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760" tabRatio="887" firstSheet="2" activeTab="2"/>
  </bookViews>
  <sheets>
    <sheet name="表头" sheetId="70" state="hidden" r:id="rId1"/>
    <sheet name="Sheet5" sheetId="117" state="hidden" r:id="rId2"/>
    <sheet name="员工" sheetId="1" r:id="rId3"/>
    <sheet name="员工 (2)" sheetId="113" state="hidden" r:id="rId4"/>
    <sheet name="柬干" sheetId="2" r:id="rId5"/>
    <sheet name="离职5%合约金" sheetId="101" state="hidden" r:id="rId6"/>
    <sheet name="Sheet1" sheetId="112" state="hidden" r:id="rId7"/>
    <sheet name="产假50% 5月-7月" sheetId="108" state="hidden" r:id="rId8"/>
    <sheet name="产假50% 4月-6月" sheetId="106" state="hidden" r:id="rId9"/>
    <sheet name="产假50% 3月-5月" sheetId="105" state="hidden" r:id="rId10"/>
    <sheet name="产假50% 2月-4月" sheetId="107" state="hidden" r:id="rId11"/>
    <sheet name="Sheet3" sheetId="111" state="hidden" r:id="rId12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" hidden="1">Sheet5!$A$5:$AR$182</definedName>
    <definedName name="_xlnm._FilterDatabase" localSheetId="2" hidden="1">员工!$A$13:$CA$281</definedName>
    <definedName name="_xlnm._FilterDatabase" localSheetId="3" hidden="1">'员工 (2)'!$A$13:$BR$397</definedName>
    <definedName name="_xlnm._FilterDatabase" localSheetId="4" hidden="1">柬干!$A$13:$BZ$43</definedName>
    <definedName name="_xlnm._FilterDatabase" localSheetId="5" hidden="1">'离职5%合约金'!$A$7:$WXE$114</definedName>
    <definedName name="_xlnm.Print_Area" localSheetId="2">员工!$A$1:$BA$280</definedName>
    <definedName name="_xlnm.Print_Area" localSheetId="4">柬干!$A$1:$BA$42</definedName>
    <definedName name="_xlnm.Print_Titles" localSheetId="4">柬干!$1:$13</definedName>
    <definedName name="_xlnm.Print_Titles" localSheetId="2">员工!$1:$13</definedName>
    <definedName name="sl">'[1]Att12'!$B$7:$X$65536</definedName>
    <definedName name="_xlnm.Print_Area" localSheetId="5">'离职5%合约金'!$A$1:$AA$97</definedName>
    <definedName name="_xlnm.Print_Titles" localSheetId="5">'离职5%合约金'!$1:$7</definedName>
    <definedName name="_xlnm.Print_Area" localSheetId="9">'产假50% 3月-5月'!$A$1:$P$16</definedName>
    <definedName name="_xlnm.Print_Area" localSheetId="8">'产假50% 4月-6月'!$A$1:$P$15</definedName>
    <definedName name="_xlnm.Print_Area" localSheetId="10">'产假50% 2月-4月'!$A$1:$P$15</definedName>
    <definedName name="_xlnm.Print_Area" localSheetId="7">'产假50% 5月-7月'!$A$1:$P$16</definedName>
    <definedName name="_xlnm.Print_Area" localSheetId="3">'员工 (2)'!$A$1:$AR$397</definedName>
    <definedName name="_xlnm.Print_Titles" localSheetId="3">'员工 (2)'!$1:$13</definedName>
  </definedNames>
  <calcPr calcId="144525"/>
</workbook>
</file>

<file path=xl/comments1.xml><?xml version="1.0" encoding="utf-8"?>
<comments xmlns="http://schemas.openxmlformats.org/spreadsheetml/2006/main">
  <authors>
    <author>HR119</author>
    <author>hr122</author>
  </authors>
  <commentList>
    <comment ref="B47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产假，5.25-8.26</t>
        </r>
      </text>
    </comment>
    <comment ref="B90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产假9.7-12.7</t>
        </r>
      </text>
    </comment>
    <comment ref="B162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产假：10.6-1.6</t>
        </r>
      </text>
    </comment>
    <comment ref="B206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产假，5.15-8.15</t>
        </r>
      </text>
    </comment>
    <comment ref="B207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产假：9.12-12.12</t>
        </r>
      </text>
    </comment>
    <comment ref="B208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产假8.24-11.24</t>
        </r>
      </text>
    </comment>
    <comment ref="B215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产假，3.17-6.17</t>
        </r>
      </text>
    </comment>
    <comment ref="B230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产假：8.5-11.5</t>
        </r>
      </text>
    </comment>
    <comment ref="B247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产假，3.28-6.28</t>
        </r>
      </text>
    </comment>
    <comment ref="B271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产假8.11-11.11</t>
        </r>
      </text>
    </comment>
    <comment ref="B276" authorId="1">
      <text>
        <r>
          <rPr>
            <b/>
            <sz val="9"/>
            <rFont val="SimSun"/>
            <charset val="134"/>
          </rPr>
          <t>hr122:</t>
        </r>
        <r>
          <rPr>
            <sz val="9"/>
            <rFont val="SimSun"/>
            <charset val="134"/>
          </rPr>
          <t xml:space="preserve">
休产假：4.18-7.18</t>
        </r>
      </text>
    </comment>
    <comment ref="B278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产假：6.26-9.26</t>
        </r>
      </text>
    </comment>
  </commentList>
</comments>
</file>

<file path=xl/comments2.xml><?xml version="1.0" encoding="utf-8"?>
<comments xmlns="http://schemas.openxmlformats.org/spreadsheetml/2006/main">
  <authors>
    <author>HR119</author>
    <author>hr122</author>
  </authors>
  <commentList>
    <comment ref="B26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产假，5.25-8.26</t>
        </r>
      </text>
    </comment>
    <comment ref="B64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产假，5.19-8.19</t>
        </r>
      </text>
    </comment>
    <comment ref="B113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产假，5.19-8.19</t>
        </r>
      </text>
    </comment>
    <comment ref="B133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产假，3.23-6.23</t>
        </r>
      </text>
    </comment>
    <comment ref="B164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产假，4.7-7.7</t>
        </r>
      </text>
    </comment>
    <comment ref="B187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产假，3.0-6.8</t>
        </r>
      </text>
    </comment>
    <comment ref="B189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产假，4.23-7.23</t>
        </r>
      </text>
    </comment>
    <comment ref="B249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产假，5.3-8.3</t>
        </r>
      </text>
    </comment>
    <comment ref="B257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产假，6.12-9.12</t>
        </r>
      </text>
    </comment>
    <comment ref="B275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产假，3.17-6.17</t>
        </r>
      </text>
    </comment>
    <comment ref="B289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产假，5.15-8.15</t>
        </r>
      </text>
    </comment>
    <comment ref="B328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产假，3.28-6.28</t>
        </r>
      </text>
    </comment>
    <comment ref="B359" authorId="1">
      <text>
        <r>
          <rPr>
            <b/>
            <sz val="9"/>
            <rFont val="SimSun"/>
            <charset val="134"/>
          </rPr>
          <t>hr122:</t>
        </r>
        <r>
          <rPr>
            <sz val="9"/>
            <rFont val="SimSun"/>
            <charset val="134"/>
          </rPr>
          <t xml:space="preserve">
休产假：4.18-7.18</t>
        </r>
      </text>
    </comment>
    <comment ref="E372" authorId="1">
      <text>
        <r>
          <rPr>
            <b/>
            <sz val="9"/>
            <rFont val="SimSun"/>
            <charset val="134"/>
          </rPr>
          <t>hr122:</t>
        </r>
        <r>
          <rPr>
            <sz val="9"/>
            <rFont val="SimSun"/>
            <charset val="134"/>
          </rPr>
          <t xml:space="preserve">
12.7 Hunt签字</t>
        </r>
      </text>
    </comment>
    <comment ref="B380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产假，6.13-9.13</t>
        </r>
      </text>
    </comment>
    <comment ref="B392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产假，7.17-10.17</t>
        </r>
      </text>
    </comment>
  </commentList>
</comments>
</file>

<file path=xl/comments3.xml><?xml version="1.0" encoding="utf-8"?>
<comments xmlns="http://schemas.openxmlformats.org/spreadsheetml/2006/main">
  <authors>
    <author>hr122</author>
    <author>HR119</author>
  </authors>
  <commentList>
    <comment ref="I15" authorId="0">
      <text>
        <r>
          <rPr>
            <b/>
            <sz val="9"/>
            <rFont val="SimSun"/>
            <charset val="134"/>
          </rPr>
          <t>hr122:</t>
        </r>
        <r>
          <rPr>
            <sz val="9"/>
            <rFont val="SimSun"/>
            <charset val="134"/>
          </rPr>
          <t xml:space="preserve">
12.7 Hunt签字</t>
        </r>
      </text>
    </comment>
    <comment ref="B19" authorId="1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产假，7.17-10.17</t>
        </r>
      </text>
    </comment>
    <comment ref="B41" authorId="1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产假9.30-12.30</t>
        </r>
      </text>
    </comment>
  </commentList>
</comments>
</file>

<file path=xl/comments4.xml><?xml version="1.0" encoding="utf-8"?>
<comments xmlns="http://schemas.openxmlformats.org/spreadsheetml/2006/main">
  <authors>
    <author>HR119</author>
  </authors>
  <commentList>
    <comment ref="B11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产假，4.23-7.23</t>
        </r>
      </text>
    </comment>
  </commentList>
</comments>
</file>

<file path=xl/comments5.xml><?xml version="1.0" encoding="utf-8"?>
<comments xmlns="http://schemas.openxmlformats.org/spreadsheetml/2006/main">
  <authors>
    <author>HR119</author>
  </authors>
  <commentList>
    <comment ref="A174" authorId="0">
      <text>
        <r>
          <rPr>
            <b/>
            <sz val="9"/>
            <rFont val="SimSun"/>
            <charset val="134"/>
          </rPr>
          <t>HR119:</t>
        </r>
        <r>
          <rPr>
            <sz val="9"/>
            <rFont val="SimSun"/>
            <charset val="134"/>
          </rPr>
          <t xml:space="preserve">
旧工号1171</t>
        </r>
      </text>
    </comment>
  </commentList>
</comments>
</file>

<file path=xl/sharedStrings.xml><?xml version="1.0" encoding="utf-8"?>
<sst xmlns="http://schemas.openxmlformats.org/spreadsheetml/2006/main" count="3774" uniqueCount="1190">
  <si>
    <t>LIST OF SALARIES AND ALLOWANCES (2023.10)</t>
  </si>
  <si>
    <r>
      <rPr>
        <sz val="14"/>
        <rFont val="Arial"/>
        <charset val="134"/>
      </rPr>
      <t>តារាងប្រាក់ខែសម្រាប់ខែតុលា ឆ្នាំ២០២៣</t>
    </r>
    <r>
      <rPr>
        <sz val="14"/>
        <rFont val="宋体"/>
        <charset val="134"/>
      </rPr>
      <t>工资表</t>
    </r>
  </si>
  <si>
    <t>薪资汇率</t>
  </si>
  <si>
    <t>社保汇率</t>
  </si>
  <si>
    <t>ថ្ងៃធ្វើការ 
上班时间</t>
  </si>
  <si>
    <t>ចំនួនថ្ងៃសរុប</t>
  </si>
  <si>
    <t>ប្រាក់ខែនៃថ្ងៃដែលបានធ្វើការ</t>
  </si>
  <si>
    <t>ចំនួនថ្ងៃព្យួរការងារ</t>
  </si>
  <si>
    <t>ប្រាក់ខែព្យួរការងារ</t>
  </si>
  <si>
    <t>ចំនួនថ្ងៃច្បាប់រវល់</t>
  </si>
  <si>
    <t>ចំនួនថ្ងៃ(ច្បាប់ឈឺ)</t>
  </si>
  <si>
    <t>ទឹកប្រាក់(ច្បាប់ឈឺ)</t>
  </si>
  <si>
    <t>ចំនួនថ្ងៃ(ច្បាប់ពិសេស)</t>
  </si>
  <si>
    <t>ទឹកប្រាក់(ច្បាប់ពិសេស)</t>
  </si>
  <si>
    <t>ចំនួនថ្ងៃ(ច្បាប់ពិនិត្យគត៌)</t>
  </si>
  <si>
    <t>ទឹកប្រាក់(ច្បាប់ពិនិត្យគត៌)</t>
  </si>
  <si>
    <t>ចំនួនថ្ងៃអត់ច្បាប់</t>
  </si>
  <si>
    <t>បន្ថែមម៉ោង 
加班</t>
  </si>
  <si>
    <t>ប្រាក់ថ្លៃបាយOT</t>
  </si>
  <si>
    <t>ថ្លៃបាយថែមម៉ោង</t>
  </si>
  <si>
    <t>ធ្វើការបន្ថែមម៉ោងនៅថ្ងៃឈប់សម្រាក
节假日加班</t>
  </si>
  <si>
    <t>ប្រាក់បន្ថែមម៉ោង 
周日加班</t>
  </si>
  <si>
    <t>លុយព្រីម</t>
  </si>
  <si>
    <t>សោហ៊ុយធ្វើដំណើរ</t>
  </si>
  <si>
    <t>ប្រាក់ថ្លៃបាយ</t>
  </si>
  <si>
    <t>ចំនួនទឹកប្រាក់</t>
  </si>
  <si>
    <t>ប្រាក់.អតីតភាពការងារ
年资</t>
  </si>
  <si>
    <t>扣工会费</t>
  </si>
  <si>
    <t>调整错误</t>
  </si>
  <si>
    <t>ពន្ធលើប្រាក់ឈ្នួល</t>
  </si>
  <si>
    <t>ប្រាក់សោធន</t>
  </si>
  <si>
    <t>ចំនួនប្រាក់ខ្ចី</t>
  </si>
  <si>
    <t>USD
美元</t>
  </si>
  <si>
    <t>KHR
柬币</t>
  </si>
  <si>
    <t>Signature
签字</t>
  </si>
  <si>
    <t>底薪</t>
  </si>
  <si>
    <t>日薪</t>
  </si>
  <si>
    <t>ចំនួនថ្ងៃធ្វើការ</t>
  </si>
  <si>
    <t>ចំនួនថ្ងៃឈប់</t>
  </si>
  <si>
    <t>合计天数</t>
  </si>
  <si>
    <t>待料天数</t>
  </si>
  <si>
    <t>待料工资</t>
  </si>
  <si>
    <t>事假天数</t>
  </si>
  <si>
    <t>病假天数</t>
  </si>
  <si>
    <t>病假工资</t>
  </si>
  <si>
    <t>年假</t>
  </si>
  <si>
    <t>年假工资</t>
  </si>
  <si>
    <t>产检假</t>
  </si>
  <si>
    <t>产检假工资</t>
  </si>
  <si>
    <t>旷工天数</t>
  </si>
  <si>
    <t>ថ្ងៃធម្មតា</t>
  </si>
  <si>
    <t>加班费</t>
  </si>
  <si>
    <t>加班餐补</t>
  </si>
  <si>
    <t>ថ្ងៃឈប់</t>
  </si>
  <si>
    <t xml:space="preserve"> 技术津贴</t>
  </si>
  <si>
    <t>工作奖金</t>
  </si>
  <si>
    <t>出勤奖金</t>
  </si>
  <si>
    <t>交通费</t>
  </si>
  <si>
    <t>餐费补贴</t>
  </si>
  <si>
    <t>薪水</t>
  </si>
  <si>
    <t>个人所得税</t>
  </si>
  <si>
    <t>养老金</t>
  </si>
  <si>
    <t>扣已发工资</t>
  </si>
  <si>
    <t>No</t>
  </si>
  <si>
    <t>编号</t>
  </si>
  <si>
    <t>英文姓名</t>
  </si>
  <si>
    <t>进厂日期</t>
  </si>
  <si>
    <t>职位</t>
  </si>
  <si>
    <t>TEP PANHA</t>
  </si>
  <si>
    <t>人事</t>
  </si>
  <si>
    <t>SANN SAVOEUN</t>
  </si>
  <si>
    <t>清洁工</t>
  </si>
  <si>
    <t>CHUM MAO</t>
  </si>
  <si>
    <t>PEN THUON</t>
  </si>
  <si>
    <t>机修</t>
  </si>
  <si>
    <t>PEN THOEUN</t>
  </si>
  <si>
    <t>SAO RATHA</t>
  </si>
  <si>
    <t>电工</t>
  </si>
  <si>
    <t>MON SAMY</t>
  </si>
  <si>
    <t>开发部</t>
  </si>
  <si>
    <t>YIN VANDA</t>
  </si>
  <si>
    <t>CHEN SREYAUN</t>
  </si>
  <si>
    <t>KONG SAMET</t>
  </si>
  <si>
    <t>SOK HIENG</t>
  </si>
  <si>
    <t>THOEURN CHAMROEUN</t>
  </si>
  <si>
    <t>CHHAY RINA</t>
  </si>
  <si>
    <t>SAO CHANTHY</t>
  </si>
  <si>
    <t>TEP SAMAI</t>
  </si>
  <si>
    <t>VANN TITHIDA</t>
  </si>
  <si>
    <t>HAN CHAMPA</t>
  </si>
  <si>
    <t>CHOEM VANRY</t>
  </si>
  <si>
    <t>BOU BOPHA</t>
  </si>
  <si>
    <t>YOEURM RATHA</t>
  </si>
  <si>
    <t>NY SIEVMEY</t>
  </si>
  <si>
    <t>RITH CHANTHIDA</t>
  </si>
  <si>
    <t>SIN SINA</t>
  </si>
  <si>
    <t>KOEUT THIDA</t>
  </si>
  <si>
    <t>POV PHIYA</t>
  </si>
  <si>
    <t>针车A1线</t>
  </si>
  <si>
    <t>SO SOVANNARA</t>
  </si>
  <si>
    <t>NEANG CHHVY</t>
  </si>
  <si>
    <t>SAM SIDA</t>
  </si>
  <si>
    <t>MEAN CHANTHAN</t>
  </si>
  <si>
    <t>RON SAROM</t>
  </si>
  <si>
    <t>PRUM CHAN</t>
  </si>
  <si>
    <t>YOEM PONH</t>
  </si>
  <si>
    <t>NEOU KUNTHEA</t>
  </si>
  <si>
    <t>UK VANNAK</t>
  </si>
  <si>
    <t>TEN SAVAN</t>
  </si>
  <si>
    <t>SAO SRIYLAK</t>
  </si>
  <si>
    <t>I RAVY</t>
  </si>
  <si>
    <t>NEY SAVEN</t>
  </si>
  <si>
    <t>BRACH SAPHORN</t>
  </si>
  <si>
    <t>TOCH SARIM</t>
  </si>
  <si>
    <t>TEAV CHANRY</t>
  </si>
  <si>
    <t>TANG RAKSMEY</t>
  </si>
  <si>
    <t>VANN DET</t>
  </si>
  <si>
    <t>KONG LAI</t>
  </si>
  <si>
    <t>OUK NARIN</t>
  </si>
  <si>
    <t>POEM DANY</t>
  </si>
  <si>
    <t>PHAT SREYPICH</t>
  </si>
  <si>
    <t>LINH SINA</t>
  </si>
  <si>
    <t>SAN KOLAB</t>
  </si>
  <si>
    <t>LUN SAVY</t>
  </si>
  <si>
    <t>DORK SREYKA</t>
  </si>
  <si>
    <t>针车A2线</t>
  </si>
  <si>
    <t>NOV SORPHEA</t>
  </si>
  <si>
    <t>KAO SOKHA</t>
  </si>
  <si>
    <t>PRUM THAVY</t>
  </si>
  <si>
    <t>SORN SREYMAO</t>
  </si>
  <si>
    <t>IN SAMEY</t>
  </si>
  <si>
    <t>VONG SARON</t>
  </si>
  <si>
    <t>YEM PHANHA</t>
  </si>
  <si>
    <t>CHHUN SAMNANG</t>
  </si>
  <si>
    <t>MAO SARAN</t>
  </si>
  <si>
    <t>MOEUN CHANTHA</t>
  </si>
  <si>
    <t>YAOK SOPHY</t>
  </si>
  <si>
    <t>PUN SREY</t>
  </si>
  <si>
    <t>LAN YARY</t>
  </si>
  <si>
    <t>SHIN YA</t>
  </si>
  <si>
    <t>REACH VANNY</t>
  </si>
  <si>
    <t>KHIN REAKSMEY</t>
  </si>
  <si>
    <t>KUY PHANIT</t>
  </si>
  <si>
    <t>NONG PHARY</t>
  </si>
  <si>
    <t>KEO CHHALY</t>
  </si>
  <si>
    <t>PRUM CHANTHA</t>
  </si>
  <si>
    <t xml:space="preserve"> KHANN THAVY</t>
  </si>
  <si>
    <t>TEAV CHANRA</t>
  </si>
  <si>
    <t>PEOU SREYEA</t>
  </si>
  <si>
    <t>NHOUNG SAPHOEUN</t>
  </si>
  <si>
    <t>SUOS RA</t>
  </si>
  <si>
    <t>针车B1线</t>
  </si>
  <si>
    <t>VEN KANIKA</t>
  </si>
  <si>
    <t>HUL TE</t>
  </si>
  <si>
    <t>PHIN KET</t>
  </si>
  <si>
    <t>PIN PANHA</t>
  </si>
  <si>
    <t>NUON SAVY</t>
  </si>
  <si>
    <t>CHHEN SOPHA</t>
  </si>
  <si>
    <t>PEN CHETRA</t>
  </si>
  <si>
    <t>YA PHAKDY</t>
  </si>
  <si>
    <t>DOK SITHET</t>
  </si>
  <si>
    <t>NEOU CHANTHY</t>
  </si>
  <si>
    <t>IN THOEUN</t>
  </si>
  <si>
    <t>MEAS KUN</t>
  </si>
  <si>
    <t>HORN CHANDY</t>
  </si>
  <si>
    <t>MEAS SAVOEURN</t>
  </si>
  <si>
    <t>DOEM THORN</t>
  </si>
  <si>
    <t>PUT SAMEAN</t>
  </si>
  <si>
    <t>MY SEYLA</t>
  </si>
  <si>
    <t xml:space="preserve">KONG HORN </t>
  </si>
  <si>
    <t>CHEA BOTA</t>
  </si>
  <si>
    <t>KHAO TRAP</t>
  </si>
  <si>
    <t>YANG SOPHORN</t>
  </si>
  <si>
    <t>TUM SETHA</t>
  </si>
  <si>
    <t>KHOEM SREYNUT</t>
  </si>
  <si>
    <t>SOVAN NAK</t>
  </si>
  <si>
    <t>KEN SREY</t>
  </si>
  <si>
    <t>MEAS PHORNG</t>
  </si>
  <si>
    <t>LONG THEA</t>
  </si>
  <si>
    <t>袜套组</t>
  </si>
  <si>
    <t>SEM SAVY</t>
  </si>
  <si>
    <t>NHEL SREYEM</t>
  </si>
  <si>
    <t>BAM SREYMOM</t>
  </si>
  <si>
    <t>MOEU SAT</t>
  </si>
  <si>
    <t>PEN SOKAUN</t>
  </si>
  <si>
    <t>AN PHEANIN</t>
  </si>
  <si>
    <t>SON SREYNET</t>
  </si>
  <si>
    <t>电脑车</t>
  </si>
  <si>
    <t>PHAK AMUOYKEA</t>
  </si>
  <si>
    <t>KEO CHENDA</t>
  </si>
  <si>
    <t>KEO RAKSMEY</t>
  </si>
  <si>
    <t>NIN SARIN</t>
  </si>
  <si>
    <t>UK VINY</t>
  </si>
  <si>
    <t>KEIV HON</t>
  </si>
  <si>
    <t>MAO SAVET</t>
  </si>
  <si>
    <t>裁断</t>
  </si>
  <si>
    <t>IN SOPHAI</t>
  </si>
  <si>
    <t>TEP CHAMROEUN</t>
  </si>
  <si>
    <t>SORN CHHAT</t>
  </si>
  <si>
    <t>PRUM CHANTHON</t>
  </si>
  <si>
    <t>CHANN SREYKEO</t>
  </si>
  <si>
    <t>HENG MENEA</t>
  </si>
  <si>
    <t>KHOEM KIEMLANG</t>
  </si>
  <si>
    <t>MAO SABAN</t>
  </si>
  <si>
    <t>削皮</t>
  </si>
  <si>
    <t xml:space="preserve">YEAN RANY </t>
  </si>
  <si>
    <t>ROTH NY</t>
  </si>
  <si>
    <t>CHAN RAKSMY</t>
  </si>
  <si>
    <t xml:space="preserve">POL VEN </t>
  </si>
  <si>
    <t>KOV SARON</t>
  </si>
  <si>
    <t>SOK DEN</t>
  </si>
  <si>
    <t>SOK THIDA</t>
  </si>
  <si>
    <t>KONG RIDA</t>
  </si>
  <si>
    <t>BRACH SABAY</t>
  </si>
  <si>
    <t>PEN RAVY</t>
  </si>
  <si>
    <t>PREAB MARADY</t>
  </si>
  <si>
    <t>SEK SOVANNROTH</t>
  </si>
  <si>
    <t>ROS SOPHAL</t>
  </si>
  <si>
    <t>RUS PHKAY</t>
  </si>
  <si>
    <t>CHHIN CHANTHA</t>
  </si>
  <si>
    <t>印刷</t>
  </si>
  <si>
    <t>HEM VUTHOEUN</t>
  </si>
  <si>
    <t>KHOEUR SOTIT</t>
  </si>
  <si>
    <t>NHEAN TRA</t>
  </si>
  <si>
    <t>SREY REAKSMEY</t>
  </si>
  <si>
    <t>品管</t>
  </si>
  <si>
    <t>KHORN REAKSA</t>
  </si>
  <si>
    <t>PEN SREYSAY</t>
  </si>
  <si>
    <t>SOM BOROEUN</t>
  </si>
  <si>
    <t>KEO SOKHENG</t>
  </si>
  <si>
    <t>PHATH SINAT</t>
  </si>
  <si>
    <t>SORN SOKHA</t>
  </si>
  <si>
    <t>SORNSUN PISETH</t>
  </si>
  <si>
    <t>材料仓</t>
  </si>
  <si>
    <t>SREY KRANGYOUV</t>
  </si>
  <si>
    <t>面仓</t>
  </si>
  <si>
    <t>KHAO SREYNEANG</t>
  </si>
  <si>
    <t>CHHOUN PEOU</t>
  </si>
  <si>
    <t>YONG VOSAL</t>
  </si>
  <si>
    <t>POV VUTHA</t>
  </si>
  <si>
    <t>VA SOCHAN</t>
  </si>
  <si>
    <t>针车A2线组长</t>
  </si>
  <si>
    <t>SUM DY</t>
  </si>
  <si>
    <t>针车A1线组长</t>
  </si>
  <si>
    <t>HEM VUTHA</t>
  </si>
  <si>
    <t>裁断班长</t>
  </si>
  <si>
    <t>SUON CHANTHA</t>
  </si>
  <si>
    <t>针车A1线班长</t>
  </si>
  <si>
    <t>VONG CHANTHOU</t>
  </si>
  <si>
    <t>针车B1线组长</t>
  </si>
  <si>
    <t xml:space="preserve">YATH VENG </t>
  </si>
  <si>
    <t>NHOEM RUMDUOL</t>
  </si>
  <si>
    <t>YANN NORA</t>
  </si>
  <si>
    <t>品管班长</t>
  </si>
  <si>
    <t>YIN SARET</t>
  </si>
  <si>
    <t>针车A课副课长</t>
  </si>
  <si>
    <t>CHUM MALIS</t>
  </si>
  <si>
    <t>针车B1线班长</t>
  </si>
  <si>
    <t>KHLOT THAVY</t>
  </si>
  <si>
    <t>OUK CHANTHY</t>
  </si>
  <si>
    <t>LAK SAMNANG</t>
  </si>
  <si>
    <t>仓库班长</t>
  </si>
  <si>
    <t>SO SOKHA</t>
  </si>
  <si>
    <t>SAM YA</t>
  </si>
  <si>
    <t>针车A2线班长</t>
  </si>
  <si>
    <t>HOUN RACHNA</t>
  </si>
  <si>
    <t>PHANG PHARY</t>
  </si>
  <si>
    <t>针车B1线干部</t>
  </si>
  <si>
    <t>SIN VISARETH</t>
  </si>
  <si>
    <t>KOV CHANRY</t>
  </si>
  <si>
    <t>SOK CHANRY</t>
  </si>
  <si>
    <t>开发业务</t>
  </si>
  <si>
    <t>TOB SAVONG</t>
  </si>
  <si>
    <t>តារាងបើកប្រាក់ឈ្នួលប្រចាំខែ</t>
  </si>
  <si>
    <t>來克体育（柬埔寨）实业发展有限公司</t>
  </si>
  <si>
    <r>
      <rPr>
        <b/>
        <sz val="12"/>
        <rFont val="Khmer OS Battambang"/>
        <charset val="134"/>
      </rPr>
      <t>ល</t>
    </r>
    <r>
      <rPr>
        <b/>
        <sz val="12"/>
        <rFont val="微软雅黑"/>
        <charset val="134"/>
      </rPr>
      <t>.</t>
    </r>
    <r>
      <rPr>
        <b/>
        <sz val="12"/>
        <rFont val="Khmer OS Battambang"/>
        <charset val="134"/>
      </rPr>
      <t>រ</t>
    </r>
  </si>
  <si>
    <t>អត្តលេខ</t>
  </si>
  <si>
    <t xml:space="preserve">ឈ្មោះខ្មែរ </t>
  </si>
  <si>
    <r>
      <rPr>
        <b/>
        <sz val="12"/>
        <rFont val="Khmer OS Battambang"/>
        <charset val="134"/>
      </rPr>
      <t>គោត្តនាម</t>
    </r>
    <r>
      <rPr>
        <b/>
        <sz val="12"/>
        <rFont val="微软雅黑"/>
        <charset val="134"/>
      </rPr>
      <t xml:space="preserve"> </t>
    </r>
    <r>
      <rPr>
        <b/>
        <sz val="12"/>
        <rFont val="Khmer OS Battambang"/>
        <charset val="134"/>
      </rPr>
      <t>និងនាម</t>
    </r>
  </si>
  <si>
    <t>ថ្ងៃចូលធ្វើការ</t>
  </si>
  <si>
    <t xml:space="preserve">អត្តសញ្ញាប័ណ្ណ </t>
  </si>
  <si>
    <t xml:space="preserve">ថ្ងៃខែឆ្នាំកំណើត </t>
  </si>
  <si>
    <t xml:space="preserve">ភេទ </t>
  </si>
  <si>
    <t>មុខងារ</t>
  </si>
  <si>
    <t>ស្ថានភាពគ្រួសារ</t>
  </si>
  <si>
    <r>
      <rPr>
        <b/>
        <sz val="12"/>
        <rFont val="Khmer OS Battambang"/>
        <charset val="134"/>
      </rPr>
      <t>ប្រាក់ថ្ងៃ</t>
    </r>
    <r>
      <rPr>
        <b/>
        <sz val="12"/>
        <rFont val="微软雅黑"/>
        <charset val="134"/>
      </rPr>
      <t xml:space="preserve"> </t>
    </r>
    <r>
      <rPr>
        <b/>
        <sz val="12"/>
        <rFont val="Khmer OS Battambang"/>
        <charset val="134"/>
      </rPr>
      <t>រឺ</t>
    </r>
    <r>
      <rPr>
        <b/>
        <sz val="12"/>
        <rFont val="微软雅黑"/>
        <charset val="134"/>
      </rPr>
      <t xml:space="preserve"> </t>
    </r>
    <r>
      <rPr>
        <b/>
        <sz val="12"/>
        <rFont val="Khmer OS Battambang"/>
        <charset val="134"/>
      </rPr>
      <t>ប្រាក់ខែ</t>
    </r>
  </si>
  <si>
    <t>ប្រាក់ខែប្រចាំថ្ងៃ</t>
  </si>
  <si>
    <r>
      <rPr>
        <b/>
        <sz val="14"/>
        <rFont val="Khmer OS Battambang"/>
        <charset val="134"/>
      </rPr>
      <t>ប្រាក់ឈ្នួលសរុប</t>
    </r>
    <r>
      <rPr>
        <b/>
        <sz val="14"/>
        <rFont val="微软雅黑"/>
        <charset val="134"/>
      </rPr>
      <t xml:space="preserve">
工资明细</t>
    </r>
  </si>
  <si>
    <t>កាត់លុយសហជីប</t>
  </si>
  <si>
    <t>ប្រាក់ឈ្នួលត្រូវកាត់</t>
  </si>
  <si>
    <t>总薪资</t>
  </si>
  <si>
    <r>
      <rPr>
        <b/>
        <sz val="12"/>
        <rFont val="Khmer OS Battambang"/>
        <charset val="134"/>
      </rPr>
      <t xml:space="preserve">ប្រាក់ឈ្នួលត្រូវបើក
</t>
    </r>
    <r>
      <rPr>
        <b/>
        <sz val="12"/>
        <rFont val="宋体"/>
        <charset val="134"/>
      </rPr>
      <t>发放薪资</t>
    </r>
  </si>
  <si>
    <t>ហត្ថលេខា</t>
  </si>
  <si>
    <t>应稅薪资</t>
  </si>
  <si>
    <t>扣税</t>
  </si>
  <si>
    <t>零钱</t>
  </si>
  <si>
    <t>婚姻</t>
  </si>
  <si>
    <r>
      <rPr>
        <b/>
        <sz val="14"/>
        <rFont val="Khmer OS Battambang"/>
        <charset val="134"/>
      </rPr>
      <t>ថ្ងៃធ្វើការ</t>
    </r>
    <r>
      <rPr>
        <b/>
        <sz val="14"/>
        <rFont val="微软雅黑"/>
        <charset val="134"/>
      </rPr>
      <t xml:space="preserve"> 
上班时间</t>
    </r>
  </si>
  <si>
    <t>ចំនួនថ្ងៃដែលត្រូវធ្វើការសរុប</t>
  </si>
  <si>
    <r>
      <rPr>
        <b/>
        <sz val="14"/>
        <rFont val="Khmer OS Battambang"/>
        <charset val="134"/>
      </rPr>
      <t>បន្ថែមម៉ោង</t>
    </r>
    <r>
      <rPr>
        <b/>
        <sz val="14"/>
        <rFont val="微软雅黑"/>
        <charset val="134"/>
      </rPr>
      <t xml:space="preserve"> 
加班</t>
    </r>
  </si>
  <si>
    <r>
      <rPr>
        <b/>
        <sz val="14"/>
        <rFont val="Khmer OS Battambang"/>
        <charset val="134"/>
      </rPr>
      <t xml:space="preserve">ធ្វើការបន្ថែមម៉ោងនៅថ្ងៃឈប់សម្រាក
</t>
    </r>
    <r>
      <rPr>
        <b/>
        <sz val="14"/>
        <rFont val="宋体"/>
        <charset val="134"/>
      </rPr>
      <t>节假日加班</t>
    </r>
  </si>
  <si>
    <r>
      <rPr>
        <b/>
        <sz val="14"/>
        <rFont val="Khmer OS Battambang"/>
        <charset val="134"/>
      </rPr>
      <t>ប្រាក់បន្ថែមម៉ោង</t>
    </r>
    <r>
      <rPr>
        <b/>
        <sz val="14"/>
        <rFont val="微软雅黑"/>
        <charset val="134"/>
      </rPr>
      <t xml:space="preserve"> 
</t>
    </r>
    <r>
      <rPr>
        <b/>
        <sz val="14"/>
        <rFont val="宋体"/>
        <charset val="134"/>
      </rPr>
      <t>周日加班</t>
    </r>
  </si>
  <si>
    <t>ឧបត្ថម្ភមុខងារ</t>
  </si>
  <si>
    <t>ប្រាក់រង្វាន់</t>
  </si>
  <si>
    <r>
      <rPr>
        <b/>
        <sz val="10"/>
        <rFont val="Khmer OS Battambang"/>
        <charset val="134"/>
      </rPr>
      <t>ប្រាក់ថ្លៃបាយ</t>
    </r>
    <r>
      <rPr>
        <b/>
        <sz val="10"/>
        <rFont val="微软雅黑"/>
        <charset val="134"/>
      </rPr>
      <t>OT</t>
    </r>
  </si>
  <si>
    <r>
      <rPr>
        <b/>
        <sz val="10"/>
        <rFont val="Khmer OS Battambang"/>
        <charset val="134"/>
      </rPr>
      <t>ប្រាក់</t>
    </r>
    <r>
      <rPr>
        <b/>
        <sz val="10"/>
        <rFont val="微软雅黑"/>
        <charset val="134"/>
      </rPr>
      <t>.</t>
    </r>
    <r>
      <rPr>
        <b/>
        <sz val="10"/>
        <rFont val="Khmer OS Battambang"/>
        <charset val="134"/>
      </rPr>
      <t>អតីតភាពការងារ</t>
    </r>
    <r>
      <rPr>
        <b/>
        <sz val="14"/>
        <rFont val="微软雅黑"/>
        <charset val="134"/>
      </rPr>
      <t xml:space="preserve">
年资</t>
    </r>
  </si>
  <si>
    <t>汇率</t>
  </si>
  <si>
    <t>美金</t>
  </si>
  <si>
    <t>柬币</t>
  </si>
  <si>
    <r>
      <rPr>
        <b/>
        <sz val="10"/>
        <rFont val="Khmer OS Battambang"/>
        <charset val="134"/>
      </rPr>
      <t>ប្តី</t>
    </r>
    <r>
      <rPr>
        <b/>
        <sz val="10"/>
        <rFont val="微软雅黑"/>
        <charset val="134"/>
      </rPr>
      <t>/</t>
    </r>
    <r>
      <rPr>
        <b/>
        <sz val="10"/>
        <rFont val="Khmer OS Battambang"/>
        <charset val="134"/>
      </rPr>
      <t>ប្រពន្ធ</t>
    </r>
  </si>
  <si>
    <t>កូន</t>
  </si>
  <si>
    <t>配偶</t>
  </si>
  <si>
    <t>孩子</t>
  </si>
  <si>
    <t>工作天数</t>
  </si>
  <si>
    <t>假期数</t>
  </si>
  <si>
    <t>天数核对</t>
  </si>
  <si>
    <t>上班薪资</t>
  </si>
  <si>
    <t>加班小时数</t>
  </si>
  <si>
    <t>节假日加班小时数</t>
  </si>
  <si>
    <t>节假日加班费</t>
  </si>
  <si>
    <t>周日加班费</t>
  </si>
  <si>
    <t>柬文姓名</t>
  </si>
  <si>
    <t>身份证号码</t>
  </si>
  <si>
    <t>出生日期</t>
  </si>
  <si>
    <t>性别</t>
  </si>
  <si>
    <t>160000/60000</t>
  </si>
  <si>
    <t>a</t>
  </si>
  <si>
    <t>0.05/0.1</t>
  </si>
  <si>
    <t>姓名</t>
  </si>
  <si>
    <t>美元差值</t>
  </si>
  <si>
    <t>ទេព បញ្ញា</t>
  </si>
  <si>
    <t>062168033</t>
  </si>
  <si>
    <t>M</t>
  </si>
  <si>
    <t>សាន់ សាវឿន</t>
  </si>
  <si>
    <t>090606907</t>
  </si>
  <si>
    <t>F</t>
  </si>
  <si>
    <t>ជុំ ម៉ៅ</t>
  </si>
  <si>
    <t>090782322</t>
  </si>
  <si>
    <t>合计：</t>
  </si>
  <si>
    <t>办公室</t>
  </si>
  <si>
    <t>ប៉ែន ធួន</t>
  </si>
  <si>
    <t>090859650</t>
  </si>
  <si>
    <t>ប៉ែន ធឿន</t>
  </si>
  <si>
    <t>090719227</t>
  </si>
  <si>
    <t>សៅ រដ្ឋា</t>
  </si>
  <si>
    <t>090736876</t>
  </si>
  <si>
    <t>ម៉ន សាមី</t>
  </si>
  <si>
    <t>090480985</t>
  </si>
  <si>
    <t>យិន វន្តា</t>
  </si>
  <si>
    <t>090752174</t>
  </si>
  <si>
    <t>ចិន​ ស្រីអូន</t>
  </si>
  <si>
    <t>090885618</t>
  </si>
  <si>
    <t>គង់ សាម៉េត</t>
  </si>
  <si>
    <t>090515305</t>
  </si>
  <si>
    <t>សុក ហៀង</t>
  </si>
  <si>
    <t>090699423</t>
  </si>
  <si>
    <t>ធឿន ចំរើន</t>
  </si>
  <si>
    <t>090832854</t>
  </si>
  <si>
    <t>ឆយ រីណា</t>
  </si>
  <si>
    <t>090816496</t>
  </si>
  <si>
    <t>សៅ ចន្ធី</t>
  </si>
  <si>
    <t>ទេព សម័យ</t>
  </si>
  <si>
    <t>090706426</t>
  </si>
  <si>
    <t>វ៉ាន់ ទិតធីតា</t>
  </si>
  <si>
    <t>090611538</t>
  </si>
  <si>
    <t>ហាន ចំប៉ា</t>
  </si>
  <si>
    <t>ជឹម វ៉ាន់រី</t>
  </si>
  <si>
    <t>090947461</t>
  </si>
  <si>
    <t>ប៊ូ បូផា</t>
  </si>
  <si>
    <t>090911741</t>
  </si>
  <si>
    <t>យឿម រដ្ធា</t>
  </si>
  <si>
    <t>090916147</t>
  </si>
  <si>
    <t>នី សៀវម៉ី</t>
  </si>
  <si>
    <t>090905931</t>
  </si>
  <si>
    <t>រិត ច័ន្ទធីតា</t>
  </si>
  <si>
    <t>090959953</t>
  </si>
  <si>
    <t>សីន សីណា</t>
  </si>
  <si>
    <t>090918958</t>
  </si>
  <si>
    <t>កើត ធីតា</t>
  </si>
  <si>
    <t>090622787</t>
  </si>
  <si>
    <t>ពៅ សុផារ៉ា</t>
  </si>
  <si>
    <t>POV SOPHARA</t>
  </si>
  <si>
    <t>090907002</t>
  </si>
  <si>
    <t>成型A线</t>
  </si>
  <si>
    <t>ម៉ៅ ធារី</t>
  </si>
  <si>
    <t>MAO THEARY</t>
  </si>
  <si>
    <t>090869136</t>
  </si>
  <si>
    <t>សេក សុផល</t>
  </si>
  <si>
    <t>SEK SOPHAL</t>
  </si>
  <si>
    <t>090718999</t>
  </si>
  <si>
    <t>ប្រាក់ ផល្លា</t>
  </si>
  <si>
    <t>PRAK PHROLA</t>
  </si>
  <si>
    <t>090522410</t>
  </si>
  <si>
    <t>សុខ ផារ៉ា</t>
  </si>
  <si>
    <t>SOK PHARA</t>
  </si>
  <si>
    <t>010841337</t>
  </si>
  <si>
    <t>បឿន សាឡន</t>
  </si>
  <si>
    <t>BOEUN SALORN</t>
  </si>
  <si>
    <t>090608954</t>
  </si>
  <si>
    <t>ចាន់ សុផៃ</t>
  </si>
  <si>
    <t>CHAN SOPAL</t>
  </si>
  <si>
    <t>090588331</t>
  </si>
  <si>
    <t>ហន ភត្រ្តា</t>
  </si>
  <si>
    <t>HORN PHEAKTRA</t>
  </si>
  <si>
    <t>090912903</t>
  </si>
  <si>
    <t>ចាប សុណា</t>
  </si>
  <si>
    <t>CHAP SONA</t>
  </si>
  <si>
    <t>090916170</t>
  </si>
  <si>
    <t>នួន ផារី</t>
  </si>
  <si>
    <t>NUON PHARY</t>
  </si>
  <si>
    <t>090888111</t>
  </si>
  <si>
    <t>គល់ ដារ៉ូ</t>
  </si>
  <si>
    <t>KUL DARO</t>
  </si>
  <si>
    <t>090668153</t>
  </si>
  <si>
    <t>ស្រីហម បុប្ផា</t>
  </si>
  <si>
    <t>SREYHORM BOPHA</t>
  </si>
  <si>
    <t>090515842</t>
  </si>
  <si>
    <t>ចាន់ ស៊ាឡេង</t>
  </si>
  <si>
    <t>CHAN SEAKLENG</t>
  </si>
  <si>
    <t>160543362</t>
  </si>
  <si>
    <t>មុំ សារុន</t>
  </si>
  <si>
    <t>MOM SARUN</t>
  </si>
  <si>
    <t>090813479</t>
  </si>
  <si>
    <t>18/7/1985</t>
  </si>
  <si>
    <t>អែល ស៊ីម</t>
  </si>
  <si>
    <t>ERL SOEM</t>
  </si>
  <si>
    <t>090547310</t>
  </si>
  <si>
    <t>រ័ត្ន សុឃា</t>
  </si>
  <si>
    <t>RATH SOKHEA</t>
  </si>
  <si>
    <t>បឿន ង៉ោល</t>
  </si>
  <si>
    <t>BOEURN NGORL</t>
  </si>
  <si>
    <t>សែ សាបន</t>
  </si>
  <si>
    <t>SEO SABAN</t>
  </si>
  <si>
    <t>ខៀវ ពិសិដ្ឋ</t>
  </si>
  <si>
    <t>KHIEV PISET</t>
  </si>
  <si>
    <t>ម៉ៅ ទ្រី</t>
  </si>
  <si>
    <t>MAO TRY</t>
  </si>
  <si>
    <t>090579392</t>
  </si>
  <si>
    <t>យ៉ុង សាលាប</t>
  </si>
  <si>
    <t>YONG SALEAP</t>
  </si>
  <si>
    <t>មាស ហៃ</t>
  </si>
  <si>
    <t>MEAS HAI</t>
  </si>
  <si>
    <t>成型大包装</t>
  </si>
  <si>
    <t>ឥន ស្រីមុំ</t>
  </si>
  <si>
    <t>EN SREYMOM</t>
  </si>
  <si>
    <t>អាន វិចនា</t>
  </si>
  <si>
    <t>AN VECHNA</t>
  </si>
  <si>
    <t>ទូច មករា</t>
  </si>
  <si>
    <t>THOUCH MAKARA</t>
  </si>
  <si>
    <t>070254604</t>
  </si>
  <si>
    <t>សៅ ណាវី</t>
  </si>
  <si>
    <t>SAO NAVY</t>
  </si>
  <si>
    <t>ឌាន​ សីហា​</t>
  </si>
  <si>
    <t>DEAM SEYHA</t>
  </si>
  <si>
    <t>090945269</t>
  </si>
  <si>
    <t>កូប ស្រីណា</t>
  </si>
  <si>
    <t>KOP SREYNA</t>
  </si>
  <si>
    <t>ឡុង កញ្ញា</t>
  </si>
  <si>
    <t>LONG KANHA</t>
  </si>
  <si>
    <t>090890189</t>
  </si>
  <si>
    <t>ឥន សុផា</t>
  </si>
  <si>
    <t>EN SOPHA</t>
  </si>
  <si>
    <t>090765895</t>
  </si>
  <si>
    <t>成型B线考勤管理员</t>
  </si>
  <si>
    <t>ស៊ុំ ស្រីម៉ា</t>
  </si>
  <si>
    <t>SUM SREYMA</t>
  </si>
  <si>
    <t>090746882</t>
  </si>
  <si>
    <t>成型B线</t>
  </si>
  <si>
    <t>ឆាន់ ស្រីអូន</t>
  </si>
  <si>
    <t>CHHAN SREY AUN</t>
  </si>
  <si>
    <t>090888187</t>
  </si>
  <si>
    <t>ដាំ គង់</t>
  </si>
  <si>
    <t>DAM KUNG</t>
  </si>
  <si>
    <t>090663508</t>
  </si>
  <si>
    <t>ព្រុំ ចន្រ្ទា</t>
  </si>
  <si>
    <t>PRUM CHANTREA</t>
  </si>
  <si>
    <t>090579955</t>
  </si>
  <si>
    <t xml:space="preserve"> ឃួន ជាតិ</t>
  </si>
  <si>
    <t>KHOUN CHEAT</t>
  </si>
  <si>
    <t>051344448</t>
  </si>
  <si>
    <t>នៅ រដ្ឋា</t>
  </si>
  <si>
    <t>NOV RATHA</t>
  </si>
  <si>
    <t>090748361</t>
  </si>
  <si>
    <t>ស៊ឹម នីសា</t>
  </si>
  <si>
    <t>SOME NYSA</t>
  </si>
  <si>
    <t>ញ៉ណ សុភត្រា</t>
  </si>
  <si>
    <t>NHORN SOPHEAKTRA</t>
  </si>
  <si>
    <t>090480905</t>
  </si>
  <si>
    <t>កែវ សំណាង</t>
  </si>
  <si>
    <t>KEO SAMNANG</t>
  </si>
  <si>
    <t>ជិក ស្រីវិ</t>
  </si>
  <si>
    <t>CHEK SREYVI</t>
  </si>
  <si>
    <t>ឥន សម្ភស្ស</t>
  </si>
  <si>
    <t>EN SAMPHORS</t>
  </si>
  <si>
    <t>រ៉ន រុងយ៉ា</t>
  </si>
  <si>
    <t>RON RONGYA</t>
  </si>
  <si>
    <t>លន់ ស្រីនីត</t>
  </si>
  <si>
    <t>LUN SREYNITH</t>
  </si>
  <si>
    <t>090912156</t>
  </si>
  <si>
    <t>ឡន លីសារ</t>
  </si>
  <si>
    <t>LORN LISA</t>
  </si>
  <si>
    <t>090943402</t>
  </si>
  <si>
    <t>សោម នី</t>
  </si>
  <si>
    <t>SOM NY</t>
  </si>
  <si>
    <t>090703707</t>
  </si>
  <si>
    <t>នៅ ម៉ាឡា</t>
  </si>
  <si>
    <t>NAOMALA</t>
  </si>
  <si>
    <t>090589971</t>
  </si>
  <si>
    <t>លី ម៉ាលីស</t>
  </si>
  <si>
    <t>LY MALIS</t>
  </si>
  <si>
    <t>ណន សាម៉ុល</t>
  </si>
  <si>
    <t>NON SAMOL</t>
  </si>
  <si>
    <t>090903843</t>
  </si>
  <si>
    <t>ម៉ុល រី</t>
  </si>
  <si>
    <t>MOL RY</t>
  </si>
  <si>
    <t>ផាន់ ណៃ</t>
  </si>
  <si>
    <t>PHANN NAI</t>
  </si>
  <si>
    <t>ញ៉េប មរកត</t>
  </si>
  <si>
    <t>NHEB MORAKORT</t>
  </si>
  <si>
    <t>ញ៉ែម សុភា</t>
  </si>
  <si>
    <t xml:space="preserve">NHEM SOPHEA </t>
  </si>
  <si>
    <t>090852226</t>
  </si>
  <si>
    <t>នូ ផល្លា</t>
  </si>
  <si>
    <t>NOU PHALLA</t>
  </si>
  <si>
    <t>ស សុផា</t>
  </si>
  <si>
    <t>SOR SOPHA</t>
  </si>
  <si>
    <t>ពេជ សាអែម</t>
  </si>
  <si>
    <t>PICH SAEM</t>
  </si>
  <si>
    <t>ភឿន សាបាន</t>
  </si>
  <si>
    <t>PHOEUNG SABAN</t>
  </si>
  <si>
    <t>090573317</t>
  </si>
  <si>
    <t>ថាន រដ្ឋា</t>
  </si>
  <si>
    <t>THAN ROTHA</t>
  </si>
  <si>
    <t>090551264</t>
  </si>
  <si>
    <t>成型C线</t>
  </si>
  <si>
    <t>ភឿក សារុំ</t>
  </si>
  <si>
    <t>PHOEUK SAROM</t>
  </si>
  <si>
    <t>090821867</t>
  </si>
  <si>
    <t>យឹម ស៊ីថា</t>
  </si>
  <si>
    <t>YIM SITHA</t>
  </si>
  <si>
    <t>090589595</t>
  </si>
  <si>
    <t>ឡេង សុខា</t>
  </si>
  <si>
    <t>LONG SOKHA</t>
  </si>
  <si>
    <t>090727715</t>
  </si>
  <si>
    <t>ឆាន ទីមឡែន</t>
  </si>
  <si>
    <t>CHHAN TOEMLEN</t>
  </si>
  <si>
    <t>090920282</t>
  </si>
  <si>
    <t>លី លីមសឿង</t>
  </si>
  <si>
    <t>LY LEUMSOEUG</t>
  </si>
  <si>
    <t>090483069</t>
  </si>
  <si>
    <t>成型拌胶房</t>
  </si>
  <si>
    <t>ល្វៃ ស្រីនី</t>
  </si>
  <si>
    <t>LVEY SREYNY</t>
  </si>
  <si>
    <t>090934836</t>
  </si>
  <si>
    <t xml:space="preserve"> ស៊ុំ ស៊ីណា</t>
  </si>
  <si>
    <t>SUM SINA</t>
  </si>
  <si>
    <t>090659651</t>
  </si>
  <si>
    <t>នី ស៊ីយ៉ា</t>
  </si>
  <si>
    <t>NY SIYA</t>
  </si>
  <si>
    <t>090943338</t>
  </si>
  <si>
    <t>ហុន ស្រីនិច</t>
  </si>
  <si>
    <t>HON SREYNICH</t>
  </si>
  <si>
    <t>090946637</t>
  </si>
  <si>
    <t>យឹម សាផាត</t>
  </si>
  <si>
    <t>YIM SAPHAT</t>
  </si>
  <si>
    <t>090657062</t>
  </si>
  <si>
    <t>អ៊ិត ហយ</t>
  </si>
  <si>
    <t>IT HORY</t>
  </si>
  <si>
    <t>គង់ ដាវុត</t>
  </si>
  <si>
    <t>KONG DAVUTH</t>
  </si>
  <si>
    <t>ឈៀមផាលី ខៈនិសន</t>
  </si>
  <si>
    <t>CHHIEMPHALY KHAKNISRN</t>
  </si>
  <si>
    <t>សៅ ចន្នី</t>
  </si>
  <si>
    <t>SAO CHANNY</t>
  </si>
  <si>
    <t>090860042</t>
  </si>
  <si>
    <t>សេង វណ្ណា</t>
  </si>
  <si>
    <t>SENG VANNA</t>
  </si>
  <si>
    <t>អុក សារ៉េត</t>
  </si>
  <si>
    <t>UK SARET</t>
  </si>
  <si>
    <t>ជុត ស្រីគង់</t>
  </si>
  <si>
    <t>CHUT SREYKONG</t>
  </si>
  <si>
    <t>សុក រដ្ឋា</t>
  </si>
  <si>
    <t>SOK RATHA</t>
  </si>
  <si>
    <t>យ៉ុន ហៃ</t>
  </si>
  <si>
    <t>YON HAY</t>
  </si>
  <si>
    <t>090945352</t>
  </si>
  <si>
    <t>​មាន់ រាំបូ</t>
  </si>
  <si>
    <t xml:space="preserve"> MAN RAMBO</t>
  </si>
  <si>
    <t>យឹម បូរី</t>
  </si>
  <si>
    <t>YOEM BOREY</t>
  </si>
  <si>
    <t>ឡាយ វិឡា</t>
  </si>
  <si>
    <t>LAY VILA</t>
  </si>
  <si>
    <t>090566734</t>
  </si>
  <si>
    <t>គឹម សីហា</t>
  </si>
  <si>
    <t>KIM SEYHA</t>
  </si>
  <si>
    <t>090964607</t>
  </si>
  <si>
    <t>មាស ហែរ</t>
  </si>
  <si>
    <t>HEAS HE</t>
  </si>
  <si>
    <t>សឿន ស៊ីណាត</t>
  </si>
  <si>
    <t>SOEUN SINAT</t>
  </si>
  <si>
    <t>090860991</t>
  </si>
  <si>
    <t>ស​​ ស្រី​​ ពៅ</t>
  </si>
  <si>
    <t>SOR SREYPOV</t>
  </si>
  <si>
    <t>មាឃ​ ចន្ធី</t>
  </si>
  <si>
    <t>MEAK CHANTHY</t>
  </si>
  <si>
    <t>សុខ ស្រីម៉ៅ</t>
  </si>
  <si>
    <t>SOK SREYMAO</t>
  </si>
  <si>
    <t>ពៅ ភីយ៉ា</t>
  </si>
  <si>
    <t>090583847</t>
  </si>
  <si>
    <t>សូ សុវណ្ណារ៉ា</t>
  </si>
  <si>
    <t>090613084</t>
  </si>
  <si>
    <t>នាង ឆវី</t>
  </si>
  <si>
    <t>090521689</t>
  </si>
  <si>
    <t>សំ ស៊ីដា</t>
  </si>
  <si>
    <t>090626377</t>
  </si>
  <si>
    <t>មាន ចាន់ថន</t>
  </si>
  <si>
    <t>090827410</t>
  </si>
  <si>
    <t>រ៉ុន សារុំ</t>
  </si>
  <si>
    <t>090542443</t>
  </si>
  <si>
    <t>ព្រុំ ចាន់</t>
  </si>
  <si>
    <t>090927715</t>
  </si>
  <si>
    <t>យឹម ប៉ុញ</t>
  </si>
  <si>
    <t>នៅ គន្ធា</t>
  </si>
  <si>
    <t>អ៊ុក វ៉ាន់ណាក់</t>
  </si>
  <si>
    <t>ទែន សាវ៉ាន</t>
  </si>
  <si>
    <t>សៅ ស្រីលក្ខ</t>
  </si>
  <si>
    <t>090608845</t>
  </si>
  <si>
    <t>អ៊ី រ៉ាវី</t>
  </si>
  <si>
    <t>090755402</t>
  </si>
  <si>
    <t>នៃ សាវ៉ែន</t>
  </si>
  <si>
    <t>090755159</t>
  </si>
  <si>
    <t>ប្រាជ្ញ សាភន់</t>
  </si>
  <si>
    <t>090646491</t>
  </si>
  <si>
    <t>ទូច សារឹម</t>
  </si>
  <si>
    <t>090503207</t>
  </si>
  <si>
    <t>ទាវ ចាន់រី</t>
  </si>
  <si>
    <t>090486289</t>
  </si>
  <si>
    <t>តាំង រស្មី</t>
  </si>
  <si>
    <t>090623346</t>
  </si>
  <si>
    <t>វ៉ាន់ ដែត</t>
  </si>
  <si>
    <t>គង់ ឡៃ</t>
  </si>
  <si>
    <t>អ៊ុក ណារិន</t>
  </si>
  <si>
    <t>090591740</t>
  </si>
  <si>
    <t>ភឹម ដានី</t>
  </si>
  <si>
    <t>ផាត​ ស្រីពេជ</t>
  </si>
  <si>
    <t>លិញ ស៊ីណា</t>
  </si>
  <si>
    <t>090889390</t>
  </si>
  <si>
    <t>សាន កូឡាប</t>
  </si>
  <si>
    <t>090705515</t>
  </si>
  <si>
    <t>លន់ សាវី</t>
  </si>
  <si>
    <t>160330016</t>
  </si>
  <si>
    <t>ដោក ស្រីកា</t>
  </si>
  <si>
    <t>090714078</t>
  </si>
  <si>
    <t>នៅ សោភា</t>
  </si>
  <si>
    <t>050863707</t>
  </si>
  <si>
    <t>កៅ សុខា</t>
  </si>
  <si>
    <t>090732039</t>
  </si>
  <si>
    <t>ព្រំ ចាវី</t>
  </si>
  <si>
    <t>090687583</t>
  </si>
  <si>
    <t>សន ស្រីម៉ៅ</t>
  </si>
  <si>
    <t>090964762</t>
  </si>
  <si>
    <t>អ៊ិន សាមី</t>
  </si>
  <si>
    <t>090907297</t>
  </si>
  <si>
    <t>មាស សុខសោភា</t>
  </si>
  <si>
    <t>MEAS SOKSOPHEA</t>
  </si>
  <si>
    <t>090907710</t>
  </si>
  <si>
    <t>វ៉ង់ សារ៉ុន</t>
  </si>
  <si>
    <t>090751306</t>
  </si>
  <si>
    <t>យឹម បញ្ញា</t>
  </si>
  <si>
    <t>090575555</t>
  </si>
  <si>
    <t>ឈន់ សំណាង</t>
  </si>
  <si>
    <t>090962676</t>
  </si>
  <si>
    <t>ម៉ៅ សារ៉ាន</t>
  </si>
  <si>
    <t>090619379</t>
  </si>
  <si>
    <t>មឿន ចន្ថា</t>
  </si>
  <si>
    <t>090916804</t>
  </si>
  <si>
    <t>យ៉ោក សុភី</t>
  </si>
  <si>
    <t>090605336</t>
  </si>
  <si>
    <t>ប៊ុន ស្រី</t>
  </si>
  <si>
    <t>ឡន យ៉ារី</t>
  </si>
  <si>
    <t>090684579</t>
  </si>
  <si>
    <t>ស៊ិន យ៉ា</t>
  </si>
  <si>
    <t>090757205</t>
  </si>
  <si>
    <t>រាជ វន្នី</t>
  </si>
  <si>
    <t>090837428</t>
  </si>
  <si>
    <t>ឃិន រស្មី</t>
  </si>
  <si>
    <t>090751288</t>
  </si>
  <si>
    <t>គុយ ផានិត</t>
  </si>
  <si>
    <t>090851274</t>
  </si>
  <si>
    <t>នង ផារី</t>
  </si>
  <si>
    <t>090660475</t>
  </si>
  <si>
    <t>កែវ ឆាលី</t>
  </si>
  <si>
    <t>090653449</t>
  </si>
  <si>
    <t>ព្រំ ចន្ថា</t>
  </si>
  <si>
    <t>090703884</t>
  </si>
  <si>
    <t>ខាន់ ថាវី</t>
  </si>
  <si>
    <t>090840514</t>
  </si>
  <si>
    <t>ទាវ ចាន់រ៉ា</t>
  </si>
  <si>
    <t>090755329</t>
  </si>
  <si>
    <t>ពៅ ស្រីរ៉ា</t>
  </si>
  <si>
    <t>ញុង សាភឿន</t>
  </si>
  <si>
    <t>សួស រ៉ា</t>
  </si>
  <si>
    <t>090751432</t>
  </si>
  <si>
    <t>វែន កន្និកា</t>
  </si>
  <si>
    <t>090962409</t>
  </si>
  <si>
    <t>ហ៊ុល តែ</t>
  </si>
  <si>
    <t>ភិន កេត</t>
  </si>
  <si>
    <t>090609667</t>
  </si>
  <si>
    <t>ពិន​ បញ្ញា</t>
  </si>
  <si>
    <t>នួន សាវី</t>
  </si>
  <si>
    <t>ឈិន​ សុផា</t>
  </si>
  <si>
    <t>100759752</t>
  </si>
  <si>
    <t>ប៉ែន​ ចិត្រា</t>
  </si>
  <si>
    <t>090677855</t>
  </si>
  <si>
    <t>យ៉ា ភក្តី</t>
  </si>
  <si>
    <t>090563040</t>
  </si>
  <si>
    <t>ដុក ស៊ីថេត</t>
  </si>
  <si>
    <t>នៅ ចន្ធី</t>
  </si>
  <si>
    <t>អ៊ិន ធឿន</t>
  </si>
  <si>
    <t>090819745</t>
  </si>
  <si>
    <t>មាស គុន</t>
  </si>
  <si>
    <t>090569331</t>
  </si>
  <si>
    <t>ហ៊ន ចន្ទ័ឌី</t>
  </si>
  <si>
    <t xml:space="preserve">មាស សាវឿន </t>
  </si>
  <si>
    <t>ឌឹម​ ថន</t>
  </si>
  <si>
    <t>ពុត សាមាន</t>
  </si>
  <si>
    <t>090928456</t>
  </si>
  <si>
    <t>មី សីឡា</t>
  </si>
  <si>
    <t>090721165</t>
  </si>
  <si>
    <t>គង់ ហន</t>
  </si>
  <si>
    <t>ជា បុត្តា</t>
  </si>
  <si>
    <t>090564008</t>
  </si>
  <si>
    <t>ខៅ ត្រប់</t>
  </si>
  <si>
    <t>យ៉ង សុភាន់</t>
  </si>
  <si>
    <t>090234581(01)</t>
  </si>
  <si>
    <t>ទុំ សេដ្ឋា</t>
  </si>
  <si>
    <t>ឃឹម ស្រីនុត</t>
  </si>
  <si>
    <t>090506314</t>
  </si>
  <si>
    <t>ឌុច ស្រី</t>
  </si>
  <si>
    <t>DUCH SREY</t>
  </si>
  <si>
    <t>090776409</t>
  </si>
  <si>
    <t>ឃាន សំណាង</t>
  </si>
  <si>
    <t>KHEAN SAM NANG</t>
  </si>
  <si>
    <t>070322758</t>
  </si>
  <si>
    <t>សុវណ្ណ ណាក់</t>
  </si>
  <si>
    <t>កែន ស្រី</t>
  </si>
  <si>
    <t>090846634</t>
  </si>
  <si>
    <t>មាស ផង</t>
  </si>
  <si>
    <t>ឡុង ធា</t>
  </si>
  <si>
    <t>សែម សាវី</t>
  </si>
  <si>
    <t>ញ៉ិល ស្រីអែម</t>
  </si>
  <si>
    <t>បាំ ស្រីមុំ</t>
  </si>
  <si>
    <t>ម៉ើ សាត</t>
  </si>
  <si>
    <t>ប៉ែន សុខអូន</t>
  </si>
  <si>
    <t>អន ភានីន</t>
  </si>
  <si>
    <t>090876717</t>
  </si>
  <si>
    <t>សុន ស្រីណេត</t>
  </si>
  <si>
    <t>ផាក អាមួយគា</t>
  </si>
  <si>
    <t>កែវ ចិន្ដា</t>
  </si>
  <si>
    <t>កែវ រស្មី</t>
  </si>
  <si>
    <t>និន សារិន</t>
  </si>
  <si>
    <t>អ៊ុក វិនី</t>
  </si>
  <si>
    <t>កែវ ហ៊ន់</t>
  </si>
  <si>
    <t>ម៉ៅ សាវ៉េត</t>
  </si>
  <si>
    <t>090665392</t>
  </si>
  <si>
    <t>ស៊ន់ តែង</t>
  </si>
  <si>
    <t>SON TOENG</t>
  </si>
  <si>
    <t>090547271</t>
  </si>
  <si>
    <t>អ៊ិន សុផៃ</t>
  </si>
  <si>
    <t>090834685</t>
  </si>
  <si>
    <t>ទេព ចំរើន</t>
  </si>
  <si>
    <t>090702696</t>
  </si>
  <si>
    <t>សន ឆាត</t>
  </si>
  <si>
    <t>090919110</t>
  </si>
  <si>
    <t>ព្រំ ចន្ថន</t>
  </si>
  <si>
    <t>090618804</t>
  </si>
  <si>
    <t>ចាន់ ស្រីកែវ</t>
  </si>
  <si>
    <t>090711304</t>
  </si>
  <si>
    <t>ហេង មិនា</t>
  </si>
  <si>
    <t>090920265</t>
  </si>
  <si>
    <t>ខឹម គៀបឡាង</t>
  </si>
  <si>
    <t>090907882</t>
  </si>
  <si>
    <t>ម៉ៅ សាបាន</t>
  </si>
  <si>
    <t>យាន រ៉ានី</t>
  </si>
  <si>
    <t>រ័ត្ន នី</t>
  </si>
  <si>
    <t>ចាន់ រស្មី</t>
  </si>
  <si>
    <t>ប៉ុល វេន</t>
  </si>
  <si>
    <t>កូវ សារ៉ន</t>
  </si>
  <si>
    <t>សុខ ដែន</t>
  </si>
  <si>
    <t>សុខ ធីតា</t>
  </si>
  <si>
    <t>090865847</t>
  </si>
  <si>
    <t>គង់ រីដា</t>
  </si>
  <si>
    <t>ប្រាជ សប្បាយ</t>
  </si>
  <si>
    <t>ប៉ែន រ៉ាវី</t>
  </si>
  <si>
    <t>ព្រាប ម៉ារ៉ាឌី</t>
  </si>
  <si>
    <t>សេក សុវណ្ណរ័ត្ន</t>
  </si>
  <si>
    <t>រស់ សុផល់</t>
  </si>
  <si>
    <t>090556447(01)</t>
  </si>
  <si>
    <t>រស ផ្កាយ</t>
  </si>
  <si>
    <t>090965842</t>
  </si>
  <si>
    <t>ឈិន​ ចន្ថា</t>
  </si>
  <si>
    <t>ហែម វុតធឿន</t>
  </si>
  <si>
    <t>ខឿ សុទិត្យ</t>
  </si>
  <si>
    <t>ញៀន ត្រា</t>
  </si>
  <si>
    <t>130114599（01）</t>
  </si>
  <si>
    <t>ស្រី រស្មី</t>
  </si>
  <si>
    <t>090711663</t>
  </si>
  <si>
    <t>ឃន រក្សា</t>
  </si>
  <si>
    <t>090875657</t>
  </si>
  <si>
    <t>ប៉ែន ស្រីសយ</t>
  </si>
  <si>
    <t>090878286</t>
  </si>
  <si>
    <t>ព្រុំ លក្ខិណា</t>
  </si>
  <si>
    <t>PRUM LEAKHNA</t>
  </si>
  <si>
    <t>090934028</t>
  </si>
  <si>
    <t>សោម បូរឿន</t>
  </si>
  <si>
    <t>090861749</t>
  </si>
  <si>
    <t>កែវ សុខហេង</t>
  </si>
  <si>
    <t>090946550</t>
  </si>
  <si>
    <t>ផាត់ ស៊ីណាត</t>
  </si>
  <si>
    <t>090618828</t>
  </si>
  <si>
    <t>ហន ភក្ដី</t>
  </si>
  <si>
    <t>HORN PHEAKDEY</t>
  </si>
  <si>
    <t>ខាត់ ស្រីណា</t>
  </si>
  <si>
    <t>KHATH SREYNA</t>
  </si>
  <si>
    <t>ឆឹប ស៊ីណេត</t>
  </si>
  <si>
    <t>CHHEB SINET</t>
  </si>
  <si>
    <t>សន សុខា</t>
  </si>
  <si>
    <t>មូល លីណា</t>
  </si>
  <si>
    <t>MOL LYNA</t>
  </si>
  <si>
    <t>កុយ ស្រីពៅ</t>
  </si>
  <si>
    <t>KOY SREYPEOU</t>
  </si>
  <si>
    <t>ភាគ សុផា</t>
  </si>
  <si>
    <t>PHEAK SOPHA</t>
  </si>
  <si>
    <t>090619225</t>
  </si>
  <si>
    <t>សនស៊ុន ពិសិដ្ឋ</t>
  </si>
  <si>
    <t>ស្រី ក្រាំងយ៉ូវ</t>
  </si>
  <si>
    <t>090488476</t>
  </si>
  <si>
    <t>ខៅ ស្រីនាង</t>
  </si>
  <si>
    <t>090883381</t>
  </si>
  <si>
    <t>ឈួន ពៅ</t>
  </si>
  <si>
    <t>090655816</t>
  </si>
  <si>
    <t>យ៉ុង វិសាល</t>
  </si>
  <si>
    <t>ពៅ វុត្ថា</t>
  </si>
  <si>
    <t>090923989</t>
  </si>
  <si>
    <t>仓库</t>
  </si>
  <si>
    <t>总计</t>
  </si>
  <si>
    <t>ល.រ</t>
  </si>
  <si>
    <t>គោត្តនាម និងនាម</t>
  </si>
  <si>
    <t>ប្រាក់ថ្ងៃ រឺ ប្រាក់ខែ</t>
  </si>
  <si>
    <t>ប្រាក់ឈ្នួលសរុប
工资明细</t>
  </si>
  <si>
    <t>ប្រាក់ឈ្នួលត្រូវបើក
发放薪资</t>
  </si>
  <si>
    <t>3年7月</t>
  </si>
  <si>
    <t>2年9月</t>
  </si>
  <si>
    <t>1年1月</t>
  </si>
  <si>
    <t>2年7月</t>
  </si>
  <si>
    <t>2年6月</t>
  </si>
  <si>
    <t>KOP ANN</t>
  </si>
  <si>
    <t>MY LIS</t>
  </si>
  <si>
    <t>MERN SARUN</t>
  </si>
  <si>
    <t>2年2月</t>
  </si>
  <si>
    <t>2年0月</t>
  </si>
  <si>
    <t>1年7月</t>
  </si>
  <si>
    <t>1年6月</t>
  </si>
  <si>
    <t>2年10月</t>
  </si>
  <si>
    <t>PHON THEANY</t>
  </si>
  <si>
    <t>NHEB KUNTHEA</t>
  </si>
  <si>
    <t>CHEA SAMALY</t>
  </si>
  <si>
    <t>KEO SOCHEAT</t>
  </si>
  <si>
    <t>MATT VANDY</t>
  </si>
  <si>
    <t>PHA PHEAP</t>
  </si>
  <si>
    <t>1年9月</t>
  </si>
  <si>
    <t>1年4月</t>
  </si>
  <si>
    <t>1年11月</t>
  </si>
  <si>
    <t>KOV CHANTHY</t>
  </si>
  <si>
    <t>1年5月</t>
  </si>
  <si>
    <t>SORN SAMEN</t>
  </si>
  <si>
    <t>1年0月</t>
  </si>
  <si>
    <t>KHOUN YOEURM</t>
  </si>
  <si>
    <t>1年2月</t>
  </si>
  <si>
    <t>PHEA RA</t>
  </si>
  <si>
    <t>成型D线</t>
  </si>
  <si>
    <t>1年8月</t>
  </si>
  <si>
    <t>THAV PHALLY</t>
  </si>
  <si>
    <t>KHENG KHOEUN</t>
  </si>
  <si>
    <t>1年3月</t>
  </si>
  <si>
    <t>成型E线</t>
  </si>
  <si>
    <t>THOEURN CHOMBY</t>
  </si>
  <si>
    <t>UNG SAVON</t>
  </si>
  <si>
    <t>SIE KHNAO</t>
  </si>
  <si>
    <t>OEM SREYNITH</t>
  </si>
  <si>
    <t>CHHON YAT</t>
  </si>
  <si>
    <t>PHOU RIDA</t>
  </si>
  <si>
    <t>SAMEAN</t>
  </si>
  <si>
    <t>POV NEANG</t>
  </si>
  <si>
    <t>2年8月</t>
  </si>
  <si>
    <t>MAO SET</t>
  </si>
  <si>
    <t>KHOEM SALEY</t>
  </si>
  <si>
    <t>PRAK RADY</t>
  </si>
  <si>
    <t>2年4月</t>
  </si>
  <si>
    <t>POV SARUN</t>
  </si>
  <si>
    <t>PHENG RACHAKNA</t>
  </si>
  <si>
    <t>THOK PHALLA</t>
  </si>
  <si>
    <t>KUL CHORY</t>
  </si>
  <si>
    <t>VUT KANHA</t>
  </si>
  <si>
    <t>MEAK NOR</t>
  </si>
  <si>
    <t>KOEM RUMDUOL</t>
  </si>
  <si>
    <t>TORK MACH</t>
  </si>
  <si>
    <t>KHVAI SOPHEAP</t>
  </si>
  <si>
    <t>CHANN SOPHAL</t>
  </si>
  <si>
    <t>CHAN LAKANA</t>
  </si>
  <si>
    <t>PREAP DYNASAK</t>
  </si>
  <si>
    <t>NHOR SREYSDOEUNG</t>
  </si>
  <si>
    <t>AN  SINOCH</t>
  </si>
  <si>
    <t>针车A3线</t>
  </si>
  <si>
    <t>NY SREYLEAK</t>
  </si>
  <si>
    <t>KHANN THAVY</t>
  </si>
  <si>
    <t>KEO TY</t>
  </si>
  <si>
    <t>KMOY REN</t>
  </si>
  <si>
    <t xml:space="preserve"> LORN SREYTOUCH</t>
  </si>
  <si>
    <t>BOEUN SOTHEAVY</t>
  </si>
  <si>
    <t>KONG SOKHA</t>
  </si>
  <si>
    <t>DOUNG SOPHEAP</t>
  </si>
  <si>
    <t>NHEM SEANG</t>
  </si>
  <si>
    <t>0年10月</t>
  </si>
  <si>
    <t>PHOEUNG SOPHANA</t>
  </si>
  <si>
    <t>针车A5线</t>
  </si>
  <si>
    <t>EK SAROU</t>
  </si>
  <si>
    <t>SMONG MORNOREA</t>
  </si>
  <si>
    <t>BO THIDA</t>
  </si>
  <si>
    <t>MAO SOMALY</t>
  </si>
  <si>
    <t>PHON SREYNA</t>
  </si>
  <si>
    <t>YON LITA</t>
  </si>
  <si>
    <t>CHHOEM SEYMA</t>
  </si>
  <si>
    <t>SUOS SITHA</t>
  </si>
  <si>
    <t>OEM CHON</t>
  </si>
  <si>
    <t>SUOS CHAN</t>
  </si>
  <si>
    <t>2年3月</t>
  </si>
  <si>
    <t>BRACH CHROEB</t>
  </si>
  <si>
    <t>KOY THAVY</t>
  </si>
  <si>
    <t>CHOM SREYNY</t>
  </si>
  <si>
    <t>MOEUNG SARY</t>
  </si>
  <si>
    <t>NEANG SIEKNA</t>
  </si>
  <si>
    <t>SOK NEANG</t>
  </si>
  <si>
    <t>KOEUT SOUSDEY</t>
  </si>
  <si>
    <t>CHAB CHAN</t>
  </si>
  <si>
    <t>针车B2线</t>
  </si>
  <si>
    <t>KAY SOKRTHEA</t>
  </si>
  <si>
    <t>SAM HON</t>
  </si>
  <si>
    <t>YATH CHANGRET</t>
  </si>
  <si>
    <t>SON SOVANROTH</t>
  </si>
  <si>
    <t>PHOEUN VEASAN</t>
  </si>
  <si>
    <t>SOENG SODA</t>
  </si>
  <si>
    <t>SENGSOUKEA</t>
  </si>
  <si>
    <t>BUN VESNA</t>
  </si>
  <si>
    <t>SEK KEV</t>
  </si>
  <si>
    <t>UN RATANAK</t>
  </si>
  <si>
    <t>KOEUTH CHANDARA</t>
  </si>
  <si>
    <t>SOK SAMNANG</t>
  </si>
  <si>
    <t>NUN NY</t>
  </si>
  <si>
    <t>针车B3线</t>
  </si>
  <si>
    <t>SANN SOPHEN</t>
  </si>
  <si>
    <t>NOP PHANNA</t>
  </si>
  <si>
    <t>CHHOEM SABANN</t>
  </si>
  <si>
    <t>CHEA THYDA</t>
  </si>
  <si>
    <t>SOURS SAPHORN</t>
  </si>
  <si>
    <t>HEM SARAB</t>
  </si>
  <si>
    <t>1年10月</t>
  </si>
  <si>
    <t>PHORN MALAI</t>
  </si>
  <si>
    <t>PREAB NASAK</t>
  </si>
  <si>
    <t>HY KUM</t>
  </si>
  <si>
    <t>PRUM DANY</t>
  </si>
  <si>
    <t>VAN VISA</t>
  </si>
  <si>
    <t>PHY SOKHAVILAY</t>
  </si>
  <si>
    <t>KHUON MERY</t>
  </si>
  <si>
    <t>PHAL SAMRETH</t>
  </si>
  <si>
    <t>KEO SAMUT</t>
  </si>
  <si>
    <t>SOT LIS</t>
  </si>
  <si>
    <t>KHLORK PHERORTH</t>
  </si>
  <si>
    <t>CHHORM SIVET</t>
  </si>
  <si>
    <t>NOUN SAMITH</t>
  </si>
  <si>
    <t>SON SOCHEAT</t>
  </si>
  <si>
    <t>YOEUEN PHOEURK</t>
  </si>
  <si>
    <t>CHHUN ROTHA</t>
  </si>
  <si>
    <t>MEAS SOK</t>
  </si>
  <si>
    <t>MUON SITHA</t>
  </si>
  <si>
    <t>YAN SREYPOV</t>
  </si>
  <si>
    <t>SUN SREYPOV</t>
  </si>
  <si>
    <t>TANG KOEMRANG</t>
  </si>
  <si>
    <t>TEP DINA</t>
  </si>
  <si>
    <t>PHOUERN SOPHEAK</t>
  </si>
  <si>
    <t>SUN SOCHEAT</t>
  </si>
  <si>
    <t>KOV CHANRA</t>
  </si>
  <si>
    <t>成型主管</t>
  </si>
  <si>
    <t>成型B线组长</t>
  </si>
  <si>
    <t>LVEY SREY EM</t>
  </si>
  <si>
    <t>成型C线组长</t>
  </si>
  <si>
    <t>电脑车班长</t>
  </si>
  <si>
    <t>针车A7线班长</t>
  </si>
  <si>
    <t>针车B课副课长</t>
  </si>
  <si>
    <t>HIN RAMORN</t>
  </si>
  <si>
    <t>印刷班长</t>
  </si>
  <si>
    <t>针车B3线组长</t>
  </si>
  <si>
    <t>SUN SREYNA</t>
  </si>
  <si>
    <t>MANH MAKARA</t>
  </si>
  <si>
    <t>成型E线班长</t>
  </si>
  <si>
    <t>SOR SAVORN</t>
  </si>
  <si>
    <t>成型D线前段班长</t>
  </si>
  <si>
    <t>针车B6线班长</t>
  </si>
  <si>
    <t>针车B7线班长</t>
  </si>
  <si>
    <t>KHUT LIDA</t>
  </si>
  <si>
    <t>针车A3线组长</t>
  </si>
  <si>
    <t>KAO MENG</t>
  </si>
  <si>
    <t>LOK SABORN</t>
  </si>
  <si>
    <t>成型大包装班长</t>
  </si>
  <si>
    <t>ROS SOPHON</t>
  </si>
  <si>
    <t>成型C线干部</t>
  </si>
  <si>
    <t>成型B线中段班长</t>
  </si>
  <si>
    <t>针车A6线班长</t>
  </si>
  <si>
    <t>PRAK SAVUTH</t>
  </si>
  <si>
    <t>YUOS ROUT</t>
  </si>
  <si>
    <t>机修干部</t>
  </si>
  <si>
    <r>
      <rPr>
        <sz val="22"/>
        <rFont val="Khmer OS Muol Light"/>
        <charset val="134"/>
      </rPr>
      <t>តារាងបើកប្រាក់ឈ្នួលប្រចាំខែ</t>
    </r>
  </si>
  <si>
    <t>175000/75000</t>
  </si>
  <si>
    <t>កូវ ចាន់រ៉ា</t>
  </si>
  <si>
    <t>090747598</t>
  </si>
  <si>
    <t>ល្វៃ ស្រីអែម</t>
  </si>
  <si>
    <t>090718524</t>
  </si>
  <si>
    <t>ម៉ាញ មករា</t>
  </si>
  <si>
    <t>090776869</t>
  </si>
  <si>
    <t>成型C线班长</t>
  </si>
  <si>
    <t>ស សាវន់</t>
  </si>
  <si>
    <t>090625385</t>
  </si>
  <si>
    <t>成型A线班长</t>
  </si>
  <si>
    <t>ឡុក សាប៊ន</t>
  </si>
  <si>
    <t>090829845</t>
  </si>
  <si>
    <t>រស់ សុភន់</t>
  </si>
  <si>
    <t>090679396</t>
  </si>
  <si>
    <t>វ៉ា សុចាន់</t>
  </si>
  <si>
    <t>090838990</t>
  </si>
  <si>
    <t>ស៊ុំ្ ឌី</t>
  </si>
  <si>
    <t>090484242</t>
  </si>
  <si>
    <t>ហែម វុត្ថា</t>
  </si>
  <si>
    <t>090854430</t>
  </si>
  <si>
    <t>សួន ចន្ថា</t>
  </si>
  <si>
    <t>090751071</t>
  </si>
  <si>
    <t>វង់ ចន្ធូ</t>
  </si>
  <si>
    <t>090650138</t>
  </si>
  <si>
    <t>យ៉ាត់ វៀង</t>
  </si>
  <si>
    <t>090572012</t>
  </si>
  <si>
    <t>ញឹម រំដួល</t>
  </si>
  <si>
    <t>090792427</t>
  </si>
  <si>
    <t>យ៉ាន់ ណូរ៉ា</t>
  </si>
  <si>
    <t>110441260</t>
  </si>
  <si>
    <t>យិន សារ៉េត</t>
  </si>
  <si>
    <t>090686564</t>
  </si>
  <si>
    <t>ជុំ ម៉ាលិស</t>
  </si>
  <si>
    <t>090869947</t>
  </si>
  <si>
    <t>ខ្លូត ថាវី</t>
  </si>
  <si>
    <t>090482991</t>
  </si>
  <si>
    <t>អ៊ុក ចន្ធី</t>
  </si>
  <si>
    <t>090625306</t>
  </si>
  <si>
    <t>ឡាក់ សំណាង</t>
  </si>
  <si>
    <t>090855744</t>
  </si>
  <si>
    <t>សូរ សុខា</t>
  </si>
  <si>
    <t>090665269</t>
  </si>
  <si>
    <t>សំ យ៉ា</t>
  </si>
  <si>
    <t>090622933</t>
  </si>
  <si>
    <t>ហួន រចនា</t>
  </si>
  <si>
    <t>090560414</t>
  </si>
  <si>
    <t>ផាង ផារី</t>
  </si>
  <si>
    <t>090778501</t>
  </si>
  <si>
    <t>ស៊ិន វីសារ៉េត</t>
  </si>
  <si>
    <t>090868103</t>
  </si>
  <si>
    <t>កូវ ចាន់រី</t>
  </si>
  <si>
    <t>090711647</t>
  </si>
  <si>
    <t>សុខ ចាន់រី</t>
  </si>
  <si>
    <t>090933595</t>
  </si>
  <si>
    <t>តូប សាវង</t>
  </si>
  <si>
    <t>090898970</t>
  </si>
  <si>
    <t>ប្រាក់ សាវុត</t>
  </si>
  <si>
    <t>090726032</t>
  </si>
  <si>
    <t>美元张数汇总</t>
  </si>
  <si>
    <r>
      <rPr>
        <b/>
        <sz val="12"/>
        <rFont val="Arial"/>
        <charset val="134"/>
      </rPr>
      <t>​​​​​​​​​​​​​​​​​​​​</t>
    </r>
  </si>
  <si>
    <t>ខែវិច្ឆិកា ឆ្នាំ ២០២១ ការទូទាត់កិច្ចសន្យា ៥%</t>
  </si>
  <si>
    <t>2021年12月份合约金5%</t>
  </si>
  <si>
    <r>
      <rPr>
        <sz val="10"/>
        <color rgb="FF000000"/>
        <rFont val="Khmer OS Battambang"/>
        <charset val="134"/>
      </rPr>
      <t>អត្ថលេខ</t>
    </r>
  </si>
  <si>
    <r>
      <rPr>
        <sz val="10"/>
        <color rgb="FF000000"/>
        <rFont val="Khmer OS Battambang"/>
        <charset val="134"/>
      </rPr>
      <t>ឈ្មោះ</t>
    </r>
  </si>
  <si>
    <r>
      <rPr>
        <sz val="10"/>
        <color rgb="FF000000"/>
        <rFont val="Khmer OS Battambang"/>
        <charset val="134"/>
      </rPr>
      <t>ផ្នែក</t>
    </r>
  </si>
  <si>
    <r>
      <rPr>
        <sz val="10"/>
        <color rgb="FF000000"/>
        <rFont val="Khmer OS Battambang"/>
        <charset val="134"/>
      </rPr>
      <t>ថ្ងៃចូលធ្វើការ</t>
    </r>
  </si>
  <si>
    <r>
      <rPr>
        <sz val="10"/>
        <color rgb="FF000000"/>
        <rFont val="Khmer OS Battambang"/>
        <charset val="134"/>
      </rPr>
      <t>ប្រាក់ខែគោល</t>
    </r>
    <r>
      <rPr>
        <sz val="10"/>
        <color rgb="FF000000"/>
        <rFont val="微软雅黑"/>
        <charset val="134"/>
      </rPr>
      <t xml:space="preserve">
</t>
    </r>
  </si>
  <si>
    <r>
      <rPr>
        <sz val="10"/>
        <color rgb="FF000000"/>
        <rFont val="Khmer OS Battambang"/>
        <charset val="134"/>
      </rPr>
      <t>ថ្ងៃបំណាច់ឆ្នាំ</t>
    </r>
  </si>
  <si>
    <r>
      <rPr>
        <sz val="10"/>
        <color rgb="FF000000"/>
        <rFont val="Khmer OS Battambang"/>
        <charset val="134"/>
      </rPr>
      <t>ប្រាក់បំណាច់ឆ្នាំ</t>
    </r>
  </si>
  <si>
    <t>ប្រាក់ខែ1</t>
  </si>
  <si>
    <t>ប្រាក់ខែ2</t>
  </si>
  <si>
    <t>ប្រាក់ខែ3</t>
  </si>
  <si>
    <t>ប្រាក់ខែ4</t>
  </si>
  <si>
    <t>ប្រាក់ខែ5</t>
  </si>
  <si>
    <t>ប្រាក់ខែ6</t>
  </si>
  <si>
    <t>ប្រាក់ខែ7</t>
  </si>
  <si>
    <t>ប្រាក់ខែ8</t>
  </si>
  <si>
    <t>ប្រាក់ខែ9</t>
  </si>
  <si>
    <t>ប្រាក់ខែ10</t>
  </si>
  <si>
    <r>
      <rPr>
        <sz val="10"/>
        <color rgb="FF000000"/>
        <rFont val="Khmer OS Battambang"/>
        <charset val="134"/>
      </rPr>
      <t>សរុប</t>
    </r>
  </si>
  <si>
    <r>
      <rPr>
        <sz val="10"/>
        <color rgb="FF000000"/>
        <rFont val="Khmer OS Battambang"/>
        <charset val="134"/>
      </rPr>
      <t>ប្រាក់៥</t>
    </r>
    <r>
      <rPr>
        <sz val="10"/>
        <color rgb="FF000000"/>
        <rFont val="微软雅黑"/>
        <charset val="134"/>
      </rPr>
      <t>%</t>
    </r>
  </si>
  <si>
    <r>
      <rPr>
        <sz val="10"/>
        <color rgb="FF000000"/>
        <rFont val="Khmer OS Battambang"/>
        <charset val="134"/>
      </rPr>
      <t>ប្រាក់សរុប</t>
    </r>
  </si>
  <si>
    <r>
      <rPr>
        <sz val="10"/>
        <color rgb="FF000000"/>
        <rFont val="Khmer OS Battambang"/>
        <charset val="134"/>
      </rPr>
      <t>ប្រាក់ដុល្លារ</t>
    </r>
  </si>
  <si>
    <r>
      <rPr>
        <sz val="10"/>
        <color rgb="FF000000"/>
        <rFont val="Khmer OS Battambang"/>
        <charset val="134"/>
      </rPr>
      <t>ប្រាក់រៀល</t>
    </r>
  </si>
  <si>
    <r>
      <rPr>
        <sz val="10"/>
        <color rgb="FF000000"/>
        <rFont val="Khmer OS Battambang"/>
        <charset val="134"/>
      </rPr>
      <t>ហត្ថលេខា</t>
    </r>
  </si>
  <si>
    <t>អត្លេខ</t>
  </si>
  <si>
    <t>ប្រាក
ខខលោេ</t>
  </si>
  <si>
    <t>ប្រាក
បណាច ឆ្</t>
  </si>
  <si>
    <t>停工补贴</t>
  </si>
  <si>
    <t>ប្រាក
ដល្លរ</t>
  </si>
  <si>
    <t>ប្រាក
លរៀ េ</t>
  </si>
  <si>
    <t>工号</t>
  </si>
  <si>
    <t>NAME</t>
  </si>
  <si>
    <t>Dept</t>
  </si>
  <si>
    <t>Date of Reg</t>
  </si>
  <si>
    <t>年假天数</t>
  </si>
  <si>
    <t>年假补贴</t>
  </si>
  <si>
    <t>2023年1月份</t>
  </si>
  <si>
    <t>2023年2月份</t>
  </si>
  <si>
    <t>2023年3月份</t>
  </si>
  <si>
    <t>2023年4月份</t>
  </si>
  <si>
    <t>2023年5月份</t>
  </si>
  <si>
    <t>2023年6月份</t>
  </si>
  <si>
    <t>2023年7月份</t>
  </si>
  <si>
    <t>2023年8月份</t>
  </si>
  <si>
    <t>2023年9月份</t>
  </si>
  <si>
    <t>2023年10月份</t>
  </si>
  <si>
    <t>合计</t>
  </si>
  <si>
    <t>5%Bonus</t>
  </si>
  <si>
    <t>尾数柬币</t>
  </si>
  <si>
    <t>签名</t>
  </si>
  <si>
    <t>Code</t>
  </si>
  <si>
    <t>Salary</t>
  </si>
  <si>
    <t>AnnualL
eave</t>
  </si>
  <si>
    <t>TOTAL</t>
  </si>
  <si>
    <t>Wage</t>
  </si>
  <si>
    <t>Usd</t>
  </si>
  <si>
    <t>Riels</t>
  </si>
  <si>
    <t>Signature</t>
  </si>
  <si>
    <t>美元张数</t>
  </si>
  <si>
    <t>柬币张数</t>
  </si>
  <si>
    <t>美元面值</t>
  </si>
  <si>
    <t>柬币面值</t>
  </si>
  <si>
    <t>美元金额</t>
  </si>
  <si>
    <t>柬币金额</t>
  </si>
  <si>
    <t>总金额</t>
  </si>
  <si>
    <t>តារាងប្រាក់ឈ្នួលសម្រាកលំហែមាតុភាពសម្រាប់ខែមិថុនា កក្កដា និងសីហា ឆ្នាំ២០២២</t>
  </si>
  <si>
    <r>
      <rPr>
        <sz val="14"/>
        <rFont val="Arial"/>
        <charset val="134"/>
      </rPr>
      <t>2023</t>
    </r>
    <r>
      <rPr>
        <sz val="14"/>
        <rFont val="宋体"/>
        <charset val="134"/>
      </rPr>
      <t>年</t>
    </r>
    <r>
      <rPr>
        <sz val="14"/>
        <rFont val="Arial"/>
        <charset val="134"/>
      </rPr>
      <t>5</t>
    </r>
    <r>
      <rPr>
        <sz val="14"/>
        <rFont val="宋体"/>
        <charset val="134"/>
      </rPr>
      <t>月</t>
    </r>
    <r>
      <rPr>
        <sz val="14"/>
        <rFont val="Arial"/>
        <charset val="134"/>
      </rPr>
      <t>-2023.7</t>
    </r>
    <r>
      <rPr>
        <sz val="14"/>
        <rFont val="宋体"/>
        <charset val="134"/>
      </rPr>
      <t>月份产假</t>
    </r>
    <r>
      <rPr>
        <sz val="14"/>
        <rFont val="Arial"/>
        <charset val="134"/>
      </rPr>
      <t>50%</t>
    </r>
  </si>
  <si>
    <t>អត្ថលេខ</t>
  </si>
  <si>
    <t>ឈ្មោះ</t>
  </si>
  <si>
    <t>ភេទ</t>
  </si>
  <si>
    <t>ផ្នែក</t>
  </si>
  <si>
    <t xml:space="preserve">ថ្ងៃចូលធ្វើការ
</t>
  </si>
  <si>
    <t xml:space="preserve">ប្រាក់ខែគោល
</t>
  </si>
  <si>
    <t>ប្រាក់លំហែមាតុភាព</t>
  </si>
  <si>
    <t>ប្រាក់សរុប</t>
  </si>
  <si>
    <t>ប្រាក់ដុល្លារ</t>
  </si>
  <si>
    <t>ប្រាក់រៀល</t>
  </si>
  <si>
    <t>បង់លុយរួច</t>
  </si>
  <si>
    <t>មខងារ</t>
  </si>
  <si>
    <t>ថ្ងចេ
ល្ការ</t>
  </si>
  <si>
    <t>ប្រាក
សរប</t>
  </si>
  <si>
    <t>ហត្លេខា</t>
  </si>
  <si>
    <t>Sex</t>
  </si>
  <si>
    <t>2022年5月份底薪</t>
  </si>
  <si>
    <t>2022年6月份底薪</t>
  </si>
  <si>
    <t>2022年7月份底薪</t>
  </si>
  <si>
    <t>Maternity</t>
  </si>
  <si>
    <t>Average Salary of 2023</t>
  </si>
  <si>
    <t>PayArelady</t>
  </si>
  <si>
    <t>Duty</t>
  </si>
  <si>
    <t>针车B5线</t>
  </si>
  <si>
    <r>
      <rPr>
        <sz val="14"/>
        <rFont val="Arial"/>
        <charset val="134"/>
      </rPr>
      <t>2023</t>
    </r>
    <r>
      <rPr>
        <sz val="14"/>
        <rFont val="宋体"/>
        <charset val="134"/>
      </rPr>
      <t>年</t>
    </r>
    <r>
      <rPr>
        <sz val="14"/>
        <rFont val="Arial"/>
        <charset val="134"/>
      </rPr>
      <t>4</t>
    </r>
    <r>
      <rPr>
        <sz val="14"/>
        <rFont val="宋体"/>
        <charset val="134"/>
      </rPr>
      <t>月</t>
    </r>
    <r>
      <rPr>
        <sz val="14"/>
        <rFont val="Arial"/>
        <charset val="134"/>
      </rPr>
      <t>-2023.6</t>
    </r>
    <r>
      <rPr>
        <sz val="14"/>
        <rFont val="宋体"/>
        <charset val="134"/>
      </rPr>
      <t>月份产假</t>
    </r>
    <r>
      <rPr>
        <sz val="14"/>
        <rFont val="Arial"/>
        <charset val="134"/>
      </rPr>
      <t>50%</t>
    </r>
  </si>
  <si>
    <t>2022年4月份底薪</t>
  </si>
  <si>
    <t>针车A6线</t>
  </si>
  <si>
    <t>针车A7线</t>
  </si>
  <si>
    <r>
      <rPr>
        <sz val="14"/>
        <rFont val="Arial"/>
        <charset val="134"/>
      </rPr>
      <t>2023</t>
    </r>
    <r>
      <rPr>
        <sz val="14"/>
        <rFont val="宋体"/>
        <charset val="134"/>
      </rPr>
      <t>年</t>
    </r>
    <r>
      <rPr>
        <sz val="14"/>
        <rFont val="Arial"/>
        <charset val="134"/>
      </rPr>
      <t>3</t>
    </r>
    <r>
      <rPr>
        <sz val="14"/>
        <rFont val="宋体"/>
        <charset val="134"/>
      </rPr>
      <t>月</t>
    </r>
    <r>
      <rPr>
        <sz val="14"/>
        <rFont val="Arial"/>
        <charset val="134"/>
      </rPr>
      <t>-2023.5</t>
    </r>
    <r>
      <rPr>
        <sz val="14"/>
        <rFont val="宋体"/>
        <charset val="134"/>
      </rPr>
      <t>月份产假</t>
    </r>
    <r>
      <rPr>
        <sz val="14"/>
        <rFont val="Arial"/>
        <charset val="134"/>
      </rPr>
      <t>50%</t>
    </r>
  </si>
  <si>
    <t>2022年3月份底薪</t>
  </si>
  <si>
    <t>CHHORN SREYMOM</t>
  </si>
  <si>
    <r>
      <rPr>
        <sz val="14"/>
        <rFont val="Arial"/>
        <charset val="134"/>
      </rPr>
      <t>2023</t>
    </r>
    <r>
      <rPr>
        <sz val="14"/>
        <rFont val="宋体"/>
        <charset val="134"/>
      </rPr>
      <t>年</t>
    </r>
    <r>
      <rPr>
        <sz val="14"/>
        <rFont val="Arial"/>
        <charset val="134"/>
      </rPr>
      <t>2</t>
    </r>
    <r>
      <rPr>
        <sz val="14"/>
        <rFont val="宋体"/>
        <charset val="134"/>
      </rPr>
      <t>月</t>
    </r>
    <r>
      <rPr>
        <sz val="14"/>
        <rFont val="Arial"/>
        <charset val="134"/>
      </rPr>
      <t>-2023.4</t>
    </r>
    <r>
      <rPr>
        <sz val="14"/>
        <rFont val="宋体"/>
        <charset val="134"/>
      </rPr>
      <t>月份产假</t>
    </r>
    <r>
      <rPr>
        <sz val="14"/>
        <rFont val="Arial"/>
        <charset val="134"/>
      </rPr>
      <t>50%</t>
    </r>
  </si>
  <si>
    <t>2022年2月份底薪</t>
  </si>
  <si>
    <t>LIST OF SALARIES AND ALLOWANCES (2023.5)</t>
  </si>
  <si>
    <t>តារាងប្រាក់ខែសម្រាប់ខែឧសភា ឆ្នាំ២០២៣工资表</t>
  </si>
  <si>
    <t>MEAS SREYKA</t>
  </si>
  <si>
    <t>EK CHANRA</t>
  </si>
  <si>
    <t>针车A5线组长</t>
  </si>
  <si>
    <t>PHANG SOBEN</t>
  </si>
</sst>
</file>

<file path=xl/styles.xml><?xml version="1.0" encoding="utf-8"?>
<styleSheet xmlns="http://schemas.openxmlformats.org/spreadsheetml/2006/main" xmlns:xr9="http://schemas.microsoft.com/office/spreadsheetml/2016/revision9">
  <numFmts count="21">
    <numFmt numFmtId="43" formatCode="_(* #,##0.00_);_(* \(#,##0.00\);_(* &quot;-&quot;??_);_(@_)"/>
    <numFmt numFmtId="176" formatCode="_ * #,##0.00_ ;_ * \-#,##0.00_ ;_ * &quot;-&quot;??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  <numFmt numFmtId="180" formatCode="[$-409]d\-mmm\-yyyy;@"/>
    <numFmt numFmtId="181" formatCode="000000"/>
    <numFmt numFmtId="182" formatCode="&quot;$&quot;#,##0.00;\-&quot;$&quot;#,##0.00"/>
    <numFmt numFmtId="183" formatCode="&quot;$&quot;#,##0;\-&quot;$&quot;#,##0"/>
    <numFmt numFmtId="184" formatCode="0.00_ "/>
    <numFmt numFmtId="185" formatCode="[$R-1C09]\ #,##0;[$R-1C09]\ \-#,##0"/>
    <numFmt numFmtId="186" formatCode="&quot;$&quot;#,##0;[Red]&quot;$&quot;#,##0"/>
    <numFmt numFmtId="187" formatCode="&quot;$&quot;#,##0.00;[Red]&quot;$&quot;#,##0.00"/>
    <numFmt numFmtId="188" formatCode="0_ "/>
    <numFmt numFmtId="189" formatCode="&quot;$&quot;#,##0.0;[Red]&quot;$&quot;#,##0.0"/>
    <numFmt numFmtId="190" formatCode="&quot;$&quot;#,##0.0;\-&quot;$&quot;#,##0.0"/>
    <numFmt numFmtId="191" formatCode="[$R-1C09]\ #,##0;[Red][$R-1C09]\ #,##0"/>
    <numFmt numFmtId="192" formatCode="0;[Red]0"/>
    <numFmt numFmtId="193" formatCode="0.0_ "/>
    <numFmt numFmtId="194" formatCode="0_);[Red]\(0\)"/>
    <numFmt numFmtId="195" formatCode="yyyy/m/d;@"/>
  </numFmts>
  <fonts count="94">
    <font>
      <sz val="10"/>
      <name val="Arial"/>
      <charset val="134"/>
    </font>
    <font>
      <sz val="14"/>
      <color rgb="FF000000"/>
      <name val="Calibri"/>
      <charset val="204"/>
    </font>
    <font>
      <sz val="10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4"/>
      <name val="Khmer OS Muol Light"/>
      <charset val="134"/>
    </font>
    <font>
      <sz val="14"/>
      <name val="Arial"/>
      <charset val="134"/>
    </font>
    <font>
      <b/>
      <sz val="12"/>
      <name val="Times New Roman"/>
      <charset val="134"/>
    </font>
    <font>
      <sz val="10"/>
      <color rgb="FF000000"/>
      <name val="Khmer OS Battambang"/>
      <charset val="134"/>
    </font>
    <font>
      <sz val="10"/>
      <color rgb="FF000000"/>
      <name val="Calibri"/>
      <charset val="204"/>
    </font>
    <font>
      <sz val="7"/>
      <color rgb="FF000000"/>
      <name val="Times New Roman"/>
      <charset val="134"/>
    </font>
    <font>
      <sz val="8"/>
      <color rgb="FF000000"/>
      <name val="Times New Roman"/>
      <charset val="134"/>
    </font>
    <font>
      <sz val="11"/>
      <color theme="1"/>
      <name val="宋体"/>
      <charset val="134"/>
    </font>
    <font>
      <sz val="7"/>
      <color rgb="FF000000"/>
      <name val="宋体"/>
      <charset val="134"/>
    </font>
    <font>
      <sz val="14"/>
      <name val="Times New Roman"/>
      <charset val="134"/>
    </font>
    <font>
      <sz val="11"/>
      <color rgb="FF000000"/>
      <name val="Times New Roman"/>
      <charset val="134"/>
    </font>
    <font>
      <sz val="12"/>
      <color theme="1"/>
      <name val="Khmer OS Siemreap"/>
      <charset val="134"/>
    </font>
    <font>
      <sz val="12"/>
      <color rgb="FF000000"/>
      <name val="Calibri"/>
      <charset val="204"/>
    </font>
    <font>
      <sz val="12"/>
      <name val="Arial"/>
      <charset val="134"/>
    </font>
    <font>
      <sz val="11"/>
      <name val="Calibri"/>
      <charset val="134"/>
      <scheme val="minor"/>
    </font>
    <font>
      <sz val="12"/>
      <name val="Khmer OS"/>
      <charset val="134"/>
    </font>
    <font>
      <sz val="11"/>
      <color rgb="FFFF0000"/>
      <name val="Calibri"/>
      <charset val="134"/>
      <scheme val="minor"/>
    </font>
    <font>
      <sz val="12"/>
      <color rgb="FFFF0000"/>
      <name val="Khmer OS"/>
      <charset val="134"/>
    </font>
    <font>
      <sz val="11"/>
      <name val="Khmer OS"/>
      <charset val="134"/>
    </font>
    <font>
      <sz val="12"/>
      <color theme="1"/>
      <name val="Khmer OS"/>
      <charset val="134"/>
    </font>
    <font>
      <sz val="11"/>
      <color theme="1"/>
      <name val="Khmer OS"/>
      <charset val="134"/>
    </font>
    <font>
      <sz val="14"/>
      <color rgb="FF000000"/>
      <name val="微软雅黑"/>
      <charset val="204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微软雅黑"/>
      <charset val="134"/>
    </font>
    <font>
      <sz val="11"/>
      <color theme="1"/>
      <name val="微软雅黑"/>
      <charset val="134"/>
    </font>
    <font>
      <sz val="16"/>
      <name val="Khmer OS Muol Light"/>
      <charset val="134"/>
    </font>
    <font>
      <sz val="16"/>
      <name val="微软雅黑"/>
      <charset val="134"/>
    </font>
    <font>
      <b/>
      <sz val="14"/>
      <name val="微软雅黑"/>
      <charset val="134"/>
    </font>
    <font>
      <sz val="10"/>
      <color rgb="FF000000"/>
      <name val="微软雅黑"/>
      <charset val="134"/>
    </font>
    <font>
      <sz val="9"/>
      <color rgb="FF000000"/>
      <name val="微软雅黑"/>
      <charset val="134"/>
    </font>
    <font>
      <sz val="8"/>
      <color rgb="FF000000"/>
      <name val="微软雅黑"/>
      <charset val="134"/>
    </font>
    <font>
      <b/>
      <sz val="14"/>
      <color theme="1"/>
      <name val="微软雅黑"/>
      <charset val="134"/>
    </font>
    <font>
      <sz val="12"/>
      <color rgb="FF000000"/>
      <name val="微软雅黑"/>
      <charset val="134"/>
    </font>
    <font>
      <b/>
      <sz val="10"/>
      <color rgb="FF000000"/>
      <name val="微软雅黑"/>
      <charset val="134"/>
    </font>
    <font>
      <b/>
      <sz val="12"/>
      <color rgb="FF000000"/>
      <name val="微软雅黑"/>
      <charset val="134"/>
    </font>
    <font>
      <sz val="10"/>
      <color rgb="FF000000"/>
      <name val="微软雅黑"/>
      <charset val="204"/>
    </font>
    <font>
      <sz val="12"/>
      <name val="微软雅黑"/>
      <charset val="134"/>
    </font>
    <font>
      <b/>
      <sz val="12"/>
      <color theme="1"/>
      <name val="微软雅黑"/>
      <charset val="134"/>
    </font>
    <font>
      <b/>
      <sz val="16"/>
      <color theme="1"/>
      <name val="微软雅黑"/>
      <charset val="134"/>
    </font>
    <font>
      <sz val="14"/>
      <name val="微软雅黑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sz val="22"/>
      <name val="微软雅黑"/>
      <charset val="134"/>
    </font>
    <font>
      <b/>
      <sz val="20"/>
      <name val="微软雅黑"/>
      <charset val="134"/>
    </font>
    <font>
      <b/>
      <sz val="18"/>
      <name val="Khmer OS Muol Light"/>
      <charset val="134"/>
    </font>
    <font>
      <b/>
      <sz val="18"/>
      <name val="微软雅黑"/>
      <charset val="134"/>
    </font>
    <font>
      <b/>
      <sz val="12"/>
      <name val="Khmer OS Battambang"/>
      <charset val="134"/>
    </font>
    <font>
      <b/>
      <sz val="12"/>
      <name val="微软雅黑"/>
      <charset val="134"/>
    </font>
    <font>
      <b/>
      <sz val="16"/>
      <name val="微软雅黑"/>
      <charset val="134"/>
    </font>
    <font>
      <b/>
      <sz val="11"/>
      <name val="Khmer OS Battambang"/>
      <charset val="134"/>
    </font>
    <font>
      <b/>
      <sz val="11"/>
      <name val="微软雅黑"/>
      <charset val="134"/>
    </font>
    <font>
      <b/>
      <sz val="14"/>
      <name val="Khmer OS Battambang"/>
      <charset val="134"/>
    </font>
    <font>
      <b/>
      <sz val="10"/>
      <name val="Khmer OS Siemreap"/>
      <charset val="134"/>
    </font>
    <font>
      <b/>
      <sz val="10"/>
      <name val="Khmer OS Battambang"/>
      <charset val="134"/>
    </font>
    <font>
      <sz val="20"/>
      <name val="微软雅黑"/>
      <charset val="134"/>
    </font>
    <font>
      <b/>
      <sz val="11"/>
      <color rgb="FF000000"/>
      <name val="Calibri"/>
      <charset val="134"/>
    </font>
    <font>
      <b/>
      <sz val="22"/>
      <name val="Khmer OS Muol Light"/>
      <charset val="134"/>
    </font>
    <font>
      <sz val="18"/>
      <name val="微软雅黑"/>
      <charset val="134"/>
    </font>
    <font>
      <b/>
      <sz val="22"/>
      <name val="微软雅黑"/>
      <charset val="134"/>
    </font>
    <font>
      <sz val="10"/>
      <name val="宋体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2"/>
      <color indexed="12"/>
      <name val="宋体"/>
      <charset val="134"/>
    </font>
    <font>
      <sz val="14"/>
      <name val="宋体"/>
      <charset val="134"/>
    </font>
    <font>
      <sz val="22"/>
      <name val="Khmer OS Muol Light"/>
      <charset val="134"/>
    </font>
    <font>
      <b/>
      <sz val="12"/>
      <name val="宋体"/>
      <charset val="134"/>
    </font>
    <font>
      <b/>
      <sz val="14"/>
      <name val="宋体"/>
      <charset val="134"/>
    </font>
    <font>
      <b/>
      <sz val="12"/>
      <name val="Arial"/>
      <charset val="134"/>
    </font>
    <font>
      <b/>
      <sz val="9"/>
      <name val="SimSun"/>
      <charset val="134"/>
    </font>
    <font>
      <sz val="9"/>
      <name val="SimSun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/>
    <xf numFmtId="176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9" fontId="4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9" borderId="17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18" applyNumberFormat="0" applyFill="0" applyAlignment="0" applyProtection="0">
      <alignment vertical="center"/>
    </xf>
    <xf numFmtId="0" fontId="73" fillId="0" borderId="18" applyNumberFormat="0" applyFill="0" applyAlignment="0" applyProtection="0">
      <alignment vertical="center"/>
    </xf>
    <xf numFmtId="0" fontId="74" fillId="0" borderId="1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10" borderId="20" applyNumberFormat="0" applyAlignment="0" applyProtection="0">
      <alignment vertical="center"/>
    </xf>
    <xf numFmtId="0" fontId="76" fillId="11" borderId="21" applyNumberFormat="0" applyAlignment="0" applyProtection="0">
      <alignment vertical="center"/>
    </xf>
    <xf numFmtId="0" fontId="77" fillId="11" borderId="20" applyNumberFormat="0" applyAlignment="0" applyProtection="0">
      <alignment vertical="center"/>
    </xf>
    <xf numFmtId="0" fontId="78" fillId="12" borderId="22" applyNumberFormat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80" fillId="0" borderId="24" applyNumberFormat="0" applyFill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2" fillId="14" borderId="0" applyNumberFormat="0" applyBorder="0" applyAlignment="0" applyProtection="0">
      <alignment vertical="center"/>
    </xf>
    <xf numFmtId="0" fontId="83" fillId="15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5" fillId="16" borderId="0" applyNumberFormat="0" applyBorder="0" applyAlignment="0" applyProtection="0">
      <alignment vertical="center"/>
    </xf>
    <xf numFmtId="0" fontId="85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4" borderId="0" applyNumberFormat="0" applyBorder="0" applyAlignment="0" applyProtection="0">
      <alignment vertical="center"/>
    </xf>
    <xf numFmtId="0" fontId="84" fillId="25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5" fillId="27" borderId="0" applyNumberFormat="0" applyBorder="0" applyAlignment="0" applyProtection="0">
      <alignment vertical="center"/>
    </xf>
    <xf numFmtId="0" fontId="85" fillId="28" borderId="0" applyNumberFormat="0" applyBorder="0" applyAlignment="0" applyProtection="0">
      <alignment vertical="center"/>
    </xf>
    <xf numFmtId="0" fontId="84" fillId="29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85" fillId="31" borderId="0" applyNumberFormat="0" applyBorder="0" applyAlignment="0" applyProtection="0">
      <alignment vertical="center"/>
    </xf>
    <xf numFmtId="0" fontId="85" fillId="32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180" fontId="4" fillId="0" borderId="0"/>
    <xf numFmtId="180" fontId="4" fillId="0" borderId="0"/>
    <xf numFmtId="43" fontId="0" fillId="0" borderId="0" applyFont="0" applyFill="0" applyBorder="0" applyAlignment="0" applyProtection="0"/>
    <xf numFmtId="0" fontId="4" fillId="0" borderId="0"/>
    <xf numFmtId="180" fontId="4" fillId="0" borderId="0"/>
    <xf numFmtId="180" fontId="4" fillId="0" borderId="0"/>
    <xf numFmtId="180" fontId="4" fillId="0" borderId="0"/>
    <xf numFmtId="180" fontId="4" fillId="0" borderId="0"/>
    <xf numFmtId="0" fontId="4" fillId="0" borderId="0"/>
    <xf numFmtId="180" fontId="4" fillId="0" borderId="0"/>
    <xf numFmtId="0" fontId="86" fillId="0" borderId="0">
      <alignment vertical="center"/>
    </xf>
    <xf numFmtId="180" fontId="4" fillId="0" borderId="0"/>
    <xf numFmtId="180" fontId="4" fillId="0" borderId="0"/>
    <xf numFmtId="0" fontId="0" fillId="0" borderId="0"/>
    <xf numFmtId="180" fontId="4" fillId="0" borderId="0"/>
    <xf numFmtId="180" fontId="4" fillId="0" borderId="0"/>
    <xf numFmtId="180" fontId="4" fillId="0" borderId="0"/>
    <xf numFmtId="180" fontId="4" fillId="0" borderId="0"/>
    <xf numFmtId="180" fontId="4" fillId="0" borderId="0"/>
    <xf numFmtId="0" fontId="4" fillId="0" borderId="0">
      <alignment vertical="center"/>
    </xf>
    <xf numFmtId="180" fontId="4" fillId="0" borderId="0"/>
    <xf numFmtId="18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0" fontId="4" fillId="0" borderId="0"/>
  </cellStyleXfs>
  <cellXfs count="311">
    <xf numFmtId="0" fontId="0" fillId="0" borderId="0" xfId="0"/>
    <xf numFmtId="2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2" fontId="5" fillId="2" borderId="1" xfId="0" applyNumberFormat="1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" fillId="2" borderId="3" xfId="0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horizontal="center" vertical="center"/>
    </xf>
    <xf numFmtId="1" fontId="7" fillId="2" borderId="4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58" fontId="4" fillId="0" borderId="7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vertical="center"/>
    </xf>
    <xf numFmtId="2" fontId="4" fillId="3" borderId="7" xfId="0" applyNumberFormat="1" applyFont="1" applyFill="1" applyBorder="1" applyAlignment="1">
      <alignment vertical="center"/>
    </xf>
    <xf numFmtId="2" fontId="5" fillId="2" borderId="10" xfId="0" applyNumberFormat="1" applyFont="1" applyFill="1" applyBorder="1" applyAlignment="1">
      <alignment horizontal="center" vertical="center"/>
    </xf>
    <xf numFmtId="2" fontId="6" fillId="2" borderId="11" xfId="0" applyNumberFormat="1" applyFont="1" applyFill="1" applyBorder="1" applyAlignment="1">
      <alignment horizontal="center" vertical="center"/>
    </xf>
    <xf numFmtId="1" fontId="7" fillId="2" borderId="12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vertical="center"/>
    </xf>
    <xf numFmtId="2" fontId="5" fillId="2" borderId="0" xfId="0" applyNumberFormat="1" applyFont="1" applyFill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58" fontId="5" fillId="2" borderId="0" xfId="0" applyNumberFormat="1" applyFont="1" applyFill="1" applyAlignment="1">
      <alignment horizontal="center" vertical="center"/>
    </xf>
    <xf numFmtId="2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horizontal="center" vertical="center"/>
    </xf>
    <xf numFmtId="58" fontId="14" fillId="2" borderId="0" xfId="0" applyNumberFormat="1" applyFont="1" applyFill="1" applyAlignment="1">
      <alignment horizontal="center" vertical="center"/>
    </xf>
    <xf numFmtId="58" fontId="1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58" fontId="16" fillId="0" borderId="0" xfId="0" applyNumberFormat="1" applyFont="1" applyFill="1" applyAlignment="1">
      <alignment vertical="center"/>
    </xf>
    <xf numFmtId="58" fontId="3" fillId="0" borderId="0" xfId="0" applyNumberFormat="1" applyFont="1" applyFill="1" applyAlignment="1">
      <alignment vertical="center"/>
    </xf>
    <xf numFmtId="2" fontId="17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18" fillId="0" borderId="0" xfId="51" applyNumberFormat="1" applyFont="1" applyFill="1" applyBorder="1" applyAlignment="1">
      <alignment vertical="center"/>
    </xf>
    <xf numFmtId="1" fontId="4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180" fontId="19" fillId="2" borderId="7" xfId="0" applyNumberFormat="1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0" fillId="0" borderId="7" xfId="0" applyNumberFormat="1" applyFont="1" applyFill="1" applyBorder="1" applyAlignment="1">
      <alignment horizontal="center" vertical="center"/>
    </xf>
    <xf numFmtId="0" fontId="19" fillId="4" borderId="7" xfId="0" applyNumberFormat="1" applyFont="1" applyFill="1" applyBorder="1" applyAlignment="1">
      <alignment horizontal="center" vertical="center"/>
    </xf>
    <xf numFmtId="0" fontId="21" fillId="0" borderId="7" xfId="0" applyNumberFormat="1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/>
    </xf>
    <xf numFmtId="0" fontId="23" fillId="0" borderId="7" xfId="0" applyNumberFormat="1" applyFont="1" applyFill="1" applyBorder="1" applyAlignment="1">
      <alignment horizontal="center" vertical="center"/>
    </xf>
    <xf numFmtId="0" fontId="24" fillId="0" borderId="7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4" fillId="4" borderId="7" xfId="0" applyNumberFormat="1" applyFont="1" applyFill="1" applyBorder="1" applyAlignment="1">
      <alignment horizontal="center" vertical="center"/>
    </xf>
    <xf numFmtId="0" fontId="4" fillId="5" borderId="7" xfId="0" applyNumberFormat="1" applyFont="1" applyFill="1" applyBorder="1" applyAlignment="1">
      <alignment horizontal="center" vertical="center"/>
    </xf>
    <xf numFmtId="0" fontId="25" fillId="0" borderId="7" xfId="0" applyNumberFormat="1" applyFont="1" applyFill="1" applyBorder="1" applyAlignment="1">
      <alignment horizontal="center" vertical="center"/>
    </xf>
    <xf numFmtId="0" fontId="25" fillId="5" borderId="7" xfId="0" applyNumberFormat="1" applyFont="1" applyFill="1" applyBorder="1" applyAlignment="1">
      <alignment horizontal="center" vertical="center"/>
    </xf>
    <xf numFmtId="2" fontId="26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 wrapText="1"/>
    </xf>
    <xf numFmtId="0" fontId="31" fillId="0" borderId="0" xfId="0" applyFont="1" applyFill="1" applyAlignment="1">
      <alignment horizontal="left" vertical="center"/>
    </xf>
    <xf numFmtId="0" fontId="31" fillId="0" borderId="0" xfId="0" applyFont="1" applyFill="1" applyAlignment="1">
      <alignment vertical="center"/>
    </xf>
    <xf numFmtId="2" fontId="32" fillId="2" borderId="0" xfId="0" applyNumberFormat="1" applyFont="1" applyFill="1" applyBorder="1" applyAlignment="1">
      <alignment horizontal="center" vertical="center"/>
    </xf>
    <xf numFmtId="2" fontId="33" fillId="2" borderId="0" xfId="0" applyNumberFormat="1" applyFont="1" applyFill="1" applyBorder="1" applyAlignment="1">
      <alignment horizontal="center" vertical="center"/>
    </xf>
    <xf numFmtId="2" fontId="33" fillId="2" borderId="0" xfId="0" applyNumberFormat="1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Alignment="1">
      <alignment horizontal="center" vertical="center"/>
    </xf>
    <xf numFmtId="2" fontId="34" fillId="2" borderId="0" xfId="0" applyNumberFormat="1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/>
    </xf>
    <xf numFmtId="181" fontId="38" fillId="0" borderId="7" xfId="0" applyNumberFormat="1" applyFont="1" applyFill="1" applyBorder="1" applyAlignment="1">
      <alignment horizontal="center" vertical="center"/>
    </xf>
    <xf numFmtId="0" fontId="39" fillId="0" borderId="7" xfId="57" applyFont="1" applyFill="1" applyBorder="1" applyAlignment="1" applyProtection="1">
      <alignment horizontal="center" vertical="center" wrapText="1"/>
    </xf>
    <xf numFmtId="0" fontId="39" fillId="0" borderId="7" xfId="57" applyFont="1" applyFill="1" applyBorder="1" applyAlignment="1">
      <alignment horizontal="center" vertical="center" wrapText="1"/>
    </xf>
    <xf numFmtId="58" fontId="39" fillId="0" borderId="7" xfId="57" applyNumberFormat="1" applyFont="1" applyFill="1" applyBorder="1" applyAlignment="1">
      <alignment horizontal="center" vertical="center"/>
    </xf>
    <xf numFmtId="0" fontId="30" fillId="2" borderId="7" xfId="52" applyNumberFormat="1" applyFont="1" applyFill="1" applyBorder="1" applyAlignment="1">
      <alignment horizontal="center" vertical="center"/>
    </xf>
    <xf numFmtId="182" fontId="30" fillId="2" borderId="7" xfId="0" applyNumberFormat="1" applyFont="1" applyFill="1" applyBorder="1" applyAlignment="1">
      <alignment vertical="center"/>
    </xf>
    <xf numFmtId="0" fontId="30" fillId="2" borderId="7" xfId="0" applyNumberFormat="1" applyFont="1" applyFill="1" applyBorder="1" applyAlignment="1">
      <alignment vertical="center"/>
    </xf>
    <xf numFmtId="0" fontId="35" fillId="0" borderId="7" xfId="0" applyFont="1" applyFill="1" applyBorder="1" applyAlignment="1">
      <alignment horizontal="left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vertical="center"/>
    </xf>
    <xf numFmtId="182" fontId="30" fillId="0" borderId="7" xfId="0" applyNumberFormat="1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top"/>
    </xf>
    <xf numFmtId="1" fontId="41" fillId="0" borderId="7" xfId="0" applyNumberFormat="1" applyFont="1" applyFill="1" applyBorder="1" applyAlignment="1">
      <alignment horizontal="center" vertical="center"/>
    </xf>
    <xf numFmtId="2" fontId="42" fillId="0" borderId="0" xfId="0" applyNumberFormat="1" applyFont="1" applyFill="1" applyAlignment="1">
      <alignment horizontal="center" vertical="center"/>
    </xf>
    <xf numFmtId="0" fontId="30" fillId="2" borderId="0" xfId="0" applyNumberFormat="1" applyFont="1" applyFill="1" applyBorder="1" applyAlignment="1">
      <alignment horizontal="center" vertical="center"/>
    </xf>
    <xf numFmtId="0" fontId="43" fillId="2" borderId="0" xfId="51" applyNumberFormat="1" applyFont="1" applyFill="1" applyBorder="1" applyAlignment="1">
      <alignment horizontal="center" vertical="center"/>
    </xf>
    <xf numFmtId="49" fontId="39" fillId="0" borderId="7" xfId="0" applyNumberFormat="1" applyFont="1" applyFill="1" applyBorder="1" applyAlignment="1">
      <alignment horizontal="center" vertical="center" wrapText="1" shrinkToFit="1"/>
    </xf>
    <xf numFmtId="49" fontId="39" fillId="0" borderId="7" xfId="0" applyNumberFormat="1" applyFont="1" applyFill="1" applyBorder="1" applyAlignment="1">
      <alignment horizontal="left" vertical="center" wrapText="1" shrinkToFit="1"/>
    </xf>
    <xf numFmtId="0" fontId="39" fillId="0" borderId="7" xfId="57" applyFont="1" applyFill="1" applyBorder="1" applyAlignment="1">
      <alignment vertical="center" wrapText="1"/>
    </xf>
    <xf numFmtId="0" fontId="39" fillId="0" borderId="7" xfId="57" applyFont="1" applyFill="1" applyBorder="1" applyAlignment="1">
      <alignment horizontal="left" vertical="center" wrapText="1"/>
    </xf>
    <xf numFmtId="58" fontId="39" fillId="0" borderId="7" xfId="57" applyNumberFormat="1" applyFont="1" applyFill="1" applyBorder="1" applyAlignment="1">
      <alignment vertical="center"/>
    </xf>
    <xf numFmtId="0" fontId="30" fillId="2" borderId="7" xfId="0" applyFont="1" applyFill="1" applyBorder="1" applyAlignment="1">
      <alignment vertical="center"/>
    </xf>
    <xf numFmtId="0" fontId="44" fillId="3" borderId="7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vertical="center" wrapText="1"/>
    </xf>
    <xf numFmtId="9" fontId="44" fillId="3" borderId="7" xfId="3" applyFont="1" applyFill="1" applyBorder="1" applyAlignment="1">
      <alignment horizontal="left" vertical="center"/>
    </xf>
    <xf numFmtId="0" fontId="44" fillId="3" borderId="7" xfId="0" applyFont="1" applyFill="1" applyBorder="1" applyAlignment="1">
      <alignment vertical="center"/>
    </xf>
    <xf numFmtId="1" fontId="41" fillId="3" borderId="7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182" fontId="41" fillId="3" borderId="7" xfId="0" applyNumberFormat="1" applyFont="1" applyFill="1" applyBorder="1" applyAlignment="1">
      <alignment horizontal="center" vertical="center"/>
    </xf>
    <xf numFmtId="1" fontId="39" fillId="0" borderId="7" xfId="0" applyNumberFormat="1" applyFont="1" applyFill="1" applyBorder="1" applyAlignment="1">
      <alignment horizontal="center" vertical="center"/>
    </xf>
    <xf numFmtId="1" fontId="41" fillId="3" borderId="7" xfId="0" applyNumberFormat="1" applyFont="1" applyFill="1" applyBorder="1" applyAlignment="1">
      <alignment horizontal="center" vertical="center"/>
    </xf>
    <xf numFmtId="1" fontId="39" fillId="3" borderId="7" xfId="0" applyNumberFormat="1" applyFont="1" applyFill="1" applyBorder="1" applyAlignment="1">
      <alignment vertical="center"/>
    </xf>
    <xf numFmtId="1" fontId="39" fillId="3" borderId="15" xfId="0" applyNumberFormat="1" applyFont="1" applyFill="1" applyBorder="1" applyAlignment="1">
      <alignment vertical="center"/>
    </xf>
    <xf numFmtId="1" fontId="39" fillId="3" borderId="16" xfId="0" applyNumberFormat="1" applyFont="1" applyFill="1" applyBorder="1" applyAlignment="1">
      <alignment vertical="center"/>
    </xf>
    <xf numFmtId="0" fontId="30" fillId="6" borderId="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183" fontId="45" fillId="3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Fill="1" applyBorder="1" applyAlignment="1">
      <alignment horizontal="center" vertical="center"/>
    </xf>
    <xf numFmtId="0" fontId="30" fillId="7" borderId="7" xfId="0" applyFont="1" applyFill="1" applyBorder="1" applyAlignment="1">
      <alignment horizontal="center" vertical="center"/>
    </xf>
    <xf numFmtId="184" fontId="30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185" fontId="45" fillId="3" borderId="0" xfId="0" applyNumberFormat="1" applyFont="1" applyFill="1" applyBorder="1" applyAlignment="1">
      <alignment horizontal="center" vertical="center"/>
    </xf>
    <xf numFmtId="0" fontId="46" fillId="0" borderId="0" xfId="0" applyFont="1" applyFill="1"/>
    <xf numFmtId="0" fontId="47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Fill="1" applyAlignment="1">
      <alignment horizontal="center"/>
    </xf>
    <xf numFmtId="0" fontId="48" fillId="0" borderId="0" xfId="0" applyFont="1"/>
    <xf numFmtId="0" fontId="46" fillId="0" borderId="0" xfId="0" applyFont="1"/>
    <xf numFmtId="0" fontId="34" fillId="0" borderId="0" xfId="0" applyFont="1"/>
    <xf numFmtId="0" fontId="48" fillId="3" borderId="0" xfId="0" applyFont="1" applyFill="1"/>
    <xf numFmtId="0" fontId="47" fillId="0" borderId="0" xfId="0" applyFont="1" applyFill="1"/>
    <xf numFmtId="0" fontId="47" fillId="0" borderId="0" xfId="0" applyFont="1" applyFill="1" applyAlignment="1">
      <alignment wrapText="1"/>
    </xf>
    <xf numFmtId="0" fontId="4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3" fillId="0" borderId="7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/>
    </xf>
    <xf numFmtId="0" fontId="34" fillId="0" borderId="7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vertical="center" wrapText="1"/>
    </xf>
    <xf numFmtId="58" fontId="38" fillId="0" borderId="7" xfId="0" applyNumberFormat="1" applyFont="1" applyFill="1" applyBorder="1" applyAlignment="1">
      <alignment horizontal="center" vertical="center"/>
    </xf>
    <xf numFmtId="0" fontId="38" fillId="0" borderId="7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vertical="center" wrapText="1"/>
    </xf>
    <xf numFmtId="181" fontId="38" fillId="0" borderId="7" xfId="0" applyNumberFormat="1" applyFont="1" applyFill="1" applyBorder="1" applyAlignment="1">
      <alignment horizontal="center" vertical="center" wrapText="1"/>
    </xf>
    <xf numFmtId="181" fontId="38" fillId="4" borderId="7" xfId="0" applyNumberFormat="1" applyFont="1" applyFill="1" applyBorder="1" applyAlignment="1">
      <alignment horizontal="center" vertical="center"/>
    </xf>
    <xf numFmtId="0" fontId="54" fillId="3" borderId="7" xfId="0" applyFont="1" applyFill="1" applyBorder="1" applyAlignment="1">
      <alignment vertical="center"/>
    </xf>
    <xf numFmtId="0" fontId="55" fillId="3" borderId="7" xfId="0" applyFont="1" applyFill="1" applyBorder="1" applyAlignment="1">
      <alignment horizontal="center" vertical="center"/>
    </xf>
    <xf numFmtId="0" fontId="54" fillId="3" borderId="7" xfId="0" applyFont="1" applyFill="1" applyBorder="1" applyAlignment="1">
      <alignment horizontal="center" vertical="center"/>
    </xf>
    <xf numFmtId="0" fontId="54" fillId="0" borderId="0" xfId="0" applyFont="1" applyFill="1"/>
    <xf numFmtId="0" fontId="56" fillId="0" borderId="7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53" fillId="0" borderId="7" xfId="0" applyNumberFormat="1" applyFont="1" applyFill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54" fillId="0" borderId="7" xfId="0" applyNumberFormat="1" applyFont="1" applyFill="1" applyBorder="1" applyAlignment="1">
      <alignment horizontal="center" vertical="center" wrapText="1"/>
    </xf>
    <xf numFmtId="0" fontId="59" fillId="0" borderId="7" xfId="0" applyNumberFormat="1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34" fillId="0" borderId="7" xfId="0" applyNumberFormat="1" applyFont="1" applyFill="1" applyBorder="1" applyAlignment="1">
      <alignment horizontal="center" vertical="center" wrapText="1"/>
    </xf>
    <xf numFmtId="0" fontId="34" fillId="0" borderId="6" xfId="0" applyNumberFormat="1" applyFont="1" applyFill="1" applyBorder="1" applyAlignment="1">
      <alignment horizontal="center" vertical="center" wrapText="1"/>
    </xf>
    <xf numFmtId="0" fontId="34" fillId="0" borderId="8" xfId="0" applyNumberFormat="1" applyFont="1" applyFill="1" applyBorder="1" applyAlignment="1">
      <alignment horizontal="center" vertical="center" wrapText="1"/>
    </xf>
    <xf numFmtId="0" fontId="34" fillId="0" borderId="9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186" fontId="34" fillId="0" borderId="7" xfId="0" applyNumberFormat="1" applyFont="1" applyFill="1" applyBorder="1" applyAlignment="1">
      <alignment horizontal="center" vertical="center"/>
    </xf>
    <xf numFmtId="187" fontId="34" fillId="0" borderId="7" xfId="0" applyNumberFormat="1" applyFont="1" applyFill="1" applyBorder="1" applyAlignment="1">
      <alignment horizontal="center" vertical="center"/>
    </xf>
    <xf numFmtId="0" fontId="54" fillId="3" borderId="7" xfId="0" applyFont="1" applyFill="1" applyBorder="1" applyAlignment="1">
      <alignment vertical="center" wrapText="1"/>
    </xf>
    <xf numFmtId="186" fontId="54" fillId="3" borderId="7" xfId="0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wrapText="1"/>
    </xf>
    <xf numFmtId="0" fontId="60" fillId="0" borderId="6" xfId="0" applyNumberFormat="1" applyFont="1" applyFill="1" applyBorder="1" applyAlignment="1">
      <alignment horizontal="center" vertical="center" wrapText="1"/>
    </xf>
    <xf numFmtId="0" fontId="58" fillId="0" borderId="7" xfId="0" applyFont="1" applyBorder="1" applyAlignment="1">
      <alignment vertical="center" wrapText="1"/>
    </xf>
    <xf numFmtId="0" fontId="58" fillId="0" borderId="16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60" fillId="0" borderId="9" xfId="0" applyNumberFormat="1" applyFont="1" applyFill="1" applyBorder="1" applyAlignment="1">
      <alignment horizontal="center" vertical="center" wrapText="1"/>
    </xf>
    <xf numFmtId="0" fontId="34" fillId="0" borderId="7" xfId="0" applyFont="1" applyFill="1" applyBorder="1" applyAlignment="1">
      <alignment horizontal="center" vertical="center" wrapText="1"/>
    </xf>
    <xf numFmtId="182" fontId="34" fillId="0" borderId="7" xfId="0" applyNumberFormat="1" applyFont="1" applyFill="1" applyBorder="1" applyAlignment="1">
      <alignment horizontal="center" vertical="center"/>
    </xf>
    <xf numFmtId="0" fontId="60" fillId="0" borderId="7" xfId="0" applyNumberFormat="1" applyFont="1" applyFill="1" applyBorder="1" applyAlignment="1">
      <alignment horizontal="center" vertical="center" wrapText="1"/>
    </xf>
    <xf numFmtId="0" fontId="60" fillId="0" borderId="16" xfId="0" applyFont="1" applyBorder="1" applyAlignment="1">
      <alignment horizontal="center" wrapText="1"/>
    </xf>
    <xf numFmtId="0" fontId="60" fillId="0" borderId="15" xfId="0" applyFont="1" applyBorder="1" applyAlignment="1">
      <alignment horizontal="center" wrapText="1"/>
    </xf>
    <xf numFmtId="0" fontId="60" fillId="0" borderId="16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188" fontId="34" fillId="0" borderId="7" xfId="0" applyNumberFormat="1" applyFont="1" applyFill="1" applyBorder="1" applyAlignment="1">
      <alignment horizontal="center" vertical="center"/>
    </xf>
    <xf numFmtId="0" fontId="0" fillId="0" borderId="0" xfId="0" applyFill="1"/>
    <xf numFmtId="184" fontId="34" fillId="0" borderId="7" xfId="0" applyNumberFormat="1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184" fontId="60" fillId="0" borderId="7" xfId="0" applyNumberFormat="1" applyFont="1" applyBorder="1" applyAlignment="1">
      <alignment horizontal="center" vertical="center" wrapText="1"/>
    </xf>
    <xf numFmtId="0" fontId="60" fillId="0" borderId="16" xfId="0" applyNumberFormat="1" applyFont="1" applyFill="1" applyBorder="1" applyAlignment="1">
      <alignment horizontal="center" vertical="center" wrapText="1"/>
    </xf>
    <xf numFmtId="186" fontId="34" fillId="0" borderId="7" xfId="0" applyNumberFormat="1" applyFont="1" applyBorder="1" applyAlignment="1">
      <alignment horizontal="center" vertical="center"/>
    </xf>
    <xf numFmtId="189" fontId="34" fillId="0" borderId="7" xfId="0" applyNumberFormat="1" applyFont="1" applyFill="1" applyBorder="1" applyAlignment="1">
      <alignment horizontal="center" vertical="center"/>
    </xf>
    <xf numFmtId="190" fontId="34" fillId="0" borderId="7" xfId="0" applyNumberFormat="1" applyFont="1" applyBorder="1" applyAlignment="1">
      <alignment horizontal="center" vertical="center"/>
    </xf>
    <xf numFmtId="184" fontId="34" fillId="0" borderId="6" xfId="0" applyNumberFormat="1" applyFont="1" applyBorder="1" applyAlignment="1">
      <alignment horizontal="center" vertical="center" wrapText="1"/>
    </xf>
    <xf numFmtId="0" fontId="53" fillId="0" borderId="1" xfId="0" applyNumberFormat="1" applyFont="1" applyFill="1" applyBorder="1" applyAlignment="1">
      <alignment horizontal="center" vertical="center" wrapText="1"/>
    </xf>
    <xf numFmtId="0" fontId="53" fillId="0" borderId="10" xfId="0" applyNumberFormat="1" applyFont="1" applyFill="1" applyBorder="1" applyAlignment="1">
      <alignment horizontal="center" vertical="center" wrapText="1"/>
    </xf>
    <xf numFmtId="0" fontId="61" fillId="0" borderId="2" xfId="0" applyFont="1" applyBorder="1" applyAlignment="1">
      <alignment vertical="center" wrapText="1"/>
    </xf>
    <xf numFmtId="184" fontId="34" fillId="0" borderId="8" xfId="0" applyNumberFormat="1" applyFont="1" applyBorder="1" applyAlignment="1">
      <alignment horizontal="center" vertical="center" wrapText="1"/>
    </xf>
    <xf numFmtId="0" fontId="53" fillId="0" borderId="4" xfId="0" applyNumberFormat="1" applyFont="1" applyFill="1" applyBorder="1" applyAlignment="1">
      <alignment horizontal="center" vertical="center" wrapText="1"/>
    </xf>
    <xf numFmtId="0" fontId="53" fillId="0" borderId="12" xfId="0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0" fontId="47" fillId="0" borderId="11" xfId="0" applyFont="1" applyBorder="1"/>
    <xf numFmtId="0" fontId="47" fillId="0" borderId="12" xfId="0" applyFont="1" applyBorder="1"/>
    <xf numFmtId="184" fontId="34" fillId="0" borderId="9" xfId="0" applyNumberFormat="1" applyFont="1" applyBorder="1" applyAlignment="1">
      <alignment horizontal="center" vertical="center" wrapText="1"/>
    </xf>
    <xf numFmtId="187" fontId="34" fillId="0" borderId="7" xfId="0" applyNumberFormat="1" applyFont="1" applyBorder="1" applyAlignment="1">
      <alignment horizontal="center" vertical="center"/>
    </xf>
    <xf numFmtId="191" fontId="34" fillId="0" borderId="7" xfId="0" applyNumberFormat="1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vertical="center"/>
    </xf>
    <xf numFmtId="0" fontId="57" fillId="3" borderId="0" xfId="0" applyNumberFormat="1" applyFont="1" applyFill="1" applyAlignment="1">
      <alignment horizontal="center" vertical="center"/>
    </xf>
    <xf numFmtId="0" fontId="34" fillId="0" borderId="7" xfId="0" applyFont="1" applyBorder="1" applyAlignment="1">
      <alignment vertical="center"/>
    </xf>
    <xf numFmtId="0" fontId="47" fillId="3" borderId="0" xfId="0" applyFont="1" applyFill="1"/>
    <xf numFmtId="0" fontId="43" fillId="0" borderId="0" xfId="0" applyFont="1" applyFill="1" applyBorder="1"/>
    <xf numFmtId="0" fontId="43" fillId="0" borderId="0" xfId="0" applyFont="1" applyFill="1"/>
    <xf numFmtId="0" fontId="54" fillId="3" borderId="0" xfId="0" applyFont="1" applyFill="1" applyAlignment="1">
      <alignment horizontal="center" vertical="center"/>
    </xf>
    <xf numFmtId="0" fontId="54" fillId="8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7" fillId="0" borderId="0" xfId="0" applyFont="1" applyBorder="1"/>
    <xf numFmtId="0" fontId="47" fillId="0" borderId="0" xfId="0" applyFont="1" applyBorder="1" applyAlignment="1">
      <alignment horizont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62" fillId="3" borderId="0" xfId="3" applyNumberFormat="1" applyFont="1" applyFill="1" applyAlignment="1">
      <alignment horizontal="center" vertical="center"/>
    </xf>
    <xf numFmtId="0" fontId="47" fillId="0" borderId="0" xfId="0" applyFont="1" applyFill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7" fillId="0" borderId="0" xfId="0" applyFont="1" applyFill="1"/>
    <xf numFmtId="0" fontId="48" fillId="0" borderId="0" xfId="0" applyFont="1" applyFill="1"/>
    <xf numFmtId="182" fontId="47" fillId="0" borderId="0" xfId="0" applyNumberFormat="1" applyFont="1" applyFill="1" applyAlignment="1">
      <alignment horizontal="center" vertical="center"/>
    </xf>
    <xf numFmtId="185" fontId="47" fillId="0" borderId="0" xfId="0" applyNumberFormat="1" applyFont="1" applyFill="1" applyAlignment="1">
      <alignment horizontal="center" vertical="center"/>
    </xf>
    <xf numFmtId="182" fontId="47" fillId="0" borderId="0" xfId="0" applyNumberFormat="1" applyFont="1" applyAlignment="1">
      <alignment horizontal="center" vertical="center"/>
    </xf>
    <xf numFmtId="185" fontId="47" fillId="0" borderId="0" xfId="0" applyNumberFormat="1" applyFont="1" applyAlignment="1">
      <alignment horizontal="center" vertical="center"/>
    </xf>
    <xf numFmtId="0" fontId="34" fillId="0" borderId="0" xfId="0" applyFont="1" applyFill="1"/>
    <xf numFmtId="0" fontId="47" fillId="0" borderId="0" xfId="0" applyFont="1" applyAlignment="1">
      <alignment wrapText="1"/>
    </xf>
    <xf numFmtId="184" fontId="47" fillId="0" borderId="0" xfId="0" applyNumberFormat="1" applyFont="1"/>
    <xf numFmtId="0" fontId="63" fillId="0" borderId="0" xfId="0" applyFont="1" applyAlignment="1">
      <alignment horizontal="center"/>
    </xf>
    <xf numFmtId="0" fontId="46" fillId="0" borderId="7" xfId="0" applyFont="1" applyBorder="1" applyAlignment="1">
      <alignment horizontal="center" vertical="center"/>
    </xf>
    <xf numFmtId="184" fontId="63" fillId="0" borderId="0" xfId="0" applyNumberFormat="1" applyFont="1" applyAlignment="1">
      <alignment horizontal="center"/>
    </xf>
    <xf numFmtId="184" fontId="34" fillId="0" borderId="0" xfId="0" applyNumberFormat="1" applyFont="1" applyAlignment="1">
      <alignment horizontal="center"/>
    </xf>
    <xf numFmtId="184" fontId="50" fillId="0" borderId="0" xfId="0" applyNumberFormat="1" applyFont="1" applyAlignment="1">
      <alignment horizontal="center" vertical="center"/>
    </xf>
    <xf numFmtId="184" fontId="51" fillId="0" borderId="0" xfId="0" applyNumberFormat="1" applyFont="1" applyAlignment="1">
      <alignment horizontal="center"/>
    </xf>
    <xf numFmtId="184" fontId="58" fillId="0" borderId="7" xfId="0" applyNumberFormat="1" applyFont="1" applyBorder="1" applyAlignment="1">
      <alignment horizontal="center" vertical="center" wrapText="1"/>
    </xf>
    <xf numFmtId="183" fontId="34" fillId="0" borderId="7" xfId="0" applyNumberFormat="1" applyFont="1" applyBorder="1" applyAlignment="1">
      <alignment horizontal="center" vertical="center"/>
    </xf>
    <xf numFmtId="189" fontId="34" fillId="0" borderId="7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90" fontId="34" fillId="0" borderId="7" xfId="0" applyNumberFormat="1" applyFont="1" applyFill="1" applyBorder="1" applyAlignment="1">
      <alignment horizontal="center" vertical="center"/>
    </xf>
    <xf numFmtId="0" fontId="34" fillId="0" borderId="7" xfId="0" applyNumberFormat="1" applyFont="1" applyFill="1" applyBorder="1" applyAlignment="1">
      <alignment horizontal="center" vertical="center"/>
    </xf>
    <xf numFmtId="191" fontId="34" fillId="0" borderId="7" xfId="0" applyNumberFormat="1" applyFont="1" applyBorder="1" applyAlignment="1">
      <alignment horizontal="center" vertical="center"/>
    </xf>
    <xf numFmtId="182" fontId="34" fillId="0" borderId="7" xfId="0" applyNumberFormat="1" applyFont="1" applyBorder="1" applyAlignment="1">
      <alignment horizontal="center" vertical="center"/>
    </xf>
    <xf numFmtId="0" fontId="46" fillId="3" borderId="0" xfId="0" applyFont="1" applyFill="1"/>
    <xf numFmtId="0" fontId="34" fillId="3" borderId="0" xfId="0" applyFont="1" applyFill="1"/>
    <xf numFmtId="0" fontId="64" fillId="3" borderId="0" xfId="0" applyFont="1" applyFill="1" applyAlignment="1">
      <alignment horizontal="center" vertical="center"/>
    </xf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50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wrapText="1"/>
    </xf>
    <xf numFmtId="0" fontId="34" fillId="3" borderId="7" xfId="0" applyFont="1" applyFill="1" applyBorder="1" applyAlignment="1">
      <alignment vertical="center"/>
    </xf>
    <xf numFmtId="0" fontId="34" fillId="3" borderId="7" xfId="0" applyFont="1" applyFill="1" applyBorder="1" applyAlignment="1">
      <alignment horizontal="center" vertical="center"/>
    </xf>
    <xf numFmtId="0" fontId="34" fillId="3" borderId="7" xfId="0" applyFont="1" applyFill="1" applyBorder="1" applyAlignment="1">
      <alignment horizontal="center" vertical="center" wrapText="1"/>
    </xf>
    <xf numFmtId="0" fontId="55" fillId="3" borderId="7" xfId="0" applyFont="1" applyFill="1" applyBorder="1" applyAlignment="1">
      <alignment vertical="center"/>
    </xf>
    <xf numFmtId="188" fontId="54" fillId="3" borderId="7" xfId="0" applyNumberFormat="1" applyFont="1" applyFill="1" applyBorder="1" applyAlignment="1">
      <alignment horizontal="center" vertical="center"/>
    </xf>
    <xf numFmtId="188" fontId="34" fillId="3" borderId="7" xfId="0" applyNumberFormat="1" applyFont="1" applyFill="1" applyBorder="1" applyAlignment="1">
      <alignment horizontal="center" vertical="center"/>
    </xf>
    <xf numFmtId="0" fontId="38" fillId="3" borderId="7" xfId="0" applyFont="1" applyFill="1" applyBorder="1" applyAlignment="1">
      <alignment horizontal="center" vertical="center" wrapText="1"/>
    </xf>
    <xf numFmtId="187" fontId="34" fillId="3" borderId="7" xfId="0" applyNumberFormat="1" applyFont="1" applyFill="1" applyBorder="1" applyAlignment="1">
      <alignment horizontal="center" vertical="center"/>
    </xf>
    <xf numFmtId="0" fontId="59" fillId="0" borderId="6" xfId="0" applyNumberFormat="1" applyFont="1" applyFill="1" applyBorder="1" applyAlignment="1">
      <alignment horizontal="center" vertical="center" wrapText="1"/>
    </xf>
    <xf numFmtId="0" fontId="59" fillId="0" borderId="8" xfId="0" applyNumberFormat="1" applyFont="1" applyFill="1" applyBorder="1" applyAlignment="1">
      <alignment horizontal="center" vertical="center" wrapText="1"/>
    </xf>
    <xf numFmtId="0" fontId="54" fillId="0" borderId="8" xfId="0" applyNumberFormat="1" applyFont="1" applyFill="1" applyBorder="1" applyAlignment="1">
      <alignment horizontal="center" vertical="center" wrapText="1"/>
    </xf>
    <xf numFmtId="0" fontId="54" fillId="0" borderId="9" xfId="0" applyNumberFormat="1" applyFont="1" applyFill="1" applyBorder="1" applyAlignment="1">
      <alignment horizontal="center" vertical="center" wrapText="1"/>
    </xf>
    <xf numFmtId="184" fontId="65" fillId="0" borderId="0" xfId="0" applyNumberFormat="1" applyFont="1" applyAlignment="1">
      <alignment horizontal="center"/>
    </xf>
    <xf numFmtId="184" fontId="52" fillId="0" borderId="0" xfId="0" applyNumberFormat="1" applyFont="1" applyAlignment="1">
      <alignment horizontal="center"/>
    </xf>
    <xf numFmtId="188" fontId="54" fillId="3" borderId="0" xfId="0" applyNumberFormat="1" applyFont="1" applyFill="1" applyBorder="1" applyAlignment="1">
      <alignment horizontal="center" vertical="center"/>
    </xf>
    <xf numFmtId="188" fontId="54" fillId="3" borderId="0" xfId="0" applyNumberFormat="1" applyFont="1" applyFill="1" applyAlignment="1">
      <alignment horizontal="center" vertical="center"/>
    </xf>
    <xf numFmtId="0" fontId="55" fillId="3" borderId="7" xfId="0" applyFont="1" applyFill="1" applyBorder="1" applyAlignment="1">
      <alignment horizontal="center" vertical="center" wrapText="1"/>
    </xf>
    <xf numFmtId="192" fontId="54" fillId="3" borderId="7" xfId="0" applyNumberFormat="1" applyFont="1" applyFill="1" applyBorder="1" applyAlignment="1">
      <alignment horizontal="center" vertical="center"/>
    </xf>
    <xf numFmtId="0" fontId="46" fillId="3" borderId="0" xfId="0" applyFont="1" applyFill="1" applyAlignment="1">
      <alignment horizontal="center" vertical="center"/>
    </xf>
    <xf numFmtId="0" fontId="46" fillId="3" borderId="0" xfId="0" applyFont="1" applyFill="1" applyAlignment="1">
      <alignment horizontal="left" vertical="center"/>
    </xf>
    <xf numFmtId="182" fontId="46" fillId="3" borderId="0" xfId="0" applyNumberFormat="1" applyFont="1" applyFill="1" applyAlignment="1">
      <alignment horizontal="center" vertical="center"/>
    </xf>
    <xf numFmtId="185" fontId="46" fillId="3" borderId="0" xfId="0" applyNumberFormat="1" applyFont="1" applyFill="1" applyAlignment="1">
      <alignment horizontal="center" vertical="center"/>
    </xf>
    <xf numFmtId="0" fontId="34" fillId="3" borderId="7" xfId="0" applyFont="1" applyFill="1" applyBorder="1" applyAlignment="1">
      <alignment vertical="center" wrapText="1"/>
    </xf>
    <xf numFmtId="184" fontId="34" fillId="3" borderId="7" xfId="0" applyNumberFormat="1" applyFont="1" applyFill="1" applyBorder="1" applyAlignment="1">
      <alignment horizontal="center" vertical="center"/>
    </xf>
    <xf numFmtId="193" fontId="34" fillId="3" borderId="7" xfId="0" applyNumberFormat="1" applyFont="1" applyFill="1" applyBorder="1" applyAlignment="1">
      <alignment horizontal="center" vertical="center"/>
    </xf>
    <xf numFmtId="194" fontId="34" fillId="3" borderId="7" xfId="0" applyNumberFormat="1" applyFont="1" applyFill="1" applyBorder="1" applyAlignment="1">
      <alignment horizontal="center" vertical="center"/>
    </xf>
    <xf numFmtId="194" fontId="54" fillId="3" borderId="7" xfId="0" applyNumberFormat="1" applyFont="1" applyFill="1" applyBorder="1" applyAlignment="1">
      <alignment horizontal="center" vertical="center"/>
    </xf>
    <xf numFmtId="194" fontId="34" fillId="3" borderId="16" xfId="0" applyNumberFormat="1" applyFont="1" applyFill="1" applyBorder="1" applyAlignment="1">
      <alignment horizontal="center" vertical="center"/>
    </xf>
    <xf numFmtId="194" fontId="34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/>
    <xf numFmtId="195" fontId="38" fillId="0" borderId="7" xfId="0" applyNumberFormat="1" applyFont="1" applyFill="1" applyBorder="1" applyAlignment="1">
      <alignment horizontal="center" vertical="center"/>
    </xf>
    <xf numFmtId="0" fontId="52" fillId="3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6" fillId="0" borderId="0" xfId="0" applyFont="1"/>
    <xf numFmtId="0" fontId="66" fillId="0" borderId="0" xfId="0" applyFont="1"/>
    <xf numFmtId="0" fontId="0" fillId="0" borderId="0" xfId="0" applyAlignment="1">
      <alignment horizontal="center" vertical="center"/>
    </xf>
    <xf numFmtId="0" fontId="38" fillId="0" borderId="7" xfId="0" applyNumberFormat="1" applyFont="1" applyFill="1" applyBorder="1" applyAlignment="1" quotePrefix="1">
      <alignment horizontal="center" vertical="center"/>
    </xf>
  </cellXfs>
  <cellStyles count="74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常规 39" xfId="49"/>
    <cellStyle name="常规 35" xfId="50"/>
    <cellStyle name="Comma 2" xfId="51"/>
    <cellStyle name="Normal 2 2" xfId="52"/>
    <cellStyle name="常规 47" xfId="53"/>
    <cellStyle name="常规 27" xfId="54"/>
    <cellStyle name="常规 32" xfId="55"/>
    <cellStyle name="常规 16" xfId="56"/>
    <cellStyle name="Normal 2" xfId="57"/>
    <cellStyle name="常规 10" xfId="58"/>
    <cellStyle name="Normal_SalaryForDec-2009" xfId="59"/>
    <cellStyle name="常规 14" xfId="60"/>
    <cellStyle name="常规 18" xfId="61"/>
    <cellStyle name="常规 2" xfId="62"/>
    <cellStyle name="常规 20" xfId="63"/>
    <cellStyle name="常规 22" xfId="64"/>
    <cellStyle name="常规 50" xfId="65"/>
    <cellStyle name="常规 54" xfId="66"/>
    <cellStyle name="常规 58" xfId="67"/>
    <cellStyle name="常规 63" xfId="68"/>
    <cellStyle name="常规 60" xfId="69"/>
    <cellStyle name="常规 61" xfId="70"/>
    <cellStyle name="常规 62" xfId="71"/>
    <cellStyle name="常规 64" xfId="72"/>
    <cellStyle name="常规 7" xfId="7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220.1\evc-all%20user\&#30431;&#36798;&#38795;&#19994;\&#34218;&#36164;&#34920;\03.2010%20&#34218;&#36164;\Attandance2009\12-Attandence20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218;&#36164;&#34920;\2023&#24180;\8&#26376;\&#26604;&#22484;&#23528;&#26469;&#20811;23&#24180;8&#26376;&#20221;&#20572;&#24037;&#34917;&#36148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218;&#36164;&#34920;\2023&#24180;\9&#26376;\&#26604;&#22484;&#23528;&#26469;&#20811;23&#24180;9&#26376;&#20221;&#20572;&#24037;&#34917;&#36148;-&#2140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r122\Documents\WeChat%20Files\Su_Melody\FileStorage\File\2021-09\&#26604;&#26469;&#20811;&#20840;&#21378;&#33457;&#21517;&#20876;9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Wechat\WeChat%20Files\Su_Melody\FileStorage\File\2022-03\&#26604;&#26469;&#20811;&#33457;&#21517;&#20876;2.11(1)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604;&#22484;&#23528;&#26469;&#20811;&#32771;&#21220;&#34920;-2023.07.3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4218;&#36164;&#34920;\2023&#24180;\6&#26376;\&#26604;&#22484;&#23528;&#26469;&#20811;23&#24180;6&#26376;&#20221;&#34218;&#36164;&#34920;-6.01-6.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4218;&#36164;&#34920;\2023&#24180;\5&#26376;\&#26604;&#22484;&#23528;&#26469;&#20811;23&#24180;5&#26376;&#20221;&#34218;&#36164;&#34920;-5&#26376;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4218;&#36164;&#34920;\2023&#24180;\5&#26376;\&#26604;&#22484;&#23528;&#26469;&#20811;23&#24180;5&#26376;&#20572;&#24037;&#34917;&#36148;&#34218;&#36164;&#34920;%20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2771;&#21220;\&#26032;&#24314;&#25991;&#20214;&#22841;\2023&#24180;\&#26604;&#22484;&#23528;&#26469;&#20811;&#32771;&#21220;&#34920;-2023.06.3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218;&#36164;&#34920;\2023&#24180;\7&#26376;\&#26604;&#22484;&#23528;&#26469;&#20811;23&#24180;7&#26376;&#20221;&#34218;&#36164;&#34920;-7.01-7.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op-Att"/>
      <sheetName val="Stop"/>
      <sheetName val="Stop(OT)"/>
      <sheetName val="brakedown"/>
      <sheetName val="ps"/>
      <sheetName val="Dec-2009"/>
      <sheetName val="Att12"/>
      <sheetName val="proof"/>
      <sheetName val="Dec-2009 (OT)"/>
      <sheetName val="ps (OT)"/>
      <sheetName val="ATT-12(T)"/>
      <sheetName val="ATT-12(E)"/>
      <sheetName val="ATT-12(C) "/>
      <sheetName val="ATT-12(C)  (2)"/>
      <sheetName val="ATT-12(O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总计"/>
      <sheetName val="零钱"/>
      <sheetName val="Sheet2"/>
      <sheetName val="员工"/>
      <sheetName val="员工 (2)"/>
      <sheetName val="柬干"/>
      <sheetName val="辞退结清"/>
      <sheetName val="陆干薪资"/>
      <sheetName val="7月5%合约金"/>
      <sheetName val="离职5%合约金"/>
      <sheetName val="产假50%"/>
      <sheetName val="Sheet1"/>
      <sheetName val="产假50% 5月-7月"/>
      <sheetName val="产假50% 4月-6月"/>
      <sheetName val="产假50% 3月-5月"/>
      <sheetName val="产假50% 2月-4月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207</v>
          </cell>
          <cell r="C14" t="str">
            <v>សាន់ សាវឿន</v>
          </cell>
          <cell r="D14" t="str">
            <v>SANN SAVOEUN</v>
          </cell>
          <cell r="E14">
            <v>43804</v>
          </cell>
          <cell r="F14" t="str">
            <v>090606907</v>
          </cell>
          <cell r="G14">
            <v>27077</v>
          </cell>
          <cell r="H14" t="str">
            <v>F</v>
          </cell>
          <cell r="I14" t="str">
            <v>清洁工</v>
          </cell>
          <cell r="J14">
            <v>0</v>
          </cell>
          <cell r="K14">
            <v>1</v>
          </cell>
          <cell r="L14">
            <v>200</v>
          </cell>
          <cell r="M14">
            <v>7.69230769230769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X14">
            <v>30</v>
          </cell>
        </row>
        <row r="15">
          <cell r="B15">
            <v>538</v>
          </cell>
          <cell r="C15" t="str">
            <v>ជុំ ម៉ៅ</v>
          </cell>
          <cell r="D15" t="str">
            <v>CHUM MAO</v>
          </cell>
          <cell r="E15">
            <v>44133</v>
          </cell>
          <cell r="F15" t="str">
            <v>090782322</v>
          </cell>
          <cell r="G15">
            <v>23646</v>
          </cell>
          <cell r="H15" t="str">
            <v>F</v>
          </cell>
          <cell r="I15" t="str">
            <v>清洁工</v>
          </cell>
          <cell r="J15">
            <v>0</v>
          </cell>
          <cell r="K15">
            <v>0</v>
          </cell>
          <cell r="L15">
            <v>200</v>
          </cell>
          <cell r="M15">
            <v>7.69230769230769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5">
          <cell r="AX15">
            <v>30</v>
          </cell>
        </row>
        <row r="16">
          <cell r="B16" t="str">
            <v>合计：</v>
          </cell>
          <cell r="C16" t="str">
            <v>办公室</v>
          </cell>
          <cell r="D16">
            <v>2</v>
          </cell>
        </row>
        <row r="16">
          <cell r="L16">
            <v>400</v>
          </cell>
          <cell r="M16">
            <v>15.3846153846154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60</v>
          </cell>
        </row>
        <row r="17">
          <cell r="B17">
            <v>537</v>
          </cell>
          <cell r="C17" t="str">
            <v>ប៉ែន ធួន</v>
          </cell>
          <cell r="D17" t="str">
            <v>PEN THUON</v>
          </cell>
          <cell r="E17">
            <v>44131</v>
          </cell>
          <cell r="F17" t="str">
            <v>090859650</v>
          </cell>
          <cell r="G17">
            <v>33699</v>
          </cell>
          <cell r="H17" t="str">
            <v>M</v>
          </cell>
          <cell r="I17" t="str">
            <v>机修</v>
          </cell>
          <cell r="J17">
            <v>0</v>
          </cell>
          <cell r="K17">
            <v>0</v>
          </cell>
          <cell r="L17">
            <v>200</v>
          </cell>
          <cell r="M17">
            <v>7.69230769230769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30</v>
          </cell>
          <cell r="AI17">
            <v>0</v>
          </cell>
          <cell r="AJ17">
            <v>40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7">
          <cell r="AX17">
            <v>20</v>
          </cell>
        </row>
        <row r="18">
          <cell r="B18">
            <v>2185</v>
          </cell>
          <cell r="C18" t="str">
            <v>សៅ រដ្ឋា</v>
          </cell>
          <cell r="D18" t="str">
            <v>SAO RATHA</v>
          </cell>
          <cell r="E18">
            <v>44732</v>
          </cell>
          <cell r="F18" t="str">
            <v>090736876</v>
          </cell>
          <cell r="G18">
            <v>36230</v>
          </cell>
          <cell r="H18" t="str">
            <v>M</v>
          </cell>
          <cell r="I18" t="str">
            <v>机修</v>
          </cell>
          <cell r="J18">
            <v>0</v>
          </cell>
          <cell r="K18">
            <v>0</v>
          </cell>
          <cell r="L18">
            <v>300</v>
          </cell>
          <cell r="M18">
            <v>11.5384615384615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8">
          <cell r="AX18">
            <v>19</v>
          </cell>
        </row>
        <row r="19">
          <cell r="B19" t="str">
            <v>合计：</v>
          </cell>
          <cell r="C19" t="str">
            <v>机修</v>
          </cell>
          <cell r="D19">
            <v>2</v>
          </cell>
        </row>
        <row r="19">
          <cell r="I19" t="str">
            <v>机修</v>
          </cell>
        </row>
        <row r="19">
          <cell r="L19">
            <v>500</v>
          </cell>
          <cell r="M19">
            <v>19.2307692307692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0</v>
          </cell>
          <cell r="AJ19">
            <v>40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39</v>
          </cell>
        </row>
        <row r="20">
          <cell r="B20">
            <v>285</v>
          </cell>
          <cell r="C20" t="str">
            <v>ពៅ សុផារ៉ា</v>
          </cell>
          <cell r="D20" t="str">
            <v>POV SOPHARA</v>
          </cell>
          <cell r="E20">
            <v>44109</v>
          </cell>
          <cell r="F20" t="str">
            <v>090907002</v>
          </cell>
          <cell r="G20">
            <v>34037</v>
          </cell>
          <cell r="H20" t="str">
            <v>F</v>
          </cell>
          <cell r="I20" t="str">
            <v>成型A线</v>
          </cell>
          <cell r="J20">
            <v>0</v>
          </cell>
          <cell r="K20">
            <v>2</v>
          </cell>
          <cell r="L20">
            <v>200</v>
          </cell>
          <cell r="M20">
            <v>7.69230769230769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0">
          <cell r="AX20">
            <v>30</v>
          </cell>
        </row>
        <row r="21">
          <cell r="B21">
            <v>286</v>
          </cell>
          <cell r="C21" t="str">
            <v>ម៉ៅ ធារី</v>
          </cell>
          <cell r="D21" t="str">
            <v>MAO THEARY</v>
          </cell>
          <cell r="E21">
            <v>44109</v>
          </cell>
          <cell r="F21" t="str">
            <v>090869136</v>
          </cell>
          <cell r="G21">
            <v>35839</v>
          </cell>
          <cell r="H21" t="str">
            <v>F</v>
          </cell>
          <cell r="I21" t="str">
            <v>成型A线</v>
          </cell>
          <cell r="J21">
            <v>1</v>
          </cell>
          <cell r="K21">
            <v>0</v>
          </cell>
          <cell r="L21">
            <v>200</v>
          </cell>
          <cell r="M21">
            <v>7.69230769230769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1">
          <cell r="AX21">
            <v>30</v>
          </cell>
        </row>
        <row r="22">
          <cell r="B22">
            <v>292</v>
          </cell>
          <cell r="C22" t="str">
            <v>សេក សុផល</v>
          </cell>
          <cell r="D22" t="str">
            <v>SEK SOPHAL</v>
          </cell>
          <cell r="E22">
            <v>44109</v>
          </cell>
          <cell r="F22" t="str">
            <v>090718999</v>
          </cell>
          <cell r="G22">
            <v>32771</v>
          </cell>
          <cell r="H22" t="str">
            <v>F</v>
          </cell>
          <cell r="I22" t="str">
            <v>成型A线</v>
          </cell>
          <cell r="J22">
            <v>0</v>
          </cell>
          <cell r="K22">
            <v>1</v>
          </cell>
          <cell r="L22">
            <v>200</v>
          </cell>
          <cell r="M22">
            <v>7.69230769230769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2">
          <cell r="AX22">
            <v>30</v>
          </cell>
        </row>
        <row r="23">
          <cell r="B23">
            <v>293</v>
          </cell>
          <cell r="C23" t="str">
            <v>ប្រាក់ ផល្លា</v>
          </cell>
          <cell r="D23" t="str">
            <v>PRAK PHROLA</v>
          </cell>
          <cell r="E23">
            <v>44109</v>
          </cell>
          <cell r="F23" t="str">
            <v>090522410</v>
          </cell>
          <cell r="G23">
            <v>34471</v>
          </cell>
          <cell r="H23" t="str">
            <v>F</v>
          </cell>
          <cell r="I23" t="str">
            <v>成型A线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X23">
            <v>30</v>
          </cell>
        </row>
        <row r="24">
          <cell r="B24">
            <v>296</v>
          </cell>
          <cell r="C24" t="str">
            <v>សុខ ផារ៉ា</v>
          </cell>
          <cell r="D24" t="str">
            <v>SOK PHARA</v>
          </cell>
          <cell r="E24">
            <v>44109</v>
          </cell>
          <cell r="F24" t="str">
            <v>010841337</v>
          </cell>
          <cell r="G24">
            <v>35187</v>
          </cell>
          <cell r="H24" t="str">
            <v>F</v>
          </cell>
          <cell r="I24" t="str">
            <v>成型A线</v>
          </cell>
          <cell r="J24">
            <v>1</v>
          </cell>
          <cell r="K24">
            <v>3</v>
          </cell>
          <cell r="L24">
            <v>200</v>
          </cell>
          <cell r="M24">
            <v>7.69230769230769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4">
          <cell r="AX24">
            <v>30</v>
          </cell>
        </row>
        <row r="25">
          <cell r="B25">
            <v>417</v>
          </cell>
          <cell r="C25" t="str">
            <v>បឿន សាឡន</v>
          </cell>
          <cell r="D25" t="str">
            <v>BOEUN SALORN</v>
          </cell>
          <cell r="E25">
            <v>44123</v>
          </cell>
          <cell r="F25" t="str">
            <v>090608954</v>
          </cell>
          <cell r="G25">
            <v>30608</v>
          </cell>
          <cell r="H25" t="str">
            <v>F</v>
          </cell>
          <cell r="I25" t="str">
            <v>成型A线</v>
          </cell>
          <cell r="J25">
            <v>1</v>
          </cell>
          <cell r="K25">
            <v>1</v>
          </cell>
          <cell r="L25">
            <v>200</v>
          </cell>
          <cell r="M25">
            <v>7.69230769230769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5">
          <cell r="AX25">
            <v>30</v>
          </cell>
        </row>
        <row r="26">
          <cell r="B26">
            <v>628</v>
          </cell>
          <cell r="C26" t="str">
            <v>ចាន់ សុផៃ</v>
          </cell>
          <cell r="D26" t="str">
            <v>CHAN SOPAL</v>
          </cell>
          <cell r="E26">
            <v>44183</v>
          </cell>
          <cell r="F26" t="str">
            <v>090588331</v>
          </cell>
          <cell r="G26">
            <v>33945</v>
          </cell>
          <cell r="H26" t="str">
            <v>F</v>
          </cell>
          <cell r="I26" t="str">
            <v>成型A线</v>
          </cell>
          <cell r="J26">
            <v>0</v>
          </cell>
          <cell r="K26">
            <v>0</v>
          </cell>
          <cell r="L26">
            <v>200</v>
          </cell>
          <cell r="M26">
            <v>7.69230769230769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X26">
            <v>30</v>
          </cell>
        </row>
        <row r="27">
          <cell r="B27">
            <v>690</v>
          </cell>
          <cell r="C27" t="str">
            <v>ហន ភត្រ្តា</v>
          </cell>
          <cell r="D27" t="str">
            <v>HORN PHEAKTRA</v>
          </cell>
          <cell r="E27">
            <v>44200</v>
          </cell>
          <cell r="F27" t="str">
            <v>090912903</v>
          </cell>
          <cell r="G27">
            <v>37353</v>
          </cell>
          <cell r="H27" t="str">
            <v>F</v>
          </cell>
          <cell r="I27" t="str">
            <v>成型A线</v>
          </cell>
          <cell r="J27">
            <v>0</v>
          </cell>
          <cell r="K27">
            <v>0</v>
          </cell>
          <cell r="L27">
            <v>200</v>
          </cell>
          <cell r="M27">
            <v>7.69230769230769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X27">
            <v>30</v>
          </cell>
        </row>
        <row r="28">
          <cell r="B28">
            <v>381</v>
          </cell>
          <cell r="C28" t="str">
            <v>ចាប សុណា</v>
          </cell>
          <cell r="D28" t="str">
            <v>CHAP SONA</v>
          </cell>
          <cell r="E28">
            <v>44118</v>
          </cell>
          <cell r="F28" t="str">
            <v>090916170</v>
          </cell>
          <cell r="G28">
            <v>37155</v>
          </cell>
          <cell r="H28" t="str">
            <v>F</v>
          </cell>
          <cell r="I28" t="str">
            <v>成型A线</v>
          </cell>
          <cell r="J28">
            <v>0</v>
          </cell>
          <cell r="K28">
            <v>0</v>
          </cell>
          <cell r="L28">
            <v>200</v>
          </cell>
          <cell r="M28">
            <v>7.69230769230769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X28">
            <v>30</v>
          </cell>
        </row>
        <row r="29">
          <cell r="B29">
            <v>938</v>
          </cell>
          <cell r="C29" t="str">
            <v>នួន ផារី</v>
          </cell>
          <cell r="D29" t="str">
            <v>NUON PHARY</v>
          </cell>
          <cell r="E29">
            <v>44328</v>
          </cell>
          <cell r="F29" t="str">
            <v>090888111</v>
          </cell>
          <cell r="G29">
            <v>35678</v>
          </cell>
          <cell r="H29" t="str">
            <v>F</v>
          </cell>
          <cell r="I29" t="str">
            <v>成型A线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X29">
            <v>30</v>
          </cell>
        </row>
        <row r="30">
          <cell r="B30">
            <v>1022</v>
          </cell>
          <cell r="C30" t="str">
            <v>គល់ ដារ៉ូ</v>
          </cell>
          <cell r="D30" t="str">
            <v>KUL DARO</v>
          </cell>
          <cell r="E30">
            <v>44406</v>
          </cell>
          <cell r="F30" t="str">
            <v>090668153</v>
          </cell>
          <cell r="G30">
            <v>35435</v>
          </cell>
          <cell r="H30" t="str">
            <v>M</v>
          </cell>
          <cell r="I30" t="str">
            <v>成型A线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X30">
            <v>30</v>
          </cell>
        </row>
        <row r="31">
          <cell r="B31">
            <v>695</v>
          </cell>
          <cell r="C31" t="str">
            <v>ស្រីហម បុប្ផា</v>
          </cell>
          <cell r="D31" t="str">
            <v>SREYHORM BOPHA</v>
          </cell>
          <cell r="E31">
            <v>44200</v>
          </cell>
          <cell r="F31" t="str">
            <v>090515842</v>
          </cell>
          <cell r="G31">
            <v>32304</v>
          </cell>
          <cell r="H31" t="str">
            <v>M</v>
          </cell>
          <cell r="I31" t="str">
            <v>成型A线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X31">
            <v>30</v>
          </cell>
        </row>
        <row r="32">
          <cell r="B32">
            <v>707</v>
          </cell>
          <cell r="C32" t="str">
            <v>ចាន់ ស៊ាឡេង</v>
          </cell>
          <cell r="D32" t="str">
            <v>CHAN SEAKLENG</v>
          </cell>
          <cell r="E32">
            <v>44214</v>
          </cell>
          <cell r="F32" t="str">
            <v>160543362</v>
          </cell>
          <cell r="G32">
            <v>36928</v>
          </cell>
          <cell r="H32" t="str">
            <v>F</v>
          </cell>
          <cell r="I32" t="str">
            <v>成型A线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X32">
            <v>30</v>
          </cell>
        </row>
        <row r="33">
          <cell r="B33">
            <v>708</v>
          </cell>
          <cell r="C33" t="str">
            <v>មុំ សារុន</v>
          </cell>
          <cell r="D33" t="str">
            <v>MOM SARUN</v>
          </cell>
          <cell r="E33">
            <v>44214</v>
          </cell>
          <cell r="F33" t="str">
            <v>090813479</v>
          </cell>
          <cell r="G33" t="str">
            <v>18/7/1985</v>
          </cell>
          <cell r="H33" t="str">
            <v>M</v>
          </cell>
          <cell r="I33" t="str">
            <v>成型A线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X33">
            <v>30</v>
          </cell>
        </row>
        <row r="34">
          <cell r="B34">
            <v>287</v>
          </cell>
          <cell r="C34" t="str">
            <v>អែល ស៊ីម</v>
          </cell>
          <cell r="D34" t="str">
            <v>ERL SOEM</v>
          </cell>
          <cell r="E34">
            <v>44109</v>
          </cell>
          <cell r="F34" t="str">
            <v>090547310</v>
          </cell>
          <cell r="G34">
            <v>30026</v>
          </cell>
          <cell r="H34" t="str">
            <v>M</v>
          </cell>
          <cell r="I34" t="str">
            <v>成型A线</v>
          </cell>
          <cell r="J34">
            <v>0</v>
          </cell>
          <cell r="K34">
            <v>1</v>
          </cell>
          <cell r="L34">
            <v>200</v>
          </cell>
          <cell r="M34">
            <v>7.69230769230769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X34">
            <v>30</v>
          </cell>
        </row>
        <row r="35">
          <cell r="B35">
            <v>1768</v>
          </cell>
          <cell r="C35" t="str">
            <v>រ័ត្ន សុឃា</v>
          </cell>
          <cell r="D35" t="str">
            <v>RATH SOKHEA</v>
          </cell>
          <cell r="E35">
            <v>44594</v>
          </cell>
          <cell r="F35">
            <v>90644460</v>
          </cell>
          <cell r="G35">
            <v>27926</v>
          </cell>
          <cell r="H35" t="str">
            <v>F</v>
          </cell>
          <cell r="I35" t="str">
            <v>成型A线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X35">
            <v>30</v>
          </cell>
        </row>
        <row r="36">
          <cell r="B36">
            <v>1700</v>
          </cell>
          <cell r="C36" t="str">
            <v>បឿន ង៉ោល</v>
          </cell>
          <cell r="D36" t="str">
            <v>BOEURN NGORL</v>
          </cell>
          <cell r="E36">
            <v>44586</v>
          </cell>
          <cell r="F36">
            <v>90921681</v>
          </cell>
          <cell r="G36">
            <v>37172</v>
          </cell>
          <cell r="H36" t="str">
            <v>M</v>
          </cell>
          <cell r="I36" t="str">
            <v>成型A线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X36">
            <v>30</v>
          </cell>
        </row>
        <row r="37">
          <cell r="B37">
            <v>1782</v>
          </cell>
          <cell r="C37" t="str">
            <v>សែ សាបន</v>
          </cell>
          <cell r="D37" t="str">
            <v>SEO SABAN</v>
          </cell>
          <cell r="E37">
            <v>44595</v>
          </cell>
          <cell r="F37">
            <v>90532719</v>
          </cell>
          <cell r="G37">
            <v>30235</v>
          </cell>
          <cell r="H37" t="str">
            <v>F</v>
          </cell>
          <cell r="I37" t="str">
            <v>成型A线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X37">
            <v>30</v>
          </cell>
        </row>
        <row r="38">
          <cell r="B38">
            <v>1722</v>
          </cell>
          <cell r="C38" t="str">
            <v>ខៀវ ពិសិដ្ឋ</v>
          </cell>
          <cell r="D38" t="str">
            <v>KHIEV PISET</v>
          </cell>
          <cell r="E38">
            <v>44587</v>
          </cell>
          <cell r="F38">
            <v>90753621</v>
          </cell>
          <cell r="G38">
            <v>30935</v>
          </cell>
          <cell r="H38" t="str">
            <v>M</v>
          </cell>
          <cell r="I38" t="str">
            <v>成型A线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X38">
            <v>30</v>
          </cell>
        </row>
        <row r="39">
          <cell r="B39">
            <v>1120</v>
          </cell>
          <cell r="C39" t="str">
            <v>ម៉ៅ ទ្រី</v>
          </cell>
          <cell r="D39" t="str">
            <v>MAO TRY</v>
          </cell>
          <cell r="E39">
            <v>44419</v>
          </cell>
          <cell r="F39" t="str">
            <v>090579392</v>
          </cell>
          <cell r="G39">
            <v>35170</v>
          </cell>
          <cell r="H39" t="str">
            <v>M</v>
          </cell>
          <cell r="I39" t="str">
            <v>成型A线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X39">
            <v>30</v>
          </cell>
        </row>
        <row r="40">
          <cell r="B40">
            <v>1699</v>
          </cell>
          <cell r="C40" t="str">
            <v>យ៉ុង សាលាប</v>
          </cell>
          <cell r="D40" t="str">
            <v>YONG SALEAP</v>
          </cell>
          <cell r="E40">
            <v>44586</v>
          </cell>
          <cell r="F40">
            <v>90934265</v>
          </cell>
          <cell r="G40">
            <v>37417</v>
          </cell>
          <cell r="H40" t="str">
            <v>M</v>
          </cell>
          <cell r="I40" t="str">
            <v>成型A线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X40">
            <v>30</v>
          </cell>
        </row>
        <row r="41">
          <cell r="B41">
            <v>1995</v>
          </cell>
          <cell r="C41" t="str">
            <v>មាស ហៃ</v>
          </cell>
          <cell r="D41" t="str">
            <v>MEAS HAI</v>
          </cell>
          <cell r="E41">
            <v>44639</v>
          </cell>
          <cell r="F41">
            <v>90846635</v>
          </cell>
          <cell r="G41">
            <v>36924</v>
          </cell>
          <cell r="H41" t="str">
            <v>M</v>
          </cell>
          <cell r="I41" t="str">
            <v>成型大包装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X41">
            <v>30</v>
          </cell>
        </row>
        <row r="42">
          <cell r="B42">
            <v>1390</v>
          </cell>
          <cell r="C42" t="str">
            <v>ឥន ស្រីមុំ</v>
          </cell>
          <cell r="D42" t="str">
            <v>EN SREYMOM</v>
          </cell>
          <cell r="E42">
            <v>44531</v>
          </cell>
          <cell r="F42">
            <v>90637361</v>
          </cell>
          <cell r="G42">
            <v>30591</v>
          </cell>
          <cell r="H42" t="str">
            <v>F</v>
          </cell>
          <cell r="I42" t="str">
            <v>成型A线</v>
          </cell>
          <cell r="J42">
            <v>0</v>
          </cell>
          <cell r="K42">
            <v>0</v>
          </cell>
          <cell r="L42">
            <v>200</v>
          </cell>
          <cell r="M42">
            <v>7.69230769230769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X42">
            <v>30</v>
          </cell>
        </row>
        <row r="43">
          <cell r="B43">
            <v>1530</v>
          </cell>
          <cell r="C43" t="str">
            <v>អាន វិចនា</v>
          </cell>
          <cell r="D43" t="str">
            <v>AN VECHNA</v>
          </cell>
          <cell r="E43">
            <v>44559</v>
          </cell>
          <cell r="F43">
            <v>90957141</v>
          </cell>
          <cell r="G43">
            <v>37921</v>
          </cell>
          <cell r="H43" t="str">
            <v>F</v>
          </cell>
          <cell r="I43" t="str">
            <v>成型A线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X43">
            <v>30</v>
          </cell>
        </row>
        <row r="44">
          <cell r="B44">
            <v>907</v>
          </cell>
          <cell r="C44" t="str">
            <v>ទូច មករា</v>
          </cell>
          <cell r="D44" t="str">
            <v>THOUCH MAKARA</v>
          </cell>
          <cell r="E44">
            <v>44321</v>
          </cell>
          <cell r="F44" t="str">
            <v>070254604</v>
          </cell>
          <cell r="G44">
            <v>35457</v>
          </cell>
          <cell r="H44" t="str">
            <v>M</v>
          </cell>
          <cell r="I44" t="str">
            <v>成型A线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X44">
            <v>24</v>
          </cell>
        </row>
        <row r="45">
          <cell r="B45">
            <v>1471</v>
          </cell>
          <cell r="C45" t="str">
            <v>សៅ ណាវី</v>
          </cell>
          <cell r="D45" t="str">
            <v>SAO NAVY</v>
          </cell>
          <cell r="E45">
            <v>44551</v>
          </cell>
          <cell r="F45">
            <v>90675031</v>
          </cell>
          <cell r="G45">
            <v>29774</v>
          </cell>
          <cell r="H45" t="str">
            <v>F</v>
          </cell>
          <cell r="I45" t="str">
            <v>成型A线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X45">
            <v>30</v>
          </cell>
        </row>
        <row r="46">
          <cell r="B46">
            <v>1117</v>
          </cell>
          <cell r="C46" t="str">
            <v>ឌាន​ សីហា​</v>
          </cell>
          <cell r="D46" t="str">
            <v>DEAM SEYHA</v>
          </cell>
          <cell r="E46">
            <v>44419</v>
          </cell>
          <cell r="F46" t="str">
            <v>090945269</v>
          </cell>
          <cell r="G46">
            <v>37511</v>
          </cell>
          <cell r="H46" t="str">
            <v>F</v>
          </cell>
          <cell r="I46" t="str">
            <v>成型A线</v>
          </cell>
          <cell r="J46">
            <v>0</v>
          </cell>
          <cell r="K46">
            <v>0</v>
          </cell>
          <cell r="L46">
            <v>200</v>
          </cell>
          <cell r="M46">
            <v>7.69230769230769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X46">
            <v>30</v>
          </cell>
        </row>
        <row r="47">
          <cell r="B47">
            <v>1739</v>
          </cell>
          <cell r="C47" t="str">
            <v>កូប ស្រីណា</v>
          </cell>
          <cell r="D47" t="str">
            <v>KOP SREYNA</v>
          </cell>
          <cell r="E47">
            <v>44589</v>
          </cell>
          <cell r="F47">
            <v>90958363</v>
          </cell>
          <cell r="G47">
            <v>37531</v>
          </cell>
          <cell r="H47" t="str">
            <v>F</v>
          </cell>
          <cell r="I47" t="str">
            <v>成型A线</v>
          </cell>
          <cell r="J47">
            <v>0</v>
          </cell>
          <cell r="K47">
            <v>0</v>
          </cell>
          <cell r="L47">
            <v>200</v>
          </cell>
          <cell r="M47">
            <v>7.69230769230769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X47">
            <v>30</v>
          </cell>
        </row>
        <row r="48">
          <cell r="B48">
            <v>2217</v>
          </cell>
          <cell r="C48" t="str">
            <v>ឡុង កញ្ញា</v>
          </cell>
          <cell r="D48" t="str">
            <v>LONG KANHA</v>
          </cell>
          <cell r="E48">
            <v>44741</v>
          </cell>
          <cell r="F48" t="str">
            <v>090890189</v>
          </cell>
          <cell r="G48">
            <v>37744</v>
          </cell>
          <cell r="H48" t="str">
            <v>F</v>
          </cell>
          <cell r="I48" t="str">
            <v>成型A线</v>
          </cell>
          <cell r="J48">
            <v>0</v>
          </cell>
          <cell r="K48">
            <v>0</v>
          </cell>
          <cell r="L48">
            <v>200</v>
          </cell>
          <cell r="M48">
            <v>7.69230769230769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X48">
            <v>30</v>
          </cell>
        </row>
        <row r="49">
          <cell r="B49" t="str">
            <v>合计：</v>
          </cell>
          <cell r="C49" t="str">
            <v>成型A线</v>
          </cell>
          <cell r="D49">
            <v>29</v>
          </cell>
        </row>
        <row r="49">
          <cell r="I49" t="str">
            <v>成型A线</v>
          </cell>
        </row>
        <row r="49">
          <cell r="L49">
            <v>5800</v>
          </cell>
          <cell r="M49">
            <v>223.076923076923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864</v>
          </cell>
        </row>
        <row r="50">
          <cell r="B50">
            <v>218</v>
          </cell>
          <cell r="C50" t="str">
            <v>ឥន សុផា</v>
          </cell>
          <cell r="D50" t="str">
            <v>EN SOPHA</v>
          </cell>
          <cell r="E50">
            <v>44081</v>
          </cell>
          <cell r="F50" t="str">
            <v>090765895</v>
          </cell>
          <cell r="G50">
            <v>34688</v>
          </cell>
          <cell r="H50" t="str">
            <v>F</v>
          </cell>
          <cell r="I50" t="str">
            <v>成型B线考勤管理员</v>
          </cell>
          <cell r="J50">
            <v>0</v>
          </cell>
          <cell r="K50">
            <v>2</v>
          </cell>
          <cell r="L50">
            <v>200</v>
          </cell>
          <cell r="M50">
            <v>7.69230769230769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30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X50">
            <v>24</v>
          </cell>
        </row>
        <row r="51">
          <cell r="B51">
            <v>270</v>
          </cell>
          <cell r="C51" t="str">
            <v>ស៊ុំ ស្រីម៉ា</v>
          </cell>
          <cell r="D51" t="str">
            <v>SUM SREYMA</v>
          </cell>
          <cell r="E51">
            <v>44103</v>
          </cell>
          <cell r="F51" t="str">
            <v>090746882</v>
          </cell>
          <cell r="G51">
            <v>31505</v>
          </cell>
          <cell r="H51" t="str">
            <v>F</v>
          </cell>
          <cell r="I51" t="str">
            <v>成型B线</v>
          </cell>
          <cell r="J51">
            <v>0</v>
          </cell>
          <cell r="K51">
            <v>5</v>
          </cell>
          <cell r="L51">
            <v>200</v>
          </cell>
          <cell r="M51">
            <v>7.69230769230769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X51">
            <v>24</v>
          </cell>
        </row>
        <row r="52">
          <cell r="B52">
            <v>288</v>
          </cell>
          <cell r="C52" t="str">
            <v>ឆាន់ ស្រីអូន</v>
          </cell>
          <cell r="D52" t="str">
            <v>CHHAN SREY AUN</v>
          </cell>
          <cell r="E52">
            <v>44109</v>
          </cell>
          <cell r="F52" t="str">
            <v>090888187</v>
          </cell>
          <cell r="G52">
            <v>33391</v>
          </cell>
          <cell r="H52" t="str">
            <v>F</v>
          </cell>
          <cell r="I52" t="str">
            <v>成型B线</v>
          </cell>
          <cell r="J52">
            <v>1</v>
          </cell>
          <cell r="K52">
            <v>2</v>
          </cell>
          <cell r="L52">
            <v>200</v>
          </cell>
          <cell r="M52">
            <v>7.69230769230769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X52">
            <v>24</v>
          </cell>
        </row>
        <row r="53">
          <cell r="B53">
            <v>422</v>
          </cell>
          <cell r="C53" t="str">
            <v>ដាំ គង់</v>
          </cell>
          <cell r="D53" t="str">
            <v>DAM KUNG</v>
          </cell>
          <cell r="E53">
            <v>44123</v>
          </cell>
          <cell r="F53" t="str">
            <v>090663508</v>
          </cell>
          <cell r="G53">
            <v>36557</v>
          </cell>
          <cell r="H53" t="str">
            <v>F</v>
          </cell>
          <cell r="I53" t="str">
            <v>成型B线</v>
          </cell>
          <cell r="J53">
            <v>0</v>
          </cell>
          <cell r="K53">
            <v>1</v>
          </cell>
          <cell r="L53">
            <v>200</v>
          </cell>
          <cell r="M53">
            <v>7.69230769230769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X53">
            <v>24</v>
          </cell>
        </row>
        <row r="54">
          <cell r="B54">
            <v>424</v>
          </cell>
          <cell r="C54" t="str">
            <v>ព្រុំ ចន្រ្ទា</v>
          </cell>
          <cell r="D54" t="str">
            <v>PRUM CHANTREA</v>
          </cell>
          <cell r="E54">
            <v>44123</v>
          </cell>
          <cell r="F54" t="str">
            <v>090579955</v>
          </cell>
          <cell r="G54">
            <v>32364</v>
          </cell>
          <cell r="H54" t="str">
            <v>F</v>
          </cell>
          <cell r="I54" t="str">
            <v>成型B线</v>
          </cell>
          <cell r="J54">
            <v>0</v>
          </cell>
          <cell r="K54">
            <v>2</v>
          </cell>
          <cell r="L54">
            <v>200</v>
          </cell>
          <cell r="M54">
            <v>7.69230769230769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X54">
            <v>24</v>
          </cell>
        </row>
        <row r="55">
          <cell r="B55">
            <v>901</v>
          </cell>
          <cell r="C55" t="str">
            <v> ឃួន ជាតិ</v>
          </cell>
          <cell r="D55" t="str">
            <v>KHOUN CHEAT</v>
          </cell>
          <cell r="E55">
            <v>44321</v>
          </cell>
          <cell r="F55" t="str">
            <v>051344448</v>
          </cell>
          <cell r="G55">
            <v>34492</v>
          </cell>
          <cell r="H55" t="str">
            <v>M</v>
          </cell>
          <cell r="I55" t="str">
            <v>成型B线</v>
          </cell>
          <cell r="J55">
            <v>0</v>
          </cell>
          <cell r="K55">
            <v>0</v>
          </cell>
          <cell r="L55">
            <v>200</v>
          </cell>
          <cell r="M55">
            <v>7.69230769230769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X55">
            <v>24</v>
          </cell>
        </row>
        <row r="56">
          <cell r="B56">
            <v>987</v>
          </cell>
          <cell r="C56" t="str">
            <v>នៅ រដ្ឋា</v>
          </cell>
          <cell r="D56" t="str">
            <v>NOV RATHA</v>
          </cell>
          <cell r="E56">
            <v>44398</v>
          </cell>
          <cell r="F56" t="str">
            <v>090748361</v>
          </cell>
          <cell r="G56">
            <v>29501</v>
          </cell>
          <cell r="H56" t="str">
            <v>F</v>
          </cell>
          <cell r="I56" t="str">
            <v>成型B线</v>
          </cell>
          <cell r="J56">
            <v>0</v>
          </cell>
          <cell r="K56">
            <v>0</v>
          </cell>
          <cell r="L56">
            <v>200</v>
          </cell>
          <cell r="M56">
            <v>7.69230769230769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X56">
            <v>24</v>
          </cell>
        </row>
        <row r="57">
          <cell r="B57">
            <v>1732</v>
          </cell>
          <cell r="C57" t="str">
            <v>ស៊ឹម នីសា</v>
          </cell>
          <cell r="D57" t="str">
            <v>SOME NYSA</v>
          </cell>
          <cell r="E57">
            <v>44589</v>
          </cell>
          <cell r="F57">
            <v>90956176</v>
          </cell>
          <cell r="G57">
            <v>37923</v>
          </cell>
          <cell r="H57" t="str">
            <v>F</v>
          </cell>
          <cell r="I57" t="str">
            <v>成型B线</v>
          </cell>
          <cell r="J57">
            <v>0</v>
          </cell>
          <cell r="K57">
            <v>0</v>
          </cell>
          <cell r="L57">
            <v>200</v>
          </cell>
          <cell r="M57">
            <v>7.69230769230769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X57">
            <v>24</v>
          </cell>
        </row>
        <row r="58">
          <cell r="B58">
            <v>2125</v>
          </cell>
          <cell r="C58" t="str">
            <v>ញ៉ណ សុភត្រា</v>
          </cell>
          <cell r="D58" t="str">
            <v>NHORN SOPHEAKTRA</v>
          </cell>
          <cell r="E58">
            <v>44711</v>
          </cell>
          <cell r="F58" t="str">
            <v>090480905</v>
          </cell>
          <cell r="G58">
            <v>33714</v>
          </cell>
          <cell r="H58" t="str">
            <v>M</v>
          </cell>
          <cell r="I58" t="str">
            <v>成型大包装</v>
          </cell>
          <cell r="J58">
            <v>0</v>
          </cell>
          <cell r="K58">
            <v>0</v>
          </cell>
          <cell r="L58">
            <v>200</v>
          </cell>
          <cell r="M58">
            <v>7.69230769230769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X58">
            <v>30</v>
          </cell>
        </row>
        <row r="59">
          <cell r="B59">
            <v>1474</v>
          </cell>
          <cell r="C59" t="str">
            <v>កែវ សំណាង</v>
          </cell>
          <cell r="D59" t="str">
            <v>KEO SAMNANG</v>
          </cell>
          <cell r="E59">
            <v>44552</v>
          </cell>
          <cell r="F59">
            <v>90954046</v>
          </cell>
          <cell r="G59">
            <v>37633</v>
          </cell>
          <cell r="H59" t="str">
            <v>F</v>
          </cell>
          <cell r="I59" t="str">
            <v>成型B线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X59">
            <v>24</v>
          </cell>
        </row>
        <row r="60">
          <cell r="B60">
            <v>1431</v>
          </cell>
          <cell r="C60" t="str">
            <v>ជិក ស្រីវិ</v>
          </cell>
          <cell r="D60" t="str">
            <v>CHEK SREYVI</v>
          </cell>
          <cell r="E60">
            <v>44551</v>
          </cell>
          <cell r="F60">
            <v>90956203</v>
          </cell>
          <cell r="G60">
            <v>37826</v>
          </cell>
          <cell r="H60" t="str">
            <v>F</v>
          </cell>
          <cell r="I60" t="str">
            <v>成型B线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X60">
            <v>24</v>
          </cell>
        </row>
        <row r="61">
          <cell r="B61">
            <v>1621</v>
          </cell>
          <cell r="C61" t="str">
            <v>ឥន សម្ភស្ស</v>
          </cell>
          <cell r="D61" t="str">
            <v>EN SAMPHORS</v>
          </cell>
          <cell r="E61">
            <v>44579</v>
          </cell>
          <cell r="F61">
            <v>90765855</v>
          </cell>
          <cell r="G61">
            <v>33592</v>
          </cell>
          <cell r="H61" t="str">
            <v>F</v>
          </cell>
          <cell r="I61" t="str">
            <v>成型B线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X61">
            <v>24</v>
          </cell>
        </row>
        <row r="62">
          <cell r="B62">
            <v>1910</v>
          </cell>
          <cell r="C62" t="str">
            <v>រ៉ន រុងយ៉ា</v>
          </cell>
          <cell r="D62" t="str">
            <v>RON RONGYA</v>
          </cell>
          <cell r="E62">
            <v>44624</v>
          </cell>
          <cell r="F62">
            <v>90959820</v>
          </cell>
          <cell r="G62">
            <v>38001</v>
          </cell>
          <cell r="H62" t="str">
            <v>F</v>
          </cell>
          <cell r="I62" t="str">
            <v>成型B线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X62">
            <v>24</v>
          </cell>
        </row>
        <row r="63">
          <cell r="B63">
            <v>1105</v>
          </cell>
          <cell r="C63" t="str">
            <v>លន់ ស្រីនីត</v>
          </cell>
          <cell r="D63" t="str">
            <v>LUN SREYNITH</v>
          </cell>
          <cell r="E63">
            <v>44419</v>
          </cell>
          <cell r="F63" t="str">
            <v>090912156</v>
          </cell>
          <cell r="G63">
            <v>37335</v>
          </cell>
          <cell r="H63" t="str">
            <v>F</v>
          </cell>
          <cell r="I63" t="str">
            <v>成型B线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X63">
            <v>30</v>
          </cell>
        </row>
        <row r="64">
          <cell r="B64">
            <v>1106</v>
          </cell>
          <cell r="C64" t="str">
            <v>ឡន លីសារ</v>
          </cell>
          <cell r="D64" t="str">
            <v>LORN LISA</v>
          </cell>
          <cell r="E64">
            <v>44419</v>
          </cell>
          <cell r="F64" t="str">
            <v>090943402</v>
          </cell>
          <cell r="G64">
            <v>37590</v>
          </cell>
          <cell r="H64" t="str">
            <v>F</v>
          </cell>
          <cell r="I64" t="str">
            <v>成型B线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X64">
            <v>24</v>
          </cell>
        </row>
        <row r="65">
          <cell r="B65">
            <v>1151</v>
          </cell>
          <cell r="C65" t="str">
            <v>សោម នី</v>
          </cell>
          <cell r="D65" t="str">
            <v>SOM NY</v>
          </cell>
          <cell r="E65">
            <v>44422</v>
          </cell>
          <cell r="F65" t="str">
            <v>090703707</v>
          </cell>
          <cell r="G65">
            <v>29351</v>
          </cell>
          <cell r="H65" t="str">
            <v>F</v>
          </cell>
          <cell r="I65" t="str">
            <v>成型B线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X65">
            <v>24</v>
          </cell>
        </row>
        <row r="66">
          <cell r="B66">
            <v>1232</v>
          </cell>
          <cell r="C66" t="str">
            <v>នៅ ម៉ាឡា</v>
          </cell>
          <cell r="D66" t="str">
            <v>NAOMALA</v>
          </cell>
          <cell r="E66">
            <v>44482</v>
          </cell>
          <cell r="F66" t="str">
            <v>090589971</v>
          </cell>
          <cell r="G66">
            <v>30446</v>
          </cell>
          <cell r="H66" t="str">
            <v>F</v>
          </cell>
          <cell r="I66" t="str">
            <v>成型B线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X66">
            <v>24</v>
          </cell>
        </row>
        <row r="67">
          <cell r="B67">
            <v>1911</v>
          </cell>
          <cell r="C67" t="str">
            <v>លី ម៉ាលីស</v>
          </cell>
          <cell r="D67" t="str">
            <v>LY MALIS</v>
          </cell>
          <cell r="E67">
            <v>44624</v>
          </cell>
          <cell r="F67">
            <v>90944344</v>
          </cell>
          <cell r="G67">
            <v>37651</v>
          </cell>
          <cell r="H67" t="str">
            <v>F</v>
          </cell>
          <cell r="I67" t="str">
            <v>成型B线</v>
          </cell>
          <cell r="J67">
            <v>0</v>
          </cell>
          <cell r="K67">
            <v>0</v>
          </cell>
          <cell r="L67">
            <v>200</v>
          </cell>
          <cell r="M67">
            <v>7.69230769230769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X67">
            <v>24</v>
          </cell>
        </row>
        <row r="68">
          <cell r="B68">
            <v>699</v>
          </cell>
          <cell r="C68" t="str">
            <v>ណន សាម៉ុល</v>
          </cell>
          <cell r="D68" t="str">
            <v>NON SAMOL</v>
          </cell>
          <cell r="E68">
            <v>44200</v>
          </cell>
          <cell r="F68" t="str">
            <v>090903843</v>
          </cell>
          <cell r="G68">
            <v>36634</v>
          </cell>
          <cell r="H68" t="str">
            <v>M</v>
          </cell>
          <cell r="I68" t="str">
            <v>成型B线</v>
          </cell>
          <cell r="J68">
            <v>0</v>
          </cell>
          <cell r="K68">
            <v>0</v>
          </cell>
          <cell r="L68">
            <v>200</v>
          </cell>
          <cell r="M68">
            <v>7.69230769230769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X68">
            <v>24</v>
          </cell>
        </row>
        <row r="69">
          <cell r="B69">
            <v>1818</v>
          </cell>
          <cell r="C69" t="str">
            <v>ម៉ុល រី</v>
          </cell>
          <cell r="D69" t="str">
            <v>MOL RY</v>
          </cell>
          <cell r="E69">
            <v>44601</v>
          </cell>
          <cell r="F69">
            <v>90783569</v>
          </cell>
          <cell r="G69">
            <v>29861</v>
          </cell>
          <cell r="H69" t="str">
            <v>F</v>
          </cell>
          <cell r="I69" t="str">
            <v>成型B线</v>
          </cell>
          <cell r="J69">
            <v>0</v>
          </cell>
          <cell r="K69">
            <v>0</v>
          </cell>
          <cell r="L69">
            <v>200</v>
          </cell>
          <cell r="M69">
            <v>7.69230769230769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X69">
            <v>30</v>
          </cell>
        </row>
        <row r="70">
          <cell r="B70">
            <v>1820</v>
          </cell>
          <cell r="C70" t="str">
            <v>ផាន់ ណៃ</v>
          </cell>
          <cell r="D70" t="str">
            <v>PHANN NAI</v>
          </cell>
          <cell r="E70">
            <v>44601</v>
          </cell>
          <cell r="F70">
            <v>90626190</v>
          </cell>
          <cell r="G70">
            <v>30904</v>
          </cell>
          <cell r="H70" t="str">
            <v>F</v>
          </cell>
          <cell r="I70" t="str">
            <v>成型B线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X70">
            <v>30</v>
          </cell>
        </row>
        <row r="71">
          <cell r="B71">
            <v>1389</v>
          </cell>
          <cell r="C71" t="str">
            <v>ញ៉េប មរកត</v>
          </cell>
          <cell r="D71" t="str">
            <v>NHEB MORAKORT</v>
          </cell>
          <cell r="E71">
            <v>44531</v>
          </cell>
          <cell r="F71">
            <v>21150137</v>
          </cell>
          <cell r="G71">
            <v>36696</v>
          </cell>
          <cell r="H71" t="str">
            <v>F</v>
          </cell>
          <cell r="I71" t="str">
            <v>成型B线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X71">
            <v>24</v>
          </cell>
        </row>
        <row r="72">
          <cell r="B72">
            <v>1011</v>
          </cell>
          <cell r="C72" t="str">
            <v>ញ៉ែម សុភា</v>
          </cell>
          <cell r="D72" t="str">
            <v>NHEM SOPHEA </v>
          </cell>
          <cell r="E72">
            <v>44404</v>
          </cell>
          <cell r="F72" t="str">
            <v>090852226</v>
          </cell>
          <cell r="G72">
            <v>35226</v>
          </cell>
          <cell r="H72" t="str">
            <v>M</v>
          </cell>
          <cell r="I72" t="str">
            <v>成型B线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X72">
            <v>30</v>
          </cell>
        </row>
        <row r="73">
          <cell r="B73">
            <v>1926</v>
          </cell>
          <cell r="C73" t="str">
            <v>នូ ផល្លា</v>
          </cell>
          <cell r="D73" t="str">
            <v>NOU PHALLA</v>
          </cell>
          <cell r="E73">
            <v>44625</v>
          </cell>
          <cell r="F73">
            <v>90921096</v>
          </cell>
          <cell r="G73">
            <v>38118</v>
          </cell>
          <cell r="H73" t="str">
            <v>F</v>
          </cell>
          <cell r="I73" t="str">
            <v>成型B线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3">
          <cell r="AX73">
            <v>24</v>
          </cell>
        </row>
        <row r="74">
          <cell r="B74">
            <v>1946</v>
          </cell>
          <cell r="C74" t="str">
            <v>ស សុផា</v>
          </cell>
          <cell r="D74" t="str">
            <v>SOR SOPHA</v>
          </cell>
          <cell r="E74">
            <v>44629</v>
          </cell>
          <cell r="F74">
            <v>90951545</v>
          </cell>
          <cell r="G74">
            <v>37676</v>
          </cell>
          <cell r="H74" t="str">
            <v>M</v>
          </cell>
          <cell r="I74" t="str">
            <v>成型B线</v>
          </cell>
          <cell r="J74">
            <v>0</v>
          </cell>
          <cell r="K74">
            <v>0</v>
          </cell>
          <cell r="L74">
            <v>200</v>
          </cell>
          <cell r="M74">
            <v>7.69230769230769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4">
          <cell r="AX74">
            <v>24</v>
          </cell>
        </row>
        <row r="75">
          <cell r="B75">
            <v>1958</v>
          </cell>
          <cell r="C75" t="str">
            <v>ពេជ សាអែម</v>
          </cell>
          <cell r="D75" t="str">
            <v>PICH SAEM</v>
          </cell>
          <cell r="E75">
            <v>44630</v>
          </cell>
          <cell r="F75">
            <v>90602025</v>
          </cell>
          <cell r="G75">
            <v>34717</v>
          </cell>
          <cell r="H75" t="str">
            <v>F</v>
          </cell>
          <cell r="I75" t="str">
            <v>成型B线</v>
          </cell>
          <cell r="J75">
            <v>0</v>
          </cell>
          <cell r="K75">
            <v>0</v>
          </cell>
          <cell r="L75">
            <v>200</v>
          </cell>
          <cell r="M75">
            <v>7.69230769230769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X75">
            <v>24</v>
          </cell>
        </row>
        <row r="76">
          <cell r="B76">
            <v>1041</v>
          </cell>
          <cell r="C76" t="str">
            <v>ភឿន សាបាន</v>
          </cell>
          <cell r="D76" t="str">
            <v>PHOEUNG SABAN</v>
          </cell>
          <cell r="E76">
            <v>44412</v>
          </cell>
          <cell r="F76" t="str">
            <v>090573317</v>
          </cell>
          <cell r="G76">
            <v>28899</v>
          </cell>
          <cell r="H76" t="str">
            <v>F</v>
          </cell>
          <cell r="I76" t="str">
            <v>成型B线</v>
          </cell>
          <cell r="J76">
            <v>0</v>
          </cell>
          <cell r="K76">
            <v>0</v>
          </cell>
          <cell r="L76">
            <v>200</v>
          </cell>
          <cell r="M76">
            <v>7.69230769230769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6">
          <cell r="AX76">
            <v>24</v>
          </cell>
        </row>
        <row r="77">
          <cell r="B77" t="str">
            <v>合计：</v>
          </cell>
          <cell r="C77" t="str">
            <v>成型B线</v>
          </cell>
          <cell r="D77">
            <v>27</v>
          </cell>
        </row>
        <row r="77">
          <cell r="I77" t="str">
            <v>成型B线</v>
          </cell>
        </row>
        <row r="77">
          <cell r="L77">
            <v>5400</v>
          </cell>
          <cell r="M77">
            <v>207.692307692308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30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678</v>
          </cell>
        </row>
        <row r="78">
          <cell r="B78">
            <v>533</v>
          </cell>
          <cell r="C78" t="str">
            <v>ថាន រដ្ឋា</v>
          </cell>
          <cell r="D78" t="str">
            <v>THAN ROTHA</v>
          </cell>
          <cell r="E78">
            <v>44130</v>
          </cell>
          <cell r="F78" t="str">
            <v>090551264</v>
          </cell>
          <cell r="G78">
            <v>33394</v>
          </cell>
          <cell r="H78" t="str">
            <v>F</v>
          </cell>
          <cell r="I78" t="str">
            <v>成型C线</v>
          </cell>
          <cell r="J78">
            <v>1</v>
          </cell>
          <cell r="K78">
            <v>1</v>
          </cell>
          <cell r="L78">
            <v>200</v>
          </cell>
          <cell r="M78">
            <v>7.69230769230769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X78">
            <v>30</v>
          </cell>
        </row>
        <row r="79">
          <cell r="B79">
            <v>535</v>
          </cell>
          <cell r="C79" t="str">
            <v>ភឿក សារុំ</v>
          </cell>
          <cell r="D79" t="str">
            <v>PHOEUK SAROM</v>
          </cell>
          <cell r="E79">
            <v>44130</v>
          </cell>
          <cell r="F79" t="str">
            <v>090821867</v>
          </cell>
          <cell r="G79">
            <v>31169</v>
          </cell>
          <cell r="H79" t="str">
            <v>F</v>
          </cell>
          <cell r="I79" t="str">
            <v>成型C线</v>
          </cell>
          <cell r="J79">
            <v>1</v>
          </cell>
          <cell r="K79">
            <v>2</v>
          </cell>
          <cell r="L79">
            <v>200</v>
          </cell>
          <cell r="M79">
            <v>7.69230769230769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X79">
            <v>30</v>
          </cell>
        </row>
        <row r="80">
          <cell r="B80">
            <v>689</v>
          </cell>
          <cell r="C80" t="str">
            <v>យឹម ស៊ីថា</v>
          </cell>
          <cell r="D80" t="str">
            <v>YIM SITHA</v>
          </cell>
          <cell r="E80">
            <v>44200</v>
          </cell>
          <cell r="F80" t="str">
            <v>090589595</v>
          </cell>
          <cell r="G80">
            <v>28524</v>
          </cell>
          <cell r="H80" t="str">
            <v>F</v>
          </cell>
          <cell r="I80" t="str">
            <v>成型C线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X80">
            <v>30</v>
          </cell>
        </row>
        <row r="81">
          <cell r="B81">
            <v>701</v>
          </cell>
          <cell r="C81" t="str">
            <v>ឡេង សុខា</v>
          </cell>
          <cell r="D81" t="str">
            <v>LONG SOKHA</v>
          </cell>
          <cell r="E81">
            <v>44200</v>
          </cell>
          <cell r="F81" t="str">
            <v>090727715</v>
          </cell>
          <cell r="G81">
            <v>29258</v>
          </cell>
          <cell r="H81" t="str">
            <v>M</v>
          </cell>
          <cell r="I81" t="str">
            <v>成型C线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X81">
            <v>30</v>
          </cell>
        </row>
        <row r="82">
          <cell r="B82">
            <v>686</v>
          </cell>
          <cell r="C82" t="str">
            <v>ឆាន ទីមឡែន</v>
          </cell>
          <cell r="D82" t="str">
            <v>CHHAN TOEMLEN</v>
          </cell>
          <cell r="E82">
            <v>44200</v>
          </cell>
          <cell r="F82" t="str">
            <v>090920282</v>
          </cell>
          <cell r="G82">
            <v>37259</v>
          </cell>
          <cell r="H82" t="str">
            <v>F</v>
          </cell>
          <cell r="I82" t="str">
            <v>成型C线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X82">
            <v>30</v>
          </cell>
        </row>
        <row r="83">
          <cell r="B83">
            <v>741</v>
          </cell>
          <cell r="C83" t="str">
            <v>លី លីមសឿង</v>
          </cell>
          <cell r="D83" t="str">
            <v>LY LEUMSOEUG</v>
          </cell>
          <cell r="E83">
            <v>44228</v>
          </cell>
          <cell r="F83" t="str">
            <v>090483069</v>
          </cell>
          <cell r="G83">
            <v>33253</v>
          </cell>
          <cell r="H83" t="str">
            <v>M</v>
          </cell>
          <cell r="I83" t="str">
            <v>成型拌胶房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30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X83">
            <v>30</v>
          </cell>
        </row>
        <row r="84">
          <cell r="B84">
            <v>739</v>
          </cell>
          <cell r="C84" t="str">
            <v>ល្វៃ ស្រីនី</v>
          </cell>
          <cell r="D84" t="str">
            <v>LVEY SREYNY</v>
          </cell>
          <cell r="E84">
            <v>44221</v>
          </cell>
          <cell r="F84" t="str">
            <v>090934836</v>
          </cell>
          <cell r="G84">
            <v>37486</v>
          </cell>
          <cell r="H84" t="str">
            <v>F</v>
          </cell>
          <cell r="I84" t="str">
            <v>成型C线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4">
          <cell r="AX84">
            <v>30</v>
          </cell>
        </row>
        <row r="85">
          <cell r="B85">
            <v>908</v>
          </cell>
          <cell r="C85" t="str">
            <v> ស៊ុំ ស៊ីណា</v>
          </cell>
          <cell r="D85" t="str">
            <v>SUM SINA</v>
          </cell>
          <cell r="E85">
            <v>44321</v>
          </cell>
          <cell r="F85" t="str">
            <v>090659651</v>
          </cell>
          <cell r="G85">
            <v>30351</v>
          </cell>
          <cell r="H85" t="str">
            <v>F</v>
          </cell>
          <cell r="I85" t="str">
            <v>成型C线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5">
          <cell r="AX85">
            <v>30</v>
          </cell>
        </row>
        <row r="86">
          <cell r="B86">
            <v>1058</v>
          </cell>
          <cell r="C86" t="str">
            <v>នី ស៊ីយ៉ា</v>
          </cell>
          <cell r="D86" t="str">
            <v>NY SIYA</v>
          </cell>
          <cell r="E86">
            <v>44414</v>
          </cell>
          <cell r="F86" t="str">
            <v>090943338</v>
          </cell>
          <cell r="G86">
            <v>37777</v>
          </cell>
          <cell r="H86" t="str">
            <v>M</v>
          </cell>
          <cell r="I86" t="str">
            <v>成型C线</v>
          </cell>
          <cell r="J86">
            <v>0</v>
          </cell>
          <cell r="K86">
            <v>0</v>
          </cell>
          <cell r="L86">
            <v>200</v>
          </cell>
          <cell r="M86">
            <v>7.69230769230769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6">
          <cell r="AX86">
            <v>30</v>
          </cell>
        </row>
        <row r="87">
          <cell r="B87">
            <v>1158</v>
          </cell>
          <cell r="C87" t="str">
            <v>ហុន ស្រីនិច</v>
          </cell>
          <cell r="D87" t="str">
            <v>HON SREYNICH</v>
          </cell>
          <cell r="E87">
            <v>44424</v>
          </cell>
          <cell r="F87" t="str">
            <v>090946637</v>
          </cell>
          <cell r="G87">
            <v>37680</v>
          </cell>
          <cell r="H87" t="str">
            <v>F</v>
          </cell>
          <cell r="I87" t="str">
            <v>成型C线</v>
          </cell>
          <cell r="J87">
            <v>0</v>
          </cell>
          <cell r="K87">
            <v>0</v>
          </cell>
          <cell r="L87">
            <v>200</v>
          </cell>
          <cell r="M87">
            <v>7.69230769230769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X87">
            <v>30</v>
          </cell>
        </row>
        <row r="88">
          <cell r="B88">
            <v>505</v>
          </cell>
          <cell r="C88" t="str">
            <v>យឹម សាផាត</v>
          </cell>
          <cell r="D88" t="str">
            <v>YIM SAPHAT</v>
          </cell>
          <cell r="E88">
            <v>44130</v>
          </cell>
          <cell r="F88" t="str">
            <v>090657062</v>
          </cell>
          <cell r="G88">
            <v>28800</v>
          </cell>
          <cell r="H88" t="str">
            <v>M</v>
          </cell>
          <cell r="I88" t="str">
            <v>成型C线</v>
          </cell>
          <cell r="J88">
            <v>1</v>
          </cell>
          <cell r="K88">
            <v>2</v>
          </cell>
          <cell r="L88">
            <v>200</v>
          </cell>
          <cell r="M88">
            <v>7.69230769230769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X88">
            <v>30</v>
          </cell>
        </row>
        <row r="89">
          <cell r="B89">
            <v>1584</v>
          </cell>
          <cell r="C89" t="str">
            <v>អ៊ិត ហយ</v>
          </cell>
          <cell r="D89" t="str">
            <v>IT HORY</v>
          </cell>
          <cell r="E89">
            <v>44572</v>
          </cell>
          <cell r="F89">
            <v>90844202</v>
          </cell>
          <cell r="G89">
            <v>33898</v>
          </cell>
          <cell r="H89" t="str">
            <v>F</v>
          </cell>
          <cell r="I89" t="str">
            <v>成型C线</v>
          </cell>
          <cell r="J89">
            <v>0</v>
          </cell>
          <cell r="K89">
            <v>0</v>
          </cell>
          <cell r="L89">
            <v>200</v>
          </cell>
          <cell r="M89">
            <v>7.69230769230769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X89">
            <v>30</v>
          </cell>
        </row>
        <row r="90">
          <cell r="B90">
            <v>1708</v>
          </cell>
          <cell r="C90" t="str">
            <v>គង់ ដាវុត</v>
          </cell>
          <cell r="D90" t="str">
            <v>KONG DAVUTH</v>
          </cell>
          <cell r="E90">
            <v>44586</v>
          </cell>
          <cell r="F90">
            <v>90940740</v>
          </cell>
          <cell r="G90">
            <v>37838</v>
          </cell>
          <cell r="H90" t="str">
            <v>M</v>
          </cell>
          <cell r="I90" t="str">
            <v>成型C线</v>
          </cell>
          <cell r="J90">
            <v>0</v>
          </cell>
          <cell r="K90">
            <v>0</v>
          </cell>
          <cell r="L90">
            <v>200</v>
          </cell>
          <cell r="M90">
            <v>7.69230769230769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X90">
            <v>30</v>
          </cell>
        </row>
        <row r="91">
          <cell r="B91">
            <v>1707</v>
          </cell>
          <cell r="C91" t="str">
            <v>ឈៀមផាលី ខៈនិសន</v>
          </cell>
          <cell r="D91" t="str">
            <v>CHHIEMPHALY KHAKNISRN</v>
          </cell>
          <cell r="E91">
            <v>44586</v>
          </cell>
          <cell r="F91">
            <v>90946022</v>
          </cell>
          <cell r="G91">
            <v>37381</v>
          </cell>
          <cell r="H91" t="str">
            <v>M</v>
          </cell>
          <cell r="I91" t="str">
            <v>成型C线</v>
          </cell>
          <cell r="J91">
            <v>0</v>
          </cell>
          <cell r="K91">
            <v>0</v>
          </cell>
          <cell r="L91">
            <v>200</v>
          </cell>
          <cell r="M91">
            <v>7.69230769230769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X91">
            <v>30</v>
          </cell>
        </row>
        <row r="92">
          <cell r="B92">
            <v>2233</v>
          </cell>
          <cell r="C92" t="str">
            <v>សៅ ចន្នី</v>
          </cell>
          <cell r="D92" t="str">
            <v>SAO CHANNY</v>
          </cell>
          <cell r="E92">
            <v>44747</v>
          </cell>
          <cell r="F92" t="str">
            <v>090860042</v>
          </cell>
          <cell r="G92">
            <v>36581</v>
          </cell>
          <cell r="H92" t="str">
            <v>F</v>
          </cell>
          <cell r="I92" t="str">
            <v>成型C线</v>
          </cell>
          <cell r="J92">
            <v>0</v>
          </cell>
          <cell r="K92">
            <v>0</v>
          </cell>
          <cell r="L92">
            <v>200</v>
          </cell>
          <cell r="M92">
            <v>7.69230769230769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X92">
            <v>30</v>
          </cell>
        </row>
        <row r="93">
          <cell r="B93">
            <v>1407</v>
          </cell>
          <cell r="C93" t="str">
            <v>សេង វណ្ណា</v>
          </cell>
          <cell r="D93" t="str">
            <v>SENG VANNA</v>
          </cell>
          <cell r="E93">
            <v>44532</v>
          </cell>
          <cell r="F93">
            <v>90722772</v>
          </cell>
          <cell r="G93">
            <v>34163</v>
          </cell>
          <cell r="H93" t="str">
            <v>F</v>
          </cell>
          <cell r="I93" t="str">
            <v>成型C线</v>
          </cell>
          <cell r="J93">
            <v>0</v>
          </cell>
          <cell r="K93">
            <v>0</v>
          </cell>
          <cell r="L93">
            <v>200</v>
          </cell>
          <cell r="M93">
            <v>7.69230769230769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3">
          <cell r="AX93">
            <v>24</v>
          </cell>
        </row>
        <row r="94">
          <cell r="B94">
            <v>1909</v>
          </cell>
          <cell r="C94" t="str">
            <v>អុក សារ៉េត</v>
          </cell>
          <cell r="D94" t="str">
            <v>UK SARET</v>
          </cell>
          <cell r="E94">
            <v>44624</v>
          </cell>
          <cell r="F94">
            <v>90590100</v>
          </cell>
          <cell r="G94">
            <v>29268</v>
          </cell>
          <cell r="H94" t="str">
            <v>F</v>
          </cell>
          <cell r="I94" t="str">
            <v>成型C线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4">
          <cell r="AX94">
            <v>30</v>
          </cell>
        </row>
        <row r="95">
          <cell r="B95">
            <v>1828</v>
          </cell>
          <cell r="C95" t="str">
            <v>ជុត ស្រីគង់</v>
          </cell>
          <cell r="D95" t="str">
            <v>CHUT SREYKONG</v>
          </cell>
          <cell r="E95">
            <v>44604</v>
          </cell>
          <cell r="F95">
            <v>90944444</v>
          </cell>
          <cell r="G95">
            <v>37666</v>
          </cell>
          <cell r="H95" t="str">
            <v>F</v>
          </cell>
          <cell r="I95" t="str">
            <v>成型C线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X95">
            <v>30</v>
          </cell>
        </row>
        <row r="96">
          <cell r="B96">
            <v>1920</v>
          </cell>
          <cell r="C96" t="str">
            <v>សុក រដ្ឋា</v>
          </cell>
          <cell r="D96" t="str">
            <v>SOK RATHA</v>
          </cell>
          <cell r="E96">
            <v>44625</v>
          </cell>
          <cell r="F96">
            <v>90543269</v>
          </cell>
          <cell r="G96">
            <v>32379</v>
          </cell>
          <cell r="H96" t="str">
            <v>F</v>
          </cell>
          <cell r="I96" t="str">
            <v>成型C线</v>
          </cell>
          <cell r="J96">
            <v>0</v>
          </cell>
          <cell r="K96">
            <v>0</v>
          </cell>
          <cell r="L96">
            <v>200</v>
          </cell>
          <cell r="M96">
            <v>7.69230769230769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6">
          <cell r="AX96">
            <v>30</v>
          </cell>
        </row>
        <row r="97">
          <cell r="B97">
            <v>2131</v>
          </cell>
          <cell r="C97" t="str">
            <v>យ៉ុន ហៃ</v>
          </cell>
          <cell r="D97" t="str">
            <v>YON HAY</v>
          </cell>
          <cell r="E97">
            <v>44714</v>
          </cell>
          <cell r="F97" t="str">
            <v>090945352</v>
          </cell>
          <cell r="G97">
            <v>37518</v>
          </cell>
          <cell r="H97" t="str">
            <v>M</v>
          </cell>
          <cell r="I97" t="str">
            <v>成型C线</v>
          </cell>
          <cell r="J97">
            <v>0</v>
          </cell>
          <cell r="K97">
            <v>0</v>
          </cell>
          <cell r="L97">
            <v>200</v>
          </cell>
          <cell r="M97">
            <v>7.69230769230769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X97">
            <v>30</v>
          </cell>
        </row>
        <row r="98">
          <cell r="B98">
            <v>1917</v>
          </cell>
          <cell r="C98" t="str">
            <v>​មាន់ រាំបូ</v>
          </cell>
          <cell r="D98" t="str">
            <v> MAN RAMBO</v>
          </cell>
          <cell r="E98">
            <v>44624</v>
          </cell>
          <cell r="F98">
            <v>90540437</v>
          </cell>
          <cell r="G98">
            <v>34191</v>
          </cell>
          <cell r="H98" t="str">
            <v>M</v>
          </cell>
          <cell r="I98" t="str">
            <v>成型C线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8">
          <cell r="AX98">
            <v>30</v>
          </cell>
        </row>
        <row r="99">
          <cell r="B99">
            <v>1769</v>
          </cell>
          <cell r="C99" t="str">
            <v>យឹម បូរី</v>
          </cell>
          <cell r="D99" t="str">
            <v>YOEM BOREY</v>
          </cell>
          <cell r="E99">
            <v>44594</v>
          </cell>
          <cell r="F99">
            <v>90865341</v>
          </cell>
          <cell r="G99">
            <v>37182</v>
          </cell>
          <cell r="H99" t="str">
            <v>F</v>
          </cell>
          <cell r="I99" t="str">
            <v>成型C线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99">
          <cell r="AX99">
            <v>30</v>
          </cell>
        </row>
        <row r="100">
          <cell r="B100">
            <v>2085</v>
          </cell>
          <cell r="C100" t="str">
            <v>ឡាយ វិឡា</v>
          </cell>
          <cell r="D100" t="str">
            <v>LAY VILA</v>
          </cell>
          <cell r="E100">
            <v>44693</v>
          </cell>
          <cell r="F100" t="str">
            <v>090566734</v>
          </cell>
          <cell r="G100">
            <v>30566</v>
          </cell>
          <cell r="H100" t="str">
            <v>F</v>
          </cell>
          <cell r="I100" t="str">
            <v>成型C线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0">
          <cell r="AX100">
            <v>30</v>
          </cell>
        </row>
        <row r="101">
          <cell r="B101">
            <v>2174</v>
          </cell>
          <cell r="C101" t="str">
            <v>គឹម សីហា</v>
          </cell>
          <cell r="D101" t="str">
            <v>KIM SEYHA</v>
          </cell>
          <cell r="E101">
            <v>44733</v>
          </cell>
          <cell r="F101" t="str">
            <v>090964607</v>
          </cell>
          <cell r="G101">
            <v>37773</v>
          </cell>
          <cell r="H101" t="str">
            <v>M</v>
          </cell>
          <cell r="I101" t="str">
            <v>成型C线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1">
          <cell r="AX101">
            <v>30</v>
          </cell>
        </row>
        <row r="102">
          <cell r="B102">
            <v>1604</v>
          </cell>
          <cell r="C102" t="str">
            <v>មាស ហែរ</v>
          </cell>
          <cell r="D102" t="str">
            <v>HEAS HE</v>
          </cell>
          <cell r="E102">
            <v>44575</v>
          </cell>
          <cell r="F102">
            <v>90666891</v>
          </cell>
          <cell r="G102">
            <v>36618</v>
          </cell>
          <cell r="H102" t="str">
            <v>M</v>
          </cell>
          <cell r="I102" t="str">
            <v>成型大包装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2">
          <cell r="AX102">
            <v>24</v>
          </cell>
        </row>
        <row r="103">
          <cell r="B103">
            <v>922</v>
          </cell>
          <cell r="C103" t="str">
            <v>សឿន ស៊ីណាត</v>
          </cell>
          <cell r="D103" t="str">
            <v>SOEUN SINAT</v>
          </cell>
          <cell r="E103">
            <v>44326</v>
          </cell>
          <cell r="F103" t="str">
            <v>090860991</v>
          </cell>
          <cell r="G103">
            <v>32152</v>
          </cell>
          <cell r="H103" t="str">
            <v>F</v>
          </cell>
          <cell r="I103" t="str">
            <v>成型C线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3">
          <cell r="AX103">
            <v>30</v>
          </cell>
        </row>
        <row r="104">
          <cell r="B104">
            <v>1472</v>
          </cell>
          <cell r="C104" t="str">
            <v>ស​​ ស្រី​​ ពៅ</v>
          </cell>
          <cell r="D104" t="str">
            <v>SOR SREYPOV</v>
          </cell>
          <cell r="E104">
            <v>44551</v>
          </cell>
          <cell r="F104">
            <v>90941376</v>
          </cell>
          <cell r="G104">
            <v>36913</v>
          </cell>
          <cell r="H104" t="str">
            <v>F</v>
          </cell>
          <cell r="I104" t="str">
            <v>成型C线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4">
          <cell r="AX104">
            <v>30</v>
          </cell>
        </row>
        <row r="105">
          <cell r="B105">
            <v>1948</v>
          </cell>
          <cell r="C105" t="str">
            <v>មាឃ​ ចន្ធី</v>
          </cell>
          <cell r="D105" t="str">
            <v>MEAK CHANTHY</v>
          </cell>
          <cell r="E105">
            <v>44630</v>
          </cell>
          <cell r="F105">
            <v>90563223</v>
          </cell>
          <cell r="G105">
            <v>28399</v>
          </cell>
          <cell r="H105" t="str">
            <v>F</v>
          </cell>
          <cell r="I105" t="str">
            <v>成型C线</v>
          </cell>
          <cell r="J105">
            <v>0</v>
          </cell>
          <cell r="K105">
            <v>0</v>
          </cell>
          <cell r="L105">
            <v>200</v>
          </cell>
          <cell r="M105">
            <v>7.69230769230769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5">
          <cell r="AX105">
            <v>30</v>
          </cell>
        </row>
        <row r="106">
          <cell r="B106">
            <v>1900</v>
          </cell>
          <cell r="C106" t="str">
            <v>សុខ ស្រីម៉ៅ</v>
          </cell>
          <cell r="D106" t="str">
            <v>SOK SREYMAO</v>
          </cell>
          <cell r="E106">
            <v>44623</v>
          </cell>
          <cell r="F106">
            <v>90658822</v>
          </cell>
          <cell r="G106">
            <v>30653</v>
          </cell>
          <cell r="H106" t="str">
            <v>F</v>
          </cell>
          <cell r="I106" t="str">
            <v>成型C线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6">
          <cell r="AX106">
            <v>30</v>
          </cell>
        </row>
        <row r="107">
          <cell r="B107" t="str">
            <v>合计：</v>
          </cell>
          <cell r="C107" t="str">
            <v>成型C线</v>
          </cell>
          <cell r="D107">
            <v>29</v>
          </cell>
        </row>
        <row r="107">
          <cell r="I107" t="str">
            <v>成型C线</v>
          </cell>
        </row>
        <row r="107">
          <cell r="L107">
            <v>5800</v>
          </cell>
          <cell r="M107">
            <v>223.076923076923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30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858</v>
          </cell>
        </row>
        <row r="108">
          <cell r="B108">
            <v>358</v>
          </cell>
          <cell r="C108" t="str">
            <v>ពៅ ភីយ៉ា</v>
          </cell>
          <cell r="D108" t="str">
            <v>POV PHIYA</v>
          </cell>
          <cell r="E108">
            <v>44118</v>
          </cell>
          <cell r="F108" t="str">
            <v>090583847</v>
          </cell>
          <cell r="G108">
            <v>33703</v>
          </cell>
          <cell r="H108" t="str">
            <v>F</v>
          </cell>
          <cell r="I108" t="str">
            <v>针车A1线</v>
          </cell>
          <cell r="J108">
            <v>0</v>
          </cell>
          <cell r="K108">
            <v>2</v>
          </cell>
          <cell r="L108">
            <v>200</v>
          </cell>
          <cell r="M108">
            <v>7.69230769230769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8">
          <cell r="AX108">
            <v>30</v>
          </cell>
        </row>
        <row r="109">
          <cell r="B109">
            <v>376</v>
          </cell>
          <cell r="C109" t="str">
            <v>សូ សុវណ្ណារ៉ា</v>
          </cell>
          <cell r="D109" t="str">
            <v>SO SOVANNARA</v>
          </cell>
          <cell r="E109">
            <v>44118</v>
          </cell>
          <cell r="F109" t="str">
            <v>090613084</v>
          </cell>
          <cell r="G109">
            <v>30416</v>
          </cell>
          <cell r="H109" t="str">
            <v>F</v>
          </cell>
          <cell r="I109" t="str">
            <v>针车A1线</v>
          </cell>
          <cell r="J109">
            <v>0</v>
          </cell>
          <cell r="K109">
            <v>1</v>
          </cell>
          <cell r="L109">
            <v>200</v>
          </cell>
          <cell r="M109">
            <v>7.69230769230769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X109">
            <v>30</v>
          </cell>
        </row>
        <row r="110">
          <cell r="B110">
            <v>385</v>
          </cell>
          <cell r="C110" t="str">
            <v>នាង ឆវី</v>
          </cell>
          <cell r="D110" t="str">
            <v>NEANG CHHVY</v>
          </cell>
          <cell r="E110">
            <v>44118</v>
          </cell>
          <cell r="F110" t="str">
            <v>090521689</v>
          </cell>
          <cell r="G110">
            <v>35738</v>
          </cell>
          <cell r="H110" t="str">
            <v>F</v>
          </cell>
          <cell r="I110" t="str">
            <v>针车A1线</v>
          </cell>
          <cell r="J110">
            <v>0</v>
          </cell>
          <cell r="K110">
            <v>1</v>
          </cell>
          <cell r="L110">
            <v>200</v>
          </cell>
          <cell r="M110">
            <v>7.69230769230769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0">
          <cell r="AX110">
            <v>30</v>
          </cell>
        </row>
        <row r="111">
          <cell r="B111">
            <v>387</v>
          </cell>
          <cell r="C111" t="str">
            <v>សំ ស៊ីដា</v>
          </cell>
          <cell r="D111" t="str">
            <v>SAM SIDA</v>
          </cell>
          <cell r="E111">
            <v>44118</v>
          </cell>
          <cell r="F111" t="str">
            <v>090626377</v>
          </cell>
          <cell r="G111">
            <v>29600</v>
          </cell>
          <cell r="H111" t="str">
            <v>F</v>
          </cell>
          <cell r="I111" t="str">
            <v>针车A1线</v>
          </cell>
          <cell r="J111">
            <v>0</v>
          </cell>
          <cell r="K111">
            <v>2</v>
          </cell>
          <cell r="L111">
            <v>200</v>
          </cell>
          <cell r="M111">
            <v>7.69230769230769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1">
          <cell r="AX111">
            <v>30</v>
          </cell>
        </row>
        <row r="112">
          <cell r="B112">
            <v>390</v>
          </cell>
          <cell r="C112" t="str">
            <v>ឆន យ៉ាត</v>
          </cell>
          <cell r="D112" t="str">
            <v>CHHON YAT</v>
          </cell>
          <cell r="E112">
            <v>44118</v>
          </cell>
          <cell r="F112" t="str">
            <v>090624823</v>
          </cell>
          <cell r="G112">
            <v>36207</v>
          </cell>
          <cell r="H112" t="str">
            <v>F</v>
          </cell>
          <cell r="I112" t="str">
            <v>针车A1线</v>
          </cell>
          <cell r="J112">
            <v>0</v>
          </cell>
          <cell r="K112">
            <v>1</v>
          </cell>
          <cell r="L112">
            <v>200</v>
          </cell>
          <cell r="M112">
            <v>7.69230769230769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X112">
            <v>30</v>
          </cell>
        </row>
        <row r="113">
          <cell r="B113">
            <v>395</v>
          </cell>
          <cell r="C113" t="str">
            <v>មាន ចាន់ថន</v>
          </cell>
          <cell r="D113" t="str">
            <v>MEAN CHANTHAN</v>
          </cell>
          <cell r="E113">
            <v>44118</v>
          </cell>
          <cell r="F113" t="str">
            <v>090827410</v>
          </cell>
          <cell r="G113">
            <v>34979</v>
          </cell>
          <cell r="H113" t="str">
            <v>F</v>
          </cell>
          <cell r="I113" t="str">
            <v>针车A1线</v>
          </cell>
          <cell r="J113">
            <v>1</v>
          </cell>
          <cell r="K113">
            <v>2</v>
          </cell>
          <cell r="L113">
            <v>200</v>
          </cell>
          <cell r="M113">
            <v>7.69230769230769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3">
          <cell r="AX113">
            <v>30</v>
          </cell>
        </row>
        <row r="114">
          <cell r="B114">
            <v>396</v>
          </cell>
          <cell r="C114" t="str">
            <v>ផូ រីដា</v>
          </cell>
          <cell r="D114" t="str">
            <v>PHOU RIDA</v>
          </cell>
          <cell r="E114">
            <v>44118</v>
          </cell>
          <cell r="F114" t="str">
            <v>090755454</v>
          </cell>
          <cell r="G114">
            <v>33968</v>
          </cell>
          <cell r="H114" t="str">
            <v>F</v>
          </cell>
          <cell r="I114" t="str">
            <v>针车A1线</v>
          </cell>
          <cell r="J114">
            <v>0</v>
          </cell>
          <cell r="K114">
            <v>1</v>
          </cell>
          <cell r="L114">
            <v>200</v>
          </cell>
          <cell r="M114">
            <v>7.69230769230769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4">
          <cell r="AX114">
            <v>30</v>
          </cell>
        </row>
        <row r="115">
          <cell r="B115">
            <v>401</v>
          </cell>
          <cell r="C115" t="str">
            <v>ប៉ិត សាមាន</v>
          </cell>
          <cell r="D115" t="str">
            <v>SAMEAN</v>
          </cell>
          <cell r="E115">
            <v>44118</v>
          </cell>
          <cell r="F115" t="str">
            <v>090923337</v>
          </cell>
          <cell r="G115">
            <v>37351</v>
          </cell>
          <cell r="H115" t="str">
            <v>F</v>
          </cell>
          <cell r="I115" t="str">
            <v>针车A1线</v>
          </cell>
          <cell r="J115">
            <v>0</v>
          </cell>
          <cell r="K115">
            <v>0</v>
          </cell>
          <cell r="L115">
            <v>200</v>
          </cell>
          <cell r="M115">
            <v>7.69230769230769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5">
          <cell r="AX115">
            <v>30</v>
          </cell>
        </row>
        <row r="116">
          <cell r="B116">
            <v>406</v>
          </cell>
          <cell r="C116" t="str">
            <v>រ៉ុន សារុំ</v>
          </cell>
          <cell r="D116" t="str">
            <v>RON SAROM</v>
          </cell>
          <cell r="E116">
            <v>44118</v>
          </cell>
          <cell r="F116" t="str">
            <v>090542443</v>
          </cell>
          <cell r="G116">
            <v>29536</v>
          </cell>
          <cell r="H116" t="str">
            <v>F</v>
          </cell>
          <cell r="I116" t="str">
            <v>针车A1线</v>
          </cell>
          <cell r="J116">
            <v>0</v>
          </cell>
          <cell r="K116">
            <v>3</v>
          </cell>
          <cell r="L116">
            <v>200</v>
          </cell>
          <cell r="M116">
            <v>7.69230769230769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6">
          <cell r="AX116">
            <v>30</v>
          </cell>
        </row>
        <row r="117">
          <cell r="B117">
            <v>608</v>
          </cell>
          <cell r="C117" t="str">
            <v>ព្រុំ ចាន់</v>
          </cell>
          <cell r="D117" t="str">
            <v>PRUM CHAN</v>
          </cell>
          <cell r="E117">
            <v>44167</v>
          </cell>
          <cell r="F117" t="str">
            <v>090927715</v>
          </cell>
          <cell r="G117">
            <v>37574</v>
          </cell>
          <cell r="H117" t="str">
            <v>F</v>
          </cell>
          <cell r="I117" t="str">
            <v>针车A1线</v>
          </cell>
          <cell r="J117">
            <v>0</v>
          </cell>
          <cell r="K117">
            <v>0</v>
          </cell>
          <cell r="L117">
            <v>200</v>
          </cell>
          <cell r="M117">
            <v>7.69230769230769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7">
          <cell r="AX117">
            <v>30</v>
          </cell>
        </row>
        <row r="118">
          <cell r="B118">
            <v>1634</v>
          </cell>
          <cell r="C118" t="str">
            <v>យឹម ប៉ុញ</v>
          </cell>
          <cell r="D118" t="str">
            <v>YOEM PONH</v>
          </cell>
          <cell r="E118">
            <v>44579</v>
          </cell>
          <cell r="F118">
            <v>90705130</v>
          </cell>
          <cell r="G118">
            <v>33067</v>
          </cell>
          <cell r="H118" t="str">
            <v>M</v>
          </cell>
          <cell r="I118" t="str">
            <v>针车A1线</v>
          </cell>
          <cell r="J118">
            <v>0</v>
          </cell>
          <cell r="K118">
            <v>0</v>
          </cell>
          <cell r="L118">
            <v>200</v>
          </cell>
          <cell r="M118">
            <v>7.69230769230769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8">
          <cell r="AX118">
            <v>30</v>
          </cell>
        </row>
        <row r="119">
          <cell r="B119">
            <v>1380</v>
          </cell>
          <cell r="C119" t="str">
            <v>នៅ គន្ធា</v>
          </cell>
          <cell r="D119" t="str">
            <v>NEOU KUNTHEA</v>
          </cell>
          <cell r="E119">
            <v>44527</v>
          </cell>
          <cell r="F119">
            <v>90755249</v>
          </cell>
          <cell r="G119">
            <v>31059</v>
          </cell>
          <cell r="H119" t="str">
            <v>F</v>
          </cell>
          <cell r="I119" t="str">
            <v>针车A1线</v>
          </cell>
          <cell r="J119">
            <v>0</v>
          </cell>
          <cell r="K119">
            <v>0</v>
          </cell>
          <cell r="L119">
            <v>200</v>
          </cell>
          <cell r="M119">
            <v>7.69230769230769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X119">
            <v>30</v>
          </cell>
        </row>
        <row r="120">
          <cell r="B120">
            <v>1539</v>
          </cell>
          <cell r="C120" t="str">
            <v>អ៊ុក វ៉ាន់ណាក់</v>
          </cell>
          <cell r="D120" t="str">
            <v>UK VANNAK</v>
          </cell>
          <cell r="E120">
            <v>44565</v>
          </cell>
          <cell r="F120">
            <v>90838379</v>
          </cell>
          <cell r="G120">
            <v>28540</v>
          </cell>
          <cell r="H120" t="str">
            <v>F</v>
          </cell>
          <cell r="I120" t="str">
            <v>针车A1线</v>
          </cell>
          <cell r="J120">
            <v>0</v>
          </cell>
          <cell r="K120">
            <v>0</v>
          </cell>
          <cell r="L120">
            <v>200</v>
          </cell>
          <cell r="M120">
            <v>7.69230769230769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0">
          <cell r="AX120">
            <v>30</v>
          </cell>
        </row>
        <row r="121">
          <cell r="B121">
            <v>1470</v>
          </cell>
          <cell r="C121" t="str">
            <v>ពៅ សារូន</v>
          </cell>
          <cell r="D121" t="str">
            <v>POV SARUN</v>
          </cell>
          <cell r="E121">
            <v>44551</v>
          </cell>
          <cell r="F121">
            <v>90935140</v>
          </cell>
          <cell r="G121">
            <v>38308</v>
          </cell>
          <cell r="H121" t="str">
            <v>F</v>
          </cell>
          <cell r="I121" t="str">
            <v>针车A1线</v>
          </cell>
          <cell r="J121">
            <v>0</v>
          </cell>
          <cell r="K121">
            <v>0</v>
          </cell>
          <cell r="L121">
            <v>200</v>
          </cell>
          <cell r="M121">
            <v>7.69230769230769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1">
          <cell r="AX121">
            <v>30</v>
          </cell>
        </row>
        <row r="122">
          <cell r="B122" t="str">
            <v>合计：</v>
          </cell>
          <cell r="C122" t="str">
            <v>针车A1线</v>
          </cell>
          <cell r="D122">
            <v>14</v>
          </cell>
        </row>
        <row r="122">
          <cell r="I122" t="str">
            <v>针车A1线</v>
          </cell>
        </row>
        <row r="122">
          <cell r="L122">
            <v>2800</v>
          </cell>
          <cell r="M122">
            <v>107.692307692308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420</v>
          </cell>
        </row>
        <row r="123">
          <cell r="B123">
            <v>352</v>
          </cell>
          <cell r="C123" t="str">
            <v>ថុក ផល្លា</v>
          </cell>
          <cell r="D123" t="str">
            <v>THOK PHALLA</v>
          </cell>
          <cell r="E123">
            <v>44118</v>
          </cell>
          <cell r="F123" t="str">
            <v>090618288</v>
          </cell>
          <cell r="G123">
            <v>31949</v>
          </cell>
          <cell r="H123" t="str">
            <v>F</v>
          </cell>
          <cell r="I123" t="str">
            <v>针车A2线</v>
          </cell>
          <cell r="J123">
            <v>1</v>
          </cell>
          <cell r="K123">
            <v>3</v>
          </cell>
          <cell r="L123">
            <v>200</v>
          </cell>
          <cell r="M123">
            <v>7.69230769230769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</row>
        <row r="123">
          <cell r="AX123">
            <v>30</v>
          </cell>
        </row>
        <row r="124">
          <cell r="B124">
            <v>353</v>
          </cell>
          <cell r="C124" t="str">
            <v>ដោក ស្រីកា</v>
          </cell>
          <cell r="D124" t="str">
            <v>DORK SREYKA</v>
          </cell>
          <cell r="E124">
            <v>44118</v>
          </cell>
          <cell r="F124" t="str">
            <v>090714078</v>
          </cell>
          <cell r="G124">
            <v>32205</v>
          </cell>
          <cell r="H124" t="str">
            <v>F</v>
          </cell>
          <cell r="I124" t="str">
            <v>针车A2线</v>
          </cell>
          <cell r="J124">
            <v>0</v>
          </cell>
          <cell r="K124">
            <v>0</v>
          </cell>
          <cell r="L124">
            <v>200</v>
          </cell>
          <cell r="M124">
            <v>7.69230769230769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4">
          <cell r="AX124">
            <v>30</v>
          </cell>
        </row>
        <row r="125">
          <cell r="B125">
            <v>367</v>
          </cell>
          <cell r="C125" t="str">
            <v>គល់ ជោរី</v>
          </cell>
          <cell r="D125" t="str">
            <v>KUL CHORY</v>
          </cell>
          <cell r="E125">
            <v>44118</v>
          </cell>
          <cell r="F125" t="str">
            <v>090706383</v>
          </cell>
          <cell r="G125">
            <v>34875</v>
          </cell>
          <cell r="H125" t="str">
            <v>F</v>
          </cell>
          <cell r="I125" t="str">
            <v>针车A2线</v>
          </cell>
          <cell r="J125">
            <v>0</v>
          </cell>
          <cell r="K125">
            <v>1</v>
          </cell>
          <cell r="L125">
            <v>200</v>
          </cell>
          <cell r="M125">
            <v>7.69230769230769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5">
          <cell r="AX125">
            <v>30</v>
          </cell>
        </row>
        <row r="126">
          <cell r="B126">
            <v>379</v>
          </cell>
          <cell r="C126" t="str">
            <v>នៅ សោភា</v>
          </cell>
          <cell r="D126" t="str">
            <v>NOV SORPHEA</v>
          </cell>
          <cell r="E126">
            <v>44118</v>
          </cell>
          <cell r="F126" t="str">
            <v>050863707</v>
          </cell>
          <cell r="G126">
            <v>34978</v>
          </cell>
          <cell r="H126" t="str">
            <v>F</v>
          </cell>
          <cell r="I126" t="str">
            <v>针车A2线</v>
          </cell>
          <cell r="J126">
            <v>0</v>
          </cell>
          <cell r="K126">
            <v>1</v>
          </cell>
          <cell r="L126">
            <v>200</v>
          </cell>
          <cell r="M126">
            <v>7.69230769230769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6">
          <cell r="AX126">
            <v>30</v>
          </cell>
        </row>
        <row r="127">
          <cell r="B127">
            <v>392</v>
          </cell>
          <cell r="C127" t="str">
            <v>កៅ សុខា</v>
          </cell>
          <cell r="D127" t="str">
            <v>KAO SOKHA</v>
          </cell>
          <cell r="E127">
            <v>44118</v>
          </cell>
          <cell r="F127" t="str">
            <v>090732039</v>
          </cell>
          <cell r="G127">
            <v>30722</v>
          </cell>
          <cell r="H127" t="str">
            <v>F</v>
          </cell>
          <cell r="I127" t="str">
            <v>针车A2线</v>
          </cell>
          <cell r="J127">
            <v>0</v>
          </cell>
          <cell r="K127">
            <v>2</v>
          </cell>
          <cell r="L127">
            <v>200</v>
          </cell>
          <cell r="M127">
            <v>7.69230769230769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7">
          <cell r="AX127">
            <v>30</v>
          </cell>
        </row>
        <row r="128">
          <cell r="B128">
            <v>983</v>
          </cell>
          <cell r="C128" t="str">
            <v>ព្រំ ចាវី</v>
          </cell>
          <cell r="D128" t="str">
            <v>PRUM THAVY</v>
          </cell>
          <cell r="E128">
            <v>44397</v>
          </cell>
          <cell r="F128" t="str">
            <v>090687583</v>
          </cell>
          <cell r="G128">
            <v>36249</v>
          </cell>
          <cell r="H128" t="str">
            <v>F</v>
          </cell>
          <cell r="I128" t="str">
            <v>针车A2线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8">
          <cell r="AX128">
            <v>30</v>
          </cell>
        </row>
        <row r="129">
          <cell r="B129">
            <v>1085</v>
          </cell>
          <cell r="C129" t="str">
            <v>យឹម បញ្ញា</v>
          </cell>
          <cell r="D129" t="str">
            <v>YEM PHANHA</v>
          </cell>
          <cell r="E129">
            <v>44418</v>
          </cell>
          <cell r="F129" t="str">
            <v>090575555</v>
          </cell>
          <cell r="G129">
            <v>33379</v>
          </cell>
          <cell r="H129" t="str">
            <v>M</v>
          </cell>
          <cell r="I129" t="str">
            <v>针车A2线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X129">
            <v>30</v>
          </cell>
        </row>
        <row r="130">
          <cell r="B130">
            <v>2189</v>
          </cell>
          <cell r="C130" t="str">
            <v>ឈន់ សំណាង</v>
          </cell>
          <cell r="D130" t="str">
            <v>CHHUN SAMNANG</v>
          </cell>
          <cell r="E130">
            <v>44734</v>
          </cell>
          <cell r="F130" t="str">
            <v>090962676</v>
          </cell>
          <cell r="G130">
            <v>38077</v>
          </cell>
          <cell r="H130" t="str">
            <v>M</v>
          </cell>
          <cell r="I130" t="str">
            <v>针车A2线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0">
          <cell r="AX130">
            <v>30</v>
          </cell>
        </row>
        <row r="131">
          <cell r="B131">
            <v>680</v>
          </cell>
          <cell r="C131" t="str">
            <v>ម៉ៅ សារ៉ាន</v>
          </cell>
          <cell r="D131" t="str">
            <v>MAO SARAN</v>
          </cell>
          <cell r="E131">
            <v>44200</v>
          </cell>
          <cell r="F131" t="str">
            <v>090619379</v>
          </cell>
          <cell r="G131">
            <v>27804</v>
          </cell>
          <cell r="H131" t="str">
            <v>F</v>
          </cell>
          <cell r="I131" t="str">
            <v>针车A2线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1">
          <cell r="AX131">
            <v>30</v>
          </cell>
        </row>
        <row r="132">
          <cell r="B132">
            <v>461</v>
          </cell>
          <cell r="C132" t="str">
            <v>មឿន ចន្ថា</v>
          </cell>
          <cell r="D132" t="str">
            <v>MOEUN CHANTHA</v>
          </cell>
          <cell r="E132">
            <v>44130</v>
          </cell>
          <cell r="F132" t="str">
            <v>090916804</v>
          </cell>
          <cell r="G132">
            <v>37503</v>
          </cell>
          <cell r="H132" t="str">
            <v>F</v>
          </cell>
          <cell r="I132" t="str">
            <v>针车A2线</v>
          </cell>
          <cell r="J132">
            <v>0</v>
          </cell>
          <cell r="K132">
            <v>0</v>
          </cell>
          <cell r="L132">
            <v>200</v>
          </cell>
          <cell r="M132">
            <v>7.69230769230769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2">
          <cell r="AX132">
            <v>30</v>
          </cell>
        </row>
        <row r="133">
          <cell r="B133">
            <v>1127</v>
          </cell>
          <cell r="C133" t="str">
            <v>គឹម រំដួល</v>
          </cell>
          <cell r="D133" t="str">
            <v>KOEM RUMDUOL</v>
          </cell>
          <cell r="E133">
            <v>44420</v>
          </cell>
          <cell r="F133" t="str">
            <v>090728642</v>
          </cell>
          <cell r="G133">
            <v>35612</v>
          </cell>
          <cell r="H133" t="str">
            <v>F</v>
          </cell>
          <cell r="I133" t="str">
            <v>针车A2线</v>
          </cell>
          <cell r="J133">
            <v>0</v>
          </cell>
          <cell r="K133">
            <v>0</v>
          </cell>
          <cell r="L133">
            <v>200</v>
          </cell>
          <cell r="M133">
            <v>7.69230769230769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X133">
            <v>30</v>
          </cell>
        </row>
        <row r="134">
          <cell r="B134">
            <v>1429</v>
          </cell>
          <cell r="C134" t="str">
            <v>តោក ម៉ាច</v>
          </cell>
          <cell r="D134" t="str">
            <v>TORK MACH</v>
          </cell>
          <cell r="E134">
            <v>44546</v>
          </cell>
          <cell r="F134">
            <v>51615431</v>
          </cell>
          <cell r="G134">
            <v>37965</v>
          </cell>
          <cell r="H134" t="str">
            <v>F</v>
          </cell>
          <cell r="I134" t="str">
            <v>针车A2线</v>
          </cell>
          <cell r="J134">
            <v>0</v>
          </cell>
          <cell r="K134">
            <v>0</v>
          </cell>
          <cell r="L134">
            <v>200</v>
          </cell>
          <cell r="M134">
            <v>7.69230769230769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X134">
            <v>30</v>
          </cell>
        </row>
        <row r="135">
          <cell r="B135">
            <v>941</v>
          </cell>
          <cell r="C135" t="str">
            <v>យ៉ោក សុភី</v>
          </cell>
          <cell r="D135" t="str">
            <v>YAOK SOPHY</v>
          </cell>
          <cell r="E135">
            <v>44329</v>
          </cell>
          <cell r="F135" t="str">
            <v>090605336</v>
          </cell>
          <cell r="G135">
            <v>29438</v>
          </cell>
          <cell r="H135" t="str">
            <v>F</v>
          </cell>
          <cell r="I135" t="str">
            <v>针车A2线</v>
          </cell>
          <cell r="J135">
            <v>0</v>
          </cell>
          <cell r="K135">
            <v>0</v>
          </cell>
          <cell r="L135">
            <v>200</v>
          </cell>
          <cell r="M135">
            <v>7.69230769230769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X135">
            <v>30</v>
          </cell>
        </row>
        <row r="136">
          <cell r="B136">
            <v>484</v>
          </cell>
          <cell r="C136" t="str">
            <v>ចាន់ លក្ខិណា</v>
          </cell>
          <cell r="D136" t="str">
            <v>CHAN LAKANA</v>
          </cell>
          <cell r="E136">
            <v>44130</v>
          </cell>
          <cell r="F136" t="str">
            <v>090487713</v>
          </cell>
          <cell r="G136">
            <v>34448</v>
          </cell>
          <cell r="H136" t="str">
            <v>F</v>
          </cell>
          <cell r="I136" t="str">
            <v>针车A2线</v>
          </cell>
          <cell r="J136">
            <v>1</v>
          </cell>
          <cell r="K136">
            <v>2</v>
          </cell>
          <cell r="L136">
            <v>200</v>
          </cell>
          <cell r="M136">
            <v>7.69230769230769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6">
          <cell r="AX136">
            <v>30</v>
          </cell>
        </row>
        <row r="137">
          <cell r="B137">
            <v>1521</v>
          </cell>
          <cell r="C137" t="str">
            <v>ព្រាប​ ឌីណាសាក់</v>
          </cell>
          <cell r="D137" t="str">
            <v>PREAP DYNASAK</v>
          </cell>
          <cell r="E137">
            <v>44558</v>
          </cell>
          <cell r="F137">
            <v>90957919</v>
          </cell>
          <cell r="G137">
            <v>37793</v>
          </cell>
          <cell r="H137" t="str">
            <v>F</v>
          </cell>
          <cell r="I137" t="str">
            <v>针车A2线</v>
          </cell>
          <cell r="J137">
            <v>0</v>
          </cell>
          <cell r="K137">
            <v>0</v>
          </cell>
          <cell r="L137">
            <v>200</v>
          </cell>
          <cell r="M137">
            <v>7.69230769230769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7">
          <cell r="AX137">
            <v>30</v>
          </cell>
        </row>
        <row r="138">
          <cell r="B138">
            <v>1798</v>
          </cell>
          <cell r="C138" t="str">
            <v>ប៊ុន ស្រី</v>
          </cell>
          <cell r="D138" t="str">
            <v>PUN SREY</v>
          </cell>
          <cell r="E138">
            <v>44597</v>
          </cell>
          <cell r="F138">
            <v>90801540</v>
          </cell>
          <cell r="G138">
            <v>28989</v>
          </cell>
          <cell r="H138" t="str">
            <v>F</v>
          </cell>
          <cell r="I138" t="str">
            <v>针车A2线</v>
          </cell>
          <cell r="J138">
            <v>0</v>
          </cell>
          <cell r="K138">
            <v>0</v>
          </cell>
          <cell r="L138">
            <v>200</v>
          </cell>
          <cell r="M138">
            <v>7.69230769230769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</row>
        <row r="138">
          <cell r="AX138">
            <v>30</v>
          </cell>
        </row>
        <row r="139">
          <cell r="B139">
            <v>1520</v>
          </cell>
          <cell r="C139" t="str">
            <v>ពៅ ស្រីរ៉ា</v>
          </cell>
          <cell r="D139" t="str">
            <v>PEOU SREYEA</v>
          </cell>
          <cell r="E139">
            <v>44558</v>
          </cell>
          <cell r="F139">
            <v>90957835</v>
          </cell>
          <cell r="G139">
            <v>37474</v>
          </cell>
          <cell r="H139" t="str">
            <v>F</v>
          </cell>
          <cell r="I139" t="str">
            <v>针车A2线</v>
          </cell>
          <cell r="J139">
            <v>0</v>
          </cell>
          <cell r="K139">
            <v>0</v>
          </cell>
          <cell r="L139">
            <v>200</v>
          </cell>
          <cell r="M139">
            <v>7.69230769230769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39">
          <cell r="AX139">
            <v>30</v>
          </cell>
        </row>
        <row r="140">
          <cell r="B140">
            <v>1840</v>
          </cell>
          <cell r="C140" t="str">
            <v>ញ៉ ស្រីស្ដើង</v>
          </cell>
          <cell r="D140" t="str">
            <v>NHOR SREYSDOEUNG</v>
          </cell>
          <cell r="E140">
            <v>44608</v>
          </cell>
          <cell r="F140">
            <v>90935248</v>
          </cell>
          <cell r="G140">
            <v>37895</v>
          </cell>
          <cell r="H140" t="str">
            <v>F</v>
          </cell>
          <cell r="I140" t="str">
            <v>针车A2线</v>
          </cell>
          <cell r="J140">
            <v>0</v>
          </cell>
          <cell r="K140">
            <v>0</v>
          </cell>
          <cell r="L140">
            <v>200</v>
          </cell>
          <cell r="M140">
            <v>7.69230769230769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</row>
        <row r="140">
          <cell r="AX140">
            <v>30</v>
          </cell>
        </row>
        <row r="141">
          <cell r="B141">
            <v>1511</v>
          </cell>
          <cell r="C141" t="str">
            <v>ញុង សាភឿន</v>
          </cell>
          <cell r="D141" t="str">
            <v>NHOUNG SAPHOEUN</v>
          </cell>
          <cell r="E141">
            <v>44558</v>
          </cell>
          <cell r="F141">
            <v>90594166</v>
          </cell>
          <cell r="G141">
            <v>25694</v>
          </cell>
          <cell r="H141" t="str">
            <v>F</v>
          </cell>
          <cell r="I141" t="str">
            <v>针车A2线</v>
          </cell>
          <cell r="J141">
            <v>0</v>
          </cell>
          <cell r="K141">
            <v>0</v>
          </cell>
          <cell r="L141">
            <v>200</v>
          </cell>
          <cell r="M141">
            <v>7.69230769230769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</row>
        <row r="141">
          <cell r="AX141">
            <v>30</v>
          </cell>
        </row>
        <row r="142">
          <cell r="B142">
            <v>1552</v>
          </cell>
          <cell r="C142" t="str">
            <v>អន ស៊ីណុច</v>
          </cell>
          <cell r="D142" t="str">
            <v>AN  SINOCH</v>
          </cell>
          <cell r="E142">
            <v>44565</v>
          </cell>
          <cell r="F142">
            <v>90951580</v>
          </cell>
          <cell r="G142">
            <v>37580</v>
          </cell>
          <cell r="H142" t="str">
            <v>F</v>
          </cell>
          <cell r="I142" t="str">
            <v>针车A2线</v>
          </cell>
          <cell r="J142">
            <v>0</v>
          </cell>
          <cell r="K142">
            <v>0</v>
          </cell>
          <cell r="L142">
            <v>200</v>
          </cell>
          <cell r="M142">
            <v>7.69230769230769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</row>
        <row r="142">
          <cell r="AX142">
            <v>30</v>
          </cell>
        </row>
        <row r="143">
          <cell r="B143" t="str">
            <v>合计：</v>
          </cell>
          <cell r="C143" t="str">
            <v>针车A2线</v>
          </cell>
          <cell r="D143">
            <v>20</v>
          </cell>
        </row>
        <row r="143">
          <cell r="I143" t="str">
            <v>针车A2线</v>
          </cell>
        </row>
        <row r="143">
          <cell r="L143">
            <v>4000</v>
          </cell>
          <cell r="M143">
            <v>153.846153846154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600</v>
          </cell>
        </row>
        <row r="144">
          <cell r="B144">
            <v>298</v>
          </cell>
          <cell r="C144" t="str">
            <v>ឡន យ៉ារី</v>
          </cell>
          <cell r="D144" t="str">
            <v>LAN YARY</v>
          </cell>
          <cell r="E144">
            <v>44109</v>
          </cell>
          <cell r="F144" t="str">
            <v>090684579</v>
          </cell>
          <cell r="G144">
            <v>32528</v>
          </cell>
          <cell r="H144" t="str">
            <v>F</v>
          </cell>
          <cell r="I144" t="str">
            <v>针车A3线</v>
          </cell>
          <cell r="J144">
            <v>1</v>
          </cell>
          <cell r="K144">
            <v>2</v>
          </cell>
          <cell r="L144">
            <v>200</v>
          </cell>
          <cell r="M144">
            <v>7.69230769230769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</row>
        <row r="144">
          <cell r="AX144">
            <v>30</v>
          </cell>
        </row>
        <row r="145">
          <cell r="B145">
            <v>328</v>
          </cell>
          <cell r="C145" t="str">
            <v>ស៊ិន យ៉ា</v>
          </cell>
          <cell r="D145" t="str">
            <v>SHIN YA</v>
          </cell>
          <cell r="E145">
            <v>44109</v>
          </cell>
          <cell r="F145" t="str">
            <v>090757205</v>
          </cell>
          <cell r="G145">
            <v>32236</v>
          </cell>
          <cell r="H145" t="str">
            <v>F</v>
          </cell>
          <cell r="I145" t="str">
            <v>针车A3线</v>
          </cell>
          <cell r="J145">
            <v>1</v>
          </cell>
          <cell r="K145">
            <v>2</v>
          </cell>
          <cell r="L145">
            <v>200</v>
          </cell>
          <cell r="M145">
            <v>7.69230769230769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</row>
        <row r="145">
          <cell r="AX145">
            <v>30</v>
          </cell>
        </row>
        <row r="146">
          <cell r="B146">
            <v>1538</v>
          </cell>
          <cell r="C146" t="str">
            <v>ទែន សាវ៉ាន</v>
          </cell>
          <cell r="D146" t="str">
            <v>TEN SAVAN</v>
          </cell>
          <cell r="E146">
            <v>44565</v>
          </cell>
          <cell r="F146">
            <v>90530160</v>
          </cell>
          <cell r="G146">
            <v>32378</v>
          </cell>
          <cell r="H146" t="str">
            <v>F</v>
          </cell>
          <cell r="I146" t="str">
            <v>针车A3线</v>
          </cell>
          <cell r="J146">
            <v>0</v>
          </cell>
          <cell r="K146">
            <v>0</v>
          </cell>
          <cell r="L146">
            <v>200</v>
          </cell>
          <cell r="M146">
            <v>7.69230769230769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</row>
        <row r="146">
          <cell r="AX146">
            <v>30</v>
          </cell>
        </row>
        <row r="147">
          <cell r="B147">
            <v>318</v>
          </cell>
          <cell r="C147" t="str">
            <v>សៅ ស្រីលក្ខ</v>
          </cell>
          <cell r="D147" t="str">
            <v>SAO SRIYLAK</v>
          </cell>
          <cell r="E147">
            <v>44109</v>
          </cell>
          <cell r="F147" t="str">
            <v>090608845</v>
          </cell>
          <cell r="G147">
            <v>34777</v>
          </cell>
          <cell r="H147" t="str">
            <v>F</v>
          </cell>
          <cell r="I147" t="str">
            <v>针车A3线</v>
          </cell>
          <cell r="J147">
            <v>0</v>
          </cell>
          <cell r="K147">
            <v>0</v>
          </cell>
          <cell r="L147">
            <v>200</v>
          </cell>
          <cell r="M147">
            <v>7.69230769230769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7">
          <cell r="AX147">
            <v>30</v>
          </cell>
        </row>
        <row r="148">
          <cell r="B148">
            <v>688</v>
          </cell>
          <cell r="C148" t="str">
            <v>អ៊ុក ណារិន</v>
          </cell>
          <cell r="D148" t="str">
            <v>OUK NARIN</v>
          </cell>
          <cell r="E148">
            <v>44200</v>
          </cell>
          <cell r="F148" t="str">
            <v>090591740</v>
          </cell>
          <cell r="G148">
            <v>28991</v>
          </cell>
          <cell r="H148" t="str">
            <v>F</v>
          </cell>
          <cell r="I148" t="str">
            <v>针车A3线</v>
          </cell>
          <cell r="J148">
            <v>0</v>
          </cell>
          <cell r="K148">
            <v>0</v>
          </cell>
          <cell r="L148">
            <v>200</v>
          </cell>
          <cell r="M148">
            <v>7.69230769230769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</row>
        <row r="148">
          <cell r="AX148">
            <v>30</v>
          </cell>
        </row>
        <row r="149">
          <cell r="B149">
            <v>2166</v>
          </cell>
          <cell r="C149" t="str">
            <v>កែវ ទី</v>
          </cell>
          <cell r="D149" t="str">
            <v>KEO TY</v>
          </cell>
          <cell r="E149">
            <v>44729</v>
          </cell>
          <cell r="F149" t="str">
            <v>090875535</v>
          </cell>
          <cell r="G149">
            <v>37531</v>
          </cell>
          <cell r="H149" t="str">
            <v>M</v>
          </cell>
          <cell r="I149" t="str">
            <v>针车A3线</v>
          </cell>
          <cell r="J149">
            <v>0</v>
          </cell>
          <cell r="K149">
            <v>0</v>
          </cell>
          <cell r="L149">
            <v>200</v>
          </cell>
          <cell r="M149">
            <v>7.69230769230769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</row>
        <row r="149">
          <cell r="AX149">
            <v>30</v>
          </cell>
        </row>
        <row r="150">
          <cell r="B150">
            <v>1635</v>
          </cell>
          <cell r="C150" t="str">
            <v>ខ្មៅ រ៉ែន</v>
          </cell>
          <cell r="D150" t="str">
            <v>KMOY REN</v>
          </cell>
          <cell r="E150">
            <v>44578</v>
          </cell>
          <cell r="F150">
            <v>90532726</v>
          </cell>
          <cell r="G150">
            <v>30949</v>
          </cell>
          <cell r="H150" t="str">
            <v>F</v>
          </cell>
          <cell r="I150" t="str">
            <v>针车A3线</v>
          </cell>
          <cell r="J150">
            <v>0</v>
          </cell>
          <cell r="K150">
            <v>0</v>
          </cell>
          <cell r="L150">
            <v>200</v>
          </cell>
          <cell r="M150">
            <v>7.69230769230769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0">
          <cell r="AX150">
            <v>30</v>
          </cell>
        </row>
        <row r="151">
          <cell r="B151">
            <v>2167</v>
          </cell>
          <cell r="C151" t="str">
            <v>សន ស្រីម៉ៅ</v>
          </cell>
          <cell r="D151" t="str">
            <v>SORN SREYMAO</v>
          </cell>
          <cell r="E151">
            <v>44729</v>
          </cell>
          <cell r="F151" t="str">
            <v>090964762</v>
          </cell>
          <cell r="G151">
            <v>37840</v>
          </cell>
          <cell r="H151" t="str">
            <v>F</v>
          </cell>
          <cell r="I151" t="str">
            <v>针车A3线</v>
          </cell>
          <cell r="J151">
            <v>0</v>
          </cell>
          <cell r="K151">
            <v>0</v>
          </cell>
          <cell r="L151">
            <v>200</v>
          </cell>
          <cell r="M151">
            <v>7.69230769230769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1">
          <cell r="AX151">
            <v>30</v>
          </cell>
        </row>
        <row r="152">
          <cell r="B152">
            <v>2198</v>
          </cell>
          <cell r="C152" t="str">
            <v>ឡន ស្រីទូច</v>
          </cell>
          <cell r="D152" t="str">
            <v> LORN SREYTOUCH</v>
          </cell>
          <cell r="E152">
            <v>44740</v>
          </cell>
          <cell r="F152" t="str">
            <v>090852102</v>
          </cell>
          <cell r="G152">
            <v>35325</v>
          </cell>
          <cell r="H152" t="str">
            <v>F</v>
          </cell>
          <cell r="I152" t="str">
            <v>针车A3线</v>
          </cell>
          <cell r="J152">
            <v>0</v>
          </cell>
          <cell r="K152">
            <v>0</v>
          </cell>
          <cell r="L152">
            <v>200</v>
          </cell>
          <cell r="M152">
            <v>7.69230769230769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2">
          <cell r="AX152">
            <v>30</v>
          </cell>
        </row>
        <row r="153">
          <cell r="B153">
            <v>476</v>
          </cell>
          <cell r="C153" t="str">
            <v>បឿន សុធាវី</v>
          </cell>
          <cell r="D153" t="str">
            <v>BOEUN SOTHEAVY</v>
          </cell>
          <cell r="E153">
            <v>44130</v>
          </cell>
          <cell r="F153" t="str">
            <v>090705728</v>
          </cell>
          <cell r="G153">
            <v>33736</v>
          </cell>
          <cell r="H153" t="str">
            <v>F</v>
          </cell>
          <cell r="I153" t="str">
            <v>针车A3线</v>
          </cell>
          <cell r="J153">
            <v>0</v>
          </cell>
          <cell r="K153">
            <v>0</v>
          </cell>
          <cell r="L153">
            <v>200</v>
          </cell>
          <cell r="M153">
            <v>7.69230769230769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3">
          <cell r="AX153">
            <v>30</v>
          </cell>
        </row>
        <row r="154">
          <cell r="B154">
            <v>2223</v>
          </cell>
          <cell r="C154" t="str">
            <v>គង់ សុខា</v>
          </cell>
          <cell r="D154" t="str">
            <v>KONG SOKHA</v>
          </cell>
          <cell r="E154">
            <v>44744</v>
          </cell>
          <cell r="F154" t="str">
            <v>090816554</v>
          </cell>
          <cell r="G154">
            <v>29191</v>
          </cell>
          <cell r="H154" t="str">
            <v>F</v>
          </cell>
          <cell r="I154" t="str">
            <v>针车A3线</v>
          </cell>
          <cell r="J154">
            <v>0</v>
          </cell>
          <cell r="K154">
            <v>0</v>
          </cell>
          <cell r="L154">
            <v>200</v>
          </cell>
          <cell r="M154">
            <v>7.69230769230769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</row>
        <row r="154">
          <cell r="AX154">
            <v>30</v>
          </cell>
        </row>
        <row r="155">
          <cell r="B155">
            <v>309</v>
          </cell>
          <cell r="C155" t="str">
            <v>ដួង សុភាព</v>
          </cell>
          <cell r="D155" t="str">
            <v>DOUNG SOPHEAP</v>
          </cell>
          <cell r="E155">
            <v>44109</v>
          </cell>
          <cell r="F155" t="str">
            <v>090624833</v>
          </cell>
          <cell r="G155">
            <v>34716</v>
          </cell>
          <cell r="H155" t="str">
            <v>F</v>
          </cell>
          <cell r="I155" t="str">
            <v>针车A3线</v>
          </cell>
          <cell r="J155">
            <v>0</v>
          </cell>
          <cell r="K155">
            <v>1</v>
          </cell>
          <cell r="L155">
            <v>200</v>
          </cell>
          <cell r="M155">
            <v>7.69230769230769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</row>
        <row r="155">
          <cell r="AX155">
            <v>30</v>
          </cell>
        </row>
        <row r="156">
          <cell r="B156">
            <v>672</v>
          </cell>
          <cell r="C156" t="str">
            <v>អ៊ិន សាមី</v>
          </cell>
          <cell r="D156" t="str">
            <v>IN SAMEY</v>
          </cell>
          <cell r="E156">
            <v>44200</v>
          </cell>
          <cell r="F156" t="str">
            <v>090907297</v>
          </cell>
          <cell r="G156">
            <v>29142</v>
          </cell>
          <cell r="H156" t="str">
            <v>F</v>
          </cell>
          <cell r="I156" t="str">
            <v>针车A3线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</row>
        <row r="156">
          <cell r="AX156">
            <v>30</v>
          </cell>
        </row>
        <row r="157">
          <cell r="B157">
            <v>2268</v>
          </cell>
          <cell r="C157" t="str">
            <v>មាស សុខសោភា</v>
          </cell>
          <cell r="D157" t="str">
            <v>MEAS SOKSOPHEA</v>
          </cell>
          <cell r="E157">
            <v>44818</v>
          </cell>
          <cell r="F157" t="str">
            <v>090907710</v>
          </cell>
          <cell r="G157">
            <v>36896</v>
          </cell>
          <cell r="H157" t="str">
            <v>F</v>
          </cell>
          <cell r="I157" t="str">
            <v>针车A3线</v>
          </cell>
          <cell r="J157">
            <v>0</v>
          </cell>
          <cell r="K157">
            <v>0</v>
          </cell>
          <cell r="L157">
            <v>200</v>
          </cell>
          <cell r="M157">
            <v>7.69230769230769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</row>
        <row r="157">
          <cell r="AX157">
            <v>30</v>
          </cell>
        </row>
        <row r="158">
          <cell r="B158">
            <v>488</v>
          </cell>
          <cell r="C158" t="str">
            <v>វ៉ង់ សារ៉ុន</v>
          </cell>
          <cell r="D158" t="str">
            <v>VONG SARON</v>
          </cell>
          <cell r="E158">
            <v>44130</v>
          </cell>
          <cell r="F158" t="str">
            <v>090751306</v>
          </cell>
          <cell r="G158">
            <v>28705</v>
          </cell>
          <cell r="H158" t="str">
            <v>F</v>
          </cell>
          <cell r="I158" t="str">
            <v>针车A3线</v>
          </cell>
          <cell r="J158">
            <v>1</v>
          </cell>
          <cell r="K158">
            <v>0</v>
          </cell>
          <cell r="L158">
            <v>200</v>
          </cell>
          <cell r="M158">
            <v>7.69230769230769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</row>
        <row r="158">
          <cell r="AX158">
            <v>30</v>
          </cell>
        </row>
        <row r="159">
          <cell r="B159" t="str">
            <v>合计：</v>
          </cell>
          <cell r="C159" t="str">
            <v>针车A3线</v>
          </cell>
          <cell r="D159">
            <v>15</v>
          </cell>
        </row>
        <row r="159">
          <cell r="I159" t="str">
            <v>针车A3线</v>
          </cell>
        </row>
        <row r="159">
          <cell r="L159">
            <v>3000</v>
          </cell>
          <cell r="M159">
            <v>115.384615384615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450</v>
          </cell>
        </row>
        <row r="160">
          <cell r="B160">
            <v>245</v>
          </cell>
          <cell r="C160" t="str">
            <v>ភឿន សុផាណា</v>
          </cell>
          <cell r="D160" t="str">
            <v>PHOEUNG SOPHANA</v>
          </cell>
          <cell r="E160">
            <v>44081</v>
          </cell>
          <cell r="F160" t="str">
            <v>090235740(01)</v>
          </cell>
          <cell r="G160">
            <v>31330</v>
          </cell>
          <cell r="H160" t="str">
            <v>F</v>
          </cell>
          <cell r="I160" t="str">
            <v>针车A5线</v>
          </cell>
          <cell r="J160">
            <v>1</v>
          </cell>
          <cell r="K160">
            <v>2</v>
          </cell>
          <cell r="L160">
            <v>200</v>
          </cell>
          <cell r="M160">
            <v>7.69230769230769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</row>
        <row r="160">
          <cell r="AX160">
            <v>30</v>
          </cell>
        </row>
        <row r="161">
          <cell r="B161">
            <v>299</v>
          </cell>
          <cell r="C161" t="str">
            <v>អ៊ី រ៉ាវី</v>
          </cell>
          <cell r="D161" t="str">
            <v>I RAVY</v>
          </cell>
          <cell r="E161">
            <v>44109</v>
          </cell>
          <cell r="F161" t="str">
            <v>090755402</v>
          </cell>
          <cell r="G161">
            <v>34045</v>
          </cell>
          <cell r="H161" t="str">
            <v>F</v>
          </cell>
          <cell r="I161" t="str">
            <v>针车A5线</v>
          </cell>
          <cell r="J161">
            <v>1</v>
          </cell>
          <cell r="K161">
            <v>1</v>
          </cell>
          <cell r="L161">
            <v>200</v>
          </cell>
          <cell r="M161">
            <v>7.69230769230769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161">
          <cell r="AX161">
            <v>30</v>
          </cell>
        </row>
        <row r="162">
          <cell r="B162">
            <v>300</v>
          </cell>
          <cell r="C162" t="str">
            <v>ប្រាជ្ញ សាភន់</v>
          </cell>
          <cell r="D162" t="str">
            <v>BRACH SAPHORN</v>
          </cell>
          <cell r="E162">
            <v>44109</v>
          </cell>
          <cell r="F162" t="str">
            <v>090646491</v>
          </cell>
          <cell r="G162">
            <v>27781</v>
          </cell>
          <cell r="H162" t="str">
            <v>F</v>
          </cell>
          <cell r="I162" t="str">
            <v>针车A5线</v>
          </cell>
          <cell r="J162">
            <v>1</v>
          </cell>
          <cell r="K162">
            <v>1</v>
          </cell>
          <cell r="L162">
            <v>200</v>
          </cell>
          <cell r="M162">
            <v>7.69230769230769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</row>
        <row r="162">
          <cell r="AX162">
            <v>30</v>
          </cell>
        </row>
        <row r="163">
          <cell r="B163">
            <v>304</v>
          </cell>
          <cell r="C163" t="str">
            <v>ទូច សារឹម</v>
          </cell>
          <cell r="D163" t="str">
            <v>TOCH SARIM</v>
          </cell>
          <cell r="E163">
            <v>44109</v>
          </cell>
          <cell r="F163" t="str">
            <v>090503207</v>
          </cell>
          <cell r="G163">
            <v>29626</v>
          </cell>
          <cell r="H163" t="str">
            <v>F</v>
          </cell>
          <cell r="I163" t="str">
            <v>针车A5线</v>
          </cell>
          <cell r="J163">
            <v>1</v>
          </cell>
          <cell r="K163">
            <v>3</v>
          </cell>
          <cell r="L163">
            <v>200</v>
          </cell>
          <cell r="M163">
            <v>7.69230769230769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</row>
        <row r="163">
          <cell r="AX163">
            <v>30</v>
          </cell>
        </row>
        <row r="164">
          <cell r="B164">
            <v>308</v>
          </cell>
          <cell r="C164" t="str">
            <v>ឯក សារួ</v>
          </cell>
          <cell r="D164" t="str">
            <v>EK SAROU</v>
          </cell>
          <cell r="E164">
            <v>44109</v>
          </cell>
          <cell r="F164" t="str">
            <v>090594244</v>
          </cell>
          <cell r="G164">
            <v>31705</v>
          </cell>
          <cell r="H164" t="str">
            <v>F</v>
          </cell>
          <cell r="I164" t="str">
            <v>针车A5线</v>
          </cell>
          <cell r="J164">
            <v>1</v>
          </cell>
          <cell r="K164">
            <v>2</v>
          </cell>
          <cell r="L164">
            <v>200</v>
          </cell>
          <cell r="M164">
            <v>7.69230769230769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</row>
        <row r="164">
          <cell r="AX164">
            <v>30</v>
          </cell>
        </row>
        <row r="165">
          <cell r="B165">
            <v>315</v>
          </cell>
          <cell r="C165" t="str">
            <v>នៃ សាវ៉ែន</v>
          </cell>
          <cell r="D165" t="str">
            <v>NEY SAVEN</v>
          </cell>
          <cell r="E165">
            <v>44109</v>
          </cell>
          <cell r="F165" t="str">
            <v>090755159</v>
          </cell>
          <cell r="G165">
            <v>32071</v>
          </cell>
          <cell r="H165" t="str">
            <v>F</v>
          </cell>
          <cell r="I165" t="str">
            <v>针车A5线</v>
          </cell>
          <cell r="J165">
            <v>0</v>
          </cell>
          <cell r="K165">
            <v>3</v>
          </cell>
          <cell r="L165">
            <v>200</v>
          </cell>
          <cell r="M165">
            <v>7.69230769230769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</row>
        <row r="165">
          <cell r="AX165">
            <v>30</v>
          </cell>
        </row>
        <row r="166">
          <cell r="B166">
            <v>321</v>
          </cell>
          <cell r="C166" t="str">
            <v>រាជ វន្នី</v>
          </cell>
          <cell r="D166" t="str">
            <v>REACH VANNY</v>
          </cell>
          <cell r="E166">
            <v>44109</v>
          </cell>
          <cell r="F166" t="str">
            <v>090837428</v>
          </cell>
          <cell r="G166">
            <v>33507</v>
          </cell>
          <cell r="H166" t="str">
            <v>F</v>
          </cell>
          <cell r="I166" t="str">
            <v>针车A5线</v>
          </cell>
          <cell r="J166">
            <v>1</v>
          </cell>
          <cell r="K166">
            <v>2</v>
          </cell>
          <cell r="L166">
            <v>200</v>
          </cell>
          <cell r="M166">
            <v>7.69230769230769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</row>
        <row r="166">
          <cell r="AX166">
            <v>30</v>
          </cell>
        </row>
        <row r="167">
          <cell r="B167">
            <v>1612</v>
          </cell>
          <cell r="C167" t="str">
            <v>វ៉ាន់ ដែត</v>
          </cell>
          <cell r="D167" t="str">
            <v>VANN DET</v>
          </cell>
          <cell r="E167">
            <v>44576</v>
          </cell>
          <cell r="F167">
            <v>90852243</v>
          </cell>
          <cell r="G167">
            <v>33061</v>
          </cell>
          <cell r="H167" t="str">
            <v>F</v>
          </cell>
          <cell r="I167" t="str">
            <v>针车A5线</v>
          </cell>
          <cell r="J167">
            <v>0</v>
          </cell>
          <cell r="K167">
            <v>0</v>
          </cell>
          <cell r="L167">
            <v>200</v>
          </cell>
          <cell r="M167">
            <v>7.69230769230769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</row>
        <row r="167">
          <cell r="AX167">
            <v>30</v>
          </cell>
        </row>
        <row r="168">
          <cell r="B168">
            <v>243</v>
          </cell>
          <cell r="C168" t="str">
            <v>ម៉ៅ សុម៉ាលី</v>
          </cell>
          <cell r="D168" t="str">
            <v>MAO SOMALY</v>
          </cell>
          <cell r="E168">
            <v>44081</v>
          </cell>
          <cell r="F168" t="str">
            <v>090722835</v>
          </cell>
          <cell r="G168">
            <v>33003</v>
          </cell>
          <cell r="H168" t="str">
            <v>F</v>
          </cell>
          <cell r="I168" t="str">
            <v>针车A5线</v>
          </cell>
          <cell r="J168">
            <v>0</v>
          </cell>
          <cell r="K168">
            <v>2</v>
          </cell>
          <cell r="L168">
            <v>200</v>
          </cell>
          <cell r="M168">
            <v>7.69230769230769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</row>
        <row r="168">
          <cell r="AX168">
            <v>30</v>
          </cell>
        </row>
        <row r="169">
          <cell r="B169">
            <v>2197</v>
          </cell>
          <cell r="C169" t="str">
            <v>ឃិន រស្មី</v>
          </cell>
          <cell r="D169" t="str">
            <v>KHIN REAKSMEY</v>
          </cell>
          <cell r="E169">
            <v>44737</v>
          </cell>
          <cell r="F169" t="str">
            <v>090751288</v>
          </cell>
          <cell r="G169">
            <v>34200</v>
          </cell>
          <cell r="H169" t="str">
            <v>M</v>
          </cell>
          <cell r="I169" t="str">
            <v>针车A5线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</row>
        <row r="169">
          <cell r="AX169">
            <v>30</v>
          </cell>
        </row>
        <row r="170">
          <cell r="B170">
            <v>2258</v>
          </cell>
          <cell r="C170" t="str">
            <v>ទាវ ចាន់រី</v>
          </cell>
          <cell r="D170" t="str">
            <v>TEAV CHANRY</v>
          </cell>
          <cell r="E170">
            <v>44761</v>
          </cell>
          <cell r="F170" t="str">
            <v>090486289</v>
          </cell>
          <cell r="G170">
            <v>34774</v>
          </cell>
          <cell r="H170" t="str">
            <v>F</v>
          </cell>
          <cell r="I170" t="str">
            <v>针车A5线</v>
          </cell>
          <cell r="J170">
            <v>0</v>
          </cell>
          <cell r="K170">
            <v>0</v>
          </cell>
          <cell r="L170">
            <v>200</v>
          </cell>
          <cell r="M170">
            <v>7.69230769230769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0">
          <cell r="AX170">
            <v>30</v>
          </cell>
        </row>
        <row r="171">
          <cell r="B171">
            <v>1045</v>
          </cell>
          <cell r="C171" t="str">
            <v>តាំង រស្មី</v>
          </cell>
          <cell r="D171" t="str">
            <v>TANG RAKSMEY</v>
          </cell>
          <cell r="E171">
            <v>44412</v>
          </cell>
          <cell r="F171" t="str">
            <v>090623346</v>
          </cell>
          <cell r="G171">
            <v>32164</v>
          </cell>
          <cell r="H171" t="str">
            <v>F</v>
          </cell>
          <cell r="I171" t="str">
            <v>针车A5线</v>
          </cell>
          <cell r="J171">
            <v>0</v>
          </cell>
          <cell r="K171">
            <v>0</v>
          </cell>
          <cell r="L171">
            <v>200</v>
          </cell>
          <cell r="M171">
            <v>7.69230769230769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</row>
        <row r="171">
          <cell r="AX171">
            <v>30</v>
          </cell>
        </row>
        <row r="172">
          <cell r="B172">
            <v>1047</v>
          </cell>
          <cell r="C172" t="str">
            <v>គុយ ផានិត</v>
          </cell>
          <cell r="D172" t="str">
            <v>KUY PHANIT</v>
          </cell>
          <cell r="E172">
            <v>44413</v>
          </cell>
          <cell r="F172" t="str">
            <v>090851274</v>
          </cell>
          <cell r="G172">
            <v>26403</v>
          </cell>
          <cell r="H172" t="str">
            <v>F</v>
          </cell>
          <cell r="I172" t="str">
            <v>针车A5线</v>
          </cell>
          <cell r="J172">
            <v>0</v>
          </cell>
          <cell r="K172">
            <v>0</v>
          </cell>
          <cell r="L172">
            <v>200</v>
          </cell>
          <cell r="M172">
            <v>7.69230769230769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</row>
        <row r="172">
          <cell r="AX172">
            <v>30</v>
          </cell>
        </row>
        <row r="173">
          <cell r="B173">
            <v>455</v>
          </cell>
          <cell r="C173" t="str">
            <v>នង ផារី</v>
          </cell>
          <cell r="D173" t="str">
            <v>NONG PHARY</v>
          </cell>
          <cell r="E173">
            <v>44130</v>
          </cell>
          <cell r="F173" t="str">
            <v>090660475</v>
          </cell>
          <cell r="G173">
            <v>32599</v>
          </cell>
          <cell r="H173" t="str">
            <v>F</v>
          </cell>
          <cell r="I173" t="str">
            <v>针车A5线</v>
          </cell>
          <cell r="J173">
            <v>1</v>
          </cell>
          <cell r="K173">
            <v>1</v>
          </cell>
          <cell r="L173">
            <v>200</v>
          </cell>
          <cell r="M173">
            <v>7.69230769230769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</row>
        <row r="173">
          <cell r="AX173">
            <v>30</v>
          </cell>
        </row>
        <row r="174">
          <cell r="B174">
            <v>692</v>
          </cell>
          <cell r="C174" t="str">
            <v>អ៊ឺម ចន</v>
          </cell>
          <cell r="D174" t="str">
            <v>OEM CHON</v>
          </cell>
          <cell r="E174">
            <v>44200</v>
          </cell>
          <cell r="F174" t="str">
            <v>090547299</v>
          </cell>
          <cell r="G174">
            <v>28499</v>
          </cell>
          <cell r="H174" t="str">
            <v>F</v>
          </cell>
          <cell r="I174" t="str">
            <v>针车A5线</v>
          </cell>
          <cell r="J174">
            <v>0</v>
          </cell>
          <cell r="K174">
            <v>0</v>
          </cell>
          <cell r="L174">
            <v>200</v>
          </cell>
          <cell r="M174">
            <v>7.69230769230769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</row>
        <row r="174">
          <cell r="AX174">
            <v>30</v>
          </cell>
        </row>
        <row r="175">
          <cell r="B175">
            <v>1505</v>
          </cell>
          <cell r="C175" t="str">
            <v>គង់ ឡៃ</v>
          </cell>
          <cell r="D175" t="str">
            <v>KONG LAI</v>
          </cell>
          <cell r="E175">
            <v>44559</v>
          </cell>
          <cell r="F175">
            <v>90609567</v>
          </cell>
          <cell r="G175">
            <v>28573</v>
          </cell>
          <cell r="H175" t="str">
            <v>F</v>
          </cell>
          <cell r="I175" t="str">
            <v>针车A5线</v>
          </cell>
          <cell r="J175">
            <v>0</v>
          </cell>
          <cell r="K175">
            <v>0</v>
          </cell>
          <cell r="L175">
            <v>200</v>
          </cell>
          <cell r="M175">
            <v>7.69230769230769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</row>
        <row r="175">
          <cell r="AX175">
            <v>30</v>
          </cell>
        </row>
        <row r="176">
          <cell r="B176">
            <v>852</v>
          </cell>
          <cell r="C176" t="str">
            <v>កែវ ឆាលី</v>
          </cell>
          <cell r="D176" t="str">
            <v>KEO CHHALY</v>
          </cell>
          <cell r="E176">
            <v>44306</v>
          </cell>
          <cell r="F176" t="str">
            <v>090653449</v>
          </cell>
          <cell r="G176">
            <v>35168</v>
          </cell>
          <cell r="H176" t="str">
            <v>M</v>
          </cell>
          <cell r="I176" t="str">
            <v>针车A5线</v>
          </cell>
          <cell r="J176">
            <v>0</v>
          </cell>
          <cell r="K176">
            <v>0</v>
          </cell>
          <cell r="L176">
            <v>200</v>
          </cell>
          <cell r="M176">
            <v>7.69230769230769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6">
          <cell r="AX176">
            <v>30</v>
          </cell>
        </row>
        <row r="177">
          <cell r="B177">
            <v>2269</v>
          </cell>
          <cell r="C177" t="str">
            <v>លិញ ស៊ីណា</v>
          </cell>
          <cell r="D177" t="str">
            <v>LINH SINA</v>
          </cell>
          <cell r="E177">
            <v>44819</v>
          </cell>
          <cell r="F177" t="str">
            <v>090889390</v>
          </cell>
          <cell r="G177">
            <v>34974</v>
          </cell>
          <cell r="H177" t="str">
            <v>F</v>
          </cell>
          <cell r="I177" t="str">
            <v>针车A5线</v>
          </cell>
          <cell r="J177">
            <v>0</v>
          </cell>
          <cell r="K177">
            <v>0</v>
          </cell>
          <cell r="L177">
            <v>200</v>
          </cell>
          <cell r="M177">
            <v>7.69230769230769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</row>
        <row r="177">
          <cell r="AX177">
            <v>30</v>
          </cell>
        </row>
        <row r="178">
          <cell r="B178">
            <v>1839</v>
          </cell>
          <cell r="C178" t="str">
            <v>ភឹម ដានី</v>
          </cell>
          <cell r="D178" t="str">
            <v>POEM DANY</v>
          </cell>
          <cell r="E178">
            <v>44608</v>
          </cell>
          <cell r="F178">
            <v>90816488</v>
          </cell>
          <cell r="G178">
            <v>34673</v>
          </cell>
          <cell r="H178" t="str">
            <v>F</v>
          </cell>
          <cell r="I178" t="str">
            <v>针车A5线</v>
          </cell>
          <cell r="J178">
            <v>0</v>
          </cell>
          <cell r="K178">
            <v>0</v>
          </cell>
          <cell r="L178">
            <v>200</v>
          </cell>
          <cell r="M178">
            <v>7.69230769230769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</row>
        <row r="178">
          <cell r="AX178">
            <v>30</v>
          </cell>
        </row>
        <row r="179">
          <cell r="B179" t="str">
            <v>合计：</v>
          </cell>
          <cell r="C179" t="str">
            <v>针车A5线</v>
          </cell>
          <cell r="D179">
            <v>19</v>
          </cell>
        </row>
        <row r="179">
          <cell r="I179" t="str">
            <v>针车A5线</v>
          </cell>
        </row>
        <row r="179">
          <cell r="L179">
            <v>3800</v>
          </cell>
          <cell r="M179">
            <v>146.153846153846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570</v>
          </cell>
        </row>
        <row r="180">
          <cell r="B180">
            <v>1224</v>
          </cell>
        </row>
        <row r="180">
          <cell r="D180" t="str">
            <v>SUOS RA</v>
          </cell>
          <cell r="E180">
            <v>44477</v>
          </cell>
        </row>
        <row r="180">
          <cell r="H180" t="str">
            <v>F</v>
          </cell>
          <cell r="I180" t="str">
            <v>针车B1线</v>
          </cell>
        </row>
        <row r="180">
          <cell r="L180">
            <v>200</v>
          </cell>
          <cell r="M180">
            <v>7.69230769230769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</row>
        <row r="180">
          <cell r="AX180">
            <v>30</v>
          </cell>
        </row>
        <row r="181">
          <cell r="B181">
            <v>415</v>
          </cell>
          <cell r="C181" t="str">
            <v>ឌុច ស្រី</v>
          </cell>
          <cell r="D181" t="str">
            <v>DUCH SREY</v>
          </cell>
          <cell r="E181">
            <v>44118</v>
          </cell>
          <cell r="F181" t="str">
            <v>090776409</v>
          </cell>
          <cell r="G181">
            <v>32545</v>
          </cell>
          <cell r="H181" t="str">
            <v>F</v>
          </cell>
          <cell r="I181" t="str">
            <v>针车B1线</v>
          </cell>
          <cell r="J181">
            <v>0</v>
          </cell>
          <cell r="K181">
            <v>2</v>
          </cell>
          <cell r="L181">
            <v>200</v>
          </cell>
          <cell r="M181">
            <v>7.69230769230769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</row>
        <row r="181">
          <cell r="AX181">
            <v>30</v>
          </cell>
        </row>
        <row r="182">
          <cell r="B182">
            <v>2145</v>
          </cell>
          <cell r="C182" t="str">
            <v>កុយ ថាវី</v>
          </cell>
          <cell r="D182" t="str">
            <v>KOY THAVY</v>
          </cell>
          <cell r="E182">
            <v>44723</v>
          </cell>
          <cell r="F182" t="str">
            <v>090722838</v>
          </cell>
          <cell r="G182">
            <v>31750</v>
          </cell>
          <cell r="H182" t="str">
            <v>F</v>
          </cell>
          <cell r="I182" t="str">
            <v>针车B1线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</row>
        <row r="182">
          <cell r="AX182">
            <v>30</v>
          </cell>
        </row>
        <row r="183">
          <cell r="B183">
            <v>2219</v>
          </cell>
          <cell r="C183" t="str">
            <v>អ៊ិន ធឿន</v>
          </cell>
          <cell r="D183" t="str">
            <v>IN THOEUN</v>
          </cell>
          <cell r="E183">
            <v>44743</v>
          </cell>
          <cell r="F183" t="str">
            <v>090819745</v>
          </cell>
          <cell r="G183">
            <v>30633</v>
          </cell>
          <cell r="H183" t="str">
            <v>F</v>
          </cell>
          <cell r="I183" t="str">
            <v>针车B1线</v>
          </cell>
          <cell r="J183">
            <v>0</v>
          </cell>
          <cell r="K183">
            <v>0</v>
          </cell>
          <cell r="L183">
            <v>200</v>
          </cell>
          <cell r="M183">
            <v>7.69230769230769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</row>
        <row r="183">
          <cell r="AX183">
            <v>30</v>
          </cell>
        </row>
        <row r="184">
          <cell r="B184">
            <v>2242</v>
          </cell>
          <cell r="C184" t="str">
            <v>វែន កន្និកា</v>
          </cell>
          <cell r="D184" t="str">
            <v>VEN KANIKA</v>
          </cell>
          <cell r="E184">
            <v>44747</v>
          </cell>
          <cell r="F184" t="str">
            <v>090962409</v>
          </cell>
          <cell r="G184">
            <v>37905</v>
          </cell>
          <cell r="H184" t="str">
            <v>F</v>
          </cell>
          <cell r="I184" t="str">
            <v>针车B1线</v>
          </cell>
          <cell r="J184">
            <v>0</v>
          </cell>
          <cell r="K184">
            <v>0</v>
          </cell>
          <cell r="L184">
            <v>200</v>
          </cell>
          <cell r="M184">
            <v>7.69230769230769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</row>
        <row r="184">
          <cell r="AX184">
            <v>30</v>
          </cell>
        </row>
        <row r="185">
          <cell r="B185">
            <v>1571</v>
          </cell>
          <cell r="C185" t="str">
            <v>សែម សាវី</v>
          </cell>
          <cell r="D185" t="str">
            <v>SEM SAVY</v>
          </cell>
          <cell r="E185">
            <v>44571</v>
          </cell>
          <cell r="F185">
            <v>90665389</v>
          </cell>
          <cell r="G185">
            <v>34839</v>
          </cell>
          <cell r="H185" t="str">
            <v>F</v>
          </cell>
          <cell r="I185" t="str">
            <v>针车B1线</v>
          </cell>
          <cell r="J185">
            <v>0</v>
          </cell>
          <cell r="K185">
            <v>0</v>
          </cell>
          <cell r="L185">
            <v>200</v>
          </cell>
          <cell r="M185">
            <v>7.69230769230769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</row>
        <row r="185">
          <cell r="AX185">
            <v>30</v>
          </cell>
        </row>
        <row r="186">
          <cell r="B186">
            <v>1569</v>
          </cell>
          <cell r="C186" t="str">
            <v>ហ៊ុល តែ</v>
          </cell>
          <cell r="D186" t="str">
            <v>HUL TE</v>
          </cell>
          <cell r="E186">
            <v>44567</v>
          </cell>
          <cell r="F186">
            <v>90958383</v>
          </cell>
          <cell r="G186">
            <v>37534</v>
          </cell>
          <cell r="H186" t="str">
            <v>F</v>
          </cell>
          <cell r="I186" t="str">
            <v>针车B1线</v>
          </cell>
          <cell r="J186">
            <v>0</v>
          </cell>
          <cell r="K186">
            <v>0</v>
          </cell>
          <cell r="L186">
            <v>200</v>
          </cell>
          <cell r="M186">
            <v>7.69230769230769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</row>
        <row r="186">
          <cell r="AX186">
            <v>30</v>
          </cell>
        </row>
        <row r="187">
          <cell r="B187">
            <v>2245</v>
          </cell>
          <cell r="C187" t="str">
            <v>ជុំ ស្រីនី</v>
          </cell>
          <cell r="D187" t="str">
            <v>CHOM SREYNY</v>
          </cell>
          <cell r="E187">
            <v>44747</v>
          </cell>
          <cell r="F187" t="str">
            <v>090959160</v>
          </cell>
          <cell r="G187">
            <v>37805</v>
          </cell>
          <cell r="H187" t="str">
            <v>F</v>
          </cell>
          <cell r="I187" t="str">
            <v>针车B1线</v>
          </cell>
          <cell r="J187">
            <v>0</v>
          </cell>
          <cell r="K187">
            <v>0</v>
          </cell>
          <cell r="L187">
            <v>200</v>
          </cell>
          <cell r="M187">
            <v>7.69230769230769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</row>
        <row r="187">
          <cell r="AX187">
            <v>30</v>
          </cell>
        </row>
        <row r="188">
          <cell r="B188">
            <v>1087</v>
          </cell>
          <cell r="C188" t="str">
            <v>មឿន សារី</v>
          </cell>
          <cell r="D188" t="str">
            <v>MOEUNG SARY</v>
          </cell>
          <cell r="E188">
            <v>44418</v>
          </cell>
          <cell r="F188" t="str">
            <v>090751421</v>
          </cell>
          <cell r="G188">
            <v>32938</v>
          </cell>
          <cell r="H188" t="str">
            <v>F</v>
          </cell>
          <cell r="I188" t="str">
            <v>针车B1线</v>
          </cell>
          <cell r="J188">
            <v>0</v>
          </cell>
          <cell r="K188">
            <v>0</v>
          </cell>
          <cell r="L188">
            <v>200</v>
          </cell>
          <cell r="M188">
            <v>7.69230769230769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</row>
        <row r="188">
          <cell r="AX188">
            <v>30</v>
          </cell>
        </row>
        <row r="189">
          <cell r="B189">
            <v>1679</v>
          </cell>
          <cell r="C189" t="str">
            <v>ម៉ើ សាត</v>
          </cell>
          <cell r="D189" t="str">
            <v>MOEU SAT</v>
          </cell>
          <cell r="E189">
            <v>44585</v>
          </cell>
          <cell r="F189">
            <v>90832275</v>
          </cell>
          <cell r="G189">
            <v>36329</v>
          </cell>
          <cell r="H189" t="str">
            <v>F</v>
          </cell>
          <cell r="I189" t="str">
            <v>针车B1线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</row>
        <row r="189">
          <cell r="AX189">
            <v>30</v>
          </cell>
        </row>
        <row r="190">
          <cell r="B190">
            <v>1386</v>
          </cell>
          <cell r="C190" t="str">
            <v>នាង សៀកណា</v>
          </cell>
          <cell r="D190" t="str">
            <v>NEANG SIEKNA</v>
          </cell>
          <cell r="E190">
            <v>44530</v>
          </cell>
          <cell r="F190">
            <v>90807788</v>
          </cell>
          <cell r="G190">
            <v>32569</v>
          </cell>
          <cell r="H190" t="str">
            <v>F</v>
          </cell>
          <cell r="I190" t="str">
            <v>针车B1线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</row>
        <row r="190">
          <cell r="AX190">
            <v>30</v>
          </cell>
        </row>
        <row r="191">
          <cell r="B191">
            <v>416</v>
          </cell>
          <cell r="C191" t="str">
            <v>ភិន កេត</v>
          </cell>
          <cell r="D191" t="str">
            <v>PHIN KET</v>
          </cell>
          <cell r="E191">
            <v>44118</v>
          </cell>
          <cell r="F191" t="str">
            <v>090609667</v>
          </cell>
          <cell r="G191">
            <v>35219</v>
          </cell>
          <cell r="H191" t="str">
            <v>F</v>
          </cell>
          <cell r="I191" t="str">
            <v>针车B1线</v>
          </cell>
          <cell r="J191">
            <v>0</v>
          </cell>
          <cell r="K191">
            <v>1</v>
          </cell>
          <cell r="L191">
            <v>200</v>
          </cell>
          <cell r="M191">
            <v>7.69230769230769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</row>
        <row r="191">
          <cell r="AX191">
            <v>30</v>
          </cell>
        </row>
        <row r="192">
          <cell r="B192">
            <v>1451</v>
          </cell>
          <cell r="C192" t="str">
            <v>ពិន​ បញ្ញា</v>
          </cell>
          <cell r="D192" t="str">
            <v>PIN PANHA</v>
          </cell>
          <cell r="E192">
            <v>44551</v>
          </cell>
          <cell r="F192">
            <v>90954082</v>
          </cell>
          <cell r="G192">
            <v>33798</v>
          </cell>
          <cell r="H192" t="str">
            <v>F</v>
          </cell>
          <cell r="I192" t="str">
            <v>针车B1线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</row>
        <row r="192">
          <cell r="AX192">
            <v>30</v>
          </cell>
        </row>
        <row r="193">
          <cell r="B193">
            <v>1545</v>
          </cell>
          <cell r="C193" t="str">
            <v>នួន សាវី</v>
          </cell>
          <cell r="D193" t="str">
            <v>NUON SAVY</v>
          </cell>
          <cell r="E193">
            <v>44565</v>
          </cell>
          <cell r="F193">
            <v>90694324</v>
          </cell>
          <cell r="G193">
            <v>30286</v>
          </cell>
          <cell r="H193" t="str">
            <v>M</v>
          </cell>
          <cell r="I193" t="str">
            <v>针车B1线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</row>
        <row r="193">
          <cell r="AX193">
            <v>30</v>
          </cell>
        </row>
        <row r="194">
          <cell r="B194">
            <v>2270</v>
          </cell>
          <cell r="C194" t="str">
            <v>សុក​ នាង</v>
          </cell>
          <cell r="D194" t="str">
            <v>SOK NEANG</v>
          </cell>
          <cell r="E194">
            <v>44819</v>
          </cell>
          <cell r="F194" t="str">
            <v>090738604</v>
          </cell>
          <cell r="G194">
            <v>30990</v>
          </cell>
          <cell r="H194" t="str">
            <v>F</v>
          </cell>
          <cell r="I194" t="str">
            <v>针车B1线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</row>
        <row r="194">
          <cell r="AX194">
            <v>30</v>
          </cell>
        </row>
        <row r="195">
          <cell r="B195">
            <v>2271</v>
          </cell>
          <cell r="C195" t="str">
            <v>កើត សួស្ដី</v>
          </cell>
          <cell r="D195" t="str">
            <v>KOEUT SOUSDEY</v>
          </cell>
          <cell r="E195">
            <v>44820</v>
          </cell>
          <cell r="F195" t="str">
            <v>090848781</v>
          </cell>
          <cell r="G195">
            <v>29348</v>
          </cell>
          <cell r="H195" t="str">
            <v>F</v>
          </cell>
          <cell r="I195" t="str">
            <v>针车B1线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</row>
        <row r="195">
          <cell r="AX195">
            <v>30</v>
          </cell>
        </row>
        <row r="196">
          <cell r="B196">
            <v>1680</v>
          </cell>
          <cell r="C196" t="str">
            <v>ប៉ែន សុខអូន</v>
          </cell>
          <cell r="D196" t="str">
            <v>PEN SOKAUN</v>
          </cell>
          <cell r="E196">
            <v>44585</v>
          </cell>
          <cell r="F196">
            <v>90722093</v>
          </cell>
          <cell r="G196">
            <v>30897</v>
          </cell>
          <cell r="H196" t="str">
            <v>F</v>
          </cell>
          <cell r="I196" t="str">
            <v>针车B1线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</row>
        <row r="196">
          <cell r="AX196">
            <v>30</v>
          </cell>
        </row>
        <row r="197">
          <cell r="B197">
            <v>1733</v>
          </cell>
          <cell r="C197" t="str">
            <v>សុវណ្ណ ណាក់</v>
          </cell>
          <cell r="D197" t="str">
            <v>SOVAN NAK</v>
          </cell>
          <cell r="E197">
            <v>44589</v>
          </cell>
          <cell r="F197">
            <v>90634407</v>
          </cell>
          <cell r="G197">
            <v>30393</v>
          </cell>
          <cell r="H197" t="str">
            <v>F</v>
          </cell>
          <cell r="I197" t="str">
            <v>针车B1线</v>
          </cell>
          <cell r="J197">
            <v>0</v>
          </cell>
          <cell r="K197">
            <v>0</v>
          </cell>
          <cell r="L197">
            <v>200</v>
          </cell>
          <cell r="M197">
            <v>7.69230769230769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</row>
        <row r="197">
          <cell r="AX197">
            <v>30</v>
          </cell>
        </row>
        <row r="198">
          <cell r="B198">
            <v>801</v>
          </cell>
          <cell r="C198" t="str">
            <v>ឃាន សំណាង</v>
          </cell>
          <cell r="D198" t="str">
            <v>KHEAN SAM NANG</v>
          </cell>
          <cell r="E198">
            <v>44287</v>
          </cell>
          <cell r="F198" t="str">
            <v>070322758</v>
          </cell>
          <cell r="G198">
            <v>33186</v>
          </cell>
          <cell r="H198" t="str">
            <v>F</v>
          </cell>
          <cell r="I198" t="str">
            <v>针车B1线</v>
          </cell>
          <cell r="J198">
            <v>0</v>
          </cell>
          <cell r="K198">
            <v>0</v>
          </cell>
          <cell r="L198">
            <v>200</v>
          </cell>
          <cell r="M198">
            <v>7.69230769230769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</row>
        <row r="198">
          <cell r="AX198">
            <v>30</v>
          </cell>
        </row>
        <row r="199">
          <cell r="B199">
            <v>1715</v>
          </cell>
          <cell r="C199" t="str">
            <v>មាស ផង</v>
          </cell>
          <cell r="D199" t="str">
            <v>MEAS PHORNG</v>
          </cell>
          <cell r="E199">
            <v>44587</v>
          </cell>
          <cell r="F199">
            <v>90820239</v>
          </cell>
          <cell r="G199">
            <v>29622</v>
          </cell>
          <cell r="H199" t="str">
            <v>F</v>
          </cell>
          <cell r="I199" t="str">
            <v>针车B1线</v>
          </cell>
          <cell r="J199">
            <v>0</v>
          </cell>
          <cell r="K199">
            <v>0</v>
          </cell>
          <cell r="L199">
            <v>200</v>
          </cell>
          <cell r="M199">
            <v>7.69230769230769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</row>
        <row r="199">
          <cell r="AX199">
            <v>30</v>
          </cell>
        </row>
        <row r="200">
          <cell r="B200" t="str">
            <v>合计：</v>
          </cell>
          <cell r="C200" t="str">
            <v>针车B1线</v>
          </cell>
          <cell r="D200">
            <v>20</v>
          </cell>
        </row>
        <row r="200">
          <cell r="I200" t="str">
            <v>针车B1线</v>
          </cell>
        </row>
        <row r="200">
          <cell r="L200">
            <v>4000</v>
          </cell>
          <cell r="M200">
            <v>153.846153846154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600</v>
          </cell>
        </row>
        <row r="201">
          <cell r="B201">
            <v>826</v>
          </cell>
          <cell r="C201" t="str">
            <v>ឈិន​ សុផា</v>
          </cell>
          <cell r="D201" t="str">
            <v>CHHEN SOPHA</v>
          </cell>
          <cell r="E201">
            <v>44289</v>
          </cell>
          <cell r="F201" t="str">
            <v>100759752</v>
          </cell>
          <cell r="G201">
            <v>32874</v>
          </cell>
          <cell r="H201" t="str">
            <v>F</v>
          </cell>
          <cell r="I201" t="str">
            <v>针车B2线</v>
          </cell>
          <cell r="J201">
            <v>0</v>
          </cell>
          <cell r="K201">
            <v>0</v>
          </cell>
          <cell r="L201">
            <v>200</v>
          </cell>
          <cell r="M201">
            <v>7.69230769230769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1">
          <cell r="AX201">
            <v>30</v>
          </cell>
        </row>
        <row r="202">
          <cell r="B202">
            <v>896</v>
          </cell>
        </row>
        <row r="202">
          <cell r="D202" t="str">
            <v>HORN NUN</v>
          </cell>
          <cell r="E202">
            <v>44320</v>
          </cell>
        </row>
        <row r="202">
          <cell r="H202" t="str">
            <v>F</v>
          </cell>
          <cell r="I202" t="str">
            <v>针车B2线</v>
          </cell>
        </row>
        <row r="202">
          <cell r="L202">
            <v>200</v>
          </cell>
          <cell r="M202">
            <v>7.69230769230769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</row>
        <row r="202">
          <cell r="AX202">
            <v>30</v>
          </cell>
        </row>
        <row r="203">
          <cell r="B203">
            <v>1049</v>
          </cell>
          <cell r="C203" t="str">
            <v>ប៉ែន​ ចិត្រា</v>
          </cell>
          <cell r="D203" t="str">
            <v>PEN CHETRA</v>
          </cell>
          <cell r="E203">
            <v>44413</v>
          </cell>
          <cell r="F203" t="str">
            <v>090677855</v>
          </cell>
          <cell r="G203">
            <v>33761</v>
          </cell>
          <cell r="H203" t="str">
            <v>M</v>
          </cell>
          <cell r="I203" t="str">
            <v>针车B2线</v>
          </cell>
          <cell r="J203">
            <v>0</v>
          </cell>
          <cell r="K203">
            <v>0</v>
          </cell>
          <cell r="L203">
            <v>200</v>
          </cell>
          <cell r="M203">
            <v>7.69230769230769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</row>
        <row r="203">
          <cell r="AX203">
            <v>30</v>
          </cell>
        </row>
        <row r="204">
          <cell r="B204">
            <v>1076</v>
          </cell>
          <cell r="C204" t="str">
            <v>កយ សោទ្ធា</v>
          </cell>
          <cell r="D204" t="str">
            <v>KAY SOKRTHEA</v>
          </cell>
          <cell r="E204">
            <v>44418</v>
          </cell>
          <cell r="F204" t="str">
            <v>090897755</v>
          </cell>
          <cell r="G204">
            <v>36895</v>
          </cell>
          <cell r="H204" t="str">
            <v>F</v>
          </cell>
          <cell r="I204" t="str">
            <v>针车B2线</v>
          </cell>
          <cell r="J204">
            <v>0</v>
          </cell>
          <cell r="K204">
            <v>0</v>
          </cell>
          <cell r="L204">
            <v>200</v>
          </cell>
          <cell r="M204">
            <v>7.69230769230769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</row>
        <row r="204">
          <cell r="AX204">
            <v>30</v>
          </cell>
        </row>
        <row r="205">
          <cell r="B205">
            <v>1124</v>
          </cell>
          <cell r="C205" t="str">
            <v>សាំ ហន</v>
          </cell>
          <cell r="D205" t="str">
            <v>SAM HON</v>
          </cell>
          <cell r="E205">
            <v>44420</v>
          </cell>
          <cell r="F205" t="str">
            <v>090547300</v>
          </cell>
          <cell r="G205">
            <v>27578</v>
          </cell>
          <cell r="H205" t="str">
            <v>F</v>
          </cell>
          <cell r="I205" t="str">
            <v>针车B2线</v>
          </cell>
          <cell r="J205">
            <v>0</v>
          </cell>
          <cell r="K205">
            <v>0</v>
          </cell>
          <cell r="L205">
            <v>200</v>
          </cell>
          <cell r="M205">
            <v>7.69230769230769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</row>
        <row r="205">
          <cell r="AX205">
            <v>30</v>
          </cell>
        </row>
        <row r="206">
          <cell r="B206">
            <v>1051</v>
          </cell>
          <cell r="C206" t="str">
            <v>យ៉ា ភក្តី</v>
          </cell>
          <cell r="D206" t="str">
            <v>YA PHAKDY</v>
          </cell>
          <cell r="E206">
            <v>44413</v>
          </cell>
          <cell r="F206" t="str">
            <v>090563040</v>
          </cell>
          <cell r="G206">
            <v>30474</v>
          </cell>
          <cell r="H206" t="str">
            <v>F</v>
          </cell>
          <cell r="I206" t="str">
            <v>针车B2线</v>
          </cell>
          <cell r="J206">
            <v>0</v>
          </cell>
          <cell r="K206">
            <v>0</v>
          </cell>
          <cell r="L206">
            <v>200</v>
          </cell>
          <cell r="M206">
            <v>7.69230769230769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</row>
        <row r="206">
          <cell r="AX206">
            <v>30</v>
          </cell>
        </row>
        <row r="207">
          <cell r="B207">
            <v>1454</v>
          </cell>
          <cell r="C207" t="str">
            <v>យ៉ាត់ ចង្រឹត</v>
          </cell>
          <cell r="D207" t="str">
            <v>YATH CHANGRET</v>
          </cell>
          <cell r="E207">
            <v>44551</v>
          </cell>
          <cell r="F207">
            <v>90943833</v>
          </cell>
          <cell r="G207">
            <v>37874</v>
          </cell>
          <cell r="H207" t="str">
            <v>F</v>
          </cell>
          <cell r="I207" t="str">
            <v>针车B2线</v>
          </cell>
          <cell r="J207">
            <v>0</v>
          </cell>
          <cell r="K207">
            <v>0</v>
          </cell>
          <cell r="L207">
            <v>200</v>
          </cell>
          <cell r="M207">
            <v>7.69230769230769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</row>
        <row r="207">
          <cell r="AX207">
            <v>30</v>
          </cell>
        </row>
        <row r="208">
          <cell r="B208">
            <v>1616</v>
          </cell>
          <cell r="C208" t="str">
            <v>ដុក ស៊ីថេត</v>
          </cell>
          <cell r="D208" t="str">
            <v>DOK SITHET</v>
          </cell>
          <cell r="E208">
            <v>44576</v>
          </cell>
          <cell r="F208">
            <v>90941326</v>
          </cell>
          <cell r="G208">
            <v>37304</v>
          </cell>
          <cell r="H208" t="str">
            <v>F</v>
          </cell>
          <cell r="I208" t="str">
            <v>针车B2线</v>
          </cell>
          <cell r="J208">
            <v>0</v>
          </cell>
          <cell r="K208">
            <v>0</v>
          </cell>
          <cell r="L208">
            <v>200</v>
          </cell>
          <cell r="M208">
            <v>7.69230769230769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</row>
        <row r="208">
          <cell r="AX208">
            <v>30</v>
          </cell>
        </row>
        <row r="209">
          <cell r="B209">
            <v>1937</v>
          </cell>
          <cell r="C209" t="str">
            <v>នៅ ចន្ធី</v>
          </cell>
          <cell r="D209" t="str">
            <v>NEOU CHANTHY</v>
          </cell>
          <cell r="E209">
            <v>44629</v>
          </cell>
          <cell r="F209">
            <v>90887107</v>
          </cell>
          <cell r="G209">
            <v>36485</v>
          </cell>
          <cell r="H209" t="str">
            <v>F</v>
          </cell>
          <cell r="I209" t="str">
            <v>针车B2线</v>
          </cell>
          <cell r="J209">
            <v>0</v>
          </cell>
          <cell r="K209">
            <v>0</v>
          </cell>
          <cell r="L209">
            <v>200</v>
          </cell>
          <cell r="M209">
            <v>7.69230769230769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</row>
        <row r="209">
          <cell r="AX209">
            <v>30</v>
          </cell>
        </row>
        <row r="210">
          <cell r="B210">
            <v>2247</v>
          </cell>
          <cell r="C210" t="str">
            <v>មាស គុន</v>
          </cell>
          <cell r="D210" t="str">
            <v>MEAS KUN</v>
          </cell>
          <cell r="E210">
            <v>44747</v>
          </cell>
          <cell r="F210" t="str">
            <v>090569331</v>
          </cell>
          <cell r="G210">
            <v>29560</v>
          </cell>
          <cell r="H210" t="str">
            <v>F</v>
          </cell>
          <cell r="I210" t="str">
            <v>针车B2线</v>
          </cell>
          <cell r="J210">
            <v>0</v>
          </cell>
          <cell r="K210">
            <v>0</v>
          </cell>
          <cell r="L210">
            <v>200</v>
          </cell>
          <cell r="M210">
            <v>7.69230769230769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0">
          <cell r="AX210">
            <v>30</v>
          </cell>
        </row>
        <row r="211">
          <cell r="B211">
            <v>1653</v>
          </cell>
          <cell r="C211" t="str">
            <v>ហ៊ន ចន្ទ័ឌី</v>
          </cell>
          <cell r="D211" t="str">
            <v>HORN CHANDY</v>
          </cell>
          <cell r="E211">
            <v>44581</v>
          </cell>
          <cell r="F211">
            <v>100994308</v>
          </cell>
          <cell r="G211">
            <v>34792</v>
          </cell>
          <cell r="H211" t="str">
            <v>F</v>
          </cell>
          <cell r="I211" t="str">
            <v>针车B2线</v>
          </cell>
          <cell r="J211">
            <v>0</v>
          </cell>
          <cell r="K211">
            <v>0</v>
          </cell>
          <cell r="L211">
            <v>200</v>
          </cell>
          <cell r="M211">
            <v>7.69230769230769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</row>
        <row r="211">
          <cell r="AX211">
            <v>30</v>
          </cell>
        </row>
        <row r="212">
          <cell r="B212">
            <v>1649</v>
          </cell>
          <cell r="C212" t="str">
            <v>ស៊ឹង សុដា</v>
          </cell>
          <cell r="D212" t="str">
            <v>SOENG SODA</v>
          </cell>
          <cell r="E212">
            <v>44581</v>
          </cell>
          <cell r="F212">
            <v>90869178</v>
          </cell>
          <cell r="G212">
            <v>29615</v>
          </cell>
          <cell r="H212" t="str">
            <v>F</v>
          </cell>
          <cell r="I212" t="str">
            <v>针车B2线</v>
          </cell>
          <cell r="J212">
            <v>0</v>
          </cell>
          <cell r="K212">
            <v>0</v>
          </cell>
          <cell r="L212">
            <v>200</v>
          </cell>
          <cell r="M212">
            <v>7.69230769230769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2">
          <cell r="AX212">
            <v>30</v>
          </cell>
        </row>
        <row r="213">
          <cell r="B213">
            <v>2276</v>
          </cell>
          <cell r="C213" t="str">
            <v>កើត ធីតា</v>
          </cell>
          <cell r="D213" t="str">
            <v>KOEUT THIDA</v>
          </cell>
          <cell r="E213">
            <v>44833</v>
          </cell>
          <cell r="F213" t="str">
            <v>090622787</v>
          </cell>
          <cell r="G213">
            <v>35770</v>
          </cell>
          <cell r="H213" t="str">
            <v>F</v>
          </cell>
          <cell r="I213" t="str">
            <v>针车B2线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</row>
        <row r="213">
          <cell r="AX213">
            <v>30</v>
          </cell>
        </row>
        <row r="214">
          <cell r="B214">
            <v>1655</v>
          </cell>
          <cell r="C214" t="str">
            <v>សេង សួគា៍</v>
          </cell>
          <cell r="D214" t="str">
            <v>SENGSOUKEA</v>
          </cell>
          <cell r="E214">
            <v>44581</v>
          </cell>
          <cell r="F214">
            <v>90482892</v>
          </cell>
          <cell r="G214">
            <v>28126</v>
          </cell>
          <cell r="H214" t="str">
            <v>F</v>
          </cell>
          <cell r="I214" t="str">
            <v>针车B2线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4">
          <cell r="AX214">
            <v>30</v>
          </cell>
        </row>
        <row r="215">
          <cell r="B215">
            <v>1719</v>
          </cell>
          <cell r="C215" t="str">
            <v>ប៊ុន វាស្នា</v>
          </cell>
          <cell r="D215" t="str">
            <v>BUN VESNA</v>
          </cell>
          <cell r="E215">
            <v>44587</v>
          </cell>
          <cell r="F215">
            <v>90738025</v>
          </cell>
          <cell r="G215">
            <v>34610</v>
          </cell>
          <cell r="H215" t="str">
            <v>F</v>
          </cell>
          <cell r="I215" t="str">
            <v>针车B2线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5">
          <cell r="AX215">
            <v>30</v>
          </cell>
        </row>
        <row r="216">
          <cell r="B216">
            <v>1724</v>
          </cell>
          <cell r="C216" t="str">
            <v>សេក ខៀវ</v>
          </cell>
          <cell r="D216" t="str">
            <v>SEK KEV</v>
          </cell>
          <cell r="E216">
            <v>44588</v>
          </cell>
          <cell r="F216">
            <v>90582579</v>
          </cell>
          <cell r="G216">
            <v>31818</v>
          </cell>
          <cell r="H216" t="str">
            <v>F</v>
          </cell>
          <cell r="I216" t="str">
            <v>针车B2线</v>
          </cell>
          <cell r="J216">
            <v>0</v>
          </cell>
          <cell r="K216">
            <v>0</v>
          </cell>
          <cell r="L216">
            <v>200</v>
          </cell>
          <cell r="M216">
            <v>7.69230769230769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</row>
        <row r="216">
          <cell r="AX216">
            <v>30</v>
          </cell>
        </row>
        <row r="217">
          <cell r="B217">
            <v>1736</v>
          </cell>
          <cell r="C217" t="str">
            <v>អ៊ុន រតនះ</v>
          </cell>
          <cell r="D217" t="str">
            <v>UN RATANAK</v>
          </cell>
          <cell r="E217">
            <v>44589</v>
          </cell>
          <cell r="F217">
            <v>90899754</v>
          </cell>
          <cell r="G217">
            <v>37105</v>
          </cell>
          <cell r="H217" t="str">
            <v>M</v>
          </cell>
          <cell r="I217" t="str">
            <v>针车B2线</v>
          </cell>
          <cell r="J217">
            <v>0</v>
          </cell>
          <cell r="K217">
            <v>0</v>
          </cell>
          <cell r="L217">
            <v>200</v>
          </cell>
          <cell r="M217">
            <v>7.69230769230769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</row>
        <row r="217">
          <cell r="AX217">
            <v>30</v>
          </cell>
        </row>
        <row r="218">
          <cell r="B218">
            <v>1564</v>
          </cell>
          <cell r="C218" t="str">
            <v>មាស សាវឿន </v>
          </cell>
          <cell r="D218" t="str">
            <v>MEAS SAVOEURN</v>
          </cell>
          <cell r="E218">
            <v>44567</v>
          </cell>
          <cell r="F218">
            <v>90707839</v>
          </cell>
          <cell r="G218">
            <v>31693</v>
          </cell>
          <cell r="H218" t="str">
            <v>F</v>
          </cell>
          <cell r="I218" t="str">
            <v>针车B2线</v>
          </cell>
          <cell r="J218">
            <v>0</v>
          </cell>
          <cell r="K218">
            <v>0</v>
          </cell>
          <cell r="L218">
            <v>200</v>
          </cell>
          <cell r="M218">
            <v>7.69230769230769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</row>
        <row r="218">
          <cell r="AX218">
            <v>30</v>
          </cell>
        </row>
        <row r="219">
          <cell r="B219">
            <v>2205</v>
          </cell>
          <cell r="C219" t="str">
            <v>សុខ សំណាង</v>
          </cell>
          <cell r="D219" t="str">
            <v>SOK SAMNANG</v>
          </cell>
          <cell r="E219">
            <v>44740</v>
          </cell>
          <cell r="F219" t="str">
            <v>090963130</v>
          </cell>
          <cell r="G219">
            <v>38004</v>
          </cell>
          <cell r="H219" t="str">
            <v>F</v>
          </cell>
          <cell r="I219" t="str">
            <v>针车B2线</v>
          </cell>
          <cell r="J219">
            <v>0</v>
          </cell>
          <cell r="K219">
            <v>0</v>
          </cell>
          <cell r="L219">
            <v>200</v>
          </cell>
          <cell r="M219">
            <v>7.69230769230769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</row>
        <row r="219">
          <cell r="AX219">
            <v>30</v>
          </cell>
        </row>
        <row r="220">
          <cell r="B220" t="str">
            <v>合计：</v>
          </cell>
          <cell r="C220" t="str">
            <v>针车B2线</v>
          </cell>
          <cell r="D220">
            <v>19</v>
          </cell>
        </row>
        <row r="220">
          <cell r="I220" t="str">
            <v>针车B2线</v>
          </cell>
        </row>
        <row r="220">
          <cell r="L220">
            <v>3800</v>
          </cell>
          <cell r="M220">
            <v>146.153846153846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570</v>
          </cell>
        </row>
        <row r="221">
          <cell r="B221">
            <v>1765</v>
          </cell>
          <cell r="C221" t="str">
            <v>ឌឹម​ ថន</v>
          </cell>
          <cell r="D221" t="str">
            <v>DOEM THORN</v>
          </cell>
          <cell r="E221">
            <v>44593</v>
          </cell>
          <cell r="F221">
            <v>90937072</v>
          </cell>
          <cell r="G221">
            <v>34449</v>
          </cell>
          <cell r="H221" t="str">
            <v>F</v>
          </cell>
          <cell r="I221" t="str">
            <v>针车B3线</v>
          </cell>
          <cell r="J221">
            <v>0</v>
          </cell>
          <cell r="K221">
            <v>0</v>
          </cell>
          <cell r="L221">
            <v>200</v>
          </cell>
          <cell r="M221">
            <v>7.69230769230769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</row>
        <row r="221">
          <cell r="AX221">
            <v>30</v>
          </cell>
        </row>
        <row r="222">
          <cell r="B222">
            <v>1766</v>
          </cell>
          <cell r="C222" t="str">
            <v>សាន់ សុផេ</v>
          </cell>
          <cell r="D222" t="str">
            <v>SANN SOPHEN</v>
          </cell>
          <cell r="E222">
            <v>44593</v>
          </cell>
          <cell r="F222">
            <v>90865345</v>
          </cell>
          <cell r="G222">
            <v>27159</v>
          </cell>
          <cell r="H222" t="str">
            <v>F</v>
          </cell>
          <cell r="I222" t="str">
            <v>针车B3线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2">
          <cell r="AX222">
            <v>30</v>
          </cell>
        </row>
        <row r="223">
          <cell r="B223">
            <v>1149</v>
          </cell>
          <cell r="C223" t="str">
            <v>ណុប ផាន្នា</v>
          </cell>
          <cell r="D223" t="str">
            <v>NOP PHANNA</v>
          </cell>
          <cell r="E223">
            <v>44422</v>
          </cell>
          <cell r="F223" t="str">
            <v>090691609</v>
          </cell>
          <cell r="G223">
            <v>34694</v>
          </cell>
          <cell r="H223" t="str">
            <v>F</v>
          </cell>
          <cell r="I223" t="str">
            <v>针车B3线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</row>
        <row r="223">
          <cell r="AX223">
            <v>30</v>
          </cell>
        </row>
        <row r="224">
          <cell r="B224">
            <v>1146</v>
          </cell>
          <cell r="C224" t="str">
            <v>ពុត សាមាន</v>
          </cell>
          <cell r="D224" t="str">
            <v>PUT SAMEAN</v>
          </cell>
          <cell r="E224">
            <v>44422</v>
          </cell>
          <cell r="F224" t="str">
            <v>090928456</v>
          </cell>
          <cell r="G224">
            <v>34252</v>
          </cell>
          <cell r="H224" t="str">
            <v>F</v>
          </cell>
          <cell r="I224" t="str">
            <v>针车B3线</v>
          </cell>
          <cell r="J224">
            <v>0</v>
          </cell>
          <cell r="K224">
            <v>0</v>
          </cell>
          <cell r="L224">
            <v>200</v>
          </cell>
          <cell r="M224">
            <v>7.69230769230769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24">
          <cell r="AX224">
            <v>30</v>
          </cell>
        </row>
        <row r="225">
          <cell r="B225">
            <v>1156</v>
          </cell>
          <cell r="C225" t="str">
            <v>មី សីឡា</v>
          </cell>
          <cell r="D225" t="str">
            <v>MY SEYLA</v>
          </cell>
          <cell r="E225">
            <v>44424</v>
          </cell>
          <cell r="F225" t="str">
            <v>090721165</v>
          </cell>
          <cell r="G225">
            <v>33310</v>
          </cell>
          <cell r="H225" t="str">
            <v>F</v>
          </cell>
          <cell r="I225" t="str">
            <v>针车B3线</v>
          </cell>
          <cell r="J225">
            <v>0</v>
          </cell>
          <cell r="K225">
            <v>0</v>
          </cell>
          <cell r="L225">
            <v>200</v>
          </cell>
          <cell r="M225">
            <v>7.69230769230769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</row>
        <row r="225">
          <cell r="AX225">
            <v>30</v>
          </cell>
        </row>
        <row r="226">
          <cell r="B226">
            <v>1144</v>
          </cell>
          <cell r="C226" t="str">
            <v>ឈឹម សាបាន់</v>
          </cell>
          <cell r="D226" t="str">
            <v>CHHOEM SABANN</v>
          </cell>
          <cell r="E226">
            <v>44422</v>
          </cell>
          <cell r="F226" t="str">
            <v>090542616</v>
          </cell>
          <cell r="G226">
            <v>30108</v>
          </cell>
          <cell r="H226" t="str">
            <v>F</v>
          </cell>
          <cell r="I226" t="str">
            <v>针车B3线</v>
          </cell>
          <cell r="J226">
            <v>0</v>
          </cell>
          <cell r="K226">
            <v>0</v>
          </cell>
          <cell r="L226">
            <v>200</v>
          </cell>
          <cell r="M226">
            <v>7.69230769230769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</row>
        <row r="226">
          <cell r="AX226">
            <v>30</v>
          </cell>
        </row>
        <row r="227">
          <cell r="B227">
            <v>1330</v>
          </cell>
          <cell r="C227" t="str">
            <v>ឡុង ធា</v>
          </cell>
          <cell r="D227" t="str">
            <v>LONG THEA</v>
          </cell>
          <cell r="E227">
            <v>44502</v>
          </cell>
          <cell r="F227">
            <v>90904183</v>
          </cell>
          <cell r="G227">
            <v>37909</v>
          </cell>
          <cell r="H227" t="str">
            <v>F</v>
          </cell>
          <cell r="I227" t="str">
            <v>针车B3线</v>
          </cell>
          <cell r="J227">
            <v>0</v>
          </cell>
          <cell r="K227">
            <v>0</v>
          </cell>
          <cell r="L227">
            <v>200</v>
          </cell>
          <cell r="M227">
            <v>7.69230769230769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</row>
        <row r="227">
          <cell r="AX227">
            <v>30</v>
          </cell>
        </row>
        <row r="228">
          <cell r="B228">
            <v>2147</v>
          </cell>
          <cell r="C228" t="str">
            <v>ជា ធីតា</v>
          </cell>
          <cell r="D228" t="str">
            <v>CHEA THYDA</v>
          </cell>
          <cell r="E228">
            <v>44726</v>
          </cell>
          <cell r="F228" t="str">
            <v>090883891</v>
          </cell>
          <cell r="G228">
            <v>36581</v>
          </cell>
          <cell r="H228" t="str">
            <v>F</v>
          </cell>
          <cell r="I228" t="str">
            <v>针车B3线</v>
          </cell>
          <cell r="J228">
            <v>0</v>
          </cell>
          <cell r="K228">
            <v>0</v>
          </cell>
          <cell r="L228">
            <v>200</v>
          </cell>
          <cell r="M228">
            <v>7.69230769230769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</row>
        <row r="228">
          <cell r="AX228">
            <v>30</v>
          </cell>
        </row>
        <row r="229">
          <cell r="B229">
            <v>1579</v>
          </cell>
          <cell r="C229" t="str">
            <v>ញ៉ិល ស្រីអែម</v>
          </cell>
          <cell r="D229" t="str">
            <v>NHEL SREYEM</v>
          </cell>
          <cell r="E229">
            <v>44572</v>
          </cell>
          <cell r="F229">
            <v>61636968</v>
          </cell>
          <cell r="G229">
            <v>34979</v>
          </cell>
          <cell r="H229" t="str">
            <v>F</v>
          </cell>
          <cell r="I229" t="str">
            <v>针车B3线</v>
          </cell>
          <cell r="J229">
            <v>0</v>
          </cell>
          <cell r="K229">
            <v>0</v>
          </cell>
          <cell r="L229">
            <v>200</v>
          </cell>
          <cell r="M229">
            <v>7.69230769230769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</row>
        <row r="229">
          <cell r="AX229">
            <v>30</v>
          </cell>
        </row>
        <row r="230">
          <cell r="B230">
            <v>1547</v>
          </cell>
          <cell r="C230" t="str">
            <v>គង់ ហន</v>
          </cell>
          <cell r="D230" t="str">
            <v>KONG HORN </v>
          </cell>
          <cell r="E230">
            <v>44565</v>
          </cell>
          <cell r="F230">
            <v>90566735</v>
          </cell>
          <cell r="G230">
            <v>31082</v>
          </cell>
          <cell r="H230" t="str">
            <v>M</v>
          </cell>
          <cell r="I230" t="str">
            <v>针车B3线</v>
          </cell>
          <cell r="J230">
            <v>0</v>
          </cell>
          <cell r="K230">
            <v>0</v>
          </cell>
          <cell r="L230">
            <v>200</v>
          </cell>
          <cell r="M230">
            <v>7.69230769230769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</row>
        <row r="230">
          <cell r="AX230">
            <v>30</v>
          </cell>
        </row>
        <row r="231">
          <cell r="B231">
            <v>1130</v>
          </cell>
          <cell r="C231" t="str">
            <v>ជា បុត្តា</v>
          </cell>
          <cell r="D231" t="str">
            <v>CHEA BOTA</v>
          </cell>
          <cell r="E231">
            <v>44420</v>
          </cell>
          <cell r="F231" t="str">
            <v>090564008</v>
          </cell>
          <cell r="G231">
            <v>34527</v>
          </cell>
          <cell r="H231" t="str">
            <v>F</v>
          </cell>
          <cell r="I231" t="str">
            <v>针车B3线</v>
          </cell>
          <cell r="J231">
            <v>0</v>
          </cell>
          <cell r="K231">
            <v>0</v>
          </cell>
          <cell r="L231">
            <v>200</v>
          </cell>
          <cell r="M231">
            <v>7.69230769230769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</row>
        <row r="231">
          <cell r="AX231">
            <v>30</v>
          </cell>
        </row>
        <row r="232">
          <cell r="B232">
            <v>2146</v>
          </cell>
          <cell r="C232" t="str">
            <v>ព្រំ ចន្ថា</v>
          </cell>
          <cell r="D232" t="str">
            <v>PRUM CHANTHA</v>
          </cell>
          <cell r="E232">
            <v>44726</v>
          </cell>
          <cell r="F232" t="str">
            <v>090703884</v>
          </cell>
          <cell r="G232">
            <v>30790</v>
          </cell>
          <cell r="H232" t="str">
            <v>F</v>
          </cell>
          <cell r="I232" t="str">
            <v>针车B3线</v>
          </cell>
          <cell r="J232">
            <v>0</v>
          </cell>
          <cell r="K232">
            <v>0</v>
          </cell>
          <cell r="L232">
            <v>200</v>
          </cell>
          <cell r="M232">
            <v>7.69230769230769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</row>
        <row r="232">
          <cell r="AX232">
            <v>30</v>
          </cell>
        </row>
        <row r="233">
          <cell r="B233">
            <v>1562</v>
          </cell>
          <cell r="C233" t="str">
            <v>ខៅ ត្រប់</v>
          </cell>
          <cell r="D233" t="str">
            <v>KHAO TRAP</v>
          </cell>
          <cell r="E233">
            <v>44566</v>
          </cell>
          <cell r="F233">
            <v>90791726</v>
          </cell>
          <cell r="G233">
            <v>29997</v>
          </cell>
          <cell r="H233" t="str">
            <v>F</v>
          </cell>
          <cell r="I233" t="str">
            <v>针车B3线</v>
          </cell>
          <cell r="J233">
            <v>0</v>
          </cell>
          <cell r="K233">
            <v>0</v>
          </cell>
          <cell r="L233">
            <v>200</v>
          </cell>
          <cell r="M233">
            <v>7.69230769230769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</row>
        <row r="233">
          <cell r="AX233">
            <v>30</v>
          </cell>
        </row>
        <row r="234">
          <cell r="B234">
            <v>2150</v>
          </cell>
          <cell r="C234" t="str">
            <v>យ៉ង សុភាន់</v>
          </cell>
          <cell r="D234" t="str">
            <v>YANG SOPHORN</v>
          </cell>
          <cell r="E234">
            <v>44727</v>
          </cell>
          <cell r="F234" t="str">
            <v>090234581(01)</v>
          </cell>
          <cell r="G234">
            <v>27322</v>
          </cell>
          <cell r="H234" t="str">
            <v>F</v>
          </cell>
          <cell r="I234" t="str">
            <v>针车B3线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4">
          <cell r="AX234">
            <v>30</v>
          </cell>
        </row>
        <row r="235">
          <cell r="B235">
            <v>1207</v>
          </cell>
          <cell r="C235" t="str">
            <v>ហែម សារ៉ាប់</v>
          </cell>
          <cell r="D235" t="str">
            <v>HEM SARAB</v>
          </cell>
          <cell r="E235">
            <v>44453</v>
          </cell>
          <cell r="F235" t="str">
            <v>090947156</v>
          </cell>
          <cell r="G235">
            <v>37721</v>
          </cell>
          <cell r="H235" t="str">
            <v>F</v>
          </cell>
          <cell r="I235" t="str">
            <v>针车B3线</v>
          </cell>
          <cell r="J235">
            <v>0</v>
          </cell>
          <cell r="K235">
            <v>0</v>
          </cell>
          <cell r="L235">
            <v>200</v>
          </cell>
          <cell r="M235">
            <v>7.69230769230769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</row>
        <row r="235">
          <cell r="AX235">
            <v>30</v>
          </cell>
        </row>
        <row r="236">
          <cell r="B236">
            <v>1206</v>
          </cell>
          <cell r="C236" t="str">
            <v>ជឹម វ៉ាន់រី</v>
          </cell>
          <cell r="D236" t="str">
            <v>CHOEM VANRY</v>
          </cell>
          <cell r="E236">
            <v>44453</v>
          </cell>
          <cell r="F236" t="str">
            <v>090947461</v>
          </cell>
          <cell r="G236">
            <v>37431</v>
          </cell>
          <cell r="H236" t="str">
            <v>F</v>
          </cell>
          <cell r="I236" t="str">
            <v>针车B3线</v>
          </cell>
          <cell r="J236">
            <v>0</v>
          </cell>
          <cell r="K236">
            <v>0</v>
          </cell>
          <cell r="L236">
            <v>200</v>
          </cell>
          <cell r="M236">
            <v>7.69230769230769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</row>
        <row r="236">
          <cell r="AX236">
            <v>30</v>
          </cell>
        </row>
        <row r="237">
          <cell r="B237">
            <v>1546</v>
          </cell>
          <cell r="C237" t="str">
            <v>ទុំ សេដ្ឋា</v>
          </cell>
          <cell r="D237" t="str">
            <v>TUM SETHA</v>
          </cell>
          <cell r="E237">
            <v>44564</v>
          </cell>
          <cell r="F237">
            <v>90893890</v>
          </cell>
          <cell r="G237">
            <v>30670</v>
          </cell>
          <cell r="H237" t="str">
            <v>F</v>
          </cell>
          <cell r="I237" t="str">
            <v>针车B3线</v>
          </cell>
          <cell r="J237">
            <v>0</v>
          </cell>
          <cell r="K237">
            <v>0</v>
          </cell>
          <cell r="L237">
            <v>200</v>
          </cell>
          <cell r="M237">
            <v>7.69230769230769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</row>
        <row r="237">
          <cell r="AX237">
            <v>30</v>
          </cell>
        </row>
        <row r="238">
          <cell r="B238">
            <v>1613</v>
          </cell>
          <cell r="C238" t="str">
            <v>បាំ ស្រីមុំ</v>
          </cell>
          <cell r="D238" t="str">
            <v>BAM SREYMOM</v>
          </cell>
          <cell r="E238">
            <v>44576</v>
          </cell>
          <cell r="F238">
            <v>90744587</v>
          </cell>
          <cell r="G238">
            <v>31850</v>
          </cell>
          <cell r="H238" t="str">
            <v>F</v>
          </cell>
          <cell r="I238" t="str">
            <v>针车B3线</v>
          </cell>
          <cell r="J238">
            <v>0</v>
          </cell>
          <cell r="K238">
            <v>0</v>
          </cell>
          <cell r="L238">
            <v>200</v>
          </cell>
          <cell r="M238">
            <v>7.69230769230769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8">
          <cell r="AX238">
            <v>30</v>
          </cell>
        </row>
        <row r="239">
          <cell r="B239">
            <v>1556</v>
          </cell>
          <cell r="C239" t="str">
            <v>ផាត​ ស្រីពេជ</v>
          </cell>
          <cell r="D239" t="str">
            <v>PHAT SREYPICH</v>
          </cell>
          <cell r="E239">
            <v>44565</v>
          </cell>
          <cell r="F239">
            <v>90957055</v>
          </cell>
          <cell r="G239">
            <v>37983</v>
          </cell>
          <cell r="H239" t="str">
            <v>F</v>
          </cell>
          <cell r="I239" t="str">
            <v>针车B3线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</row>
        <row r="239">
          <cell r="AX239">
            <v>30</v>
          </cell>
        </row>
        <row r="240">
          <cell r="B240">
            <v>397</v>
          </cell>
          <cell r="C240" t="str">
            <v>ឃឹម ស្រីនុត</v>
          </cell>
          <cell r="D240" t="str">
            <v>KHOEM SREYNUT</v>
          </cell>
          <cell r="E240">
            <v>44118</v>
          </cell>
          <cell r="F240" t="str">
            <v>090506314</v>
          </cell>
          <cell r="G240">
            <v>34733</v>
          </cell>
          <cell r="H240" t="str">
            <v>F</v>
          </cell>
          <cell r="I240" t="str">
            <v>针车B3线</v>
          </cell>
          <cell r="J240">
            <v>1</v>
          </cell>
          <cell r="K240">
            <v>1</v>
          </cell>
          <cell r="L240">
            <v>200</v>
          </cell>
          <cell r="M240">
            <v>7.69230769230769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</row>
        <row r="240">
          <cell r="AX240">
            <v>30</v>
          </cell>
        </row>
        <row r="241">
          <cell r="B241" t="str">
            <v>合计：</v>
          </cell>
          <cell r="C241" t="str">
            <v>针车B3线</v>
          </cell>
          <cell r="D241">
            <v>20</v>
          </cell>
        </row>
        <row r="241">
          <cell r="I241" t="str">
            <v>针车B3线</v>
          </cell>
        </row>
        <row r="241">
          <cell r="L241">
            <v>4000</v>
          </cell>
          <cell r="M241">
            <v>153.846153846154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600</v>
          </cell>
        </row>
        <row r="242">
          <cell r="B242">
            <v>710</v>
          </cell>
          <cell r="C242" t="str">
            <v>ហ៊ី គុំ</v>
          </cell>
          <cell r="D242" t="str">
            <v>HY KUM</v>
          </cell>
          <cell r="E242">
            <v>44214</v>
          </cell>
          <cell r="F242" t="str">
            <v>061515342</v>
          </cell>
          <cell r="G242">
            <v>34123</v>
          </cell>
          <cell r="H242" t="str">
            <v>F</v>
          </cell>
          <cell r="I242" t="str">
            <v>电脑车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</row>
        <row r="242">
          <cell r="AX242">
            <v>30</v>
          </cell>
        </row>
        <row r="243">
          <cell r="B243">
            <v>1452</v>
          </cell>
          <cell r="C243" t="str">
            <v>សុន ស្រីណេត</v>
          </cell>
          <cell r="D243" t="str">
            <v>SON SREYNET</v>
          </cell>
          <cell r="E243">
            <v>44551</v>
          </cell>
          <cell r="F243">
            <v>90869510</v>
          </cell>
          <cell r="G243">
            <v>37328</v>
          </cell>
          <cell r="H243" t="str">
            <v>F</v>
          </cell>
          <cell r="I243" t="str">
            <v>电脑车</v>
          </cell>
          <cell r="J243">
            <v>0</v>
          </cell>
          <cell r="K243">
            <v>0</v>
          </cell>
          <cell r="L243">
            <v>200</v>
          </cell>
          <cell r="M243">
            <v>7.69230769230769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3">
          <cell r="AX243">
            <v>30</v>
          </cell>
        </row>
        <row r="244">
          <cell r="B244">
            <v>1468</v>
          </cell>
          <cell r="C244" t="str">
            <v>អ៊ុក វិនី</v>
          </cell>
          <cell r="D244" t="str">
            <v>UK VINY</v>
          </cell>
          <cell r="E244">
            <v>44551</v>
          </cell>
          <cell r="F244">
            <v>90851796</v>
          </cell>
          <cell r="G244">
            <v>37049</v>
          </cell>
          <cell r="H244" t="str">
            <v>F</v>
          </cell>
          <cell r="I244" t="str">
            <v>电脑车</v>
          </cell>
          <cell r="J244">
            <v>0</v>
          </cell>
          <cell r="K244">
            <v>0</v>
          </cell>
          <cell r="L244">
            <v>200</v>
          </cell>
          <cell r="M244">
            <v>7.69230769230769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</row>
        <row r="244">
          <cell r="AX244">
            <v>30</v>
          </cell>
        </row>
        <row r="245">
          <cell r="B245">
            <v>1475</v>
          </cell>
          <cell r="C245" t="str">
            <v>ផាក អាមួយគា</v>
          </cell>
          <cell r="D245" t="str">
            <v>PHAK AMUOYKEA</v>
          </cell>
          <cell r="E245">
            <v>44551</v>
          </cell>
          <cell r="F245">
            <v>90957035</v>
          </cell>
          <cell r="G245">
            <v>36899</v>
          </cell>
          <cell r="H245" t="str">
            <v>F</v>
          </cell>
          <cell r="I245" t="str">
            <v>电脑车</v>
          </cell>
          <cell r="J245">
            <v>0</v>
          </cell>
          <cell r="K245">
            <v>0</v>
          </cell>
          <cell r="L245">
            <v>200</v>
          </cell>
          <cell r="M245">
            <v>7.69230769230769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5">
          <cell r="AX245">
            <v>30</v>
          </cell>
        </row>
        <row r="246">
          <cell r="B246">
            <v>1476</v>
          </cell>
          <cell r="C246" t="str">
            <v>កែវ ចិន្ដា</v>
          </cell>
          <cell r="D246" t="str">
            <v>KEO CHENDA</v>
          </cell>
          <cell r="E246">
            <v>44551</v>
          </cell>
          <cell r="F246">
            <v>90596061</v>
          </cell>
          <cell r="G246">
            <v>31884</v>
          </cell>
          <cell r="H246" t="str">
            <v>F</v>
          </cell>
          <cell r="I246" t="str">
            <v>电脑车</v>
          </cell>
          <cell r="J246">
            <v>0</v>
          </cell>
          <cell r="K246">
            <v>0</v>
          </cell>
          <cell r="L246">
            <v>200</v>
          </cell>
          <cell r="M246">
            <v>7.69230769230769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</row>
        <row r="246">
          <cell r="AX246">
            <v>30</v>
          </cell>
        </row>
        <row r="247">
          <cell r="B247">
            <v>1491</v>
          </cell>
          <cell r="C247" t="str">
            <v>កែវ រស្មី</v>
          </cell>
          <cell r="D247" t="str">
            <v>KEO RAKSMEY</v>
          </cell>
          <cell r="E247">
            <v>44555</v>
          </cell>
          <cell r="F247">
            <v>90910255</v>
          </cell>
          <cell r="G247">
            <v>37191</v>
          </cell>
          <cell r="H247" t="str">
            <v>M</v>
          </cell>
          <cell r="I247" t="str">
            <v>电脑车</v>
          </cell>
          <cell r="J247">
            <v>0</v>
          </cell>
          <cell r="K247">
            <v>0</v>
          </cell>
          <cell r="L247">
            <v>200</v>
          </cell>
          <cell r="M247">
            <v>7.69230769230769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</row>
        <row r="247">
          <cell r="AX247">
            <v>30</v>
          </cell>
        </row>
        <row r="248">
          <cell r="B248">
            <v>1631</v>
          </cell>
          <cell r="C248" t="str">
            <v>កែវ ហ៊ន់</v>
          </cell>
          <cell r="D248" t="str">
            <v>KEIV HON</v>
          </cell>
          <cell r="E248">
            <v>44579</v>
          </cell>
          <cell r="F248">
            <v>90661210</v>
          </cell>
          <cell r="G248">
            <v>28961</v>
          </cell>
          <cell r="H248" t="str">
            <v>M</v>
          </cell>
          <cell r="I248" t="str">
            <v>电脑车</v>
          </cell>
          <cell r="J248">
            <v>0</v>
          </cell>
          <cell r="K248">
            <v>0</v>
          </cell>
          <cell r="L248">
            <v>200</v>
          </cell>
          <cell r="M248">
            <v>7.69230769230769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8">
          <cell r="AX248">
            <v>30</v>
          </cell>
        </row>
        <row r="249">
          <cell r="B249">
            <v>1830</v>
          </cell>
          <cell r="C249" t="str">
            <v>និន សារិន</v>
          </cell>
          <cell r="D249" t="str">
            <v>NIN SARIN</v>
          </cell>
          <cell r="E249">
            <v>44607</v>
          </cell>
          <cell r="F249">
            <v>90917983</v>
          </cell>
          <cell r="G249">
            <v>37061</v>
          </cell>
          <cell r="H249" t="str">
            <v>M</v>
          </cell>
          <cell r="I249" t="str">
            <v>电脑车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49">
          <cell r="AX249">
            <v>30</v>
          </cell>
        </row>
        <row r="250">
          <cell r="B250" t="str">
            <v>合计：</v>
          </cell>
          <cell r="C250" t="str">
            <v>电脑车</v>
          </cell>
          <cell r="D250">
            <v>8</v>
          </cell>
        </row>
        <row r="250">
          <cell r="I250" t="str">
            <v>电脑车</v>
          </cell>
        </row>
        <row r="250">
          <cell r="L250">
            <v>1600</v>
          </cell>
          <cell r="M250">
            <v>61.5384615384615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240</v>
          </cell>
        </row>
        <row r="251">
          <cell r="B251">
            <v>282</v>
          </cell>
          <cell r="C251" t="str">
            <v>ម៉ៅ សាវ៉េត</v>
          </cell>
          <cell r="D251" t="str">
            <v>MAO SAVET</v>
          </cell>
          <cell r="E251">
            <v>44109</v>
          </cell>
          <cell r="F251" t="str">
            <v>090665392</v>
          </cell>
          <cell r="G251">
            <v>32234</v>
          </cell>
          <cell r="H251" t="str">
            <v>F</v>
          </cell>
          <cell r="I251" t="str">
            <v>裁断</v>
          </cell>
          <cell r="J251">
            <v>0</v>
          </cell>
          <cell r="K251">
            <v>3</v>
          </cell>
          <cell r="L251">
            <v>200</v>
          </cell>
          <cell r="M251">
            <v>7.69230769230769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1">
          <cell r="AX251">
            <v>30</v>
          </cell>
        </row>
        <row r="252">
          <cell r="B252">
            <v>564</v>
          </cell>
        </row>
        <row r="252">
          <cell r="D252" t="str">
            <v>SON TOENG</v>
          </cell>
          <cell r="E252">
            <v>44139</v>
          </cell>
        </row>
        <row r="252">
          <cell r="H252" t="str">
            <v>F</v>
          </cell>
          <cell r="I252" t="str">
            <v>裁断</v>
          </cell>
        </row>
        <row r="252">
          <cell r="L252">
            <v>200</v>
          </cell>
          <cell r="M252">
            <v>7.69230769230769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2">
          <cell r="AX252">
            <v>30</v>
          </cell>
        </row>
        <row r="253">
          <cell r="B253">
            <v>748</v>
          </cell>
          <cell r="C253" t="str">
            <v>អ៊ិន សុផៃ</v>
          </cell>
          <cell r="D253" t="str">
            <v>IN SOPHAI</v>
          </cell>
          <cell r="E253">
            <v>44272</v>
          </cell>
          <cell r="F253" t="str">
            <v>090834685</v>
          </cell>
          <cell r="G253">
            <v>29130</v>
          </cell>
          <cell r="H253" t="str">
            <v>F</v>
          </cell>
          <cell r="I253" t="str">
            <v>裁断</v>
          </cell>
          <cell r="J253">
            <v>0</v>
          </cell>
          <cell r="K253">
            <v>0</v>
          </cell>
          <cell r="L253">
            <v>200</v>
          </cell>
          <cell r="M253">
            <v>7.69230769230769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</row>
        <row r="253">
          <cell r="AX253">
            <v>30</v>
          </cell>
        </row>
        <row r="254">
          <cell r="B254">
            <v>887</v>
          </cell>
          <cell r="C254" t="str">
            <v>ទេព ចំរើន</v>
          </cell>
          <cell r="D254" t="str">
            <v>TEP CHAMROEUN</v>
          </cell>
          <cell r="E254">
            <v>44314</v>
          </cell>
          <cell r="F254" t="str">
            <v>090702696</v>
          </cell>
          <cell r="G254">
            <v>34885</v>
          </cell>
          <cell r="H254" t="str">
            <v>F</v>
          </cell>
          <cell r="I254" t="str">
            <v>裁断</v>
          </cell>
          <cell r="J254">
            <v>0</v>
          </cell>
          <cell r="K254">
            <v>0</v>
          </cell>
          <cell r="L254">
            <v>200</v>
          </cell>
          <cell r="M254">
            <v>7.69230769230769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</row>
        <row r="254">
          <cell r="AX254">
            <v>30</v>
          </cell>
        </row>
        <row r="255">
          <cell r="B255">
            <v>918</v>
          </cell>
          <cell r="C255" t="str">
            <v>សន ឆាត</v>
          </cell>
          <cell r="D255" t="str">
            <v>SORN CHHAT</v>
          </cell>
          <cell r="E255">
            <v>44326</v>
          </cell>
          <cell r="F255" t="str">
            <v>090919110</v>
          </cell>
          <cell r="G255">
            <v>37654</v>
          </cell>
          <cell r="H255" t="str">
            <v>M</v>
          </cell>
          <cell r="I255" t="str">
            <v>裁断</v>
          </cell>
          <cell r="J255">
            <v>0</v>
          </cell>
          <cell r="K255">
            <v>0</v>
          </cell>
          <cell r="L255">
            <v>200</v>
          </cell>
          <cell r="M255">
            <v>7.69230769230769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5">
          <cell r="AX255">
            <v>30</v>
          </cell>
        </row>
        <row r="256">
          <cell r="B256">
            <v>1083</v>
          </cell>
          <cell r="C256" t="str">
            <v>ព្រំ ចន្ថន</v>
          </cell>
          <cell r="D256" t="str">
            <v>PRUM CHANTHON</v>
          </cell>
          <cell r="E256">
            <v>44417</v>
          </cell>
          <cell r="F256" t="str">
            <v>090618804</v>
          </cell>
          <cell r="G256">
            <v>35588</v>
          </cell>
          <cell r="H256" t="str">
            <v>M</v>
          </cell>
          <cell r="I256" t="str">
            <v>裁断</v>
          </cell>
          <cell r="J256">
            <v>0</v>
          </cell>
          <cell r="K256">
            <v>0</v>
          </cell>
          <cell r="L256">
            <v>200</v>
          </cell>
          <cell r="M256">
            <v>7.69230769230769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</row>
        <row r="256">
          <cell r="AX256">
            <v>30</v>
          </cell>
        </row>
        <row r="257">
          <cell r="B257">
            <v>1209</v>
          </cell>
          <cell r="C257" t="str">
            <v>ចាន់ ស្រីកែវ</v>
          </cell>
          <cell r="D257" t="str">
            <v>CHANN SREYKEO</v>
          </cell>
          <cell r="E257">
            <v>44454</v>
          </cell>
          <cell r="F257" t="str">
            <v>090711304</v>
          </cell>
          <cell r="G257">
            <v>36731</v>
          </cell>
          <cell r="H257" t="str">
            <v>F</v>
          </cell>
          <cell r="I257" t="str">
            <v>裁断</v>
          </cell>
          <cell r="J257">
            <v>0</v>
          </cell>
          <cell r="K257">
            <v>0</v>
          </cell>
          <cell r="L257">
            <v>200</v>
          </cell>
          <cell r="M257">
            <v>7.69230769230769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7">
          <cell r="AX257">
            <v>30</v>
          </cell>
        </row>
        <row r="258">
          <cell r="B258">
            <v>1228</v>
          </cell>
          <cell r="C258" t="str">
            <v>ហេង មិនា</v>
          </cell>
          <cell r="D258" t="str">
            <v>HENG MENEA</v>
          </cell>
          <cell r="E258">
            <v>44482</v>
          </cell>
          <cell r="F258" t="str">
            <v>090920265</v>
          </cell>
          <cell r="G258">
            <v>37176</v>
          </cell>
          <cell r="H258" t="str">
            <v>F</v>
          </cell>
          <cell r="I258" t="str">
            <v>裁断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</row>
        <row r="258">
          <cell r="AX258">
            <v>30</v>
          </cell>
        </row>
        <row r="259">
          <cell r="B259">
            <v>1315</v>
          </cell>
          <cell r="C259" t="str">
            <v>ខឹម គៀបឡាង</v>
          </cell>
          <cell r="D259" t="str">
            <v>KHOEM KIEMLANG</v>
          </cell>
          <cell r="E259">
            <v>44497</v>
          </cell>
          <cell r="F259" t="str">
            <v>090907882</v>
          </cell>
          <cell r="G259">
            <v>37047</v>
          </cell>
          <cell r="H259" t="str">
            <v>F</v>
          </cell>
          <cell r="I259" t="str">
            <v>裁断</v>
          </cell>
        </row>
        <row r="259">
          <cell r="L259">
            <v>200</v>
          </cell>
          <cell r="M259">
            <v>7.69230769230769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59">
          <cell r="AX259">
            <v>30</v>
          </cell>
        </row>
        <row r="260">
          <cell r="B260">
            <v>1391</v>
          </cell>
          <cell r="C260" t="str">
            <v>ឃួន មេរី</v>
          </cell>
          <cell r="D260" t="str">
            <v>KHUON MERY</v>
          </cell>
          <cell r="E260">
            <v>44531</v>
          </cell>
          <cell r="F260">
            <v>90947704</v>
          </cell>
          <cell r="G260">
            <v>37899</v>
          </cell>
          <cell r="H260" t="str">
            <v>F</v>
          </cell>
          <cell r="I260" t="str">
            <v>裁断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0">
          <cell r="AX260">
            <v>30</v>
          </cell>
        </row>
        <row r="261">
          <cell r="B261">
            <v>1437</v>
          </cell>
          <cell r="C261" t="str">
            <v>ម៉ៅ សាបាន</v>
          </cell>
          <cell r="D261" t="str">
            <v>MAO SABAN</v>
          </cell>
          <cell r="E261">
            <v>44551</v>
          </cell>
          <cell r="F261">
            <v>90886742</v>
          </cell>
          <cell r="G261">
            <v>36262</v>
          </cell>
          <cell r="H261" t="str">
            <v>F</v>
          </cell>
          <cell r="I261" t="str">
            <v>削皮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1">
          <cell r="AX261">
            <v>30</v>
          </cell>
        </row>
        <row r="262">
          <cell r="B262">
            <v>1446</v>
          </cell>
          <cell r="C262" t="str">
            <v>យាន រ៉ានី</v>
          </cell>
          <cell r="D262" t="str">
            <v>YEAN RANY </v>
          </cell>
          <cell r="E262">
            <v>44551</v>
          </cell>
          <cell r="F262">
            <v>90957111</v>
          </cell>
          <cell r="G262">
            <v>37817</v>
          </cell>
          <cell r="H262" t="str">
            <v>F</v>
          </cell>
          <cell r="I262" t="str">
            <v>削皮</v>
          </cell>
          <cell r="J262">
            <v>0</v>
          </cell>
          <cell r="K262">
            <v>0</v>
          </cell>
          <cell r="L262">
            <v>200</v>
          </cell>
          <cell r="M262">
            <v>7.69230769230769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</row>
        <row r="262">
          <cell r="AX262">
            <v>30</v>
          </cell>
        </row>
        <row r="263">
          <cell r="B263">
            <v>1432</v>
          </cell>
          <cell r="C263" t="str">
            <v>រ័ត្ន នី</v>
          </cell>
          <cell r="D263" t="str">
            <v>ROTH NY</v>
          </cell>
          <cell r="E263">
            <v>44551</v>
          </cell>
          <cell r="F263">
            <v>90711558</v>
          </cell>
          <cell r="G263">
            <v>29868</v>
          </cell>
          <cell r="H263" t="str">
            <v>F</v>
          </cell>
          <cell r="I263" t="str">
            <v>削皮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</row>
        <row r="263">
          <cell r="AX263">
            <v>30</v>
          </cell>
        </row>
        <row r="264">
          <cell r="B264">
            <v>1737</v>
          </cell>
          <cell r="C264" t="str">
            <v>ចាន់ រស្មី</v>
          </cell>
          <cell r="D264" t="str">
            <v>CHAN RAKSMY</v>
          </cell>
          <cell r="E264">
            <v>44589</v>
          </cell>
          <cell r="F264">
            <v>90928480</v>
          </cell>
          <cell r="G264">
            <v>37620</v>
          </cell>
          <cell r="H264" t="str">
            <v>M</v>
          </cell>
          <cell r="I264" t="str">
            <v>裁断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4">
          <cell r="AX264">
            <v>30</v>
          </cell>
        </row>
        <row r="265">
          <cell r="B265">
            <v>1496</v>
          </cell>
          <cell r="C265" t="str">
            <v>ប៉ុល វេន</v>
          </cell>
          <cell r="D265" t="str">
            <v>POL VEN </v>
          </cell>
          <cell r="E265">
            <v>44564</v>
          </cell>
          <cell r="F265">
            <v>90703711</v>
          </cell>
          <cell r="G265">
            <v>29284</v>
          </cell>
          <cell r="H265" t="str">
            <v>M</v>
          </cell>
          <cell r="I265" t="str">
            <v>裁断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</row>
        <row r="265">
          <cell r="AX265">
            <v>30</v>
          </cell>
        </row>
        <row r="266">
          <cell r="B266">
            <v>1566</v>
          </cell>
          <cell r="C266" t="str">
            <v>កូវ សារ៉ន</v>
          </cell>
          <cell r="D266" t="str">
            <v>KOV SARON</v>
          </cell>
          <cell r="E266">
            <v>44567</v>
          </cell>
          <cell r="F266">
            <v>90618022</v>
          </cell>
          <cell r="G266">
            <v>31527</v>
          </cell>
          <cell r="H266" t="str">
            <v>F</v>
          </cell>
          <cell r="I266" t="str">
            <v>裁断</v>
          </cell>
          <cell r="J266">
            <v>0</v>
          </cell>
          <cell r="K266">
            <v>0</v>
          </cell>
          <cell r="L266">
            <v>200</v>
          </cell>
          <cell r="M266">
            <v>7.69230769230769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</row>
        <row r="266">
          <cell r="AX266">
            <v>30</v>
          </cell>
        </row>
        <row r="267">
          <cell r="B267">
            <v>1753</v>
          </cell>
          <cell r="C267" t="str">
            <v>សុខ ដែន</v>
          </cell>
          <cell r="D267" t="str">
            <v>SOK DEN</v>
          </cell>
          <cell r="E267">
            <v>44593</v>
          </cell>
          <cell r="F267">
            <v>90490951</v>
          </cell>
          <cell r="G267">
            <v>33783</v>
          </cell>
          <cell r="H267" t="str">
            <v>M</v>
          </cell>
          <cell r="I267" t="str">
            <v>裁断</v>
          </cell>
          <cell r="J267">
            <v>0</v>
          </cell>
          <cell r="K267">
            <v>0</v>
          </cell>
          <cell r="L267">
            <v>200</v>
          </cell>
          <cell r="M267">
            <v>7.69230769230769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</row>
        <row r="267">
          <cell r="AX267">
            <v>30</v>
          </cell>
        </row>
        <row r="268">
          <cell r="B268">
            <v>1772</v>
          </cell>
          <cell r="C268" t="str">
            <v>ផល សំរិត</v>
          </cell>
          <cell r="D268" t="str">
            <v>PHAL SAMRETH</v>
          </cell>
          <cell r="E268">
            <v>44594</v>
          </cell>
          <cell r="F268">
            <v>90871542</v>
          </cell>
          <cell r="G268">
            <v>37504</v>
          </cell>
          <cell r="H268" t="str">
            <v>M</v>
          </cell>
          <cell r="I268" t="str">
            <v>裁断</v>
          </cell>
          <cell r="J268">
            <v>0</v>
          </cell>
          <cell r="K268">
            <v>0</v>
          </cell>
          <cell r="L268">
            <v>200</v>
          </cell>
          <cell r="M268">
            <v>7.69230769230769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</row>
        <row r="268">
          <cell r="AX268">
            <v>30</v>
          </cell>
        </row>
        <row r="269">
          <cell r="B269">
            <v>279</v>
          </cell>
          <cell r="C269" t="str">
            <v>សុខ ធីតា</v>
          </cell>
          <cell r="D269" t="str">
            <v>SOK THIDA</v>
          </cell>
          <cell r="E269">
            <v>44109</v>
          </cell>
          <cell r="F269" t="str">
            <v>090865847</v>
          </cell>
          <cell r="G269">
            <v>33865</v>
          </cell>
          <cell r="H269" t="str">
            <v>F</v>
          </cell>
          <cell r="I269" t="str">
            <v>裁断</v>
          </cell>
          <cell r="J269">
            <v>0</v>
          </cell>
          <cell r="K269">
            <v>0</v>
          </cell>
          <cell r="L269">
            <v>200</v>
          </cell>
          <cell r="M269">
            <v>7.69230769230769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</row>
        <row r="269">
          <cell r="AX269">
            <v>30</v>
          </cell>
        </row>
        <row r="270">
          <cell r="B270">
            <v>1984</v>
          </cell>
          <cell r="C270" t="str">
            <v>គង់ រីដា</v>
          </cell>
          <cell r="D270" t="str">
            <v>KONG RIDA</v>
          </cell>
          <cell r="E270">
            <v>44637</v>
          </cell>
          <cell r="F270">
            <v>90645588</v>
          </cell>
          <cell r="G270">
            <v>36274</v>
          </cell>
          <cell r="H270" t="str">
            <v>M</v>
          </cell>
          <cell r="I270" t="str">
            <v>裁断</v>
          </cell>
          <cell r="J270">
            <v>0</v>
          </cell>
          <cell r="K270">
            <v>0</v>
          </cell>
          <cell r="L270">
            <v>200</v>
          </cell>
          <cell r="M270">
            <v>7.69230769230769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0">
          <cell r="AX270">
            <v>30</v>
          </cell>
        </row>
        <row r="271">
          <cell r="B271">
            <v>1988</v>
          </cell>
          <cell r="C271" t="str">
            <v>នួន សាមិត្ដ</v>
          </cell>
          <cell r="D271" t="str">
            <v>NOUN SAMITH</v>
          </cell>
          <cell r="E271">
            <v>44638</v>
          </cell>
          <cell r="F271">
            <v>90634449</v>
          </cell>
          <cell r="G271">
            <v>30224</v>
          </cell>
          <cell r="H271" t="str">
            <v>F</v>
          </cell>
          <cell r="I271" t="str">
            <v>裁断</v>
          </cell>
          <cell r="J271">
            <v>0</v>
          </cell>
          <cell r="K271">
            <v>0</v>
          </cell>
          <cell r="L271">
            <v>200</v>
          </cell>
          <cell r="M271">
            <v>7.69230769230769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</row>
        <row r="271">
          <cell r="AX271">
            <v>30</v>
          </cell>
        </row>
        <row r="272">
          <cell r="B272">
            <v>1997</v>
          </cell>
          <cell r="C272" t="str">
            <v>ប្រាជ សប្បាយ</v>
          </cell>
          <cell r="D272" t="str">
            <v>BRACH SABAY</v>
          </cell>
          <cell r="E272">
            <v>44639</v>
          </cell>
          <cell r="F272">
            <v>90661414</v>
          </cell>
          <cell r="G272">
            <v>31562</v>
          </cell>
          <cell r="H272" t="str">
            <v>F</v>
          </cell>
          <cell r="I272" t="str">
            <v>裁断</v>
          </cell>
          <cell r="J272">
            <v>0</v>
          </cell>
          <cell r="K272">
            <v>0</v>
          </cell>
          <cell r="L272">
            <v>200</v>
          </cell>
          <cell r="M272">
            <v>7.69230769230769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2">
          <cell r="AX272">
            <v>0</v>
          </cell>
        </row>
        <row r="273">
          <cell r="B273">
            <v>1499</v>
          </cell>
          <cell r="C273" t="str">
            <v>ប៉ែន រ៉ាវី</v>
          </cell>
          <cell r="D273" t="str">
            <v>PEN RAVY</v>
          </cell>
          <cell r="E273">
            <v>44564</v>
          </cell>
          <cell r="F273">
            <v>90639156</v>
          </cell>
          <cell r="G273">
            <v>32509</v>
          </cell>
          <cell r="H273" t="str">
            <v>M</v>
          </cell>
          <cell r="I273" t="str">
            <v>裁断</v>
          </cell>
          <cell r="J273">
            <v>0</v>
          </cell>
          <cell r="K273">
            <v>0</v>
          </cell>
          <cell r="L273">
            <v>200</v>
          </cell>
          <cell r="M273">
            <v>7.69230769230769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</row>
        <row r="273">
          <cell r="AX273">
            <v>30</v>
          </cell>
        </row>
        <row r="274">
          <cell r="B274">
            <v>1989</v>
          </cell>
          <cell r="C274" t="str">
            <v>ព្រាប ម៉ារ៉ាឌី</v>
          </cell>
          <cell r="D274" t="str">
            <v>PREAB MARADY</v>
          </cell>
          <cell r="E274">
            <v>44638</v>
          </cell>
          <cell r="F274">
            <v>90869185</v>
          </cell>
          <cell r="G274">
            <v>27334</v>
          </cell>
          <cell r="H274" t="str">
            <v>F</v>
          </cell>
          <cell r="I274" t="str">
            <v>裁断</v>
          </cell>
          <cell r="J274">
            <v>0</v>
          </cell>
          <cell r="K274">
            <v>0</v>
          </cell>
          <cell r="L274">
            <v>200</v>
          </cell>
          <cell r="M274">
            <v>7.69230769230769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</row>
        <row r="274">
          <cell r="AX274">
            <v>30</v>
          </cell>
        </row>
        <row r="275">
          <cell r="B275">
            <v>1551</v>
          </cell>
          <cell r="C275" t="str">
            <v>សេក សុវណ្ណរ័ត្ន</v>
          </cell>
          <cell r="D275" t="str">
            <v>SEK SOVANNROTH</v>
          </cell>
          <cell r="E275">
            <v>44564</v>
          </cell>
          <cell r="F275">
            <v>90489514</v>
          </cell>
          <cell r="G275">
            <v>35158</v>
          </cell>
          <cell r="H275" t="str">
            <v>F</v>
          </cell>
          <cell r="I275" t="str">
            <v>裁断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</row>
        <row r="275">
          <cell r="AX275">
            <v>30</v>
          </cell>
        </row>
        <row r="276">
          <cell r="B276">
            <v>2259</v>
          </cell>
          <cell r="C276" t="str">
            <v>រស ផ្កាយ</v>
          </cell>
          <cell r="D276" t="str">
            <v>RUS PHKAY</v>
          </cell>
          <cell r="E276">
            <v>44763</v>
          </cell>
          <cell r="F276" t="str">
            <v>090965842</v>
          </cell>
          <cell r="G276">
            <v>37391</v>
          </cell>
          <cell r="H276" t="str">
            <v>F</v>
          </cell>
          <cell r="I276" t="str">
            <v>裁断</v>
          </cell>
          <cell r="J276">
            <v>0</v>
          </cell>
          <cell r="K276">
            <v>0</v>
          </cell>
          <cell r="L276">
            <v>200</v>
          </cell>
          <cell r="M276">
            <v>7.69230769230769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</row>
        <row r="276">
          <cell r="AX276">
            <v>30</v>
          </cell>
        </row>
        <row r="277">
          <cell r="B277" t="str">
            <v>合计：</v>
          </cell>
          <cell r="C277" t="str">
            <v>裁断</v>
          </cell>
          <cell r="D277">
            <v>26</v>
          </cell>
        </row>
        <row r="277">
          <cell r="I277" t="str">
            <v>裁断</v>
          </cell>
        </row>
        <row r="277">
          <cell r="L277">
            <v>5200</v>
          </cell>
          <cell r="M277">
            <v>200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750</v>
          </cell>
        </row>
        <row r="278">
          <cell r="B278">
            <v>1484</v>
          </cell>
          <cell r="C278" t="str">
            <v>ឈិន​ ចន្ថា</v>
          </cell>
          <cell r="D278" t="str">
            <v>CHHIN CHANTHA</v>
          </cell>
          <cell r="E278">
            <v>44555</v>
          </cell>
          <cell r="F278">
            <v>90537377</v>
          </cell>
          <cell r="G278">
            <v>30711</v>
          </cell>
          <cell r="H278" t="str">
            <v>M</v>
          </cell>
          <cell r="I278" t="str">
            <v>印刷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</row>
        <row r="278">
          <cell r="AX278">
            <v>30</v>
          </cell>
        </row>
        <row r="279">
          <cell r="B279">
            <v>1466</v>
          </cell>
          <cell r="C279" t="str">
            <v>ហែម វុតធឿន</v>
          </cell>
          <cell r="D279" t="str">
            <v>HEM VUTHOEUN</v>
          </cell>
          <cell r="E279">
            <v>44551</v>
          </cell>
          <cell r="F279">
            <v>90513658</v>
          </cell>
          <cell r="G279">
            <v>35501</v>
          </cell>
          <cell r="H279" t="str">
            <v>M</v>
          </cell>
          <cell r="I279" t="str">
            <v>印刷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</row>
        <row r="279">
          <cell r="AX279">
            <v>30</v>
          </cell>
        </row>
        <row r="280">
          <cell r="B280">
            <v>1502</v>
          </cell>
          <cell r="C280" t="str">
            <v>ខឿ សុទិត្យ</v>
          </cell>
          <cell r="D280" t="str">
            <v>KHOEUR SOTIT</v>
          </cell>
          <cell r="E280">
            <v>44564</v>
          </cell>
          <cell r="F280">
            <v>90883543</v>
          </cell>
          <cell r="G280">
            <v>36800</v>
          </cell>
          <cell r="H280" t="str">
            <v>M</v>
          </cell>
          <cell r="I280" t="str">
            <v>印刷</v>
          </cell>
          <cell r="J280">
            <v>0</v>
          </cell>
          <cell r="K280">
            <v>0</v>
          </cell>
          <cell r="L280">
            <v>200</v>
          </cell>
          <cell r="M280">
            <v>7.69230769230769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0">
          <cell r="AX280">
            <v>30</v>
          </cell>
        </row>
        <row r="281">
          <cell r="B281">
            <v>1718</v>
          </cell>
          <cell r="C281" t="str">
            <v>សន សុជាតិ</v>
          </cell>
          <cell r="D281" t="str">
            <v>SON SOCHEAT</v>
          </cell>
          <cell r="E281">
            <v>44587</v>
          </cell>
          <cell r="F281">
            <v>90959139</v>
          </cell>
          <cell r="G281">
            <v>37803</v>
          </cell>
          <cell r="H281" t="str">
            <v>F</v>
          </cell>
          <cell r="I281" t="str">
            <v>印刷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</row>
        <row r="281">
          <cell r="AX281">
            <v>30</v>
          </cell>
        </row>
        <row r="282">
          <cell r="B282">
            <v>1993</v>
          </cell>
          <cell r="C282" t="str">
            <v>ឈុន រដ្ឋា</v>
          </cell>
          <cell r="D282" t="str">
            <v>CHHUN ROTHA</v>
          </cell>
          <cell r="E282">
            <v>44639</v>
          </cell>
          <cell r="F282">
            <v>90557741</v>
          </cell>
          <cell r="G282">
            <v>30682</v>
          </cell>
          <cell r="H282" t="str">
            <v>F</v>
          </cell>
          <cell r="I282" t="str">
            <v>印刷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2">
          <cell r="AX282">
            <v>30</v>
          </cell>
        </row>
        <row r="283">
          <cell r="B283">
            <v>2206</v>
          </cell>
          <cell r="C283" t="str">
            <v>ញៀន ត្រា</v>
          </cell>
          <cell r="D283" t="str">
            <v>NHEAN TRA</v>
          </cell>
          <cell r="E283">
            <v>44741</v>
          </cell>
          <cell r="F283" t="str">
            <v>130114599（01）</v>
          </cell>
          <cell r="G283">
            <v>34010</v>
          </cell>
          <cell r="H283" t="str">
            <v>M</v>
          </cell>
          <cell r="I283" t="str">
            <v>印刷</v>
          </cell>
          <cell r="J283">
            <v>0</v>
          </cell>
          <cell r="K283">
            <v>0</v>
          </cell>
          <cell r="L283">
            <v>200</v>
          </cell>
          <cell r="M283">
            <v>7.69230769230769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</row>
        <row r="283">
          <cell r="AX283">
            <v>30</v>
          </cell>
        </row>
        <row r="284">
          <cell r="B284">
            <v>2207</v>
          </cell>
          <cell r="C284" t="str">
            <v>មាស​​ សុក</v>
          </cell>
          <cell r="D284" t="str">
            <v>MEAS SOK</v>
          </cell>
          <cell r="E284">
            <v>44741</v>
          </cell>
          <cell r="F284" t="str">
            <v>090649341</v>
          </cell>
          <cell r="G284">
            <v>32239</v>
          </cell>
          <cell r="H284" t="str">
            <v>M</v>
          </cell>
          <cell r="I284" t="str">
            <v>印刷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</row>
        <row r="284">
          <cell r="AX284">
            <v>30</v>
          </cell>
        </row>
        <row r="285">
          <cell r="B285">
            <v>2208</v>
          </cell>
          <cell r="C285" t="str">
            <v>ម៉ុន ស៊ីថា</v>
          </cell>
          <cell r="D285" t="str">
            <v>MUON SITHA</v>
          </cell>
          <cell r="E285">
            <v>44741</v>
          </cell>
          <cell r="F285" t="str">
            <v>090965278</v>
          </cell>
          <cell r="G285">
            <v>37874</v>
          </cell>
          <cell r="H285" t="str">
            <v>F</v>
          </cell>
          <cell r="I285" t="str">
            <v>印刷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</row>
        <row r="285">
          <cell r="AX285">
            <v>30</v>
          </cell>
        </row>
        <row r="286">
          <cell r="B286" t="str">
            <v>合计：</v>
          </cell>
          <cell r="C286" t="str">
            <v>印刷</v>
          </cell>
          <cell r="D286">
            <v>8</v>
          </cell>
        </row>
        <row r="286">
          <cell r="I286" t="str">
            <v>印刷</v>
          </cell>
        </row>
        <row r="286">
          <cell r="L286">
            <v>1600</v>
          </cell>
          <cell r="M286">
            <v>61.5384615384615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240</v>
          </cell>
        </row>
        <row r="287">
          <cell r="B287">
            <v>433</v>
          </cell>
          <cell r="C287" t="str">
            <v>ស្រី រស្មី</v>
          </cell>
          <cell r="D287" t="str">
            <v>SREY REAKSMEY</v>
          </cell>
          <cell r="E287">
            <v>44123</v>
          </cell>
          <cell r="F287" t="str">
            <v>090711663</v>
          </cell>
          <cell r="G287">
            <v>33707</v>
          </cell>
          <cell r="H287" t="str">
            <v>F</v>
          </cell>
          <cell r="I287" t="str">
            <v>品管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</row>
        <row r="287">
          <cell r="AX287">
            <v>30</v>
          </cell>
        </row>
        <row r="288">
          <cell r="B288">
            <v>702</v>
          </cell>
          <cell r="C288" t="str">
            <v>ឃន រក្សា</v>
          </cell>
          <cell r="D288" t="str">
            <v>KHORN REAKSA</v>
          </cell>
          <cell r="E288">
            <v>44214</v>
          </cell>
          <cell r="F288" t="str">
            <v>090875657</v>
          </cell>
          <cell r="G288">
            <v>36264</v>
          </cell>
          <cell r="H288" t="str">
            <v>F</v>
          </cell>
          <cell r="I288" t="str">
            <v>品管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</row>
        <row r="288">
          <cell r="AX288">
            <v>30</v>
          </cell>
        </row>
        <row r="289">
          <cell r="B289">
            <v>703</v>
          </cell>
          <cell r="C289" t="str">
            <v>ប៉ែន ស្រីសយ</v>
          </cell>
          <cell r="D289" t="str">
            <v>PEN SREYSAY</v>
          </cell>
          <cell r="E289">
            <v>44214</v>
          </cell>
          <cell r="F289" t="str">
            <v>090878286</v>
          </cell>
          <cell r="G289">
            <v>36263</v>
          </cell>
          <cell r="H289" t="str">
            <v>F</v>
          </cell>
          <cell r="I289" t="str">
            <v>品管</v>
          </cell>
          <cell r="J289">
            <v>0</v>
          </cell>
          <cell r="K289">
            <v>0</v>
          </cell>
          <cell r="L289">
            <v>200</v>
          </cell>
          <cell r="M289">
            <v>7.69230769230769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</row>
        <row r="289">
          <cell r="AX289">
            <v>30</v>
          </cell>
        </row>
        <row r="290">
          <cell r="B290">
            <v>726</v>
          </cell>
          <cell r="C290" t="str">
            <v>ព្រុំ លក្ខិណា</v>
          </cell>
          <cell r="D290" t="str">
            <v>PRUM LEAKHNA</v>
          </cell>
          <cell r="E290">
            <v>44215</v>
          </cell>
          <cell r="F290" t="str">
            <v>090934028</v>
          </cell>
          <cell r="G290">
            <v>37171</v>
          </cell>
          <cell r="H290" t="str">
            <v>F</v>
          </cell>
          <cell r="I290" t="str">
            <v>品管</v>
          </cell>
          <cell r="J290">
            <v>0</v>
          </cell>
          <cell r="K290">
            <v>0</v>
          </cell>
          <cell r="L290">
            <v>200</v>
          </cell>
          <cell r="M290">
            <v>7.69230769230769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</row>
        <row r="290">
          <cell r="AX290">
            <v>30</v>
          </cell>
        </row>
        <row r="291">
          <cell r="B291">
            <v>1163</v>
          </cell>
          <cell r="C291" t="str">
            <v>យ៉ាន់ ស្រីពៅ</v>
          </cell>
          <cell r="D291" t="str">
            <v>YAN SREYPOV</v>
          </cell>
          <cell r="E291">
            <v>44424</v>
          </cell>
          <cell r="F291" t="str">
            <v>090891196</v>
          </cell>
          <cell r="G291">
            <v>37852</v>
          </cell>
          <cell r="H291" t="str">
            <v>F</v>
          </cell>
          <cell r="I291" t="str">
            <v>品管</v>
          </cell>
          <cell r="J291">
            <v>0</v>
          </cell>
          <cell r="K291">
            <v>0</v>
          </cell>
          <cell r="L291">
            <v>200</v>
          </cell>
          <cell r="M291">
            <v>7.69230769230769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</row>
        <row r="291">
          <cell r="AX291">
            <v>30</v>
          </cell>
        </row>
        <row r="292">
          <cell r="B292">
            <v>1164</v>
          </cell>
          <cell r="C292" t="str">
            <v>សោម បូរឿន</v>
          </cell>
          <cell r="D292" t="str">
            <v>SOM BOROEUN</v>
          </cell>
          <cell r="E292">
            <v>44425</v>
          </cell>
          <cell r="F292" t="str">
            <v>090861749</v>
          </cell>
          <cell r="G292">
            <v>32278</v>
          </cell>
          <cell r="H292" t="str">
            <v>F</v>
          </cell>
          <cell r="I292" t="str">
            <v>品管</v>
          </cell>
          <cell r="J292">
            <v>0</v>
          </cell>
          <cell r="K292">
            <v>0</v>
          </cell>
          <cell r="L292">
            <v>200</v>
          </cell>
          <cell r="M292">
            <v>7.69230769230769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</row>
        <row r="292">
          <cell r="AX292">
            <v>30</v>
          </cell>
        </row>
        <row r="293">
          <cell r="B293">
            <v>1211</v>
          </cell>
          <cell r="C293" t="str">
            <v>កែវ សុខហេង</v>
          </cell>
          <cell r="D293" t="str">
            <v>KEO SOKHENG</v>
          </cell>
          <cell r="E293">
            <v>44455</v>
          </cell>
          <cell r="F293" t="str">
            <v>090946550</v>
          </cell>
          <cell r="G293">
            <v>36586</v>
          </cell>
          <cell r="H293" t="str">
            <v>F</v>
          </cell>
          <cell r="I293" t="str">
            <v>品管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</row>
        <row r="293">
          <cell r="AX293">
            <v>30</v>
          </cell>
        </row>
        <row r="294">
          <cell r="B294">
            <v>1227</v>
          </cell>
          <cell r="C294" t="str">
            <v>ផាត់ ស៊ីណាត</v>
          </cell>
          <cell r="D294" t="str">
            <v>PHATH SINAT</v>
          </cell>
          <cell r="E294">
            <v>44480</v>
          </cell>
          <cell r="F294" t="str">
            <v>090618828</v>
          </cell>
          <cell r="G294">
            <v>35932</v>
          </cell>
          <cell r="H294" t="str">
            <v>F</v>
          </cell>
          <cell r="I294" t="str">
            <v>品管</v>
          </cell>
          <cell r="J294">
            <v>0</v>
          </cell>
          <cell r="K294">
            <v>0</v>
          </cell>
          <cell r="L294">
            <v>200</v>
          </cell>
          <cell r="M294">
            <v>7.69230769230769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</row>
        <row r="294">
          <cell r="AX294">
            <v>30</v>
          </cell>
        </row>
        <row r="295">
          <cell r="B295">
            <v>1396</v>
          </cell>
          <cell r="C295" t="str">
            <v>ហន ភក្ដី</v>
          </cell>
          <cell r="D295" t="str">
            <v>HORN PHEAKDEY</v>
          </cell>
          <cell r="E295">
            <v>44531</v>
          </cell>
          <cell r="F295">
            <v>90950063</v>
          </cell>
          <cell r="G295">
            <v>37730</v>
          </cell>
          <cell r="H295" t="str">
            <v>F</v>
          </cell>
          <cell r="I295" t="str">
            <v>品管</v>
          </cell>
          <cell r="J295">
            <v>1</v>
          </cell>
          <cell r="K295">
            <v>1</v>
          </cell>
          <cell r="L295">
            <v>200</v>
          </cell>
          <cell r="M295">
            <v>7.69230769230769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</row>
        <row r="295">
          <cell r="AX295">
            <v>24</v>
          </cell>
        </row>
        <row r="296">
          <cell r="B296">
            <v>1586</v>
          </cell>
          <cell r="C296" t="str">
            <v>ខាត់ ស្រីណា</v>
          </cell>
          <cell r="D296" t="str">
            <v>KHATH SREYNA</v>
          </cell>
          <cell r="E296">
            <v>44573</v>
          </cell>
          <cell r="F296">
            <v>90876055</v>
          </cell>
          <cell r="G296">
            <v>36516</v>
          </cell>
          <cell r="H296" t="str">
            <v>F</v>
          </cell>
          <cell r="I296" t="str">
            <v>品管</v>
          </cell>
          <cell r="J296">
            <v>0</v>
          </cell>
          <cell r="K296">
            <v>0</v>
          </cell>
          <cell r="L296">
            <v>200</v>
          </cell>
          <cell r="M296">
            <v>7.69230769230769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6">
          <cell r="AX296">
            <v>30</v>
          </cell>
        </row>
        <row r="297">
          <cell r="B297">
            <v>1720</v>
          </cell>
          <cell r="C297" t="str">
            <v>ឆឹប ស៊ីណេត</v>
          </cell>
          <cell r="D297" t="str">
            <v>CHHEB SINET</v>
          </cell>
          <cell r="E297">
            <v>44587</v>
          </cell>
          <cell r="F297">
            <v>90890911</v>
          </cell>
          <cell r="G297">
            <v>36644</v>
          </cell>
          <cell r="H297" t="str">
            <v>F</v>
          </cell>
          <cell r="I297" t="str">
            <v>品管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</row>
        <row r="297">
          <cell r="AX297">
            <v>24</v>
          </cell>
        </row>
        <row r="298">
          <cell r="B298">
            <v>1730</v>
          </cell>
          <cell r="C298" t="str">
            <v>សន សុខា</v>
          </cell>
          <cell r="D298" t="str">
            <v>SORN SOKHA</v>
          </cell>
          <cell r="E298">
            <v>44588</v>
          </cell>
          <cell r="F298">
            <v>90943401</v>
          </cell>
          <cell r="G298">
            <v>37381</v>
          </cell>
          <cell r="H298" t="str">
            <v>F</v>
          </cell>
          <cell r="I298" t="str">
            <v>品管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298">
          <cell r="AX298">
            <v>30</v>
          </cell>
        </row>
        <row r="299">
          <cell r="B299">
            <v>1785</v>
          </cell>
          <cell r="C299" t="str">
            <v>ស៊ុន​ ស្រីពៅ</v>
          </cell>
          <cell r="D299" t="str">
            <v>SUN SREYPOV</v>
          </cell>
          <cell r="E299">
            <v>44596</v>
          </cell>
          <cell r="F299">
            <v>90648964</v>
          </cell>
          <cell r="G299">
            <v>34098</v>
          </cell>
          <cell r="H299" t="str">
            <v>F</v>
          </cell>
          <cell r="I299" t="str">
            <v>品管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299">
          <cell r="AX299">
            <v>30</v>
          </cell>
        </row>
        <row r="300">
          <cell r="B300">
            <v>1827</v>
          </cell>
          <cell r="C300" t="str">
            <v>មូល លីណា</v>
          </cell>
          <cell r="D300" t="str">
            <v>MOL LYNA</v>
          </cell>
          <cell r="E300">
            <v>44603</v>
          </cell>
          <cell r="F300">
            <v>90959621</v>
          </cell>
          <cell r="G300">
            <v>37885</v>
          </cell>
          <cell r="H300" t="str">
            <v>M</v>
          </cell>
          <cell r="I300" t="str">
            <v>品管</v>
          </cell>
          <cell r="J300">
            <v>0</v>
          </cell>
          <cell r="K300">
            <v>0</v>
          </cell>
          <cell r="L300">
            <v>200</v>
          </cell>
          <cell r="M300">
            <v>7.69230769230769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X300">
            <v>30</v>
          </cell>
        </row>
        <row r="301">
          <cell r="B301">
            <v>2000</v>
          </cell>
          <cell r="C301" t="str">
            <v>កុយ ស្រីពៅ</v>
          </cell>
          <cell r="D301" t="str">
            <v>KOY SREYPEOU</v>
          </cell>
          <cell r="E301">
            <v>44642</v>
          </cell>
          <cell r="F301">
            <v>90903785</v>
          </cell>
          <cell r="G301">
            <v>36840</v>
          </cell>
          <cell r="H301" t="str">
            <v>F</v>
          </cell>
          <cell r="I301" t="str">
            <v>品管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</row>
        <row r="301">
          <cell r="AX301">
            <v>30</v>
          </cell>
        </row>
        <row r="302">
          <cell r="B302">
            <v>2241</v>
          </cell>
          <cell r="C302" t="str">
            <v>ភាគ សុផា</v>
          </cell>
          <cell r="D302" t="str">
            <v>PHEAK SOPHA</v>
          </cell>
          <cell r="E302">
            <v>44747</v>
          </cell>
          <cell r="F302" t="str">
            <v>090619225</v>
          </cell>
          <cell r="G302">
            <v>35252</v>
          </cell>
          <cell r="H302" t="str">
            <v>F</v>
          </cell>
          <cell r="I302" t="str">
            <v>品管</v>
          </cell>
          <cell r="J302">
            <v>0</v>
          </cell>
          <cell r="K302">
            <v>0</v>
          </cell>
          <cell r="L302">
            <v>200</v>
          </cell>
          <cell r="M302">
            <v>7.69230769230769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</row>
        <row r="302">
          <cell r="AX302">
            <v>30</v>
          </cell>
        </row>
        <row r="303">
          <cell r="B303" t="str">
            <v>合计：</v>
          </cell>
          <cell r="C303" t="str">
            <v>品管</v>
          </cell>
          <cell r="D303">
            <v>16</v>
          </cell>
        </row>
        <row r="303">
          <cell r="I303" t="str">
            <v>品管</v>
          </cell>
        </row>
        <row r="303">
          <cell r="L303">
            <v>3200</v>
          </cell>
          <cell r="M303">
            <v>123.076923076923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468</v>
          </cell>
        </row>
        <row r="304">
          <cell r="B304">
            <v>542</v>
          </cell>
          <cell r="C304" t="str">
            <v>ខៅ ស្រីនាង</v>
          </cell>
          <cell r="D304" t="str">
            <v>KHAO SREYNEANG</v>
          </cell>
          <cell r="E304">
            <v>44138</v>
          </cell>
          <cell r="F304" t="str">
            <v>090883381</v>
          </cell>
          <cell r="G304">
            <v>36650</v>
          </cell>
          <cell r="H304" t="str">
            <v>F</v>
          </cell>
          <cell r="I304" t="str">
            <v>材料仓</v>
          </cell>
          <cell r="J304">
            <v>0</v>
          </cell>
          <cell r="K304">
            <v>0</v>
          </cell>
          <cell r="L304">
            <v>200</v>
          </cell>
          <cell r="M304">
            <v>7.69230769230769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04">
          <cell r="AX304">
            <v>22</v>
          </cell>
        </row>
        <row r="305">
          <cell r="B305">
            <v>1572</v>
          </cell>
          <cell r="C305" t="str">
            <v>សនស៊ុន ពិសិដ្ឋ</v>
          </cell>
          <cell r="D305" t="str">
            <v>SORNSUN PISETH</v>
          </cell>
          <cell r="E305">
            <v>44567</v>
          </cell>
          <cell r="F305">
            <v>90957133</v>
          </cell>
          <cell r="G305">
            <v>37638</v>
          </cell>
          <cell r="H305" t="str">
            <v>M</v>
          </cell>
          <cell r="I305" t="str">
            <v>材料仓</v>
          </cell>
          <cell r="J305">
            <v>0</v>
          </cell>
          <cell r="K305">
            <v>0</v>
          </cell>
          <cell r="L305">
            <v>200</v>
          </cell>
          <cell r="M305">
            <v>7.69230769230769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</row>
        <row r="305">
          <cell r="AX305">
            <v>30</v>
          </cell>
        </row>
        <row r="306">
          <cell r="B306">
            <v>919</v>
          </cell>
          <cell r="C306" t="str">
            <v>ស្រី ក្រាំងយ៉ូវ</v>
          </cell>
          <cell r="D306" t="str">
            <v>SREY KRANGYOUV</v>
          </cell>
          <cell r="E306">
            <v>44326</v>
          </cell>
          <cell r="F306" t="str">
            <v>090488476</v>
          </cell>
          <cell r="G306">
            <v>34366</v>
          </cell>
          <cell r="H306" t="str">
            <v>F</v>
          </cell>
          <cell r="I306" t="str">
            <v>面仓</v>
          </cell>
          <cell r="J306">
            <v>0</v>
          </cell>
          <cell r="K306">
            <v>0</v>
          </cell>
          <cell r="L306">
            <v>200</v>
          </cell>
          <cell r="M306">
            <v>7.69230769230769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</row>
        <row r="306">
          <cell r="AX306">
            <v>24</v>
          </cell>
        </row>
        <row r="307">
          <cell r="B307">
            <v>763</v>
          </cell>
          <cell r="C307" t="str">
            <v>ឈួន ពៅ</v>
          </cell>
          <cell r="D307" t="str">
            <v>CHHOUN PEOU</v>
          </cell>
          <cell r="E307">
            <v>44282</v>
          </cell>
          <cell r="F307" t="str">
            <v>090655816</v>
          </cell>
          <cell r="G307">
            <v>34737</v>
          </cell>
          <cell r="H307" t="str">
            <v>M</v>
          </cell>
          <cell r="I307" t="str">
            <v>材料仓</v>
          </cell>
          <cell r="J307">
            <v>0</v>
          </cell>
          <cell r="K307">
            <v>0</v>
          </cell>
          <cell r="L307">
            <v>200</v>
          </cell>
          <cell r="M307">
            <v>7.69230769230769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</row>
        <row r="307">
          <cell r="AX307">
            <v>30</v>
          </cell>
        </row>
        <row r="308">
          <cell r="B308">
            <v>2018</v>
          </cell>
          <cell r="C308" t="str">
            <v>ភឿន សុភ័ក</v>
          </cell>
          <cell r="D308" t="str">
            <v>PHOUERN SOPHEAK</v>
          </cell>
          <cell r="E308">
            <v>44656</v>
          </cell>
          <cell r="F308">
            <v>90958375</v>
          </cell>
          <cell r="G308">
            <v>38275</v>
          </cell>
          <cell r="H308" t="str">
            <v>F</v>
          </cell>
          <cell r="I308" t="str">
            <v>材料仓</v>
          </cell>
          <cell r="J308">
            <v>0</v>
          </cell>
          <cell r="K308">
            <v>0</v>
          </cell>
          <cell r="L308">
            <v>200</v>
          </cell>
          <cell r="M308">
            <v>7.69230769230769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</row>
        <row r="308">
          <cell r="AX308">
            <v>30</v>
          </cell>
        </row>
        <row r="309">
          <cell r="B309">
            <v>2021</v>
          </cell>
        </row>
        <row r="309">
          <cell r="D309" t="str">
            <v>YONG VOSAL</v>
          </cell>
          <cell r="E309">
            <v>44657</v>
          </cell>
        </row>
        <row r="309">
          <cell r="H309" t="str">
            <v>F</v>
          </cell>
          <cell r="I309" t="str">
            <v>材料仓</v>
          </cell>
        </row>
        <row r="309">
          <cell r="L309">
            <v>200</v>
          </cell>
          <cell r="M309">
            <v>7.69230769230769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</row>
        <row r="309">
          <cell r="AX309">
            <v>0</v>
          </cell>
        </row>
        <row r="310">
          <cell r="B310">
            <v>2227</v>
          </cell>
          <cell r="C310" t="str">
            <v>ពៅ វុត្ថា</v>
          </cell>
          <cell r="D310" t="str">
            <v>POV VUTHA</v>
          </cell>
          <cell r="E310">
            <v>44744</v>
          </cell>
          <cell r="F310" t="str">
            <v>090923989</v>
          </cell>
          <cell r="G310">
            <v>31962</v>
          </cell>
          <cell r="H310" t="str">
            <v>M</v>
          </cell>
          <cell r="I310" t="str">
            <v>材料仓</v>
          </cell>
          <cell r="J310">
            <v>0</v>
          </cell>
          <cell r="K310">
            <v>0</v>
          </cell>
          <cell r="L310">
            <v>200</v>
          </cell>
          <cell r="M310">
            <v>7.69230769230769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</row>
        <row r="310">
          <cell r="AX310">
            <v>30</v>
          </cell>
        </row>
        <row r="311">
          <cell r="B311">
            <v>2263</v>
          </cell>
          <cell r="C311" t="str">
            <v>ស៊ុន សុជាតិ</v>
          </cell>
          <cell r="D311" t="str">
            <v>SUN SOCHEAT</v>
          </cell>
          <cell r="E311">
            <v>44774</v>
          </cell>
          <cell r="F311" t="str">
            <v>090951943</v>
          </cell>
          <cell r="G311">
            <v>38552</v>
          </cell>
          <cell r="H311" t="str">
            <v>M</v>
          </cell>
          <cell r="I311" t="str">
            <v>材料仓</v>
          </cell>
          <cell r="J311">
            <v>0</v>
          </cell>
          <cell r="K311">
            <v>0</v>
          </cell>
          <cell r="L311">
            <v>200</v>
          </cell>
          <cell r="M311">
            <v>7.69230769230769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</row>
        <row r="311">
          <cell r="AX311">
            <v>22</v>
          </cell>
        </row>
        <row r="312">
          <cell r="B312" t="str">
            <v>合计：</v>
          </cell>
          <cell r="C312" t="str">
            <v>仓库</v>
          </cell>
          <cell r="D312">
            <v>8</v>
          </cell>
        </row>
        <row r="312">
          <cell r="I312" t="str">
            <v>材料仓</v>
          </cell>
        </row>
        <row r="312">
          <cell r="L312">
            <v>1600</v>
          </cell>
          <cell r="M312">
            <v>61.5384615384615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188</v>
          </cell>
        </row>
        <row r="313">
          <cell r="B313" t="str">
            <v>总计</v>
          </cell>
        </row>
        <row r="313">
          <cell r="D313">
            <v>282</v>
          </cell>
        </row>
        <row r="313">
          <cell r="L313">
            <v>56500</v>
          </cell>
          <cell r="M313">
            <v>2173.07692307692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30</v>
          </cell>
          <cell r="AI313">
            <v>0</v>
          </cell>
          <cell r="AJ313">
            <v>100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8195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总计"/>
      <sheetName val="零钱"/>
      <sheetName val="Sheet2"/>
      <sheetName val="员工"/>
      <sheetName val="员工 (2)"/>
      <sheetName val="柬干"/>
      <sheetName val="辞退结清"/>
      <sheetName val="陆干薪资"/>
      <sheetName val="7月5%合约金"/>
      <sheetName val="离职5%合约金"/>
      <sheetName val="产假50%"/>
      <sheetName val="Sheet1"/>
      <sheetName val="产假50% 5月-7月"/>
      <sheetName val="产假50% 4月-6月"/>
      <sheetName val="产假50% 3月-5月"/>
      <sheetName val="产假50% 2月-4月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207</v>
          </cell>
          <cell r="C14" t="str">
            <v>សាន់ សាវឿន</v>
          </cell>
          <cell r="D14" t="str">
            <v>SANN SAVOEUN</v>
          </cell>
          <cell r="E14">
            <v>43804</v>
          </cell>
          <cell r="F14" t="str">
            <v>090606907</v>
          </cell>
          <cell r="G14">
            <v>27077</v>
          </cell>
          <cell r="H14" t="str">
            <v>F</v>
          </cell>
          <cell r="I14" t="str">
            <v>清洁工</v>
          </cell>
          <cell r="J14">
            <v>0</v>
          </cell>
          <cell r="K14">
            <v>1</v>
          </cell>
          <cell r="L14">
            <v>200</v>
          </cell>
          <cell r="M14">
            <v>7.69230769230769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X14">
            <v>30</v>
          </cell>
        </row>
        <row r="15">
          <cell r="B15">
            <v>538</v>
          </cell>
          <cell r="C15" t="str">
            <v>ជុំ ម៉ៅ</v>
          </cell>
          <cell r="D15" t="str">
            <v>CHUM MAO</v>
          </cell>
          <cell r="E15">
            <v>44133</v>
          </cell>
          <cell r="F15" t="str">
            <v>090782322</v>
          </cell>
          <cell r="G15">
            <v>23646</v>
          </cell>
          <cell r="H15" t="str">
            <v>F</v>
          </cell>
          <cell r="I15" t="str">
            <v>清洁工</v>
          </cell>
          <cell r="J15">
            <v>0</v>
          </cell>
          <cell r="K15">
            <v>0</v>
          </cell>
          <cell r="L15">
            <v>200</v>
          </cell>
          <cell r="M15">
            <v>7.69230769230769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5">
          <cell r="AX15">
            <v>30</v>
          </cell>
        </row>
        <row r="16">
          <cell r="B16" t="str">
            <v>合计：</v>
          </cell>
          <cell r="C16" t="str">
            <v>办公室</v>
          </cell>
          <cell r="D16">
            <v>2</v>
          </cell>
        </row>
        <row r="16">
          <cell r="L16">
            <v>400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60</v>
          </cell>
        </row>
        <row r="17">
          <cell r="B17">
            <v>537</v>
          </cell>
          <cell r="C17" t="str">
            <v>ប៉ែន ធួន</v>
          </cell>
          <cell r="D17" t="str">
            <v>PEN THUON</v>
          </cell>
          <cell r="E17">
            <v>44131</v>
          </cell>
          <cell r="F17" t="str">
            <v>090859650</v>
          </cell>
          <cell r="G17">
            <v>33699</v>
          </cell>
          <cell r="H17" t="str">
            <v>M</v>
          </cell>
          <cell r="I17" t="str">
            <v>机修</v>
          </cell>
          <cell r="J17">
            <v>0</v>
          </cell>
          <cell r="K17">
            <v>0</v>
          </cell>
          <cell r="L17">
            <v>200</v>
          </cell>
          <cell r="M17">
            <v>7.69230769230769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30</v>
          </cell>
          <cell r="AI17">
            <v>0</v>
          </cell>
          <cell r="AJ17">
            <v>40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7">
          <cell r="AX17">
            <v>30</v>
          </cell>
        </row>
        <row r="18">
          <cell r="B18">
            <v>2185</v>
          </cell>
          <cell r="C18" t="str">
            <v>សៅ រដ្ឋា</v>
          </cell>
          <cell r="D18" t="str">
            <v>SAO RATHA</v>
          </cell>
          <cell r="E18">
            <v>44732</v>
          </cell>
          <cell r="F18" t="str">
            <v>090736876</v>
          </cell>
          <cell r="G18">
            <v>36230</v>
          </cell>
          <cell r="H18" t="str">
            <v>M</v>
          </cell>
          <cell r="I18" t="str">
            <v>电工</v>
          </cell>
          <cell r="J18">
            <v>0</v>
          </cell>
          <cell r="K18">
            <v>0</v>
          </cell>
          <cell r="L18">
            <v>300</v>
          </cell>
          <cell r="M18">
            <v>11.5384615384615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8">
          <cell r="AX18">
            <v>3</v>
          </cell>
        </row>
        <row r="19">
          <cell r="B19" t="str">
            <v>合计：</v>
          </cell>
          <cell r="C19" t="str">
            <v>机修</v>
          </cell>
          <cell r="D19">
            <v>2</v>
          </cell>
        </row>
        <row r="19">
          <cell r="I19" t="str">
            <v>机修</v>
          </cell>
        </row>
        <row r="19">
          <cell r="L19">
            <v>500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0</v>
          </cell>
          <cell r="AJ19">
            <v>40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33</v>
          </cell>
        </row>
        <row r="20">
          <cell r="B20">
            <v>285</v>
          </cell>
          <cell r="C20" t="str">
            <v>ពៅ សុផារ៉ា</v>
          </cell>
          <cell r="D20" t="str">
            <v>POV SOPHARA</v>
          </cell>
          <cell r="E20">
            <v>44109</v>
          </cell>
          <cell r="F20" t="str">
            <v>090907002</v>
          </cell>
          <cell r="G20">
            <v>34037</v>
          </cell>
          <cell r="H20" t="str">
            <v>F</v>
          </cell>
          <cell r="I20" t="str">
            <v>成型A线</v>
          </cell>
          <cell r="J20">
            <v>0</v>
          </cell>
          <cell r="K20">
            <v>2</v>
          </cell>
          <cell r="L20">
            <v>200</v>
          </cell>
          <cell r="M20">
            <v>7.69230769230769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0">
          <cell r="AX20">
            <v>30</v>
          </cell>
        </row>
        <row r="21">
          <cell r="B21">
            <v>286</v>
          </cell>
          <cell r="C21" t="str">
            <v>ម៉ៅ ធារី</v>
          </cell>
          <cell r="D21" t="str">
            <v>MAO THEARY</v>
          </cell>
          <cell r="E21">
            <v>44109</v>
          </cell>
          <cell r="F21" t="str">
            <v>090869136</v>
          </cell>
          <cell r="G21">
            <v>35839</v>
          </cell>
          <cell r="H21" t="str">
            <v>F</v>
          </cell>
          <cell r="I21" t="str">
            <v>成型A线</v>
          </cell>
          <cell r="J21">
            <v>1</v>
          </cell>
          <cell r="K21">
            <v>0</v>
          </cell>
          <cell r="L21">
            <v>200</v>
          </cell>
          <cell r="M21">
            <v>7.69230769230769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1">
          <cell r="AX21">
            <v>30</v>
          </cell>
        </row>
        <row r="22">
          <cell r="B22">
            <v>292</v>
          </cell>
          <cell r="C22" t="str">
            <v>សេក សុផល</v>
          </cell>
          <cell r="D22" t="str">
            <v>SEK SOPHAL</v>
          </cell>
          <cell r="E22">
            <v>44109</v>
          </cell>
          <cell r="F22" t="str">
            <v>090718999</v>
          </cell>
          <cell r="G22">
            <v>32771</v>
          </cell>
          <cell r="H22" t="str">
            <v>F</v>
          </cell>
          <cell r="I22" t="str">
            <v>成型A线</v>
          </cell>
          <cell r="J22">
            <v>0</v>
          </cell>
          <cell r="K22">
            <v>1</v>
          </cell>
          <cell r="L22">
            <v>200</v>
          </cell>
          <cell r="M22">
            <v>7.69230769230769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2">
          <cell r="AX22">
            <v>30</v>
          </cell>
        </row>
        <row r="23">
          <cell r="B23">
            <v>293</v>
          </cell>
          <cell r="C23" t="str">
            <v>ប្រាក់ ផល្លា</v>
          </cell>
          <cell r="D23" t="str">
            <v>PRAK PHROLA</v>
          </cell>
          <cell r="E23">
            <v>44109</v>
          </cell>
          <cell r="F23" t="str">
            <v>090522410</v>
          </cell>
          <cell r="G23">
            <v>34471</v>
          </cell>
          <cell r="H23" t="str">
            <v>F</v>
          </cell>
          <cell r="I23" t="str">
            <v>成型A线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X23">
            <v>30</v>
          </cell>
        </row>
        <row r="24">
          <cell r="B24">
            <v>296</v>
          </cell>
          <cell r="C24" t="str">
            <v>សុខ ផារ៉ា</v>
          </cell>
          <cell r="D24" t="str">
            <v>SOK PHARA</v>
          </cell>
          <cell r="E24">
            <v>44109</v>
          </cell>
          <cell r="F24" t="str">
            <v>010841337</v>
          </cell>
          <cell r="G24">
            <v>35187</v>
          </cell>
          <cell r="H24" t="str">
            <v>F</v>
          </cell>
          <cell r="I24" t="str">
            <v>成型A线</v>
          </cell>
          <cell r="J24">
            <v>1</v>
          </cell>
          <cell r="K24">
            <v>3</v>
          </cell>
          <cell r="L24">
            <v>200</v>
          </cell>
          <cell r="M24">
            <v>7.69230769230769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4">
          <cell r="AX24">
            <v>30</v>
          </cell>
        </row>
        <row r="25">
          <cell r="B25">
            <v>417</v>
          </cell>
          <cell r="C25" t="str">
            <v>បឿន សាឡន</v>
          </cell>
          <cell r="D25" t="str">
            <v>BOEUN SALORN</v>
          </cell>
          <cell r="E25">
            <v>44123</v>
          </cell>
          <cell r="F25" t="str">
            <v>090608954</v>
          </cell>
          <cell r="G25">
            <v>30608</v>
          </cell>
          <cell r="H25" t="str">
            <v>F</v>
          </cell>
          <cell r="I25" t="str">
            <v>成型A线</v>
          </cell>
          <cell r="J25">
            <v>1</v>
          </cell>
          <cell r="K25">
            <v>1</v>
          </cell>
          <cell r="L25">
            <v>200</v>
          </cell>
          <cell r="M25">
            <v>7.69230769230769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5">
          <cell r="AX25">
            <v>30</v>
          </cell>
        </row>
        <row r="26">
          <cell r="B26">
            <v>628</v>
          </cell>
          <cell r="C26" t="str">
            <v>ចាន់ សុផៃ</v>
          </cell>
          <cell r="D26" t="str">
            <v>CHAN SOPAL</v>
          </cell>
          <cell r="E26">
            <v>44183</v>
          </cell>
          <cell r="F26" t="str">
            <v>090588331</v>
          </cell>
          <cell r="G26">
            <v>33945</v>
          </cell>
          <cell r="H26" t="str">
            <v>F</v>
          </cell>
          <cell r="I26" t="str">
            <v>成型A线</v>
          </cell>
          <cell r="J26">
            <v>0</v>
          </cell>
          <cell r="K26">
            <v>0</v>
          </cell>
          <cell r="L26">
            <v>200</v>
          </cell>
          <cell r="M26">
            <v>7.69230769230769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X26">
            <v>30</v>
          </cell>
        </row>
        <row r="27">
          <cell r="B27">
            <v>690</v>
          </cell>
          <cell r="C27" t="str">
            <v>ហន ភត្រ្តា</v>
          </cell>
          <cell r="D27" t="str">
            <v>HORN PHEAKTRA</v>
          </cell>
          <cell r="E27">
            <v>44200</v>
          </cell>
          <cell r="F27" t="str">
            <v>090912903</v>
          </cell>
          <cell r="G27">
            <v>37353</v>
          </cell>
          <cell r="H27" t="str">
            <v>F</v>
          </cell>
          <cell r="I27" t="str">
            <v>成型A线</v>
          </cell>
          <cell r="J27">
            <v>0</v>
          </cell>
          <cell r="K27">
            <v>0</v>
          </cell>
          <cell r="L27">
            <v>200</v>
          </cell>
          <cell r="M27">
            <v>7.69230769230769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X27">
            <v>30</v>
          </cell>
        </row>
        <row r="28">
          <cell r="B28">
            <v>381</v>
          </cell>
          <cell r="C28" t="str">
            <v>ចាប សុណា</v>
          </cell>
          <cell r="D28" t="str">
            <v>CHAP SONA</v>
          </cell>
          <cell r="E28">
            <v>44118</v>
          </cell>
          <cell r="F28" t="str">
            <v>090916170</v>
          </cell>
          <cell r="G28">
            <v>37155</v>
          </cell>
          <cell r="H28" t="str">
            <v>F</v>
          </cell>
          <cell r="I28" t="str">
            <v>成型A线</v>
          </cell>
          <cell r="J28">
            <v>0</v>
          </cell>
          <cell r="K28">
            <v>0</v>
          </cell>
          <cell r="L28">
            <v>200</v>
          </cell>
          <cell r="M28">
            <v>7.69230769230769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X28">
            <v>30</v>
          </cell>
        </row>
        <row r="29">
          <cell r="B29">
            <v>938</v>
          </cell>
          <cell r="C29" t="str">
            <v>នួន ផារី</v>
          </cell>
          <cell r="D29" t="str">
            <v>NUON PHARY</v>
          </cell>
          <cell r="E29">
            <v>44328</v>
          </cell>
          <cell r="F29" t="str">
            <v>090888111</v>
          </cell>
          <cell r="G29">
            <v>35678</v>
          </cell>
          <cell r="H29" t="str">
            <v>F</v>
          </cell>
          <cell r="I29" t="str">
            <v>成型A线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X29">
            <v>30</v>
          </cell>
        </row>
        <row r="30">
          <cell r="B30">
            <v>1022</v>
          </cell>
          <cell r="C30" t="str">
            <v>គល់ ដារ៉ូ</v>
          </cell>
          <cell r="D30" t="str">
            <v>KUL DARO</v>
          </cell>
          <cell r="E30">
            <v>44406</v>
          </cell>
          <cell r="F30" t="str">
            <v>090668153</v>
          </cell>
          <cell r="G30">
            <v>35435</v>
          </cell>
          <cell r="H30" t="str">
            <v>M</v>
          </cell>
          <cell r="I30" t="str">
            <v>成型A线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X30">
            <v>30</v>
          </cell>
        </row>
        <row r="31">
          <cell r="B31">
            <v>695</v>
          </cell>
          <cell r="C31" t="str">
            <v>ស្រីហម បុប្ផា</v>
          </cell>
          <cell r="D31" t="str">
            <v>SREYHORM BOPHA</v>
          </cell>
          <cell r="E31">
            <v>44200</v>
          </cell>
          <cell r="F31" t="str">
            <v>090515842</v>
          </cell>
          <cell r="G31">
            <v>32304</v>
          </cell>
          <cell r="H31" t="str">
            <v>M</v>
          </cell>
          <cell r="I31" t="str">
            <v>成型A线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X31">
            <v>30</v>
          </cell>
        </row>
        <row r="32">
          <cell r="B32">
            <v>707</v>
          </cell>
          <cell r="C32" t="str">
            <v>ចាន់ ស៊ាឡេង</v>
          </cell>
          <cell r="D32" t="str">
            <v>CHAN SEAKLENG</v>
          </cell>
          <cell r="E32">
            <v>44214</v>
          </cell>
          <cell r="F32" t="str">
            <v>160543362</v>
          </cell>
          <cell r="G32">
            <v>36928</v>
          </cell>
          <cell r="H32" t="str">
            <v>F</v>
          </cell>
          <cell r="I32" t="str">
            <v>成型A线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X32">
            <v>30</v>
          </cell>
        </row>
        <row r="33">
          <cell r="B33">
            <v>708</v>
          </cell>
          <cell r="C33" t="str">
            <v>មុំ សារុន</v>
          </cell>
          <cell r="D33" t="str">
            <v>MOM SARUN</v>
          </cell>
          <cell r="E33">
            <v>44214</v>
          </cell>
          <cell r="F33" t="str">
            <v>090813479</v>
          </cell>
          <cell r="G33" t="str">
            <v>18/7/1985</v>
          </cell>
          <cell r="H33" t="str">
            <v>M</v>
          </cell>
          <cell r="I33" t="str">
            <v>成型A线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X33">
            <v>30</v>
          </cell>
        </row>
        <row r="34">
          <cell r="B34">
            <v>287</v>
          </cell>
          <cell r="C34" t="str">
            <v>អែល ស៊ីម</v>
          </cell>
          <cell r="D34" t="str">
            <v>ERL SOEM</v>
          </cell>
          <cell r="E34">
            <v>44109</v>
          </cell>
          <cell r="F34" t="str">
            <v>090547310</v>
          </cell>
          <cell r="G34">
            <v>30026</v>
          </cell>
          <cell r="H34" t="str">
            <v>M</v>
          </cell>
          <cell r="I34" t="str">
            <v>成型A线</v>
          </cell>
          <cell r="J34">
            <v>0</v>
          </cell>
          <cell r="K34">
            <v>1</v>
          </cell>
          <cell r="L34">
            <v>200</v>
          </cell>
          <cell r="M34">
            <v>7.69230769230769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X34">
            <v>30</v>
          </cell>
        </row>
        <row r="35">
          <cell r="B35">
            <v>1768</v>
          </cell>
          <cell r="C35" t="str">
            <v>រ័ត្ន សុឃា</v>
          </cell>
          <cell r="D35" t="str">
            <v>RATH SOKHEA</v>
          </cell>
          <cell r="E35">
            <v>44594</v>
          </cell>
          <cell r="F35">
            <v>90644460</v>
          </cell>
          <cell r="G35">
            <v>27926</v>
          </cell>
          <cell r="H35" t="str">
            <v>F</v>
          </cell>
          <cell r="I35" t="str">
            <v>成型A线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X35">
            <v>30</v>
          </cell>
        </row>
        <row r="36">
          <cell r="B36">
            <v>1700</v>
          </cell>
          <cell r="C36" t="str">
            <v>បឿន ង៉ោល</v>
          </cell>
          <cell r="D36" t="str">
            <v>BOEURN NGORL</v>
          </cell>
          <cell r="E36">
            <v>44586</v>
          </cell>
          <cell r="F36">
            <v>90921681</v>
          </cell>
          <cell r="G36">
            <v>37172</v>
          </cell>
          <cell r="H36" t="str">
            <v>M</v>
          </cell>
          <cell r="I36" t="str">
            <v>成型A线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X36">
            <v>30</v>
          </cell>
        </row>
        <row r="37">
          <cell r="B37">
            <v>1782</v>
          </cell>
          <cell r="C37" t="str">
            <v>សែ សាបន</v>
          </cell>
          <cell r="D37" t="str">
            <v>SEO SABAN</v>
          </cell>
          <cell r="E37">
            <v>44595</v>
          </cell>
          <cell r="F37">
            <v>90532719</v>
          </cell>
          <cell r="G37">
            <v>30235</v>
          </cell>
          <cell r="H37" t="str">
            <v>F</v>
          </cell>
          <cell r="I37" t="str">
            <v>成型A线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X37">
            <v>30</v>
          </cell>
        </row>
        <row r="38">
          <cell r="B38">
            <v>1722</v>
          </cell>
          <cell r="C38" t="str">
            <v>ខៀវ ពិសិដ្ឋ</v>
          </cell>
          <cell r="D38" t="str">
            <v>KHIEV PISET</v>
          </cell>
          <cell r="E38">
            <v>44587</v>
          </cell>
          <cell r="F38">
            <v>90753621</v>
          </cell>
          <cell r="G38">
            <v>30935</v>
          </cell>
          <cell r="H38" t="str">
            <v>M</v>
          </cell>
          <cell r="I38" t="str">
            <v>成型A线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X38">
            <v>30</v>
          </cell>
        </row>
        <row r="39">
          <cell r="B39">
            <v>1120</v>
          </cell>
          <cell r="C39" t="str">
            <v>ម៉ៅ ទ្រី</v>
          </cell>
          <cell r="D39" t="str">
            <v>MAO TRY</v>
          </cell>
          <cell r="E39">
            <v>44419</v>
          </cell>
          <cell r="F39" t="str">
            <v>090579392</v>
          </cell>
          <cell r="G39">
            <v>35170</v>
          </cell>
          <cell r="H39" t="str">
            <v>M</v>
          </cell>
          <cell r="I39" t="str">
            <v>成型A线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X39">
            <v>30</v>
          </cell>
        </row>
        <row r="40">
          <cell r="B40">
            <v>1699</v>
          </cell>
          <cell r="C40" t="str">
            <v>យ៉ុង សាលាប</v>
          </cell>
          <cell r="D40" t="str">
            <v>YONG SALEAP</v>
          </cell>
          <cell r="E40">
            <v>44586</v>
          </cell>
          <cell r="F40">
            <v>90934265</v>
          </cell>
          <cell r="G40">
            <v>37417</v>
          </cell>
          <cell r="H40" t="str">
            <v>M</v>
          </cell>
          <cell r="I40" t="str">
            <v>成型A线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X40">
            <v>30</v>
          </cell>
        </row>
        <row r="41">
          <cell r="B41">
            <v>1995</v>
          </cell>
          <cell r="C41" t="str">
            <v>មាស ហៃ</v>
          </cell>
          <cell r="D41" t="str">
            <v>MEAS HAI</v>
          </cell>
          <cell r="E41">
            <v>44639</v>
          </cell>
          <cell r="F41">
            <v>90846635</v>
          </cell>
          <cell r="G41">
            <v>36924</v>
          </cell>
          <cell r="H41" t="str">
            <v>M</v>
          </cell>
          <cell r="I41" t="str">
            <v>成型大包装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X41">
            <v>30</v>
          </cell>
        </row>
        <row r="42">
          <cell r="B42">
            <v>1390</v>
          </cell>
          <cell r="C42" t="str">
            <v>ឥន ស្រីមុំ</v>
          </cell>
          <cell r="D42" t="str">
            <v>EN SREYMOM</v>
          </cell>
          <cell r="E42">
            <v>44531</v>
          </cell>
          <cell r="F42">
            <v>90637361</v>
          </cell>
          <cell r="G42">
            <v>30591</v>
          </cell>
          <cell r="H42" t="str">
            <v>F</v>
          </cell>
          <cell r="I42" t="str">
            <v>成型A线</v>
          </cell>
          <cell r="J42">
            <v>0</v>
          </cell>
          <cell r="K42">
            <v>0</v>
          </cell>
          <cell r="L42">
            <v>200</v>
          </cell>
          <cell r="M42">
            <v>7.69230769230769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X42">
            <v>30</v>
          </cell>
        </row>
        <row r="43">
          <cell r="B43">
            <v>1530</v>
          </cell>
          <cell r="C43" t="str">
            <v>អាន វិចនា</v>
          </cell>
          <cell r="D43" t="str">
            <v>AN VECHNA</v>
          </cell>
          <cell r="E43">
            <v>44559</v>
          </cell>
          <cell r="F43">
            <v>90957141</v>
          </cell>
          <cell r="G43">
            <v>37921</v>
          </cell>
          <cell r="H43" t="str">
            <v>F</v>
          </cell>
          <cell r="I43" t="str">
            <v>成型A线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X43">
            <v>30</v>
          </cell>
        </row>
        <row r="44">
          <cell r="B44">
            <v>907</v>
          </cell>
          <cell r="C44" t="str">
            <v>ទូច មករា</v>
          </cell>
          <cell r="D44" t="str">
            <v>THOUCH MAKARA</v>
          </cell>
          <cell r="E44">
            <v>44321</v>
          </cell>
          <cell r="F44" t="str">
            <v>070254604</v>
          </cell>
          <cell r="G44">
            <v>35457</v>
          </cell>
          <cell r="H44" t="str">
            <v>M</v>
          </cell>
          <cell r="I44" t="str">
            <v>成型A线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X44">
            <v>30</v>
          </cell>
        </row>
        <row r="45">
          <cell r="B45">
            <v>1471</v>
          </cell>
          <cell r="C45" t="str">
            <v>សៅ ណាវី</v>
          </cell>
          <cell r="D45" t="str">
            <v>SAO NAVY</v>
          </cell>
          <cell r="E45">
            <v>44551</v>
          </cell>
          <cell r="F45">
            <v>90675031</v>
          </cell>
          <cell r="G45">
            <v>29774</v>
          </cell>
          <cell r="H45" t="str">
            <v>F</v>
          </cell>
          <cell r="I45" t="str">
            <v>成型A线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X45">
            <v>30</v>
          </cell>
        </row>
        <row r="46">
          <cell r="B46">
            <v>1117</v>
          </cell>
          <cell r="C46" t="str">
            <v>ឌាន​ សីហា​</v>
          </cell>
          <cell r="D46" t="str">
            <v>DEAM SEYHA</v>
          </cell>
          <cell r="E46">
            <v>44419</v>
          </cell>
          <cell r="F46" t="str">
            <v>090945269</v>
          </cell>
          <cell r="G46">
            <v>37511</v>
          </cell>
          <cell r="H46" t="str">
            <v>F</v>
          </cell>
          <cell r="I46" t="str">
            <v>成型A线</v>
          </cell>
          <cell r="J46">
            <v>0</v>
          </cell>
          <cell r="K46">
            <v>0</v>
          </cell>
          <cell r="L46">
            <v>200</v>
          </cell>
          <cell r="M46">
            <v>7.69230769230769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X46">
            <v>30</v>
          </cell>
        </row>
        <row r="47">
          <cell r="B47">
            <v>1739</v>
          </cell>
          <cell r="C47" t="str">
            <v>កូប ស្រីណា</v>
          </cell>
          <cell r="D47" t="str">
            <v>KOP SREYNA</v>
          </cell>
          <cell r="E47">
            <v>44589</v>
          </cell>
          <cell r="F47">
            <v>90958363</v>
          </cell>
          <cell r="G47">
            <v>37531</v>
          </cell>
          <cell r="H47" t="str">
            <v>F</v>
          </cell>
          <cell r="I47" t="str">
            <v>成型A线</v>
          </cell>
          <cell r="J47">
            <v>0</v>
          </cell>
          <cell r="K47">
            <v>0</v>
          </cell>
          <cell r="L47">
            <v>200</v>
          </cell>
          <cell r="M47">
            <v>7.69230769230769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X47">
            <v>30</v>
          </cell>
        </row>
        <row r="48">
          <cell r="B48">
            <v>2217</v>
          </cell>
          <cell r="C48" t="str">
            <v>ឡុង កញ្ញា</v>
          </cell>
          <cell r="D48" t="str">
            <v>LONG KANHA</v>
          </cell>
          <cell r="E48">
            <v>44741</v>
          </cell>
          <cell r="F48" t="str">
            <v>090890189</v>
          </cell>
          <cell r="G48">
            <v>37744</v>
          </cell>
          <cell r="H48" t="str">
            <v>F</v>
          </cell>
          <cell r="I48" t="str">
            <v>成型A线</v>
          </cell>
          <cell r="J48">
            <v>0</v>
          </cell>
          <cell r="K48">
            <v>0</v>
          </cell>
          <cell r="L48">
            <v>200</v>
          </cell>
          <cell r="M48">
            <v>7.69230769230769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X48">
            <v>30</v>
          </cell>
        </row>
        <row r="49">
          <cell r="B49" t="str">
            <v>合计：</v>
          </cell>
          <cell r="C49" t="str">
            <v>成型A线</v>
          </cell>
          <cell r="D49">
            <v>29</v>
          </cell>
        </row>
        <row r="49">
          <cell r="I49" t="str">
            <v>成型A线</v>
          </cell>
        </row>
        <row r="49">
          <cell r="L49">
            <v>5800</v>
          </cell>
          <cell r="M49">
            <v>223.076923076923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870</v>
          </cell>
        </row>
        <row r="50">
          <cell r="B50">
            <v>218</v>
          </cell>
          <cell r="C50" t="str">
            <v>ឥន សុផា</v>
          </cell>
          <cell r="D50" t="str">
            <v>EN SOPHA</v>
          </cell>
          <cell r="E50">
            <v>44081</v>
          </cell>
          <cell r="F50" t="str">
            <v>090765895</v>
          </cell>
          <cell r="G50">
            <v>34688</v>
          </cell>
          <cell r="H50" t="str">
            <v>F</v>
          </cell>
          <cell r="I50" t="str">
            <v>成型B线考勤管理员</v>
          </cell>
          <cell r="J50">
            <v>0</v>
          </cell>
          <cell r="K50">
            <v>2</v>
          </cell>
          <cell r="L50">
            <v>200</v>
          </cell>
          <cell r="M50">
            <v>7.69230769230769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30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X50">
            <v>30</v>
          </cell>
        </row>
        <row r="51">
          <cell r="B51">
            <v>270</v>
          </cell>
          <cell r="C51" t="str">
            <v>ស៊ុំ ស្រីម៉ា</v>
          </cell>
          <cell r="D51" t="str">
            <v>SUM SREYMA</v>
          </cell>
          <cell r="E51">
            <v>44103</v>
          </cell>
          <cell r="F51" t="str">
            <v>090746882</v>
          </cell>
          <cell r="G51">
            <v>31505</v>
          </cell>
          <cell r="H51" t="str">
            <v>F</v>
          </cell>
          <cell r="I51" t="str">
            <v>成型B线</v>
          </cell>
          <cell r="J51">
            <v>0</v>
          </cell>
          <cell r="K51">
            <v>5</v>
          </cell>
          <cell r="L51">
            <v>200</v>
          </cell>
          <cell r="M51">
            <v>7.69230769230769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X51">
            <v>30</v>
          </cell>
        </row>
        <row r="52">
          <cell r="B52">
            <v>288</v>
          </cell>
          <cell r="C52" t="str">
            <v>ឆាន់ ស្រីអូន</v>
          </cell>
          <cell r="D52" t="str">
            <v>CHHAN SREY AUN</v>
          </cell>
          <cell r="E52">
            <v>44109</v>
          </cell>
          <cell r="F52" t="str">
            <v>090888187</v>
          </cell>
          <cell r="G52">
            <v>33391</v>
          </cell>
          <cell r="H52" t="str">
            <v>F</v>
          </cell>
          <cell r="I52" t="str">
            <v>成型B线</v>
          </cell>
          <cell r="J52">
            <v>1</v>
          </cell>
          <cell r="K52">
            <v>2</v>
          </cell>
          <cell r="L52">
            <v>200</v>
          </cell>
          <cell r="M52">
            <v>7.69230769230769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X52">
            <v>30</v>
          </cell>
        </row>
        <row r="53">
          <cell r="B53">
            <v>422</v>
          </cell>
          <cell r="C53" t="str">
            <v>ដាំ គង់</v>
          </cell>
          <cell r="D53" t="str">
            <v>DAM KUNG</v>
          </cell>
          <cell r="E53">
            <v>44123</v>
          </cell>
          <cell r="F53" t="str">
            <v>090663508</v>
          </cell>
          <cell r="G53">
            <v>36557</v>
          </cell>
          <cell r="H53" t="str">
            <v>F</v>
          </cell>
          <cell r="I53" t="str">
            <v>成型B线</v>
          </cell>
          <cell r="J53">
            <v>0</v>
          </cell>
          <cell r="K53">
            <v>1</v>
          </cell>
          <cell r="L53">
            <v>200</v>
          </cell>
          <cell r="M53">
            <v>7.69230769230769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X53">
            <v>30</v>
          </cell>
        </row>
        <row r="54">
          <cell r="B54">
            <v>424</v>
          </cell>
          <cell r="C54" t="str">
            <v>ព្រុំ ចន្រ្ទា</v>
          </cell>
          <cell r="D54" t="str">
            <v>PRUM CHANTREA</v>
          </cell>
          <cell r="E54">
            <v>44123</v>
          </cell>
          <cell r="F54" t="str">
            <v>090579955</v>
          </cell>
          <cell r="G54">
            <v>32364</v>
          </cell>
          <cell r="H54" t="str">
            <v>F</v>
          </cell>
          <cell r="I54" t="str">
            <v>成型B线</v>
          </cell>
          <cell r="J54">
            <v>0</v>
          </cell>
          <cell r="K54">
            <v>2</v>
          </cell>
          <cell r="L54">
            <v>200</v>
          </cell>
          <cell r="M54">
            <v>7.69230769230769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X54">
            <v>30</v>
          </cell>
        </row>
        <row r="55">
          <cell r="B55">
            <v>901</v>
          </cell>
          <cell r="C55" t="str">
            <v> ឃួន ជាតិ</v>
          </cell>
          <cell r="D55" t="str">
            <v>KHOUN CHEAT</v>
          </cell>
          <cell r="E55">
            <v>44321</v>
          </cell>
          <cell r="F55" t="str">
            <v>051344448</v>
          </cell>
          <cell r="G55">
            <v>34492</v>
          </cell>
          <cell r="H55" t="str">
            <v>M</v>
          </cell>
          <cell r="I55" t="str">
            <v>成型B线</v>
          </cell>
          <cell r="J55">
            <v>0</v>
          </cell>
          <cell r="K55">
            <v>0</v>
          </cell>
          <cell r="L55">
            <v>200</v>
          </cell>
          <cell r="M55">
            <v>7.69230769230769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X55">
            <v>30</v>
          </cell>
        </row>
        <row r="56">
          <cell r="B56">
            <v>987</v>
          </cell>
          <cell r="C56" t="str">
            <v>នៅ រដ្ឋា</v>
          </cell>
          <cell r="D56" t="str">
            <v>NOV RATHA</v>
          </cell>
          <cell r="E56">
            <v>44398</v>
          </cell>
          <cell r="F56" t="str">
            <v>090748361</v>
          </cell>
          <cell r="G56">
            <v>29501</v>
          </cell>
          <cell r="H56" t="str">
            <v>F</v>
          </cell>
          <cell r="I56" t="str">
            <v>成型B线</v>
          </cell>
          <cell r="J56">
            <v>0</v>
          </cell>
          <cell r="K56">
            <v>0</v>
          </cell>
          <cell r="L56">
            <v>200</v>
          </cell>
          <cell r="M56">
            <v>7.69230769230769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X56">
            <v>30</v>
          </cell>
        </row>
        <row r="57">
          <cell r="B57">
            <v>1732</v>
          </cell>
          <cell r="C57" t="str">
            <v>ស៊ឹម នីសា</v>
          </cell>
          <cell r="D57" t="str">
            <v>SOME NYSA</v>
          </cell>
          <cell r="E57">
            <v>44589</v>
          </cell>
          <cell r="F57">
            <v>90956176</v>
          </cell>
          <cell r="G57">
            <v>37923</v>
          </cell>
          <cell r="H57" t="str">
            <v>F</v>
          </cell>
          <cell r="I57" t="str">
            <v>成型B线</v>
          </cell>
          <cell r="J57">
            <v>0</v>
          </cell>
          <cell r="K57">
            <v>0</v>
          </cell>
          <cell r="L57">
            <v>200</v>
          </cell>
          <cell r="M57">
            <v>7.69230769230769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X57">
            <v>30</v>
          </cell>
        </row>
        <row r="58">
          <cell r="B58">
            <v>2125</v>
          </cell>
          <cell r="C58" t="str">
            <v>ញ៉ណ សុភត្រា</v>
          </cell>
          <cell r="D58" t="str">
            <v>NHORN SOPHEAKTRA</v>
          </cell>
          <cell r="E58">
            <v>44711</v>
          </cell>
          <cell r="F58" t="str">
            <v>090480905</v>
          </cell>
          <cell r="G58">
            <v>33714</v>
          </cell>
          <cell r="H58" t="str">
            <v>M</v>
          </cell>
          <cell r="I58" t="str">
            <v>成型大包装</v>
          </cell>
          <cell r="J58">
            <v>0</v>
          </cell>
          <cell r="K58">
            <v>0</v>
          </cell>
          <cell r="L58">
            <v>200</v>
          </cell>
          <cell r="M58">
            <v>7.69230769230769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X58">
            <v>30</v>
          </cell>
        </row>
        <row r="59">
          <cell r="B59">
            <v>1474</v>
          </cell>
          <cell r="C59" t="str">
            <v>កែវ សំណាង</v>
          </cell>
          <cell r="D59" t="str">
            <v>KEO SAMNANG</v>
          </cell>
          <cell r="E59">
            <v>44552</v>
          </cell>
          <cell r="F59">
            <v>90954046</v>
          </cell>
          <cell r="G59">
            <v>37633</v>
          </cell>
          <cell r="H59" t="str">
            <v>F</v>
          </cell>
          <cell r="I59" t="str">
            <v>成型B线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X59">
            <v>30</v>
          </cell>
        </row>
        <row r="60">
          <cell r="B60">
            <v>1431</v>
          </cell>
          <cell r="C60" t="str">
            <v>ជិក ស្រីវិ</v>
          </cell>
          <cell r="D60" t="str">
            <v>CHEK SREYVI</v>
          </cell>
          <cell r="E60">
            <v>44551</v>
          </cell>
          <cell r="F60">
            <v>90956203</v>
          </cell>
          <cell r="G60">
            <v>37826</v>
          </cell>
          <cell r="H60" t="str">
            <v>F</v>
          </cell>
          <cell r="I60" t="str">
            <v>成型B线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X60">
            <v>30</v>
          </cell>
        </row>
        <row r="61">
          <cell r="B61">
            <v>1621</v>
          </cell>
          <cell r="C61" t="str">
            <v>ឥន សម្ភស្ស</v>
          </cell>
          <cell r="D61" t="str">
            <v>EN SAMPHORS</v>
          </cell>
          <cell r="E61">
            <v>44579</v>
          </cell>
          <cell r="F61">
            <v>90765855</v>
          </cell>
          <cell r="G61">
            <v>33592</v>
          </cell>
          <cell r="H61" t="str">
            <v>F</v>
          </cell>
          <cell r="I61" t="str">
            <v>成型B线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X61">
            <v>30</v>
          </cell>
        </row>
        <row r="62">
          <cell r="B62">
            <v>1910</v>
          </cell>
          <cell r="C62" t="str">
            <v>រ៉ន រុងយ៉ា</v>
          </cell>
          <cell r="D62" t="str">
            <v>RON RONGYA</v>
          </cell>
          <cell r="E62">
            <v>44624</v>
          </cell>
          <cell r="F62">
            <v>90959820</v>
          </cell>
          <cell r="G62">
            <v>38001</v>
          </cell>
          <cell r="H62" t="str">
            <v>F</v>
          </cell>
          <cell r="I62" t="str">
            <v>成型B线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X62">
            <v>30</v>
          </cell>
        </row>
        <row r="63">
          <cell r="B63">
            <v>1105</v>
          </cell>
          <cell r="C63" t="str">
            <v>លន់ ស្រីនីត</v>
          </cell>
          <cell r="D63" t="str">
            <v>LUN SREYNITH</v>
          </cell>
          <cell r="E63">
            <v>44419</v>
          </cell>
          <cell r="F63" t="str">
            <v>090912156</v>
          </cell>
          <cell r="G63">
            <v>37335</v>
          </cell>
          <cell r="H63" t="str">
            <v>F</v>
          </cell>
          <cell r="I63" t="str">
            <v>成型B线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X63">
            <v>30</v>
          </cell>
        </row>
        <row r="64">
          <cell r="B64">
            <v>1106</v>
          </cell>
          <cell r="C64" t="str">
            <v>ឡន លីសារ</v>
          </cell>
          <cell r="D64" t="str">
            <v>LORN LISA</v>
          </cell>
          <cell r="E64">
            <v>44419</v>
          </cell>
          <cell r="F64" t="str">
            <v>090943402</v>
          </cell>
          <cell r="G64">
            <v>37590</v>
          </cell>
          <cell r="H64" t="str">
            <v>F</v>
          </cell>
          <cell r="I64" t="str">
            <v>成型B线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X64">
            <v>30</v>
          </cell>
        </row>
        <row r="65">
          <cell r="B65">
            <v>1151</v>
          </cell>
          <cell r="C65" t="str">
            <v>សោម នី</v>
          </cell>
          <cell r="D65" t="str">
            <v>SOM NY</v>
          </cell>
          <cell r="E65">
            <v>44422</v>
          </cell>
          <cell r="F65" t="str">
            <v>090703707</v>
          </cell>
          <cell r="G65">
            <v>29351</v>
          </cell>
          <cell r="H65" t="str">
            <v>F</v>
          </cell>
          <cell r="I65" t="str">
            <v>成型B线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X65">
            <v>30</v>
          </cell>
        </row>
        <row r="66">
          <cell r="B66">
            <v>1232</v>
          </cell>
          <cell r="C66" t="str">
            <v>នៅ ម៉ាឡា</v>
          </cell>
          <cell r="D66" t="str">
            <v>NAOMALA</v>
          </cell>
          <cell r="E66">
            <v>44482</v>
          </cell>
          <cell r="F66" t="str">
            <v>090589971</v>
          </cell>
          <cell r="G66">
            <v>30446</v>
          </cell>
          <cell r="H66" t="str">
            <v>F</v>
          </cell>
          <cell r="I66" t="str">
            <v>成型B线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X66">
            <v>30</v>
          </cell>
        </row>
        <row r="67">
          <cell r="B67">
            <v>1911</v>
          </cell>
          <cell r="C67" t="str">
            <v>លី ម៉ាលីស</v>
          </cell>
          <cell r="D67" t="str">
            <v>LY MALIS</v>
          </cell>
          <cell r="E67">
            <v>44624</v>
          </cell>
          <cell r="F67">
            <v>90944344</v>
          </cell>
          <cell r="G67">
            <v>37651</v>
          </cell>
          <cell r="H67" t="str">
            <v>F</v>
          </cell>
          <cell r="I67" t="str">
            <v>成型B线</v>
          </cell>
          <cell r="J67">
            <v>0</v>
          </cell>
          <cell r="K67">
            <v>0</v>
          </cell>
          <cell r="L67">
            <v>200</v>
          </cell>
          <cell r="M67">
            <v>7.69230769230769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X67">
            <v>30</v>
          </cell>
        </row>
        <row r="68">
          <cell r="B68">
            <v>699</v>
          </cell>
          <cell r="C68" t="str">
            <v>ណន សាម៉ុល</v>
          </cell>
          <cell r="D68" t="str">
            <v>NON SAMOL</v>
          </cell>
          <cell r="E68">
            <v>44200</v>
          </cell>
          <cell r="F68" t="str">
            <v>090903843</v>
          </cell>
          <cell r="G68">
            <v>36634</v>
          </cell>
          <cell r="H68" t="str">
            <v>M</v>
          </cell>
          <cell r="I68" t="str">
            <v>成型B线</v>
          </cell>
          <cell r="J68">
            <v>0</v>
          </cell>
          <cell r="K68">
            <v>0</v>
          </cell>
          <cell r="L68">
            <v>200</v>
          </cell>
          <cell r="M68">
            <v>7.69230769230769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X68">
            <v>30</v>
          </cell>
        </row>
        <row r="69">
          <cell r="B69">
            <v>1818</v>
          </cell>
          <cell r="C69" t="str">
            <v>ម៉ុល រី</v>
          </cell>
          <cell r="D69" t="str">
            <v>MOL RY</v>
          </cell>
          <cell r="E69">
            <v>44601</v>
          </cell>
          <cell r="F69">
            <v>90783569</v>
          </cell>
          <cell r="G69">
            <v>29861</v>
          </cell>
          <cell r="H69" t="str">
            <v>F</v>
          </cell>
          <cell r="I69" t="str">
            <v>成型B线</v>
          </cell>
          <cell r="J69">
            <v>0</v>
          </cell>
          <cell r="K69">
            <v>0</v>
          </cell>
          <cell r="L69">
            <v>200</v>
          </cell>
          <cell r="M69">
            <v>7.69230769230769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X69">
            <v>0</v>
          </cell>
        </row>
        <row r="70">
          <cell r="B70">
            <v>1820</v>
          </cell>
          <cell r="C70" t="str">
            <v>ផាន់ ណៃ</v>
          </cell>
          <cell r="D70" t="str">
            <v>PHANN NAI</v>
          </cell>
          <cell r="E70">
            <v>44601</v>
          </cell>
          <cell r="F70">
            <v>90626190</v>
          </cell>
          <cell r="G70">
            <v>30904</v>
          </cell>
          <cell r="H70" t="str">
            <v>F</v>
          </cell>
          <cell r="I70" t="str">
            <v>成型B线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X70">
            <v>30</v>
          </cell>
        </row>
        <row r="71">
          <cell r="B71">
            <v>1389</v>
          </cell>
          <cell r="C71" t="str">
            <v>ញ៉េប មរកត</v>
          </cell>
          <cell r="D71" t="str">
            <v>NHEB MORAKORT</v>
          </cell>
          <cell r="E71">
            <v>44531</v>
          </cell>
          <cell r="F71">
            <v>21150137</v>
          </cell>
          <cell r="G71">
            <v>36696</v>
          </cell>
          <cell r="H71" t="str">
            <v>F</v>
          </cell>
          <cell r="I71" t="str">
            <v>成型B线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X71">
            <v>30</v>
          </cell>
        </row>
        <row r="72">
          <cell r="B72">
            <v>1011</v>
          </cell>
          <cell r="C72" t="str">
            <v>ញ៉ែម សុភា</v>
          </cell>
          <cell r="D72" t="str">
            <v>NHEM SOPHEA </v>
          </cell>
          <cell r="E72">
            <v>44404</v>
          </cell>
          <cell r="F72" t="str">
            <v>090852226</v>
          </cell>
          <cell r="G72">
            <v>35226</v>
          </cell>
          <cell r="H72" t="str">
            <v>M</v>
          </cell>
          <cell r="I72" t="str">
            <v>成型B线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X72">
            <v>30</v>
          </cell>
        </row>
        <row r="73">
          <cell r="B73">
            <v>1926</v>
          </cell>
          <cell r="C73" t="str">
            <v>នូ ផល្លា</v>
          </cell>
          <cell r="D73" t="str">
            <v>NOU PHALLA</v>
          </cell>
          <cell r="E73">
            <v>44625</v>
          </cell>
          <cell r="F73">
            <v>90921096</v>
          </cell>
          <cell r="G73">
            <v>38118</v>
          </cell>
          <cell r="H73" t="str">
            <v>F</v>
          </cell>
          <cell r="I73" t="str">
            <v>成型B线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3">
          <cell r="AX73">
            <v>30</v>
          </cell>
        </row>
        <row r="74">
          <cell r="B74">
            <v>1946</v>
          </cell>
          <cell r="C74" t="str">
            <v>ស សុផា</v>
          </cell>
          <cell r="D74" t="str">
            <v>SOR SOPHA</v>
          </cell>
          <cell r="E74">
            <v>44629</v>
          </cell>
          <cell r="F74">
            <v>90951545</v>
          </cell>
          <cell r="G74">
            <v>37676</v>
          </cell>
          <cell r="H74" t="str">
            <v>M</v>
          </cell>
          <cell r="I74" t="str">
            <v>成型B线</v>
          </cell>
          <cell r="J74">
            <v>0</v>
          </cell>
          <cell r="K74">
            <v>0</v>
          </cell>
          <cell r="L74">
            <v>200</v>
          </cell>
          <cell r="M74">
            <v>7.69230769230769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4">
          <cell r="AX74">
            <v>30</v>
          </cell>
        </row>
        <row r="75">
          <cell r="B75">
            <v>1958</v>
          </cell>
          <cell r="C75" t="str">
            <v>ពេជ សាអែម</v>
          </cell>
          <cell r="D75" t="str">
            <v>PICH SAEM</v>
          </cell>
          <cell r="E75">
            <v>44630</v>
          </cell>
          <cell r="F75">
            <v>90602025</v>
          </cell>
          <cell r="G75">
            <v>34717</v>
          </cell>
          <cell r="H75" t="str">
            <v>F</v>
          </cell>
          <cell r="I75" t="str">
            <v>成型B线</v>
          </cell>
          <cell r="J75">
            <v>0</v>
          </cell>
          <cell r="K75">
            <v>0</v>
          </cell>
          <cell r="L75">
            <v>200</v>
          </cell>
          <cell r="M75">
            <v>7.69230769230769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X75">
            <v>30</v>
          </cell>
        </row>
        <row r="76">
          <cell r="B76">
            <v>1041</v>
          </cell>
          <cell r="C76" t="str">
            <v>ភឿន សាបាន</v>
          </cell>
          <cell r="D76" t="str">
            <v>PHOEUNG SABAN</v>
          </cell>
          <cell r="E76">
            <v>44412</v>
          </cell>
          <cell r="F76" t="str">
            <v>090573317</v>
          </cell>
          <cell r="G76">
            <v>28899</v>
          </cell>
          <cell r="H76" t="str">
            <v>F</v>
          </cell>
          <cell r="I76" t="str">
            <v>成型B线</v>
          </cell>
          <cell r="J76">
            <v>0</v>
          </cell>
          <cell r="K76">
            <v>0</v>
          </cell>
          <cell r="L76">
            <v>200</v>
          </cell>
          <cell r="M76">
            <v>7.69230769230769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6">
          <cell r="AX76">
            <v>30</v>
          </cell>
        </row>
        <row r="77">
          <cell r="B77" t="str">
            <v>合计：</v>
          </cell>
          <cell r="C77" t="str">
            <v>成型B线</v>
          </cell>
          <cell r="D77">
            <v>27</v>
          </cell>
        </row>
        <row r="77">
          <cell r="I77" t="str">
            <v>成型B线</v>
          </cell>
        </row>
        <row r="77">
          <cell r="L77">
            <v>5400</v>
          </cell>
          <cell r="M77">
            <v>207.692307692308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30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780</v>
          </cell>
        </row>
        <row r="78">
          <cell r="B78">
            <v>533</v>
          </cell>
          <cell r="C78" t="str">
            <v>ថាន រដ្ឋា</v>
          </cell>
          <cell r="D78" t="str">
            <v>THAN ROTHA</v>
          </cell>
          <cell r="E78">
            <v>44130</v>
          </cell>
          <cell r="F78" t="str">
            <v>090551264</v>
          </cell>
          <cell r="G78">
            <v>33394</v>
          </cell>
          <cell r="H78" t="str">
            <v>F</v>
          </cell>
          <cell r="I78" t="str">
            <v>成型C线</v>
          </cell>
          <cell r="J78">
            <v>1</v>
          </cell>
          <cell r="K78">
            <v>1</v>
          </cell>
          <cell r="L78">
            <v>200</v>
          </cell>
          <cell r="M78">
            <v>7.69230769230769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X78">
            <v>30</v>
          </cell>
        </row>
        <row r="79">
          <cell r="B79">
            <v>535</v>
          </cell>
          <cell r="C79" t="str">
            <v>ភឿក សារុំ</v>
          </cell>
          <cell r="D79" t="str">
            <v>PHOEUK SAROM</v>
          </cell>
          <cell r="E79">
            <v>44130</v>
          </cell>
          <cell r="F79" t="str">
            <v>090821867</v>
          </cell>
          <cell r="G79">
            <v>31169</v>
          </cell>
          <cell r="H79" t="str">
            <v>F</v>
          </cell>
          <cell r="I79" t="str">
            <v>成型C线</v>
          </cell>
          <cell r="J79">
            <v>1</v>
          </cell>
          <cell r="K79">
            <v>2</v>
          </cell>
          <cell r="L79">
            <v>200</v>
          </cell>
          <cell r="M79">
            <v>7.69230769230769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X79">
            <v>30</v>
          </cell>
        </row>
        <row r="80">
          <cell r="B80">
            <v>689</v>
          </cell>
          <cell r="C80" t="str">
            <v>យឹម ស៊ីថា</v>
          </cell>
          <cell r="D80" t="str">
            <v>YIM SITHA</v>
          </cell>
          <cell r="E80">
            <v>44200</v>
          </cell>
          <cell r="F80" t="str">
            <v>090589595</v>
          </cell>
          <cell r="G80">
            <v>28524</v>
          </cell>
          <cell r="H80" t="str">
            <v>F</v>
          </cell>
          <cell r="I80" t="str">
            <v>成型C线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X80">
            <v>30</v>
          </cell>
        </row>
        <row r="81">
          <cell r="B81">
            <v>701</v>
          </cell>
          <cell r="C81" t="str">
            <v>ឡេង សុខា</v>
          </cell>
          <cell r="D81" t="str">
            <v>LONG SOKHA</v>
          </cell>
          <cell r="E81">
            <v>44200</v>
          </cell>
          <cell r="F81" t="str">
            <v>090727715</v>
          </cell>
          <cell r="G81">
            <v>29258</v>
          </cell>
          <cell r="H81" t="str">
            <v>M</v>
          </cell>
          <cell r="I81" t="str">
            <v>成型C线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X81">
            <v>30</v>
          </cell>
        </row>
        <row r="82">
          <cell r="B82">
            <v>686</v>
          </cell>
          <cell r="C82" t="str">
            <v>ឆាន ទីមឡែន</v>
          </cell>
          <cell r="D82" t="str">
            <v>CHHAN TOEMLEN</v>
          </cell>
          <cell r="E82">
            <v>44200</v>
          </cell>
          <cell r="F82" t="str">
            <v>090920282</v>
          </cell>
          <cell r="G82">
            <v>37259</v>
          </cell>
          <cell r="H82" t="str">
            <v>F</v>
          </cell>
          <cell r="I82" t="str">
            <v>成型C线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X82">
            <v>30</v>
          </cell>
        </row>
        <row r="83">
          <cell r="B83">
            <v>741</v>
          </cell>
          <cell r="C83" t="str">
            <v>លី លីមសឿង</v>
          </cell>
          <cell r="D83" t="str">
            <v>LY LEUMSOEUG</v>
          </cell>
          <cell r="E83">
            <v>44228</v>
          </cell>
          <cell r="F83" t="str">
            <v>090483069</v>
          </cell>
          <cell r="G83">
            <v>33253</v>
          </cell>
          <cell r="H83" t="str">
            <v>M</v>
          </cell>
          <cell r="I83" t="str">
            <v>成型拌胶房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30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X83">
            <v>30</v>
          </cell>
        </row>
        <row r="84">
          <cell r="B84">
            <v>739</v>
          </cell>
          <cell r="C84" t="str">
            <v>ល្វៃ ស្រីនី</v>
          </cell>
          <cell r="D84" t="str">
            <v>LVEY SREYNY</v>
          </cell>
          <cell r="E84">
            <v>44221</v>
          </cell>
          <cell r="F84" t="str">
            <v>090934836</v>
          </cell>
          <cell r="G84">
            <v>37486</v>
          </cell>
          <cell r="H84" t="str">
            <v>F</v>
          </cell>
          <cell r="I84" t="str">
            <v>成型C线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4">
          <cell r="AX84">
            <v>30</v>
          </cell>
        </row>
        <row r="85">
          <cell r="B85">
            <v>908</v>
          </cell>
          <cell r="C85" t="str">
            <v> ស៊ុំ ស៊ីណា</v>
          </cell>
          <cell r="D85" t="str">
            <v>SUM SINA</v>
          </cell>
          <cell r="E85">
            <v>44321</v>
          </cell>
          <cell r="F85" t="str">
            <v>090659651</v>
          </cell>
          <cell r="G85">
            <v>30351</v>
          </cell>
          <cell r="H85" t="str">
            <v>F</v>
          </cell>
          <cell r="I85" t="str">
            <v>成型C线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5">
          <cell r="AX85">
            <v>30</v>
          </cell>
        </row>
        <row r="86">
          <cell r="B86">
            <v>1058</v>
          </cell>
          <cell r="C86" t="str">
            <v>នី ស៊ីយ៉ា</v>
          </cell>
          <cell r="D86" t="str">
            <v>NY SIYA</v>
          </cell>
          <cell r="E86">
            <v>44414</v>
          </cell>
          <cell r="F86" t="str">
            <v>090943338</v>
          </cell>
          <cell r="G86">
            <v>37777</v>
          </cell>
          <cell r="H86" t="str">
            <v>M</v>
          </cell>
          <cell r="I86" t="str">
            <v>成型C线</v>
          </cell>
          <cell r="J86">
            <v>0</v>
          </cell>
          <cell r="K86">
            <v>0</v>
          </cell>
          <cell r="L86">
            <v>200</v>
          </cell>
          <cell r="M86">
            <v>7.69230769230769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6">
          <cell r="AX86">
            <v>30</v>
          </cell>
        </row>
        <row r="87">
          <cell r="B87">
            <v>1158</v>
          </cell>
          <cell r="C87" t="str">
            <v>ហុន ស្រីនិច</v>
          </cell>
          <cell r="D87" t="str">
            <v>HON SREYNICH</v>
          </cell>
          <cell r="E87">
            <v>44424</v>
          </cell>
          <cell r="F87" t="str">
            <v>090946637</v>
          </cell>
          <cell r="G87">
            <v>37680</v>
          </cell>
          <cell r="H87" t="str">
            <v>F</v>
          </cell>
          <cell r="I87" t="str">
            <v>成型C线</v>
          </cell>
          <cell r="J87">
            <v>0</v>
          </cell>
          <cell r="K87">
            <v>0</v>
          </cell>
          <cell r="L87">
            <v>200</v>
          </cell>
          <cell r="M87">
            <v>7.69230769230769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X87">
            <v>30</v>
          </cell>
        </row>
        <row r="88">
          <cell r="B88">
            <v>505</v>
          </cell>
          <cell r="C88" t="str">
            <v>យឹម សាផាត</v>
          </cell>
          <cell r="D88" t="str">
            <v>YIM SAPHAT</v>
          </cell>
          <cell r="E88">
            <v>44130</v>
          </cell>
          <cell r="F88" t="str">
            <v>090657062</v>
          </cell>
          <cell r="G88">
            <v>28800</v>
          </cell>
          <cell r="H88" t="str">
            <v>M</v>
          </cell>
          <cell r="I88" t="str">
            <v>成型C线</v>
          </cell>
          <cell r="J88">
            <v>1</v>
          </cell>
          <cell r="K88">
            <v>2</v>
          </cell>
          <cell r="L88">
            <v>200</v>
          </cell>
          <cell r="M88">
            <v>7.69230769230769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X88">
            <v>30</v>
          </cell>
        </row>
        <row r="89">
          <cell r="B89">
            <v>1584</v>
          </cell>
          <cell r="C89" t="str">
            <v>អ៊ិត ហយ</v>
          </cell>
          <cell r="D89" t="str">
            <v>IT HORY</v>
          </cell>
          <cell r="E89">
            <v>44572</v>
          </cell>
          <cell r="F89">
            <v>90844202</v>
          </cell>
          <cell r="G89">
            <v>33898</v>
          </cell>
          <cell r="H89" t="str">
            <v>F</v>
          </cell>
          <cell r="I89" t="str">
            <v>成型C线</v>
          </cell>
          <cell r="J89">
            <v>0</v>
          </cell>
          <cell r="K89">
            <v>0</v>
          </cell>
          <cell r="L89">
            <v>200</v>
          </cell>
          <cell r="M89">
            <v>7.69230769230769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X89">
            <v>30</v>
          </cell>
        </row>
        <row r="90">
          <cell r="B90">
            <v>1708</v>
          </cell>
          <cell r="C90" t="str">
            <v>គង់ ដាវុត</v>
          </cell>
          <cell r="D90" t="str">
            <v>KONG DAVUTH</v>
          </cell>
          <cell r="E90">
            <v>44586</v>
          </cell>
          <cell r="F90">
            <v>90940740</v>
          </cell>
          <cell r="G90">
            <v>37838</v>
          </cell>
          <cell r="H90" t="str">
            <v>M</v>
          </cell>
          <cell r="I90" t="str">
            <v>成型C线</v>
          </cell>
          <cell r="J90">
            <v>0</v>
          </cell>
          <cell r="K90">
            <v>0</v>
          </cell>
          <cell r="L90">
            <v>200</v>
          </cell>
          <cell r="M90">
            <v>7.69230769230769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X90">
            <v>30</v>
          </cell>
        </row>
        <row r="91">
          <cell r="B91">
            <v>1707</v>
          </cell>
          <cell r="C91" t="str">
            <v>ឈៀមផាលី ខៈនិសន</v>
          </cell>
          <cell r="D91" t="str">
            <v>CHHIEMPHALY KHAKNISRN</v>
          </cell>
          <cell r="E91">
            <v>44586</v>
          </cell>
          <cell r="F91">
            <v>90946022</v>
          </cell>
          <cell r="G91">
            <v>37381</v>
          </cell>
          <cell r="H91" t="str">
            <v>M</v>
          </cell>
          <cell r="I91" t="str">
            <v>成型C线</v>
          </cell>
          <cell r="J91">
            <v>0</v>
          </cell>
          <cell r="K91">
            <v>0</v>
          </cell>
          <cell r="L91">
            <v>200</v>
          </cell>
          <cell r="M91">
            <v>7.69230769230769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X91">
            <v>30</v>
          </cell>
        </row>
        <row r="92">
          <cell r="B92">
            <v>2233</v>
          </cell>
          <cell r="C92" t="str">
            <v>សៅ ចន្នី</v>
          </cell>
          <cell r="D92" t="str">
            <v>SAO CHANNY</v>
          </cell>
          <cell r="E92">
            <v>44747</v>
          </cell>
          <cell r="F92" t="str">
            <v>090860042</v>
          </cell>
          <cell r="G92">
            <v>36581</v>
          </cell>
          <cell r="H92" t="str">
            <v>F</v>
          </cell>
          <cell r="I92" t="str">
            <v>成型C线</v>
          </cell>
          <cell r="J92">
            <v>0</v>
          </cell>
          <cell r="K92">
            <v>0</v>
          </cell>
          <cell r="L92">
            <v>200</v>
          </cell>
          <cell r="M92">
            <v>7.69230769230769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X92">
            <v>30</v>
          </cell>
        </row>
        <row r="93">
          <cell r="B93">
            <v>1407</v>
          </cell>
          <cell r="C93" t="str">
            <v>សេង វណ្ណា</v>
          </cell>
          <cell r="D93" t="str">
            <v>SENG VANNA</v>
          </cell>
          <cell r="E93">
            <v>44532</v>
          </cell>
          <cell r="F93">
            <v>90722772</v>
          </cell>
          <cell r="G93">
            <v>34163</v>
          </cell>
          <cell r="H93" t="str">
            <v>F</v>
          </cell>
          <cell r="I93" t="str">
            <v>成型C线</v>
          </cell>
          <cell r="J93">
            <v>0</v>
          </cell>
          <cell r="K93">
            <v>0</v>
          </cell>
          <cell r="L93">
            <v>200</v>
          </cell>
          <cell r="M93">
            <v>7.69230769230769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3">
          <cell r="AX93">
            <v>30</v>
          </cell>
        </row>
        <row r="94">
          <cell r="B94">
            <v>1909</v>
          </cell>
          <cell r="C94" t="str">
            <v>អុក សារ៉េត</v>
          </cell>
          <cell r="D94" t="str">
            <v>UK SARET</v>
          </cell>
          <cell r="E94">
            <v>44624</v>
          </cell>
          <cell r="F94">
            <v>90590100</v>
          </cell>
          <cell r="G94">
            <v>29268</v>
          </cell>
          <cell r="H94" t="str">
            <v>F</v>
          </cell>
          <cell r="I94" t="str">
            <v>成型C线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4">
          <cell r="AX94">
            <v>30</v>
          </cell>
        </row>
        <row r="95">
          <cell r="B95">
            <v>1828</v>
          </cell>
          <cell r="C95" t="str">
            <v>ជុត ស្រីគង់</v>
          </cell>
          <cell r="D95" t="str">
            <v>CHUT SREYKONG</v>
          </cell>
          <cell r="E95">
            <v>44604</v>
          </cell>
          <cell r="F95">
            <v>90944444</v>
          </cell>
          <cell r="G95">
            <v>37666</v>
          </cell>
          <cell r="H95" t="str">
            <v>F</v>
          </cell>
          <cell r="I95" t="str">
            <v>成型C线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X95">
            <v>30</v>
          </cell>
        </row>
        <row r="96">
          <cell r="B96">
            <v>1920</v>
          </cell>
          <cell r="C96" t="str">
            <v>សុក រដ្ឋា</v>
          </cell>
          <cell r="D96" t="str">
            <v>SOK RATHA</v>
          </cell>
          <cell r="E96">
            <v>44625</v>
          </cell>
          <cell r="F96">
            <v>90543269</v>
          </cell>
          <cell r="G96">
            <v>32379</v>
          </cell>
          <cell r="H96" t="str">
            <v>F</v>
          </cell>
          <cell r="I96" t="str">
            <v>成型C线</v>
          </cell>
          <cell r="J96">
            <v>0</v>
          </cell>
          <cell r="K96">
            <v>0</v>
          </cell>
          <cell r="L96">
            <v>200</v>
          </cell>
          <cell r="M96">
            <v>7.69230769230769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6">
          <cell r="AX96">
            <v>30</v>
          </cell>
        </row>
        <row r="97">
          <cell r="B97">
            <v>2131</v>
          </cell>
          <cell r="C97" t="str">
            <v>យ៉ុន ហៃ</v>
          </cell>
          <cell r="D97" t="str">
            <v>YON HAY</v>
          </cell>
          <cell r="E97">
            <v>44714</v>
          </cell>
          <cell r="F97" t="str">
            <v>090945352</v>
          </cell>
          <cell r="G97">
            <v>37518</v>
          </cell>
          <cell r="H97" t="str">
            <v>M</v>
          </cell>
          <cell r="I97" t="str">
            <v>成型C线</v>
          </cell>
          <cell r="J97">
            <v>0</v>
          </cell>
          <cell r="K97">
            <v>0</v>
          </cell>
          <cell r="L97">
            <v>200</v>
          </cell>
          <cell r="M97">
            <v>7.69230769230769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X97">
            <v>30</v>
          </cell>
        </row>
        <row r="98">
          <cell r="B98">
            <v>1917</v>
          </cell>
          <cell r="C98" t="str">
            <v>​មាន់ រាំបូ</v>
          </cell>
          <cell r="D98" t="str">
            <v> MAN RAMBO</v>
          </cell>
          <cell r="E98">
            <v>44624</v>
          </cell>
          <cell r="F98">
            <v>90540437</v>
          </cell>
          <cell r="G98">
            <v>34191</v>
          </cell>
          <cell r="H98" t="str">
            <v>M</v>
          </cell>
          <cell r="I98" t="str">
            <v>成型C线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8">
          <cell r="AX98">
            <v>30</v>
          </cell>
        </row>
        <row r="99">
          <cell r="B99">
            <v>1769</v>
          </cell>
          <cell r="C99" t="str">
            <v>យឹម បូរី</v>
          </cell>
          <cell r="D99" t="str">
            <v>YOEM BOREY</v>
          </cell>
          <cell r="E99">
            <v>44594</v>
          </cell>
          <cell r="F99">
            <v>90865341</v>
          </cell>
          <cell r="G99">
            <v>37182</v>
          </cell>
          <cell r="H99" t="str">
            <v>F</v>
          </cell>
          <cell r="I99" t="str">
            <v>成型C线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99">
          <cell r="AX99">
            <v>30</v>
          </cell>
        </row>
        <row r="100">
          <cell r="B100">
            <v>2085</v>
          </cell>
          <cell r="C100" t="str">
            <v>ឡាយ វិឡា</v>
          </cell>
          <cell r="D100" t="str">
            <v>LAY VILA</v>
          </cell>
          <cell r="E100">
            <v>44693</v>
          </cell>
          <cell r="F100" t="str">
            <v>090566734</v>
          </cell>
          <cell r="G100">
            <v>30566</v>
          </cell>
          <cell r="H100" t="str">
            <v>F</v>
          </cell>
          <cell r="I100" t="str">
            <v>成型C线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0">
          <cell r="AX100">
            <v>30</v>
          </cell>
        </row>
        <row r="101">
          <cell r="B101">
            <v>2174</v>
          </cell>
          <cell r="C101" t="str">
            <v>គឹម សីហា</v>
          </cell>
          <cell r="D101" t="str">
            <v>KIM SEYHA</v>
          </cell>
          <cell r="E101">
            <v>44733</v>
          </cell>
          <cell r="F101" t="str">
            <v>090964607</v>
          </cell>
          <cell r="G101">
            <v>37773</v>
          </cell>
          <cell r="H101" t="str">
            <v>M</v>
          </cell>
          <cell r="I101" t="str">
            <v>成型C线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1">
          <cell r="AX101">
            <v>30</v>
          </cell>
        </row>
        <row r="102">
          <cell r="B102">
            <v>1604</v>
          </cell>
          <cell r="C102" t="str">
            <v>មាស ហែរ</v>
          </cell>
          <cell r="D102" t="str">
            <v>HEAS HE</v>
          </cell>
          <cell r="E102">
            <v>44575</v>
          </cell>
          <cell r="F102">
            <v>90666891</v>
          </cell>
          <cell r="G102">
            <v>36618</v>
          </cell>
          <cell r="H102" t="str">
            <v>M</v>
          </cell>
          <cell r="I102" t="str">
            <v>成型大包装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2">
          <cell r="AX102">
            <v>30</v>
          </cell>
        </row>
        <row r="103">
          <cell r="B103">
            <v>922</v>
          </cell>
          <cell r="C103" t="str">
            <v>សឿន ស៊ីណាត</v>
          </cell>
          <cell r="D103" t="str">
            <v>SOEUN SINAT</v>
          </cell>
          <cell r="E103">
            <v>44326</v>
          </cell>
          <cell r="F103" t="str">
            <v>090860991</v>
          </cell>
          <cell r="G103">
            <v>32152</v>
          </cell>
          <cell r="H103" t="str">
            <v>F</v>
          </cell>
          <cell r="I103" t="str">
            <v>成型C线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3">
          <cell r="AX103">
            <v>30</v>
          </cell>
        </row>
        <row r="104">
          <cell r="B104">
            <v>1472</v>
          </cell>
          <cell r="C104" t="str">
            <v>ស​​ ស្រី​​ ពៅ</v>
          </cell>
          <cell r="D104" t="str">
            <v>SOR SREYPOV</v>
          </cell>
          <cell r="E104">
            <v>44551</v>
          </cell>
          <cell r="F104">
            <v>90941376</v>
          </cell>
          <cell r="G104">
            <v>36913</v>
          </cell>
          <cell r="H104" t="str">
            <v>F</v>
          </cell>
          <cell r="I104" t="str">
            <v>成型C线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4">
          <cell r="AX104">
            <v>30</v>
          </cell>
        </row>
        <row r="105">
          <cell r="B105">
            <v>1948</v>
          </cell>
          <cell r="C105" t="str">
            <v>មាឃ​ ចន្ធី</v>
          </cell>
          <cell r="D105" t="str">
            <v>MEAK CHANTHY</v>
          </cell>
          <cell r="E105">
            <v>44630</v>
          </cell>
          <cell r="F105">
            <v>90563223</v>
          </cell>
          <cell r="G105">
            <v>28399</v>
          </cell>
          <cell r="H105" t="str">
            <v>F</v>
          </cell>
          <cell r="I105" t="str">
            <v>成型C线</v>
          </cell>
          <cell r="J105">
            <v>0</v>
          </cell>
          <cell r="K105">
            <v>0</v>
          </cell>
          <cell r="L105">
            <v>200</v>
          </cell>
          <cell r="M105">
            <v>7.69230769230769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5">
          <cell r="AX105">
            <v>30</v>
          </cell>
        </row>
        <row r="106">
          <cell r="B106">
            <v>1900</v>
          </cell>
          <cell r="C106" t="str">
            <v>សុខ ស្រីម៉ៅ</v>
          </cell>
          <cell r="D106" t="str">
            <v>SOK SREYMAO</v>
          </cell>
          <cell r="E106">
            <v>44623</v>
          </cell>
          <cell r="F106">
            <v>90658822</v>
          </cell>
          <cell r="G106">
            <v>30653</v>
          </cell>
          <cell r="H106" t="str">
            <v>F</v>
          </cell>
          <cell r="I106" t="str">
            <v>成型C线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6">
          <cell r="AX106">
            <v>30</v>
          </cell>
        </row>
        <row r="107">
          <cell r="B107" t="str">
            <v>合计：</v>
          </cell>
          <cell r="C107" t="str">
            <v>成型C线</v>
          </cell>
          <cell r="D107">
            <v>29</v>
          </cell>
        </row>
        <row r="107">
          <cell r="I107" t="str">
            <v>成型C线</v>
          </cell>
        </row>
        <row r="107">
          <cell r="L107">
            <v>5800</v>
          </cell>
          <cell r="M107">
            <v>223.076923076923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30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870</v>
          </cell>
        </row>
        <row r="108">
          <cell r="B108">
            <v>358</v>
          </cell>
          <cell r="C108" t="str">
            <v>ពៅ ភីយ៉ា</v>
          </cell>
          <cell r="D108" t="str">
            <v>POV PHIYA</v>
          </cell>
          <cell r="E108">
            <v>44118</v>
          </cell>
          <cell r="F108" t="str">
            <v>090583847</v>
          </cell>
          <cell r="G108">
            <v>33703</v>
          </cell>
          <cell r="H108" t="str">
            <v>F</v>
          </cell>
          <cell r="I108" t="str">
            <v>针车A1线</v>
          </cell>
          <cell r="J108">
            <v>0</v>
          </cell>
          <cell r="K108">
            <v>2</v>
          </cell>
          <cell r="L108">
            <v>200</v>
          </cell>
          <cell r="M108">
            <v>7.69230769230769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8">
          <cell r="AX108">
            <v>30</v>
          </cell>
        </row>
        <row r="109">
          <cell r="B109">
            <v>376</v>
          </cell>
          <cell r="C109" t="str">
            <v>សូ សុវណ្ណារ៉ា</v>
          </cell>
          <cell r="D109" t="str">
            <v>SO SOVANNARA</v>
          </cell>
          <cell r="E109">
            <v>44118</v>
          </cell>
          <cell r="F109" t="str">
            <v>090613084</v>
          </cell>
          <cell r="G109">
            <v>30416</v>
          </cell>
          <cell r="H109" t="str">
            <v>F</v>
          </cell>
          <cell r="I109" t="str">
            <v>针车A1线</v>
          </cell>
          <cell r="J109">
            <v>0</v>
          </cell>
          <cell r="K109">
            <v>1</v>
          </cell>
          <cell r="L109">
            <v>200</v>
          </cell>
          <cell r="M109">
            <v>7.69230769230769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X109">
            <v>30</v>
          </cell>
        </row>
        <row r="110">
          <cell r="B110">
            <v>385</v>
          </cell>
          <cell r="C110" t="str">
            <v>នាង ឆវី</v>
          </cell>
          <cell r="D110" t="str">
            <v>NEANG CHHVY</v>
          </cell>
          <cell r="E110">
            <v>44118</v>
          </cell>
          <cell r="F110" t="str">
            <v>090521689</v>
          </cell>
          <cell r="G110">
            <v>35738</v>
          </cell>
          <cell r="H110" t="str">
            <v>F</v>
          </cell>
          <cell r="I110" t="str">
            <v>针车A1线</v>
          </cell>
          <cell r="J110">
            <v>0</v>
          </cell>
          <cell r="K110">
            <v>1</v>
          </cell>
          <cell r="L110">
            <v>200</v>
          </cell>
          <cell r="M110">
            <v>7.69230769230769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0">
          <cell r="AX110">
            <v>30</v>
          </cell>
        </row>
        <row r="111">
          <cell r="B111">
            <v>387</v>
          </cell>
          <cell r="C111" t="str">
            <v>សំ ស៊ីដា</v>
          </cell>
          <cell r="D111" t="str">
            <v>SAM SIDA</v>
          </cell>
          <cell r="E111">
            <v>44118</v>
          </cell>
          <cell r="F111" t="str">
            <v>090626377</v>
          </cell>
          <cell r="G111">
            <v>29600</v>
          </cell>
          <cell r="H111" t="str">
            <v>F</v>
          </cell>
          <cell r="I111" t="str">
            <v>针车A1线</v>
          </cell>
          <cell r="J111">
            <v>0</v>
          </cell>
          <cell r="K111">
            <v>2</v>
          </cell>
          <cell r="L111">
            <v>200</v>
          </cell>
          <cell r="M111">
            <v>7.69230769230769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1">
          <cell r="AX111">
            <v>30</v>
          </cell>
        </row>
        <row r="112">
          <cell r="B112">
            <v>390</v>
          </cell>
          <cell r="C112" t="str">
            <v>ឆន យ៉ាត</v>
          </cell>
          <cell r="D112" t="str">
            <v>CHHON YAT</v>
          </cell>
          <cell r="E112">
            <v>44118</v>
          </cell>
          <cell r="F112" t="str">
            <v>090624823</v>
          </cell>
          <cell r="G112">
            <v>36207</v>
          </cell>
          <cell r="H112" t="str">
            <v>F</v>
          </cell>
          <cell r="I112" t="str">
            <v>针车A1线</v>
          </cell>
          <cell r="J112">
            <v>0</v>
          </cell>
          <cell r="K112">
            <v>1</v>
          </cell>
          <cell r="L112">
            <v>200</v>
          </cell>
          <cell r="M112">
            <v>7.69230769230769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X112">
            <v>30</v>
          </cell>
        </row>
        <row r="113">
          <cell r="B113">
            <v>395</v>
          </cell>
          <cell r="C113" t="str">
            <v>មាន ចាន់ថន</v>
          </cell>
          <cell r="D113" t="str">
            <v>MEAN CHANTHAN</v>
          </cell>
          <cell r="E113">
            <v>44118</v>
          </cell>
          <cell r="F113" t="str">
            <v>090827410</v>
          </cell>
          <cell r="G113">
            <v>34979</v>
          </cell>
          <cell r="H113" t="str">
            <v>F</v>
          </cell>
          <cell r="I113" t="str">
            <v>针车A1线</v>
          </cell>
          <cell r="J113">
            <v>1</v>
          </cell>
          <cell r="K113">
            <v>2</v>
          </cell>
          <cell r="L113">
            <v>200</v>
          </cell>
          <cell r="M113">
            <v>7.69230769230769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3">
          <cell r="AX113">
            <v>30</v>
          </cell>
        </row>
        <row r="114">
          <cell r="B114">
            <v>401</v>
          </cell>
          <cell r="C114" t="str">
            <v>ប៉ិត សាមាន</v>
          </cell>
          <cell r="D114" t="str">
            <v>SAMEAN</v>
          </cell>
          <cell r="E114">
            <v>44118</v>
          </cell>
          <cell r="F114" t="str">
            <v>090923337</v>
          </cell>
          <cell r="G114">
            <v>37351</v>
          </cell>
          <cell r="H114" t="str">
            <v>F</v>
          </cell>
          <cell r="I114" t="str">
            <v>针车A1线</v>
          </cell>
          <cell r="J114">
            <v>0</v>
          </cell>
          <cell r="K114">
            <v>0</v>
          </cell>
          <cell r="L114">
            <v>200</v>
          </cell>
          <cell r="M114">
            <v>7.69230769230769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4">
          <cell r="AX114">
            <v>30</v>
          </cell>
        </row>
        <row r="115">
          <cell r="B115">
            <v>406</v>
          </cell>
          <cell r="C115" t="str">
            <v>រ៉ុន សារុំ</v>
          </cell>
          <cell r="D115" t="str">
            <v>RON SAROM</v>
          </cell>
          <cell r="E115">
            <v>44118</v>
          </cell>
          <cell r="F115" t="str">
            <v>090542443</v>
          </cell>
          <cell r="G115">
            <v>29536</v>
          </cell>
          <cell r="H115" t="str">
            <v>F</v>
          </cell>
          <cell r="I115" t="str">
            <v>针车A1线</v>
          </cell>
          <cell r="J115">
            <v>0</v>
          </cell>
          <cell r="K115">
            <v>3</v>
          </cell>
          <cell r="L115">
            <v>200</v>
          </cell>
          <cell r="M115">
            <v>7.69230769230769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5">
          <cell r="AX115">
            <v>30</v>
          </cell>
        </row>
        <row r="116">
          <cell r="B116">
            <v>608</v>
          </cell>
          <cell r="C116" t="str">
            <v>ព្រុំ ចាន់</v>
          </cell>
          <cell r="D116" t="str">
            <v>PRUM CHAN</v>
          </cell>
          <cell r="E116">
            <v>44167</v>
          </cell>
          <cell r="F116" t="str">
            <v>090927715</v>
          </cell>
          <cell r="G116">
            <v>37574</v>
          </cell>
          <cell r="H116" t="str">
            <v>F</v>
          </cell>
          <cell r="I116" t="str">
            <v>针车A1线</v>
          </cell>
          <cell r="J116">
            <v>0</v>
          </cell>
          <cell r="K116">
            <v>0</v>
          </cell>
          <cell r="L116">
            <v>200</v>
          </cell>
          <cell r="M116">
            <v>7.69230769230769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6">
          <cell r="AX116">
            <v>30</v>
          </cell>
        </row>
        <row r="117">
          <cell r="B117">
            <v>1634</v>
          </cell>
          <cell r="C117" t="str">
            <v>យឹម ប៉ុញ</v>
          </cell>
          <cell r="D117" t="str">
            <v>YOEM PONH</v>
          </cell>
          <cell r="E117">
            <v>44579</v>
          </cell>
          <cell r="F117">
            <v>90705130</v>
          </cell>
          <cell r="G117">
            <v>33067</v>
          </cell>
          <cell r="H117" t="str">
            <v>M</v>
          </cell>
          <cell r="I117" t="str">
            <v>针车A1线</v>
          </cell>
          <cell r="J117">
            <v>0</v>
          </cell>
          <cell r="K117">
            <v>0</v>
          </cell>
          <cell r="L117">
            <v>200</v>
          </cell>
          <cell r="M117">
            <v>7.69230769230769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7">
          <cell r="AX117">
            <v>30</v>
          </cell>
        </row>
        <row r="118">
          <cell r="B118">
            <v>1380</v>
          </cell>
          <cell r="C118" t="str">
            <v>នៅ គន្ធា</v>
          </cell>
          <cell r="D118" t="str">
            <v>NEOU KUNTHEA</v>
          </cell>
          <cell r="E118">
            <v>44527</v>
          </cell>
          <cell r="F118">
            <v>90755249</v>
          </cell>
          <cell r="G118">
            <v>31059</v>
          </cell>
          <cell r="H118" t="str">
            <v>F</v>
          </cell>
          <cell r="I118" t="str">
            <v>针车A1线</v>
          </cell>
          <cell r="J118">
            <v>0</v>
          </cell>
          <cell r="K118">
            <v>0</v>
          </cell>
          <cell r="L118">
            <v>200</v>
          </cell>
          <cell r="M118">
            <v>7.69230769230769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8">
          <cell r="AX118">
            <v>30</v>
          </cell>
        </row>
        <row r="119">
          <cell r="B119">
            <v>1539</v>
          </cell>
          <cell r="C119" t="str">
            <v>អ៊ុក វ៉ាន់ណាក់</v>
          </cell>
          <cell r="D119" t="str">
            <v>UK VANNAK</v>
          </cell>
          <cell r="E119">
            <v>44565</v>
          </cell>
          <cell r="F119">
            <v>90838379</v>
          </cell>
          <cell r="G119">
            <v>28540</v>
          </cell>
          <cell r="H119" t="str">
            <v>F</v>
          </cell>
          <cell r="I119" t="str">
            <v>针车A1线</v>
          </cell>
          <cell r="J119">
            <v>0</v>
          </cell>
          <cell r="K119">
            <v>0</v>
          </cell>
          <cell r="L119">
            <v>200</v>
          </cell>
          <cell r="M119">
            <v>7.69230769230769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X119">
            <v>30</v>
          </cell>
        </row>
        <row r="120">
          <cell r="B120">
            <v>1470</v>
          </cell>
          <cell r="C120" t="str">
            <v>ពៅ សារូន</v>
          </cell>
          <cell r="D120" t="str">
            <v>POV SARUN</v>
          </cell>
          <cell r="E120">
            <v>44551</v>
          </cell>
          <cell r="F120">
            <v>90935140</v>
          </cell>
          <cell r="G120">
            <v>38308</v>
          </cell>
          <cell r="H120" t="str">
            <v>F</v>
          </cell>
          <cell r="I120" t="str">
            <v>针车A1线</v>
          </cell>
          <cell r="J120">
            <v>0</v>
          </cell>
          <cell r="K120">
            <v>0</v>
          </cell>
          <cell r="L120">
            <v>200</v>
          </cell>
          <cell r="M120">
            <v>7.69230769230769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0">
          <cell r="AX120">
            <v>30</v>
          </cell>
        </row>
        <row r="121">
          <cell r="B121" t="str">
            <v>合计：</v>
          </cell>
          <cell r="C121" t="str">
            <v>针车A1线</v>
          </cell>
          <cell r="D121">
            <v>13</v>
          </cell>
        </row>
        <row r="121">
          <cell r="I121" t="str">
            <v>针车A1线</v>
          </cell>
        </row>
        <row r="121">
          <cell r="L121">
            <v>2600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390</v>
          </cell>
        </row>
        <row r="122">
          <cell r="B122">
            <v>352</v>
          </cell>
          <cell r="C122" t="str">
            <v>ថុក ផល្លា</v>
          </cell>
          <cell r="D122" t="str">
            <v>THOK PHALLA</v>
          </cell>
          <cell r="E122">
            <v>44118</v>
          </cell>
          <cell r="F122" t="str">
            <v>090618288</v>
          </cell>
          <cell r="G122">
            <v>31949</v>
          </cell>
          <cell r="H122" t="str">
            <v>F</v>
          </cell>
          <cell r="I122" t="str">
            <v>针车A2线</v>
          </cell>
          <cell r="J122">
            <v>1</v>
          </cell>
          <cell r="K122">
            <v>3</v>
          </cell>
          <cell r="L122">
            <v>200</v>
          </cell>
          <cell r="M122">
            <v>7.69230769230769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</row>
        <row r="122">
          <cell r="AX122">
            <v>30</v>
          </cell>
        </row>
        <row r="123">
          <cell r="B123">
            <v>353</v>
          </cell>
          <cell r="C123" t="str">
            <v>ដោក ស្រីកា</v>
          </cell>
          <cell r="D123" t="str">
            <v>DORK SREYKA</v>
          </cell>
          <cell r="E123">
            <v>44118</v>
          </cell>
          <cell r="F123" t="str">
            <v>090714078</v>
          </cell>
          <cell r="G123">
            <v>32205</v>
          </cell>
          <cell r="H123" t="str">
            <v>F</v>
          </cell>
          <cell r="I123" t="str">
            <v>针车A2线</v>
          </cell>
          <cell r="J123">
            <v>0</v>
          </cell>
          <cell r="K123">
            <v>0</v>
          </cell>
          <cell r="L123">
            <v>200</v>
          </cell>
          <cell r="M123">
            <v>7.69230769230769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</row>
        <row r="123">
          <cell r="AX123">
            <v>30</v>
          </cell>
        </row>
        <row r="124">
          <cell r="B124">
            <v>367</v>
          </cell>
          <cell r="C124" t="str">
            <v>គល់ ជោរី</v>
          </cell>
          <cell r="D124" t="str">
            <v>KUL CHORY</v>
          </cell>
          <cell r="E124">
            <v>44118</v>
          </cell>
          <cell r="F124" t="str">
            <v>090706383</v>
          </cell>
          <cell r="G124">
            <v>34875</v>
          </cell>
          <cell r="H124" t="str">
            <v>F</v>
          </cell>
          <cell r="I124" t="str">
            <v>针车A2线</v>
          </cell>
          <cell r="J124">
            <v>0</v>
          </cell>
          <cell r="K124">
            <v>1</v>
          </cell>
          <cell r="L124">
            <v>200</v>
          </cell>
          <cell r="M124">
            <v>7.69230769230769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4">
          <cell r="AX124">
            <v>30</v>
          </cell>
        </row>
        <row r="125">
          <cell r="B125">
            <v>379</v>
          </cell>
          <cell r="C125" t="str">
            <v>នៅ សោភា</v>
          </cell>
          <cell r="D125" t="str">
            <v>NOV SORPHEA</v>
          </cell>
          <cell r="E125">
            <v>44118</v>
          </cell>
          <cell r="F125" t="str">
            <v>050863707</v>
          </cell>
          <cell r="G125">
            <v>34978</v>
          </cell>
          <cell r="H125" t="str">
            <v>F</v>
          </cell>
          <cell r="I125" t="str">
            <v>针车A2线</v>
          </cell>
          <cell r="J125">
            <v>0</v>
          </cell>
          <cell r="K125">
            <v>1</v>
          </cell>
          <cell r="L125">
            <v>200</v>
          </cell>
          <cell r="M125">
            <v>7.69230769230769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5">
          <cell r="AX125">
            <v>30</v>
          </cell>
        </row>
        <row r="126">
          <cell r="B126">
            <v>392</v>
          </cell>
          <cell r="C126" t="str">
            <v>កៅ សុខា</v>
          </cell>
          <cell r="D126" t="str">
            <v>KAO SOKHA</v>
          </cell>
          <cell r="E126">
            <v>44118</v>
          </cell>
          <cell r="F126" t="str">
            <v>090732039</v>
          </cell>
          <cell r="G126">
            <v>30722</v>
          </cell>
          <cell r="H126" t="str">
            <v>F</v>
          </cell>
          <cell r="I126" t="str">
            <v>针车A2线</v>
          </cell>
          <cell r="J126">
            <v>0</v>
          </cell>
          <cell r="K126">
            <v>2</v>
          </cell>
          <cell r="L126">
            <v>200</v>
          </cell>
          <cell r="M126">
            <v>7.69230769230769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6">
          <cell r="AX126">
            <v>30</v>
          </cell>
        </row>
        <row r="127">
          <cell r="B127">
            <v>983</v>
          </cell>
          <cell r="C127" t="str">
            <v>ព្រំ ចាវី</v>
          </cell>
          <cell r="D127" t="str">
            <v>PRUM THAVY</v>
          </cell>
          <cell r="E127">
            <v>44397</v>
          </cell>
          <cell r="F127" t="str">
            <v>090687583</v>
          </cell>
          <cell r="G127">
            <v>36249</v>
          </cell>
          <cell r="H127" t="str">
            <v>F</v>
          </cell>
          <cell r="I127" t="str">
            <v>针车A2线</v>
          </cell>
          <cell r="J127">
            <v>0</v>
          </cell>
          <cell r="K127">
            <v>0</v>
          </cell>
          <cell r="L127">
            <v>200</v>
          </cell>
          <cell r="M127">
            <v>7.69230769230769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7">
          <cell r="AX127">
            <v>30</v>
          </cell>
        </row>
        <row r="128">
          <cell r="B128">
            <v>1085</v>
          </cell>
          <cell r="C128" t="str">
            <v>យឹម បញ្ញា</v>
          </cell>
          <cell r="D128" t="str">
            <v>YEM PHANHA</v>
          </cell>
          <cell r="E128">
            <v>44418</v>
          </cell>
          <cell r="F128" t="str">
            <v>090575555</v>
          </cell>
          <cell r="G128">
            <v>33379</v>
          </cell>
          <cell r="H128" t="str">
            <v>M</v>
          </cell>
          <cell r="I128" t="str">
            <v>针车A2线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8">
          <cell r="AX128">
            <v>30</v>
          </cell>
        </row>
        <row r="129">
          <cell r="B129">
            <v>2189</v>
          </cell>
          <cell r="C129" t="str">
            <v>ឈន់ សំណាង</v>
          </cell>
          <cell r="D129" t="str">
            <v>CHHUN SAMNANG</v>
          </cell>
          <cell r="E129">
            <v>44734</v>
          </cell>
          <cell r="F129" t="str">
            <v>090962676</v>
          </cell>
          <cell r="G129">
            <v>38077</v>
          </cell>
          <cell r="H129" t="str">
            <v>M</v>
          </cell>
          <cell r="I129" t="str">
            <v>针车A2线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X129">
            <v>30</v>
          </cell>
        </row>
        <row r="130">
          <cell r="B130">
            <v>680</v>
          </cell>
          <cell r="C130" t="str">
            <v>ម៉ៅ សារ៉ាន</v>
          </cell>
          <cell r="D130" t="str">
            <v>MAO SARAN</v>
          </cell>
          <cell r="E130">
            <v>44200</v>
          </cell>
          <cell r="F130" t="str">
            <v>090619379</v>
          </cell>
          <cell r="G130">
            <v>27804</v>
          </cell>
          <cell r="H130" t="str">
            <v>F</v>
          </cell>
          <cell r="I130" t="str">
            <v>针车A2线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0">
          <cell r="AX130">
            <v>30</v>
          </cell>
        </row>
        <row r="131">
          <cell r="B131">
            <v>461</v>
          </cell>
          <cell r="C131" t="str">
            <v>មឿន ចន្ថា</v>
          </cell>
          <cell r="D131" t="str">
            <v>MOEUN CHANTHA</v>
          </cell>
          <cell r="E131">
            <v>44130</v>
          </cell>
          <cell r="F131" t="str">
            <v>090916804</v>
          </cell>
          <cell r="G131">
            <v>37503</v>
          </cell>
          <cell r="H131" t="str">
            <v>F</v>
          </cell>
          <cell r="I131" t="str">
            <v>针车A2线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1">
          <cell r="AX131">
            <v>30</v>
          </cell>
        </row>
        <row r="132">
          <cell r="B132">
            <v>1127</v>
          </cell>
          <cell r="C132" t="str">
            <v>គឹម រំដួល</v>
          </cell>
          <cell r="D132" t="str">
            <v>KOEM RUMDUOL</v>
          </cell>
          <cell r="E132">
            <v>44420</v>
          </cell>
          <cell r="F132" t="str">
            <v>090728642</v>
          </cell>
          <cell r="G132">
            <v>35612</v>
          </cell>
          <cell r="H132" t="str">
            <v>F</v>
          </cell>
          <cell r="I132" t="str">
            <v>针车A2线</v>
          </cell>
          <cell r="J132">
            <v>0</v>
          </cell>
          <cell r="K132">
            <v>0</v>
          </cell>
          <cell r="L132">
            <v>200</v>
          </cell>
          <cell r="M132">
            <v>7.69230769230769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2">
          <cell r="AX132">
            <v>30</v>
          </cell>
        </row>
        <row r="133">
          <cell r="B133">
            <v>1429</v>
          </cell>
          <cell r="C133" t="str">
            <v>តោក ម៉ាច</v>
          </cell>
          <cell r="D133" t="str">
            <v>TORK MACH</v>
          </cell>
          <cell r="E133">
            <v>44546</v>
          </cell>
          <cell r="F133">
            <v>51615431</v>
          </cell>
          <cell r="G133">
            <v>37965</v>
          </cell>
          <cell r="H133" t="str">
            <v>F</v>
          </cell>
          <cell r="I133" t="str">
            <v>针车A2线</v>
          </cell>
          <cell r="J133">
            <v>0</v>
          </cell>
          <cell r="K133">
            <v>0</v>
          </cell>
          <cell r="L133">
            <v>200</v>
          </cell>
          <cell r="M133">
            <v>7.69230769230769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X133">
            <v>30</v>
          </cell>
        </row>
        <row r="134">
          <cell r="B134">
            <v>941</v>
          </cell>
          <cell r="C134" t="str">
            <v>យ៉ោក សុភី</v>
          </cell>
          <cell r="D134" t="str">
            <v>YAOK SOPHY</v>
          </cell>
          <cell r="E134">
            <v>44329</v>
          </cell>
          <cell r="F134" t="str">
            <v>090605336</v>
          </cell>
          <cell r="G134">
            <v>29438</v>
          </cell>
          <cell r="H134" t="str">
            <v>F</v>
          </cell>
          <cell r="I134" t="str">
            <v>针车A2线</v>
          </cell>
          <cell r="J134">
            <v>0</v>
          </cell>
          <cell r="K134">
            <v>0</v>
          </cell>
          <cell r="L134">
            <v>200</v>
          </cell>
          <cell r="M134">
            <v>7.69230769230769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X134">
            <v>30</v>
          </cell>
        </row>
        <row r="135">
          <cell r="B135">
            <v>484</v>
          </cell>
          <cell r="C135" t="str">
            <v>ចាន់ លក្ខិណា</v>
          </cell>
          <cell r="D135" t="str">
            <v>CHAN LAKANA</v>
          </cell>
          <cell r="E135">
            <v>44130</v>
          </cell>
          <cell r="F135" t="str">
            <v>090487713</v>
          </cell>
          <cell r="G135">
            <v>34448</v>
          </cell>
          <cell r="H135" t="str">
            <v>F</v>
          </cell>
          <cell r="I135" t="str">
            <v>针车A2线</v>
          </cell>
          <cell r="J135">
            <v>1</v>
          </cell>
          <cell r="K135">
            <v>2</v>
          </cell>
          <cell r="L135">
            <v>200</v>
          </cell>
          <cell r="M135">
            <v>7.69230769230769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X135">
            <v>30</v>
          </cell>
        </row>
        <row r="136">
          <cell r="B136">
            <v>1521</v>
          </cell>
          <cell r="C136" t="str">
            <v>ព្រាប​ ឌីណាសាក់</v>
          </cell>
          <cell r="D136" t="str">
            <v>PREAP DYNASAK</v>
          </cell>
          <cell r="E136">
            <v>44558</v>
          </cell>
          <cell r="F136">
            <v>90957919</v>
          </cell>
          <cell r="G136">
            <v>37793</v>
          </cell>
          <cell r="H136" t="str">
            <v>F</v>
          </cell>
          <cell r="I136" t="str">
            <v>针车A2线</v>
          </cell>
          <cell r="J136">
            <v>0</v>
          </cell>
          <cell r="K136">
            <v>0</v>
          </cell>
          <cell r="L136">
            <v>200</v>
          </cell>
          <cell r="M136">
            <v>7.69230769230769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6">
          <cell r="AX136">
            <v>30</v>
          </cell>
        </row>
        <row r="137">
          <cell r="B137">
            <v>1798</v>
          </cell>
          <cell r="C137" t="str">
            <v>ប៊ុន ស្រី</v>
          </cell>
          <cell r="D137" t="str">
            <v>PUN SREY</v>
          </cell>
          <cell r="E137">
            <v>44597</v>
          </cell>
          <cell r="F137">
            <v>90801540</v>
          </cell>
          <cell r="G137">
            <v>28989</v>
          </cell>
          <cell r="H137" t="str">
            <v>F</v>
          </cell>
          <cell r="I137" t="str">
            <v>针车A2线</v>
          </cell>
          <cell r="J137">
            <v>0</v>
          </cell>
          <cell r="K137">
            <v>0</v>
          </cell>
          <cell r="L137">
            <v>200</v>
          </cell>
          <cell r="M137">
            <v>7.69230769230769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7">
          <cell r="AX137">
            <v>30</v>
          </cell>
        </row>
        <row r="138">
          <cell r="B138">
            <v>1520</v>
          </cell>
          <cell r="C138" t="str">
            <v>ពៅ ស្រីរ៉ា</v>
          </cell>
          <cell r="D138" t="str">
            <v>PEOU SREYEA</v>
          </cell>
          <cell r="E138">
            <v>44558</v>
          </cell>
          <cell r="F138">
            <v>90957835</v>
          </cell>
          <cell r="G138">
            <v>37474</v>
          </cell>
          <cell r="H138" t="str">
            <v>F</v>
          </cell>
          <cell r="I138" t="str">
            <v>针车A2线</v>
          </cell>
          <cell r="J138">
            <v>0</v>
          </cell>
          <cell r="K138">
            <v>0</v>
          </cell>
          <cell r="L138">
            <v>200</v>
          </cell>
          <cell r="M138">
            <v>7.69230769230769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</row>
        <row r="138">
          <cell r="AX138">
            <v>30</v>
          </cell>
        </row>
        <row r="139">
          <cell r="B139">
            <v>1840</v>
          </cell>
          <cell r="C139" t="str">
            <v>ញ៉ ស្រីស្ដើង</v>
          </cell>
          <cell r="D139" t="str">
            <v>NHOR SREYSDOEUNG</v>
          </cell>
          <cell r="E139">
            <v>44608</v>
          </cell>
          <cell r="F139">
            <v>90935248</v>
          </cell>
          <cell r="G139">
            <v>37895</v>
          </cell>
          <cell r="H139" t="str">
            <v>F</v>
          </cell>
          <cell r="I139" t="str">
            <v>针车A2线</v>
          </cell>
          <cell r="J139">
            <v>0</v>
          </cell>
          <cell r="K139">
            <v>0</v>
          </cell>
          <cell r="L139">
            <v>200</v>
          </cell>
          <cell r="M139">
            <v>7.69230769230769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39">
          <cell r="AX139">
            <v>30</v>
          </cell>
        </row>
        <row r="140">
          <cell r="B140">
            <v>1511</v>
          </cell>
          <cell r="C140" t="str">
            <v>ញុង សាភឿន</v>
          </cell>
          <cell r="D140" t="str">
            <v>NHOUNG SAPHOEUN</v>
          </cell>
          <cell r="E140">
            <v>44558</v>
          </cell>
          <cell r="F140">
            <v>90594166</v>
          </cell>
          <cell r="G140">
            <v>25694</v>
          </cell>
          <cell r="H140" t="str">
            <v>F</v>
          </cell>
          <cell r="I140" t="str">
            <v>针车A2线</v>
          </cell>
          <cell r="J140">
            <v>0</v>
          </cell>
          <cell r="K140">
            <v>0</v>
          </cell>
          <cell r="L140">
            <v>200</v>
          </cell>
          <cell r="M140">
            <v>7.69230769230769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</row>
        <row r="140">
          <cell r="AX140">
            <v>30</v>
          </cell>
        </row>
        <row r="141">
          <cell r="B141">
            <v>1552</v>
          </cell>
          <cell r="C141" t="str">
            <v>អន ស៊ីណុច</v>
          </cell>
          <cell r="D141" t="str">
            <v>AN  SINOCH</v>
          </cell>
          <cell r="E141">
            <v>44565</v>
          </cell>
          <cell r="F141">
            <v>90951580</v>
          </cell>
          <cell r="G141">
            <v>37580</v>
          </cell>
          <cell r="H141" t="str">
            <v>F</v>
          </cell>
          <cell r="I141" t="str">
            <v>针车A2线</v>
          </cell>
          <cell r="J141">
            <v>0</v>
          </cell>
          <cell r="K141">
            <v>0</v>
          </cell>
          <cell r="L141">
            <v>200</v>
          </cell>
          <cell r="M141">
            <v>7.69230769230769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</row>
        <row r="141">
          <cell r="AX141">
            <v>30</v>
          </cell>
        </row>
        <row r="142">
          <cell r="B142" t="str">
            <v>合计：</v>
          </cell>
          <cell r="C142" t="str">
            <v>针车A2线</v>
          </cell>
          <cell r="D142">
            <v>20</v>
          </cell>
        </row>
        <row r="142">
          <cell r="I142" t="str">
            <v>针车A2线</v>
          </cell>
        </row>
        <row r="142">
          <cell r="L142">
            <v>4000</v>
          </cell>
        </row>
        <row r="142"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600</v>
          </cell>
        </row>
        <row r="143">
          <cell r="B143">
            <v>298</v>
          </cell>
          <cell r="C143" t="str">
            <v>ឡន យ៉ារី</v>
          </cell>
          <cell r="D143" t="str">
            <v>LAN YARY</v>
          </cell>
          <cell r="E143">
            <v>44109</v>
          </cell>
          <cell r="F143" t="str">
            <v>090684579</v>
          </cell>
          <cell r="G143">
            <v>32528</v>
          </cell>
          <cell r="H143" t="str">
            <v>F</v>
          </cell>
          <cell r="I143" t="str">
            <v>针车A3线</v>
          </cell>
          <cell r="J143">
            <v>1</v>
          </cell>
          <cell r="K143">
            <v>2</v>
          </cell>
          <cell r="L143">
            <v>200</v>
          </cell>
          <cell r="M143">
            <v>7.69230769230769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</row>
        <row r="143">
          <cell r="AX143">
            <v>30</v>
          </cell>
        </row>
        <row r="144">
          <cell r="B144">
            <v>328</v>
          </cell>
          <cell r="C144" t="str">
            <v>ស៊ិន យ៉ា</v>
          </cell>
          <cell r="D144" t="str">
            <v>SHIN YA</v>
          </cell>
          <cell r="E144">
            <v>44109</v>
          </cell>
          <cell r="F144" t="str">
            <v>090757205</v>
          </cell>
          <cell r="G144">
            <v>32236</v>
          </cell>
          <cell r="H144" t="str">
            <v>F</v>
          </cell>
          <cell r="I144" t="str">
            <v>针车A3线</v>
          </cell>
          <cell r="J144">
            <v>1</v>
          </cell>
          <cell r="K144">
            <v>2</v>
          </cell>
          <cell r="L144">
            <v>200</v>
          </cell>
          <cell r="M144">
            <v>7.69230769230769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</row>
        <row r="144">
          <cell r="AX144">
            <v>30</v>
          </cell>
        </row>
        <row r="145">
          <cell r="B145">
            <v>1538</v>
          </cell>
          <cell r="C145" t="str">
            <v>ទែន សាវ៉ាន</v>
          </cell>
          <cell r="D145" t="str">
            <v>TEN SAVAN</v>
          </cell>
          <cell r="E145">
            <v>44565</v>
          </cell>
          <cell r="F145">
            <v>90530160</v>
          </cell>
          <cell r="G145">
            <v>32378</v>
          </cell>
          <cell r="H145" t="str">
            <v>F</v>
          </cell>
          <cell r="I145" t="str">
            <v>针车A3线</v>
          </cell>
          <cell r="J145">
            <v>0</v>
          </cell>
          <cell r="K145">
            <v>0</v>
          </cell>
          <cell r="L145">
            <v>200</v>
          </cell>
          <cell r="M145">
            <v>7.69230769230769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</row>
        <row r="145">
          <cell r="AX145">
            <v>30</v>
          </cell>
        </row>
        <row r="146">
          <cell r="B146">
            <v>318</v>
          </cell>
          <cell r="C146" t="str">
            <v>សៅ ស្រីលក្ខ</v>
          </cell>
          <cell r="D146" t="str">
            <v>SAO SRIYLAK</v>
          </cell>
          <cell r="E146">
            <v>44109</v>
          </cell>
          <cell r="F146" t="str">
            <v>090608845</v>
          </cell>
          <cell r="G146">
            <v>34777</v>
          </cell>
          <cell r="H146" t="str">
            <v>F</v>
          </cell>
          <cell r="I146" t="str">
            <v>针车A3线</v>
          </cell>
          <cell r="J146">
            <v>0</v>
          </cell>
          <cell r="K146">
            <v>0</v>
          </cell>
          <cell r="L146">
            <v>200</v>
          </cell>
          <cell r="M146">
            <v>7.69230769230769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</row>
        <row r="146">
          <cell r="AX146">
            <v>30</v>
          </cell>
        </row>
        <row r="147">
          <cell r="B147">
            <v>688</v>
          </cell>
          <cell r="C147" t="str">
            <v>អ៊ុក ណារិន</v>
          </cell>
          <cell r="D147" t="str">
            <v>OUK NARIN</v>
          </cell>
          <cell r="E147">
            <v>44200</v>
          </cell>
          <cell r="F147" t="str">
            <v>090591740</v>
          </cell>
          <cell r="G147">
            <v>28991</v>
          </cell>
          <cell r="H147" t="str">
            <v>F</v>
          </cell>
          <cell r="I147" t="str">
            <v>针车A3线</v>
          </cell>
          <cell r="J147">
            <v>0</v>
          </cell>
          <cell r="K147">
            <v>0</v>
          </cell>
          <cell r="L147">
            <v>200</v>
          </cell>
          <cell r="M147">
            <v>7.69230769230769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7">
          <cell r="AX147">
            <v>30</v>
          </cell>
        </row>
        <row r="148">
          <cell r="B148">
            <v>2166</v>
          </cell>
          <cell r="C148" t="str">
            <v>កែវ ទី</v>
          </cell>
          <cell r="D148" t="str">
            <v>KEO TY</v>
          </cell>
          <cell r="E148">
            <v>44729</v>
          </cell>
          <cell r="F148" t="str">
            <v>090875535</v>
          </cell>
          <cell r="G148">
            <v>37531</v>
          </cell>
          <cell r="H148" t="str">
            <v>M</v>
          </cell>
          <cell r="I148" t="str">
            <v>针车A3线</v>
          </cell>
          <cell r="J148">
            <v>0</v>
          </cell>
          <cell r="K148">
            <v>0</v>
          </cell>
          <cell r="L148">
            <v>200</v>
          </cell>
          <cell r="M148">
            <v>7.69230769230769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</row>
        <row r="148">
          <cell r="AX148">
            <v>30</v>
          </cell>
        </row>
        <row r="149">
          <cell r="B149">
            <v>1635</v>
          </cell>
          <cell r="C149" t="str">
            <v>ខ្មៅ រ៉ែន</v>
          </cell>
          <cell r="D149" t="str">
            <v>KMOY REN</v>
          </cell>
          <cell r="E149">
            <v>44578</v>
          </cell>
          <cell r="F149">
            <v>90532726</v>
          </cell>
          <cell r="G149">
            <v>30949</v>
          </cell>
          <cell r="H149" t="str">
            <v>F</v>
          </cell>
          <cell r="I149" t="str">
            <v>针车A3线</v>
          </cell>
          <cell r="J149">
            <v>0</v>
          </cell>
          <cell r="K149">
            <v>0</v>
          </cell>
          <cell r="L149">
            <v>200</v>
          </cell>
          <cell r="M149">
            <v>7.69230769230769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</row>
        <row r="149">
          <cell r="AX149">
            <v>30</v>
          </cell>
        </row>
        <row r="150">
          <cell r="B150">
            <v>2167</v>
          </cell>
          <cell r="C150" t="str">
            <v>សន ស្រីម៉ៅ</v>
          </cell>
          <cell r="D150" t="str">
            <v>SORN SREYMAO</v>
          </cell>
          <cell r="E150">
            <v>44729</v>
          </cell>
          <cell r="F150" t="str">
            <v>090964762</v>
          </cell>
          <cell r="G150">
            <v>37840</v>
          </cell>
          <cell r="H150" t="str">
            <v>F</v>
          </cell>
          <cell r="I150" t="str">
            <v>针车A3线</v>
          </cell>
          <cell r="J150">
            <v>0</v>
          </cell>
          <cell r="K150">
            <v>0</v>
          </cell>
          <cell r="L150">
            <v>200</v>
          </cell>
          <cell r="M150">
            <v>7.69230769230769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0">
          <cell r="AX150">
            <v>30</v>
          </cell>
        </row>
        <row r="151">
          <cell r="B151">
            <v>2198</v>
          </cell>
          <cell r="C151" t="str">
            <v>ឡន ស្រីទូច</v>
          </cell>
          <cell r="D151" t="str">
            <v> LORN SREYTOUCH</v>
          </cell>
          <cell r="E151">
            <v>44740</v>
          </cell>
          <cell r="F151" t="str">
            <v>090852102</v>
          </cell>
          <cell r="G151">
            <v>35325</v>
          </cell>
          <cell r="H151" t="str">
            <v>F</v>
          </cell>
          <cell r="I151" t="str">
            <v>针车A3线</v>
          </cell>
          <cell r="J151">
            <v>0</v>
          </cell>
          <cell r="K151">
            <v>0</v>
          </cell>
          <cell r="L151">
            <v>200</v>
          </cell>
          <cell r="M151">
            <v>7.69230769230769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1">
          <cell r="AX151">
            <v>30</v>
          </cell>
        </row>
        <row r="152">
          <cell r="B152">
            <v>476</v>
          </cell>
          <cell r="C152" t="str">
            <v>បឿន សុធាវី</v>
          </cell>
          <cell r="D152" t="str">
            <v>BOEUN SOTHEAVY</v>
          </cell>
          <cell r="E152">
            <v>44130</v>
          </cell>
          <cell r="F152" t="str">
            <v>090705728</v>
          </cell>
          <cell r="G152">
            <v>33736</v>
          </cell>
          <cell r="H152" t="str">
            <v>F</v>
          </cell>
          <cell r="I152" t="str">
            <v>针车A3线</v>
          </cell>
          <cell r="J152">
            <v>0</v>
          </cell>
          <cell r="K152">
            <v>0</v>
          </cell>
          <cell r="L152">
            <v>200</v>
          </cell>
          <cell r="M152">
            <v>7.69230769230769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2">
          <cell r="AX152">
            <v>30</v>
          </cell>
        </row>
        <row r="153">
          <cell r="B153">
            <v>2223</v>
          </cell>
          <cell r="C153" t="str">
            <v>គង់ សុខា</v>
          </cell>
          <cell r="D153" t="str">
            <v>KONG SOKHA</v>
          </cell>
          <cell r="E153">
            <v>44744</v>
          </cell>
          <cell r="F153" t="str">
            <v>090816554</v>
          </cell>
          <cell r="G153">
            <v>29191</v>
          </cell>
          <cell r="H153" t="str">
            <v>F</v>
          </cell>
          <cell r="I153" t="str">
            <v>针车A3线</v>
          </cell>
          <cell r="J153">
            <v>0</v>
          </cell>
          <cell r="K153">
            <v>0</v>
          </cell>
          <cell r="L153">
            <v>200</v>
          </cell>
          <cell r="M153">
            <v>7.69230769230769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3">
          <cell r="AX153">
            <v>30</v>
          </cell>
        </row>
        <row r="154">
          <cell r="B154">
            <v>309</v>
          </cell>
          <cell r="C154" t="str">
            <v>ដួង សុភាព</v>
          </cell>
          <cell r="D154" t="str">
            <v>DOUNG SOPHEAP</v>
          </cell>
          <cell r="E154">
            <v>44109</v>
          </cell>
          <cell r="F154" t="str">
            <v>090624833</v>
          </cell>
          <cell r="G154">
            <v>34716</v>
          </cell>
          <cell r="H154" t="str">
            <v>F</v>
          </cell>
          <cell r="I154" t="str">
            <v>针车A3线</v>
          </cell>
          <cell r="J154">
            <v>0</v>
          </cell>
          <cell r="K154">
            <v>1</v>
          </cell>
          <cell r="L154">
            <v>200</v>
          </cell>
          <cell r="M154">
            <v>7.69230769230769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</row>
        <row r="154">
          <cell r="AX154">
            <v>30</v>
          </cell>
        </row>
        <row r="155">
          <cell r="B155">
            <v>672</v>
          </cell>
          <cell r="C155" t="str">
            <v>អ៊ិន សាមី</v>
          </cell>
          <cell r="D155" t="str">
            <v>IN SAMEY</v>
          </cell>
          <cell r="E155">
            <v>44200</v>
          </cell>
          <cell r="F155" t="str">
            <v>090907297</v>
          </cell>
          <cell r="G155">
            <v>29142</v>
          </cell>
          <cell r="H155" t="str">
            <v>F</v>
          </cell>
          <cell r="I155" t="str">
            <v>针车A3线</v>
          </cell>
          <cell r="J155">
            <v>0</v>
          </cell>
          <cell r="K155">
            <v>0</v>
          </cell>
          <cell r="L155">
            <v>200</v>
          </cell>
          <cell r="M155">
            <v>7.69230769230769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</row>
        <row r="155">
          <cell r="AX155">
            <v>30</v>
          </cell>
        </row>
        <row r="156">
          <cell r="B156">
            <v>2268</v>
          </cell>
          <cell r="C156" t="str">
            <v>មាស សុខសោភា</v>
          </cell>
          <cell r="D156" t="str">
            <v>MEAS SOKSOPHEA</v>
          </cell>
          <cell r="E156">
            <v>44818</v>
          </cell>
          <cell r="F156" t="str">
            <v>090907710</v>
          </cell>
          <cell r="G156">
            <v>36896</v>
          </cell>
          <cell r="H156" t="str">
            <v>F</v>
          </cell>
          <cell r="I156" t="str">
            <v>针车A3线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</row>
        <row r="156">
          <cell r="AX156">
            <v>30</v>
          </cell>
        </row>
        <row r="157">
          <cell r="B157">
            <v>488</v>
          </cell>
          <cell r="C157" t="str">
            <v>វ៉ង់ សារ៉ុន</v>
          </cell>
          <cell r="D157" t="str">
            <v>VONG SARON</v>
          </cell>
          <cell r="E157">
            <v>44130</v>
          </cell>
          <cell r="F157" t="str">
            <v>090751306</v>
          </cell>
          <cell r="G157">
            <v>28705</v>
          </cell>
          <cell r="H157" t="str">
            <v>F</v>
          </cell>
          <cell r="I157" t="str">
            <v>针车A3线</v>
          </cell>
          <cell r="J157">
            <v>1</v>
          </cell>
          <cell r="K157">
            <v>0</v>
          </cell>
          <cell r="L157">
            <v>200</v>
          </cell>
          <cell r="M157">
            <v>7.69230769230769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</row>
        <row r="157">
          <cell r="AX157">
            <v>30</v>
          </cell>
        </row>
        <row r="158">
          <cell r="B158" t="str">
            <v>合计：</v>
          </cell>
          <cell r="C158" t="str">
            <v>针车A3线</v>
          </cell>
          <cell r="D158">
            <v>15</v>
          </cell>
        </row>
        <row r="158">
          <cell r="I158" t="str">
            <v>针车A3线</v>
          </cell>
        </row>
        <row r="158">
          <cell r="L158">
            <v>3000</v>
          </cell>
        </row>
        <row r="158"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450</v>
          </cell>
        </row>
        <row r="159">
          <cell r="B159">
            <v>299</v>
          </cell>
          <cell r="C159" t="str">
            <v>អ៊ី រ៉ាវី</v>
          </cell>
          <cell r="D159" t="str">
            <v>I RAVY</v>
          </cell>
          <cell r="E159">
            <v>44109</v>
          </cell>
          <cell r="F159" t="str">
            <v>090755402</v>
          </cell>
          <cell r="G159">
            <v>34045</v>
          </cell>
          <cell r="H159" t="str">
            <v>F</v>
          </cell>
          <cell r="I159" t="str">
            <v>针车A5线</v>
          </cell>
          <cell r="J159">
            <v>1</v>
          </cell>
          <cell r="K159">
            <v>1</v>
          </cell>
          <cell r="L159">
            <v>200</v>
          </cell>
          <cell r="M159">
            <v>7.69230769230769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</row>
        <row r="159">
          <cell r="AX159">
            <v>30</v>
          </cell>
        </row>
        <row r="160">
          <cell r="B160">
            <v>300</v>
          </cell>
          <cell r="C160" t="str">
            <v>ប្រាជ្ញ សាភន់</v>
          </cell>
          <cell r="D160" t="str">
            <v>BRACH SAPHORN</v>
          </cell>
          <cell r="E160">
            <v>44109</v>
          </cell>
          <cell r="F160" t="str">
            <v>090646491</v>
          </cell>
          <cell r="G160">
            <v>27781</v>
          </cell>
          <cell r="H160" t="str">
            <v>F</v>
          </cell>
          <cell r="I160" t="str">
            <v>针车A5线</v>
          </cell>
          <cell r="J160">
            <v>1</v>
          </cell>
          <cell r="K160">
            <v>1</v>
          </cell>
          <cell r="L160">
            <v>200</v>
          </cell>
          <cell r="M160">
            <v>7.69230769230769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</row>
        <row r="160">
          <cell r="AX160">
            <v>30</v>
          </cell>
        </row>
        <row r="161">
          <cell r="B161">
            <v>304</v>
          </cell>
          <cell r="C161" t="str">
            <v>ទូច សារឹម</v>
          </cell>
          <cell r="D161" t="str">
            <v>TOCH SARIM</v>
          </cell>
          <cell r="E161">
            <v>44109</v>
          </cell>
          <cell r="F161" t="str">
            <v>090503207</v>
          </cell>
          <cell r="G161">
            <v>29626</v>
          </cell>
          <cell r="H161" t="str">
            <v>F</v>
          </cell>
          <cell r="I161" t="str">
            <v>针车A5线</v>
          </cell>
          <cell r="J161">
            <v>1</v>
          </cell>
          <cell r="K161">
            <v>3</v>
          </cell>
          <cell r="L161">
            <v>200</v>
          </cell>
          <cell r="M161">
            <v>7.69230769230769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161">
          <cell r="AX161">
            <v>30</v>
          </cell>
        </row>
        <row r="162">
          <cell r="B162">
            <v>308</v>
          </cell>
          <cell r="C162" t="str">
            <v>ឯក សារួ</v>
          </cell>
          <cell r="D162" t="str">
            <v>EK SAROU</v>
          </cell>
          <cell r="E162">
            <v>44109</v>
          </cell>
          <cell r="F162" t="str">
            <v>090594244</v>
          </cell>
          <cell r="G162">
            <v>31705</v>
          </cell>
          <cell r="H162" t="str">
            <v>F</v>
          </cell>
          <cell r="I162" t="str">
            <v>针车A5线</v>
          </cell>
          <cell r="J162">
            <v>1</v>
          </cell>
          <cell r="K162">
            <v>2</v>
          </cell>
          <cell r="L162">
            <v>200</v>
          </cell>
          <cell r="M162">
            <v>7.69230769230769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</row>
        <row r="162">
          <cell r="AX162">
            <v>30</v>
          </cell>
        </row>
        <row r="163">
          <cell r="B163">
            <v>315</v>
          </cell>
          <cell r="C163" t="str">
            <v>នៃ សាវ៉ែន</v>
          </cell>
          <cell r="D163" t="str">
            <v>NEY SAVEN</v>
          </cell>
          <cell r="E163">
            <v>44109</v>
          </cell>
          <cell r="F163" t="str">
            <v>090755159</v>
          </cell>
          <cell r="G163">
            <v>32071</v>
          </cell>
          <cell r="H163" t="str">
            <v>F</v>
          </cell>
          <cell r="I163" t="str">
            <v>针车A5线</v>
          </cell>
          <cell r="J163">
            <v>0</v>
          </cell>
          <cell r="K163">
            <v>3</v>
          </cell>
          <cell r="L163">
            <v>200</v>
          </cell>
          <cell r="M163">
            <v>7.69230769230769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</row>
        <row r="163">
          <cell r="AX163">
            <v>30</v>
          </cell>
        </row>
        <row r="164">
          <cell r="B164">
            <v>321</v>
          </cell>
          <cell r="C164" t="str">
            <v>រាជ វន្នី</v>
          </cell>
          <cell r="D164" t="str">
            <v>REACH VANNY</v>
          </cell>
          <cell r="E164">
            <v>44109</v>
          </cell>
          <cell r="F164" t="str">
            <v>090837428</v>
          </cell>
          <cell r="G164">
            <v>33507</v>
          </cell>
          <cell r="H164" t="str">
            <v>F</v>
          </cell>
          <cell r="I164" t="str">
            <v>针车A5线</v>
          </cell>
          <cell r="J164">
            <v>1</v>
          </cell>
          <cell r="K164">
            <v>2</v>
          </cell>
          <cell r="L164">
            <v>200</v>
          </cell>
          <cell r="M164">
            <v>7.69230769230769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</row>
        <row r="164">
          <cell r="AX164">
            <v>30</v>
          </cell>
        </row>
        <row r="165">
          <cell r="B165">
            <v>1612</v>
          </cell>
          <cell r="C165" t="str">
            <v>វ៉ាន់ ដែត</v>
          </cell>
          <cell r="D165" t="str">
            <v>VANN DET</v>
          </cell>
          <cell r="E165">
            <v>44576</v>
          </cell>
          <cell r="F165">
            <v>90852243</v>
          </cell>
          <cell r="G165">
            <v>33061</v>
          </cell>
          <cell r="H165" t="str">
            <v>F</v>
          </cell>
          <cell r="I165" t="str">
            <v>针车A5线</v>
          </cell>
          <cell r="J165">
            <v>0</v>
          </cell>
          <cell r="K165">
            <v>0</v>
          </cell>
          <cell r="L165">
            <v>200</v>
          </cell>
          <cell r="M165">
            <v>7.69230769230769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</row>
        <row r="165">
          <cell r="AX165">
            <v>30</v>
          </cell>
        </row>
        <row r="166">
          <cell r="B166">
            <v>2197</v>
          </cell>
          <cell r="C166" t="str">
            <v>ឃិន រស្មី</v>
          </cell>
          <cell r="D166" t="str">
            <v>KHIN REAKSMEY</v>
          </cell>
          <cell r="E166">
            <v>44737</v>
          </cell>
          <cell r="F166" t="str">
            <v>090751288</v>
          </cell>
          <cell r="G166">
            <v>34200</v>
          </cell>
          <cell r="H166" t="str">
            <v>M</v>
          </cell>
          <cell r="I166" t="str">
            <v>针车A5线</v>
          </cell>
          <cell r="J166">
            <v>0</v>
          </cell>
          <cell r="K166">
            <v>0</v>
          </cell>
          <cell r="L166">
            <v>200</v>
          </cell>
          <cell r="M166">
            <v>7.69230769230769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</row>
        <row r="166">
          <cell r="AX166">
            <v>30</v>
          </cell>
        </row>
        <row r="167">
          <cell r="B167">
            <v>2258</v>
          </cell>
          <cell r="C167" t="str">
            <v>ទាវ ចាន់រី</v>
          </cell>
          <cell r="D167" t="str">
            <v>TEAV CHANRY</v>
          </cell>
          <cell r="E167">
            <v>44761</v>
          </cell>
          <cell r="F167" t="str">
            <v>090486289</v>
          </cell>
          <cell r="G167">
            <v>34774</v>
          </cell>
          <cell r="H167" t="str">
            <v>F</v>
          </cell>
          <cell r="I167" t="str">
            <v>针车A5线</v>
          </cell>
          <cell r="J167">
            <v>0</v>
          </cell>
          <cell r="K167">
            <v>0</v>
          </cell>
          <cell r="L167">
            <v>200</v>
          </cell>
          <cell r="M167">
            <v>7.69230769230769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</row>
        <row r="167">
          <cell r="AX167">
            <v>30</v>
          </cell>
        </row>
        <row r="168">
          <cell r="B168">
            <v>1045</v>
          </cell>
          <cell r="C168" t="str">
            <v>តាំង រស្មី</v>
          </cell>
          <cell r="D168" t="str">
            <v>TANG RAKSMEY</v>
          </cell>
          <cell r="E168">
            <v>44412</v>
          </cell>
          <cell r="F168" t="str">
            <v>090623346</v>
          </cell>
          <cell r="G168">
            <v>32164</v>
          </cell>
          <cell r="H168" t="str">
            <v>F</v>
          </cell>
          <cell r="I168" t="str">
            <v>针车A5线</v>
          </cell>
          <cell r="J168">
            <v>0</v>
          </cell>
          <cell r="K168">
            <v>0</v>
          </cell>
          <cell r="L168">
            <v>200</v>
          </cell>
          <cell r="M168">
            <v>7.69230769230769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</row>
        <row r="168">
          <cell r="AX168">
            <v>30</v>
          </cell>
        </row>
        <row r="169">
          <cell r="B169">
            <v>1047</v>
          </cell>
          <cell r="C169" t="str">
            <v>គុយ ផានិត</v>
          </cell>
          <cell r="D169" t="str">
            <v>KUY PHANIT</v>
          </cell>
          <cell r="E169">
            <v>44413</v>
          </cell>
          <cell r="F169" t="str">
            <v>090851274</v>
          </cell>
          <cell r="G169">
            <v>26403</v>
          </cell>
          <cell r="H169" t="str">
            <v>F</v>
          </cell>
          <cell r="I169" t="str">
            <v>针车A5线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</row>
        <row r="169">
          <cell r="AX169">
            <v>30</v>
          </cell>
        </row>
        <row r="170">
          <cell r="B170">
            <v>455</v>
          </cell>
          <cell r="C170" t="str">
            <v>នង ផារី</v>
          </cell>
          <cell r="D170" t="str">
            <v>NONG PHARY</v>
          </cell>
          <cell r="E170">
            <v>44130</v>
          </cell>
          <cell r="F170" t="str">
            <v>090660475</v>
          </cell>
          <cell r="G170">
            <v>32599</v>
          </cell>
          <cell r="H170" t="str">
            <v>F</v>
          </cell>
          <cell r="I170" t="str">
            <v>针车A5线</v>
          </cell>
          <cell r="J170">
            <v>1</v>
          </cell>
          <cell r="K170">
            <v>1</v>
          </cell>
          <cell r="L170">
            <v>200</v>
          </cell>
          <cell r="M170">
            <v>7.69230769230769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0">
          <cell r="AX170">
            <v>30</v>
          </cell>
        </row>
        <row r="171">
          <cell r="B171">
            <v>692</v>
          </cell>
          <cell r="C171" t="str">
            <v>អ៊ឺម ចន</v>
          </cell>
          <cell r="D171" t="str">
            <v>OEM CHON</v>
          </cell>
          <cell r="E171">
            <v>44200</v>
          </cell>
          <cell r="F171" t="str">
            <v>090547299</v>
          </cell>
          <cell r="G171">
            <v>28499</v>
          </cell>
          <cell r="H171" t="str">
            <v>F</v>
          </cell>
          <cell r="I171" t="str">
            <v>针车A5线</v>
          </cell>
          <cell r="J171">
            <v>0</v>
          </cell>
          <cell r="K171">
            <v>0</v>
          </cell>
          <cell r="L171">
            <v>200</v>
          </cell>
          <cell r="M171">
            <v>7.69230769230769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</row>
        <row r="171">
          <cell r="AX171">
            <v>30</v>
          </cell>
        </row>
        <row r="172">
          <cell r="B172">
            <v>1505</v>
          </cell>
          <cell r="C172" t="str">
            <v>គង់ ឡៃ</v>
          </cell>
          <cell r="D172" t="str">
            <v>KONG LAI</v>
          </cell>
          <cell r="E172">
            <v>44559</v>
          </cell>
          <cell r="F172">
            <v>90609567</v>
          </cell>
          <cell r="G172">
            <v>28573</v>
          </cell>
          <cell r="H172" t="str">
            <v>F</v>
          </cell>
          <cell r="I172" t="str">
            <v>针车A5线</v>
          </cell>
          <cell r="J172">
            <v>0</v>
          </cell>
          <cell r="K172">
            <v>0</v>
          </cell>
          <cell r="L172">
            <v>200</v>
          </cell>
          <cell r="M172">
            <v>7.69230769230769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</row>
        <row r="172">
          <cell r="AX172">
            <v>30</v>
          </cell>
        </row>
        <row r="173">
          <cell r="B173">
            <v>852</v>
          </cell>
          <cell r="C173" t="str">
            <v>កែវ ឆាលី</v>
          </cell>
          <cell r="D173" t="str">
            <v>KEO CHHALY</v>
          </cell>
          <cell r="E173">
            <v>44306</v>
          </cell>
          <cell r="F173" t="str">
            <v>090653449</v>
          </cell>
          <cell r="G173">
            <v>35168</v>
          </cell>
          <cell r="H173" t="str">
            <v>M</v>
          </cell>
          <cell r="I173" t="str">
            <v>针车A5线</v>
          </cell>
          <cell r="J173">
            <v>0</v>
          </cell>
          <cell r="K173">
            <v>0</v>
          </cell>
          <cell r="L173">
            <v>200</v>
          </cell>
          <cell r="M173">
            <v>7.69230769230769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</row>
        <row r="173">
          <cell r="AX173">
            <v>30</v>
          </cell>
        </row>
        <row r="174">
          <cell r="B174">
            <v>2269</v>
          </cell>
          <cell r="C174" t="str">
            <v>លិញ ស៊ីណា</v>
          </cell>
          <cell r="D174" t="str">
            <v>LINH SINA</v>
          </cell>
          <cell r="E174">
            <v>44819</v>
          </cell>
          <cell r="F174" t="str">
            <v>090889390</v>
          </cell>
          <cell r="G174">
            <v>34974</v>
          </cell>
          <cell r="H174" t="str">
            <v>F</v>
          </cell>
          <cell r="I174" t="str">
            <v>针车A5线</v>
          </cell>
          <cell r="J174">
            <v>0</v>
          </cell>
          <cell r="K174">
            <v>0</v>
          </cell>
          <cell r="L174">
            <v>200</v>
          </cell>
          <cell r="M174">
            <v>7.69230769230769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</row>
        <row r="174">
          <cell r="AX174">
            <v>30</v>
          </cell>
        </row>
        <row r="175">
          <cell r="B175">
            <v>1839</v>
          </cell>
          <cell r="C175" t="str">
            <v>ភឹម ដានី</v>
          </cell>
          <cell r="D175" t="str">
            <v>POEM DANY</v>
          </cell>
          <cell r="E175">
            <v>44608</v>
          </cell>
          <cell r="F175">
            <v>90816488</v>
          </cell>
          <cell r="G175">
            <v>34673</v>
          </cell>
          <cell r="H175" t="str">
            <v>F</v>
          </cell>
          <cell r="I175" t="str">
            <v>针车A5线</v>
          </cell>
          <cell r="J175">
            <v>0</v>
          </cell>
          <cell r="K175">
            <v>0</v>
          </cell>
          <cell r="L175">
            <v>200</v>
          </cell>
          <cell r="M175">
            <v>7.69230769230769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</row>
        <row r="175">
          <cell r="AX175">
            <v>30</v>
          </cell>
        </row>
        <row r="176">
          <cell r="B176" t="str">
            <v>合计：</v>
          </cell>
          <cell r="C176" t="str">
            <v>针车A5线</v>
          </cell>
          <cell r="D176">
            <v>17</v>
          </cell>
        </row>
        <row r="176">
          <cell r="I176" t="str">
            <v>针车A5线</v>
          </cell>
        </row>
        <row r="176">
          <cell r="L176">
            <v>3400</v>
          </cell>
        </row>
        <row r="176"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510</v>
          </cell>
        </row>
        <row r="177">
          <cell r="B177">
            <v>1224</v>
          </cell>
        </row>
        <row r="177">
          <cell r="D177" t="str">
            <v>SUOS RA</v>
          </cell>
          <cell r="E177">
            <v>44477</v>
          </cell>
        </row>
        <row r="177">
          <cell r="H177" t="str">
            <v>F</v>
          </cell>
          <cell r="I177" t="str">
            <v>针车B1线</v>
          </cell>
        </row>
        <row r="177">
          <cell r="L177">
            <v>200</v>
          </cell>
          <cell r="M177">
            <v>7.69230769230769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</row>
        <row r="177">
          <cell r="AX177">
            <v>30</v>
          </cell>
        </row>
        <row r="178">
          <cell r="B178">
            <v>415</v>
          </cell>
          <cell r="C178" t="str">
            <v>ឌុច ស្រី</v>
          </cell>
          <cell r="D178" t="str">
            <v>DUCH SREY</v>
          </cell>
          <cell r="E178">
            <v>44118</v>
          </cell>
          <cell r="F178" t="str">
            <v>090776409</v>
          </cell>
          <cell r="G178">
            <v>32545</v>
          </cell>
          <cell r="H178" t="str">
            <v>F</v>
          </cell>
          <cell r="I178" t="str">
            <v>针车B1线</v>
          </cell>
          <cell r="J178">
            <v>0</v>
          </cell>
          <cell r="K178">
            <v>2</v>
          </cell>
          <cell r="L178">
            <v>200</v>
          </cell>
          <cell r="M178">
            <v>7.69230769230769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</row>
        <row r="178">
          <cell r="AX178">
            <v>0</v>
          </cell>
        </row>
        <row r="179">
          <cell r="B179">
            <v>2145</v>
          </cell>
          <cell r="C179" t="str">
            <v>កុយ ថាវី</v>
          </cell>
          <cell r="D179" t="str">
            <v>KOY THAVY</v>
          </cell>
          <cell r="E179">
            <v>44723</v>
          </cell>
          <cell r="F179" t="str">
            <v>090722838</v>
          </cell>
          <cell r="G179">
            <v>31750</v>
          </cell>
          <cell r="H179" t="str">
            <v>F</v>
          </cell>
          <cell r="I179" t="str">
            <v>针车B1线</v>
          </cell>
          <cell r="J179">
            <v>0</v>
          </cell>
          <cell r="K179">
            <v>0</v>
          </cell>
          <cell r="L179">
            <v>200</v>
          </cell>
          <cell r="M179">
            <v>7.69230769230769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</row>
        <row r="179">
          <cell r="AX179">
            <v>30</v>
          </cell>
        </row>
        <row r="180">
          <cell r="B180">
            <v>2219</v>
          </cell>
          <cell r="C180" t="str">
            <v>អ៊ិន ធឿន</v>
          </cell>
          <cell r="D180" t="str">
            <v>IN THOEUN</v>
          </cell>
          <cell r="E180">
            <v>44743</v>
          </cell>
          <cell r="F180" t="str">
            <v>090819745</v>
          </cell>
          <cell r="G180">
            <v>30633</v>
          </cell>
          <cell r="H180" t="str">
            <v>F</v>
          </cell>
          <cell r="I180" t="str">
            <v>针车B1线</v>
          </cell>
          <cell r="J180">
            <v>0</v>
          </cell>
          <cell r="K180">
            <v>0</v>
          </cell>
          <cell r="L180">
            <v>200</v>
          </cell>
          <cell r="M180">
            <v>7.69230769230769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</row>
        <row r="180">
          <cell r="AX180">
            <v>30</v>
          </cell>
        </row>
        <row r="181">
          <cell r="B181">
            <v>2242</v>
          </cell>
          <cell r="C181" t="str">
            <v>វែន កន្និកា</v>
          </cell>
          <cell r="D181" t="str">
            <v>VEN KANIKA</v>
          </cell>
          <cell r="E181">
            <v>44747</v>
          </cell>
          <cell r="F181" t="str">
            <v>090962409</v>
          </cell>
          <cell r="G181">
            <v>37905</v>
          </cell>
          <cell r="H181" t="str">
            <v>F</v>
          </cell>
          <cell r="I181" t="str">
            <v>针车B1线</v>
          </cell>
          <cell r="J181">
            <v>0</v>
          </cell>
          <cell r="K181">
            <v>0</v>
          </cell>
          <cell r="L181">
            <v>200</v>
          </cell>
          <cell r="M181">
            <v>7.69230769230769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</row>
        <row r="181">
          <cell r="AX181">
            <v>30</v>
          </cell>
        </row>
        <row r="182">
          <cell r="B182">
            <v>1571</v>
          </cell>
          <cell r="C182" t="str">
            <v>សែម សាវី</v>
          </cell>
          <cell r="D182" t="str">
            <v>SEM SAVY</v>
          </cell>
          <cell r="E182">
            <v>44571</v>
          </cell>
          <cell r="F182">
            <v>90665389</v>
          </cell>
          <cell r="G182">
            <v>34839</v>
          </cell>
          <cell r="H182" t="str">
            <v>F</v>
          </cell>
          <cell r="I182" t="str">
            <v>针车B1线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</row>
        <row r="182">
          <cell r="AX182">
            <v>30</v>
          </cell>
        </row>
        <row r="183">
          <cell r="B183">
            <v>1569</v>
          </cell>
          <cell r="C183" t="str">
            <v>ហ៊ុល តែ</v>
          </cell>
          <cell r="D183" t="str">
            <v>HUL TE</v>
          </cell>
          <cell r="E183">
            <v>44567</v>
          </cell>
          <cell r="F183">
            <v>90958383</v>
          </cell>
          <cell r="G183">
            <v>37534</v>
          </cell>
          <cell r="H183" t="str">
            <v>F</v>
          </cell>
          <cell r="I183" t="str">
            <v>针车B1线</v>
          </cell>
          <cell r="J183">
            <v>0</v>
          </cell>
          <cell r="K183">
            <v>0</v>
          </cell>
          <cell r="L183">
            <v>200</v>
          </cell>
          <cell r="M183">
            <v>7.69230769230769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</row>
        <row r="183">
          <cell r="AX183">
            <v>30</v>
          </cell>
        </row>
        <row r="184">
          <cell r="B184">
            <v>2245</v>
          </cell>
          <cell r="C184" t="str">
            <v>ជុំ ស្រីនី</v>
          </cell>
          <cell r="D184" t="str">
            <v>CHOM SREYNY</v>
          </cell>
          <cell r="E184">
            <v>44747</v>
          </cell>
          <cell r="F184" t="str">
            <v>090959160</v>
          </cell>
          <cell r="G184">
            <v>37805</v>
          </cell>
          <cell r="H184" t="str">
            <v>F</v>
          </cell>
          <cell r="I184" t="str">
            <v>针车B1线</v>
          </cell>
          <cell r="J184">
            <v>0</v>
          </cell>
          <cell r="K184">
            <v>0</v>
          </cell>
          <cell r="L184">
            <v>200</v>
          </cell>
          <cell r="M184">
            <v>7.69230769230769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</row>
        <row r="184">
          <cell r="AX184">
            <v>30</v>
          </cell>
        </row>
        <row r="185">
          <cell r="B185">
            <v>1087</v>
          </cell>
          <cell r="C185" t="str">
            <v>មឿន សារី</v>
          </cell>
          <cell r="D185" t="str">
            <v>MOEUNG SARY</v>
          </cell>
          <cell r="E185">
            <v>44418</v>
          </cell>
          <cell r="F185" t="str">
            <v>090751421</v>
          </cell>
          <cell r="G185">
            <v>32938</v>
          </cell>
          <cell r="H185" t="str">
            <v>F</v>
          </cell>
          <cell r="I185" t="str">
            <v>针车B1线</v>
          </cell>
          <cell r="J185">
            <v>0</v>
          </cell>
          <cell r="K185">
            <v>0</v>
          </cell>
          <cell r="L185">
            <v>200</v>
          </cell>
          <cell r="M185">
            <v>7.69230769230769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</row>
        <row r="185">
          <cell r="AX185">
            <v>30</v>
          </cell>
        </row>
        <row r="186">
          <cell r="B186">
            <v>1679</v>
          </cell>
          <cell r="C186" t="str">
            <v>ម៉ើ សាត</v>
          </cell>
          <cell r="D186" t="str">
            <v>MOEU SAT</v>
          </cell>
          <cell r="E186">
            <v>44585</v>
          </cell>
          <cell r="F186">
            <v>90832275</v>
          </cell>
          <cell r="G186">
            <v>36329</v>
          </cell>
          <cell r="H186" t="str">
            <v>F</v>
          </cell>
          <cell r="I186" t="str">
            <v>针车B1线</v>
          </cell>
          <cell r="J186">
            <v>0</v>
          </cell>
          <cell r="K186">
            <v>0</v>
          </cell>
          <cell r="L186">
            <v>200</v>
          </cell>
          <cell r="M186">
            <v>7.69230769230769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</row>
        <row r="186">
          <cell r="AX186">
            <v>30</v>
          </cell>
        </row>
        <row r="187">
          <cell r="B187">
            <v>1386</v>
          </cell>
          <cell r="C187" t="str">
            <v>នាង សៀកណា</v>
          </cell>
          <cell r="D187" t="str">
            <v>NEANG SIEKNA</v>
          </cell>
          <cell r="E187">
            <v>44530</v>
          </cell>
          <cell r="F187">
            <v>90807788</v>
          </cell>
          <cell r="G187">
            <v>32569</v>
          </cell>
          <cell r="H187" t="str">
            <v>F</v>
          </cell>
          <cell r="I187" t="str">
            <v>针车B1线</v>
          </cell>
          <cell r="J187">
            <v>0</v>
          </cell>
          <cell r="K187">
            <v>0</v>
          </cell>
          <cell r="L187">
            <v>200</v>
          </cell>
          <cell r="M187">
            <v>7.69230769230769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</row>
        <row r="187">
          <cell r="AX187">
            <v>30</v>
          </cell>
        </row>
        <row r="188">
          <cell r="B188">
            <v>416</v>
          </cell>
          <cell r="C188" t="str">
            <v>ភិន កេត</v>
          </cell>
          <cell r="D188" t="str">
            <v>PHIN KET</v>
          </cell>
          <cell r="E188">
            <v>44118</v>
          </cell>
          <cell r="F188" t="str">
            <v>090609667</v>
          </cell>
          <cell r="G188">
            <v>35219</v>
          </cell>
          <cell r="H188" t="str">
            <v>F</v>
          </cell>
          <cell r="I188" t="str">
            <v>针车B1线</v>
          </cell>
          <cell r="J188">
            <v>0</v>
          </cell>
          <cell r="K188">
            <v>1</v>
          </cell>
          <cell r="L188">
            <v>200</v>
          </cell>
          <cell r="M188">
            <v>7.69230769230769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</row>
        <row r="188">
          <cell r="AX188">
            <v>30</v>
          </cell>
        </row>
        <row r="189">
          <cell r="B189">
            <v>1451</v>
          </cell>
          <cell r="C189" t="str">
            <v>ពិន​ បញ្ញា</v>
          </cell>
          <cell r="D189" t="str">
            <v>PIN PANHA</v>
          </cell>
          <cell r="E189">
            <v>44551</v>
          </cell>
          <cell r="F189">
            <v>90954082</v>
          </cell>
          <cell r="G189">
            <v>33798</v>
          </cell>
          <cell r="H189" t="str">
            <v>F</v>
          </cell>
          <cell r="I189" t="str">
            <v>针车B1线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</row>
        <row r="189">
          <cell r="AX189">
            <v>30</v>
          </cell>
        </row>
        <row r="190">
          <cell r="B190">
            <v>1545</v>
          </cell>
          <cell r="C190" t="str">
            <v>នួន សាវី</v>
          </cell>
          <cell r="D190" t="str">
            <v>NUON SAVY</v>
          </cell>
          <cell r="E190">
            <v>44565</v>
          </cell>
          <cell r="F190">
            <v>90694324</v>
          </cell>
          <cell r="G190">
            <v>30286</v>
          </cell>
          <cell r="H190" t="str">
            <v>M</v>
          </cell>
          <cell r="I190" t="str">
            <v>针车B1线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</row>
        <row r="190">
          <cell r="AX190">
            <v>30</v>
          </cell>
        </row>
        <row r="191">
          <cell r="B191">
            <v>2270</v>
          </cell>
          <cell r="C191" t="str">
            <v>សុក​ នាង</v>
          </cell>
          <cell r="D191" t="str">
            <v>SOK NEANG</v>
          </cell>
          <cell r="E191">
            <v>44819</v>
          </cell>
          <cell r="F191" t="str">
            <v>090738604</v>
          </cell>
          <cell r="G191">
            <v>30990</v>
          </cell>
          <cell r="H191" t="str">
            <v>F</v>
          </cell>
          <cell r="I191" t="str">
            <v>针车B1线</v>
          </cell>
          <cell r="J191">
            <v>0</v>
          </cell>
          <cell r="K191">
            <v>0</v>
          </cell>
          <cell r="L191">
            <v>200</v>
          </cell>
          <cell r="M191">
            <v>7.69230769230769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</row>
        <row r="191">
          <cell r="AX191">
            <v>30</v>
          </cell>
        </row>
        <row r="192">
          <cell r="B192">
            <v>2271</v>
          </cell>
          <cell r="C192" t="str">
            <v>កើត សួស្ដី</v>
          </cell>
          <cell r="D192" t="str">
            <v>KOEUT SOUSDEY</v>
          </cell>
          <cell r="E192">
            <v>44820</v>
          </cell>
          <cell r="F192" t="str">
            <v>090848781</v>
          </cell>
          <cell r="G192">
            <v>29348</v>
          </cell>
          <cell r="H192" t="str">
            <v>F</v>
          </cell>
          <cell r="I192" t="str">
            <v>针车B1线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</row>
        <row r="192">
          <cell r="AX192">
            <v>30</v>
          </cell>
        </row>
        <row r="193">
          <cell r="B193">
            <v>1680</v>
          </cell>
          <cell r="C193" t="str">
            <v>ប៉ែន សុខអូន</v>
          </cell>
          <cell r="D193" t="str">
            <v>PEN SOKAUN</v>
          </cell>
          <cell r="E193">
            <v>44585</v>
          </cell>
          <cell r="F193">
            <v>90722093</v>
          </cell>
          <cell r="G193">
            <v>30897</v>
          </cell>
          <cell r="H193" t="str">
            <v>F</v>
          </cell>
          <cell r="I193" t="str">
            <v>针车B1线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</row>
        <row r="193">
          <cell r="AX193">
            <v>30</v>
          </cell>
        </row>
        <row r="194">
          <cell r="B194">
            <v>1733</v>
          </cell>
          <cell r="C194" t="str">
            <v>សុវណ្ណ ណាក់</v>
          </cell>
          <cell r="D194" t="str">
            <v>SOVAN NAK</v>
          </cell>
          <cell r="E194">
            <v>44589</v>
          </cell>
          <cell r="F194">
            <v>90634407</v>
          </cell>
          <cell r="G194">
            <v>30393</v>
          </cell>
          <cell r="H194" t="str">
            <v>F</v>
          </cell>
          <cell r="I194" t="str">
            <v>针车B1线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</row>
        <row r="194">
          <cell r="AX194">
            <v>30</v>
          </cell>
        </row>
        <row r="195">
          <cell r="B195">
            <v>801</v>
          </cell>
          <cell r="C195" t="str">
            <v>ឃាន សំណាង</v>
          </cell>
          <cell r="D195" t="str">
            <v>KHEAN SAM NANG</v>
          </cell>
          <cell r="E195">
            <v>44287</v>
          </cell>
          <cell r="F195" t="str">
            <v>070322758</v>
          </cell>
          <cell r="G195">
            <v>33186</v>
          </cell>
          <cell r="H195" t="str">
            <v>F</v>
          </cell>
          <cell r="I195" t="str">
            <v>针车B1线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</row>
        <row r="195">
          <cell r="AX195">
            <v>0</v>
          </cell>
        </row>
        <row r="196">
          <cell r="B196">
            <v>1715</v>
          </cell>
          <cell r="C196" t="str">
            <v>មាស ផង</v>
          </cell>
          <cell r="D196" t="str">
            <v>MEAS PHORNG</v>
          </cell>
          <cell r="E196">
            <v>44587</v>
          </cell>
          <cell r="F196">
            <v>90820239</v>
          </cell>
          <cell r="G196">
            <v>29622</v>
          </cell>
          <cell r="H196" t="str">
            <v>F</v>
          </cell>
          <cell r="I196" t="str">
            <v>针车B1线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</row>
        <row r="196">
          <cell r="AX196">
            <v>30</v>
          </cell>
        </row>
        <row r="197">
          <cell r="B197" t="str">
            <v>合计：</v>
          </cell>
          <cell r="C197" t="str">
            <v>针车B1线</v>
          </cell>
          <cell r="D197">
            <v>20</v>
          </cell>
        </row>
        <row r="197">
          <cell r="I197" t="str">
            <v>针车B1线</v>
          </cell>
        </row>
        <row r="197">
          <cell r="L197">
            <v>4000</v>
          </cell>
        </row>
        <row r="197"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540</v>
          </cell>
        </row>
        <row r="198">
          <cell r="B198">
            <v>826</v>
          </cell>
          <cell r="C198" t="str">
            <v>ឈិន​ សុផា</v>
          </cell>
          <cell r="D198" t="str">
            <v>CHHEN SOPHA</v>
          </cell>
          <cell r="E198">
            <v>44289</v>
          </cell>
          <cell r="F198" t="str">
            <v>100759752</v>
          </cell>
          <cell r="G198">
            <v>32874</v>
          </cell>
          <cell r="H198" t="str">
            <v>F</v>
          </cell>
          <cell r="I198" t="str">
            <v>针车B2线</v>
          </cell>
          <cell r="J198">
            <v>0</v>
          </cell>
          <cell r="K198">
            <v>0</v>
          </cell>
          <cell r="L198">
            <v>200</v>
          </cell>
          <cell r="M198">
            <v>7.69230769230769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</row>
        <row r="198">
          <cell r="AX198">
            <v>30</v>
          </cell>
        </row>
        <row r="199">
          <cell r="B199">
            <v>896</v>
          </cell>
        </row>
        <row r="199">
          <cell r="D199" t="str">
            <v>HORN NUN</v>
          </cell>
          <cell r="E199">
            <v>44320</v>
          </cell>
        </row>
        <row r="199">
          <cell r="H199" t="str">
            <v>F</v>
          </cell>
          <cell r="I199" t="str">
            <v>针车B2线</v>
          </cell>
        </row>
        <row r="199">
          <cell r="L199">
            <v>200</v>
          </cell>
          <cell r="M199">
            <v>7.69230769230769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</row>
        <row r="199">
          <cell r="AX199">
            <v>30</v>
          </cell>
        </row>
        <row r="200">
          <cell r="B200">
            <v>1049</v>
          </cell>
          <cell r="C200" t="str">
            <v>ប៉ែន​ ចិត្រា</v>
          </cell>
          <cell r="D200" t="str">
            <v>PEN CHETRA</v>
          </cell>
          <cell r="E200">
            <v>44413</v>
          </cell>
          <cell r="F200" t="str">
            <v>090677855</v>
          </cell>
          <cell r="G200">
            <v>33761</v>
          </cell>
          <cell r="H200" t="str">
            <v>M</v>
          </cell>
          <cell r="I200" t="str">
            <v>针车B2线</v>
          </cell>
          <cell r="J200">
            <v>0</v>
          </cell>
          <cell r="K200">
            <v>0</v>
          </cell>
          <cell r="L200">
            <v>200</v>
          </cell>
          <cell r="M200">
            <v>7.69230769230769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</row>
        <row r="200">
          <cell r="AX200">
            <v>30</v>
          </cell>
        </row>
        <row r="201">
          <cell r="B201">
            <v>1076</v>
          </cell>
          <cell r="C201" t="str">
            <v>កយ សោទ្ធា</v>
          </cell>
          <cell r="D201" t="str">
            <v>KAY SOKRTHEA</v>
          </cell>
          <cell r="E201">
            <v>44418</v>
          </cell>
          <cell r="F201" t="str">
            <v>090897755</v>
          </cell>
          <cell r="G201">
            <v>36895</v>
          </cell>
          <cell r="H201" t="str">
            <v>F</v>
          </cell>
          <cell r="I201" t="str">
            <v>针车B2线</v>
          </cell>
          <cell r="J201">
            <v>0</v>
          </cell>
          <cell r="K201">
            <v>0</v>
          </cell>
          <cell r="L201">
            <v>200</v>
          </cell>
          <cell r="M201">
            <v>7.69230769230769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1">
          <cell r="AX201">
            <v>30</v>
          </cell>
        </row>
        <row r="202">
          <cell r="B202">
            <v>1124</v>
          </cell>
          <cell r="C202" t="str">
            <v>សាំ ហន</v>
          </cell>
          <cell r="D202" t="str">
            <v>SAM HON</v>
          </cell>
          <cell r="E202">
            <v>44420</v>
          </cell>
          <cell r="F202" t="str">
            <v>090547300</v>
          </cell>
          <cell r="G202">
            <v>27578</v>
          </cell>
          <cell r="H202" t="str">
            <v>F</v>
          </cell>
          <cell r="I202" t="str">
            <v>针车B2线</v>
          </cell>
          <cell r="J202">
            <v>0</v>
          </cell>
          <cell r="K202">
            <v>0</v>
          </cell>
          <cell r="L202">
            <v>200</v>
          </cell>
          <cell r="M202">
            <v>7.69230769230769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</row>
        <row r="202">
          <cell r="AX202">
            <v>30</v>
          </cell>
        </row>
        <row r="203">
          <cell r="B203">
            <v>1051</v>
          </cell>
          <cell r="C203" t="str">
            <v>យ៉ា ភក្តី</v>
          </cell>
          <cell r="D203" t="str">
            <v>YA PHAKDY</v>
          </cell>
          <cell r="E203">
            <v>44413</v>
          </cell>
          <cell r="F203" t="str">
            <v>090563040</v>
          </cell>
          <cell r="G203">
            <v>30474</v>
          </cell>
          <cell r="H203" t="str">
            <v>F</v>
          </cell>
          <cell r="I203" t="str">
            <v>针车B2线</v>
          </cell>
          <cell r="J203">
            <v>0</v>
          </cell>
          <cell r="K203">
            <v>0</v>
          </cell>
          <cell r="L203">
            <v>200</v>
          </cell>
          <cell r="M203">
            <v>7.69230769230769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</row>
        <row r="203">
          <cell r="AX203">
            <v>30</v>
          </cell>
        </row>
        <row r="204">
          <cell r="B204">
            <v>1454</v>
          </cell>
          <cell r="C204" t="str">
            <v>យ៉ាត់ ចង្រឹត</v>
          </cell>
          <cell r="D204" t="str">
            <v>YATH CHANGRET</v>
          </cell>
          <cell r="E204">
            <v>44551</v>
          </cell>
          <cell r="F204">
            <v>90943833</v>
          </cell>
          <cell r="G204">
            <v>37874</v>
          </cell>
          <cell r="H204" t="str">
            <v>F</v>
          </cell>
          <cell r="I204" t="str">
            <v>针车B2线</v>
          </cell>
          <cell r="J204">
            <v>0</v>
          </cell>
          <cell r="K204">
            <v>0</v>
          </cell>
          <cell r="L204">
            <v>200</v>
          </cell>
          <cell r="M204">
            <v>7.69230769230769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</row>
        <row r="204">
          <cell r="AX204">
            <v>30</v>
          </cell>
        </row>
        <row r="205">
          <cell r="B205">
            <v>1616</v>
          </cell>
          <cell r="C205" t="str">
            <v>ដុក ស៊ីថេត</v>
          </cell>
          <cell r="D205" t="str">
            <v>DOK SITHET</v>
          </cell>
          <cell r="E205">
            <v>44576</v>
          </cell>
          <cell r="F205">
            <v>90941326</v>
          </cell>
          <cell r="G205">
            <v>37304</v>
          </cell>
          <cell r="H205" t="str">
            <v>F</v>
          </cell>
          <cell r="I205" t="str">
            <v>针车B2线</v>
          </cell>
          <cell r="J205">
            <v>0</v>
          </cell>
          <cell r="K205">
            <v>0</v>
          </cell>
          <cell r="L205">
            <v>200</v>
          </cell>
          <cell r="M205">
            <v>7.69230769230769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</row>
        <row r="205">
          <cell r="AX205">
            <v>30</v>
          </cell>
        </row>
        <row r="206">
          <cell r="B206">
            <v>1937</v>
          </cell>
          <cell r="C206" t="str">
            <v>នៅ ចន្ធី</v>
          </cell>
          <cell r="D206" t="str">
            <v>NEOU CHANTHY</v>
          </cell>
          <cell r="E206">
            <v>44629</v>
          </cell>
          <cell r="F206">
            <v>90887107</v>
          </cell>
          <cell r="G206">
            <v>36485</v>
          </cell>
          <cell r="H206" t="str">
            <v>F</v>
          </cell>
          <cell r="I206" t="str">
            <v>针车B2线</v>
          </cell>
          <cell r="J206">
            <v>0</v>
          </cell>
          <cell r="K206">
            <v>0</v>
          </cell>
          <cell r="L206">
            <v>200</v>
          </cell>
          <cell r="M206">
            <v>7.69230769230769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</row>
        <row r="206">
          <cell r="AX206">
            <v>30</v>
          </cell>
        </row>
        <row r="207">
          <cell r="B207">
            <v>2247</v>
          </cell>
          <cell r="C207" t="str">
            <v>មាស គុន</v>
          </cell>
          <cell r="D207" t="str">
            <v>MEAS KUN</v>
          </cell>
          <cell r="E207">
            <v>44747</v>
          </cell>
          <cell r="F207" t="str">
            <v>090569331</v>
          </cell>
          <cell r="G207">
            <v>29560</v>
          </cell>
          <cell r="H207" t="str">
            <v>F</v>
          </cell>
          <cell r="I207" t="str">
            <v>针车B2线</v>
          </cell>
          <cell r="J207">
            <v>0</v>
          </cell>
          <cell r="K207">
            <v>0</v>
          </cell>
          <cell r="L207">
            <v>200</v>
          </cell>
          <cell r="M207">
            <v>7.69230769230769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</row>
        <row r="207">
          <cell r="AX207">
            <v>30</v>
          </cell>
        </row>
        <row r="208">
          <cell r="B208">
            <v>1653</v>
          </cell>
          <cell r="C208" t="str">
            <v>ហ៊ន ចន្ទ័ឌី</v>
          </cell>
          <cell r="D208" t="str">
            <v>HORN CHANDY</v>
          </cell>
          <cell r="E208">
            <v>44581</v>
          </cell>
          <cell r="F208">
            <v>100994308</v>
          </cell>
          <cell r="G208">
            <v>34792</v>
          </cell>
          <cell r="H208" t="str">
            <v>F</v>
          </cell>
          <cell r="I208" t="str">
            <v>针车B2线</v>
          </cell>
          <cell r="J208">
            <v>0</v>
          </cell>
          <cell r="K208">
            <v>0</v>
          </cell>
          <cell r="L208">
            <v>200</v>
          </cell>
          <cell r="M208">
            <v>7.69230769230769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</row>
        <row r="208">
          <cell r="AX208">
            <v>30</v>
          </cell>
        </row>
        <row r="209">
          <cell r="B209">
            <v>1649</v>
          </cell>
          <cell r="C209" t="str">
            <v>ស៊ឹង សុដា</v>
          </cell>
          <cell r="D209" t="str">
            <v>SOENG SODA</v>
          </cell>
          <cell r="E209">
            <v>44581</v>
          </cell>
          <cell r="F209">
            <v>90869178</v>
          </cell>
          <cell r="G209">
            <v>29615</v>
          </cell>
          <cell r="H209" t="str">
            <v>F</v>
          </cell>
          <cell r="I209" t="str">
            <v>针车B2线</v>
          </cell>
          <cell r="J209">
            <v>0</v>
          </cell>
          <cell r="K209">
            <v>0</v>
          </cell>
          <cell r="L209">
            <v>200</v>
          </cell>
          <cell r="M209">
            <v>7.69230769230769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</row>
        <row r="209">
          <cell r="AX209">
            <v>30</v>
          </cell>
        </row>
        <row r="210">
          <cell r="B210">
            <v>2276</v>
          </cell>
          <cell r="C210" t="str">
            <v>កើត ធីតា</v>
          </cell>
          <cell r="D210" t="str">
            <v>KOEUT THIDA</v>
          </cell>
          <cell r="E210">
            <v>44833</v>
          </cell>
          <cell r="F210" t="str">
            <v>090622787</v>
          </cell>
          <cell r="G210">
            <v>35770</v>
          </cell>
          <cell r="H210" t="str">
            <v>F</v>
          </cell>
          <cell r="I210" t="str">
            <v>开发部</v>
          </cell>
          <cell r="J210">
            <v>0</v>
          </cell>
          <cell r="K210">
            <v>0</v>
          </cell>
          <cell r="L210">
            <v>200</v>
          </cell>
          <cell r="M210">
            <v>7.69230769230769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0">
          <cell r="AX210">
            <v>0</v>
          </cell>
        </row>
        <row r="211">
          <cell r="B211">
            <v>1655</v>
          </cell>
          <cell r="C211" t="str">
            <v>សេង សួគា៍</v>
          </cell>
          <cell r="D211" t="str">
            <v>SENGSOUKEA</v>
          </cell>
          <cell r="E211">
            <v>44581</v>
          </cell>
          <cell r="F211">
            <v>90482892</v>
          </cell>
          <cell r="G211">
            <v>28126</v>
          </cell>
          <cell r="H211" t="str">
            <v>F</v>
          </cell>
          <cell r="I211" t="str">
            <v>针车B2线</v>
          </cell>
          <cell r="J211">
            <v>0</v>
          </cell>
          <cell r="K211">
            <v>0</v>
          </cell>
          <cell r="L211">
            <v>200</v>
          </cell>
          <cell r="M211">
            <v>7.69230769230769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</row>
        <row r="211">
          <cell r="AX211">
            <v>30</v>
          </cell>
        </row>
        <row r="212">
          <cell r="B212">
            <v>1719</v>
          </cell>
          <cell r="C212" t="str">
            <v>ប៊ុន វាស្នា</v>
          </cell>
          <cell r="D212" t="str">
            <v>BUN VESNA</v>
          </cell>
          <cell r="E212">
            <v>44587</v>
          </cell>
          <cell r="F212">
            <v>90738025</v>
          </cell>
          <cell r="G212">
            <v>34610</v>
          </cell>
          <cell r="H212" t="str">
            <v>F</v>
          </cell>
          <cell r="I212" t="str">
            <v>针车B2线</v>
          </cell>
          <cell r="J212">
            <v>0</v>
          </cell>
          <cell r="K212">
            <v>0</v>
          </cell>
          <cell r="L212">
            <v>200</v>
          </cell>
          <cell r="M212">
            <v>7.69230769230769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2">
          <cell r="AX212">
            <v>30</v>
          </cell>
        </row>
        <row r="213">
          <cell r="B213">
            <v>1724</v>
          </cell>
          <cell r="C213" t="str">
            <v>សេក ខៀវ</v>
          </cell>
          <cell r="D213" t="str">
            <v>SEK KEV</v>
          </cell>
          <cell r="E213">
            <v>44588</v>
          </cell>
          <cell r="F213">
            <v>90582579</v>
          </cell>
          <cell r="G213">
            <v>31818</v>
          </cell>
          <cell r="H213" t="str">
            <v>F</v>
          </cell>
          <cell r="I213" t="str">
            <v>针车B2线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</row>
        <row r="213">
          <cell r="AX213">
            <v>30</v>
          </cell>
        </row>
        <row r="214">
          <cell r="B214">
            <v>1736</v>
          </cell>
          <cell r="C214" t="str">
            <v>អ៊ុន រតនះ</v>
          </cell>
          <cell r="D214" t="str">
            <v>UN RATANAK</v>
          </cell>
          <cell r="E214">
            <v>44589</v>
          </cell>
          <cell r="F214">
            <v>90899754</v>
          </cell>
          <cell r="G214">
            <v>37105</v>
          </cell>
          <cell r="H214" t="str">
            <v>M</v>
          </cell>
          <cell r="I214" t="str">
            <v>针车B2线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4">
          <cell r="AX214">
            <v>30</v>
          </cell>
        </row>
        <row r="215">
          <cell r="B215">
            <v>1564</v>
          </cell>
          <cell r="C215" t="str">
            <v>មាស សាវឿន </v>
          </cell>
          <cell r="D215" t="str">
            <v>MEAS SAVOEURN</v>
          </cell>
          <cell r="E215">
            <v>44567</v>
          </cell>
          <cell r="F215">
            <v>90707839</v>
          </cell>
          <cell r="G215">
            <v>31693</v>
          </cell>
          <cell r="H215" t="str">
            <v>F</v>
          </cell>
          <cell r="I215" t="str">
            <v>针车B2线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5">
          <cell r="AX215">
            <v>30</v>
          </cell>
        </row>
        <row r="216">
          <cell r="B216">
            <v>2205</v>
          </cell>
          <cell r="C216" t="str">
            <v>សុខ សំណាង</v>
          </cell>
          <cell r="D216" t="str">
            <v>SOK SAMNANG</v>
          </cell>
          <cell r="E216">
            <v>44740</v>
          </cell>
          <cell r="F216" t="str">
            <v>090963130</v>
          </cell>
          <cell r="G216">
            <v>38004</v>
          </cell>
          <cell r="H216" t="str">
            <v>F</v>
          </cell>
          <cell r="I216" t="str">
            <v>针车B2线</v>
          </cell>
          <cell r="J216">
            <v>0</v>
          </cell>
          <cell r="K216">
            <v>0</v>
          </cell>
          <cell r="L216">
            <v>200</v>
          </cell>
          <cell r="M216">
            <v>7.69230769230769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</row>
        <row r="216">
          <cell r="AX216">
            <v>30</v>
          </cell>
        </row>
        <row r="217">
          <cell r="B217" t="str">
            <v>合计：</v>
          </cell>
          <cell r="C217" t="str">
            <v>针车B2线</v>
          </cell>
          <cell r="D217">
            <v>19</v>
          </cell>
        </row>
        <row r="217">
          <cell r="I217" t="str">
            <v>针车B2线</v>
          </cell>
        </row>
        <row r="217">
          <cell r="L217">
            <v>3800</v>
          </cell>
        </row>
        <row r="217"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540</v>
          </cell>
        </row>
        <row r="218">
          <cell r="B218">
            <v>1765</v>
          </cell>
          <cell r="C218" t="str">
            <v>ឌឹម​ ថន</v>
          </cell>
          <cell r="D218" t="str">
            <v>DOEM THORN</v>
          </cell>
          <cell r="E218">
            <v>44593</v>
          </cell>
          <cell r="F218">
            <v>90937072</v>
          </cell>
          <cell r="G218">
            <v>34449</v>
          </cell>
          <cell r="H218" t="str">
            <v>F</v>
          </cell>
          <cell r="I218" t="str">
            <v>针车B3线</v>
          </cell>
          <cell r="J218">
            <v>0</v>
          </cell>
          <cell r="K218">
            <v>0</v>
          </cell>
          <cell r="L218">
            <v>200</v>
          </cell>
          <cell r="M218">
            <v>7.69230769230769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</row>
        <row r="218">
          <cell r="AX218">
            <v>30</v>
          </cell>
        </row>
        <row r="219">
          <cell r="B219">
            <v>1766</v>
          </cell>
          <cell r="C219" t="str">
            <v>សាន់ សុផេ</v>
          </cell>
          <cell r="D219" t="str">
            <v>SANN SOPHEN</v>
          </cell>
          <cell r="E219">
            <v>44593</v>
          </cell>
          <cell r="F219">
            <v>90865345</v>
          </cell>
          <cell r="G219">
            <v>27159</v>
          </cell>
          <cell r="H219" t="str">
            <v>F</v>
          </cell>
          <cell r="I219" t="str">
            <v>针车B3线</v>
          </cell>
          <cell r="J219">
            <v>0</v>
          </cell>
          <cell r="K219">
            <v>0</v>
          </cell>
          <cell r="L219">
            <v>200</v>
          </cell>
          <cell r="M219">
            <v>7.69230769230769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</row>
        <row r="219">
          <cell r="AX219">
            <v>30</v>
          </cell>
        </row>
        <row r="220">
          <cell r="B220">
            <v>1149</v>
          </cell>
          <cell r="C220" t="str">
            <v>ណុប ផាន្នា</v>
          </cell>
          <cell r="D220" t="str">
            <v>NOP PHANNA</v>
          </cell>
          <cell r="E220">
            <v>44422</v>
          </cell>
          <cell r="F220" t="str">
            <v>090691609</v>
          </cell>
          <cell r="G220">
            <v>34694</v>
          </cell>
          <cell r="H220" t="str">
            <v>F</v>
          </cell>
          <cell r="I220" t="str">
            <v>针车B3线</v>
          </cell>
          <cell r="J220">
            <v>0</v>
          </cell>
          <cell r="K220">
            <v>0</v>
          </cell>
          <cell r="L220">
            <v>200</v>
          </cell>
          <cell r="M220">
            <v>7.69230769230769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</row>
        <row r="220">
          <cell r="AX220">
            <v>30</v>
          </cell>
        </row>
        <row r="221">
          <cell r="B221">
            <v>1146</v>
          </cell>
          <cell r="C221" t="str">
            <v>ពុត សាមាន</v>
          </cell>
          <cell r="D221" t="str">
            <v>PUT SAMEAN</v>
          </cell>
          <cell r="E221">
            <v>44422</v>
          </cell>
          <cell r="F221" t="str">
            <v>090928456</v>
          </cell>
          <cell r="G221">
            <v>34252</v>
          </cell>
          <cell r="H221" t="str">
            <v>F</v>
          </cell>
          <cell r="I221" t="str">
            <v>针车B3线</v>
          </cell>
          <cell r="J221">
            <v>0</v>
          </cell>
          <cell r="K221">
            <v>0</v>
          </cell>
          <cell r="L221">
            <v>200</v>
          </cell>
          <cell r="M221">
            <v>7.69230769230769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</row>
        <row r="221">
          <cell r="AX221">
            <v>30</v>
          </cell>
        </row>
        <row r="222">
          <cell r="B222">
            <v>1156</v>
          </cell>
          <cell r="C222" t="str">
            <v>មី សីឡា</v>
          </cell>
          <cell r="D222" t="str">
            <v>MY SEYLA</v>
          </cell>
          <cell r="E222">
            <v>44424</v>
          </cell>
          <cell r="F222" t="str">
            <v>090721165</v>
          </cell>
          <cell r="G222">
            <v>33310</v>
          </cell>
          <cell r="H222" t="str">
            <v>F</v>
          </cell>
          <cell r="I222" t="str">
            <v>针车B3线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2">
          <cell r="AX222">
            <v>30</v>
          </cell>
        </row>
        <row r="223">
          <cell r="B223">
            <v>1144</v>
          </cell>
          <cell r="C223" t="str">
            <v>ឈឹម សាបាន់</v>
          </cell>
          <cell r="D223" t="str">
            <v>CHHOEM SABANN</v>
          </cell>
          <cell r="E223">
            <v>44422</v>
          </cell>
          <cell r="F223" t="str">
            <v>090542616</v>
          </cell>
          <cell r="G223">
            <v>30108</v>
          </cell>
          <cell r="H223" t="str">
            <v>F</v>
          </cell>
          <cell r="I223" t="str">
            <v>针车B3线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</row>
        <row r="223">
          <cell r="AX223">
            <v>30</v>
          </cell>
        </row>
        <row r="224">
          <cell r="B224">
            <v>1330</v>
          </cell>
          <cell r="C224" t="str">
            <v>ឡុង ធា</v>
          </cell>
          <cell r="D224" t="str">
            <v>LONG THEA</v>
          </cell>
          <cell r="E224">
            <v>44502</v>
          </cell>
          <cell r="F224">
            <v>90904183</v>
          </cell>
          <cell r="G224">
            <v>37909</v>
          </cell>
          <cell r="H224" t="str">
            <v>F</v>
          </cell>
          <cell r="I224" t="str">
            <v>针车B3线</v>
          </cell>
          <cell r="J224">
            <v>0</v>
          </cell>
          <cell r="K224">
            <v>0</v>
          </cell>
          <cell r="L224">
            <v>200</v>
          </cell>
          <cell r="M224">
            <v>7.69230769230769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24">
          <cell r="AX224">
            <v>30</v>
          </cell>
        </row>
        <row r="225">
          <cell r="B225">
            <v>2147</v>
          </cell>
          <cell r="C225" t="str">
            <v>ជា ធីតា</v>
          </cell>
          <cell r="D225" t="str">
            <v>CHEA THYDA</v>
          </cell>
          <cell r="E225">
            <v>44726</v>
          </cell>
          <cell r="F225" t="str">
            <v>090883891</v>
          </cell>
          <cell r="G225">
            <v>36581</v>
          </cell>
          <cell r="H225" t="str">
            <v>F</v>
          </cell>
          <cell r="I225" t="str">
            <v>针车B3线</v>
          </cell>
          <cell r="J225">
            <v>0</v>
          </cell>
          <cell r="K225">
            <v>0</v>
          </cell>
          <cell r="L225">
            <v>200</v>
          </cell>
          <cell r="M225">
            <v>7.69230769230769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</row>
        <row r="225">
          <cell r="AX225">
            <v>30</v>
          </cell>
        </row>
        <row r="226">
          <cell r="B226">
            <v>1579</v>
          </cell>
          <cell r="C226" t="str">
            <v>ញ៉ិល ស្រីអែម</v>
          </cell>
          <cell r="D226" t="str">
            <v>NHEL SREYEM</v>
          </cell>
          <cell r="E226">
            <v>44572</v>
          </cell>
          <cell r="F226">
            <v>61636968</v>
          </cell>
          <cell r="G226">
            <v>34979</v>
          </cell>
          <cell r="H226" t="str">
            <v>F</v>
          </cell>
          <cell r="I226" t="str">
            <v>针车B3线</v>
          </cell>
          <cell r="J226">
            <v>0</v>
          </cell>
          <cell r="K226">
            <v>0</v>
          </cell>
          <cell r="L226">
            <v>200</v>
          </cell>
          <cell r="M226">
            <v>7.69230769230769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</row>
        <row r="226">
          <cell r="AX226">
            <v>30</v>
          </cell>
        </row>
        <row r="227">
          <cell r="B227">
            <v>1547</v>
          </cell>
          <cell r="C227" t="str">
            <v>គង់ ហន</v>
          </cell>
          <cell r="D227" t="str">
            <v>KONG HORN </v>
          </cell>
          <cell r="E227">
            <v>44565</v>
          </cell>
          <cell r="F227">
            <v>90566735</v>
          </cell>
          <cell r="G227">
            <v>31082</v>
          </cell>
          <cell r="H227" t="str">
            <v>M</v>
          </cell>
          <cell r="I227" t="str">
            <v>针车B3线</v>
          </cell>
          <cell r="J227">
            <v>0</v>
          </cell>
          <cell r="K227">
            <v>0</v>
          </cell>
          <cell r="L227">
            <v>200</v>
          </cell>
          <cell r="M227">
            <v>7.69230769230769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</row>
        <row r="227">
          <cell r="AX227">
            <v>30</v>
          </cell>
        </row>
        <row r="228">
          <cell r="B228">
            <v>1130</v>
          </cell>
          <cell r="C228" t="str">
            <v>ជា បុត្តា</v>
          </cell>
          <cell r="D228" t="str">
            <v>CHEA BOTA</v>
          </cell>
          <cell r="E228">
            <v>44420</v>
          </cell>
          <cell r="F228" t="str">
            <v>090564008</v>
          </cell>
          <cell r="G228">
            <v>34527</v>
          </cell>
          <cell r="H228" t="str">
            <v>F</v>
          </cell>
          <cell r="I228" t="str">
            <v>针车B3线</v>
          </cell>
          <cell r="J228">
            <v>0</v>
          </cell>
          <cell r="K228">
            <v>0</v>
          </cell>
          <cell r="L228">
            <v>200</v>
          </cell>
          <cell r="M228">
            <v>7.69230769230769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</row>
        <row r="228">
          <cell r="AX228">
            <v>30</v>
          </cell>
        </row>
        <row r="229">
          <cell r="B229">
            <v>2146</v>
          </cell>
          <cell r="C229" t="str">
            <v>ព្រំ ចន្ថា</v>
          </cell>
          <cell r="D229" t="str">
            <v>PRUM CHANTHA</v>
          </cell>
          <cell r="E229">
            <v>44726</v>
          </cell>
          <cell r="F229" t="str">
            <v>090703884</v>
          </cell>
          <cell r="G229">
            <v>30790</v>
          </cell>
          <cell r="H229" t="str">
            <v>F</v>
          </cell>
          <cell r="I229" t="str">
            <v>针车B3线</v>
          </cell>
          <cell r="J229">
            <v>0</v>
          </cell>
          <cell r="K229">
            <v>0</v>
          </cell>
          <cell r="L229">
            <v>200</v>
          </cell>
          <cell r="M229">
            <v>7.69230769230769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</row>
        <row r="229">
          <cell r="AX229">
            <v>30</v>
          </cell>
        </row>
        <row r="230">
          <cell r="B230">
            <v>1562</v>
          </cell>
          <cell r="C230" t="str">
            <v>ខៅ ត្រប់</v>
          </cell>
          <cell r="D230" t="str">
            <v>KHAO TRAP</v>
          </cell>
          <cell r="E230">
            <v>44566</v>
          </cell>
          <cell r="F230">
            <v>90791726</v>
          </cell>
          <cell r="G230">
            <v>29997</v>
          </cell>
          <cell r="H230" t="str">
            <v>F</v>
          </cell>
          <cell r="I230" t="str">
            <v>针车B3线</v>
          </cell>
          <cell r="J230">
            <v>0</v>
          </cell>
          <cell r="K230">
            <v>0</v>
          </cell>
          <cell r="L230">
            <v>200</v>
          </cell>
          <cell r="M230">
            <v>7.69230769230769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</row>
        <row r="230">
          <cell r="AX230">
            <v>30</v>
          </cell>
        </row>
        <row r="231">
          <cell r="B231">
            <v>2150</v>
          </cell>
          <cell r="C231" t="str">
            <v>យ៉ង សុភាន់</v>
          </cell>
          <cell r="D231" t="str">
            <v>YANG SOPHORN</v>
          </cell>
          <cell r="E231">
            <v>44727</v>
          </cell>
          <cell r="F231" t="str">
            <v>090234581(01)</v>
          </cell>
          <cell r="G231">
            <v>27322</v>
          </cell>
          <cell r="H231" t="str">
            <v>F</v>
          </cell>
          <cell r="I231" t="str">
            <v>针车B3线</v>
          </cell>
          <cell r="J231">
            <v>0</v>
          </cell>
          <cell r="K231">
            <v>0</v>
          </cell>
          <cell r="L231">
            <v>200</v>
          </cell>
          <cell r="M231">
            <v>7.69230769230769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</row>
        <row r="231">
          <cell r="AX231">
            <v>30</v>
          </cell>
        </row>
        <row r="232">
          <cell r="B232">
            <v>1207</v>
          </cell>
          <cell r="C232" t="str">
            <v>ហែម សារ៉ាប់</v>
          </cell>
          <cell r="D232" t="str">
            <v>HEM SARAB</v>
          </cell>
          <cell r="E232">
            <v>44453</v>
          </cell>
          <cell r="F232" t="str">
            <v>090947156</v>
          </cell>
          <cell r="G232">
            <v>37721</v>
          </cell>
          <cell r="H232" t="str">
            <v>F</v>
          </cell>
          <cell r="I232" t="str">
            <v>针车B3线</v>
          </cell>
          <cell r="J232">
            <v>0</v>
          </cell>
          <cell r="K232">
            <v>0</v>
          </cell>
          <cell r="L232">
            <v>200</v>
          </cell>
          <cell r="M232">
            <v>7.69230769230769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</row>
        <row r="232">
          <cell r="AX232">
            <v>30</v>
          </cell>
        </row>
        <row r="233">
          <cell r="B233">
            <v>1206</v>
          </cell>
          <cell r="C233" t="str">
            <v>ជឹម វ៉ាន់រី</v>
          </cell>
          <cell r="D233" t="str">
            <v>CHOEM VANRY</v>
          </cell>
          <cell r="E233">
            <v>44453</v>
          </cell>
          <cell r="F233" t="str">
            <v>090947461</v>
          </cell>
          <cell r="G233">
            <v>37431</v>
          </cell>
          <cell r="H233" t="str">
            <v>F</v>
          </cell>
          <cell r="I233" t="str">
            <v>开发部</v>
          </cell>
          <cell r="J233">
            <v>0</v>
          </cell>
          <cell r="K233">
            <v>0</v>
          </cell>
          <cell r="L233">
            <v>200</v>
          </cell>
          <cell r="M233">
            <v>7.69230769230769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</row>
        <row r="233">
          <cell r="AX233">
            <v>5</v>
          </cell>
        </row>
        <row r="234">
          <cell r="B234">
            <v>1546</v>
          </cell>
          <cell r="C234" t="str">
            <v>ទុំ សេដ្ឋា</v>
          </cell>
          <cell r="D234" t="str">
            <v>TUM SETHA</v>
          </cell>
          <cell r="E234">
            <v>44564</v>
          </cell>
          <cell r="F234">
            <v>90893890</v>
          </cell>
          <cell r="G234">
            <v>30670</v>
          </cell>
          <cell r="H234" t="str">
            <v>F</v>
          </cell>
          <cell r="I234" t="str">
            <v>针车B3线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4">
          <cell r="AX234">
            <v>30</v>
          </cell>
        </row>
        <row r="235">
          <cell r="B235">
            <v>1613</v>
          </cell>
          <cell r="C235" t="str">
            <v>បាំ ស្រីមុំ</v>
          </cell>
          <cell r="D235" t="str">
            <v>BAM SREYMOM</v>
          </cell>
          <cell r="E235">
            <v>44576</v>
          </cell>
          <cell r="F235">
            <v>90744587</v>
          </cell>
          <cell r="G235">
            <v>31850</v>
          </cell>
          <cell r="H235" t="str">
            <v>F</v>
          </cell>
          <cell r="I235" t="str">
            <v>针车B3线</v>
          </cell>
          <cell r="J235">
            <v>0</v>
          </cell>
          <cell r="K235">
            <v>0</v>
          </cell>
          <cell r="L235">
            <v>200</v>
          </cell>
          <cell r="M235">
            <v>7.69230769230769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</row>
        <row r="235">
          <cell r="AX235">
            <v>30</v>
          </cell>
        </row>
        <row r="236">
          <cell r="B236">
            <v>1556</v>
          </cell>
          <cell r="C236" t="str">
            <v>ផាត​ ស្រីពេជ</v>
          </cell>
          <cell r="D236" t="str">
            <v>PHAT SREYPICH</v>
          </cell>
          <cell r="E236">
            <v>44565</v>
          </cell>
          <cell r="F236">
            <v>90957055</v>
          </cell>
          <cell r="G236">
            <v>37983</v>
          </cell>
          <cell r="H236" t="str">
            <v>F</v>
          </cell>
          <cell r="I236" t="str">
            <v>针车B3线</v>
          </cell>
          <cell r="J236">
            <v>0</v>
          </cell>
          <cell r="K236">
            <v>0</v>
          </cell>
          <cell r="L236">
            <v>200</v>
          </cell>
          <cell r="M236">
            <v>7.69230769230769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</row>
        <row r="236">
          <cell r="AX236">
            <v>30</v>
          </cell>
        </row>
        <row r="237">
          <cell r="B237">
            <v>397</v>
          </cell>
          <cell r="C237" t="str">
            <v>ឃឹម ស្រីនុត</v>
          </cell>
          <cell r="D237" t="str">
            <v>KHOEM SREYNUT</v>
          </cell>
          <cell r="E237">
            <v>44118</v>
          </cell>
          <cell r="F237" t="str">
            <v>090506314</v>
          </cell>
          <cell r="G237">
            <v>34733</v>
          </cell>
          <cell r="H237" t="str">
            <v>F</v>
          </cell>
          <cell r="I237" t="str">
            <v>针车B3线</v>
          </cell>
          <cell r="J237">
            <v>1</v>
          </cell>
          <cell r="K237">
            <v>1</v>
          </cell>
          <cell r="L237">
            <v>200</v>
          </cell>
          <cell r="M237">
            <v>7.69230769230769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</row>
        <row r="237">
          <cell r="AX237">
            <v>30</v>
          </cell>
        </row>
        <row r="238">
          <cell r="B238" t="str">
            <v>合计：</v>
          </cell>
          <cell r="C238" t="str">
            <v>针车B3线</v>
          </cell>
          <cell r="D238">
            <v>20</v>
          </cell>
        </row>
        <row r="238">
          <cell r="I238" t="str">
            <v>针车B3线</v>
          </cell>
        </row>
        <row r="238">
          <cell r="L238">
            <v>4000</v>
          </cell>
        </row>
        <row r="238"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575</v>
          </cell>
        </row>
        <row r="239">
          <cell r="B239">
            <v>710</v>
          </cell>
          <cell r="C239" t="str">
            <v>ហ៊ី គុំ</v>
          </cell>
          <cell r="D239" t="str">
            <v>HY KUM</v>
          </cell>
          <cell r="E239">
            <v>44214</v>
          </cell>
          <cell r="F239" t="str">
            <v>061515342</v>
          </cell>
          <cell r="G239">
            <v>34123</v>
          </cell>
          <cell r="H239" t="str">
            <v>F</v>
          </cell>
          <cell r="I239" t="str">
            <v>电脑车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</row>
        <row r="239">
          <cell r="AX239">
            <v>30</v>
          </cell>
        </row>
        <row r="240">
          <cell r="B240">
            <v>1452</v>
          </cell>
          <cell r="C240" t="str">
            <v>សុន ស្រីណេត</v>
          </cell>
          <cell r="D240" t="str">
            <v>SON SREYNET</v>
          </cell>
          <cell r="E240">
            <v>44551</v>
          </cell>
          <cell r="F240">
            <v>90869510</v>
          </cell>
          <cell r="G240">
            <v>37328</v>
          </cell>
          <cell r="H240" t="str">
            <v>F</v>
          </cell>
          <cell r="I240" t="str">
            <v>电脑车</v>
          </cell>
          <cell r="J240">
            <v>0</v>
          </cell>
          <cell r="K240">
            <v>0</v>
          </cell>
          <cell r="L240">
            <v>200</v>
          </cell>
          <cell r="M240">
            <v>7.69230769230769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</row>
        <row r="240">
          <cell r="AX240">
            <v>30</v>
          </cell>
        </row>
        <row r="241">
          <cell r="B241">
            <v>1468</v>
          </cell>
          <cell r="C241" t="str">
            <v>អ៊ុក វិនី</v>
          </cell>
          <cell r="D241" t="str">
            <v>UK VINY</v>
          </cell>
          <cell r="E241">
            <v>44551</v>
          </cell>
          <cell r="F241">
            <v>90851796</v>
          </cell>
          <cell r="G241">
            <v>37049</v>
          </cell>
          <cell r="H241" t="str">
            <v>F</v>
          </cell>
          <cell r="I241" t="str">
            <v>电脑车</v>
          </cell>
          <cell r="J241">
            <v>0</v>
          </cell>
          <cell r="K241">
            <v>0</v>
          </cell>
          <cell r="L241">
            <v>200</v>
          </cell>
          <cell r="M241">
            <v>7.69230769230769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1">
          <cell r="AX241">
            <v>30</v>
          </cell>
        </row>
        <row r="242">
          <cell r="B242">
            <v>1631</v>
          </cell>
          <cell r="C242" t="str">
            <v>កែវ ហ៊ន់</v>
          </cell>
          <cell r="D242" t="str">
            <v>KEIV HON</v>
          </cell>
          <cell r="E242">
            <v>44579</v>
          </cell>
          <cell r="F242">
            <v>90661210</v>
          </cell>
          <cell r="G242">
            <v>28961</v>
          </cell>
          <cell r="H242" t="str">
            <v>M</v>
          </cell>
          <cell r="I242" t="str">
            <v>电脑车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</row>
        <row r="242">
          <cell r="AX242">
            <v>30</v>
          </cell>
        </row>
        <row r="243">
          <cell r="B243" t="str">
            <v>合计：</v>
          </cell>
          <cell r="C243" t="str">
            <v>电脑车</v>
          </cell>
          <cell r="D243">
            <v>4</v>
          </cell>
        </row>
        <row r="243">
          <cell r="I243" t="str">
            <v>电脑车</v>
          </cell>
        </row>
        <row r="243">
          <cell r="L243">
            <v>800</v>
          </cell>
        </row>
        <row r="243"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120</v>
          </cell>
        </row>
        <row r="244">
          <cell r="B244">
            <v>282</v>
          </cell>
          <cell r="C244" t="str">
            <v>ម៉ៅ សាវ៉េត</v>
          </cell>
          <cell r="D244" t="str">
            <v>MAO SAVET</v>
          </cell>
          <cell r="E244">
            <v>44109</v>
          </cell>
          <cell r="F244" t="str">
            <v>090665392</v>
          </cell>
          <cell r="G244">
            <v>32234</v>
          </cell>
          <cell r="H244" t="str">
            <v>F</v>
          </cell>
          <cell r="I244" t="str">
            <v>裁断</v>
          </cell>
          <cell r="J244">
            <v>0</v>
          </cell>
          <cell r="K244">
            <v>3</v>
          </cell>
          <cell r="L244">
            <v>200</v>
          </cell>
          <cell r="M244">
            <v>7.69230769230769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</row>
        <row r="244">
          <cell r="AX244">
            <v>26</v>
          </cell>
        </row>
        <row r="245">
          <cell r="B245">
            <v>564</v>
          </cell>
        </row>
        <row r="245">
          <cell r="D245" t="str">
            <v>SON TOENG</v>
          </cell>
          <cell r="E245">
            <v>44139</v>
          </cell>
        </row>
        <row r="245">
          <cell r="H245" t="str">
            <v>F</v>
          </cell>
          <cell r="I245" t="str">
            <v>裁断</v>
          </cell>
        </row>
        <row r="245">
          <cell r="L245">
            <v>200</v>
          </cell>
          <cell r="M245">
            <v>7.69230769230769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5">
          <cell r="AX245">
            <v>0</v>
          </cell>
        </row>
        <row r="246">
          <cell r="B246">
            <v>1475</v>
          </cell>
          <cell r="C246" t="str">
            <v>ផាក អាមួយគា</v>
          </cell>
          <cell r="D246" t="str">
            <v>PHAK AMUOYKEA</v>
          </cell>
          <cell r="E246">
            <v>44551</v>
          </cell>
          <cell r="F246">
            <v>90957035</v>
          </cell>
          <cell r="G246">
            <v>36899</v>
          </cell>
          <cell r="H246" t="str">
            <v>F</v>
          </cell>
          <cell r="I246" t="str">
            <v>裁断</v>
          </cell>
          <cell r="J246">
            <v>0</v>
          </cell>
          <cell r="K246">
            <v>0</v>
          </cell>
          <cell r="L246">
            <v>200</v>
          </cell>
          <cell r="M246">
            <v>7.69230769230769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</row>
        <row r="246">
          <cell r="AX246">
            <v>29</v>
          </cell>
        </row>
        <row r="247">
          <cell r="B247">
            <v>1476</v>
          </cell>
          <cell r="C247" t="str">
            <v>កែវ ចិន្ដា</v>
          </cell>
          <cell r="D247" t="str">
            <v>KEO CHENDA</v>
          </cell>
          <cell r="E247">
            <v>44551</v>
          </cell>
          <cell r="F247">
            <v>90596061</v>
          </cell>
          <cell r="G247">
            <v>31884</v>
          </cell>
          <cell r="H247" t="str">
            <v>F</v>
          </cell>
          <cell r="I247" t="str">
            <v>裁断</v>
          </cell>
          <cell r="J247">
            <v>0</v>
          </cell>
          <cell r="K247">
            <v>0</v>
          </cell>
          <cell r="L247">
            <v>200</v>
          </cell>
          <cell r="M247">
            <v>7.69230769230769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</row>
        <row r="247">
          <cell r="AX247">
            <v>29</v>
          </cell>
        </row>
        <row r="248">
          <cell r="B248">
            <v>1491</v>
          </cell>
          <cell r="C248" t="str">
            <v>កែវ រស្មី</v>
          </cell>
          <cell r="D248" t="str">
            <v>KEO RAKSMEY</v>
          </cell>
          <cell r="E248">
            <v>44555</v>
          </cell>
          <cell r="F248">
            <v>90910255</v>
          </cell>
          <cell r="G248">
            <v>37191</v>
          </cell>
          <cell r="H248" t="str">
            <v>M</v>
          </cell>
          <cell r="I248" t="str">
            <v>裁断</v>
          </cell>
          <cell r="J248">
            <v>0</v>
          </cell>
          <cell r="K248">
            <v>0</v>
          </cell>
          <cell r="L248">
            <v>200</v>
          </cell>
          <cell r="M248">
            <v>7.69230769230769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8">
          <cell r="AX248">
            <v>29</v>
          </cell>
        </row>
        <row r="249">
          <cell r="B249">
            <v>748</v>
          </cell>
          <cell r="C249" t="str">
            <v>អ៊ិន សុផៃ</v>
          </cell>
          <cell r="D249" t="str">
            <v>IN SOPHAI</v>
          </cell>
          <cell r="E249">
            <v>44272</v>
          </cell>
          <cell r="F249" t="str">
            <v>090834685</v>
          </cell>
          <cell r="G249">
            <v>29130</v>
          </cell>
          <cell r="H249" t="str">
            <v>F</v>
          </cell>
          <cell r="I249" t="str">
            <v>裁断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49">
          <cell r="AX249">
            <v>30</v>
          </cell>
        </row>
        <row r="250">
          <cell r="B250">
            <v>887</v>
          </cell>
          <cell r="C250" t="str">
            <v>ទេព ចំរើន</v>
          </cell>
          <cell r="D250" t="str">
            <v>TEP CHAMROEUN</v>
          </cell>
          <cell r="E250">
            <v>44314</v>
          </cell>
          <cell r="F250" t="str">
            <v>090702696</v>
          </cell>
          <cell r="G250">
            <v>34885</v>
          </cell>
          <cell r="H250" t="str">
            <v>F</v>
          </cell>
          <cell r="I250" t="str">
            <v>裁断</v>
          </cell>
          <cell r="J250">
            <v>0</v>
          </cell>
          <cell r="K250">
            <v>0</v>
          </cell>
          <cell r="L250">
            <v>200</v>
          </cell>
          <cell r="M250">
            <v>7.69230769230769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0">
          <cell r="AX250">
            <v>27</v>
          </cell>
        </row>
        <row r="251">
          <cell r="B251">
            <v>918</v>
          </cell>
          <cell r="C251" t="str">
            <v>សន ឆាត</v>
          </cell>
          <cell r="D251" t="str">
            <v>SORN CHHAT</v>
          </cell>
          <cell r="E251">
            <v>44326</v>
          </cell>
          <cell r="F251" t="str">
            <v>090919110</v>
          </cell>
          <cell r="G251">
            <v>37654</v>
          </cell>
          <cell r="H251" t="str">
            <v>M</v>
          </cell>
          <cell r="I251" t="str">
            <v>裁断</v>
          </cell>
          <cell r="J251">
            <v>0</v>
          </cell>
          <cell r="K251">
            <v>0</v>
          </cell>
          <cell r="L251">
            <v>200</v>
          </cell>
          <cell r="M251">
            <v>7.69230769230769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1">
          <cell r="AX251">
            <v>26</v>
          </cell>
        </row>
        <row r="252">
          <cell r="B252">
            <v>1083</v>
          </cell>
          <cell r="C252" t="str">
            <v>ព្រំ ចន្ថន</v>
          </cell>
          <cell r="D252" t="str">
            <v>PRUM CHANTHON</v>
          </cell>
          <cell r="E252">
            <v>44417</v>
          </cell>
          <cell r="F252" t="str">
            <v>090618804</v>
          </cell>
          <cell r="G252">
            <v>35588</v>
          </cell>
          <cell r="H252" t="str">
            <v>M</v>
          </cell>
          <cell r="I252" t="str">
            <v>裁断</v>
          </cell>
          <cell r="J252">
            <v>0</v>
          </cell>
          <cell r="K252">
            <v>0</v>
          </cell>
          <cell r="L252">
            <v>200</v>
          </cell>
          <cell r="M252">
            <v>7.69230769230769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2">
          <cell r="AX252">
            <v>27</v>
          </cell>
        </row>
        <row r="253">
          <cell r="B253">
            <v>1830</v>
          </cell>
          <cell r="C253" t="str">
            <v>និន សារិន</v>
          </cell>
          <cell r="D253" t="str">
            <v>NIN SARIN</v>
          </cell>
          <cell r="E253">
            <v>44607</v>
          </cell>
          <cell r="F253">
            <v>90917983</v>
          </cell>
          <cell r="G253">
            <v>37061</v>
          </cell>
          <cell r="H253" t="str">
            <v>M</v>
          </cell>
          <cell r="I253" t="str">
            <v>裁断</v>
          </cell>
          <cell r="J253">
            <v>0</v>
          </cell>
          <cell r="K253">
            <v>0</v>
          </cell>
          <cell r="L253">
            <v>200</v>
          </cell>
          <cell r="M253">
            <v>7.69230769230769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</row>
        <row r="253">
          <cell r="AX253">
            <v>29</v>
          </cell>
        </row>
        <row r="254">
          <cell r="B254">
            <v>1209</v>
          </cell>
          <cell r="C254" t="str">
            <v>ចាន់ ស្រីកែវ</v>
          </cell>
          <cell r="D254" t="str">
            <v>CHANN SREYKEO</v>
          </cell>
          <cell r="E254">
            <v>44454</v>
          </cell>
          <cell r="F254" t="str">
            <v>090711304</v>
          </cell>
          <cell r="G254">
            <v>36731</v>
          </cell>
          <cell r="H254" t="str">
            <v>F</v>
          </cell>
          <cell r="I254" t="str">
            <v>裁断</v>
          </cell>
          <cell r="J254">
            <v>0</v>
          </cell>
          <cell r="K254">
            <v>0</v>
          </cell>
          <cell r="L254">
            <v>200</v>
          </cell>
          <cell r="M254">
            <v>7.69230769230769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</row>
        <row r="254">
          <cell r="AX254">
            <v>29</v>
          </cell>
        </row>
        <row r="255">
          <cell r="B255">
            <v>1228</v>
          </cell>
          <cell r="C255" t="str">
            <v>ហេង មិនា</v>
          </cell>
          <cell r="D255" t="str">
            <v>HENG MENEA</v>
          </cell>
          <cell r="E255">
            <v>44482</v>
          </cell>
          <cell r="F255" t="str">
            <v>090920265</v>
          </cell>
          <cell r="G255">
            <v>37176</v>
          </cell>
          <cell r="H255" t="str">
            <v>F</v>
          </cell>
          <cell r="I255" t="str">
            <v>裁断</v>
          </cell>
          <cell r="J255">
            <v>0</v>
          </cell>
          <cell r="K255">
            <v>0</v>
          </cell>
          <cell r="L255">
            <v>200</v>
          </cell>
          <cell r="M255">
            <v>7.69230769230769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5">
          <cell r="AX255">
            <v>27</v>
          </cell>
        </row>
        <row r="256">
          <cell r="B256">
            <v>1315</v>
          </cell>
          <cell r="C256" t="str">
            <v>ខឹម គៀបឡាង</v>
          </cell>
          <cell r="D256" t="str">
            <v>KHOEM KIEMLANG</v>
          </cell>
          <cell r="E256">
            <v>44497</v>
          </cell>
          <cell r="F256" t="str">
            <v>090907882</v>
          </cell>
          <cell r="G256">
            <v>37047</v>
          </cell>
          <cell r="H256" t="str">
            <v>F</v>
          </cell>
          <cell r="I256" t="str">
            <v>裁断</v>
          </cell>
        </row>
        <row r="256">
          <cell r="L256">
            <v>200</v>
          </cell>
          <cell r="M256">
            <v>7.69230769230769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</row>
        <row r="256">
          <cell r="AX256">
            <v>29</v>
          </cell>
        </row>
        <row r="257">
          <cell r="B257">
            <v>1391</v>
          </cell>
          <cell r="C257" t="str">
            <v>ឃួន មេរី</v>
          </cell>
          <cell r="D257" t="str">
            <v>KHUON MERY</v>
          </cell>
          <cell r="E257">
            <v>44531</v>
          </cell>
          <cell r="F257">
            <v>90947704</v>
          </cell>
          <cell r="G257">
            <v>37899</v>
          </cell>
          <cell r="H257" t="str">
            <v>F</v>
          </cell>
          <cell r="I257" t="str">
            <v>裁断</v>
          </cell>
          <cell r="J257">
            <v>0</v>
          </cell>
          <cell r="K257">
            <v>0</v>
          </cell>
          <cell r="L257">
            <v>200</v>
          </cell>
          <cell r="M257">
            <v>7.69230769230769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7">
          <cell r="AX257">
            <v>27</v>
          </cell>
        </row>
        <row r="258">
          <cell r="B258">
            <v>1437</v>
          </cell>
          <cell r="C258" t="str">
            <v>ម៉ៅ សាបាន</v>
          </cell>
          <cell r="D258" t="str">
            <v>MAO SABAN</v>
          </cell>
          <cell r="E258">
            <v>44551</v>
          </cell>
          <cell r="F258">
            <v>90886742</v>
          </cell>
          <cell r="G258">
            <v>36262</v>
          </cell>
          <cell r="H258" t="str">
            <v>F</v>
          </cell>
          <cell r="I258" t="str">
            <v>削皮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</row>
        <row r="258">
          <cell r="AX258">
            <v>27</v>
          </cell>
        </row>
        <row r="259">
          <cell r="B259">
            <v>1446</v>
          </cell>
          <cell r="C259" t="str">
            <v>យាន រ៉ានី</v>
          </cell>
          <cell r="D259" t="str">
            <v>YEAN RANY </v>
          </cell>
          <cell r="E259">
            <v>44551</v>
          </cell>
          <cell r="F259">
            <v>90957111</v>
          </cell>
          <cell r="G259">
            <v>37817</v>
          </cell>
          <cell r="H259" t="str">
            <v>F</v>
          </cell>
          <cell r="I259" t="str">
            <v>削皮</v>
          </cell>
          <cell r="J259">
            <v>0</v>
          </cell>
          <cell r="K259">
            <v>0</v>
          </cell>
          <cell r="L259">
            <v>200</v>
          </cell>
          <cell r="M259">
            <v>7.69230769230769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59">
          <cell r="AX259">
            <v>27</v>
          </cell>
        </row>
        <row r="260">
          <cell r="B260">
            <v>1432</v>
          </cell>
          <cell r="C260" t="str">
            <v>រ័ត្ន នី</v>
          </cell>
          <cell r="D260" t="str">
            <v>ROTH NY</v>
          </cell>
          <cell r="E260">
            <v>44551</v>
          </cell>
          <cell r="F260">
            <v>90711558</v>
          </cell>
          <cell r="G260">
            <v>29868</v>
          </cell>
          <cell r="H260" t="str">
            <v>F</v>
          </cell>
          <cell r="I260" t="str">
            <v>削皮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0">
          <cell r="AX260">
            <v>30</v>
          </cell>
        </row>
        <row r="261">
          <cell r="B261">
            <v>1737</v>
          </cell>
          <cell r="C261" t="str">
            <v>ចាន់ រស្មី</v>
          </cell>
          <cell r="D261" t="str">
            <v>CHAN RAKSMY</v>
          </cell>
          <cell r="E261">
            <v>44589</v>
          </cell>
          <cell r="F261">
            <v>90928480</v>
          </cell>
          <cell r="G261">
            <v>37620</v>
          </cell>
          <cell r="H261" t="str">
            <v>M</v>
          </cell>
          <cell r="I261" t="str">
            <v>裁断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1">
          <cell r="AX261">
            <v>26</v>
          </cell>
        </row>
        <row r="262">
          <cell r="B262">
            <v>1496</v>
          </cell>
          <cell r="C262" t="str">
            <v>ប៉ុល វេន</v>
          </cell>
          <cell r="D262" t="str">
            <v>POL VEN </v>
          </cell>
          <cell r="E262">
            <v>44564</v>
          </cell>
          <cell r="F262">
            <v>90703711</v>
          </cell>
          <cell r="G262">
            <v>29284</v>
          </cell>
          <cell r="H262" t="str">
            <v>M</v>
          </cell>
          <cell r="I262" t="str">
            <v>裁断</v>
          </cell>
          <cell r="J262">
            <v>0</v>
          </cell>
          <cell r="K262">
            <v>0</v>
          </cell>
          <cell r="L262">
            <v>200</v>
          </cell>
          <cell r="M262">
            <v>7.69230769230769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</row>
        <row r="262">
          <cell r="AX262">
            <v>30</v>
          </cell>
        </row>
        <row r="263">
          <cell r="B263">
            <v>1566</v>
          </cell>
          <cell r="C263" t="str">
            <v>កូវ សារ៉ន</v>
          </cell>
          <cell r="D263" t="str">
            <v>KOV SARON</v>
          </cell>
          <cell r="E263">
            <v>44567</v>
          </cell>
          <cell r="F263">
            <v>90618022</v>
          </cell>
          <cell r="G263">
            <v>31527</v>
          </cell>
          <cell r="H263" t="str">
            <v>F</v>
          </cell>
          <cell r="I263" t="str">
            <v>裁断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</row>
        <row r="263">
          <cell r="AX263">
            <v>29</v>
          </cell>
        </row>
        <row r="264">
          <cell r="B264">
            <v>1753</v>
          </cell>
          <cell r="C264" t="str">
            <v>សុខ ដែន</v>
          </cell>
          <cell r="D264" t="str">
            <v>SOK DEN</v>
          </cell>
          <cell r="E264">
            <v>44593</v>
          </cell>
          <cell r="F264">
            <v>90490951</v>
          </cell>
          <cell r="G264">
            <v>33783</v>
          </cell>
          <cell r="H264" t="str">
            <v>M</v>
          </cell>
          <cell r="I264" t="str">
            <v>裁断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4">
          <cell r="AX264">
            <v>27</v>
          </cell>
        </row>
        <row r="265">
          <cell r="B265">
            <v>1772</v>
          </cell>
          <cell r="C265" t="str">
            <v>ផល សំរិត</v>
          </cell>
          <cell r="D265" t="str">
            <v>PHAL SAMRETH</v>
          </cell>
          <cell r="E265">
            <v>44594</v>
          </cell>
          <cell r="F265">
            <v>90871542</v>
          </cell>
          <cell r="G265">
            <v>37504</v>
          </cell>
          <cell r="H265" t="str">
            <v>M</v>
          </cell>
          <cell r="I265" t="str">
            <v>裁断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</row>
        <row r="265">
          <cell r="AX265">
            <v>30</v>
          </cell>
        </row>
        <row r="266">
          <cell r="B266">
            <v>279</v>
          </cell>
          <cell r="C266" t="str">
            <v>សុខ ធីតា</v>
          </cell>
          <cell r="D266" t="str">
            <v>SOK THIDA</v>
          </cell>
          <cell r="E266">
            <v>44109</v>
          </cell>
          <cell r="F266" t="str">
            <v>090865847</v>
          </cell>
          <cell r="G266">
            <v>33865</v>
          </cell>
          <cell r="H266" t="str">
            <v>F</v>
          </cell>
          <cell r="I266" t="str">
            <v>裁断</v>
          </cell>
          <cell r="J266">
            <v>0</v>
          </cell>
          <cell r="K266">
            <v>0</v>
          </cell>
          <cell r="L266">
            <v>200</v>
          </cell>
          <cell r="M266">
            <v>7.69230769230769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</row>
        <row r="266">
          <cell r="AX266">
            <v>30</v>
          </cell>
        </row>
        <row r="267">
          <cell r="B267">
            <v>1984</v>
          </cell>
          <cell r="C267" t="str">
            <v>គង់ រីដា</v>
          </cell>
          <cell r="D267" t="str">
            <v>KONG RIDA</v>
          </cell>
          <cell r="E267">
            <v>44637</v>
          </cell>
          <cell r="F267">
            <v>90645588</v>
          </cell>
          <cell r="G267">
            <v>36274</v>
          </cell>
          <cell r="H267" t="str">
            <v>M</v>
          </cell>
          <cell r="I267" t="str">
            <v>裁断</v>
          </cell>
          <cell r="J267">
            <v>0</v>
          </cell>
          <cell r="K267">
            <v>0</v>
          </cell>
          <cell r="L267">
            <v>200</v>
          </cell>
          <cell r="M267">
            <v>7.69230769230769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</row>
        <row r="267">
          <cell r="AX267">
            <v>27</v>
          </cell>
        </row>
        <row r="268">
          <cell r="B268">
            <v>1988</v>
          </cell>
          <cell r="C268" t="str">
            <v>នួន សាមិត្ដ</v>
          </cell>
          <cell r="D268" t="str">
            <v>NOUN SAMITH</v>
          </cell>
          <cell r="E268">
            <v>44638</v>
          </cell>
          <cell r="F268">
            <v>90634449</v>
          </cell>
          <cell r="G268">
            <v>30224</v>
          </cell>
          <cell r="H268" t="str">
            <v>F</v>
          </cell>
          <cell r="I268" t="str">
            <v>裁断</v>
          </cell>
          <cell r="J268">
            <v>0</v>
          </cell>
          <cell r="K268">
            <v>0</v>
          </cell>
          <cell r="L268">
            <v>200</v>
          </cell>
          <cell r="M268">
            <v>7.69230769230769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</row>
        <row r="268">
          <cell r="AX268">
            <v>30</v>
          </cell>
        </row>
        <row r="269">
          <cell r="B269">
            <v>1997</v>
          </cell>
          <cell r="C269" t="str">
            <v>ប្រាជ សប្បាយ</v>
          </cell>
          <cell r="D269" t="str">
            <v>BRACH SABAY</v>
          </cell>
          <cell r="E269">
            <v>44639</v>
          </cell>
          <cell r="F269">
            <v>90661414</v>
          </cell>
          <cell r="G269">
            <v>31562</v>
          </cell>
          <cell r="H269" t="str">
            <v>F</v>
          </cell>
          <cell r="I269" t="str">
            <v>裁断</v>
          </cell>
          <cell r="J269">
            <v>0</v>
          </cell>
          <cell r="K269">
            <v>0</v>
          </cell>
          <cell r="L269">
            <v>200</v>
          </cell>
          <cell r="M269">
            <v>7.69230769230769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</row>
        <row r="269">
          <cell r="AX269">
            <v>29</v>
          </cell>
        </row>
        <row r="270">
          <cell r="B270">
            <v>1499</v>
          </cell>
          <cell r="C270" t="str">
            <v>ប៉ែន រ៉ាវី</v>
          </cell>
          <cell r="D270" t="str">
            <v>PEN RAVY</v>
          </cell>
          <cell r="E270">
            <v>44564</v>
          </cell>
          <cell r="F270">
            <v>90639156</v>
          </cell>
          <cell r="G270">
            <v>32509</v>
          </cell>
          <cell r="H270" t="str">
            <v>M</v>
          </cell>
          <cell r="I270" t="str">
            <v>裁断</v>
          </cell>
          <cell r="J270">
            <v>0</v>
          </cell>
          <cell r="K270">
            <v>0</v>
          </cell>
          <cell r="L270">
            <v>200</v>
          </cell>
          <cell r="M270">
            <v>7.69230769230769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0">
          <cell r="AX270">
            <v>26</v>
          </cell>
        </row>
        <row r="271">
          <cell r="B271">
            <v>1989</v>
          </cell>
          <cell r="C271" t="str">
            <v>ព្រាប ម៉ារ៉ាឌី</v>
          </cell>
          <cell r="D271" t="str">
            <v>PREAB MARADY</v>
          </cell>
          <cell r="E271">
            <v>44638</v>
          </cell>
          <cell r="F271">
            <v>90869185</v>
          </cell>
          <cell r="G271">
            <v>27334</v>
          </cell>
          <cell r="H271" t="str">
            <v>F</v>
          </cell>
          <cell r="I271" t="str">
            <v>裁断</v>
          </cell>
          <cell r="J271">
            <v>0</v>
          </cell>
          <cell r="K271">
            <v>0</v>
          </cell>
          <cell r="L271">
            <v>200</v>
          </cell>
          <cell r="M271">
            <v>7.69230769230769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</row>
        <row r="271">
          <cell r="AX271">
            <v>27</v>
          </cell>
        </row>
        <row r="272">
          <cell r="B272">
            <v>1551</v>
          </cell>
          <cell r="C272" t="str">
            <v>សេក សុវណ្ណរ័ត្ន</v>
          </cell>
          <cell r="D272" t="str">
            <v>SEK SOVANNROTH</v>
          </cell>
          <cell r="E272">
            <v>44564</v>
          </cell>
          <cell r="F272">
            <v>90489514</v>
          </cell>
          <cell r="G272">
            <v>35158</v>
          </cell>
          <cell r="H272" t="str">
            <v>F</v>
          </cell>
          <cell r="I272" t="str">
            <v>裁断</v>
          </cell>
          <cell r="J272">
            <v>0</v>
          </cell>
          <cell r="K272">
            <v>0</v>
          </cell>
          <cell r="L272">
            <v>200</v>
          </cell>
          <cell r="M272">
            <v>7.69230769230769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2">
          <cell r="AX272">
            <v>26</v>
          </cell>
        </row>
        <row r="273">
          <cell r="B273">
            <v>2259</v>
          </cell>
          <cell r="C273" t="str">
            <v>រស ផ្កាយ</v>
          </cell>
          <cell r="D273" t="str">
            <v>RUS PHKAY</v>
          </cell>
          <cell r="E273">
            <v>44763</v>
          </cell>
          <cell r="F273" t="str">
            <v>090965842</v>
          </cell>
          <cell r="G273">
            <v>37391</v>
          </cell>
          <cell r="H273" t="str">
            <v>F</v>
          </cell>
          <cell r="I273" t="str">
            <v>裁断</v>
          </cell>
          <cell r="J273">
            <v>0</v>
          </cell>
          <cell r="K273">
            <v>0</v>
          </cell>
          <cell r="L273">
            <v>200</v>
          </cell>
          <cell r="M273">
            <v>7.69230769230769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</row>
        <row r="273">
          <cell r="AX273">
            <v>27</v>
          </cell>
        </row>
        <row r="274">
          <cell r="B274" t="str">
            <v>合计：</v>
          </cell>
          <cell r="C274" t="str">
            <v>裁断</v>
          </cell>
          <cell r="D274">
            <v>30</v>
          </cell>
        </row>
        <row r="274">
          <cell r="I274" t="str">
            <v>裁断</v>
          </cell>
        </row>
        <row r="274">
          <cell r="L274">
            <v>6000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812</v>
          </cell>
        </row>
        <row r="275">
          <cell r="B275">
            <v>1484</v>
          </cell>
          <cell r="C275" t="str">
            <v>ឈិន​ ចន្ថា</v>
          </cell>
          <cell r="D275" t="str">
            <v>CHHIN CHANTHA</v>
          </cell>
          <cell r="E275">
            <v>44555</v>
          </cell>
          <cell r="F275">
            <v>90537377</v>
          </cell>
          <cell r="G275">
            <v>30711</v>
          </cell>
          <cell r="H275" t="str">
            <v>M</v>
          </cell>
          <cell r="I275" t="str">
            <v>印刷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</row>
        <row r="275">
          <cell r="AX275">
            <v>30</v>
          </cell>
        </row>
        <row r="276">
          <cell r="B276">
            <v>1466</v>
          </cell>
          <cell r="C276" t="str">
            <v>ហែម វុតធឿន</v>
          </cell>
          <cell r="D276" t="str">
            <v>HEM VUTHOEUN</v>
          </cell>
          <cell r="E276">
            <v>44551</v>
          </cell>
          <cell r="F276">
            <v>90513658</v>
          </cell>
          <cell r="G276">
            <v>35501</v>
          </cell>
          <cell r="H276" t="str">
            <v>M</v>
          </cell>
          <cell r="I276" t="str">
            <v>印刷</v>
          </cell>
          <cell r="J276">
            <v>0</v>
          </cell>
          <cell r="K276">
            <v>0</v>
          </cell>
          <cell r="L276">
            <v>200</v>
          </cell>
          <cell r="M276">
            <v>7.69230769230769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</row>
        <row r="276">
          <cell r="AX276">
            <v>30</v>
          </cell>
        </row>
        <row r="277">
          <cell r="B277">
            <v>1502</v>
          </cell>
          <cell r="C277" t="str">
            <v>ខឿ សុទិត្យ</v>
          </cell>
          <cell r="D277" t="str">
            <v>KHOEUR SOTIT</v>
          </cell>
          <cell r="E277">
            <v>44564</v>
          </cell>
          <cell r="F277">
            <v>90883543</v>
          </cell>
          <cell r="G277">
            <v>36800</v>
          </cell>
          <cell r="H277" t="str">
            <v>M</v>
          </cell>
          <cell r="I277" t="str">
            <v>印刷</v>
          </cell>
          <cell r="J277">
            <v>0</v>
          </cell>
          <cell r="K277">
            <v>0</v>
          </cell>
          <cell r="L277">
            <v>200</v>
          </cell>
          <cell r="M277">
            <v>7.69230769230769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</row>
        <row r="277">
          <cell r="AX277">
            <v>30</v>
          </cell>
        </row>
        <row r="278">
          <cell r="B278">
            <v>1718</v>
          </cell>
          <cell r="C278" t="str">
            <v>សន សុជាតិ</v>
          </cell>
          <cell r="D278" t="str">
            <v>SON SOCHEAT</v>
          </cell>
          <cell r="E278">
            <v>44587</v>
          </cell>
          <cell r="F278">
            <v>90959139</v>
          </cell>
          <cell r="G278">
            <v>37803</v>
          </cell>
          <cell r="H278" t="str">
            <v>F</v>
          </cell>
          <cell r="I278" t="str">
            <v>印刷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</row>
        <row r="278">
          <cell r="AX278">
            <v>30</v>
          </cell>
        </row>
        <row r="279">
          <cell r="B279">
            <v>1993</v>
          </cell>
          <cell r="C279" t="str">
            <v>ឈុន រដ្ឋា</v>
          </cell>
          <cell r="D279" t="str">
            <v>CHHUN ROTHA</v>
          </cell>
          <cell r="E279">
            <v>44639</v>
          </cell>
          <cell r="F279">
            <v>90557741</v>
          </cell>
          <cell r="G279">
            <v>30682</v>
          </cell>
          <cell r="H279" t="str">
            <v>F</v>
          </cell>
          <cell r="I279" t="str">
            <v>印刷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</row>
        <row r="279">
          <cell r="AX279">
            <v>30</v>
          </cell>
        </row>
        <row r="280">
          <cell r="B280">
            <v>2206</v>
          </cell>
          <cell r="C280" t="str">
            <v>ញៀន ត្រា</v>
          </cell>
          <cell r="D280" t="str">
            <v>NHEAN TRA</v>
          </cell>
          <cell r="E280">
            <v>44741</v>
          </cell>
          <cell r="F280" t="str">
            <v>130114599（01）</v>
          </cell>
          <cell r="G280">
            <v>34010</v>
          </cell>
          <cell r="H280" t="str">
            <v>M</v>
          </cell>
          <cell r="I280" t="str">
            <v>印刷</v>
          </cell>
          <cell r="J280">
            <v>0</v>
          </cell>
          <cell r="K280">
            <v>0</v>
          </cell>
          <cell r="L280">
            <v>200</v>
          </cell>
          <cell r="M280">
            <v>7.69230769230769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0">
          <cell r="AX280">
            <v>30</v>
          </cell>
        </row>
        <row r="281">
          <cell r="B281">
            <v>2207</v>
          </cell>
          <cell r="C281" t="str">
            <v>មាស​​ សុក</v>
          </cell>
          <cell r="D281" t="str">
            <v>MEAS SOK</v>
          </cell>
          <cell r="E281">
            <v>44741</v>
          </cell>
          <cell r="F281" t="str">
            <v>090649341</v>
          </cell>
          <cell r="G281">
            <v>32239</v>
          </cell>
          <cell r="H281" t="str">
            <v>M</v>
          </cell>
          <cell r="I281" t="str">
            <v>印刷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</row>
        <row r="281">
          <cell r="AX281">
            <v>30</v>
          </cell>
        </row>
        <row r="282">
          <cell r="B282">
            <v>2208</v>
          </cell>
          <cell r="C282" t="str">
            <v>ម៉ុន ស៊ីថា</v>
          </cell>
          <cell r="D282" t="str">
            <v>MUON SITHA</v>
          </cell>
          <cell r="E282">
            <v>44741</v>
          </cell>
          <cell r="F282" t="str">
            <v>090965278</v>
          </cell>
          <cell r="G282">
            <v>37874</v>
          </cell>
          <cell r="H282" t="str">
            <v>F</v>
          </cell>
          <cell r="I282" t="str">
            <v>印刷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2">
          <cell r="AX282">
            <v>30</v>
          </cell>
        </row>
        <row r="283">
          <cell r="B283" t="str">
            <v>合计：</v>
          </cell>
          <cell r="C283" t="str">
            <v>印刷</v>
          </cell>
          <cell r="D283">
            <v>8</v>
          </cell>
        </row>
        <row r="283">
          <cell r="I283" t="str">
            <v>印刷</v>
          </cell>
        </row>
        <row r="283">
          <cell r="L283">
            <v>1600</v>
          </cell>
        </row>
        <row r="283"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240</v>
          </cell>
        </row>
        <row r="284">
          <cell r="B284">
            <v>433</v>
          </cell>
          <cell r="C284" t="str">
            <v>ស្រី រស្មី</v>
          </cell>
          <cell r="D284" t="str">
            <v>SREY REAKSMEY</v>
          </cell>
          <cell r="E284">
            <v>44123</v>
          </cell>
          <cell r="F284" t="str">
            <v>090711663</v>
          </cell>
          <cell r="G284">
            <v>33707</v>
          </cell>
          <cell r="H284" t="str">
            <v>F</v>
          </cell>
          <cell r="I284" t="str">
            <v>品管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</row>
        <row r="284">
          <cell r="AX284">
            <v>30</v>
          </cell>
        </row>
        <row r="285">
          <cell r="B285">
            <v>702</v>
          </cell>
          <cell r="C285" t="str">
            <v>ឃន រក្សា</v>
          </cell>
          <cell r="D285" t="str">
            <v>KHORN REAKSA</v>
          </cell>
          <cell r="E285">
            <v>44214</v>
          </cell>
          <cell r="F285" t="str">
            <v>090875657</v>
          </cell>
          <cell r="G285">
            <v>36264</v>
          </cell>
          <cell r="H285" t="str">
            <v>F</v>
          </cell>
          <cell r="I285" t="str">
            <v>品管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</row>
        <row r="285">
          <cell r="AX285">
            <v>30</v>
          </cell>
        </row>
        <row r="286">
          <cell r="B286">
            <v>703</v>
          </cell>
          <cell r="C286" t="str">
            <v>ប៉ែន ស្រីសយ</v>
          </cell>
          <cell r="D286" t="str">
            <v>PEN SREYSAY</v>
          </cell>
          <cell r="E286">
            <v>44214</v>
          </cell>
          <cell r="F286" t="str">
            <v>090878286</v>
          </cell>
          <cell r="G286">
            <v>36263</v>
          </cell>
          <cell r="H286" t="str">
            <v>F</v>
          </cell>
          <cell r="I286" t="str">
            <v>品管</v>
          </cell>
          <cell r="J286">
            <v>0</v>
          </cell>
          <cell r="K286">
            <v>0</v>
          </cell>
          <cell r="L286">
            <v>200</v>
          </cell>
          <cell r="M286">
            <v>7.69230769230769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</row>
        <row r="286">
          <cell r="AX286">
            <v>30</v>
          </cell>
        </row>
        <row r="287">
          <cell r="B287">
            <v>726</v>
          </cell>
          <cell r="C287" t="str">
            <v>ព្រុំ លក្ខិណា</v>
          </cell>
          <cell r="D287" t="str">
            <v>PRUM LEAKHNA</v>
          </cell>
          <cell r="E287">
            <v>44215</v>
          </cell>
          <cell r="F287" t="str">
            <v>090934028</v>
          </cell>
          <cell r="G287">
            <v>37171</v>
          </cell>
          <cell r="H287" t="str">
            <v>F</v>
          </cell>
          <cell r="I287" t="str">
            <v>品管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</row>
        <row r="287">
          <cell r="AX287">
            <v>30</v>
          </cell>
        </row>
        <row r="288">
          <cell r="B288">
            <v>1163</v>
          </cell>
          <cell r="C288" t="str">
            <v>យ៉ាន់ ស្រីពៅ</v>
          </cell>
          <cell r="D288" t="str">
            <v>YAN SREYPOV</v>
          </cell>
          <cell r="E288">
            <v>44424</v>
          </cell>
          <cell r="F288" t="str">
            <v>090891196</v>
          </cell>
          <cell r="G288">
            <v>37852</v>
          </cell>
          <cell r="H288" t="str">
            <v>F</v>
          </cell>
          <cell r="I288" t="str">
            <v>品管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</row>
        <row r="288">
          <cell r="AX288">
            <v>30</v>
          </cell>
        </row>
        <row r="289">
          <cell r="B289">
            <v>1164</v>
          </cell>
          <cell r="C289" t="str">
            <v>សោម បូរឿន</v>
          </cell>
          <cell r="D289" t="str">
            <v>SOM BOROEUN</v>
          </cell>
          <cell r="E289">
            <v>44425</v>
          </cell>
          <cell r="F289" t="str">
            <v>090861749</v>
          </cell>
          <cell r="G289">
            <v>32278</v>
          </cell>
          <cell r="H289" t="str">
            <v>F</v>
          </cell>
          <cell r="I289" t="str">
            <v>品管</v>
          </cell>
          <cell r="J289">
            <v>0</v>
          </cell>
          <cell r="K289">
            <v>0</v>
          </cell>
          <cell r="L289">
            <v>200</v>
          </cell>
          <cell r="M289">
            <v>7.69230769230769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</row>
        <row r="289">
          <cell r="AX289">
            <v>30</v>
          </cell>
        </row>
        <row r="290">
          <cell r="B290">
            <v>1211</v>
          </cell>
          <cell r="C290" t="str">
            <v>កែវ សុខហេង</v>
          </cell>
          <cell r="D290" t="str">
            <v>KEO SOKHENG</v>
          </cell>
          <cell r="E290">
            <v>44455</v>
          </cell>
          <cell r="F290" t="str">
            <v>090946550</v>
          </cell>
          <cell r="G290">
            <v>36586</v>
          </cell>
          <cell r="H290" t="str">
            <v>F</v>
          </cell>
          <cell r="I290" t="str">
            <v>品管</v>
          </cell>
          <cell r="J290">
            <v>0</v>
          </cell>
          <cell r="K290">
            <v>0</v>
          </cell>
          <cell r="L290">
            <v>200</v>
          </cell>
          <cell r="M290">
            <v>7.69230769230769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</row>
        <row r="290">
          <cell r="AX290">
            <v>30</v>
          </cell>
        </row>
        <row r="291">
          <cell r="B291">
            <v>1227</v>
          </cell>
          <cell r="C291" t="str">
            <v>ផាត់ ស៊ីណាត</v>
          </cell>
          <cell r="D291" t="str">
            <v>PHATH SINAT</v>
          </cell>
          <cell r="E291">
            <v>44480</v>
          </cell>
          <cell r="F291" t="str">
            <v>090618828</v>
          </cell>
          <cell r="G291">
            <v>35932</v>
          </cell>
          <cell r="H291" t="str">
            <v>F</v>
          </cell>
          <cell r="I291" t="str">
            <v>品管</v>
          </cell>
          <cell r="J291">
            <v>0</v>
          </cell>
          <cell r="K291">
            <v>0</v>
          </cell>
          <cell r="L291">
            <v>200</v>
          </cell>
          <cell r="M291">
            <v>7.69230769230769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</row>
        <row r="291">
          <cell r="AX291">
            <v>30</v>
          </cell>
        </row>
        <row r="292">
          <cell r="B292">
            <v>1396</v>
          </cell>
          <cell r="C292" t="str">
            <v>ហន ភក្ដី</v>
          </cell>
          <cell r="D292" t="str">
            <v>HORN PHEAKDEY</v>
          </cell>
          <cell r="E292">
            <v>44531</v>
          </cell>
          <cell r="F292">
            <v>90950063</v>
          </cell>
          <cell r="G292">
            <v>37730</v>
          </cell>
          <cell r="H292" t="str">
            <v>F</v>
          </cell>
          <cell r="I292" t="str">
            <v>品管</v>
          </cell>
          <cell r="J292">
            <v>1</v>
          </cell>
          <cell r="K292">
            <v>1</v>
          </cell>
          <cell r="L292">
            <v>200</v>
          </cell>
          <cell r="M292">
            <v>7.69230769230769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</row>
        <row r="292">
          <cell r="AX292">
            <v>30</v>
          </cell>
        </row>
        <row r="293">
          <cell r="B293">
            <v>1586</v>
          </cell>
          <cell r="C293" t="str">
            <v>ខាត់ ស្រីណា</v>
          </cell>
          <cell r="D293" t="str">
            <v>KHATH SREYNA</v>
          </cell>
          <cell r="E293">
            <v>44573</v>
          </cell>
          <cell r="F293">
            <v>90876055</v>
          </cell>
          <cell r="G293">
            <v>36516</v>
          </cell>
          <cell r="H293" t="str">
            <v>F</v>
          </cell>
          <cell r="I293" t="str">
            <v>品管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</row>
        <row r="293">
          <cell r="AX293">
            <v>30</v>
          </cell>
        </row>
        <row r="294">
          <cell r="B294">
            <v>1720</v>
          </cell>
          <cell r="C294" t="str">
            <v>ឆឹប ស៊ីណេត</v>
          </cell>
          <cell r="D294" t="str">
            <v>CHHEB SINET</v>
          </cell>
          <cell r="E294">
            <v>44587</v>
          </cell>
          <cell r="F294">
            <v>90890911</v>
          </cell>
          <cell r="G294">
            <v>36644</v>
          </cell>
          <cell r="H294" t="str">
            <v>F</v>
          </cell>
          <cell r="I294" t="str">
            <v>品管</v>
          </cell>
          <cell r="J294">
            <v>0</v>
          </cell>
          <cell r="K294">
            <v>0</v>
          </cell>
          <cell r="L294">
            <v>200</v>
          </cell>
          <cell r="M294">
            <v>7.69230769230769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</row>
        <row r="294">
          <cell r="AX294">
            <v>30</v>
          </cell>
        </row>
        <row r="295">
          <cell r="B295">
            <v>1730</v>
          </cell>
          <cell r="C295" t="str">
            <v>សន សុខា</v>
          </cell>
          <cell r="D295" t="str">
            <v>SORN SOKHA</v>
          </cell>
          <cell r="E295">
            <v>44588</v>
          </cell>
          <cell r="F295">
            <v>90943401</v>
          </cell>
          <cell r="G295">
            <v>37381</v>
          </cell>
          <cell r="H295" t="str">
            <v>F</v>
          </cell>
          <cell r="I295" t="str">
            <v>品管</v>
          </cell>
          <cell r="J295">
            <v>0</v>
          </cell>
          <cell r="K295">
            <v>0</v>
          </cell>
          <cell r="L295">
            <v>200</v>
          </cell>
          <cell r="M295">
            <v>7.69230769230769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</row>
        <row r="295">
          <cell r="AX295">
            <v>30</v>
          </cell>
        </row>
        <row r="296">
          <cell r="B296">
            <v>1785</v>
          </cell>
          <cell r="C296" t="str">
            <v>ស៊ុន​ ស្រីពៅ</v>
          </cell>
          <cell r="D296" t="str">
            <v>SUN SREYPOV</v>
          </cell>
          <cell r="E296">
            <v>44596</v>
          </cell>
          <cell r="F296">
            <v>90648964</v>
          </cell>
          <cell r="G296">
            <v>34098</v>
          </cell>
          <cell r="H296" t="str">
            <v>F</v>
          </cell>
          <cell r="I296" t="str">
            <v>品管</v>
          </cell>
          <cell r="J296">
            <v>0</v>
          </cell>
          <cell r="K296">
            <v>0</v>
          </cell>
          <cell r="L296">
            <v>200</v>
          </cell>
          <cell r="M296">
            <v>7.69230769230769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6">
          <cell r="AX296">
            <v>30</v>
          </cell>
        </row>
        <row r="297">
          <cell r="B297">
            <v>1827</v>
          </cell>
          <cell r="C297" t="str">
            <v>មូល លីណា</v>
          </cell>
          <cell r="D297" t="str">
            <v>MOL LYNA</v>
          </cell>
          <cell r="E297">
            <v>44603</v>
          </cell>
          <cell r="F297">
            <v>90959621</v>
          </cell>
          <cell r="G297">
            <v>37885</v>
          </cell>
          <cell r="H297" t="str">
            <v>M</v>
          </cell>
          <cell r="I297" t="str">
            <v>品管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</row>
        <row r="297">
          <cell r="AX297">
            <v>30</v>
          </cell>
        </row>
        <row r="298">
          <cell r="B298">
            <v>2000</v>
          </cell>
          <cell r="C298" t="str">
            <v>កុយ ស្រីពៅ</v>
          </cell>
          <cell r="D298" t="str">
            <v>KOY SREYPEOU</v>
          </cell>
          <cell r="E298">
            <v>44642</v>
          </cell>
          <cell r="F298">
            <v>90903785</v>
          </cell>
          <cell r="G298">
            <v>36840</v>
          </cell>
          <cell r="H298" t="str">
            <v>F</v>
          </cell>
          <cell r="I298" t="str">
            <v>品管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298">
          <cell r="AX298">
            <v>0</v>
          </cell>
        </row>
        <row r="299">
          <cell r="B299">
            <v>2241</v>
          </cell>
          <cell r="C299" t="str">
            <v>ភាគ សុផា</v>
          </cell>
          <cell r="D299" t="str">
            <v>PHEAK SOPHA</v>
          </cell>
          <cell r="E299">
            <v>44747</v>
          </cell>
          <cell r="F299" t="str">
            <v>090619225</v>
          </cell>
          <cell r="G299">
            <v>35252</v>
          </cell>
          <cell r="H299" t="str">
            <v>F</v>
          </cell>
          <cell r="I299" t="str">
            <v>品管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299">
          <cell r="AX299">
            <v>30</v>
          </cell>
        </row>
        <row r="300">
          <cell r="B300" t="str">
            <v>合计：</v>
          </cell>
          <cell r="C300" t="str">
            <v>品管</v>
          </cell>
          <cell r="D300">
            <v>16</v>
          </cell>
        </row>
        <row r="300">
          <cell r="I300" t="str">
            <v>品管</v>
          </cell>
        </row>
        <row r="300">
          <cell r="L300">
            <v>3200</v>
          </cell>
        </row>
        <row r="300"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450</v>
          </cell>
        </row>
        <row r="301">
          <cell r="B301">
            <v>542</v>
          </cell>
          <cell r="C301" t="str">
            <v>ខៅ ស្រីនាង</v>
          </cell>
          <cell r="D301" t="str">
            <v>KHAO SREYNEANG</v>
          </cell>
          <cell r="E301">
            <v>44138</v>
          </cell>
          <cell r="F301" t="str">
            <v>090883381</v>
          </cell>
          <cell r="G301">
            <v>36650</v>
          </cell>
          <cell r="H301" t="str">
            <v>F</v>
          </cell>
          <cell r="I301" t="str">
            <v>材料仓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</row>
        <row r="301">
          <cell r="AX301">
            <v>30</v>
          </cell>
        </row>
        <row r="302">
          <cell r="B302">
            <v>1572</v>
          </cell>
          <cell r="C302" t="str">
            <v>សនស៊ុន ពិសិដ្ឋ</v>
          </cell>
          <cell r="D302" t="str">
            <v>SORNSUN PISETH</v>
          </cell>
          <cell r="E302">
            <v>44567</v>
          </cell>
          <cell r="F302">
            <v>90957133</v>
          </cell>
          <cell r="G302">
            <v>37638</v>
          </cell>
          <cell r="H302" t="str">
            <v>M</v>
          </cell>
          <cell r="I302" t="str">
            <v>材料仓</v>
          </cell>
          <cell r="J302">
            <v>0</v>
          </cell>
          <cell r="K302">
            <v>0</v>
          </cell>
          <cell r="L302">
            <v>200</v>
          </cell>
          <cell r="M302">
            <v>7.69230769230769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</row>
        <row r="302">
          <cell r="AX302">
            <v>30</v>
          </cell>
        </row>
        <row r="303">
          <cell r="B303">
            <v>919</v>
          </cell>
          <cell r="C303" t="str">
            <v>ស្រី ក្រាំងយ៉ូវ</v>
          </cell>
          <cell r="D303" t="str">
            <v>SREY KRANGYOUV</v>
          </cell>
          <cell r="E303">
            <v>44326</v>
          </cell>
          <cell r="F303" t="str">
            <v>090488476</v>
          </cell>
          <cell r="G303">
            <v>34366</v>
          </cell>
          <cell r="H303" t="str">
            <v>F</v>
          </cell>
          <cell r="I303" t="str">
            <v>面仓</v>
          </cell>
          <cell r="J303">
            <v>0</v>
          </cell>
          <cell r="K303">
            <v>0</v>
          </cell>
          <cell r="L303">
            <v>200</v>
          </cell>
          <cell r="M303">
            <v>7.69230769230769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</row>
        <row r="303">
          <cell r="AX303">
            <v>30</v>
          </cell>
        </row>
        <row r="304">
          <cell r="B304">
            <v>763</v>
          </cell>
          <cell r="C304" t="str">
            <v>ឈួន ពៅ</v>
          </cell>
          <cell r="D304" t="str">
            <v>CHHOUN PEOU</v>
          </cell>
          <cell r="E304">
            <v>44282</v>
          </cell>
          <cell r="F304" t="str">
            <v>090655816</v>
          </cell>
          <cell r="G304">
            <v>34737</v>
          </cell>
          <cell r="H304" t="str">
            <v>M</v>
          </cell>
          <cell r="I304" t="str">
            <v>材料仓</v>
          </cell>
          <cell r="J304">
            <v>0</v>
          </cell>
          <cell r="K304">
            <v>0</v>
          </cell>
          <cell r="L304">
            <v>200</v>
          </cell>
          <cell r="M304">
            <v>7.69230769230769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04">
          <cell r="AX304">
            <v>30</v>
          </cell>
        </row>
        <row r="305">
          <cell r="B305">
            <v>2018</v>
          </cell>
          <cell r="C305" t="str">
            <v>ភឿន សុភ័ក</v>
          </cell>
          <cell r="D305" t="str">
            <v>PHOUERN SOPHEAK</v>
          </cell>
          <cell r="E305">
            <v>44656</v>
          </cell>
          <cell r="F305">
            <v>90958375</v>
          </cell>
          <cell r="G305">
            <v>38275</v>
          </cell>
          <cell r="H305" t="str">
            <v>F</v>
          </cell>
          <cell r="I305" t="str">
            <v>材料仓</v>
          </cell>
          <cell r="J305">
            <v>0</v>
          </cell>
          <cell r="K305">
            <v>0</v>
          </cell>
          <cell r="L305">
            <v>200</v>
          </cell>
          <cell r="M305">
            <v>7.69230769230769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</row>
        <row r="305">
          <cell r="AX305">
            <v>30</v>
          </cell>
        </row>
        <row r="306">
          <cell r="B306">
            <v>2021</v>
          </cell>
        </row>
        <row r="306">
          <cell r="D306" t="str">
            <v>YONG VOSAL</v>
          </cell>
          <cell r="E306">
            <v>44657</v>
          </cell>
        </row>
        <row r="306">
          <cell r="H306" t="str">
            <v>F</v>
          </cell>
          <cell r="I306" t="str">
            <v>材料仓</v>
          </cell>
        </row>
        <row r="306">
          <cell r="L306">
            <v>200</v>
          </cell>
          <cell r="M306">
            <v>7.69230769230769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</row>
        <row r="306">
          <cell r="AX306">
            <v>0</v>
          </cell>
        </row>
        <row r="307">
          <cell r="B307">
            <v>2227</v>
          </cell>
          <cell r="C307" t="str">
            <v>ពៅ វុត្ថា</v>
          </cell>
          <cell r="D307" t="str">
            <v>POV VUTHA</v>
          </cell>
          <cell r="E307">
            <v>44744</v>
          </cell>
          <cell r="F307" t="str">
            <v>090923989</v>
          </cell>
          <cell r="G307">
            <v>31962</v>
          </cell>
          <cell r="H307" t="str">
            <v>M</v>
          </cell>
          <cell r="I307" t="str">
            <v>材料仓</v>
          </cell>
          <cell r="J307">
            <v>0</v>
          </cell>
          <cell r="K307">
            <v>0</v>
          </cell>
          <cell r="L307">
            <v>200</v>
          </cell>
          <cell r="M307">
            <v>7.69230769230769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</row>
        <row r="307">
          <cell r="AX307">
            <v>30</v>
          </cell>
        </row>
        <row r="308">
          <cell r="B308">
            <v>2263</v>
          </cell>
          <cell r="C308" t="str">
            <v>ស៊ុន សុជាតិ</v>
          </cell>
          <cell r="D308" t="str">
            <v>SUN SOCHEAT</v>
          </cell>
          <cell r="E308">
            <v>44774</v>
          </cell>
          <cell r="F308" t="str">
            <v>090951943</v>
          </cell>
          <cell r="G308">
            <v>38552</v>
          </cell>
          <cell r="H308" t="str">
            <v>M</v>
          </cell>
          <cell r="I308" t="str">
            <v>材料仓</v>
          </cell>
          <cell r="J308">
            <v>0</v>
          </cell>
          <cell r="K308">
            <v>0</v>
          </cell>
          <cell r="L308">
            <v>200</v>
          </cell>
          <cell r="M308">
            <v>7.69230769230769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</row>
        <row r="308">
          <cell r="AX308">
            <v>30</v>
          </cell>
        </row>
        <row r="309">
          <cell r="B309" t="str">
            <v>合计：</v>
          </cell>
          <cell r="C309" t="str">
            <v>仓库</v>
          </cell>
          <cell r="D309">
            <v>8</v>
          </cell>
        </row>
        <row r="309">
          <cell r="I309" t="str">
            <v>材料仓</v>
          </cell>
        </row>
        <row r="309">
          <cell r="L309">
            <v>1600</v>
          </cell>
        </row>
        <row r="309"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210</v>
          </cell>
        </row>
        <row r="310">
          <cell r="B310" t="str">
            <v>总计</v>
          </cell>
        </row>
        <row r="310">
          <cell r="D310">
            <v>279</v>
          </cell>
        </row>
        <row r="310">
          <cell r="J310">
            <v>0</v>
          </cell>
          <cell r="K310">
            <v>0</v>
          </cell>
          <cell r="L310">
            <v>55900</v>
          </cell>
          <cell r="M310">
            <v>653.846153846154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30</v>
          </cell>
          <cell r="AI310">
            <v>0</v>
          </cell>
          <cell r="AJ310">
            <v>100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8050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行政部"/>
      <sheetName val="现场幕僚"/>
      <sheetName val="保安"/>
      <sheetName val="电工&amp;机修"/>
      <sheetName val="成型"/>
      <sheetName val="成型拌胶房"/>
      <sheetName val="针车"/>
      <sheetName val="电脑车"/>
      <sheetName val="裁断"/>
      <sheetName val="品管"/>
      <sheetName val="仓库"/>
      <sheetName val="全厂"/>
      <sheetName val="Sheet1"/>
      <sheetName val="At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អត្តលេខ 编号</v>
          </cell>
          <cell r="C1" t="str">
            <v>ផ្នែក 部门</v>
          </cell>
          <cell r="D1" t="str">
            <v>ឈ្មោះខ្មែរ 柬文姓名</v>
          </cell>
          <cell r="E1" t="str">
            <v>អង់គ្លេស 英文姓名</v>
          </cell>
          <cell r="F1" t="str">
            <v>ភេទ 性别</v>
          </cell>
          <cell r="G1" t="str">
            <v>ថ្ងៃចូលធ្វើការ 进厂日期</v>
          </cell>
          <cell r="H1" t="str">
            <v>试用期期限</v>
          </cell>
          <cell r="I1" t="str">
            <v>试用期合同截止日期</v>
          </cell>
          <cell r="J1" t="str">
            <v>3个月有限期合同开始日期</v>
          </cell>
          <cell r="K1" t="str">
            <v>有限期合同期限</v>
          </cell>
          <cell r="L1" t="str">
            <v>3个月有限期合同截止日期</v>
          </cell>
          <cell r="M1" t="str">
            <v>6个月有限期合同开始日期</v>
          </cell>
          <cell r="N1" t="str">
            <v>有限期合同期限</v>
          </cell>
          <cell r="O1" t="str">
            <v>6个月有限期合同截止日期</v>
          </cell>
          <cell r="P1" t="str">
            <v>អត្តសញ្ញាប័ណ្ណ 身份证号</v>
          </cell>
          <cell r="Q1" t="str">
            <v>ថ្ងៃខែឆ្នាំកំណើត 出生日期</v>
          </cell>
          <cell r="R1" t="str">
            <v>年龄</v>
          </cell>
          <cell r="S1" t="str">
            <v>ប.ស.ស 保险证</v>
          </cell>
          <cell r="T1" t="str">
            <v>ទីកន្លែង 地址</v>
          </cell>
          <cell r="U1" t="str">
            <v>លេខទូរសព្ទ 电话</v>
          </cell>
        </row>
        <row r="1">
          <cell r="W1" t="str">
            <v>配偶</v>
          </cell>
          <cell r="X1" t="str">
            <v>孩子</v>
          </cell>
          <cell r="Y1" t="str">
            <v>18-36个月小孩</v>
          </cell>
          <cell r="Z1" t="str">
            <v>សៀវភៅការងារ 劳工证</v>
          </cell>
          <cell r="AA1" t="str">
            <v>年假天数</v>
          </cell>
          <cell r="AB1" t="str">
            <v>已使用年假天数</v>
          </cell>
        </row>
        <row r="2">
          <cell r="B2">
            <v>208</v>
          </cell>
          <cell r="C2" t="str">
            <v>人事</v>
          </cell>
          <cell r="D2" t="str">
            <v>សូវ ប៉េងឈីម</v>
          </cell>
          <cell r="E2" t="str">
            <v>SOUV PENGCHHIM</v>
          </cell>
          <cell r="F2" t="str">
            <v>M</v>
          </cell>
          <cell r="G2">
            <v>43791</v>
          </cell>
          <cell r="H2">
            <v>2</v>
          </cell>
          <cell r="I2">
            <v>43852</v>
          </cell>
          <cell r="J2">
            <v>44075</v>
          </cell>
          <cell r="K2">
            <v>3</v>
          </cell>
          <cell r="L2">
            <v>44166</v>
          </cell>
          <cell r="M2">
            <v>44167</v>
          </cell>
          <cell r="N2">
            <v>6</v>
          </cell>
          <cell r="O2">
            <v>44349</v>
          </cell>
          <cell r="P2" t="str">
            <v>101151069</v>
          </cell>
          <cell r="Q2">
            <v>33406</v>
          </cell>
          <cell r="R2">
            <v>30</v>
          </cell>
          <cell r="S2" t="str">
            <v>1910616-0113633-ឈ</v>
          </cell>
          <cell r="T2" t="str">
            <v>TAKEO省</v>
          </cell>
          <cell r="U2" t="str">
            <v>097 755 2555</v>
          </cell>
        </row>
        <row r="2">
          <cell r="W2">
            <v>0</v>
          </cell>
          <cell r="X2">
            <v>0</v>
          </cell>
          <cell r="Y2">
            <v>0</v>
          </cell>
        </row>
        <row r="2">
          <cell r="AA2">
            <v>18</v>
          </cell>
        </row>
        <row r="3">
          <cell r="B3">
            <v>202</v>
          </cell>
          <cell r="C3" t="str">
            <v>厨师</v>
          </cell>
          <cell r="D3" t="str">
            <v>ស៊ុត សូនី</v>
          </cell>
          <cell r="E3" t="str">
            <v>SUTH SONY</v>
          </cell>
          <cell r="F3" t="str">
            <v>M</v>
          </cell>
          <cell r="G3">
            <v>44069</v>
          </cell>
          <cell r="H3">
            <v>2</v>
          </cell>
          <cell r="I3">
            <v>44130</v>
          </cell>
          <cell r="J3">
            <v>44131</v>
          </cell>
          <cell r="K3">
            <v>3</v>
          </cell>
          <cell r="L3">
            <v>44223</v>
          </cell>
          <cell r="M3">
            <v>44224</v>
          </cell>
          <cell r="N3">
            <v>6</v>
          </cell>
          <cell r="O3">
            <v>44405</v>
          </cell>
          <cell r="P3" t="str">
            <v>090837196</v>
          </cell>
          <cell r="Q3">
            <v>32759</v>
          </cell>
          <cell r="R3">
            <v>32</v>
          </cell>
          <cell r="S3" t="str">
            <v>1891217-1116757-ម</v>
          </cell>
          <cell r="T3" t="str">
            <v>柴桢省</v>
          </cell>
          <cell r="U3" t="str">
            <v>097 49 22 755</v>
          </cell>
        </row>
        <row r="3">
          <cell r="W3">
            <v>0</v>
          </cell>
          <cell r="X3">
            <v>2</v>
          </cell>
          <cell r="Y3">
            <v>0</v>
          </cell>
          <cell r="Z3" t="str">
            <v>有发票</v>
          </cell>
          <cell r="AA3">
            <v>18</v>
          </cell>
        </row>
        <row r="4">
          <cell r="B4">
            <v>207</v>
          </cell>
          <cell r="C4" t="str">
            <v>清洁工</v>
          </cell>
          <cell r="D4" t="str">
            <v>សាន់ សាវឿន</v>
          </cell>
          <cell r="E4" t="str">
            <v>SANN SAVOEUN</v>
          </cell>
          <cell r="F4" t="str">
            <v>F</v>
          </cell>
          <cell r="G4">
            <v>43804</v>
          </cell>
          <cell r="H4">
            <v>1</v>
          </cell>
          <cell r="I4">
            <v>43835</v>
          </cell>
          <cell r="J4">
            <v>43836</v>
          </cell>
          <cell r="K4">
            <v>3</v>
          </cell>
          <cell r="L4">
            <v>43927</v>
          </cell>
          <cell r="M4">
            <v>43928</v>
          </cell>
          <cell r="N4">
            <v>6</v>
          </cell>
          <cell r="O4">
            <v>44111</v>
          </cell>
          <cell r="P4" t="str">
            <v>090606907</v>
          </cell>
          <cell r="Q4">
            <v>27077</v>
          </cell>
          <cell r="R4">
            <v>47</v>
          </cell>
        </row>
        <row r="4">
          <cell r="T4" t="str">
            <v>柴桢省</v>
          </cell>
          <cell r="U4" t="str">
            <v>097 951 26 55</v>
          </cell>
        </row>
        <row r="4">
          <cell r="W4">
            <v>0</v>
          </cell>
          <cell r="X4">
            <v>1</v>
          </cell>
          <cell r="Y4">
            <v>0</v>
          </cell>
          <cell r="Z4" t="str">
            <v>有发票</v>
          </cell>
          <cell r="AA4">
            <v>18</v>
          </cell>
        </row>
        <row r="5">
          <cell r="B5">
            <v>538</v>
          </cell>
          <cell r="C5" t="str">
            <v>清洁工</v>
          </cell>
          <cell r="D5" t="str">
            <v>ជុំ ម៉ៅ</v>
          </cell>
          <cell r="E5" t="str">
            <v>CHUM MAO</v>
          </cell>
          <cell r="F5" t="str">
            <v>F</v>
          </cell>
          <cell r="G5">
            <v>44133</v>
          </cell>
          <cell r="H5">
            <v>1</v>
          </cell>
          <cell r="I5">
            <v>44164</v>
          </cell>
          <cell r="J5">
            <v>44165</v>
          </cell>
          <cell r="K5">
            <v>3</v>
          </cell>
          <cell r="L5">
            <v>44255</v>
          </cell>
          <cell r="M5">
            <v>44256</v>
          </cell>
          <cell r="N5">
            <v>6</v>
          </cell>
          <cell r="O5">
            <v>44440</v>
          </cell>
          <cell r="P5" t="str">
            <v>090782322</v>
          </cell>
          <cell r="Q5">
            <v>23646</v>
          </cell>
          <cell r="R5">
            <v>56</v>
          </cell>
          <cell r="S5" t="str">
            <v>2640517-0780121-ឋ</v>
          </cell>
        </row>
        <row r="5">
          <cell r="W5">
            <v>0</v>
          </cell>
          <cell r="X5">
            <v>0</v>
          </cell>
          <cell r="Y5">
            <v>0</v>
          </cell>
        </row>
        <row r="5">
          <cell r="AA5">
            <v>18</v>
          </cell>
        </row>
        <row r="6">
          <cell r="B6">
            <v>211</v>
          </cell>
          <cell r="C6" t="str">
            <v>成型B线干部</v>
          </cell>
          <cell r="D6" t="str">
            <v>កូវ ចាន់រ៉ា</v>
          </cell>
          <cell r="E6" t="str">
            <v>KOV CHANRA</v>
          </cell>
          <cell r="F6" t="str">
            <v>M</v>
          </cell>
          <cell r="G6">
            <v>44081</v>
          </cell>
          <cell r="H6">
            <v>2</v>
          </cell>
          <cell r="I6">
            <v>44142</v>
          </cell>
          <cell r="J6">
            <v>44143</v>
          </cell>
          <cell r="K6">
            <v>3</v>
          </cell>
          <cell r="L6">
            <v>44235</v>
          </cell>
          <cell r="M6">
            <v>44236</v>
          </cell>
          <cell r="N6">
            <v>6</v>
          </cell>
          <cell r="O6">
            <v>44417</v>
          </cell>
          <cell r="P6" t="str">
            <v>090747598</v>
          </cell>
          <cell r="Q6">
            <v>32157</v>
          </cell>
          <cell r="R6">
            <v>33</v>
          </cell>
          <cell r="S6" t="str">
            <v>1880317-0655197-វ</v>
          </cell>
          <cell r="T6" t="str">
            <v>柴桢省</v>
          </cell>
          <cell r="U6" t="str">
            <v>097 90 55 885</v>
          </cell>
        </row>
        <row r="6">
          <cell r="W6">
            <v>0</v>
          </cell>
          <cell r="X6">
            <v>2</v>
          </cell>
          <cell r="Y6">
            <v>0</v>
          </cell>
          <cell r="Z6">
            <v>247209</v>
          </cell>
          <cell r="AA6">
            <v>18</v>
          </cell>
          <cell r="AB6">
            <v>1</v>
          </cell>
        </row>
        <row r="7">
          <cell r="B7">
            <v>268</v>
          </cell>
          <cell r="C7" t="str">
            <v>成型A线班长</v>
          </cell>
          <cell r="D7" t="str">
            <v>ប៉ាង ឆ័យ</v>
          </cell>
          <cell r="E7" t="str">
            <v>PANG CHHAI</v>
          </cell>
          <cell r="F7" t="str">
            <v>M</v>
          </cell>
          <cell r="G7">
            <v>44102</v>
          </cell>
          <cell r="H7">
            <v>2</v>
          </cell>
          <cell r="I7">
            <v>44163</v>
          </cell>
          <cell r="J7">
            <v>44164</v>
          </cell>
          <cell r="K7">
            <v>3</v>
          </cell>
          <cell r="L7">
            <v>44255</v>
          </cell>
          <cell r="M7">
            <v>44256</v>
          </cell>
          <cell r="N7">
            <v>6</v>
          </cell>
          <cell r="O7">
            <v>44440</v>
          </cell>
          <cell r="P7" t="str">
            <v>090551627</v>
          </cell>
          <cell r="Q7">
            <v>34375</v>
          </cell>
          <cell r="R7">
            <v>27</v>
          </cell>
        </row>
        <row r="7">
          <cell r="T7" t="str">
            <v>柴桢省</v>
          </cell>
        </row>
        <row r="7">
          <cell r="W7">
            <v>0</v>
          </cell>
          <cell r="X7">
            <v>0</v>
          </cell>
          <cell r="Y7">
            <v>0</v>
          </cell>
        </row>
        <row r="7">
          <cell r="AA7">
            <v>18</v>
          </cell>
          <cell r="AB7">
            <v>2</v>
          </cell>
        </row>
        <row r="8">
          <cell r="B8">
            <v>472</v>
          </cell>
          <cell r="C8" t="str">
            <v>成型B线干部</v>
          </cell>
          <cell r="D8" t="str">
            <v>ស៊ិន វីសារ៉េត</v>
          </cell>
          <cell r="E8" t="str">
            <v>SIN VISARETH</v>
          </cell>
          <cell r="F8" t="str">
            <v>M</v>
          </cell>
          <cell r="G8">
            <v>44131</v>
          </cell>
          <cell r="H8">
            <v>2</v>
          </cell>
          <cell r="I8">
            <v>44192</v>
          </cell>
          <cell r="J8">
            <v>44193</v>
          </cell>
          <cell r="K8">
            <v>3</v>
          </cell>
          <cell r="L8">
            <v>44283</v>
          </cell>
          <cell r="M8">
            <v>44284</v>
          </cell>
          <cell r="N8">
            <v>6</v>
          </cell>
          <cell r="O8">
            <v>44468</v>
          </cell>
          <cell r="P8" t="str">
            <v>090868103</v>
          </cell>
          <cell r="Q8">
            <v>33980</v>
          </cell>
          <cell r="R8">
            <v>28</v>
          </cell>
          <cell r="S8" t="str">
            <v>1930318-1298361-ព</v>
          </cell>
          <cell r="T8" t="str">
            <v>柴桢省</v>
          </cell>
        </row>
        <row r="8">
          <cell r="W8">
            <v>1</v>
          </cell>
          <cell r="X8">
            <v>1</v>
          </cell>
          <cell r="Y8">
            <v>0</v>
          </cell>
        </row>
        <row r="8">
          <cell r="AA8">
            <v>18</v>
          </cell>
        </row>
        <row r="9">
          <cell r="B9">
            <v>240</v>
          </cell>
          <cell r="C9" t="str">
            <v>针车F1线</v>
          </cell>
          <cell r="D9" t="str">
            <v>ព្រុំ ណែត</v>
          </cell>
          <cell r="E9" t="str">
            <v>PRUM NET</v>
          </cell>
          <cell r="F9" t="str">
            <v>F</v>
          </cell>
          <cell r="G9">
            <v>44081</v>
          </cell>
          <cell r="H9">
            <v>2</v>
          </cell>
          <cell r="I9">
            <v>44142</v>
          </cell>
          <cell r="J9">
            <v>44143</v>
          </cell>
          <cell r="K9">
            <v>3</v>
          </cell>
          <cell r="L9">
            <v>44235</v>
          </cell>
          <cell r="M9">
            <v>44236</v>
          </cell>
          <cell r="N9">
            <v>6</v>
          </cell>
          <cell r="O9">
            <v>44417</v>
          </cell>
          <cell r="P9" t="str">
            <v>090672330</v>
          </cell>
          <cell r="Q9">
            <v>32852</v>
          </cell>
          <cell r="R9">
            <v>31</v>
          </cell>
          <cell r="S9" t="str">
            <v>2890317-0656500-ន</v>
          </cell>
        </row>
        <row r="9">
          <cell r="Z9" t="str">
            <v>M1685332</v>
          </cell>
          <cell r="AA9">
            <v>18</v>
          </cell>
        </row>
        <row r="10">
          <cell r="B10">
            <v>244</v>
          </cell>
          <cell r="C10" t="str">
            <v>针车C1代课长</v>
          </cell>
          <cell r="D10" t="str">
            <v>សំ ស្រីមុំ</v>
          </cell>
          <cell r="E10" t="str">
            <v>SAM SREYMOM</v>
          </cell>
          <cell r="F10" t="str">
            <v>F</v>
          </cell>
          <cell r="G10">
            <v>44081</v>
          </cell>
          <cell r="H10">
            <v>2</v>
          </cell>
          <cell r="I10">
            <v>44142</v>
          </cell>
          <cell r="J10">
            <v>44143</v>
          </cell>
          <cell r="K10">
            <v>3</v>
          </cell>
          <cell r="L10">
            <v>44235</v>
          </cell>
          <cell r="M10">
            <v>44236</v>
          </cell>
          <cell r="N10">
            <v>6</v>
          </cell>
          <cell r="O10">
            <v>44417</v>
          </cell>
          <cell r="P10" t="str">
            <v>090840846</v>
          </cell>
          <cell r="Q10">
            <v>32587</v>
          </cell>
          <cell r="R10">
            <v>32</v>
          </cell>
          <cell r="S10" t="str">
            <v>2890317-0658512-ម</v>
          </cell>
          <cell r="T10" t="str">
            <v>柴桢省</v>
          </cell>
          <cell r="U10" t="str">
            <v>088 27 78 276</v>
          </cell>
        </row>
        <row r="10">
          <cell r="W10">
            <v>0</v>
          </cell>
          <cell r="X10">
            <v>3</v>
          </cell>
          <cell r="Y10">
            <v>1</v>
          </cell>
          <cell r="Z10" t="str">
            <v>M1527306</v>
          </cell>
          <cell r="AA10">
            <v>18</v>
          </cell>
        </row>
        <row r="11">
          <cell r="B11">
            <v>263</v>
          </cell>
          <cell r="C11" t="str">
            <v>针车B2组长</v>
          </cell>
          <cell r="D11" t="str">
            <v>ប៉ែន សុកញ្ញា</v>
          </cell>
          <cell r="E11" t="str">
            <v>PEN SOKANHA</v>
          </cell>
          <cell r="F11" t="str">
            <v>F</v>
          </cell>
          <cell r="G11">
            <v>44081</v>
          </cell>
          <cell r="H11">
            <v>2</v>
          </cell>
          <cell r="I11">
            <v>44142</v>
          </cell>
          <cell r="J11">
            <v>44143</v>
          </cell>
          <cell r="K11">
            <v>3</v>
          </cell>
          <cell r="L11">
            <v>44235</v>
          </cell>
          <cell r="M11">
            <v>44236</v>
          </cell>
          <cell r="N11">
            <v>6</v>
          </cell>
          <cell r="O11">
            <v>44417</v>
          </cell>
          <cell r="P11" t="str">
            <v>090751394</v>
          </cell>
          <cell r="Q11">
            <v>31230</v>
          </cell>
          <cell r="R11">
            <v>36</v>
          </cell>
          <cell r="S11" t="str">
            <v>2850117-0566355-ផ</v>
          </cell>
          <cell r="T11" t="str">
            <v>柴桢省</v>
          </cell>
          <cell r="U11" t="str">
            <v>097 60 10 863</v>
          </cell>
          <cell r="V11" t="str">
            <v>088 85 03 632</v>
          </cell>
          <cell r="W11">
            <v>0</v>
          </cell>
          <cell r="X11">
            <v>2</v>
          </cell>
          <cell r="Y11">
            <v>0</v>
          </cell>
        </row>
        <row r="11">
          <cell r="AA11">
            <v>18</v>
          </cell>
        </row>
        <row r="12">
          <cell r="B12">
            <v>327</v>
          </cell>
          <cell r="C12" t="str">
            <v>针车A2组长</v>
          </cell>
          <cell r="D12" t="str">
            <v>វ៉ា សុចាន់</v>
          </cell>
          <cell r="E12" t="str">
            <v>VA SOCHAN</v>
          </cell>
          <cell r="F12" t="str">
            <v>F</v>
          </cell>
          <cell r="G12">
            <v>44109</v>
          </cell>
          <cell r="H12">
            <v>2</v>
          </cell>
          <cell r="I12">
            <v>44170</v>
          </cell>
          <cell r="J12">
            <v>44171</v>
          </cell>
          <cell r="K12">
            <v>3</v>
          </cell>
          <cell r="L12">
            <v>44261</v>
          </cell>
          <cell r="M12">
            <v>44262</v>
          </cell>
          <cell r="N12">
            <v>6</v>
          </cell>
          <cell r="O12">
            <v>44446</v>
          </cell>
          <cell r="P12" t="str">
            <v>090838990</v>
          </cell>
          <cell r="Q12">
            <v>32338</v>
          </cell>
          <cell r="R12">
            <v>33</v>
          </cell>
          <cell r="S12" t="str">
            <v>2880817-0880055-ល</v>
          </cell>
          <cell r="T12" t="str">
            <v>柴桢省</v>
          </cell>
        </row>
        <row r="12">
          <cell r="W12">
            <v>0</v>
          </cell>
          <cell r="X12">
            <v>2</v>
          </cell>
          <cell r="Y12">
            <v>0</v>
          </cell>
          <cell r="Z12" t="str">
            <v>M1447349</v>
          </cell>
          <cell r="AA12">
            <v>18</v>
          </cell>
        </row>
        <row r="13">
          <cell r="B13">
            <v>357</v>
          </cell>
          <cell r="C13" t="str">
            <v>针车A1班长</v>
          </cell>
          <cell r="D13" t="str">
            <v>ស៊ុំ្ ឌី</v>
          </cell>
          <cell r="E13" t="str">
            <v>SUM DY</v>
          </cell>
          <cell r="F13" t="str">
            <v>F</v>
          </cell>
          <cell r="G13">
            <v>44118</v>
          </cell>
          <cell r="H13">
            <v>2</v>
          </cell>
          <cell r="I13">
            <v>44179</v>
          </cell>
          <cell r="J13">
            <v>44180</v>
          </cell>
          <cell r="K13">
            <v>3</v>
          </cell>
          <cell r="L13">
            <v>44270</v>
          </cell>
          <cell r="M13">
            <v>44271</v>
          </cell>
          <cell r="N13">
            <v>6</v>
          </cell>
          <cell r="O13">
            <v>44455</v>
          </cell>
          <cell r="P13" t="str">
            <v>090484242</v>
          </cell>
          <cell r="Q13">
            <v>34635</v>
          </cell>
          <cell r="R13">
            <v>26</v>
          </cell>
        </row>
        <row r="13">
          <cell r="T13" t="str">
            <v>柴桢省</v>
          </cell>
        </row>
        <row r="13">
          <cell r="W13">
            <v>0</v>
          </cell>
          <cell r="X13">
            <v>1</v>
          </cell>
          <cell r="Y13">
            <v>1</v>
          </cell>
          <cell r="Z13">
            <v>1461124</v>
          </cell>
          <cell r="AA13">
            <v>18</v>
          </cell>
        </row>
        <row r="14">
          <cell r="B14">
            <v>269</v>
          </cell>
          <cell r="C14" t="str">
            <v>裁断</v>
          </cell>
          <cell r="D14" t="str">
            <v>វ៉ា សានាម</v>
          </cell>
          <cell r="E14" t="str">
            <v>VA SANEAM</v>
          </cell>
          <cell r="F14" t="str">
            <v>F</v>
          </cell>
          <cell r="G14">
            <v>44103</v>
          </cell>
          <cell r="H14">
            <v>2</v>
          </cell>
          <cell r="I14">
            <v>44164</v>
          </cell>
          <cell r="J14">
            <v>44165</v>
          </cell>
          <cell r="K14">
            <v>3</v>
          </cell>
          <cell r="L14">
            <v>44255</v>
          </cell>
          <cell r="M14">
            <v>44256</v>
          </cell>
          <cell r="N14">
            <v>6</v>
          </cell>
          <cell r="O14">
            <v>44440</v>
          </cell>
          <cell r="P14" t="str">
            <v>090545240</v>
          </cell>
          <cell r="Q14">
            <v>28394</v>
          </cell>
          <cell r="R14">
            <v>43</v>
          </cell>
          <cell r="S14" t="str">
            <v>2771216-0558800-ន</v>
          </cell>
          <cell r="T14" t="str">
            <v>柴桢省</v>
          </cell>
        </row>
        <row r="14">
          <cell r="W14">
            <v>0</v>
          </cell>
          <cell r="X14">
            <v>2</v>
          </cell>
          <cell r="Y14">
            <v>0</v>
          </cell>
        </row>
        <row r="14">
          <cell r="AA14">
            <v>18</v>
          </cell>
        </row>
        <row r="15">
          <cell r="B15">
            <v>203</v>
          </cell>
          <cell r="C15" t="str">
            <v>保安</v>
          </cell>
          <cell r="D15" t="str">
            <v>កែវ ចិន្តា</v>
          </cell>
          <cell r="E15" t="str">
            <v>KEO CHINDA</v>
          </cell>
          <cell r="F15" t="str">
            <v>M</v>
          </cell>
        </row>
        <row r="15">
          <cell r="P15" t="str">
            <v>090803698</v>
          </cell>
          <cell r="Q15">
            <v>26942</v>
          </cell>
          <cell r="R15">
            <v>47</v>
          </cell>
        </row>
        <row r="15">
          <cell r="T15" t="str">
            <v>柴桢省</v>
          </cell>
          <cell r="U15" t="str">
            <v>097 22 62 732</v>
          </cell>
        </row>
        <row r="15">
          <cell r="AA15">
            <v>18</v>
          </cell>
        </row>
        <row r="16">
          <cell r="B16">
            <v>204</v>
          </cell>
          <cell r="C16" t="str">
            <v>保安</v>
          </cell>
          <cell r="D16" t="str">
            <v>ខោល ផល្លី</v>
          </cell>
          <cell r="E16" t="str">
            <v>KHORL PHALLY</v>
          </cell>
          <cell r="F16" t="str">
            <v>M</v>
          </cell>
        </row>
        <row r="16">
          <cell r="P16" t="str">
            <v>090825368</v>
          </cell>
          <cell r="Q16">
            <v>25569</v>
          </cell>
          <cell r="R16">
            <v>51</v>
          </cell>
        </row>
        <row r="16">
          <cell r="T16" t="str">
            <v>柴桢省</v>
          </cell>
        </row>
        <row r="16">
          <cell r="AA16">
            <v>18</v>
          </cell>
        </row>
        <row r="17">
          <cell r="B17">
            <v>274</v>
          </cell>
          <cell r="C17" t="str">
            <v>保安</v>
          </cell>
          <cell r="D17" t="str">
            <v>អន ពុធ</v>
          </cell>
          <cell r="E17" t="str">
            <v>AN PUTH</v>
          </cell>
          <cell r="F17" t="str">
            <v>M</v>
          </cell>
        </row>
        <row r="17">
          <cell r="P17" t="str">
            <v>090722202</v>
          </cell>
          <cell r="Q17">
            <v>25703</v>
          </cell>
          <cell r="R17">
            <v>51</v>
          </cell>
        </row>
        <row r="17">
          <cell r="T17" t="str">
            <v>柴桢省</v>
          </cell>
        </row>
        <row r="17">
          <cell r="AA17">
            <v>18</v>
          </cell>
        </row>
        <row r="18">
          <cell r="B18">
            <v>275</v>
          </cell>
          <cell r="C18" t="str">
            <v>保安</v>
          </cell>
          <cell r="D18" t="str">
            <v>ស្រី រត្តនា</v>
          </cell>
          <cell r="E18" t="str">
            <v>SREY RATANA</v>
          </cell>
          <cell r="F18" t="str">
            <v>M</v>
          </cell>
        </row>
        <row r="18">
          <cell r="P18" t="str">
            <v>090584365</v>
          </cell>
          <cell r="Q18">
            <v>28441</v>
          </cell>
          <cell r="R18">
            <v>43</v>
          </cell>
        </row>
        <row r="18">
          <cell r="T18" t="str">
            <v>柴桢省</v>
          </cell>
        </row>
        <row r="18">
          <cell r="AA18">
            <v>18</v>
          </cell>
        </row>
        <row r="19">
          <cell r="B19">
            <v>563</v>
          </cell>
          <cell r="C19" t="str">
            <v>保安</v>
          </cell>
          <cell r="D19" t="str">
            <v>សុខ រ៉ុម</v>
          </cell>
          <cell r="E19" t="str">
            <v>SOK ROM</v>
          </cell>
          <cell r="F19" t="str">
            <v>M</v>
          </cell>
        </row>
        <row r="19">
          <cell r="P19" t="str">
            <v>090658602</v>
          </cell>
          <cell r="Q19">
            <v>27312</v>
          </cell>
          <cell r="R19">
            <v>46</v>
          </cell>
        </row>
        <row r="19">
          <cell r="AA19">
            <v>18</v>
          </cell>
        </row>
        <row r="20">
          <cell r="B20">
            <v>267</v>
          </cell>
          <cell r="C20" t="str">
            <v>机修</v>
          </cell>
          <cell r="D20" t="str">
            <v>សោម សាវន់</v>
          </cell>
          <cell r="E20" t="str">
            <v>SOM SAVUN</v>
          </cell>
          <cell r="F20" t="str">
            <v>M</v>
          </cell>
          <cell r="G20">
            <v>44097</v>
          </cell>
          <cell r="H20">
            <v>2</v>
          </cell>
          <cell r="I20">
            <v>44158</v>
          </cell>
          <cell r="J20">
            <v>44159</v>
          </cell>
          <cell r="K20">
            <v>3</v>
          </cell>
          <cell r="L20">
            <v>44251</v>
          </cell>
          <cell r="M20">
            <v>44252</v>
          </cell>
          <cell r="N20">
            <v>6</v>
          </cell>
          <cell r="O20">
            <v>44433</v>
          </cell>
          <cell r="P20" t="str">
            <v>090886616</v>
          </cell>
          <cell r="Q20">
            <v>29382</v>
          </cell>
          <cell r="R20">
            <v>41</v>
          </cell>
        </row>
        <row r="20">
          <cell r="T20" t="str">
            <v>柴桢省</v>
          </cell>
        </row>
        <row r="20">
          <cell r="W20">
            <v>0</v>
          </cell>
          <cell r="X20">
            <v>2</v>
          </cell>
          <cell r="Y20">
            <v>0</v>
          </cell>
        </row>
        <row r="20">
          <cell r="AA20">
            <v>18</v>
          </cell>
        </row>
        <row r="21">
          <cell r="B21">
            <v>445</v>
          </cell>
          <cell r="C21" t="str">
            <v>机修</v>
          </cell>
          <cell r="D21" t="str">
            <v>ប៉ែន ធឿន</v>
          </cell>
          <cell r="E21" t="str">
            <v>PEN THOEUN</v>
          </cell>
          <cell r="F21" t="str">
            <v>M</v>
          </cell>
          <cell r="G21">
            <v>44125</v>
          </cell>
          <cell r="H21">
            <v>2</v>
          </cell>
          <cell r="I21">
            <v>44186</v>
          </cell>
          <cell r="J21">
            <v>44187</v>
          </cell>
          <cell r="K21">
            <v>3</v>
          </cell>
          <cell r="L21">
            <v>44277</v>
          </cell>
          <cell r="M21">
            <v>44278</v>
          </cell>
          <cell r="N21">
            <v>6</v>
          </cell>
          <cell r="O21">
            <v>44462</v>
          </cell>
          <cell r="P21" t="str">
            <v>090719227</v>
          </cell>
          <cell r="Q21">
            <v>32433</v>
          </cell>
          <cell r="R21">
            <v>32</v>
          </cell>
          <cell r="S21" t="str">
            <v>1880417-0694362-រ</v>
          </cell>
          <cell r="T21" t="str">
            <v>柴桢省</v>
          </cell>
        </row>
        <row r="21">
          <cell r="W21">
            <v>0</v>
          </cell>
          <cell r="X21">
            <v>2</v>
          </cell>
          <cell r="Y21">
            <v>0</v>
          </cell>
          <cell r="Z21" t="str">
            <v>M1512802</v>
          </cell>
          <cell r="AA21">
            <v>18</v>
          </cell>
        </row>
        <row r="22">
          <cell r="B22">
            <v>537</v>
          </cell>
          <cell r="C22" t="str">
            <v>机修</v>
          </cell>
          <cell r="D22" t="str">
            <v>ប៉ែន ធួន</v>
          </cell>
          <cell r="E22" t="str">
            <v>PEN THUON</v>
          </cell>
          <cell r="F22" t="str">
            <v>M</v>
          </cell>
          <cell r="G22">
            <v>44131</v>
          </cell>
          <cell r="H22">
            <v>2</v>
          </cell>
          <cell r="I22">
            <v>44192</v>
          </cell>
          <cell r="J22">
            <v>44193</v>
          </cell>
          <cell r="K22">
            <v>3</v>
          </cell>
          <cell r="L22">
            <v>44283</v>
          </cell>
          <cell r="M22">
            <v>44284</v>
          </cell>
          <cell r="N22">
            <v>6</v>
          </cell>
          <cell r="O22">
            <v>44468</v>
          </cell>
          <cell r="P22" t="str">
            <v>090859650</v>
          </cell>
          <cell r="Q22">
            <v>33699</v>
          </cell>
          <cell r="R22">
            <v>29</v>
          </cell>
        </row>
        <row r="22">
          <cell r="T22" t="str">
            <v>柴桢省</v>
          </cell>
        </row>
        <row r="22">
          <cell r="W22">
            <v>0</v>
          </cell>
          <cell r="X22">
            <v>0</v>
          </cell>
          <cell r="Y22">
            <v>0</v>
          </cell>
        </row>
        <row r="22">
          <cell r="AA22">
            <v>18</v>
          </cell>
        </row>
        <row r="23">
          <cell r="B23">
            <v>609</v>
          </cell>
          <cell r="C23" t="str">
            <v>机修</v>
          </cell>
          <cell r="D23" t="str">
            <v>ខៀវ សារិត</v>
          </cell>
          <cell r="E23" t="str">
            <v>KHEAV SARIT</v>
          </cell>
          <cell r="F23" t="str">
            <v>M</v>
          </cell>
          <cell r="G23">
            <v>44166</v>
          </cell>
          <cell r="H23">
            <v>2</v>
          </cell>
          <cell r="I23">
            <v>44228</v>
          </cell>
        </row>
        <row r="23">
          <cell r="M23">
            <v>44229</v>
          </cell>
          <cell r="N23">
            <v>6</v>
          </cell>
          <cell r="O23">
            <v>44410</v>
          </cell>
          <cell r="P23" t="str">
            <v>090736915</v>
          </cell>
          <cell r="Q23">
            <v>31188</v>
          </cell>
          <cell r="R23">
            <v>36</v>
          </cell>
          <cell r="S23" t="str">
            <v>1851217-1110887-ធ</v>
          </cell>
        </row>
        <row r="23">
          <cell r="U23">
            <v>977986648</v>
          </cell>
        </row>
        <row r="23">
          <cell r="W23">
            <v>0</v>
          </cell>
          <cell r="X23">
            <v>1</v>
          </cell>
          <cell r="Y23">
            <v>0</v>
          </cell>
        </row>
        <row r="23">
          <cell r="AA23">
            <v>18</v>
          </cell>
          <cell r="AB23">
            <v>1</v>
          </cell>
        </row>
        <row r="24">
          <cell r="B24">
            <v>241</v>
          </cell>
          <cell r="C24" t="str">
            <v>针车B2线</v>
          </cell>
          <cell r="D24" t="str">
            <v>ជឹម សានិត</v>
          </cell>
          <cell r="E24" t="str">
            <v>CHOEM SANITH</v>
          </cell>
          <cell r="F24" t="str">
            <v>F</v>
          </cell>
          <cell r="G24">
            <v>44081</v>
          </cell>
          <cell r="H24">
            <v>2</v>
          </cell>
          <cell r="I24">
            <v>44142</v>
          </cell>
          <cell r="J24">
            <v>44143</v>
          </cell>
          <cell r="K24">
            <v>3</v>
          </cell>
          <cell r="L24">
            <v>44235</v>
          </cell>
          <cell r="M24">
            <v>44236</v>
          </cell>
          <cell r="N24">
            <v>6</v>
          </cell>
          <cell r="O24">
            <v>44417</v>
          </cell>
          <cell r="P24" t="str">
            <v>090722780</v>
          </cell>
          <cell r="Q24">
            <v>30364</v>
          </cell>
          <cell r="R24">
            <v>38</v>
          </cell>
          <cell r="S24" t="str">
            <v>2830117-0568134-ថ</v>
          </cell>
          <cell r="T24" t="str">
            <v>柴桢省</v>
          </cell>
        </row>
        <row r="24">
          <cell r="W24">
            <v>0</v>
          </cell>
          <cell r="X24">
            <v>1</v>
          </cell>
          <cell r="Y24">
            <v>0</v>
          </cell>
        </row>
        <row r="24">
          <cell r="AA24">
            <v>18</v>
          </cell>
        </row>
        <row r="25">
          <cell r="B25">
            <v>242</v>
          </cell>
          <cell r="C25" t="str">
            <v>针车B1线</v>
          </cell>
          <cell r="D25" t="str">
            <v>ប្រាក់ សានេត</v>
          </cell>
          <cell r="E25" t="str">
            <v>PRAK SANET</v>
          </cell>
          <cell r="F25" t="str">
            <v>F</v>
          </cell>
          <cell r="G25">
            <v>44081</v>
          </cell>
          <cell r="H25">
            <v>2</v>
          </cell>
          <cell r="I25">
            <v>44142</v>
          </cell>
          <cell r="J25">
            <v>44143</v>
          </cell>
          <cell r="K25">
            <v>3</v>
          </cell>
          <cell r="L25">
            <v>44235</v>
          </cell>
          <cell r="M25">
            <v>44236</v>
          </cell>
          <cell r="N25">
            <v>6</v>
          </cell>
          <cell r="O25">
            <v>44417</v>
          </cell>
          <cell r="P25" t="str">
            <v>090638316</v>
          </cell>
          <cell r="Q25">
            <v>30570</v>
          </cell>
          <cell r="R25">
            <v>38</v>
          </cell>
          <cell r="S25" t="str">
            <v>2830517-0780339-ភ</v>
          </cell>
          <cell r="T25" t="str">
            <v>柴桢省</v>
          </cell>
          <cell r="U25" t="str">
            <v>088 91 34 937</v>
          </cell>
        </row>
        <row r="25">
          <cell r="W25">
            <v>1</v>
          </cell>
          <cell r="X25">
            <v>2</v>
          </cell>
          <cell r="Y25">
            <v>0</v>
          </cell>
        </row>
        <row r="25">
          <cell r="AA25">
            <v>18</v>
          </cell>
        </row>
        <row r="26">
          <cell r="B26">
            <v>243</v>
          </cell>
          <cell r="C26" t="str">
            <v>针车B2线</v>
          </cell>
          <cell r="D26" t="str">
            <v>ម៉ៅ សុម៉ាលី</v>
          </cell>
          <cell r="E26" t="str">
            <v>MAO SOMALY</v>
          </cell>
          <cell r="F26" t="str">
            <v>F</v>
          </cell>
          <cell r="G26">
            <v>44081</v>
          </cell>
          <cell r="H26">
            <v>2</v>
          </cell>
          <cell r="I26">
            <v>44142</v>
          </cell>
          <cell r="J26">
            <v>44143</v>
          </cell>
          <cell r="K26">
            <v>3</v>
          </cell>
          <cell r="L26">
            <v>44235</v>
          </cell>
          <cell r="M26">
            <v>44236</v>
          </cell>
          <cell r="N26">
            <v>6</v>
          </cell>
          <cell r="O26">
            <v>44417</v>
          </cell>
          <cell r="P26" t="str">
            <v>090722835</v>
          </cell>
          <cell r="Q26">
            <v>33003</v>
          </cell>
          <cell r="R26">
            <v>31</v>
          </cell>
          <cell r="S26" t="str">
            <v>2900317-0660458-ធ</v>
          </cell>
          <cell r="T26" t="str">
            <v>柴桢省</v>
          </cell>
          <cell r="U26" t="str">
            <v>071 34 39 735</v>
          </cell>
        </row>
        <row r="26">
          <cell r="W26">
            <v>0</v>
          </cell>
          <cell r="X26">
            <v>2</v>
          </cell>
          <cell r="Y26">
            <v>0</v>
          </cell>
        </row>
        <row r="26">
          <cell r="AA26">
            <v>18</v>
          </cell>
        </row>
        <row r="27">
          <cell r="B27">
            <v>245</v>
          </cell>
          <cell r="C27" t="str">
            <v>针车B2线</v>
          </cell>
          <cell r="D27" t="str">
            <v>ភឿន សុផាណា</v>
          </cell>
          <cell r="E27" t="str">
            <v>PHOEUNG SOPHANA</v>
          </cell>
          <cell r="F27" t="str">
            <v>F</v>
          </cell>
          <cell r="G27">
            <v>44081</v>
          </cell>
          <cell r="H27">
            <v>2</v>
          </cell>
          <cell r="I27">
            <v>44142</v>
          </cell>
          <cell r="J27">
            <v>44143</v>
          </cell>
          <cell r="K27">
            <v>3</v>
          </cell>
          <cell r="L27">
            <v>44235</v>
          </cell>
          <cell r="M27">
            <v>44236</v>
          </cell>
          <cell r="N27">
            <v>6</v>
          </cell>
          <cell r="O27">
            <v>44417</v>
          </cell>
          <cell r="P27" t="str">
            <v>090235740(01)</v>
          </cell>
          <cell r="Q27">
            <v>31330</v>
          </cell>
          <cell r="R27">
            <v>35</v>
          </cell>
        </row>
        <row r="27">
          <cell r="T27" t="str">
            <v>柴桢省</v>
          </cell>
          <cell r="U27" t="str">
            <v>097 44 91 674</v>
          </cell>
        </row>
        <row r="27">
          <cell r="W27">
            <v>1</v>
          </cell>
          <cell r="X27">
            <v>2</v>
          </cell>
          <cell r="Y27">
            <v>0</v>
          </cell>
        </row>
        <row r="27">
          <cell r="AA27">
            <v>18</v>
          </cell>
        </row>
        <row r="28">
          <cell r="B28">
            <v>246</v>
          </cell>
          <cell r="C28" t="str">
            <v>针车B1线</v>
          </cell>
          <cell r="D28" t="str">
            <v>យិន បូផា</v>
          </cell>
          <cell r="E28" t="str">
            <v>YIN BOPHA</v>
          </cell>
          <cell r="F28" t="str">
            <v>F</v>
          </cell>
          <cell r="G28">
            <v>44081</v>
          </cell>
          <cell r="H28">
            <v>2</v>
          </cell>
          <cell r="I28">
            <v>44142</v>
          </cell>
          <cell r="J28">
            <v>44143</v>
          </cell>
          <cell r="K28">
            <v>3</v>
          </cell>
          <cell r="L28">
            <v>44235</v>
          </cell>
          <cell r="M28">
            <v>44236</v>
          </cell>
          <cell r="N28">
            <v>6</v>
          </cell>
          <cell r="O28">
            <v>44417</v>
          </cell>
          <cell r="P28" t="str">
            <v>090496426</v>
          </cell>
          <cell r="Q28">
            <v>30509</v>
          </cell>
          <cell r="R28">
            <v>38</v>
          </cell>
          <cell r="S28" t="str">
            <v>2830117-0571363-ណ</v>
          </cell>
          <cell r="T28" t="str">
            <v>柴桢省</v>
          </cell>
          <cell r="U28" t="str">
            <v>071 76 42 246</v>
          </cell>
        </row>
        <row r="28">
          <cell r="W28">
            <v>0</v>
          </cell>
          <cell r="X28">
            <v>0</v>
          </cell>
          <cell r="Y28">
            <v>0</v>
          </cell>
        </row>
        <row r="28">
          <cell r="AA28">
            <v>18</v>
          </cell>
        </row>
        <row r="29">
          <cell r="B29">
            <v>247</v>
          </cell>
          <cell r="C29" t="str">
            <v>针车B1班长</v>
          </cell>
          <cell r="D29" t="str">
            <v>សួន ចន្ថា</v>
          </cell>
          <cell r="E29" t="str">
            <v>SUON CHANTHA</v>
          </cell>
          <cell r="F29" t="str">
            <v>F</v>
          </cell>
          <cell r="G29">
            <v>44081</v>
          </cell>
          <cell r="H29">
            <v>2</v>
          </cell>
          <cell r="I29">
            <v>44142</v>
          </cell>
          <cell r="J29">
            <v>44143</v>
          </cell>
          <cell r="K29">
            <v>3</v>
          </cell>
          <cell r="L29">
            <v>44235</v>
          </cell>
          <cell r="M29">
            <v>44236</v>
          </cell>
          <cell r="N29">
            <v>6</v>
          </cell>
          <cell r="O29">
            <v>44417</v>
          </cell>
          <cell r="P29" t="str">
            <v>090751071</v>
          </cell>
          <cell r="Q29">
            <v>31048</v>
          </cell>
          <cell r="R29">
            <v>36</v>
          </cell>
          <cell r="S29" t="str">
            <v>2850317-0655412-ជ</v>
          </cell>
          <cell r="T29" t="str">
            <v>柴桢省</v>
          </cell>
          <cell r="U29" t="str">
            <v>097 95 80 653</v>
          </cell>
        </row>
        <row r="29">
          <cell r="W29">
            <v>1</v>
          </cell>
          <cell r="X29">
            <v>2</v>
          </cell>
          <cell r="Y29">
            <v>0</v>
          </cell>
        </row>
        <row r="29">
          <cell r="AA29">
            <v>18</v>
          </cell>
        </row>
        <row r="30">
          <cell r="B30">
            <v>251</v>
          </cell>
          <cell r="C30" t="str">
            <v>针车B1线</v>
          </cell>
          <cell r="D30" t="str">
            <v>ងួន គន្ធា</v>
          </cell>
          <cell r="E30" t="str">
            <v>NGUON KUNTHEA</v>
          </cell>
          <cell r="F30" t="str">
            <v>F</v>
          </cell>
          <cell r="G30">
            <v>44081</v>
          </cell>
          <cell r="H30">
            <v>2</v>
          </cell>
          <cell r="I30">
            <v>44142</v>
          </cell>
          <cell r="J30">
            <v>44143</v>
          </cell>
          <cell r="K30">
            <v>3</v>
          </cell>
          <cell r="L30">
            <v>44235</v>
          </cell>
          <cell r="M30">
            <v>44236</v>
          </cell>
          <cell r="N30">
            <v>6</v>
          </cell>
          <cell r="O30">
            <v>44417</v>
          </cell>
          <cell r="P30" t="str">
            <v>090709608</v>
          </cell>
          <cell r="Q30">
            <v>33301</v>
          </cell>
          <cell r="R30">
            <v>30</v>
          </cell>
          <cell r="S30" t="str">
            <v>2910219-1987600-ព</v>
          </cell>
          <cell r="T30" t="str">
            <v>柴桢省</v>
          </cell>
          <cell r="U30" t="str">
            <v>097 79 10 311</v>
          </cell>
        </row>
        <row r="30">
          <cell r="W30">
            <v>1</v>
          </cell>
          <cell r="X30">
            <v>3</v>
          </cell>
          <cell r="Y30">
            <v>1</v>
          </cell>
        </row>
        <row r="30">
          <cell r="AA30">
            <v>18</v>
          </cell>
        </row>
        <row r="31">
          <cell r="B31">
            <v>252</v>
          </cell>
          <cell r="C31" t="str">
            <v>针车B1线</v>
          </cell>
          <cell r="D31" t="str">
            <v>សេក សាវ៉ាន់</v>
          </cell>
          <cell r="E31" t="str">
            <v>SEK SAVANN</v>
          </cell>
          <cell r="F31" t="str">
            <v>F</v>
          </cell>
          <cell r="G31">
            <v>44081</v>
          </cell>
          <cell r="H31">
            <v>2</v>
          </cell>
          <cell r="I31">
            <v>44142</v>
          </cell>
          <cell r="J31">
            <v>44143</v>
          </cell>
          <cell r="K31">
            <v>3</v>
          </cell>
          <cell r="L31">
            <v>44235</v>
          </cell>
          <cell r="M31">
            <v>44236</v>
          </cell>
          <cell r="N31">
            <v>6</v>
          </cell>
          <cell r="O31">
            <v>44417</v>
          </cell>
          <cell r="P31" t="str">
            <v>090537381</v>
          </cell>
          <cell r="Q31">
            <v>30476</v>
          </cell>
          <cell r="R31">
            <v>38</v>
          </cell>
        </row>
        <row r="31">
          <cell r="T31" t="str">
            <v>柴桢省</v>
          </cell>
          <cell r="U31" t="str">
            <v>088 65 26 705</v>
          </cell>
        </row>
        <row r="31">
          <cell r="W31">
            <v>1</v>
          </cell>
          <cell r="X31">
            <v>2</v>
          </cell>
          <cell r="Y31">
            <v>1</v>
          </cell>
        </row>
        <row r="31">
          <cell r="AA31">
            <v>18</v>
          </cell>
        </row>
        <row r="32">
          <cell r="B32">
            <v>253</v>
          </cell>
          <cell r="C32" t="str">
            <v>针车F1线</v>
          </cell>
          <cell r="D32" t="str">
            <v>គឹម ចំប៉ា</v>
          </cell>
          <cell r="E32" t="str">
            <v>KOEM CHAMPA</v>
          </cell>
          <cell r="F32" t="str">
            <v>F</v>
          </cell>
          <cell r="G32">
            <v>44081</v>
          </cell>
          <cell r="H32">
            <v>2</v>
          </cell>
          <cell r="I32">
            <v>44142</v>
          </cell>
          <cell r="J32">
            <v>44143</v>
          </cell>
          <cell r="K32">
            <v>3</v>
          </cell>
          <cell r="L32">
            <v>44235</v>
          </cell>
          <cell r="M32">
            <v>44236</v>
          </cell>
          <cell r="N32">
            <v>6</v>
          </cell>
          <cell r="O32">
            <v>44417</v>
          </cell>
          <cell r="P32" t="str">
            <v>090680175</v>
          </cell>
          <cell r="Q32">
            <v>29680</v>
          </cell>
          <cell r="R32">
            <v>40</v>
          </cell>
          <cell r="S32" t="str">
            <v>2810117-0560804-ដ</v>
          </cell>
          <cell r="T32" t="str">
            <v>柴桢省</v>
          </cell>
          <cell r="U32" t="str">
            <v>097 44 88 648</v>
          </cell>
        </row>
        <row r="32">
          <cell r="W32">
            <v>0</v>
          </cell>
          <cell r="X32">
            <v>3</v>
          </cell>
          <cell r="Y32">
            <v>1</v>
          </cell>
        </row>
        <row r="32">
          <cell r="AA32">
            <v>18</v>
          </cell>
        </row>
        <row r="33">
          <cell r="B33">
            <v>256</v>
          </cell>
          <cell r="C33" t="str">
            <v>针车B2线</v>
          </cell>
          <cell r="D33" t="str">
            <v>ខេង សាម៉ុល</v>
          </cell>
          <cell r="E33" t="str">
            <v>KHENG SAMOL</v>
          </cell>
          <cell r="F33" t="str">
            <v>F</v>
          </cell>
          <cell r="G33">
            <v>44081</v>
          </cell>
          <cell r="H33">
            <v>2</v>
          </cell>
          <cell r="I33">
            <v>44142</v>
          </cell>
          <cell r="J33">
            <v>44143</v>
          </cell>
          <cell r="K33">
            <v>3</v>
          </cell>
          <cell r="L33">
            <v>44235</v>
          </cell>
          <cell r="M33">
            <v>44236</v>
          </cell>
          <cell r="N33">
            <v>6</v>
          </cell>
          <cell r="O33">
            <v>44417</v>
          </cell>
          <cell r="P33" t="str">
            <v>090669919</v>
          </cell>
          <cell r="Q33">
            <v>30964</v>
          </cell>
          <cell r="R33">
            <v>36</v>
          </cell>
          <cell r="S33" t="str">
            <v>2840819-2180373-ភ</v>
          </cell>
          <cell r="T33" t="str">
            <v>柴桢省</v>
          </cell>
          <cell r="U33" t="str">
            <v>097 22 94 372</v>
          </cell>
        </row>
        <row r="33">
          <cell r="W33">
            <v>0</v>
          </cell>
          <cell r="X33">
            <v>2</v>
          </cell>
          <cell r="Y33">
            <v>0</v>
          </cell>
        </row>
        <row r="33">
          <cell r="AA33">
            <v>18</v>
          </cell>
        </row>
        <row r="34">
          <cell r="B34">
            <v>260</v>
          </cell>
          <cell r="C34" t="str">
            <v>针车B1线</v>
          </cell>
          <cell r="D34" t="str">
            <v>អ៊ិន សុខារី</v>
          </cell>
          <cell r="E34" t="str">
            <v>IN SOKHARY</v>
          </cell>
          <cell r="F34" t="str">
            <v>F</v>
          </cell>
          <cell r="G34">
            <v>44081</v>
          </cell>
          <cell r="H34">
            <v>2</v>
          </cell>
          <cell r="I34">
            <v>44142</v>
          </cell>
          <cell r="J34">
            <v>44143</v>
          </cell>
          <cell r="K34">
            <v>3</v>
          </cell>
          <cell r="L34">
            <v>44235</v>
          </cell>
          <cell r="M34">
            <v>44236</v>
          </cell>
          <cell r="N34">
            <v>6</v>
          </cell>
          <cell r="O34">
            <v>44417</v>
          </cell>
          <cell r="P34" t="str">
            <v>090825321</v>
          </cell>
          <cell r="Q34">
            <v>32251</v>
          </cell>
          <cell r="R34">
            <v>33</v>
          </cell>
          <cell r="S34" t="str">
            <v>2880317-0658935-អ</v>
          </cell>
          <cell r="T34" t="str">
            <v>柴桢省</v>
          </cell>
          <cell r="U34" t="str">
            <v>060 47 28 28</v>
          </cell>
        </row>
        <row r="34">
          <cell r="W34">
            <v>0</v>
          </cell>
          <cell r="X34">
            <v>1</v>
          </cell>
          <cell r="Y34">
            <v>1</v>
          </cell>
        </row>
        <row r="34">
          <cell r="AA34">
            <v>18</v>
          </cell>
        </row>
        <row r="35">
          <cell r="B35">
            <v>297</v>
          </cell>
          <cell r="C35" t="str">
            <v>针车F1线</v>
          </cell>
          <cell r="D35" t="str">
            <v>ទុង រស្មី</v>
          </cell>
          <cell r="E35" t="str">
            <v>TUNG RAKSMEY</v>
          </cell>
          <cell r="F35" t="str">
            <v>F</v>
          </cell>
          <cell r="G35">
            <v>44109</v>
          </cell>
          <cell r="H35">
            <v>2</v>
          </cell>
          <cell r="I35">
            <v>44170</v>
          </cell>
          <cell r="J35">
            <v>44171</v>
          </cell>
          <cell r="K35">
            <v>3</v>
          </cell>
          <cell r="L35">
            <v>44261</v>
          </cell>
          <cell r="M35">
            <v>44262</v>
          </cell>
          <cell r="N35">
            <v>6</v>
          </cell>
          <cell r="O35">
            <v>44446</v>
          </cell>
          <cell r="P35">
            <v>101088554</v>
          </cell>
          <cell r="Q35">
            <v>33643</v>
          </cell>
          <cell r="R35">
            <v>29</v>
          </cell>
          <cell r="S35" t="str">
            <v>2920916-0311306-ដ</v>
          </cell>
          <cell r="T35" t="str">
            <v>柴桢省</v>
          </cell>
        </row>
        <row r="35">
          <cell r="W35">
            <v>0</v>
          </cell>
          <cell r="X35">
            <v>0</v>
          </cell>
          <cell r="Y35">
            <v>0</v>
          </cell>
        </row>
        <row r="35">
          <cell r="AA35">
            <v>18</v>
          </cell>
        </row>
        <row r="36">
          <cell r="B36">
            <v>298</v>
          </cell>
          <cell r="C36" t="str">
            <v>针车B1线</v>
          </cell>
          <cell r="D36" t="str">
            <v>ឡន យ៉ារី</v>
          </cell>
          <cell r="E36" t="str">
            <v>LAN YARY</v>
          </cell>
          <cell r="F36" t="str">
            <v>F</v>
          </cell>
          <cell r="G36">
            <v>44109</v>
          </cell>
          <cell r="H36">
            <v>2</v>
          </cell>
          <cell r="I36">
            <v>44170</v>
          </cell>
          <cell r="J36">
            <v>44171</v>
          </cell>
          <cell r="K36">
            <v>3</v>
          </cell>
          <cell r="L36">
            <v>44261</v>
          </cell>
          <cell r="M36">
            <v>44262</v>
          </cell>
          <cell r="N36">
            <v>6</v>
          </cell>
          <cell r="O36">
            <v>44446</v>
          </cell>
          <cell r="P36" t="str">
            <v>090684579</v>
          </cell>
          <cell r="Q36">
            <v>32528</v>
          </cell>
          <cell r="R36">
            <v>32</v>
          </cell>
          <cell r="S36" t="str">
            <v>2890219-1981840-ស</v>
          </cell>
          <cell r="T36" t="str">
            <v>柴桢省</v>
          </cell>
        </row>
        <row r="36">
          <cell r="W36">
            <v>1</v>
          </cell>
          <cell r="X36">
            <v>2</v>
          </cell>
          <cell r="Y36">
            <v>0</v>
          </cell>
        </row>
        <row r="36">
          <cell r="AA36">
            <v>18</v>
          </cell>
        </row>
        <row r="37">
          <cell r="B37">
            <v>299</v>
          </cell>
          <cell r="C37" t="str">
            <v>针车B2线</v>
          </cell>
          <cell r="D37" t="str">
            <v>អ៊ី រ៉ាវី</v>
          </cell>
          <cell r="E37" t="str">
            <v>I RAVY</v>
          </cell>
          <cell r="F37" t="str">
            <v>F</v>
          </cell>
          <cell r="G37">
            <v>44109</v>
          </cell>
          <cell r="H37">
            <v>2</v>
          </cell>
          <cell r="I37">
            <v>44170</v>
          </cell>
          <cell r="J37">
            <v>44171</v>
          </cell>
          <cell r="K37">
            <v>3</v>
          </cell>
          <cell r="L37">
            <v>44261</v>
          </cell>
          <cell r="M37">
            <v>44262</v>
          </cell>
          <cell r="N37">
            <v>6</v>
          </cell>
          <cell r="O37">
            <v>44446</v>
          </cell>
          <cell r="P37" t="str">
            <v>090755402</v>
          </cell>
          <cell r="Q37">
            <v>34045</v>
          </cell>
          <cell r="R37">
            <v>28</v>
          </cell>
          <cell r="S37" t="str">
            <v>2930117-0569122-ត</v>
          </cell>
          <cell r="T37" t="str">
            <v>柴桢省</v>
          </cell>
        </row>
        <row r="37">
          <cell r="W37">
            <v>1</v>
          </cell>
          <cell r="X37">
            <v>1</v>
          </cell>
          <cell r="Y37">
            <v>0</v>
          </cell>
        </row>
        <row r="37">
          <cell r="AA37">
            <v>18</v>
          </cell>
        </row>
        <row r="38">
          <cell r="B38">
            <v>301</v>
          </cell>
          <cell r="C38" t="str">
            <v>针车B1线</v>
          </cell>
          <cell r="D38" t="str">
            <v>យ៉ង់ សាផល</v>
          </cell>
          <cell r="E38" t="str">
            <v>YORNG SAPHAL</v>
          </cell>
          <cell r="F38" t="str">
            <v>F</v>
          </cell>
          <cell r="G38">
            <v>44109</v>
          </cell>
          <cell r="H38">
            <v>2</v>
          </cell>
          <cell r="I38">
            <v>44170</v>
          </cell>
          <cell r="J38">
            <v>44171</v>
          </cell>
          <cell r="K38">
            <v>3</v>
          </cell>
          <cell r="L38">
            <v>44261</v>
          </cell>
          <cell r="M38">
            <v>44262</v>
          </cell>
          <cell r="N38">
            <v>6</v>
          </cell>
          <cell r="O38">
            <v>44446</v>
          </cell>
          <cell r="P38" t="str">
            <v>090619619</v>
          </cell>
          <cell r="Q38">
            <v>33490</v>
          </cell>
          <cell r="R38">
            <v>30</v>
          </cell>
          <cell r="S38" t="str">
            <v>2910518-1412342-ដ</v>
          </cell>
          <cell r="T38" t="str">
            <v>柴桢省</v>
          </cell>
        </row>
        <row r="38">
          <cell r="W38">
            <v>0</v>
          </cell>
          <cell r="X38">
            <v>2</v>
          </cell>
          <cell r="Y38">
            <v>0</v>
          </cell>
        </row>
        <row r="38">
          <cell r="AA38">
            <v>18</v>
          </cell>
          <cell r="AB38">
            <v>1</v>
          </cell>
        </row>
        <row r="39">
          <cell r="B39">
            <v>302</v>
          </cell>
          <cell r="C39" t="str">
            <v>针车B1线</v>
          </cell>
          <cell r="D39" t="str">
            <v>យ៉ង់ ស្រីពិច្ច</v>
          </cell>
          <cell r="E39" t="str">
            <v>YORNG SREYPIN</v>
          </cell>
          <cell r="F39" t="str">
            <v>F</v>
          </cell>
          <cell r="G39">
            <v>44109</v>
          </cell>
          <cell r="H39">
            <v>2</v>
          </cell>
          <cell r="I39">
            <v>44170</v>
          </cell>
          <cell r="J39">
            <v>44171</v>
          </cell>
          <cell r="K39">
            <v>3</v>
          </cell>
          <cell r="L39">
            <v>44261</v>
          </cell>
          <cell r="M39">
            <v>44262</v>
          </cell>
          <cell r="N39">
            <v>6</v>
          </cell>
          <cell r="O39">
            <v>44446</v>
          </cell>
          <cell r="P39" t="str">
            <v>090486072</v>
          </cell>
          <cell r="Q39">
            <v>35125</v>
          </cell>
          <cell r="R39">
            <v>25</v>
          </cell>
          <cell r="S39" t="str">
            <v>2960518-1415745-យ</v>
          </cell>
          <cell r="T39" t="str">
            <v>柴桢省</v>
          </cell>
        </row>
        <row r="39">
          <cell r="W39">
            <v>0</v>
          </cell>
          <cell r="X39">
            <v>1</v>
          </cell>
          <cell r="Y39">
            <v>0</v>
          </cell>
        </row>
        <row r="39">
          <cell r="AA39">
            <v>18</v>
          </cell>
        </row>
        <row r="40">
          <cell r="B40">
            <v>303</v>
          </cell>
          <cell r="C40" t="str">
            <v>针车B1线</v>
          </cell>
          <cell r="D40" t="str">
            <v>ឆយ រីណា</v>
          </cell>
          <cell r="E40" t="str">
            <v>CHHAY RINA</v>
          </cell>
          <cell r="F40" t="str">
            <v>F</v>
          </cell>
          <cell r="G40">
            <v>44109</v>
          </cell>
          <cell r="H40">
            <v>2</v>
          </cell>
          <cell r="I40">
            <v>44170</v>
          </cell>
          <cell r="J40">
            <v>44171</v>
          </cell>
          <cell r="K40">
            <v>3</v>
          </cell>
          <cell r="L40">
            <v>44261</v>
          </cell>
          <cell r="M40">
            <v>44262</v>
          </cell>
          <cell r="N40">
            <v>6</v>
          </cell>
          <cell r="O40">
            <v>44446</v>
          </cell>
          <cell r="P40" t="str">
            <v>090816496</v>
          </cell>
          <cell r="Q40">
            <v>32875</v>
          </cell>
          <cell r="R40">
            <v>31</v>
          </cell>
          <cell r="S40" t="str">
            <v>2900317-0658198-រ</v>
          </cell>
          <cell r="T40" t="str">
            <v>柴桢省</v>
          </cell>
        </row>
        <row r="40">
          <cell r="W40">
            <v>0</v>
          </cell>
          <cell r="X40">
            <v>2</v>
          </cell>
          <cell r="Y40">
            <v>1</v>
          </cell>
        </row>
        <row r="40">
          <cell r="AA40">
            <v>18</v>
          </cell>
        </row>
        <row r="41">
          <cell r="B41">
            <v>304</v>
          </cell>
          <cell r="C41" t="str">
            <v>针车B2线</v>
          </cell>
          <cell r="D41" t="str">
            <v>ទូច សារឹម</v>
          </cell>
          <cell r="E41" t="str">
            <v>TOCH SARIM</v>
          </cell>
          <cell r="F41" t="str">
            <v>F</v>
          </cell>
          <cell r="G41">
            <v>44109</v>
          </cell>
          <cell r="H41">
            <v>2</v>
          </cell>
          <cell r="I41">
            <v>44170</v>
          </cell>
          <cell r="J41">
            <v>44171</v>
          </cell>
          <cell r="K41">
            <v>3</v>
          </cell>
          <cell r="L41">
            <v>44261</v>
          </cell>
          <cell r="M41">
            <v>44262</v>
          </cell>
          <cell r="N41">
            <v>6</v>
          </cell>
          <cell r="O41">
            <v>44446</v>
          </cell>
          <cell r="P41" t="str">
            <v>090503207</v>
          </cell>
          <cell r="Q41">
            <v>29626</v>
          </cell>
          <cell r="R41">
            <v>40</v>
          </cell>
          <cell r="S41" t="str">
            <v>2810117-0569779-ហ</v>
          </cell>
          <cell r="T41" t="str">
            <v>柴桢省</v>
          </cell>
        </row>
        <row r="41">
          <cell r="W41">
            <v>1</v>
          </cell>
          <cell r="X41">
            <v>3</v>
          </cell>
          <cell r="Y41">
            <v>1</v>
          </cell>
        </row>
        <row r="41">
          <cell r="AA41">
            <v>18</v>
          </cell>
        </row>
        <row r="42">
          <cell r="B42">
            <v>305</v>
          </cell>
          <cell r="C42" t="str">
            <v>针车D2线</v>
          </cell>
          <cell r="D42" t="str">
            <v>ពុធ កញ្ញា</v>
          </cell>
          <cell r="E42" t="str">
            <v>PUTH KANHA</v>
          </cell>
          <cell r="F42" t="str">
            <v>F</v>
          </cell>
          <cell r="G42">
            <v>44109</v>
          </cell>
          <cell r="H42">
            <v>2</v>
          </cell>
          <cell r="I42">
            <v>44170</v>
          </cell>
          <cell r="J42">
            <v>44171</v>
          </cell>
          <cell r="K42">
            <v>3</v>
          </cell>
          <cell r="L42">
            <v>44261</v>
          </cell>
          <cell r="M42">
            <v>44262</v>
          </cell>
          <cell r="N42">
            <v>6</v>
          </cell>
          <cell r="O42">
            <v>44446</v>
          </cell>
          <cell r="P42" t="str">
            <v>090719106</v>
          </cell>
          <cell r="Q42">
            <v>34956</v>
          </cell>
          <cell r="R42">
            <v>25</v>
          </cell>
          <cell r="S42" t="str">
            <v>有发票</v>
          </cell>
          <cell r="T42" t="str">
            <v>柴桢省</v>
          </cell>
        </row>
        <row r="42">
          <cell r="W42">
            <v>0</v>
          </cell>
          <cell r="X42">
            <v>2</v>
          </cell>
          <cell r="Y42">
            <v>1</v>
          </cell>
        </row>
        <row r="42">
          <cell r="AA42">
            <v>18</v>
          </cell>
        </row>
        <row r="43">
          <cell r="B43">
            <v>308</v>
          </cell>
          <cell r="C43" t="str">
            <v>针车B2线</v>
          </cell>
          <cell r="D43" t="str">
            <v>ឯក សារួ</v>
          </cell>
          <cell r="E43" t="str">
            <v>EK SAROU</v>
          </cell>
          <cell r="F43" t="str">
            <v>F</v>
          </cell>
          <cell r="G43">
            <v>44109</v>
          </cell>
          <cell r="H43">
            <v>2</v>
          </cell>
          <cell r="I43">
            <v>44170</v>
          </cell>
          <cell r="J43">
            <v>44171</v>
          </cell>
          <cell r="K43">
            <v>3</v>
          </cell>
          <cell r="L43">
            <v>44261</v>
          </cell>
          <cell r="M43">
            <v>44262</v>
          </cell>
          <cell r="N43">
            <v>6</v>
          </cell>
          <cell r="O43">
            <v>44446</v>
          </cell>
          <cell r="P43" t="str">
            <v>090594244</v>
          </cell>
          <cell r="Q43">
            <v>31705</v>
          </cell>
          <cell r="R43">
            <v>34</v>
          </cell>
          <cell r="S43" t="str">
            <v>2860117-0570596-ម</v>
          </cell>
          <cell r="T43" t="str">
            <v>柴桢省</v>
          </cell>
        </row>
        <row r="43">
          <cell r="W43">
            <v>1</v>
          </cell>
          <cell r="X43">
            <v>2</v>
          </cell>
          <cell r="Y43">
            <v>0</v>
          </cell>
        </row>
        <row r="43">
          <cell r="AA43">
            <v>18</v>
          </cell>
        </row>
        <row r="44">
          <cell r="B44">
            <v>309</v>
          </cell>
          <cell r="C44" t="str">
            <v>针车C2线</v>
          </cell>
          <cell r="D44" t="str">
            <v>ដួង សុភាព</v>
          </cell>
          <cell r="E44" t="str">
            <v>DOUNG SOPHEAP</v>
          </cell>
          <cell r="F44" t="str">
            <v>F</v>
          </cell>
          <cell r="G44">
            <v>44109</v>
          </cell>
          <cell r="H44">
            <v>2</v>
          </cell>
          <cell r="I44">
            <v>44170</v>
          </cell>
          <cell r="J44">
            <v>44171</v>
          </cell>
          <cell r="K44">
            <v>3</v>
          </cell>
          <cell r="L44">
            <v>44261</v>
          </cell>
          <cell r="M44">
            <v>44262</v>
          </cell>
          <cell r="N44">
            <v>6</v>
          </cell>
          <cell r="O44">
            <v>44446</v>
          </cell>
          <cell r="P44" t="str">
            <v>090624833</v>
          </cell>
          <cell r="Q44">
            <v>34716</v>
          </cell>
          <cell r="R44">
            <v>26</v>
          </cell>
          <cell r="S44" t="str">
            <v>2950317-0657978-ឃ</v>
          </cell>
          <cell r="T44" t="str">
            <v>柴桢省</v>
          </cell>
        </row>
        <row r="44">
          <cell r="W44">
            <v>0</v>
          </cell>
          <cell r="X44">
            <v>1</v>
          </cell>
          <cell r="Y44">
            <v>1</v>
          </cell>
        </row>
        <row r="44">
          <cell r="AA44">
            <v>18</v>
          </cell>
        </row>
        <row r="45">
          <cell r="B45">
            <v>312</v>
          </cell>
          <cell r="C45" t="str">
            <v>针车A2线</v>
          </cell>
          <cell r="D45" t="str">
            <v>ហាម សុភាព</v>
          </cell>
          <cell r="E45" t="str">
            <v>HAM SOPHEAP</v>
          </cell>
          <cell r="F45" t="str">
            <v>F</v>
          </cell>
          <cell r="G45">
            <v>44109</v>
          </cell>
          <cell r="H45">
            <v>2</v>
          </cell>
          <cell r="I45">
            <v>44170</v>
          </cell>
          <cell r="J45">
            <v>44171</v>
          </cell>
          <cell r="K45">
            <v>3</v>
          </cell>
          <cell r="L45">
            <v>44261</v>
          </cell>
          <cell r="M45">
            <v>44262</v>
          </cell>
          <cell r="N45">
            <v>6</v>
          </cell>
          <cell r="O45">
            <v>44446</v>
          </cell>
          <cell r="P45" t="str">
            <v>090907945</v>
          </cell>
          <cell r="Q45">
            <v>36927</v>
          </cell>
          <cell r="R45">
            <v>20</v>
          </cell>
          <cell r="S45" t="str">
            <v>2010320-2346315-អ</v>
          </cell>
          <cell r="T45" t="str">
            <v>柴桢省</v>
          </cell>
        </row>
        <row r="45">
          <cell r="W45">
            <v>0</v>
          </cell>
          <cell r="X45">
            <v>0</v>
          </cell>
          <cell r="Y45">
            <v>0</v>
          </cell>
        </row>
        <row r="45">
          <cell r="AA45">
            <v>18</v>
          </cell>
        </row>
        <row r="46">
          <cell r="B46">
            <v>313</v>
          </cell>
          <cell r="C46" t="str">
            <v>针车A2线</v>
          </cell>
          <cell r="D46" t="str">
            <v>ភួង ស្រីនុត</v>
          </cell>
          <cell r="E46" t="str">
            <v>PHUONG SREYNUT</v>
          </cell>
          <cell r="F46" t="str">
            <v>F</v>
          </cell>
          <cell r="G46">
            <v>44109</v>
          </cell>
          <cell r="H46">
            <v>2</v>
          </cell>
          <cell r="I46">
            <v>44170</v>
          </cell>
          <cell r="J46">
            <v>44171</v>
          </cell>
          <cell r="K46">
            <v>3</v>
          </cell>
          <cell r="L46">
            <v>44261</v>
          </cell>
          <cell r="M46">
            <v>44262</v>
          </cell>
          <cell r="N46">
            <v>6</v>
          </cell>
          <cell r="O46">
            <v>44446</v>
          </cell>
          <cell r="P46" t="str">
            <v>090737144</v>
          </cell>
          <cell r="Q46">
            <v>33795</v>
          </cell>
          <cell r="R46">
            <v>29</v>
          </cell>
          <cell r="S46" t="str">
            <v>2920117-0561297-ន</v>
          </cell>
          <cell r="T46" t="str">
            <v>柴桢省</v>
          </cell>
        </row>
        <row r="46">
          <cell r="W46">
            <v>0</v>
          </cell>
          <cell r="X46">
            <v>2</v>
          </cell>
          <cell r="Y46">
            <v>0</v>
          </cell>
        </row>
        <row r="46">
          <cell r="AA46">
            <v>18</v>
          </cell>
        </row>
        <row r="47">
          <cell r="B47">
            <v>314</v>
          </cell>
          <cell r="C47" t="str">
            <v>针车B2线</v>
          </cell>
          <cell r="D47" t="str">
            <v>កែវ ភា</v>
          </cell>
          <cell r="E47" t="str">
            <v>KEO PHEA</v>
          </cell>
          <cell r="F47" t="str">
            <v>F</v>
          </cell>
          <cell r="G47">
            <v>44109</v>
          </cell>
          <cell r="H47">
            <v>2</v>
          </cell>
          <cell r="I47">
            <v>44170</v>
          </cell>
          <cell r="J47">
            <v>44171</v>
          </cell>
          <cell r="K47">
            <v>3</v>
          </cell>
          <cell r="L47">
            <v>44261</v>
          </cell>
          <cell r="M47">
            <v>44262</v>
          </cell>
          <cell r="N47">
            <v>6</v>
          </cell>
          <cell r="O47">
            <v>44446</v>
          </cell>
          <cell r="P47" t="str">
            <v>090579643</v>
          </cell>
          <cell r="Q47">
            <v>34621</v>
          </cell>
          <cell r="R47">
            <v>26</v>
          </cell>
          <cell r="S47" t="str">
            <v>2940117-0566711-ទ（有发票）</v>
          </cell>
          <cell r="T47" t="str">
            <v>柴桢省</v>
          </cell>
        </row>
        <row r="47">
          <cell r="W47">
            <v>1</v>
          </cell>
          <cell r="X47">
            <v>1</v>
          </cell>
          <cell r="Y47">
            <v>0</v>
          </cell>
        </row>
        <row r="47">
          <cell r="AA47">
            <v>18</v>
          </cell>
        </row>
        <row r="48">
          <cell r="B48">
            <v>315</v>
          </cell>
          <cell r="C48" t="str">
            <v>针车B2线</v>
          </cell>
          <cell r="D48" t="str">
            <v>នៃ សាវ៉ែន</v>
          </cell>
          <cell r="E48" t="str">
            <v>NEY SAVEN</v>
          </cell>
          <cell r="F48" t="str">
            <v>F</v>
          </cell>
          <cell r="G48">
            <v>44109</v>
          </cell>
          <cell r="H48">
            <v>2</v>
          </cell>
          <cell r="I48">
            <v>44170</v>
          </cell>
          <cell r="J48">
            <v>44171</v>
          </cell>
          <cell r="K48">
            <v>3</v>
          </cell>
          <cell r="L48">
            <v>44261</v>
          </cell>
          <cell r="M48">
            <v>44262</v>
          </cell>
          <cell r="N48">
            <v>6</v>
          </cell>
          <cell r="O48">
            <v>44446</v>
          </cell>
          <cell r="P48" t="str">
            <v>090755159</v>
          </cell>
          <cell r="Q48">
            <v>32071</v>
          </cell>
          <cell r="R48">
            <v>33</v>
          </cell>
          <cell r="S48" t="str">
            <v>2870117-0570353-ថ</v>
          </cell>
          <cell r="T48" t="str">
            <v>柴桢省</v>
          </cell>
        </row>
        <row r="48">
          <cell r="W48">
            <v>0</v>
          </cell>
          <cell r="X48">
            <v>3</v>
          </cell>
          <cell r="Y48">
            <v>0</v>
          </cell>
        </row>
        <row r="48">
          <cell r="AA48">
            <v>18</v>
          </cell>
        </row>
        <row r="49">
          <cell r="B49">
            <v>317</v>
          </cell>
          <cell r="C49" t="str">
            <v>针车B2线</v>
          </cell>
          <cell r="D49" t="str">
            <v>ស សាវ៉ាន់</v>
          </cell>
          <cell r="E49" t="str">
            <v>SOR SAVAN</v>
          </cell>
          <cell r="F49" t="str">
            <v>F</v>
          </cell>
          <cell r="G49">
            <v>44109</v>
          </cell>
          <cell r="H49">
            <v>2</v>
          </cell>
          <cell r="I49">
            <v>44170</v>
          </cell>
          <cell r="J49">
            <v>44171</v>
          </cell>
          <cell r="K49">
            <v>3</v>
          </cell>
          <cell r="L49">
            <v>44261</v>
          </cell>
          <cell r="M49">
            <v>44262</v>
          </cell>
          <cell r="N49">
            <v>6</v>
          </cell>
          <cell r="O49">
            <v>44446</v>
          </cell>
          <cell r="P49" t="str">
            <v>090608861</v>
          </cell>
          <cell r="Q49">
            <v>30249</v>
          </cell>
          <cell r="R49">
            <v>38</v>
          </cell>
          <cell r="S49" t="str">
            <v>2820117-0570145-ដ</v>
          </cell>
          <cell r="T49" t="str">
            <v>柴桢省</v>
          </cell>
        </row>
        <row r="49">
          <cell r="W49">
            <v>0</v>
          </cell>
          <cell r="X49">
            <v>1</v>
          </cell>
          <cell r="Y49">
            <v>0</v>
          </cell>
        </row>
        <row r="49">
          <cell r="AA49">
            <v>18</v>
          </cell>
        </row>
        <row r="50">
          <cell r="B50">
            <v>318</v>
          </cell>
          <cell r="C50" t="str">
            <v>针车B1线</v>
          </cell>
          <cell r="D50" t="str">
            <v>សៅ ស្រីលក្ខ</v>
          </cell>
          <cell r="E50" t="str">
            <v>SAO SRIYLAK</v>
          </cell>
          <cell r="F50" t="str">
            <v>F</v>
          </cell>
          <cell r="G50">
            <v>44109</v>
          </cell>
          <cell r="H50">
            <v>2</v>
          </cell>
          <cell r="I50">
            <v>44170</v>
          </cell>
          <cell r="J50">
            <v>44171</v>
          </cell>
          <cell r="K50">
            <v>3</v>
          </cell>
          <cell r="L50">
            <v>44261</v>
          </cell>
          <cell r="M50">
            <v>44262</v>
          </cell>
          <cell r="N50">
            <v>6</v>
          </cell>
          <cell r="O50">
            <v>44446</v>
          </cell>
          <cell r="P50" t="str">
            <v>090608845</v>
          </cell>
          <cell r="Q50">
            <v>34777</v>
          </cell>
          <cell r="R50">
            <v>26</v>
          </cell>
          <cell r="S50" t="str">
            <v>2950517-0748829-ខ</v>
          </cell>
          <cell r="T50" t="str">
            <v>柴桢省</v>
          </cell>
        </row>
        <row r="50">
          <cell r="W50">
            <v>0</v>
          </cell>
          <cell r="X50">
            <v>1</v>
          </cell>
          <cell r="Y50">
            <v>0</v>
          </cell>
        </row>
        <row r="50">
          <cell r="AA50">
            <v>18</v>
          </cell>
        </row>
        <row r="51">
          <cell r="B51">
            <v>321</v>
          </cell>
          <cell r="C51" t="str">
            <v>针车B2线</v>
          </cell>
          <cell r="D51" t="str">
            <v>រាជ វន្នី</v>
          </cell>
          <cell r="E51" t="str">
            <v>REACH VANNY</v>
          </cell>
          <cell r="F51" t="str">
            <v>F</v>
          </cell>
          <cell r="G51">
            <v>44109</v>
          </cell>
          <cell r="H51">
            <v>2</v>
          </cell>
          <cell r="I51">
            <v>44170</v>
          </cell>
          <cell r="J51">
            <v>44171</v>
          </cell>
          <cell r="K51">
            <v>3</v>
          </cell>
          <cell r="L51">
            <v>44261</v>
          </cell>
          <cell r="M51">
            <v>44262</v>
          </cell>
          <cell r="N51">
            <v>6</v>
          </cell>
          <cell r="O51">
            <v>44446</v>
          </cell>
          <cell r="P51" t="str">
            <v>090837428</v>
          </cell>
          <cell r="Q51">
            <v>33507</v>
          </cell>
          <cell r="R51">
            <v>29</v>
          </cell>
          <cell r="S51" t="str">
            <v>2911216-0540597-ទ</v>
          </cell>
          <cell r="T51" t="str">
            <v>柴桢省</v>
          </cell>
        </row>
        <row r="51">
          <cell r="W51">
            <v>1</v>
          </cell>
          <cell r="X51">
            <v>2</v>
          </cell>
          <cell r="Y51">
            <v>1</v>
          </cell>
        </row>
        <row r="51">
          <cell r="AA51">
            <v>18</v>
          </cell>
        </row>
        <row r="52">
          <cell r="B52">
            <v>322</v>
          </cell>
          <cell r="C52" t="str">
            <v>针车C1线</v>
          </cell>
          <cell r="D52" t="str">
            <v>អ៊ឹម នាង</v>
          </cell>
          <cell r="E52" t="str">
            <v>OEM NEANG</v>
          </cell>
          <cell r="F52" t="str">
            <v>F</v>
          </cell>
          <cell r="G52">
            <v>44109</v>
          </cell>
          <cell r="H52">
            <v>2</v>
          </cell>
          <cell r="I52">
            <v>44170</v>
          </cell>
          <cell r="J52">
            <v>44171</v>
          </cell>
          <cell r="K52">
            <v>3</v>
          </cell>
          <cell r="L52">
            <v>44261</v>
          </cell>
          <cell r="M52">
            <v>44262</v>
          </cell>
          <cell r="N52">
            <v>6</v>
          </cell>
          <cell r="O52">
            <v>44446</v>
          </cell>
          <cell r="P52" t="str">
            <v>090582858</v>
          </cell>
          <cell r="Q52">
            <v>31530</v>
          </cell>
          <cell r="R52">
            <v>35</v>
          </cell>
          <cell r="S52" t="str">
            <v>2860117-0577037-ផ</v>
          </cell>
          <cell r="T52" t="str">
            <v>柴桢省</v>
          </cell>
        </row>
        <row r="52">
          <cell r="W52">
            <v>0</v>
          </cell>
          <cell r="X52">
            <v>1</v>
          </cell>
          <cell r="Y52">
            <v>0</v>
          </cell>
        </row>
        <row r="52">
          <cell r="AA52">
            <v>18</v>
          </cell>
        </row>
        <row r="53">
          <cell r="B53">
            <v>323</v>
          </cell>
          <cell r="C53" t="str">
            <v>针车C1培训干部</v>
          </cell>
          <cell r="D53" t="str">
            <v>ផាង ផារី</v>
          </cell>
          <cell r="E53" t="str">
            <v>PHANG PHARY</v>
          </cell>
          <cell r="F53" t="str">
            <v>F</v>
          </cell>
          <cell r="G53">
            <v>44109</v>
          </cell>
          <cell r="H53">
            <v>2</v>
          </cell>
          <cell r="I53">
            <v>44170</v>
          </cell>
          <cell r="J53">
            <v>44171</v>
          </cell>
          <cell r="K53">
            <v>3</v>
          </cell>
          <cell r="L53">
            <v>44261</v>
          </cell>
          <cell r="M53">
            <v>44262</v>
          </cell>
          <cell r="N53">
            <v>6</v>
          </cell>
          <cell r="O53">
            <v>44446</v>
          </cell>
          <cell r="P53" t="str">
            <v>090778501</v>
          </cell>
          <cell r="Q53">
            <v>34196</v>
          </cell>
          <cell r="R53">
            <v>28</v>
          </cell>
          <cell r="S53" t="str">
            <v>2930417-0715393-ផ</v>
          </cell>
          <cell r="T53" t="str">
            <v>柴桢省</v>
          </cell>
        </row>
        <row r="53">
          <cell r="W53">
            <v>0</v>
          </cell>
          <cell r="X53">
            <v>2</v>
          </cell>
          <cell r="Y53">
            <v>0</v>
          </cell>
        </row>
        <row r="53">
          <cell r="AA53">
            <v>18</v>
          </cell>
        </row>
        <row r="54">
          <cell r="B54">
            <v>324</v>
          </cell>
          <cell r="C54" t="str">
            <v>针车F1线</v>
          </cell>
          <cell r="D54" t="str">
            <v>ចាន់ ចាន់រី</v>
          </cell>
          <cell r="E54" t="str">
            <v>CHAN CHANRY</v>
          </cell>
          <cell r="F54" t="str">
            <v>F</v>
          </cell>
          <cell r="G54">
            <v>44109</v>
          </cell>
          <cell r="H54">
            <v>2</v>
          </cell>
          <cell r="I54">
            <v>44170</v>
          </cell>
          <cell r="J54">
            <v>44171</v>
          </cell>
          <cell r="K54">
            <v>3</v>
          </cell>
          <cell r="L54">
            <v>44261</v>
          </cell>
          <cell r="M54">
            <v>44262</v>
          </cell>
          <cell r="N54">
            <v>6</v>
          </cell>
          <cell r="O54">
            <v>44446</v>
          </cell>
          <cell r="P54" t="str">
            <v>090824530</v>
          </cell>
          <cell r="Q54">
            <v>33128</v>
          </cell>
          <cell r="R54">
            <v>30</v>
          </cell>
          <cell r="S54" t="str">
            <v>2901216-0558315-ត</v>
          </cell>
        </row>
        <row r="54">
          <cell r="AA54">
            <v>18</v>
          </cell>
        </row>
        <row r="55">
          <cell r="B55">
            <v>328</v>
          </cell>
          <cell r="C55" t="str">
            <v>针车B1线</v>
          </cell>
          <cell r="D55" t="str">
            <v>ស៊ិន យ៉ា</v>
          </cell>
          <cell r="E55" t="str">
            <v>SHIN YA</v>
          </cell>
          <cell r="F55" t="str">
            <v>F</v>
          </cell>
          <cell r="G55">
            <v>44109</v>
          </cell>
          <cell r="H55">
            <v>2</v>
          </cell>
          <cell r="I55">
            <v>44170</v>
          </cell>
          <cell r="J55">
            <v>44171</v>
          </cell>
          <cell r="K55">
            <v>3</v>
          </cell>
          <cell r="L55">
            <v>44261</v>
          </cell>
          <cell r="M55">
            <v>44262</v>
          </cell>
          <cell r="N55">
            <v>6</v>
          </cell>
          <cell r="O55">
            <v>44446</v>
          </cell>
          <cell r="P55" t="str">
            <v>090757205</v>
          </cell>
          <cell r="Q55">
            <v>32236</v>
          </cell>
          <cell r="R55">
            <v>33</v>
          </cell>
          <cell r="S55" t="str">
            <v>2880117-0570043-ឍ</v>
          </cell>
          <cell r="T55" t="str">
            <v>柴桢省</v>
          </cell>
        </row>
        <row r="55">
          <cell r="W55">
            <v>1</v>
          </cell>
          <cell r="X55">
            <v>2</v>
          </cell>
          <cell r="Y55">
            <v>0</v>
          </cell>
        </row>
        <row r="55">
          <cell r="AA55">
            <v>18</v>
          </cell>
        </row>
        <row r="56">
          <cell r="B56">
            <v>329</v>
          </cell>
          <cell r="C56" t="str">
            <v>针车B2线</v>
          </cell>
          <cell r="D56" t="str">
            <v>មាស ពុទ្ធី</v>
          </cell>
          <cell r="E56" t="str">
            <v>MEAS PUTHY</v>
          </cell>
          <cell r="F56" t="str">
            <v>F</v>
          </cell>
          <cell r="G56">
            <v>44109</v>
          </cell>
          <cell r="H56">
            <v>2</v>
          </cell>
          <cell r="I56">
            <v>44170</v>
          </cell>
          <cell r="J56">
            <v>44171</v>
          </cell>
          <cell r="K56">
            <v>3</v>
          </cell>
          <cell r="L56">
            <v>44261</v>
          </cell>
          <cell r="M56">
            <v>44262</v>
          </cell>
          <cell r="N56">
            <v>6</v>
          </cell>
          <cell r="O56">
            <v>44446</v>
          </cell>
          <cell r="P56" t="str">
            <v>09000538359</v>
          </cell>
          <cell r="Q56">
            <v>29445</v>
          </cell>
          <cell r="R56">
            <v>41</v>
          </cell>
          <cell r="S56" t="str">
            <v>2800117-0573766-ប</v>
          </cell>
          <cell r="T56" t="str">
            <v>柴桢省</v>
          </cell>
        </row>
        <row r="56">
          <cell r="W56">
            <v>1</v>
          </cell>
          <cell r="X56">
            <v>2</v>
          </cell>
          <cell r="Y56">
            <v>0</v>
          </cell>
        </row>
        <row r="56">
          <cell r="AA56">
            <v>18</v>
          </cell>
        </row>
        <row r="57">
          <cell r="B57">
            <v>330</v>
          </cell>
          <cell r="C57" t="str">
            <v>针车B1线</v>
          </cell>
          <cell r="D57" t="str">
            <v>នី ស្រីលាក់</v>
          </cell>
          <cell r="E57" t="str">
            <v>NY SREYLEAK</v>
          </cell>
          <cell r="F57" t="str">
            <v>F</v>
          </cell>
          <cell r="G57">
            <v>44109</v>
          </cell>
          <cell r="H57">
            <v>2</v>
          </cell>
          <cell r="I57">
            <v>44170</v>
          </cell>
          <cell r="J57">
            <v>44171</v>
          </cell>
          <cell r="K57">
            <v>3</v>
          </cell>
          <cell r="L57">
            <v>44261</v>
          </cell>
          <cell r="M57">
            <v>44262</v>
          </cell>
          <cell r="N57">
            <v>6</v>
          </cell>
          <cell r="O57">
            <v>44446</v>
          </cell>
          <cell r="P57" t="str">
            <v>090614860</v>
          </cell>
          <cell r="Q57">
            <v>34492</v>
          </cell>
          <cell r="R57">
            <v>27</v>
          </cell>
          <cell r="S57" t="str">
            <v>2940518-1409545-ម</v>
          </cell>
          <cell r="T57" t="str">
            <v>柴桢省</v>
          </cell>
        </row>
        <row r="57">
          <cell r="W57">
            <v>0</v>
          </cell>
          <cell r="X57">
            <v>2</v>
          </cell>
          <cell r="Y57">
            <v>1</v>
          </cell>
        </row>
        <row r="57">
          <cell r="AA57">
            <v>18</v>
          </cell>
        </row>
        <row r="58">
          <cell r="B58">
            <v>332</v>
          </cell>
          <cell r="C58" t="str">
            <v>电脑针车班长</v>
          </cell>
          <cell r="D58" t="str">
            <v>ហែម វុត្ថា</v>
          </cell>
          <cell r="E58" t="str">
            <v>HEM VUTHA</v>
          </cell>
          <cell r="F58" t="str">
            <v>F</v>
          </cell>
          <cell r="G58">
            <v>44109</v>
          </cell>
          <cell r="H58">
            <v>2</v>
          </cell>
          <cell r="I58">
            <v>44170</v>
          </cell>
          <cell r="J58">
            <v>44171</v>
          </cell>
          <cell r="K58">
            <v>3</v>
          </cell>
          <cell r="L58">
            <v>44261</v>
          </cell>
          <cell r="M58">
            <v>44262</v>
          </cell>
          <cell r="N58">
            <v>6</v>
          </cell>
          <cell r="O58">
            <v>44446</v>
          </cell>
          <cell r="P58" t="str">
            <v>090854430</v>
          </cell>
          <cell r="Q58">
            <v>34335</v>
          </cell>
          <cell r="R58">
            <v>27</v>
          </cell>
        </row>
        <row r="58">
          <cell r="T58" t="str">
            <v>柴桢省</v>
          </cell>
        </row>
        <row r="58">
          <cell r="W58">
            <v>0</v>
          </cell>
          <cell r="X58">
            <v>1</v>
          </cell>
          <cell r="Y58">
            <v>0</v>
          </cell>
        </row>
        <row r="58">
          <cell r="AA58">
            <v>18</v>
          </cell>
        </row>
        <row r="59">
          <cell r="B59">
            <v>333</v>
          </cell>
          <cell r="C59" t="str">
            <v>针车A1助理</v>
          </cell>
          <cell r="D59" t="str">
            <v>អ៊ុក ចន្ធី</v>
          </cell>
          <cell r="E59" t="str">
            <v>OUK CHANTHY</v>
          </cell>
          <cell r="F59" t="str">
            <v>F</v>
          </cell>
          <cell r="G59">
            <v>44109</v>
          </cell>
          <cell r="H59">
            <v>2</v>
          </cell>
          <cell r="I59">
            <v>44170</v>
          </cell>
          <cell r="J59">
            <v>44171</v>
          </cell>
          <cell r="K59">
            <v>3</v>
          </cell>
          <cell r="L59">
            <v>44261</v>
          </cell>
          <cell r="M59">
            <v>44262</v>
          </cell>
          <cell r="N59">
            <v>6</v>
          </cell>
          <cell r="O59">
            <v>44446</v>
          </cell>
          <cell r="P59" t="str">
            <v>090625306</v>
          </cell>
          <cell r="Q59">
            <v>33610</v>
          </cell>
          <cell r="R59">
            <v>29</v>
          </cell>
        </row>
        <row r="59">
          <cell r="T59" t="str">
            <v>柴桢省</v>
          </cell>
        </row>
        <row r="59">
          <cell r="W59">
            <v>0</v>
          </cell>
          <cell r="X59">
            <v>2</v>
          </cell>
          <cell r="Y59">
            <v>1</v>
          </cell>
        </row>
        <row r="59">
          <cell r="AA59">
            <v>18</v>
          </cell>
        </row>
        <row r="60">
          <cell r="B60">
            <v>345</v>
          </cell>
          <cell r="C60" t="str">
            <v>针车B1线</v>
          </cell>
          <cell r="D60" t="str">
            <v>ពុធ សារិ</v>
          </cell>
          <cell r="E60" t="str">
            <v>PHUT SARI</v>
          </cell>
          <cell r="F60" t="str">
            <v>F</v>
          </cell>
          <cell r="G60">
            <v>44118</v>
          </cell>
          <cell r="H60">
            <v>2</v>
          </cell>
          <cell r="I60">
            <v>44179</v>
          </cell>
          <cell r="J60">
            <v>44180</v>
          </cell>
          <cell r="K60">
            <v>3</v>
          </cell>
          <cell r="L60">
            <v>44270</v>
          </cell>
          <cell r="M60">
            <v>44271</v>
          </cell>
          <cell r="N60">
            <v>6</v>
          </cell>
          <cell r="O60">
            <v>44455</v>
          </cell>
          <cell r="P60" t="str">
            <v>090594306</v>
          </cell>
          <cell r="Q60">
            <v>27829</v>
          </cell>
          <cell r="R60">
            <v>45</v>
          </cell>
          <cell r="S60" t="str">
            <v>2760317-0659872-ល</v>
          </cell>
          <cell r="T60" t="str">
            <v>柴桢省</v>
          </cell>
        </row>
        <row r="60">
          <cell r="W60">
            <v>1</v>
          </cell>
          <cell r="X60">
            <v>1</v>
          </cell>
          <cell r="Y60">
            <v>0</v>
          </cell>
        </row>
        <row r="60">
          <cell r="AA60">
            <v>18</v>
          </cell>
        </row>
        <row r="61">
          <cell r="B61">
            <v>346</v>
          </cell>
          <cell r="C61" t="str">
            <v>针车A2线</v>
          </cell>
          <cell r="D61" t="str">
            <v>កឹម គង់</v>
          </cell>
          <cell r="E61" t="str">
            <v>KOEM KONG</v>
          </cell>
          <cell r="F61" t="str">
            <v>F</v>
          </cell>
          <cell r="G61">
            <v>44118</v>
          </cell>
          <cell r="H61">
            <v>2</v>
          </cell>
          <cell r="I61">
            <v>44179</v>
          </cell>
          <cell r="J61">
            <v>44180</v>
          </cell>
          <cell r="K61">
            <v>3</v>
          </cell>
          <cell r="L61">
            <v>44270</v>
          </cell>
          <cell r="M61">
            <v>44271</v>
          </cell>
          <cell r="N61">
            <v>6</v>
          </cell>
          <cell r="O61">
            <v>44455</v>
          </cell>
          <cell r="P61" t="str">
            <v>090787783</v>
          </cell>
          <cell r="Q61">
            <v>31385</v>
          </cell>
          <cell r="R61">
            <v>35</v>
          </cell>
          <cell r="S61" t="str">
            <v>2851216-0557558-ល</v>
          </cell>
          <cell r="T61" t="str">
            <v>柴桢省</v>
          </cell>
        </row>
        <row r="61">
          <cell r="W61">
            <v>0</v>
          </cell>
          <cell r="X61">
            <v>2</v>
          </cell>
          <cell r="Y61">
            <v>0</v>
          </cell>
        </row>
        <row r="61">
          <cell r="AA61">
            <v>18</v>
          </cell>
        </row>
        <row r="62">
          <cell r="B62">
            <v>348</v>
          </cell>
          <cell r="C62" t="str">
            <v>针车A2线</v>
          </cell>
          <cell r="D62" t="str">
            <v>អន ពុតសូរិយា</v>
          </cell>
          <cell r="E62" t="str">
            <v>ORN PUTSOREYA</v>
          </cell>
          <cell r="F62" t="str">
            <v>F</v>
          </cell>
          <cell r="G62">
            <v>44118</v>
          </cell>
          <cell r="H62">
            <v>2</v>
          </cell>
          <cell r="I62">
            <v>44179</v>
          </cell>
          <cell r="J62">
            <v>44180</v>
          </cell>
          <cell r="K62">
            <v>3</v>
          </cell>
          <cell r="L62">
            <v>44270</v>
          </cell>
          <cell r="M62">
            <v>44271</v>
          </cell>
          <cell r="N62">
            <v>6</v>
          </cell>
          <cell r="O62">
            <v>44455</v>
          </cell>
          <cell r="P62" t="str">
            <v>090589955</v>
          </cell>
          <cell r="Q62">
            <v>35534</v>
          </cell>
          <cell r="R62">
            <v>24</v>
          </cell>
          <cell r="S62" t="str">
            <v>2970617-0805177-ល</v>
          </cell>
          <cell r="T62" t="str">
            <v>柴桢省</v>
          </cell>
        </row>
        <row r="62">
          <cell r="W62">
            <v>0</v>
          </cell>
          <cell r="X62">
            <v>0</v>
          </cell>
          <cell r="Y62">
            <v>0</v>
          </cell>
        </row>
        <row r="62">
          <cell r="AA62">
            <v>18</v>
          </cell>
        </row>
        <row r="63">
          <cell r="B63">
            <v>349</v>
          </cell>
          <cell r="C63" t="str">
            <v>针车A2线</v>
          </cell>
          <cell r="D63" t="str">
            <v>ទយ សម្ភស្ស</v>
          </cell>
          <cell r="E63" t="str">
            <v>TOY SAMPHAS</v>
          </cell>
          <cell r="F63" t="str">
            <v>F</v>
          </cell>
          <cell r="G63">
            <v>44118</v>
          </cell>
          <cell r="H63">
            <v>2</v>
          </cell>
          <cell r="I63">
            <v>44179</v>
          </cell>
          <cell r="J63">
            <v>44180</v>
          </cell>
          <cell r="K63">
            <v>3</v>
          </cell>
          <cell r="L63">
            <v>44270</v>
          </cell>
          <cell r="M63">
            <v>44271</v>
          </cell>
          <cell r="N63">
            <v>6</v>
          </cell>
          <cell r="O63">
            <v>44455</v>
          </cell>
          <cell r="P63" t="str">
            <v>090542998</v>
          </cell>
          <cell r="Q63">
            <v>30814</v>
          </cell>
          <cell r="R63">
            <v>37</v>
          </cell>
        </row>
        <row r="63">
          <cell r="T63" t="str">
            <v>柴桢省</v>
          </cell>
        </row>
        <row r="63">
          <cell r="W63">
            <v>0</v>
          </cell>
          <cell r="X63">
            <v>1</v>
          </cell>
          <cell r="Y63">
            <v>0</v>
          </cell>
        </row>
        <row r="63">
          <cell r="AA63">
            <v>18</v>
          </cell>
        </row>
        <row r="64">
          <cell r="B64">
            <v>350</v>
          </cell>
          <cell r="C64" t="str">
            <v>针车B1线</v>
          </cell>
          <cell r="D64" t="str">
            <v>សឹម សុខា</v>
          </cell>
          <cell r="E64" t="str">
            <v>SOEM SOKHA</v>
          </cell>
          <cell r="F64" t="str">
            <v>F</v>
          </cell>
          <cell r="G64">
            <v>44118</v>
          </cell>
          <cell r="H64">
            <v>2</v>
          </cell>
          <cell r="I64">
            <v>44179</v>
          </cell>
          <cell r="J64">
            <v>44180</v>
          </cell>
          <cell r="K64">
            <v>3</v>
          </cell>
          <cell r="L64">
            <v>44270</v>
          </cell>
          <cell r="M64">
            <v>44271</v>
          </cell>
          <cell r="N64">
            <v>6</v>
          </cell>
          <cell r="O64">
            <v>44455</v>
          </cell>
          <cell r="P64" t="str">
            <v>090708236</v>
          </cell>
          <cell r="Q64">
            <v>32886</v>
          </cell>
          <cell r="R64">
            <v>31</v>
          </cell>
        </row>
        <row r="64">
          <cell r="T64" t="str">
            <v>柴桢省</v>
          </cell>
        </row>
        <row r="64">
          <cell r="W64">
            <v>0</v>
          </cell>
          <cell r="X64">
            <v>1</v>
          </cell>
          <cell r="Y64">
            <v>0</v>
          </cell>
        </row>
        <row r="64">
          <cell r="AA64">
            <v>18</v>
          </cell>
        </row>
        <row r="65">
          <cell r="B65">
            <v>352</v>
          </cell>
          <cell r="C65" t="str">
            <v>针车A2线</v>
          </cell>
          <cell r="D65" t="str">
            <v>ថុក ផល្លា</v>
          </cell>
          <cell r="E65" t="str">
            <v>THOK PHALLA</v>
          </cell>
          <cell r="F65" t="str">
            <v>F</v>
          </cell>
          <cell r="G65">
            <v>44118</v>
          </cell>
          <cell r="H65">
            <v>2</v>
          </cell>
          <cell r="I65">
            <v>44179</v>
          </cell>
          <cell r="J65">
            <v>44180</v>
          </cell>
          <cell r="K65">
            <v>3</v>
          </cell>
          <cell r="L65">
            <v>44270</v>
          </cell>
          <cell r="M65">
            <v>44271</v>
          </cell>
          <cell r="N65">
            <v>6</v>
          </cell>
          <cell r="O65">
            <v>44455</v>
          </cell>
          <cell r="P65" t="str">
            <v>090618288</v>
          </cell>
          <cell r="Q65">
            <v>31949</v>
          </cell>
          <cell r="R65">
            <v>34</v>
          </cell>
          <cell r="S65" t="str">
            <v>2870519-2060938-ល</v>
          </cell>
          <cell r="T65" t="str">
            <v>柴桢省</v>
          </cell>
        </row>
        <row r="65">
          <cell r="W65">
            <v>1</v>
          </cell>
          <cell r="X65">
            <v>3</v>
          </cell>
          <cell r="Y65">
            <v>0</v>
          </cell>
        </row>
        <row r="65">
          <cell r="AA65">
            <v>18</v>
          </cell>
        </row>
        <row r="66">
          <cell r="B66">
            <v>353</v>
          </cell>
          <cell r="C66" t="str">
            <v>针车A2线</v>
          </cell>
          <cell r="D66" t="str">
            <v>ដោក ស្រីកា</v>
          </cell>
          <cell r="E66" t="str">
            <v>DORK SREYKA</v>
          </cell>
          <cell r="F66" t="str">
            <v>F</v>
          </cell>
          <cell r="G66">
            <v>44118</v>
          </cell>
          <cell r="H66">
            <v>2</v>
          </cell>
          <cell r="I66">
            <v>44179</v>
          </cell>
          <cell r="J66">
            <v>44180</v>
          </cell>
          <cell r="K66">
            <v>3</v>
          </cell>
          <cell r="L66">
            <v>44270</v>
          </cell>
          <cell r="M66">
            <v>44271</v>
          </cell>
          <cell r="N66">
            <v>6</v>
          </cell>
          <cell r="O66">
            <v>44455</v>
          </cell>
          <cell r="P66" t="str">
            <v>090714078</v>
          </cell>
          <cell r="Q66">
            <v>32205</v>
          </cell>
          <cell r="R66">
            <v>33</v>
          </cell>
          <cell r="S66" t="str">
            <v>2880117-0569691-ល</v>
          </cell>
          <cell r="T66" t="str">
            <v>柴桢省</v>
          </cell>
        </row>
        <row r="66">
          <cell r="W66">
            <v>0</v>
          </cell>
          <cell r="X66">
            <v>0</v>
          </cell>
          <cell r="Y66">
            <v>0</v>
          </cell>
        </row>
        <row r="66">
          <cell r="AA66">
            <v>18</v>
          </cell>
        </row>
        <row r="67">
          <cell r="B67">
            <v>354</v>
          </cell>
          <cell r="C67" t="str">
            <v>针车B2线</v>
          </cell>
          <cell r="D67" t="str">
            <v>ឃិន លីដា</v>
          </cell>
          <cell r="E67" t="str">
            <v>KHIN LIDA</v>
          </cell>
          <cell r="F67" t="str">
            <v>F</v>
          </cell>
          <cell r="G67">
            <v>44118</v>
          </cell>
          <cell r="H67">
            <v>2</v>
          </cell>
          <cell r="I67">
            <v>44179</v>
          </cell>
          <cell r="J67">
            <v>44180</v>
          </cell>
          <cell r="K67">
            <v>3</v>
          </cell>
          <cell r="L67">
            <v>44270</v>
          </cell>
          <cell r="M67">
            <v>44271</v>
          </cell>
          <cell r="N67">
            <v>6</v>
          </cell>
          <cell r="O67">
            <v>44455</v>
          </cell>
          <cell r="P67" t="str">
            <v>090918731</v>
          </cell>
          <cell r="Q67">
            <v>37195</v>
          </cell>
          <cell r="R67">
            <v>19</v>
          </cell>
        </row>
        <row r="67">
          <cell r="T67" t="str">
            <v>柴桢省</v>
          </cell>
        </row>
        <row r="67">
          <cell r="W67">
            <v>0</v>
          </cell>
          <cell r="X67">
            <v>0</v>
          </cell>
          <cell r="Y67">
            <v>0</v>
          </cell>
        </row>
        <row r="67">
          <cell r="AA67">
            <v>18</v>
          </cell>
        </row>
        <row r="68">
          <cell r="B68">
            <v>355</v>
          </cell>
          <cell r="C68" t="str">
            <v>针车A2线</v>
          </cell>
          <cell r="D68" t="str">
            <v>ឌិន ដានី</v>
          </cell>
          <cell r="E68" t="str">
            <v>DIN DANY</v>
          </cell>
          <cell r="F68" t="str">
            <v>F</v>
          </cell>
          <cell r="G68">
            <v>44118</v>
          </cell>
          <cell r="H68">
            <v>2</v>
          </cell>
          <cell r="I68">
            <v>44179</v>
          </cell>
          <cell r="J68">
            <v>44180</v>
          </cell>
          <cell r="K68">
            <v>3</v>
          </cell>
          <cell r="L68">
            <v>44270</v>
          </cell>
          <cell r="M68">
            <v>44271</v>
          </cell>
          <cell r="N68">
            <v>6</v>
          </cell>
          <cell r="O68">
            <v>44455</v>
          </cell>
          <cell r="P68" t="str">
            <v>090916145</v>
          </cell>
          <cell r="Q68">
            <v>37387</v>
          </cell>
          <cell r="R68">
            <v>19</v>
          </cell>
        </row>
        <row r="68">
          <cell r="T68" t="str">
            <v>柴桢省</v>
          </cell>
        </row>
        <row r="68">
          <cell r="W68">
            <v>0</v>
          </cell>
          <cell r="X68">
            <v>0</v>
          </cell>
          <cell r="Y68">
            <v>0</v>
          </cell>
        </row>
        <row r="68">
          <cell r="AA68">
            <v>18</v>
          </cell>
        </row>
        <row r="69">
          <cell r="B69">
            <v>358</v>
          </cell>
          <cell r="C69" t="str">
            <v>针车A1线</v>
          </cell>
          <cell r="D69" t="str">
            <v>ពៅ ភីយ៉ា</v>
          </cell>
          <cell r="E69" t="str">
            <v>POV PHIYA</v>
          </cell>
          <cell r="F69" t="str">
            <v>F</v>
          </cell>
          <cell r="G69">
            <v>44118</v>
          </cell>
          <cell r="H69">
            <v>2</v>
          </cell>
          <cell r="I69">
            <v>44179</v>
          </cell>
          <cell r="J69">
            <v>44180</v>
          </cell>
          <cell r="K69">
            <v>3</v>
          </cell>
          <cell r="L69">
            <v>44270</v>
          </cell>
          <cell r="M69">
            <v>44271</v>
          </cell>
          <cell r="N69">
            <v>6</v>
          </cell>
          <cell r="O69">
            <v>44455</v>
          </cell>
          <cell r="P69" t="str">
            <v>090583847</v>
          </cell>
          <cell r="Q69">
            <v>33703</v>
          </cell>
          <cell r="R69">
            <v>29</v>
          </cell>
          <cell r="S69" t="str">
            <v>2920117-0566091-ជ</v>
          </cell>
          <cell r="T69" t="str">
            <v>柴桢省</v>
          </cell>
        </row>
        <row r="69">
          <cell r="W69">
            <v>0</v>
          </cell>
          <cell r="X69">
            <v>2</v>
          </cell>
          <cell r="Y69">
            <v>0</v>
          </cell>
        </row>
        <row r="69">
          <cell r="AA69">
            <v>18</v>
          </cell>
        </row>
        <row r="70">
          <cell r="B70">
            <v>367</v>
          </cell>
          <cell r="C70" t="str">
            <v>针车A2线</v>
          </cell>
          <cell r="D70" t="str">
            <v>គល់ ជោរី</v>
          </cell>
          <cell r="E70" t="str">
            <v>KUL CHORY</v>
          </cell>
          <cell r="F70" t="str">
            <v>F</v>
          </cell>
          <cell r="G70">
            <v>44118</v>
          </cell>
          <cell r="H70">
            <v>2</v>
          </cell>
          <cell r="I70">
            <v>44179</v>
          </cell>
          <cell r="J70">
            <v>44180</v>
          </cell>
          <cell r="K70">
            <v>3</v>
          </cell>
          <cell r="L70">
            <v>44270</v>
          </cell>
          <cell r="M70">
            <v>44271</v>
          </cell>
          <cell r="N70">
            <v>6</v>
          </cell>
          <cell r="O70">
            <v>44455</v>
          </cell>
          <cell r="P70" t="str">
            <v>090706383</v>
          </cell>
          <cell r="Q70">
            <v>34875</v>
          </cell>
          <cell r="R70">
            <v>26</v>
          </cell>
          <cell r="S70" t="str">
            <v>2950318-1300163-ញ</v>
          </cell>
          <cell r="T70" t="str">
            <v>PREY VEANG</v>
          </cell>
        </row>
        <row r="70">
          <cell r="W70">
            <v>0</v>
          </cell>
          <cell r="X70">
            <v>1</v>
          </cell>
          <cell r="Y70">
            <v>0</v>
          </cell>
        </row>
        <row r="70">
          <cell r="AA70">
            <v>18</v>
          </cell>
        </row>
        <row r="71">
          <cell r="B71">
            <v>369</v>
          </cell>
          <cell r="C71" t="str">
            <v>针车A2线</v>
          </cell>
          <cell r="D71" t="str">
            <v>ផន សោភាលៃ</v>
          </cell>
          <cell r="E71" t="str">
            <v>PHAN SORPHEALAI</v>
          </cell>
          <cell r="F71" t="str">
            <v>F</v>
          </cell>
          <cell r="G71">
            <v>44118</v>
          </cell>
          <cell r="H71">
            <v>2</v>
          </cell>
          <cell r="I71">
            <v>44179</v>
          </cell>
          <cell r="J71">
            <v>44180</v>
          </cell>
          <cell r="K71">
            <v>3</v>
          </cell>
          <cell r="L71">
            <v>44270</v>
          </cell>
          <cell r="M71">
            <v>44271</v>
          </cell>
          <cell r="N71">
            <v>6</v>
          </cell>
          <cell r="O71">
            <v>44455</v>
          </cell>
          <cell r="P71" t="str">
            <v>090808873</v>
          </cell>
          <cell r="Q71">
            <v>30505</v>
          </cell>
          <cell r="R71">
            <v>38</v>
          </cell>
          <cell r="S71" t="str">
            <v>2831217-1086924-ផ</v>
          </cell>
          <cell r="T71" t="str">
            <v>柴桢省</v>
          </cell>
        </row>
        <row r="71">
          <cell r="W71">
            <v>0</v>
          </cell>
          <cell r="X71">
            <v>0</v>
          </cell>
          <cell r="Y71">
            <v>0</v>
          </cell>
        </row>
        <row r="71">
          <cell r="AA71">
            <v>18</v>
          </cell>
        </row>
        <row r="72">
          <cell r="B72">
            <v>372</v>
          </cell>
          <cell r="C72" t="str">
            <v>针车B1线</v>
          </cell>
          <cell r="D72" t="str">
            <v>សួស ស៊ីថា</v>
          </cell>
          <cell r="E72" t="str">
            <v>SUOS SITHA</v>
          </cell>
          <cell r="F72" t="str">
            <v>F</v>
          </cell>
          <cell r="G72">
            <v>44118</v>
          </cell>
          <cell r="H72">
            <v>2</v>
          </cell>
          <cell r="I72">
            <v>44179</v>
          </cell>
          <cell r="J72">
            <v>44180</v>
          </cell>
          <cell r="K72">
            <v>3</v>
          </cell>
          <cell r="L72">
            <v>44270</v>
          </cell>
          <cell r="M72">
            <v>44271</v>
          </cell>
          <cell r="N72">
            <v>6</v>
          </cell>
          <cell r="O72">
            <v>44455</v>
          </cell>
          <cell r="P72" t="str">
            <v>090791546</v>
          </cell>
          <cell r="Q72">
            <v>30376</v>
          </cell>
          <cell r="R72">
            <v>38</v>
          </cell>
        </row>
        <row r="72">
          <cell r="T72" t="str">
            <v>柴桢省</v>
          </cell>
        </row>
        <row r="72">
          <cell r="W72">
            <v>1</v>
          </cell>
          <cell r="X72">
            <v>1</v>
          </cell>
          <cell r="Y72">
            <v>0</v>
          </cell>
        </row>
        <row r="72">
          <cell r="AA72">
            <v>18</v>
          </cell>
        </row>
        <row r="73">
          <cell r="B73">
            <v>373</v>
          </cell>
          <cell r="C73" t="str">
            <v>针车A2线</v>
          </cell>
          <cell r="D73" t="str">
            <v>គង់ កេនណា</v>
          </cell>
          <cell r="E73" t="str">
            <v>KONG KENNA</v>
          </cell>
          <cell r="F73" t="str">
            <v>F</v>
          </cell>
          <cell r="G73">
            <v>44118</v>
          </cell>
          <cell r="H73">
            <v>2</v>
          </cell>
          <cell r="I73">
            <v>44179</v>
          </cell>
          <cell r="J73">
            <v>44180</v>
          </cell>
          <cell r="K73">
            <v>3</v>
          </cell>
          <cell r="L73">
            <v>44270</v>
          </cell>
          <cell r="M73">
            <v>44271</v>
          </cell>
          <cell r="N73">
            <v>6</v>
          </cell>
          <cell r="O73">
            <v>44455</v>
          </cell>
          <cell r="P73" t="str">
            <v>090744383</v>
          </cell>
          <cell r="Q73">
            <v>31339</v>
          </cell>
          <cell r="R73">
            <v>35</v>
          </cell>
          <cell r="S73" t="str">
            <v>2850117-0577507-ព</v>
          </cell>
          <cell r="T73" t="str">
            <v>柴桢省</v>
          </cell>
        </row>
        <row r="73">
          <cell r="W73">
            <v>0</v>
          </cell>
          <cell r="X73">
            <v>1</v>
          </cell>
          <cell r="Y73">
            <v>0</v>
          </cell>
        </row>
        <row r="73">
          <cell r="AA73">
            <v>18</v>
          </cell>
        </row>
        <row r="74">
          <cell r="B74">
            <v>374</v>
          </cell>
          <cell r="C74" t="str">
            <v>针车F1线</v>
          </cell>
          <cell r="D74" t="str">
            <v>ជា ឫទ្ធី</v>
          </cell>
          <cell r="E74" t="str">
            <v>CHEA RITHY</v>
          </cell>
          <cell r="F74" t="str">
            <v>F</v>
          </cell>
          <cell r="G74">
            <v>44118</v>
          </cell>
          <cell r="H74">
            <v>2</v>
          </cell>
          <cell r="I74">
            <v>44179</v>
          </cell>
          <cell r="J74">
            <v>44180</v>
          </cell>
          <cell r="K74">
            <v>3</v>
          </cell>
          <cell r="L74">
            <v>44270</v>
          </cell>
          <cell r="M74">
            <v>44271</v>
          </cell>
          <cell r="N74">
            <v>6</v>
          </cell>
          <cell r="O74">
            <v>44455</v>
          </cell>
          <cell r="P74" t="str">
            <v>090910769</v>
          </cell>
          <cell r="Q74">
            <v>35311</v>
          </cell>
          <cell r="R74">
            <v>25</v>
          </cell>
          <cell r="S74" t="str">
            <v>2960220-2316840-ខ</v>
          </cell>
          <cell r="T74" t="str">
            <v>柴桢省</v>
          </cell>
        </row>
        <row r="74">
          <cell r="W74">
            <v>0</v>
          </cell>
          <cell r="X74">
            <v>1</v>
          </cell>
          <cell r="Y74">
            <v>0</v>
          </cell>
        </row>
        <row r="74">
          <cell r="AA74">
            <v>18</v>
          </cell>
        </row>
        <row r="75">
          <cell r="B75">
            <v>376</v>
          </cell>
          <cell r="C75" t="str">
            <v>针车A1线</v>
          </cell>
          <cell r="D75" t="str">
            <v>សូ សុវណ្ណារ៉ា</v>
          </cell>
          <cell r="E75" t="str">
            <v>SO SOVANNARA</v>
          </cell>
          <cell r="F75" t="str">
            <v>F</v>
          </cell>
          <cell r="G75">
            <v>44118</v>
          </cell>
          <cell r="H75">
            <v>2</v>
          </cell>
          <cell r="I75">
            <v>44179</v>
          </cell>
          <cell r="J75">
            <v>44180</v>
          </cell>
          <cell r="K75">
            <v>3</v>
          </cell>
          <cell r="L75">
            <v>44270</v>
          </cell>
          <cell r="M75">
            <v>44271</v>
          </cell>
          <cell r="N75">
            <v>6</v>
          </cell>
          <cell r="O75">
            <v>44455</v>
          </cell>
          <cell r="P75" t="str">
            <v>090613084</v>
          </cell>
          <cell r="Q75">
            <v>30416</v>
          </cell>
          <cell r="R75">
            <v>38</v>
          </cell>
          <cell r="S75" t="str">
            <v>2830117-0571113-ធ</v>
          </cell>
          <cell r="T75" t="str">
            <v>柴桢省</v>
          </cell>
        </row>
        <row r="75">
          <cell r="W75">
            <v>0</v>
          </cell>
          <cell r="X75">
            <v>1</v>
          </cell>
          <cell r="Y75">
            <v>0</v>
          </cell>
        </row>
        <row r="75">
          <cell r="AA75">
            <v>18</v>
          </cell>
        </row>
        <row r="76">
          <cell r="B76">
            <v>377</v>
          </cell>
          <cell r="C76" t="str">
            <v>针车E2线</v>
          </cell>
          <cell r="D76" t="str">
            <v>សួន ពុទ្ធា</v>
          </cell>
          <cell r="E76" t="str">
            <v>SUON PUTHEA</v>
          </cell>
          <cell r="F76" t="str">
            <v>F</v>
          </cell>
          <cell r="G76">
            <v>44118</v>
          </cell>
          <cell r="H76">
            <v>2</v>
          </cell>
          <cell r="I76">
            <v>44179</v>
          </cell>
          <cell r="J76">
            <v>44180</v>
          </cell>
          <cell r="K76">
            <v>3</v>
          </cell>
          <cell r="L76">
            <v>44270</v>
          </cell>
          <cell r="M76">
            <v>44271</v>
          </cell>
          <cell r="N76">
            <v>6</v>
          </cell>
          <cell r="O76">
            <v>44455</v>
          </cell>
          <cell r="P76">
            <v>10813464</v>
          </cell>
          <cell r="Q76">
            <v>33031</v>
          </cell>
          <cell r="R76">
            <v>31</v>
          </cell>
          <cell r="S76" t="str">
            <v>2900317-0641173-ប</v>
          </cell>
          <cell r="T76" t="str">
            <v>金边</v>
          </cell>
        </row>
        <row r="76">
          <cell r="W76">
            <v>0</v>
          </cell>
          <cell r="X76">
            <v>2</v>
          </cell>
          <cell r="Y76">
            <v>0</v>
          </cell>
        </row>
        <row r="76">
          <cell r="AA76">
            <v>18</v>
          </cell>
        </row>
        <row r="77">
          <cell r="B77">
            <v>379</v>
          </cell>
          <cell r="C77" t="str">
            <v>针车A2线</v>
          </cell>
          <cell r="D77" t="str">
            <v>នៅ សោភា</v>
          </cell>
          <cell r="E77" t="str">
            <v>NOV SORPHEA</v>
          </cell>
          <cell r="F77" t="str">
            <v>F</v>
          </cell>
          <cell r="G77">
            <v>44118</v>
          </cell>
          <cell r="H77">
            <v>2</v>
          </cell>
          <cell r="I77">
            <v>44179</v>
          </cell>
          <cell r="J77">
            <v>44180</v>
          </cell>
          <cell r="K77">
            <v>3</v>
          </cell>
          <cell r="L77">
            <v>44270</v>
          </cell>
          <cell r="M77">
            <v>44271</v>
          </cell>
          <cell r="N77">
            <v>6</v>
          </cell>
          <cell r="O77">
            <v>44455</v>
          </cell>
          <cell r="P77" t="str">
            <v>050863707</v>
          </cell>
          <cell r="Q77">
            <v>34978</v>
          </cell>
          <cell r="R77">
            <v>25</v>
          </cell>
          <cell r="S77" t="str">
            <v>2951218-1934182-ក</v>
          </cell>
          <cell r="T77" t="str">
            <v>PREY VEANG</v>
          </cell>
        </row>
        <row r="77">
          <cell r="W77">
            <v>0</v>
          </cell>
          <cell r="X77">
            <v>1</v>
          </cell>
          <cell r="Y77">
            <v>0</v>
          </cell>
        </row>
        <row r="77">
          <cell r="AA77">
            <v>18</v>
          </cell>
        </row>
        <row r="78">
          <cell r="B78">
            <v>381</v>
          </cell>
          <cell r="C78" t="str">
            <v>成型A线</v>
          </cell>
          <cell r="D78" t="str">
            <v>ចាប សុណា</v>
          </cell>
          <cell r="E78" t="str">
            <v>CHAP SONA</v>
          </cell>
          <cell r="F78" t="str">
            <v>F</v>
          </cell>
          <cell r="G78">
            <v>44118</v>
          </cell>
          <cell r="H78">
            <v>2</v>
          </cell>
          <cell r="I78">
            <v>44179</v>
          </cell>
          <cell r="J78">
            <v>44180</v>
          </cell>
          <cell r="K78">
            <v>3</v>
          </cell>
          <cell r="L78">
            <v>44270</v>
          </cell>
          <cell r="M78">
            <v>44271</v>
          </cell>
          <cell r="N78">
            <v>6</v>
          </cell>
          <cell r="O78">
            <v>44455</v>
          </cell>
          <cell r="P78" t="str">
            <v>090916170</v>
          </cell>
          <cell r="Q78">
            <v>37157</v>
          </cell>
          <cell r="R78">
            <v>19</v>
          </cell>
        </row>
        <row r="78">
          <cell r="T78" t="str">
            <v>柴桢省</v>
          </cell>
        </row>
        <row r="78">
          <cell r="W78">
            <v>0</v>
          </cell>
          <cell r="X78">
            <v>0</v>
          </cell>
          <cell r="Y78">
            <v>0</v>
          </cell>
        </row>
        <row r="78">
          <cell r="AA78">
            <v>18</v>
          </cell>
          <cell r="AB78">
            <v>1</v>
          </cell>
        </row>
        <row r="79">
          <cell r="B79">
            <v>384</v>
          </cell>
          <cell r="C79" t="str">
            <v>针车A1线</v>
          </cell>
          <cell r="D79" t="str">
            <v>ឌូ រស្មី</v>
          </cell>
          <cell r="E79" t="str">
            <v>DO RAKSMEY</v>
          </cell>
          <cell r="F79" t="str">
            <v>F</v>
          </cell>
          <cell r="G79">
            <v>44118</v>
          </cell>
          <cell r="H79">
            <v>2</v>
          </cell>
          <cell r="I79">
            <v>44179</v>
          </cell>
          <cell r="J79">
            <v>44180</v>
          </cell>
          <cell r="K79">
            <v>3</v>
          </cell>
          <cell r="L79">
            <v>44270</v>
          </cell>
          <cell r="M79">
            <v>44271</v>
          </cell>
          <cell r="N79">
            <v>6</v>
          </cell>
          <cell r="O79">
            <v>44455</v>
          </cell>
          <cell r="P79" t="str">
            <v>090538910</v>
          </cell>
          <cell r="Q79">
            <v>34523</v>
          </cell>
          <cell r="R79">
            <v>27</v>
          </cell>
          <cell r="S79" t="str">
            <v>2940517-0754983-</v>
          </cell>
          <cell r="T79" t="str">
            <v>柴桢省</v>
          </cell>
        </row>
        <row r="79">
          <cell r="W79">
            <v>0</v>
          </cell>
          <cell r="X79">
            <v>1</v>
          </cell>
          <cell r="Y79">
            <v>0</v>
          </cell>
        </row>
        <row r="79">
          <cell r="AA79">
            <v>18</v>
          </cell>
        </row>
        <row r="80">
          <cell r="B80">
            <v>385</v>
          </cell>
          <cell r="C80" t="str">
            <v>针车A1线</v>
          </cell>
          <cell r="D80" t="str">
            <v>នាង ឆវី</v>
          </cell>
          <cell r="E80" t="str">
            <v>NEANG CHHVY</v>
          </cell>
          <cell r="F80" t="str">
            <v>F</v>
          </cell>
          <cell r="G80">
            <v>44118</v>
          </cell>
          <cell r="H80">
            <v>2</v>
          </cell>
          <cell r="I80">
            <v>44179</v>
          </cell>
          <cell r="J80">
            <v>44180</v>
          </cell>
          <cell r="K80">
            <v>3</v>
          </cell>
          <cell r="L80">
            <v>44270</v>
          </cell>
          <cell r="M80">
            <v>44271</v>
          </cell>
          <cell r="N80">
            <v>6</v>
          </cell>
          <cell r="O80">
            <v>44455</v>
          </cell>
          <cell r="P80" t="str">
            <v>090521689</v>
          </cell>
          <cell r="Q80">
            <v>35738</v>
          </cell>
          <cell r="R80">
            <v>23</v>
          </cell>
          <cell r="S80" t="str">
            <v>2970616-0106842-ខ</v>
          </cell>
          <cell r="T80" t="str">
            <v>柴桢省</v>
          </cell>
        </row>
        <row r="80">
          <cell r="W80">
            <v>0</v>
          </cell>
          <cell r="X80">
            <v>1</v>
          </cell>
          <cell r="Y80">
            <v>1</v>
          </cell>
        </row>
        <row r="80">
          <cell r="AA80">
            <v>18</v>
          </cell>
        </row>
        <row r="81">
          <cell r="B81">
            <v>386</v>
          </cell>
          <cell r="C81" t="str">
            <v>针车A2线</v>
          </cell>
          <cell r="D81" t="str">
            <v>លិញ ស៊ីណា</v>
          </cell>
          <cell r="E81" t="str">
            <v>LINH SINA</v>
          </cell>
          <cell r="F81" t="str">
            <v>F</v>
          </cell>
          <cell r="G81">
            <v>44118</v>
          </cell>
          <cell r="H81">
            <v>2</v>
          </cell>
          <cell r="I81">
            <v>44179</v>
          </cell>
          <cell r="J81">
            <v>44180</v>
          </cell>
          <cell r="K81">
            <v>3</v>
          </cell>
          <cell r="L81">
            <v>44270</v>
          </cell>
          <cell r="M81">
            <v>44271</v>
          </cell>
          <cell r="N81">
            <v>6</v>
          </cell>
          <cell r="O81">
            <v>44455</v>
          </cell>
          <cell r="P81" t="str">
            <v>090889390</v>
          </cell>
          <cell r="Q81">
            <v>34974</v>
          </cell>
          <cell r="R81">
            <v>25</v>
          </cell>
        </row>
        <row r="81">
          <cell r="T81" t="str">
            <v>柴桢省</v>
          </cell>
        </row>
        <row r="81">
          <cell r="W81">
            <v>0</v>
          </cell>
          <cell r="X81">
            <v>2</v>
          </cell>
          <cell r="Y81">
            <v>1</v>
          </cell>
        </row>
        <row r="81">
          <cell r="AA81">
            <v>18</v>
          </cell>
        </row>
        <row r="82">
          <cell r="B82">
            <v>387</v>
          </cell>
          <cell r="C82" t="str">
            <v>针车A1线</v>
          </cell>
          <cell r="D82" t="str">
            <v>សំ ស៊ីដា</v>
          </cell>
          <cell r="E82" t="str">
            <v>SAM SIDA</v>
          </cell>
          <cell r="F82" t="str">
            <v>F</v>
          </cell>
          <cell r="G82">
            <v>44118</v>
          </cell>
          <cell r="H82">
            <v>2</v>
          </cell>
          <cell r="I82">
            <v>44179</v>
          </cell>
          <cell r="J82">
            <v>44180</v>
          </cell>
          <cell r="K82">
            <v>3</v>
          </cell>
          <cell r="L82">
            <v>44270</v>
          </cell>
          <cell r="M82">
            <v>44271</v>
          </cell>
          <cell r="N82">
            <v>6</v>
          </cell>
          <cell r="O82">
            <v>44455</v>
          </cell>
          <cell r="P82" t="str">
            <v>090626377</v>
          </cell>
          <cell r="Q82">
            <v>29600</v>
          </cell>
          <cell r="R82">
            <v>40</v>
          </cell>
          <cell r="S82" t="str">
            <v>2810117-0576462-វ</v>
          </cell>
          <cell r="T82" t="str">
            <v>柴桢省</v>
          </cell>
        </row>
        <row r="82">
          <cell r="W82">
            <v>0</v>
          </cell>
          <cell r="X82">
            <v>2</v>
          </cell>
          <cell r="Y82">
            <v>0</v>
          </cell>
        </row>
        <row r="82">
          <cell r="AA82">
            <v>18</v>
          </cell>
        </row>
        <row r="83">
          <cell r="B83">
            <v>389</v>
          </cell>
          <cell r="C83" t="str">
            <v>针车A1线</v>
          </cell>
          <cell r="D83" t="str">
            <v>ឡឹក ម៉ារី</v>
          </cell>
          <cell r="E83" t="str">
            <v>LOEK MARY</v>
          </cell>
          <cell r="F83" t="str">
            <v>F</v>
          </cell>
          <cell r="G83">
            <v>44118</v>
          </cell>
          <cell r="H83">
            <v>2</v>
          </cell>
          <cell r="I83">
            <v>44179</v>
          </cell>
          <cell r="J83">
            <v>44180</v>
          </cell>
          <cell r="K83">
            <v>3</v>
          </cell>
          <cell r="L83">
            <v>44270</v>
          </cell>
          <cell r="M83">
            <v>44271</v>
          </cell>
          <cell r="N83">
            <v>6</v>
          </cell>
          <cell r="O83">
            <v>44455</v>
          </cell>
          <cell r="P83" t="str">
            <v>090903810</v>
          </cell>
          <cell r="Q83">
            <v>33884</v>
          </cell>
          <cell r="R83">
            <v>28</v>
          </cell>
          <cell r="S83" t="str">
            <v>2920317-0639966-ហ</v>
          </cell>
          <cell r="T83" t="str">
            <v>柴桢省</v>
          </cell>
        </row>
        <row r="83">
          <cell r="W83">
            <v>0</v>
          </cell>
          <cell r="X83">
            <v>1</v>
          </cell>
          <cell r="Y83">
            <v>0</v>
          </cell>
        </row>
        <row r="83">
          <cell r="AA83">
            <v>18</v>
          </cell>
        </row>
        <row r="84">
          <cell r="B84">
            <v>390</v>
          </cell>
          <cell r="C84" t="str">
            <v>针车A1线</v>
          </cell>
          <cell r="D84" t="str">
            <v>ឆន យ៉ាត</v>
          </cell>
          <cell r="E84" t="str">
            <v>CHHON YAT</v>
          </cell>
          <cell r="F84" t="str">
            <v>F</v>
          </cell>
          <cell r="G84">
            <v>44118</v>
          </cell>
          <cell r="H84">
            <v>2</v>
          </cell>
          <cell r="I84">
            <v>44179</v>
          </cell>
          <cell r="J84">
            <v>44180</v>
          </cell>
          <cell r="K84">
            <v>3</v>
          </cell>
          <cell r="L84">
            <v>44270</v>
          </cell>
          <cell r="M84">
            <v>44271</v>
          </cell>
          <cell r="N84">
            <v>6</v>
          </cell>
          <cell r="O84">
            <v>44455</v>
          </cell>
          <cell r="P84" t="str">
            <v>090624823</v>
          </cell>
          <cell r="Q84">
            <v>36207</v>
          </cell>
          <cell r="R84">
            <v>22</v>
          </cell>
        </row>
        <row r="84">
          <cell r="T84" t="str">
            <v>柴桢省</v>
          </cell>
        </row>
        <row r="84">
          <cell r="W84">
            <v>0</v>
          </cell>
          <cell r="X84">
            <v>1</v>
          </cell>
          <cell r="Y84">
            <v>0</v>
          </cell>
        </row>
        <row r="84">
          <cell r="AA84">
            <v>18</v>
          </cell>
        </row>
        <row r="85">
          <cell r="B85">
            <v>391</v>
          </cell>
          <cell r="C85" t="str">
            <v>针车A1线</v>
          </cell>
          <cell r="D85" t="str">
            <v>ខាំ ចន្ថា</v>
          </cell>
          <cell r="E85" t="str">
            <v>KHAM CHANTHA</v>
          </cell>
          <cell r="F85" t="str">
            <v>F</v>
          </cell>
          <cell r="G85">
            <v>44118</v>
          </cell>
          <cell r="H85">
            <v>2</v>
          </cell>
          <cell r="I85">
            <v>44179</v>
          </cell>
          <cell r="J85">
            <v>44180</v>
          </cell>
          <cell r="K85">
            <v>3</v>
          </cell>
          <cell r="L85">
            <v>44270</v>
          </cell>
          <cell r="M85">
            <v>44271</v>
          </cell>
          <cell r="N85">
            <v>6</v>
          </cell>
          <cell r="O85">
            <v>44455</v>
          </cell>
          <cell r="P85" t="str">
            <v>090879213</v>
          </cell>
          <cell r="Q85">
            <v>32196</v>
          </cell>
          <cell r="R85">
            <v>33</v>
          </cell>
          <cell r="S85" t="str">
            <v>2881217-1023773-ខ</v>
          </cell>
          <cell r="T85" t="str">
            <v>柴桢省</v>
          </cell>
        </row>
        <row r="85">
          <cell r="W85">
            <v>0</v>
          </cell>
          <cell r="X85">
            <v>2</v>
          </cell>
          <cell r="Y85">
            <v>0</v>
          </cell>
        </row>
        <row r="85">
          <cell r="AA85">
            <v>18</v>
          </cell>
        </row>
        <row r="86">
          <cell r="B86">
            <v>392</v>
          </cell>
          <cell r="C86" t="str">
            <v>针车A2线</v>
          </cell>
          <cell r="D86" t="str">
            <v>កៅ សុខា</v>
          </cell>
          <cell r="E86" t="str">
            <v>KAO SOKHA</v>
          </cell>
          <cell r="F86" t="str">
            <v>F</v>
          </cell>
          <cell r="G86">
            <v>44118</v>
          </cell>
          <cell r="H86">
            <v>2</v>
          </cell>
          <cell r="I86">
            <v>44179</v>
          </cell>
          <cell r="J86">
            <v>44180</v>
          </cell>
          <cell r="K86">
            <v>3</v>
          </cell>
          <cell r="L86">
            <v>44270</v>
          </cell>
          <cell r="M86">
            <v>44271</v>
          </cell>
          <cell r="N86">
            <v>6</v>
          </cell>
          <cell r="O86">
            <v>44455</v>
          </cell>
          <cell r="P86" t="str">
            <v>090732039</v>
          </cell>
          <cell r="Q86">
            <v>30722</v>
          </cell>
          <cell r="R86">
            <v>37</v>
          </cell>
          <cell r="S86" t="str">
            <v>2841116-0426370-ន</v>
          </cell>
          <cell r="T86" t="str">
            <v>柴桢省</v>
          </cell>
        </row>
        <row r="86">
          <cell r="W86">
            <v>0</v>
          </cell>
          <cell r="X86">
            <v>2</v>
          </cell>
          <cell r="Y86">
            <v>0</v>
          </cell>
        </row>
        <row r="86">
          <cell r="AA86">
            <v>18</v>
          </cell>
        </row>
        <row r="87">
          <cell r="B87">
            <v>393</v>
          </cell>
          <cell r="C87" t="str">
            <v>针车A1线</v>
          </cell>
          <cell r="D87" t="str">
            <v>ហឿង យ៉ា</v>
          </cell>
          <cell r="E87" t="str">
            <v>HOEUNG YA</v>
          </cell>
          <cell r="F87" t="str">
            <v>F</v>
          </cell>
          <cell r="G87">
            <v>44118</v>
          </cell>
          <cell r="H87">
            <v>2</v>
          </cell>
          <cell r="I87">
            <v>44179</v>
          </cell>
          <cell r="J87">
            <v>44180</v>
          </cell>
          <cell r="K87">
            <v>3</v>
          </cell>
          <cell r="L87">
            <v>44270</v>
          </cell>
          <cell r="M87">
            <v>44271</v>
          </cell>
          <cell r="N87">
            <v>6</v>
          </cell>
          <cell r="O87">
            <v>44455</v>
          </cell>
          <cell r="P87" t="str">
            <v>090660883</v>
          </cell>
          <cell r="Q87">
            <v>30377</v>
          </cell>
          <cell r="R87">
            <v>38</v>
          </cell>
        </row>
        <row r="87">
          <cell r="T87" t="str">
            <v>柴桢省</v>
          </cell>
        </row>
        <row r="87">
          <cell r="W87">
            <v>0</v>
          </cell>
          <cell r="X87">
            <v>1</v>
          </cell>
          <cell r="Y87">
            <v>0</v>
          </cell>
        </row>
        <row r="87">
          <cell r="AA87">
            <v>18</v>
          </cell>
        </row>
        <row r="88">
          <cell r="B88">
            <v>395</v>
          </cell>
          <cell r="C88" t="str">
            <v>针车A1线</v>
          </cell>
          <cell r="D88" t="str">
            <v>មាន ចាន់ថន</v>
          </cell>
          <cell r="E88" t="str">
            <v>MEAN CHANTHAN</v>
          </cell>
          <cell r="F88" t="str">
            <v>F</v>
          </cell>
          <cell r="G88">
            <v>44118</v>
          </cell>
          <cell r="H88">
            <v>2</v>
          </cell>
          <cell r="I88">
            <v>44179</v>
          </cell>
          <cell r="J88">
            <v>44180</v>
          </cell>
          <cell r="K88">
            <v>3</v>
          </cell>
          <cell r="L88">
            <v>44270</v>
          </cell>
          <cell r="M88">
            <v>44271</v>
          </cell>
          <cell r="N88">
            <v>6</v>
          </cell>
          <cell r="O88">
            <v>44455</v>
          </cell>
          <cell r="P88" t="str">
            <v>090827410</v>
          </cell>
          <cell r="Q88">
            <v>34979</v>
          </cell>
          <cell r="R88">
            <v>25</v>
          </cell>
          <cell r="S88" t="str">
            <v>2950117-0575917-វ</v>
          </cell>
          <cell r="T88" t="str">
            <v>柴桢省</v>
          </cell>
        </row>
        <row r="88">
          <cell r="W88">
            <v>1</v>
          </cell>
          <cell r="X88">
            <v>2</v>
          </cell>
          <cell r="Y88">
            <v>1</v>
          </cell>
        </row>
        <row r="88">
          <cell r="AA88">
            <v>18</v>
          </cell>
        </row>
        <row r="89">
          <cell r="B89">
            <v>396</v>
          </cell>
          <cell r="C89" t="str">
            <v>针车A1线</v>
          </cell>
          <cell r="D89" t="str">
            <v>ផូ រីដា</v>
          </cell>
          <cell r="E89" t="str">
            <v>PHOU RIDA</v>
          </cell>
          <cell r="F89" t="str">
            <v>F</v>
          </cell>
          <cell r="G89">
            <v>44118</v>
          </cell>
          <cell r="H89">
            <v>2</v>
          </cell>
          <cell r="I89">
            <v>44179</v>
          </cell>
          <cell r="J89">
            <v>44180</v>
          </cell>
          <cell r="K89">
            <v>3</v>
          </cell>
          <cell r="L89">
            <v>44270</v>
          </cell>
          <cell r="M89">
            <v>44271</v>
          </cell>
          <cell r="N89">
            <v>6</v>
          </cell>
          <cell r="O89">
            <v>44455</v>
          </cell>
          <cell r="P89" t="str">
            <v>090755454</v>
          </cell>
          <cell r="Q89">
            <v>33968</v>
          </cell>
          <cell r="R89">
            <v>28</v>
          </cell>
          <cell r="S89" t="str">
            <v>2920517-0759085-ល</v>
          </cell>
          <cell r="T89" t="str">
            <v>柴桢省</v>
          </cell>
        </row>
        <row r="89">
          <cell r="W89">
            <v>0</v>
          </cell>
          <cell r="X89">
            <v>1</v>
          </cell>
          <cell r="Y89">
            <v>1</v>
          </cell>
        </row>
        <row r="89">
          <cell r="AA89">
            <v>18</v>
          </cell>
        </row>
        <row r="90">
          <cell r="B90">
            <v>397</v>
          </cell>
          <cell r="C90" t="str">
            <v>针车B1线</v>
          </cell>
          <cell r="D90" t="str">
            <v>ឃឹម ស្រីនុត</v>
          </cell>
          <cell r="E90" t="str">
            <v>KHOEM SREYNUT</v>
          </cell>
          <cell r="F90" t="str">
            <v>F</v>
          </cell>
          <cell r="G90">
            <v>44118</v>
          </cell>
          <cell r="H90">
            <v>2</v>
          </cell>
          <cell r="I90">
            <v>44179</v>
          </cell>
          <cell r="J90">
            <v>44180</v>
          </cell>
          <cell r="K90">
            <v>3</v>
          </cell>
          <cell r="L90">
            <v>44270</v>
          </cell>
          <cell r="M90">
            <v>44271</v>
          </cell>
          <cell r="N90">
            <v>6</v>
          </cell>
          <cell r="O90">
            <v>44455</v>
          </cell>
          <cell r="P90" t="str">
            <v>090506314</v>
          </cell>
          <cell r="Q90">
            <v>34733</v>
          </cell>
          <cell r="R90">
            <v>26</v>
          </cell>
          <cell r="S90" t="str">
            <v>2951117-0993353-យ</v>
          </cell>
          <cell r="T90" t="str">
            <v>柴桢省</v>
          </cell>
        </row>
        <row r="90">
          <cell r="W90">
            <v>1</v>
          </cell>
          <cell r="X90">
            <v>1</v>
          </cell>
          <cell r="Y90">
            <v>0</v>
          </cell>
        </row>
        <row r="90">
          <cell r="AA90">
            <v>18</v>
          </cell>
        </row>
        <row r="91">
          <cell r="B91">
            <v>401</v>
          </cell>
          <cell r="C91" t="str">
            <v>针车A1线</v>
          </cell>
          <cell r="D91" t="str">
            <v>ប៉ិត សាមាន</v>
          </cell>
          <cell r="E91" t="str">
            <v>SAMEAN</v>
          </cell>
          <cell r="F91" t="str">
            <v>F</v>
          </cell>
          <cell r="G91">
            <v>44118</v>
          </cell>
          <cell r="H91">
            <v>2</v>
          </cell>
          <cell r="I91">
            <v>44179</v>
          </cell>
          <cell r="J91">
            <v>44180</v>
          </cell>
          <cell r="K91">
            <v>3</v>
          </cell>
          <cell r="L91">
            <v>44270</v>
          </cell>
          <cell r="M91">
            <v>44271</v>
          </cell>
          <cell r="N91">
            <v>6</v>
          </cell>
          <cell r="O91">
            <v>44455</v>
          </cell>
          <cell r="P91" t="str">
            <v>090923337</v>
          </cell>
          <cell r="Q91">
            <v>37351</v>
          </cell>
          <cell r="R91">
            <v>19</v>
          </cell>
        </row>
        <row r="91">
          <cell r="T91" t="str">
            <v>柴桢省</v>
          </cell>
        </row>
        <row r="91">
          <cell r="W91">
            <v>0</v>
          </cell>
          <cell r="X91">
            <v>0</v>
          </cell>
          <cell r="Y91">
            <v>0</v>
          </cell>
        </row>
        <row r="91">
          <cell r="AA91">
            <v>18</v>
          </cell>
        </row>
        <row r="92">
          <cell r="B92">
            <v>402</v>
          </cell>
          <cell r="C92" t="str">
            <v>针车A2线</v>
          </cell>
          <cell r="D92" t="str">
            <v>ពក ឆវ័ន</v>
          </cell>
          <cell r="E92" t="str">
            <v>PORK CHHVN</v>
          </cell>
          <cell r="F92" t="str">
            <v>F</v>
          </cell>
          <cell r="G92">
            <v>44118</v>
          </cell>
          <cell r="H92">
            <v>2</v>
          </cell>
          <cell r="I92">
            <v>44179</v>
          </cell>
          <cell r="J92">
            <v>44180</v>
          </cell>
          <cell r="K92">
            <v>3</v>
          </cell>
          <cell r="L92">
            <v>44270</v>
          </cell>
          <cell r="M92">
            <v>44271</v>
          </cell>
          <cell r="N92">
            <v>6</v>
          </cell>
          <cell r="O92">
            <v>44455</v>
          </cell>
          <cell r="P92" t="str">
            <v>050822618</v>
          </cell>
          <cell r="Q92">
            <v>33270</v>
          </cell>
          <cell r="R92">
            <v>30</v>
          </cell>
          <cell r="S92" t="str">
            <v>2910417-0698811-ម</v>
          </cell>
          <cell r="T92" t="str">
            <v>PREY VEANG</v>
          </cell>
        </row>
        <row r="92">
          <cell r="W92">
            <v>0</v>
          </cell>
          <cell r="X92">
            <v>3</v>
          </cell>
          <cell r="Y92">
            <v>1</v>
          </cell>
        </row>
        <row r="92">
          <cell r="AA92">
            <v>18</v>
          </cell>
        </row>
        <row r="93">
          <cell r="B93">
            <v>403</v>
          </cell>
          <cell r="C93" t="str">
            <v>针车F1线</v>
          </cell>
          <cell r="D93" t="str">
            <v>ជា សារុំ</v>
          </cell>
          <cell r="E93" t="str">
            <v>CHEA SAROM</v>
          </cell>
          <cell r="F93" t="str">
            <v>F</v>
          </cell>
          <cell r="G93">
            <v>44118</v>
          </cell>
          <cell r="H93">
            <v>2</v>
          </cell>
          <cell r="I93">
            <v>44179</v>
          </cell>
          <cell r="J93">
            <v>44180</v>
          </cell>
          <cell r="K93">
            <v>3</v>
          </cell>
          <cell r="L93">
            <v>44270</v>
          </cell>
          <cell r="M93">
            <v>44271</v>
          </cell>
          <cell r="N93">
            <v>6</v>
          </cell>
          <cell r="O93">
            <v>44455</v>
          </cell>
          <cell r="P93" t="str">
            <v>090711418</v>
          </cell>
          <cell r="Q93">
            <v>30011</v>
          </cell>
          <cell r="R93">
            <v>39</v>
          </cell>
          <cell r="S93" t="str">
            <v>2820117-0570512-ឈ</v>
          </cell>
          <cell r="T93" t="str">
            <v>柴桢省</v>
          </cell>
        </row>
        <row r="93">
          <cell r="W93">
            <v>0</v>
          </cell>
          <cell r="X93">
            <v>2</v>
          </cell>
          <cell r="Y93">
            <v>0</v>
          </cell>
        </row>
        <row r="93">
          <cell r="AA93">
            <v>18</v>
          </cell>
        </row>
        <row r="94">
          <cell r="B94">
            <v>406</v>
          </cell>
          <cell r="C94" t="str">
            <v>针车A1线</v>
          </cell>
          <cell r="D94" t="str">
            <v>រ៉ុន សារុំ</v>
          </cell>
          <cell r="E94" t="str">
            <v>RON SAROM</v>
          </cell>
          <cell r="F94" t="str">
            <v>F</v>
          </cell>
          <cell r="G94">
            <v>44118</v>
          </cell>
          <cell r="H94">
            <v>2</v>
          </cell>
          <cell r="I94">
            <v>44179</v>
          </cell>
          <cell r="J94">
            <v>44180</v>
          </cell>
          <cell r="K94">
            <v>3</v>
          </cell>
          <cell r="L94">
            <v>44270</v>
          </cell>
          <cell r="M94">
            <v>44271</v>
          </cell>
          <cell r="N94">
            <v>6</v>
          </cell>
          <cell r="O94">
            <v>44455</v>
          </cell>
          <cell r="P94" t="str">
            <v>090542443</v>
          </cell>
          <cell r="Q94">
            <v>29536</v>
          </cell>
          <cell r="R94">
            <v>40</v>
          </cell>
          <cell r="S94" t="str">
            <v>2800117-0567396-ព</v>
          </cell>
          <cell r="T94" t="str">
            <v>柴桢省</v>
          </cell>
        </row>
        <row r="94">
          <cell r="W94">
            <v>0</v>
          </cell>
          <cell r="X94">
            <v>3</v>
          </cell>
          <cell r="Y94">
            <v>0</v>
          </cell>
        </row>
        <row r="94">
          <cell r="AA94">
            <v>18</v>
          </cell>
        </row>
        <row r="95">
          <cell r="B95">
            <v>407</v>
          </cell>
          <cell r="C95" t="str">
            <v>针车A1线</v>
          </cell>
          <cell r="D95" t="str">
            <v>យ៉ុន រាយ</v>
          </cell>
          <cell r="E95" t="str">
            <v>YON REAY</v>
          </cell>
          <cell r="F95" t="str">
            <v>F</v>
          </cell>
          <cell r="G95">
            <v>44118</v>
          </cell>
          <cell r="H95">
            <v>2</v>
          </cell>
          <cell r="I95">
            <v>44179</v>
          </cell>
          <cell r="J95">
            <v>44180</v>
          </cell>
          <cell r="K95">
            <v>3</v>
          </cell>
          <cell r="L95">
            <v>44270</v>
          </cell>
          <cell r="M95">
            <v>44271</v>
          </cell>
          <cell r="N95">
            <v>6</v>
          </cell>
          <cell r="O95">
            <v>44455</v>
          </cell>
          <cell r="P95" t="str">
            <v>090870430</v>
          </cell>
          <cell r="Q95">
            <v>36270</v>
          </cell>
          <cell r="R95">
            <v>22</v>
          </cell>
          <cell r="S95" t="str">
            <v>2990417-0732705-ក</v>
          </cell>
          <cell r="T95" t="str">
            <v>柴桢省</v>
          </cell>
        </row>
        <row r="95">
          <cell r="W95">
            <v>0</v>
          </cell>
          <cell r="X95">
            <v>0</v>
          </cell>
          <cell r="Y95">
            <v>0</v>
          </cell>
        </row>
        <row r="95">
          <cell r="AA95">
            <v>18</v>
          </cell>
          <cell r="AB95">
            <v>3</v>
          </cell>
        </row>
        <row r="96">
          <cell r="B96">
            <v>408</v>
          </cell>
          <cell r="C96" t="str">
            <v>针车A2线</v>
          </cell>
          <cell r="D96" t="str">
            <v>ឃឹម ស៊ីណាត</v>
          </cell>
          <cell r="E96" t="str">
            <v>KHOEM SINAT</v>
          </cell>
          <cell r="F96" t="str">
            <v>F</v>
          </cell>
          <cell r="G96">
            <v>44118</v>
          </cell>
          <cell r="H96">
            <v>2</v>
          </cell>
          <cell r="I96">
            <v>44179</v>
          </cell>
          <cell r="J96">
            <v>44180</v>
          </cell>
          <cell r="K96">
            <v>3</v>
          </cell>
          <cell r="L96">
            <v>44270</v>
          </cell>
          <cell r="M96">
            <v>44271</v>
          </cell>
          <cell r="N96">
            <v>6</v>
          </cell>
          <cell r="O96">
            <v>44455</v>
          </cell>
          <cell r="P96" t="str">
            <v>090531545</v>
          </cell>
          <cell r="Q96">
            <v>30537</v>
          </cell>
          <cell r="R96">
            <v>38</v>
          </cell>
        </row>
        <row r="96">
          <cell r="T96" t="str">
            <v>柴桢省</v>
          </cell>
        </row>
        <row r="96">
          <cell r="W96">
            <v>0</v>
          </cell>
          <cell r="X96">
            <v>2</v>
          </cell>
          <cell r="Y96">
            <v>0</v>
          </cell>
        </row>
        <row r="96">
          <cell r="AA96">
            <v>18</v>
          </cell>
        </row>
        <row r="97">
          <cell r="B97">
            <v>410</v>
          </cell>
          <cell r="C97" t="str">
            <v>针车A2线</v>
          </cell>
          <cell r="D97" t="str">
            <v>ប៊ូ សាមឿន</v>
          </cell>
          <cell r="E97" t="str">
            <v>BUO SAMOEUN</v>
          </cell>
          <cell r="F97" t="str">
            <v>F</v>
          </cell>
          <cell r="G97">
            <v>44118</v>
          </cell>
          <cell r="H97">
            <v>2</v>
          </cell>
          <cell r="I97">
            <v>44179</v>
          </cell>
          <cell r="J97">
            <v>44180</v>
          </cell>
          <cell r="K97">
            <v>3</v>
          </cell>
          <cell r="L97">
            <v>44270</v>
          </cell>
          <cell r="M97">
            <v>44271</v>
          </cell>
          <cell r="N97">
            <v>6</v>
          </cell>
          <cell r="O97">
            <v>44455</v>
          </cell>
          <cell r="P97" t="str">
            <v>090668144</v>
          </cell>
          <cell r="Q97">
            <v>33717</v>
          </cell>
          <cell r="R97">
            <v>29</v>
          </cell>
          <cell r="S97" t="str">
            <v>2920117-0569178-ស</v>
          </cell>
          <cell r="T97" t="str">
            <v>柴桢省</v>
          </cell>
        </row>
        <row r="97">
          <cell r="W97">
            <v>0</v>
          </cell>
          <cell r="X97">
            <v>1</v>
          </cell>
          <cell r="Y97">
            <v>0</v>
          </cell>
        </row>
        <row r="97">
          <cell r="AA97">
            <v>18</v>
          </cell>
        </row>
        <row r="98">
          <cell r="B98">
            <v>411</v>
          </cell>
          <cell r="C98" t="str">
            <v>针车A1线</v>
          </cell>
          <cell r="D98" t="str">
            <v>ហ៊ឹង ធារី</v>
          </cell>
          <cell r="E98" t="str">
            <v>HOENG THEARY</v>
          </cell>
          <cell r="F98" t="str">
            <v>F</v>
          </cell>
          <cell r="G98">
            <v>44118</v>
          </cell>
          <cell r="H98">
            <v>2</v>
          </cell>
          <cell r="I98">
            <v>44179</v>
          </cell>
          <cell r="J98">
            <v>44180</v>
          </cell>
          <cell r="K98">
            <v>3</v>
          </cell>
          <cell r="L98">
            <v>44270</v>
          </cell>
          <cell r="M98">
            <v>44271</v>
          </cell>
          <cell r="N98">
            <v>6</v>
          </cell>
          <cell r="O98">
            <v>44455</v>
          </cell>
          <cell r="P98" t="str">
            <v>090611662</v>
          </cell>
          <cell r="Q98">
            <v>35105</v>
          </cell>
          <cell r="R98">
            <v>25</v>
          </cell>
        </row>
        <row r="98">
          <cell r="T98" t="str">
            <v>柴桢省</v>
          </cell>
        </row>
        <row r="98">
          <cell r="W98">
            <v>0</v>
          </cell>
          <cell r="X98">
            <v>0</v>
          </cell>
          <cell r="Y98">
            <v>0</v>
          </cell>
        </row>
        <row r="98">
          <cell r="AA98">
            <v>18</v>
          </cell>
        </row>
        <row r="99">
          <cell r="B99">
            <v>415</v>
          </cell>
          <cell r="C99" t="str">
            <v>针车D2线</v>
          </cell>
          <cell r="D99" t="str">
            <v>ឌុច ស្រី</v>
          </cell>
          <cell r="E99" t="str">
            <v>DUCH SREY</v>
          </cell>
          <cell r="F99" t="str">
            <v>F</v>
          </cell>
          <cell r="G99">
            <v>44118</v>
          </cell>
          <cell r="H99">
            <v>2</v>
          </cell>
          <cell r="I99">
            <v>44179</v>
          </cell>
          <cell r="J99">
            <v>44180</v>
          </cell>
          <cell r="K99">
            <v>3</v>
          </cell>
          <cell r="L99">
            <v>44270</v>
          </cell>
          <cell r="M99">
            <v>44271</v>
          </cell>
          <cell r="N99">
            <v>6</v>
          </cell>
          <cell r="O99">
            <v>44455</v>
          </cell>
          <cell r="P99" t="str">
            <v>090776409</v>
          </cell>
          <cell r="Q99">
            <v>32545</v>
          </cell>
          <cell r="R99">
            <v>32</v>
          </cell>
          <cell r="S99" t="str">
            <v>2890117-0571578-វ</v>
          </cell>
          <cell r="T99" t="str">
            <v>柴桢省</v>
          </cell>
        </row>
        <row r="99">
          <cell r="W99">
            <v>0</v>
          </cell>
          <cell r="X99">
            <v>2</v>
          </cell>
          <cell r="Y99">
            <v>1</v>
          </cell>
        </row>
        <row r="99">
          <cell r="AA99">
            <v>18</v>
          </cell>
        </row>
        <row r="100">
          <cell r="B100">
            <v>416</v>
          </cell>
          <cell r="C100" t="str">
            <v>针车B1线</v>
          </cell>
          <cell r="D100" t="str">
            <v>ភិន កេត</v>
          </cell>
          <cell r="E100" t="str">
            <v>PHIN KET</v>
          </cell>
          <cell r="F100" t="str">
            <v>F</v>
          </cell>
          <cell r="G100">
            <v>44118</v>
          </cell>
          <cell r="H100">
            <v>2</v>
          </cell>
          <cell r="I100">
            <v>44179</v>
          </cell>
          <cell r="J100">
            <v>44180</v>
          </cell>
          <cell r="K100">
            <v>3</v>
          </cell>
          <cell r="L100">
            <v>44270</v>
          </cell>
          <cell r="M100">
            <v>44271</v>
          </cell>
          <cell r="N100">
            <v>6</v>
          </cell>
          <cell r="O100">
            <v>44455</v>
          </cell>
          <cell r="P100" t="str">
            <v>090609667</v>
          </cell>
          <cell r="Q100">
            <v>35219</v>
          </cell>
          <cell r="R100">
            <v>25</v>
          </cell>
          <cell r="S100" t="str">
            <v>2960117-0572000-ជ</v>
          </cell>
          <cell r="T100" t="str">
            <v>柴桢省</v>
          </cell>
        </row>
        <row r="100">
          <cell r="W100">
            <v>0</v>
          </cell>
          <cell r="X100">
            <v>1</v>
          </cell>
          <cell r="Y100">
            <v>0</v>
          </cell>
        </row>
        <row r="100">
          <cell r="AA100">
            <v>18</v>
          </cell>
        </row>
        <row r="101">
          <cell r="B101">
            <v>451</v>
          </cell>
          <cell r="C101" t="str">
            <v>针车C1线</v>
          </cell>
          <cell r="D101" t="str">
            <v>យៅ ស្រីនិត</v>
          </cell>
          <cell r="E101" t="str">
            <v>YAO SREYNIT</v>
          </cell>
          <cell r="F101" t="str">
            <v>F</v>
          </cell>
          <cell r="G101">
            <v>44130</v>
          </cell>
          <cell r="H101">
            <v>2</v>
          </cell>
          <cell r="I101">
            <v>44191</v>
          </cell>
          <cell r="J101">
            <v>44192</v>
          </cell>
          <cell r="K101">
            <v>3</v>
          </cell>
          <cell r="L101">
            <v>44282</v>
          </cell>
          <cell r="M101">
            <v>44283</v>
          </cell>
          <cell r="N101">
            <v>6</v>
          </cell>
          <cell r="O101">
            <v>44467</v>
          </cell>
          <cell r="P101" t="str">
            <v>090783468</v>
          </cell>
          <cell r="Q101">
            <v>36177</v>
          </cell>
          <cell r="R101">
            <v>22</v>
          </cell>
          <cell r="S101" t="str">
            <v>29904170696651-អ</v>
          </cell>
          <cell r="T101" t="str">
            <v>柴桢省</v>
          </cell>
        </row>
        <row r="101">
          <cell r="W101">
            <v>0</v>
          </cell>
          <cell r="X101">
            <v>0</v>
          </cell>
          <cell r="Y101">
            <v>0</v>
          </cell>
        </row>
        <row r="101">
          <cell r="AA101">
            <v>18</v>
          </cell>
        </row>
        <row r="102">
          <cell r="B102">
            <v>455</v>
          </cell>
          <cell r="C102" t="str">
            <v>针车C1线</v>
          </cell>
          <cell r="D102" t="str">
            <v>នង ផារី</v>
          </cell>
          <cell r="E102" t="str">
            <v>NONG PHARY</v>
          </cell>
          <cell r="F102" t="str">
            <v>F</v>
          </cell>
          <cell r="G102">
            <v>44130</v>
          </cell>
          <cell r="H102">
            <v>2</v>
          </cell>
          <cell r="I102">
            <v>44191</v>
          </cell>
          <cell r="J102">
            <v>44192</v>
          </cell>
          <cell r="K102">
            <v>3</v>
          </cell>
          <cell r="L102">
            <v>44282</v>
          </cell>
          <cell r="M102">
            <v>44283</v>
          </cell>
          <cell r="N102">
            <v>6</v>
          </cell>
          <cell r="O102">
            <v>44467</v>
          </cell>
          <cell r="P102" t="str">
            <v>090660475</v>
          </cell>
          <cell r="Q102">
            <v>32599</v>
          </cell>
          <cell r="R102">
            <v>32</v>
          </cell>
          <cell r="S102" t="str">
            <v>2890117-0567369-ឡ</v>
          </cell>
          <cell r="T102" t="str">
            <v>柴桢省</v>
          </cell>
        </row>
        <row r="102">
          <cell r="W102">
            <v>1</v>
          </cell>
          <cell r="X102">
            <v>1</v>
          </cell>
          <cell r="Y102">
            <v>0</v>
          </cell>
        </row>
        <row r="102">
          <cell r="AA102">
            <v>18</v>
          </cell>
        </row>
        <row r="103">
          <cell r="B103">
            <v>457</v>
          </cell>
          <cell r="C103" t="str">
            <v>针车C1线</v>
          </cell>
          <cell r="D103" t="str">
            <v>ងួន សុខុម</v>
          </cell>
          <cell r="E103" t="str">
            <v>NGUON SOKHOM</v>
          </cell>
          <cell r="F103" t="str">
            <v>F</v>
          </cell>
          <cell r="G103">
            <v>44130</v>
          </cell>
          <cell r="H103">
            <v>2</v>
          </cell>
          <cell r="I103">
            <v>44191</v>
          </cell>
          <cell r="J103">
            <v>44192</v>
          </cell>
          <cell r="K103">
            <v>3</v>
          </cell>
          <cell r="L103">
            <v>44282</v>
          </cell>
          <cell r="M103">
            <v>44283</v>
          </cell>
          <cell r="N103">
            <v>6</v>
          </cell>
          <cell r="O103">
            <v>44467</v>
          </cell>
          <cell r="P103" t="str">
            <v>090330556(01)</v>
          </cell>
          <cell r="Q103">
            <v>32265</v>
          </cell>
          <cell r="R103">
            <v>33</v>
          </cell>
          <cell r="S103" t="str">
            <v>2880117-0574078-យ</v>
          </cell>
          <cell r="T103" t="str">
            <v>柴桢省</v>
          </cell>
        </row>
        <row r="103">
          <cell r="W103">
            <v>0</v>
          </cell>
          <cell r="X103">
            <v>2</v>
          </cell>
          <cell r="Y103">
            <v>0</v>
          </cell>
        </row>
        <row r="103">
          <cell r="AA103">
            <v>18</v>
          </cell>
        </row>
        <row r="104">
          <cell r="B104">
            <v>458</v>
          </cell>
          <cell r="C104" t="str">
            <v>针车C2线</v>
          </cell>
          <cell r="D104" t="str">
            <v>សៀវ សុផា</v>
          </cell>
          <cell r="E104" t="str">
            <v>SIEV SOPHA</v>
          </cell>
          <cell r="F104" t="str">
            <v>F</v>
          </cell>
          <cell r="G104">
            <v>44130</v>
          </cell>
          <cell r="H104">
            <v>2</v>
          </cell>
          <cell r="I104">
            <v>44191</v>
          </cell>
          <cell r="J104">
            <v>44192</v>
          </cell>
          <cell r="K104">
            <v>3</v>
          </cell>
          <cell r="L104">
            <v>44282</v>
          </cell>
          <cell r="M104">
            <v>44283</v>
          </cell>
          <cell r="N104">
            <v>6</v>
          </cell>
          <cell r="O104">
            <v>44467</v>
          </cell>
          <cell r="P104" t="str">
            <v>090919694</v>
          </cell>
          <cell r="Q104">
            <v>37188</v>
          </cell>
          <cell r="R104">
            <v>19</v>
          </cell>
        </row>
        <row r="104">
          <cell r="T104" t="str">
            <v>柴桢省</v>
          </cell>
        </row>
        <row r="104">
          <cell r="W104">
            <v>0</v>
          </cell>
          <cell r="X104">
            <v>0</v>
          </cell>
          <cell r="Y104">
            <v>0</v>
          </cell>
        </row>
        <row r="104">
          <cell r="AA104">
            <v>18</v>
          </cell>
        </row>
        <row r="105">
          <cell r="B105">
            <v>459</v>
          </cell>
          <cell r="C105" t="str">
            <v>针车C2线</v>
          </cell>
          <cell r="D105" t="str">
            <v>សាន មិថុនា</v>
          </cell>
          <cell r="E105" t="str">
            <v>SAN MITHONA</v>
          </cell>
          <cell r="F105" t="str">
            <v>F</v>
          </cell>
          <cell r="G105">
            <v>44130</v>
          </cell>
          <cell r="H105">
            <v>2</v>
          </cell>
          <cell r="I105">
            <v>44191</v>
          </cell>
          <cell r="J105">
            <v>44192</v>
          </cell>
          <cell r="K105">
            <v>3</v>
          </cell>
          <cell r="L105">
            <v>44282</v>
          </cell>
          <cell r="M105">
            <v>44283</v>
          </cell>
          <cell r="N105">
            <v>6</v>
          </cell>
          <cell r="O105">
            <v>44467</v>
          </cell>
          <cell r="P105" t="str">
            <v>090608881</v>
          </cell>
          <cell r="Q105">
            <v>29670</v>
          </cell>
          <cell r="R105">
            <v>40</v>
          </cell>
          <cell r="S105" t="str">
            <v>2810517-0742747-ព</v>
          </cell>
          <cell r="T105" t="str">
            <v>柴桢省</v>
          </cell>
        </row>
        <row r="105">
          <cell r="W105">
            <v>0</v>
          </cell>
          <cell r="X105">
            <v>2</v>
          </cell>
          <cell r="Y105">
            <v>0</v>
          </cell>
        </row>
        <row r="105">
          <cell r="AA105">
            <v>18</v>
          </cell>
        </row>
        <row r="106">
          <cell r="B106">
            <v>461</v>
          </cell>
          <cell r="C106" t="str">
            <v>针车C1线</v>
          </cell>
          <cell r="D106" t="str">
            <v>មឿន ចន្ថា</v>
          </cell>
          <cell r="E106" t="str">
            <v>MOEUN CHANTHA</v>
          </cell>
          <cell r="F106" t="str">
            <v>F</v>
          </cell>
          <cell r="G106">
            <v>44130</v>
          </cell>
          <cell r="H106">
            <v>2</v>
          </cell>
          <cell r="I106">
            <v>44191</v>
          </cell>
          <cell r="J106">
            <v>44192</v>
          </cell>
          <cell r="K106">
            <v>3</v>
          </cell>
          <cell r="L106">
            <v>44282</v>
          </cell>
          <cell r="M106">
            <v>44283</v>
          </cell>
          <cell r="N106">
            <v>6</v>
          </cell>
          <cell r="O106">
            <v>44467</v>
          </cell>
          <cell r="P106" t="str">
            <v>090916804</v>
          </cell>
          <cell r="Q106">
            <v>37503</v>
          </cell>
          <cell r="R106">
            <v>19</v>
          </cell>
        </row>
        <row r="106">
          <cell r="T106" t="str">
            <v>柴桢省</v>
          </cell>
        </row>
        <row r="106">
          <cell r="W106">
            <v>0</v>
          </cell>
          <cell r="X106">
            <v>0</v>
          </cell>
          <cell r="Y106">
            <v>0</v>
          </cell>
        </row>
        <row r="106">
          <cell r="AA106">
            <v>18</v>
          </cell>
        </row>
        <row r="107">
          <cell r="B107">
            <v>465</v>
          </cell>
          <cell r="C107" t="str">
            <v>针车F1线</v>
          </cell>
          <cell r="D107" t="str">
            <v>មាស ស្រីកា</v>
          </cell>
          <cell r="E107" t="str">
            <v>MEAS SREYKA</v>
          </cell>
          <cell r="F107" t="str">
            <v>F</v>
          </cell>
          <cell r="G107">
            <v>44130</v>
          </cell>
          <cell r="H107">
            <v>2</v>
          </cell>
          <cell r="I107">
            <v>44191</v>
          </cell>
          <cell r="J107">
            <v>44192</v>
          </cell>
          <cell r="K107">
            <v>3</v>
          </cell>
          <cell r="L107">
            <v>44282</v>
          </cell>
          <cell r="M107">
            <v>44283</v>
          </cell>
          <cell r="N107">
            <v>6</v>
          </cell>
          <cell r="O107">
            <v>44467</v>
          </cell>
          <cell r="P107" t="str">
            <v>09000530011</v>
          </cell>
          <cell r="Q107">
            <v>33640</v>
          </cell>
          <cell r="R107">
            <v>29</v>
          </cell>
          <cell r="S107" t="str">
            <v>2920317-0654417-ធ</v>
          </cell>
          <cell r="T107" t="str">
            <v>柴桢省</v>
          </cell>
        </row>
        <row r="107">
          <cell r="W107">
            <v>0</v>
          </cell>
          <cell r="X107">
            <v>1</v>
          </cell>
          <cell r="Y107">
            <v>0</v>
          </cell>
        </row>
        <row r="107">
          <cell r="AA107">
            <v>18</v>
          </cell>
        </row>
        <row r="108">
          <cell r="B108">
            <v>469</v>
          </cell>
          <cell r="C108" t="str">
            <v>针车C2线</v>
          </cell>
          <cell r="D108" t="str">
            <v>សួស សាភន់</v>
          </cell>
          <cell r="E108" t="str">
            <v>SOURS SAPHORN</v>
          </cell>
          <cell r="F108" t="str">
            <v>F</v>
          </cell>
          <cell r="G108">
            <v>44130</v>
          </cell>
          <cell r="H108">
            <v>2</v>
          </cell>
          <cell r="I108">
            <v>44191</v>
          </cell>
          <cell r="J108">
            <v>44192</v>
          </cell>
          <cell r="K108">
            <v>3</v>
          </cell>
          <cell r="L108">
            <v>44282</v>
          </cell>
          <cell r="M108">
            <v>44283</v>
          </cell>
          <cell r="N108">
            <v>6</v>
          </cell>
          <cell r="O108">
            <v>44467</v>
          </cell>
          <cell r="P108" t="str">
            <v>090498528</v>
          </cell>
          <cell r="Q108">
            <v>29351</v>
          </cell>
          <cell r="R108">
            <v>41</v>
          </cell>
          <cell r="S108" t="str">
            <v>2800716-0151969-ព</v>
          </cell>
          <cell r="T108" t="str">
            <v>柴桢省</v>
          </cell>
        </row>
        <row r="108">
          <cell r="W108">
            <v>0</v>
          </cell>
          <cell r="X108">
            <v>0</v>
          </cell>
          <cell r="Y108">
            <v>0</v>
          </cell>
        </row>
        <row r="108">
          <cell r="AA108">
            <v>18</v>
          </cell>
        </row>
        <row r="109">
          <cell r="B109">
            <v>476</v>
          </cell>
          <cell r="C109" t="str">
            <v>针车C2线</v>
          </cell>
          <cell r="D109" t="str">
            <v>បឿន សុធាវី</v>
          </cell>
          <cell r="E109" t="str">
            <v>BOEUN SOTHEAVY</v>
          </cell>
          <cell r="F109" t="str">
            <v>F</v>
          </cell>
          <cell r="G109">
            <v>44130</v>
          </cell>
          <cell r="H109">
            <v>2</v>
          </cell>
          <cell r="I109">
            <v>44191</v>
          </cell>
          <cell r="J109">
            <v>44192</v>
          </cell>
          <cell r="K109">
            <v>3</v>
          </cell>
          <cell r="L109">
            <v>44282</v>
          </cell>
          <cell r="M109">
            <v>44283</v>
          </cell>
          <cell r="N109">
            <v>6</v>
          </cell>
          <cell r="O109">
            <v>44467</v>
          </cell>
          <cell r="P109" t="str">
            <v>090705728</v>
          </cell>
          <cell r="Q109">
            <v>33736</v>
          </cell>
          <cell r="R109">
            <v>29</v>
          </cell>
          <cell r="S109" t="str">
            <v>2920117-0570626-ត</v>
          </cell>
          <cell r="T109" t="str">
            <v>柴桢省</v>
          </cell>
        </row>
        <row r="109">
          <cell r="W109">
            <v>0</v>
          </cell>
          <cell r="X109">
            <v>0</v>
          </cell>
          <cell r="Y109">
            <v>0</v>
          </cell>
        </row>
        <row r="109">
          <cell r="AA109">
            <v>18</v>
          </cell>
        </row>
        <row r="110">
          <cell r="B110">
            <v>480</v>
          </cell>
          <cell r="C110" t="str">
            <v>针车C1线</v>
          </cell>
          <cell r="D110" t="str">
            <v>ចាន់ សាភឿន</v>
          </cell>
          <cell r="E110" t="str">
            <v>CHAN SAPHOEUN</v>
          </cell>
          <cell r="F110" t="str">
            <v>F</v>
          </cell>
          <cell r="G110">
            <v>44130</v>
          </cell>
          <cell r="H110">
            <v>2</v>
          </cell>
          <cell r="I110">
            <v>44191</v>
          </cell>
          <cell r="J110">
            <v>44192</v>
          </cell>
          <cell r="K110">
            <v>3</v>
          </cell>
          <cell r="L110">
            <v>44282</v>
          </cell>
          <cell r="M110">
            <v>44283</v>
          </cell>
          <cell r="N110">
            <v>6</v>
          </cell>
          <cell r="O110">
            <v>44467</v>
          </cell>
          <cell r="P110" t="str">
            <v>090547511</v>
          </cell>
          <cell r="Q110">
            <v>34771</v>
          </cell>
          <cell r="R110">
            <v>26</v>
          </cell>
        </row>
        <row r="110">
          <cell r="T110" t="str">
            <v>柴桢省</v>
          </cell>
        </row>
        <row r="110">
          <cell r="W110">
            <v>0</v>
          </cell>
          <cell r="X110">
            <v>2</v>
          </cell>
          <cell r="Y110">
            <v>1</v>
          </cell>
        </row>
        <row r="110">
          <cell r="AA110">
            <v>18</v>
          </cell>
        </row>
        <row r="111">
          <cell r="B111">
            <v>481</v>
          </cell>
          <cell r="C111" t="str">
            <v>针车C2线</v>
          </cell>
          <cell r="D111" t="str">
            <v>មួន ស្រីតុញ</v>
          </cell>
          <cell r="E111" t="str">
            <v>MUON SREYTONH</v>
          </cell>
          <cell r="F111" t="str">
            <v>F</v>
          </cell>
          <cell r="G111">
            <v>44130</v>
          </cell>
          <cell r="H111">
            <v>2</v>
          </cell>
          <cell r="I111">
            <v>44191</v>
          </cell>
          <cell r="J111">
            <v>44192</v>
          </cell>
          <cell r="K111">
            <v>3</v>
          </cell>
          <cell r="L111">
            <v>44282</v>
          </cell>
          <cell r="M111">
            <v>44283</v>
          </cell>
          <cell r="N111">
            <v>6</v>
          </cell>
          <cell r="O111">
            <v>44467</v>
          </cell>
          <cell r="P111" t="str">
            <v>090864484</v>
          </cell>
          <cell r="Q111">
            <v>37077</v>
          </cell>
          <cell r="R111">
            <v>20</v>
          </cell>
          <cell r="S111" t="str">
            <v>2011119-2248602-ឆ</v>
          </cell>
          <cell r="T111" t="str">
            <v>柴桢省</v>
          </cell>
        </row>
        <row r="111">
          <cell r="W111">
            <v>1</v>
          </cell>
          <cell r="X111">
            <v>1</v>
          </cell>
          <cell r="Y111">
            <v>0</v>
          </cell>
        </row>
        <row r="111">
          <cell r="AA111">
            <v>18</v>
          </cell>
        </row>
        <row r="112">
          <cell r="B112">
            <v>484</v>
          </cell>
          <cell r="C112" t="str">
            <v>针车C1线</v>
          </cell>
          <cell r="D112" t="str">
            <v>ចាន់ លក្ខិណា</v>
          </cell>
          <cell r="E112" t="str">
            <v>CHAN LAKANA</v>
          </cell>
          <cell r="F112" t="str">
            <v>F</v>
          </cell>
          <cell r="G112">
            <v>44130</v>
          </cell>
          <cell r="H112">
            <v>2</v>
          </cell>
          <cell r="I112">
            <v>44191</v>
          </cell>
          <cell r="J112">
            <v>44192</v>
          </cell>
          <cell r="K112">
            <v>3</v>
          </cell>
          <cell r="L112">
            <v>44282</v>
          </cell>
          <cell r="M112">
            <v>44283</v>
          </cell>
          <cell r="N112">
            <v>6</v>
          </cell>
          <cell r="O112">
            <v>44467</v>
          </cell>
          <cell r="P112" t="str">
            <v>090487713</v>
          </cell>
          <cell r="Q112">
            <v>34448</v>
          </cell>
          <cell r="R112">
            <v>27</v>
          </cell>
          <cell r="S112" t="str">
            <v>2940117-057603ទ</v>
          </cell>
          <cell r="T112" t="str">
            <v>柴桢省</v>
          </cell>
        </row>
        <row r="112">
          <cell r="W112">
            <v>1</v>
          </cell>
          <cell r="X112">
            <v>2</v>
          </cell>
          <cell r="Y112">
            <v>0</v>
          </cell>
        </row>
        <row r="112">
          <cell r="AA112">
            <v>18</v>
          </cell>
        </row>
        <row r="113">
          <cell r="B113">
            <v>485</v>
          </cell>
          <cell r="C113" t="str">
            <v>针车C2线</v>
          </cell>
          <cell r="D113" t="str">
            <v>ផាន់ ធុន</v>
          </cell>
          <cell r="E113" t="str">
            <v>PHAN THUN</v>
          </cell>
          <cell r="F113" t="str">
            <v>F</v>
          </cell>
          <cell r="G113">
            <v>44130</v>
          </cell>
          <cell r="H113">
            <v>2</v>
          </cell>
          <cell r="I113">
            <v>44191</v>
          </cell>
          <cell r="J113">
            <v>44192</v>
          </cell>
          <cell r="K113">
            <v>3</v>
          </cell>
          <cell r="L113">
            <v>44282</v>
          </cell>
          <cell r="M113">
            <v>44283</v>
          </cell>
          <cell r="N113">
            <v>6</v>
          </cell>
          <cell r="O113">
            <v>44467</v>
          </cell>
          <cell r="P113" t="str">
            <v>090608848</v>
          </cell>
          <cell r="Q113">
            <v>30140</v>
          </cell>
          <cell r="R113">
            <v>39</v>
          </cell>
          <cell r="S113" t="str">
            <v>282108-1744049-ធ</v>
          </cell>
          <cell r="T113" t="str">
            <v>柴桢省</v>
          </cell>
        </row>
        <row r="113">
          <cell r="W113">
            <v>0</v>
          </cell>
          <cell r="X113">
            <v>2</v>
          </cell>
          <cell r="Y113">
            <v>0</v>
          </cell>
        </row>
        <row r="113">
          <cell r="AA113">
            <v>18</v>
          </cell>
        </row>
        <row r="114">
          <cell r="B114">
            <v>486</v>
          </cell>
          <cell r="C114" t="str">
            <v>针车C1线</v>
          </cell>
          <cell r="D114" t="str">
            <v>ហៀក ភារិត</v>
          </cell>
          <cell r="E114" t="str">
            <v>HEAK PHEARIT</v>
          </cell>
          <cell r="F114" t="str">
            <v>F</v>
          </cell>
          <cell r="G114">
            <v>44130</v>
          </cell>
          <cell r="H114">
            <v>2</v>
          </cell>
          <cell r="I114">
            <v>44191</v>
          </cell>
          <cell r="J114">
            <v>44192</v>
          </cell>
          <cell r="K114">
            <v>3</v>
          </cell>
          <cell r="L114">
            <v>44282</v>
          </cell>
          <cell r="M114">
            <v>44283</v>
          </cell>
          <cell r="N114">
            <v>6</v>
          </cell>
          <cell r="O114">
            <v>44467</v>
          </cell>
          <cell r="P114" t="str">
            <v>090712007</v>
          </cell>
          <cell r="Q114">
            <v>29356</v>
          </cell>
          <cell r="R114">
            <v>41</v>
          </cell>
        </row>
        <row r="114">
          <cell r="T114" t="str">
            <v>柴桢省</v>
          </cell>
        </row>
        <row r="114">
          <cell r="W114">
            <v>0</v>
          </cell>
          <cell r="X114">
            <v>2</v>
          </cell>
          <cell r="Y114">
            <v>0</v>
          </cell>
        </row>
        <row r="114">
          <cell r="AA114">
            <v>18</v>
          </cell>
        </row>
        <row r="115">
          <cell r="B115">
            <v>488</v>
          </cell>
          <cell r="C115" t="str">
            <v>针车C2线</v>
          </cell>
          <cell r="D115" t="str">
            <v>វ៉ង់ សារ៉ុន</v>
          </cell>
          <cell r="E115" t="str">
            <v>VONG SARON</v>
          </cell>
          <cell r="F115" t="str">
            <v>F</v>
          </cell>
          <cell r="G115">
            <v>44130</v>
          </cell>
          <cell r="H115">
            <v>2</v>
          </cell>
          <cell r="I115">
            <v>44191</v>
          </cell>
          <cell r="J115">
            <v>44192</v>
          </cell>
          <cell r="K115">
            <v>3</v>
          </cell>
          <cell r="L115">
            <v>44282</v>
          </cell>
          <cell r="M115">
            <v>44283</v>
          </cell>
          <cell r="N115">
            <v>6</v>
          </cell>
          <cell r="O115">
            <v>44467</v>
          </cell>
          <cell r="P115" t="str">
            <v>090751306</v>
          </cell>
          <cell r="Q115">
            <v>28705</v>
          </cell>
          <cell r="R115">
            <v>43</v>
          </cell>
          <cell r="S115" t="str">
            <v>2781018-1810438-ន</v>
          </cell>
          <cell r="T115" t="str">
            <v>柴桢省</v>
          </cell>
        </row>
        <row r="115">
          <cell r="W115">
            <v>1</v>
          </cell>
          <cell r="X115">
            <v>0</v>
          </cell>
          <cell r="Y115">
            <v>0</v>
          </cell>
        </row>
        <row r="115">
          <cell r="AA115">
            <v>18</v>
          </cell>
        </row>
        <row r="116">
          <cell r="B116">
            <v>543</v>
          </cell>
          <cell r="C116" t="str">
            <v>针车C1线</v>
          </cell>
          <cell r="D116" t="str">
            <v>អ៊ឹម យិត</v>
          </cell>
          <cell r="E116" t="str">
            <v>OEM YIT</v>
          </cell>
          <cell r="F116" t="str">
            <v>F</v>
          </cell>
          <cell r="G116">
            <v>44138</v>
          </cell>
          <cell r="H116">
            <v>2</v>
          </cell>
          <cell r="I116">
            <v>44199</v>
          </cell>
        </row>
        <row r="116">
          <cell r="M116">
            <v>44200</v>
          </cell>
          <cell r="N116">
            <v>6</v>
          </cell>
          <cell r="O116">
            <v>44381</v>
          </cell>
          <cell r="P116" t="str">
            <v>090609308</v>
          </cell>
          <cell r="Q116">
            <v>27089</v>
          </cell>
          <cell r="R116">
            <v>47</v>
          </cell>
          <cell r="S116" t="str">
            <v>2740117-0570474-ថ</v>
          </cell>
          <cell r="T116" t="str">
            <v>柴桢省</v>
          </cell>
        </row>
        <row r="116">
          <cell r="W116">
            <v>1</v>
          </cell>
          <cell r="X116">
            <v>0</v>
          </cell>
          <cell r="Y116">
            <v>0</v>
          </cell>
        </row>
        <row r="116">
          <cell r="AA116">
            <v>18</v>
          </cell>
        </row>
        <row r="117">
          <cell r="B117">
            <v>544</v>
          </cell>
          <cell r="C117" t="str">
            <v>针车C1线</v>
          </cell>
          <cell r="D117" t="str">
            <v>យិន សារ៉េត</v>
          </cell>
          <cell r="E117" t="str">
            <v>YIN SARET</v>
          </cell>
          <cell r="F117" t="str">
            <v>F</v>
          </cell>
          <cell r="G117">
            <v>44138</v>
          </cell>
          <cell r="H117">
            <v>2</v>
          </cell>
          <cell r="I117">
            <v>44199</v>
          </cell>
        </row>
        <row r="117">
          <cell r="M117">
            <v>44200</v>
          </cell>
          <cell r="N117">
            <v>6</v>
          </cell>
          <cell r="O117">
            <v>44381</v>
          </cell>
          <cell r="P117" t="str">
            <v>090686564</v>
          </cell>
          <cell r="Q117">
            <v>29352</v>
          </cell>
          <cell r="R117">
            <v>41</v>
          </cell>
          <cell r="S117" t="str">
            <v>2800117-0560765-ត</v>
          </cell>
          <cell r="T117" t="str">
            <v>柴桢省</v>
          </cell>
        </row>
        <row r="117">
          <cell r="W117">
            <v>1</v>
          </cell>
          <cell r="X117">
            <v>2</v>
          </cell>
          <cell r="Y117">
            <v>0</v>
          </cell>
        </row>
        <row r="117">
          <cell r="AA117">
            <v>18</v>
          </cell>
        </row>
        <row r="118">
          <cell r="B118">
            <v>547</v>
          </cell>
          <cell r="C118" t="str">
            <v>针车C1线</v>
          </cell>
          <cell r="D118" t="str">
            <v>រ័ត្ន សុជា</v>
          </cell>
          <cell r="E118" t="str">
            <v>ROTH SOCHEA</v>
          </cell>
          <cell r="F118" t="str">
            <v>F</v>
          </cell>
          <cell r="G118">
            <v>44138</v>
          </cell>
          <cell r="H118">
            <v>2</v>
          </cell>
          <cell r="I118">
            <v>44199</v>
          </cell>
        </row>
        <row r="118">
          <cell r="M118">
            <v>44200</v>
          </cell>
          <cell r="N118">
            <v>6</v>
          </cell>
          <cell r="O118">
            <v>44381</v>
          </cell>
          <cell r="P118" t="str">
            <v>090706483</v>
          </cell>
          <cell r="Q118">
            <v>30010</v>
          </cell>
          <cell r="R118">
            <v>39</v>
          </cell>
          <cell r="S118" t="str">
            <v>2820517-0757481-ម</v>
          </cell>
          <cell r="T118" t="str">
            <v>柴桢省</v>
          </cell>
        </row>
        <row r="118">
          <cell r="W118">
            <v>0</v>
          </cell>
          <cell r="X118">
            <v>1</v>
          </cell>
          <cell r="Y118">
            <v>0</v>
          </cell>
        </row>
        <row r="118">
          <cell r="AA118">
            <v>18</v>
          </cell>
        </row>
        <row r="119">
          <cell r="B119">
            <v>548</v>
          </cell>
          <cell r="C119" t="str">
            <v>针车C2线</v>
          </cell>
          <cell r="D119" t="str">
            <v>ចាន់ នីសា</v>
          </cell>
          <cell r="E119" t="str">
            <v>CHAN LISA</v>
          </cell>
          <cell r="F119" t="str">
            <v>F</v>
          </cell>
          <cell r="G119">
            <v>44138</v>
          </cell>
          <cell r="H119">
            <v>2</v>
          </cell>
          <cell r="I119">
            <v>44199</v>
          </cell>
        </row>
        <row r="119">
          <cell r="M119">
            <v>44200</v>
          </cell>
          <cell r="N119">
            <v>6</v>
          </cell>
          <cell r="O119">
            <v>44381</v>
          </cell>
          <cell r="P119" t="str">
            <v>090925371</v>
          </cell>
          <cell r="Q119">
            <v>37605</v>
          </cell>
          <cell r="R119">
            <v>18</v>
          </cell>
          <cell r="S119" t="str">
            <v>2021120-2507077-យ</v>
          </cell>
          <cell r="T119" t="str">
            <v>柴桢省</v>
          </cell>
        </row>
        <row r="119">
          <cell r="W119">
            <v>0</v>
          </cell>
          <cell r="X119">
            <v>0</v>
          </cell>
          <cell r="Y119">
            <v>0</v>
          </cell>
        </row>
        <row r="119">
          <cell r="AA119">
            <v>18</v>
          </cell>
        </row>
        <row r="120">
          <cell r="B120">
            <v>549</v>
          </cell>
          <cell r="C120" t="str">
            <v>针车C1线</v>
          </cell>
          <cell r="D120" t="str">
            <v>វ៉ាត ធី</v>
          </cell>
          <cell r="E120" t="str">
            <v>VAT THY</v>
          </cell>
          <cell r="F120" t="str">
            <v>F</v>
          </cell>
          <cell r="G120">
            <v>44138</v>
          </cell>
          <cell r="H120">
            <v>2</v>
          </cell>
          <cell r="I120">
            <v>44199</v>
          </cell>
        </row>
        <row r="120">
          <cell r="M120">
            <v>44200</v>
          </cell>
          <cell r="N120">
            <v>6</v>
          </cell>
          <cell r="O120">
            <v>44381</v>
          </cell>
          <cell r="P120" t="str">
            <v>061807087</v>
          </cell>
          <cell r="Q120">
            <v>29471</v>
          </cell>
          <cell r="R120">
            <v>41</v>
          </cell>
          <cell r="S120" t="str">
            <v>2800717-0843530-ត</v>
          </cell>
          <cell r="T120" t="str">
            <v>KOMPONG CHAM</v>
          </cell>
        </row>
        <row r="120">
          <cell r="W120">
            <v>0</v>
          </cell>
          <cell r="X120">
            <v>3</v>
          </cell>
          <cell r="Y120">
            <v>0</v>
          </cell>
        </row>
        <row r="120">
          <cell r="AA120">
            <v>18</v>
          </cell>
        </row>
        <row r="121">
          <cell r="B121">
            <v>588</v>
          </cell>
          <cell r="C121" t="str">
            <v>针车F1线</v>
          </cell>
          <cell r="D121" t="str">
            <v>សាំ ថាវី</v>
          </cell>
          <cell r="E121" t="str">
            <v>SAM THAVY</v>
          </cell>
          <cell r="F121" t="str">
            <v>F</v>
          </cell>
          <cell r="G121">
            <v>44154</v>
          </cell>
          <cell r="H121">
            <v>2</v>
          </cell>
          <cell r="I121">
            <v>44215</v>
          </cell>
        </row>
        <row r="121">
          <cell r="M121">
            <v>44216</v>
          </cell>
          <cell r="N121">
            <v>6</v>
          </cell>
          <cell r="O121">
            <v>44397</v>
          </cell>
          <cell r="P121" t="str">
            <v>090915078</v>
          </cell>
          <cell r="Q121">
            <v>37275</v>
          </cell>
          <cell r="R121">
            <v>19</v>
          </cell>
        </row>
        <row r="121">
          <cell r="T121" t="str">
            <v>柴桢省</v>
          </cell>
        </row>
        <row r="121">
          <cell r="W121">
            <v>0</v>
          </cell>
          <cell r="X121">
            <v>0</v>
          </cell>
          <cell r="Y121">
            <v>0</v>
          </cell>
          <cell r="Z121" t="str">
            <v>有发票</v>
          </cell>
          <cell r="AA121">
            <v>18</v>
          </cell>
        </row>
        <row r="122">
          <cell r="B122">
            <v>586</v>
          </cell>
          <cell r="C122" t="str">
            <v>针车B1线</v>
          </cell>
          <cell r="D122" t="str">
            <v>ឡាយ ដានី</v>
          </cell>
          <cell r="E122" t="str">
            <v>LAY DANY</v>
          </cell>
          <cell r="F122" t="str">
            <v>F</v>
          </cell>
          <cell r="G122">
            <v>44154</v>
          </cell>
          <cell r="H122">
            <v>2</v>
          </cell>
          <cell r="I122">
            <v>44215</v>
          </cell>
        </row>
        <row r="122">
          <cell r="M122">
            <v>44216</v>
          </cell>
          <cell r="N122">
            <v>6</v>
          </cell>
          <cell r="O122">
            <v>44397</v>
          </cell>
          <cell r="P122" t="str">
            <v>090922750</v>
          </cell>
          <cell r="Q122">
            <v>33088</v>
          </cell>
          <cell r="R122">
            <v>31</v>
          </cell>
        </row>
        <row r="122">
          <cell r="T122" t="str">
            <v>柴桢省</v>
          </cell>
        </row>
        <row r="122">
          <cell r="W122">
            <v>1</v>
          </cell>
          <cell r="X122">
            <v>1</v>
          </cell>
          <cell r="Y122">
            <v>0</v>
          </cell>
          <cell r="Z122" t="str">
            <v>有发票</v>
          </cell>
          <cell r="AA122">
            <v>18</v>
          </cell>
        </row>
        <row r="123">
          <cell r="B123">
            <v>585</v>
          </cell>
          <cell r="C123" t="str">
            <v>针车B2线</v>
          </cell>
          <cell r="D123" t="str">
            <v>សោម រស្មី</v>
          </cell>
          <cell r="E123" t="str">
            <v>SOM RAKSMEY</v>
          </cell>
          <cell r="F123" t="str">
            <v>F</v>
          </cell>
          <cell r="G123">
            <v>44154</v>
          </cell>
          <cell r="H123">
            <v>2</v>
          </cell>
          <cell r="I123">
            <v>44215</v>
          </cell>
        </row>
        <row r="123">
          <cell r="M123">
            <v>44216</v>
          </cell>
          <cell r="N123">
            <v>6</v>
          </cell>
          <cell r="O123">
            <v>44397</v>
          </cell>
          <cell r="P123" t="str">
            <v>090705729</v>
          </cell>
          <cell r="Q123">
            <v>30846</v>
          </cell>
          <cell r="R123">
            <v>37</v>
          </cell>
          <cell r="S123" t="str">
            <v>2840117-0562294-ធ</v>
          </cell>
          <cell r="T123" t="str">
            <v>柴桢省</v>
          </cell>
        </row>
        <row r="123">
          <cell r="W123">
            <v>0</v>
          </cell>
          <cell r="X123">
            <v>1</v>
          </cell>
          <cell r="Y123">
            <v>1</v>
          </cell>
          <cell r="Z123" t="str">
            <v>有发票</v>
          </cell>
          <cell r="AA123">
            <v>18</v>
          </cell>
        </row>
        <row r="124">
          <cell r="B124">
            <v>595</v>
          </cell>
          <cell r="C124" t="str">
            <v>针车C2线</v>
          </cell>
          <cell r="D124" t="str">
            <v>កែវ ធារ៉ូ</v>
          </cell>
          <cell r="E124" t="str">
            <v>KEO THEARO</v>
          </cell>
          <cell r="F124" t="str">
            <v>F</v>
          </cell>
          <cell r="G124">
            <v>44155</v>
          </cell>
          <cell r="H124">
            <v>2</v>
          </cell>
          <cell r="I124">
            <v>44216</v>
          </cell>
        </row>
        <row r="124">
          <cell r="M124">
            <v>44217</v>
          </cell>
          <cell r="N124">
            <v>6</v>
          </cell>
          <cell r="O124">
            <v>44398</v>
          </cell>
          <cell r="P124" t="str">
            <v>090713940</v>
          </cell>
          <cell r="Q124">
            <v>33237</v>
          </cell>
          <cell r="R124">
            <v>30</v>
          </cell>
          <cell r="S124" t="str">
            <v>1900317-0638648-ត</v>
          </cell>
        </row>
        <row r="124">
          <cell r="W124">
            <v>0</v>
          </cell>
          <cell r="X124">
            <v>2</v>
          </cell>
          <cell r="Y124">
            <v>0</v>
          </cell>
          <cell r="Z124" t="str">
            <v>有发票</v>
          </cell>
          <cell r="AA124">
            <v>18</v>
          </cell>
        </row>
        <row r="125">
          <cell r="B125">
            <v>592</v>
          </cell>
          <cell r="C125" t="str">
            <v>针车B1线</v>
          </cell>
          <cell r="D125" t="str">
            <v>ហង់ ចិន្តា</v>
          </cell>
          <cell r="E125" t="str">
            <v>HONG CHENDA</v>
          </cell>
          <cell r="F125" t="str">
            <v>M</v>
          </cell>
          <cell r="G125">
            <v>44155</v>
          </cell>
          <cell r="H125">
            <v>2</v>
          </cell>
          <cell r="I125">
            <v>44216</v>
          </cell>
        </row>
        <row r="125">
          <cell r="M125">
            <v>44217</v>
          </cell>
          <cell r="N125">
            <v>6</v>
          </cell>
          <cell r="O125">
            <v>44398</v>
          </cell>
          <cell r="P125" t="str">
            <v>090511125</v>
          </cell>
          <cell r="Q125">
            <v>28890</v>
          </cell>
          <cell r="R125">
            <v>42</v>
          </cell>
          <cell r="S125" t="str">
            <v>2790418-1374566-ល</v>
          </cell>
        </row>
        <row r="125">
          <cell r="W125">
            <v>0</v>
          </cell>
          <cell r="X125">
            <v>2</v>
          </cell>
          <cell r="Y125">
            <v>0</v>
          </cell>
          <cell r="Z125" t="str">
            <v>有发票</v>
          </cell>
          <cell r="AA125">
            <v>18</v>
          </cell>
        </row>
        <row r="126">
          <cell r="B126">
            <v>593</v>
          </cell>
          <cell r="C126" t="str">
            <v>针车B2线</v>
          </cell>
          <cell r="D126" t="str">
            <v>ស្មោង​ ខាន់ណារ៉ា</v>
          </cell>
          <cell r="E126" t="str">
            <v>SMONG KHANNARA</v>
          </cell>
          <cell r="F126" t="str">
            <v>M</v>
          </cell>
          <cell r="G126">
            <v>44155</v>
          </cell>
          <cell r="H126">
            <v>2</v>
          </cell>
          <cell r="I126">
            <v>44216</v>
          </cell>
        </row>
        <row r="126">
          <cell r="M126">
            <v>44217</v>
          </cell>
          <cell r="N126">
            <v>6</v>
          </cell>
          <cell r="O126">
            <v>44398</v>
          </cell>
          <cell r="P126" t="str">
            <v>090832849</v>
          </cell>
          <cell r="Q126">
            <v>33919</v>
          </cell>
          <cell r="R126">
            <v>28</v>
          </cell>
          <cell r="S126" t="str">
            <v>2920117-0570254-ន</v>
          </cell>
        </row>
        <row r="126">
          <cell r="W126">
            <v>0</v>
          </cell>
          <cell r="X126">
            <v>0</v>
          </cell>
          <cell r="Y126">
            <v>0</v>
          </cell>
          <cell r="Z126" t="str">
            <v>有发票</v>
          </cell>
          <cell r="AA126">
            <v>18</v>
          </cell>
        </row>
        <row r="127">
          <cell r="B127">
            <v>610</v>
          </cell>
          <cell r="C127" t="str">
            <v>针车C2线</v>
          </cell>
          <cell r="D127" t="str">
            <v>ចាន់ សុផល</v>
          </cell>
          <cell r="E127" t="str">
            <v>CHANN SOPHAL</v>
          </cell>
          <cell r="F127" t="str">
            <v>F</v>
          </cell>
          <cell r="G127">
            <v>44166</v>
          </cell>
          <cell r="H127">
            <v>2</v>
          </cell>
          <cell r="I127">
            <v>44228</v>
          </cell>
        </row>
        <row r="127">
          <cell r="M127">
            <v>44229</v>
          </cell>
          <cell r="N127">
            <v>6</v>
          </cell>
          <cell r="O127">
            <v>44410</v>
          </cell>
          <cell r="P127" t="str">
            <v>090744631</v>
          </cell>
          <cell r="Q127">
            <v>29805</v>
          </cell>
          <cell r="R127">
            <v>40</v>
          </cell>
          <cell r="S127" t="str">
            <v>2810116-0030195-ធ</v>
          </cell>
        </row>
        <row r="127">
          <cell r="W127">
            <v>0</v>
          </cell>
          <cell r="X127">
            <v>0</v>
          </cell>
          <cell r="Y127">
            <v>0</v>
          </cell>
        </row>
        <row r="127">
          <cell r="AA127">
            <v>18</v>
          </cell>
        </row>
        <row r="128">
          <cell r="B128">
            <v>599</v>
          </cell>
          <cell r="C128" t="str">
            <v>针车F1线</v>
          </cell>
          <cell r="D128" t="str">
            <v>ទេព​ ល្អិត</v>
          </cell>
          <cell r="E128" t="str">
            <v>LEP LO​ ETH</v>
          </cell>
          <cell r="F128" t="str">
            <v>F</v>
          </cell>
          <cell r="G128">
            <v>44167</v>
          </cell>
          <cell r="H128">
            <v>2</v>
          </cell>
          <cell r="I128">
            <v>44229</v>
          </cell>
        </row>
        <row r="128">
          <cell r="M128">
            <v>44230</v>
          </cell>
          <cell r="N128">
            <v>6</v>
          </cell>
          <cell r="O128">
            <v>44411</v>
          </cell>
          <cell r="P128" t="str">
            <v>090735800</v>
          </cell>
          <cell r="Q128">
            <v>28890</v>
          </cell>
          <cell r="R128">
            <v>42</v>
          </cell>
          <cell r="S128" t="str">
            <v>2790317-0651448-ម</v>
          </cell>
        </row>
        <row r="128">
          <cell r="U128">
            <v>8889631771</v>
          </cell>
        </row>
        <row r="128">
          <cell r="W128">
            <v>0</v>
          </cell>
          <cell r="X128">
            <v>2</v>
          </cell>
          <cell r="Y128">
            <v>0</v>
          </cell>
        </row>
        <row r="128">
          <cell r="AA128">
            <v>18</v>
          </cell>
        </row>
        <row r="129">
          <cell r="B129">
            <v>600</v>
          </cell>
          <cell r="C129" t="str">
            <v>针车C1线</v>
          </cell>
          <cell r="D129" t="str">
            <v>សំ វណ្ណៈ</v>
          </cell>
          <cell r="E129" t="str">
            <v>SAM VANNAK</v>
          </cell>
          <cell r="F129" t="str">
            <v>F</v>
          </cell>
          <cell r="G129">
            <v>44167</v>
          </cell>
          <cell r="H129">
            <v>2</v>
          </cell>
          <cell r="I129">
            <v>44229</v>
          </cell>
        </row>
        <row r="129">
          <cell r="M129">
            <v>44230</v>
          </cell>
          <cell r="N129">
            <v>6</v>
          </cell>
          <cell r="O129">
            <v>44411</v>
          </cell>
          <cell r="P129" t="str">
            <v>090899550</v>
          </cell>
          <cell r="Q129">
            <v>31166</v>
          </cell>
          <cell r="R129">
            <v>36</v>
          </cell>
        </row>
        <row r="129">
          <cell r="U129">
            <v>973840580</v>
          </cell>
        </row>
        <row r="129">
          <cell r="W129">
            <v>1</v>
          </cell>
          <cell r="X129">
            <v>0</v>
          </cell>
          <cell r="Y129">
            <v>0</v>
          </cell>
        </row>
        <row r="129">
          <cell r="AA129">
            <v>18</v>
          </cell>
        </row>
        <row r="130">
          <cell r="B130">
            <v>606</v>
          </cell>
          <cell r="C130" t="str">
            <v>针车C1线</v>
          </cell>
          <cell r="D130" t="str">
            <v>ឈៀន ចាន់យន</v>
          </cell>
          <cell r="E130" t="str">
            <v>CHHOEUNG CHHNYORN</v>
          </cell>
          <cell r="F130" t="str">
            <v>F</v>
          </cell>
          <cell r="G130">
            <v>44167</v>
          </cell>
          <cell r="H130">
            <v>2</v>
          </cell>
          <cell r="I130">
            <v>44229</v>
          </cell>
        </row>
        <row r="130">
          <cell r="M130">
            <v>44230</v>
          </cell>
          <cell r="N130">
            <v>6</v>
          </cell>
          <cell r="O130">
            <v>44411</v>
          </cell>
          <cell r="P130" t="str">
            <v>090794432</v>
          </cell>
          <cell r="Q130">
            <v>32268</v>
          </cell>
          <cell r="R130">
            <v>33</v>
          </cell>
          <cell r="S130" t="str">
            <v>2880820-2431079-ធ</v>
          </cell>
        </row>
        <row r="130">
          <cell r="U130">
            <v>887065925</v>
          </cell>
        </row>
        <row r="130">
          <cell r="W130">
            <v>1</v>
          </cell>
          <cell r="X130">
            <v>2</v>
          </cell>
          <cell r="Y130">
            <v>1</v>
          </cell>
        </row>
        <row r="130">
          <cell r="AA130">
            <v>18</v>
          </cell>
        </row>
        <row r="131">
          <cell r="B131">
            <v>607</v>
          </cell>
          <cell r="C131" t="str">
            <v>成型C线</v>
          </cell>
          <cell r="D131" t="str">
            <v>ថុន​ នីសា</v>
          </cell>
          <cell r="E131" t="str">
            <v>THON NISA</v>
          </cell>
          <cell r="F131" t="str">
            <v>F</v>
          </cell>
          <cell r="G131">
            <v>44167</v>
          </cell>
          <cell r="H131">
            <v>2</v>
          </cell>
          <cell r="I131">
            <v>44229</v>
          </cell>
        </row>
        <row r="131">
          <cell r="M131">
            <v>44230</v>
          </cell>
          <cell r="N131">
            <v>6</v>
          </cell>
          <cell r="O131">
            <v>44411</v>
          </cell>
          <cell r="P131" t="str">
            <v>090927701</v>
          </cell>
          <cell r="Q131">
            <v>37358</v>
          </cell>
          <cell r="R131">
            <v>19</v>
          </cell>
        </row>
        <row r="131">
          <cell r="U131">
            <v>975137180</v>
          </cell>
        </row>
        <row r="131">
          <cell r="W131">
            <v>0</v>
          </cell>
          <cell r="X131">
            <v>0</v>
          </cell>
          <cell r="Y131">
            <v>0</v>
          </cell>
        </row>
        <row r="131">
          <cell r="AA131">
            <v>18</v>
          </cell>
        </row>
        <row r="132">
          <cell r="B132">
            <v>608</v>
          </cell>
          <cell r="C132" t="str">
            <v>针车A1线</v>
          </cell>
          <cell r="D132" t="str">
            <v>ព្រុំ ចាន់</v>
          </cell>
          <cell r="E132" t="str">
            <v>PRUM CHAN</v>
          </cell>
          <cell r="F132" t="str">
            <v>F</v>
          </cell>
          <cell r="G132">
            <v>44167</v>
          </cell>
          <cell r="H132">
            <v>2</v>
          </cell>
          <cell r="I132">
            <v>44229</v>
          </cell>
        </row>
        <row r="132">
          <cell r="M132">
            <v>44230</v>
          </cell>
          <cell r="N132">
            <v>6</v>
          </cell>
          <cell r="O132">
            <v>44411</v>
          </cell>
          <cell r="P132" t="str">
            <v>090927715</v>
          </cell>
          <cell r="Q132">
            <v>37574</v>
          </cell>
          <cell r="R132">
            <v>18</v>
          </cell>
        </row>
        <row r="132">
          <cell r="U132">
            <v>978260701</v>
          </cell>
        </row>
        <row r="132">
          <cell r="W132">
            <v>0</v>
          </cell>
          <cell r="X132">
            <v>0</v>
          </cell>
          <cell r="Y132">
            <v>0</v>
          </cell>
        </row>
        <row r="132">
          <cell r="AA132">
            <v>18</v>
          </cell>
        </row>
        <row r="133">
          <cell r="B133">
            <v>215</v>
          </cell>
          <cell r="C133" t="str">
            <v>成型A线</v>
          </cell>
          <cell r="D133" t="str">
            <v>កែវ តុលា</v>
          </cell>
          <cell r="E133" t="str">
            <v>KEO TOLA</v>
          </cell>
          <cell r="F133" t="str">
            <v>F</v>
          </cell>
          <cell r="G133">
            <v>44081</v>
          </cell>
          <cell r="H133">
            <v>2</v>
          </cell>
          <cell r="I133">
            <v>44142</v>
          </cell>
          <cell r="J133">
            <v>44143</v>
          </cell>
          <cell r="K133">
            <v>3</v>
          </cell>
          <cell r="L133">
            <v>44235</v>
          </cell>
          <cell r="M133">
            <v>44236</v>
          </cell>
          <cell r="N133">
            <v>6</v>
          </cell>
          <cell r="O133">
            <v>44417</v>
          </cell>
          <cell r="P133" t="str">
            <v>090676945</v>
          </cell>
          <cell r="Q133">
            <v>35192</v>
          </cell>
          <cell r="R133">
            <v>25</v>
          </cell>
          <cell r="S133" t="str">
            <v>2960417-0720674-ព</v>
          </cell>
          <cell r="T133" t="str">
            <v>柴桢省</v>
          </cell>
          <cell r="U133" t="str">
            <v>071 30 111 87</v>
          </cell>
          <cell r="V133" t="str">
            <v>097 99 50 427</v>
          </cell>
          <cell r="W133">
            <v>0</v>
          </cell>
          <cell r="X133">
            <v>0</v>
          </cell>
          <cell r="Y133">
            <v>0</v>
          </cell>
          <cell r="Z133" t="str">
            <v>有发票</v>
          </cell>
          <cell r="AA133">
            <v>18</v>
          </cell>
          <cell r="AB133">
            <v>2</v>
          </cell>
        </row>
        <row r="134">
          <cell r="B134">
            <v>216</v>
          </cell>
          <cell r="C134" t="str">
            <v>成型B线</v>
          </cell>
          <cell r="D134" t="str">
            <v>ដៀប វាស្នា</v>
          </cell>
          <cell r="E134" t="str">
            <v>DIEB VEASNA</v>
          </cell>
          <cell r="F134" t="str">
            <v>M</v>
          </cell>
          <cell r="G134">
            <v>44081</v>
          </cell>
          <cell r="H134">
            <v>2</v>
          </cell>
          <cell r="I134">
            <v>44142</v>
          </cell>
          <cell r="J134">
            <v>44143</v>
          </cell>
          <cell r="K134">
            <v>3</v>
          </cell>
          <cell r="L134">
            <v>44235</v>
          </cell>
          <cell r="M134">
            <v>44236</v>
          </cell>
          <cell r="N134">
            <v>6</v>
          </cell>
          <cell r="O134">
            <v>44417</v>
          </cell>
          <cell r="P134" t="str">
            <v>090484165</v>
          </cell>
          <cell r="Q134">
            <v>34732</v>
          </cell>
          <cell r="R134">
            <v>26</v>
          </cell>
        </row>
        <row r="134">
          <cell r="T134" t="str">
            <v>柴桢省</v>
          </cell>
        </row>
        <row r="134">
          <cell r="W134">
            <v>0</v>
          </cell>
          <cell r="X134">
            <v>0</v>
          </cell>
          <cell r="Y134">
            <v>0</v>
          </cell>
          <cell r="Z134" t="str">
            <v>有发票</v>
          </cell>
          <cell r="AA134">
            <v>18</v>
          </cell>
        </row>
        <row r="135">
          <cell r="B135">
            <v>218</v>
          </cell>
          <cell r="C135" t="str">
            <v>成型B线</v>
          </cell>
          <cell r="D135" t="str">
            <v>ឥន សុផា</v>
          </cell>
          <cell r="E135" t="str">
            <v>EN SOPHA</v>
          </cell>
          <cell r="F135" t="str">
            <v>F</v>
          </cell>
          <cell r="G135">
            <v>44081</v>
          </cell>
          <cell r="H135">
            <v>2</v>
          </cell>
          <cell r="I135">
            <v>44142</v>
          </cell>
          <cell r="J135">
            <v>44143</v>
          </cell>
          <cell r="K135">
            <v>3</v>
          </cell>
          <cell r="L135">
            <v>44235</v>
          </cell>
          <cell r="M135">
            <v>44236</v>
          </cell>
          <cell r="N135">
            <v>6</v>
          </cell>
          <cell r="O135">
            <v>44417</v>
          </cell>
          <cell r="P135" t="str">
            <v>090765895</v>
          </cell>
          <cell r="Q135">
            <v>34688</v>
          </cell>
          <cell r="R135">
            <v>26</v>
          </cell>
          <cell r="S135" t="str">
            <v>2940317-0657255-គ</v>
          </cell>
          <cell r="T135" t="str">
            <v>柴桢省</v>
          </cell>
          <cell r="U135" t="str">
            <v>097 57 47 707</v>
          </cell>
        </row>
        <row r="135">
          <cell r="W135">
            <v>0</v>
          </cell>
          <cell r="X135">
            <v>2</v>
          </cell>
          <cell r="Y135">
            <v>1</v>
          </cell>
          <cell r="Z135">
            <v>1472650</v>
          </cell>
          <cell r="AA135">
            <v>18</v>
          </cell>
          <cell r="AB135">
            <v>0.5</v>
          </cell>
        </row>
        <row r="136">
          <cell r="B136">
            <v>220</v>
          </cell>
          <cell r="C136" t="str">
            <v>成型B线</v>
          </cell>
          <cell r="D136" t="str">
            <v>ផុន ធានី</v>
          </cell>
          <cell r="E136" t="str">
            <v>PHON THEANY</v>
          </cell>
          <cell r="F136" t="str">
            <v>M</v>
          </cell>
          <cell r="G136">
            <v>44081</v>
          </cell>
          <cell r="H136">
            <v>2</v>
          </cell>
          <cell r="I136">
            <v>44142</v>
          </cell>
          <cell r="J136">
            <v>44143</v>
          </cell>
          <cell r="K136">
            <v>3</v>
          </cell>
          <cell r="L136">
            <v>44235</v>
          </cell>
          <cell r="M136">
            <v>44236</v>
          </cell>
          <cell r="N136">
            <v>6</v>
          </cell>
          <cell r="O136">
            <v>44417</v>
          </cell>
          <cell r="P136" t="str">
            <v>051126349</v>
          </cell>
          <cell r="Q136">
            <v>34762</v>
          </cell>
          <cell r="R136">
            <v>26</v>
          </cell>
          <cell r="S136" t="str">
            <v>1950917-0883752-អ</v>
          </cell>
          <cell r="T136" t="str">
            <v>PREY VEANG</v>
          </cell>
        </row>
        <row r="136">
          <cell r="W136">
            <v>0</v>
          </cell>
          <cell r="X136">
            <v>1</v>
          </cell>
          <cell r="Y136">
            <v>1</v>
          </cell>
          <cell r="Z136" t="str">
            <v>M1501643</v>
          </cell>
          <cell r="AA136">
            <v>18</v>
          </cell>
        </row>
        <row r="137">
          <cell r="B137">
            <v>222</v>
          </cell>
          <cell r="C137" t="str">
            <v>成型B线</v>
          </cell>
          <cell r="D137" t="str">
            <v>ស សាវន់</v>
          </cell>
          <cell r="E137" t="str">
            <v>SOR SAVORN</v>
          </cell>
          <cell r="F137" t="str">
            <v>F</v>
          </cell>
          <cell r="G137">
            <v>44081</v>
          </cell>
          <cell r="H137">
            <v>2</v>
          </cell>
          <cell r="I137">
            <v>44142</v>
          </cell>
          <cell r="J137">
            <v>44143</v>
          </cell>
          <cell r="K137">
            <v>3</v>
          </cell>
          <cell r="L137">
            <v>44235</v>
          </cell>
          <cell r="M137">
            <v>44236</v>
          </cell>
          <cell r="N137">
            <v>6</v>
          </cell>
          <cell r="O137">
            <v>44417</v>
          </cell>
          <cell r="P137" t="str">
            <v>090625385</v>
          </cell>
          <cell r="Q137">
            <v>30362</v>
          </cell>
          <cell r="R137">
            <v>38</v>
          </cell>
          <cell r="S137" t="str">
            <v>2830317-0660737-ប</v>
          </cell>
          <cell r="T137" t="str">
            <v>柴桢省</v>
          </cell>
          <cell r="U137" t="str">
            <v>097 90 05 873</v>
          </cell>
        </row>
        <row r="137">
          <cell r="W137">
            <v>0</v>
          </cell>
          <cell r="X137">
            <v>2</v>
          </cell>
          <cell r="Y137">
            <v>0</v>
          </cell>
          <cell r="Z137" t="str">
            <v>M1527801</v>
          </cell>
          <cell r="AA137">
            <v>18</v>
          </cell>
        </row>
        <row r="138">
          <cell r="B138">
            <v>223</v>
          </cell>
          <cell r="C138" t="str">
            <v>成型B线</v>
          </cell>
          <cell r="D138" t="str">
            <v>ញ៉េប គន្ធា</v>
          </cell>
          <cell r="E138" t="str">
            <v>NHEB KUNTHEA</v>
          </cell>
          <cell r="F138" t="str">
            <v>F</v>
          </cell>
          <cell r="G138">
            <v>44081</v>
          </cell>
          <cell r="H138">
            <v>2</v>
          </cell>
          <cell r="I138">
            <v>44142</v>
          </cell>
          <cell r="J138">
            <v>44143</v>
          </cell>
          <cell r="K138">
            <v>3</v>
          </cell>
          <cell r="L138">
            <v>44235</v>
          </cell>
          <cell r="M138">
            <v>44236</v>
          </cell>
          <cell r="N138">
            <v>6</v>
          </cell>
          <cell r="O138">
            <v>44417</v>
          </cell>
          <cell r="P138" t="str">
            <v>020956426</v>
          </cell>
          <cell r="Q138">
            <v>35286</v>
          </cell>
          <cell r="R138">
            <v>25</v>
          </cell>
          <cell r="S138" t="str">
            <v>2960618-1442358-វ</v>
          </cell>
          <cell r="T138" t="str">
            <v>KONDAL</v>
          </cell>
          <cell r="U138" t="str">
            <v>088 94 04 434</v>
          </cell>
        </row>
        <row r="138">
          <cell r="W138">
            <v>0</v>
          </cell>
          <cell r="X138">
            <v>1</v>
          </cell>
          <cell r="Y138">
            <v>0</v>
          </cell>
          <cell r="Z138" t="str">
            <v>MO1970441</v>
          </cell>
          <cell r="AA138">
            <v>18</v>
          </cell>
        </row>
        <row r="139">
          <cell r="B139">
            <v>224</v>
          </cell>
          <cell r="C139" t="str">
            <v>成型B线</v>
          </cell>
          <cell r="D139" t="str">
            <v>រ៉ូន ចាន់រ៉ា</v>
          </cell>
          <cell r="E139" t="str">
            <v>ROUN CHANRA</v>
          </cell>
          <cell r="F139" t="str">
            <v>F</v>
          </cell>
          <cell r="G139">
            <v>44081</v>
          </cell>
          <cell r="H139">
            <v>2</v>
          </cell>
          <cell r="I139">
            <v>44142</v>
          </cell>
          <cell r="J139">
            <v>44143</v>
          </cell>
          <cell r="K139">
            <v>3</v>
          </cell>
          <cell r="L139">
            <v>44235</v>
          </cell>
          <cell r="M139">
            <v>44236</v>
          </cell>
          <cell r="N139">
            <v>6</v>
          </cell>
          <cell r="O139">
            <v>44417</v>
          </cell>
          <cell r="P139" t="str">
            <v>090616416</v>
          </cell>
          <cell r="Q139">
            <v>34895</v>
          </cell>
          <cell r="R139">
            <v>26</v>
          </cell>
          <cell r="S139" t="str">
            <v>2950418-1344872-យ</v>
          </cell>
          <cell r="T139" t="str">
            <v>柴桢省</v>
          </cell>
          <cell r="U139" t="str">
            <v>088 93 75 505</v>
          </cell>
          <cell r="V139" t="str">
            <v>097 43 900 70</v>
          </cell>
          <cell r="W139">
            <v>1</v>
          </cell>
          <cell r="X139">
            <v>1</v>
          </cell>
          <cell r="Y139">
            <v>0</v>
          </cell>
          <cell r="Z139" t="str">
            <v>有发票</v>
          </cell>
          <cell r="AA139">
            <v>18</v>
          </cell>
        </row>
        <row r="140">
          <cell r="B140">
            <v>226</v>
          </cell>
          <cell r="C140" t="str">
            <v>成型B线</v>
          </cell>
          <cell r="D140" t="str">
            <v>ទយ សាផន</v>
          </cell>
          <cell r="E140" t="str">
            <v>TOY SAPHAN</v>
          </cell>
          <cell r="F140" t="str">
            <v>F</v>
          </cell>
          <cell r="G140">
            <v>44081</v>
          </cell>
          <cell r="H140">
            <v>2</v>
          </cell>
          <cell r="I140">
            <v>44142</v>
          </cell>
          <cell r="J140">
            <v>44143</v>
          </cell>
          <cell r="K140">
            <v>3</v>
          </cell>
          <cell r="L140">
            <v>44235</v>
          </cell>
          <cell r="M140">
            <v>44236</v>
          </cell>
          <cell r="N140">
            <v>6</v>
          </cell>
          <cell r="O140">
            <v>44417</v>
          </cell>
          <cell r="P140" t="str">
            <v>090543081</v>
          </cell>
          <cell r="Q140">
            <v>29983</v>
          </cell>
          <cell r="R140">
            <v>39</v>
          </cell>
        </row>
        <row r="140">
          <cell r="T140" t="str">
            <v>柴桢省</v>
          </cell>
          <cell r="U140" t="str">
            <v>010 56 71 16</v>
          </cell>
          <cell r="V140" t="str">
            <v>096 94 66 366</v>
          </cell>
          <cell r="W140">
            <v>0</v>
          </cell>
          <cell r="X140">
            <v>1</v>
          </cell>
          <cell r="Y140">
            <v>0</v>
          </cell>
          <cell r="Z140" t="str">
            <v>有发票</v>
          </cell>
          <cell r="AA140">
            <v>18</v>
          </cell>
        </row>
        <row r="141">
          <cell r="B141">
            <v>229</v>
          </cell>
          <cell r="C141" t="str">
            <v>成型A线</v>
          </cell>
          <cell r="D141" t="str">
            <v>ឈឿង សូត្រ</v>
          </cell>
          <cell r="E141" t="str">
            <v>CHHOEUNG SOT</v>
          </cell>
          <cell r="F141" t="str">
            <v>F</v>
          </cell>
          <cell r="G141">
            <v>44081</v>
          </cell>
          <cell r="H141">
            <v>2</v>
          </cell>
          <cell r="I141">
            <v>44142</v>
          </cell>
          <cell r="J141">
            <v>44143</v>
          </cell>
          <cell r="K141">
            <v>3</v>
          </cell>
          <cell r="L141">
            <v>44235</v>
          </cell>
          <cell r="M141">
            <v>44236</v>
          </cell>
          <cell r="N141">
            <v>6</v>
          </cell>
          <cell r="O141">
            <v>44417</v>
          </cell>
          <cell r="P141" t="str">
            <v>090565519</v>
          </cell>
          <cell r="Q141">
            <v>29016</v>
          </cell>
          <cell r="R141">
            <v>42</v>
          </cell>
          <cell r="S141" t="str">
            <v>2790317-0654930-គ</v>
          </cell>
          <cell r="T141" t="str">
            <v>柴桢省</v>
          </cell>
          <cell r="U141" t="str">
            <v>088 99 74 683</v>
          </cell>
          <cell r="V141" t="str">
            <v>088 25 21 640</v>
          </cell>
          <cell r="W141">
            <v>1</v>
          </cell>
          <cell r="X141">
            <v>1</v>
          </cell>
          <cell r="Y141">
            <v>0</v>
          </cell>
          <cell r="Z141" t="str">
            <v>有发票</v>
          </cell>
          <cell r="AA141">
            <v>18</v>
          </cell>
        </row>
        <row r="142">
          <cell r="B142">
            <v>230</v>
          </cell>
          <cell r="C142" t="str">
            <v>成型A线</v>
          </cell>
          <cell r="D142" t="str">
            <v>ពុត សុដា</v>
          </cell>
          <cell r="E142" t="str">
            <v>PUT SODA</v>
          </cell>
          <cell r="F142" t="str">
            <v>F</v>
          </cell>
          <cell r="G142">
            <v>44081</v>
          </cell>
          <cell r="H142">
            <v>2</v>
          </cell>
          <cell r="I142">
            <v>44142</v>
          </cell>
          <cell r="J142">
            <v>44143</v>
          </cell>
          <cell r="K142">
            <v>3</v>
          </cell>
          <cell r="L142">
            <v>44235</v>
          </cell>
          <cell r="M142">
            <v>44236</v>
          </cell>
          <cell r="N142">
            <v>6</v>
          </cell>
          <cell r="O142">
            <v>44417</v>
          </cell>
          <cell r="P142" t="str">
            <v>090531679</v>
          </cell>
          <cell r="Q142">
            <v>31388</v>
          </cell>
          <cell r="R142">
            <v>35</v>
          </cell>
          <cell r="S142" t="str">
            <v>2850317-0659697-គ</v>
          </cell>
          <cell r="T142" t="str">
            <v>柴桢省</v>
          </cell>
          <cell r="U142" t="str">
            <v>088 97 37 323</v>
          </cell>
          <cell r="V142" t="str">
            <v>088 29 79 904</v>
          </cell>
          <cell r="W142">
            <v>0</v>
          </cell>
          <cell r="X142">
            <v>1</v>
          </cell>
          <cell r="Y142">
            <v>0</v>
          </cell>
          <cell r="Z142" t="str">
            <v>M1562886</v>
          </cell>
          <cell r="AA142">
            <v>18</v>
          </cell>
          <cell r="AB142">
            <v>1</v>
          </cell>
        </row>
        <row r="143">
          <cell r="B143">
            <v>233</v>
          </cell>
          <cell r="C143" t="str">
            <v>成型B线</v>
          </cell>
          <cell r="D143" t="str">
            <v>ជា សាម៉ាលី</v>
          </cell>
          <cell r="E143" t="str">
            <v>CHEA SAMALY</v>
          </cell>
          <cell r="F143" t="str">
            <v>M</v>
          </cell>
          <cell r="G143">
            <v>44081</v>
          </cell>
          <cell r="H143">
            <v>2</v>
          </cell>
          <cell r="I143">
            <v>44142</v>
          </cell>
          <cell r="J143">
            <v>44143</v>
          </cell>
          <cell r="K143">
            <v>3</v>
          </cell>
          <cell r="L143">
            <v>44235</v>
          </cell>
          <cell r="M143">
            <v>44236</v>
          </cell>
          <cell r="N143">
            <v>6</v>
          </cell>
          <cell r="O143">
            <v>44417</v>
          </cell>
          <cell r="P143" t="str">
            <v>090832933</v>
          </cell>
          <cell r="Q143">
            <v>32980</v>
          </cell>
          <cell r="R143">
            <v>31</v>
          </cell>
          <cell r="S143" t="str">
            <v>1900117-0576849-យ</v>
          </cell>
          <cell r="T143" t="str">
            <v>柴桢省</v>
          </cell>
          <cell r="U143" t="str">
            <v>088 55 21 959</v>
          </cell>
        </row>
        <row r="143">
          <cell r="W143">
            <v>0</v>
          </cell>
          <cell r="X143">
            <v>0</v>
          </cell>
          <cell r="Y143">
            <v>0</v>
          </cell>
          <cell r="Z143" t="str">
            <v>有发票</v>
          </cell>
          <cell r="AA143">
            <v>18</v>
          </cell>
        </row>
        <row r="144">
          <cell r="B144">
            <v>234</v>
          </cell>
          <cell r="C144" t="str">
            <v>成型A线</v>
          </cell>
          <cell r="D144" t="str">
            <v>ងិន សុជាតិ</v>
          </cell>
          <cell r="E144" t="str">
            <v>NGEN SOCHEAT</v>
          </cell>
          <cell r="F144" t="str">
            <v>M</v>
          </cell>
          <cell r="G144">
            <v>44081</v>
          </cell>
          <cell r="H144">
            <v>2</v>
          </cell>
          <cell r="I144">
            <v>44142</v>
          </cell>
          <cell r="J144">
            <v>44143</v>
          </cell>
          <cell r="K144">
            <v>3</v>
          </cell>
          <cell r="L144">
            <v>44235</v>
          </cell>
          <cell r="M144">
            <v>44236</v>
          </cell>
          <cell r="N144">
            <v>6</v>
          </cell>
          <cell r="O144">
            <v>44417</v>
          </cell>
          <cell r="P144" t="str">
            <v>090478757</v>
          </cell>
          <cell r="Q144">
            <v>34768</v>
          </cell>
          <cell r="R144">
            <v>26</v>
          </cell>
          <cell r="S144" t="str">
            <v>1951216-0495602-ផ</v>
          </cell>
          <cell r="T144" t="str">
            <v>柴桢省</v>
          </cell>
          <cell r="U144" t="str">
            <v>088 25 27 346</v>
          </cell>
          <cell r="V144" t="str">
            <v>088 57 29 011</v>
          </cell>
          <cell r="W144">
            <v>0</v>
          </cell>
          <cell r="X144">
            <v>1</v>
          </cell>
          <cell r="Y144">
            <v>1</v>
          </cell>
          <cell r="Z144" t="str">
            <v>M1448835</v>
          </cell>
          <cell r="AA144">
            <v>18</v>
          </cell>
        </row>
        <row r="145">
          <cell r="B145">
            <v>237</v>
          </cell>
          <cell r="C145" t="str">
            <v>成型A线</v>
          </cell>
          <cell r="D145" t="str">
            <v>ចាន់ សូរិយា</v>
          </cell>
          <cell r="E145" t="str">
            <v>CHAN SORIYA</v>
          </cell>
          <cell r="F145" t="str">
            <v>M</v>
          </cell>
          <cell r="G145">
            <v>44081</v>
          </cell>
          <cell r="H145">
            <v>2</v>
          </cell>
          <cell r="I145">
            <v>44142</v>
          </cell>
          <cell r="J145">
            <v>44143</v>
          </cell>
          <cell r="K145">
            <v>3</v>
          </cell>
          <cell r="L145">
            <v>44235</v>
          </cell>
          <cell r="M145">
            <v>44236</v>
          </cell>
          <cell r="N145">
            <v>6</v>
          </cell>
          <cell r="O145">
            <v>44417</v>
          </cell>
          <cell r="P145" t="str">
            <v>090588280</v>
          </cell>
          <cell r="Q145">
            <v>31299</v>
          </cell>
          <cell r="R145">
            <v>36</v>
          </cell>
          <cell r="S145" t="str">
            <v>1850317-0655537-គ</v>
          </cell>
          <cell r="T145" t="str">
            <v>柴桢省</v>
          </cell>
          <cell r="U145" t="str">
            <v>088 81 69 734</v>
          </cell>
        </row>
        <row r="145">
          <cell r="W145">
            <v>1</v>
          </cell>
          <cell r="X145">
            <v>1</v>
          </cell>
          <cell r="Y145">
            <v>0</v>
          </cell>
          <cell r="Z145">
            <v>1473084</v>
          </cell>
          <cell r="AA145">
            <v>18</v>
          </cell>
        </row>
        <row r="146">
          <cell r="B146">
            <v>238</v>
          </cell>
          <cell r="C146" t="str">
            <v>成型B线</v>
          </cell>
          <cell r="D146" t="str">
            <v>កែវ សុជាតិ</v>
          </cell>
          <cell r="E146" t="str">
            <v>KEO SOCHEAT</v>
          </cell>
          <cell r="F146" t="str">
            <v>M</v>
          </cell>
          <cell r="G146">
            <v>44081</v>
          </cell>
          <cell r="H146">
            <v>2</v>
          </cell>
          <cell r="I146">
            <v>44142</v>
          </cell>
          <cell r="J146">
            <v>44143</v>
          </cell>
          <cell r="K146">
            <v>3</v>
          </cell>
          <cell r="L146">
            <v>44235</v>
          </cell>
          <cell r="M146">
            <v>44236</v>
          </cell>
          <cell r="N146">
            <v>6</v>
          </cell>
          <cell r="O146">
            <v>44417</v>
          </cell>
          <cell r="P146" t="str">
            <v>051158025</v>
          </cell>
          <cell r="Q146">
            <v>36170</v>
          </cell>
          <cell r="R146">
            <v>22</v>
          </cell>
        </row>
        <row r="146">
          <cell r="T146" t="str">
            <v>PREY VEANG</v>
          </cell>
          <cell r="U146" t="str">
            <v>069 23 87 88</v>
          </cell>
        </row>
        <row r="146">
          <cell r="W146">
            <v>0</v>
          </cell>
          <cell r="X146">
            <v>1</v>
          </cell>
          <cell r="Y146">
            <v>0</v>
          </cell>
          <cell r="Z146" t="str">
            <v>M1467919</v>
          </cell>
          <cell r="AA146">
            <v>18</v>
          </cell>
        </row>
        <row r="147">
          <cell r="B147">
            <v>270</v>
          </cell>
          <cell r="C147" t="str">
            <v>成型B线</v>
          </cell>
          <cell r="D147" t="str">
            <v>ស៊ុំ ស្រីម៉ា</v>
          </cell>
          <cell r="E147" t="str">
            <v>SUM SREYMA</v>
          </cell>
          <cell r="F147" t="str">
            <v>F</v>
          </cell>
          <cell r="G147">
            <v>44103</v>
          </cell>
          <cell r="H147">
            <v>2</v>
          </cell>
          <cell r="I147">
            <v>44164</v>
          </cell>
          <cell r="J147">
            <v>44165</v>
          </cell>
          <cell r="K147">
            <v>3</v>
          </cell>
          <cell r="L147">
            <v>44255</v>
          </cell>
          <cell r="M147">
            <v>44256</v>
          </cell>
          <cell r="N147">
            <v>6</v>
          </cell>
          <cell r="O147">
            <v>44440</v>
          </cell>
          <cell r="P147" t="str">
            <v>090746882</v>
          </cell>
          <cell r="Q147">
            <v>31505</v>
          </cell>
          <cell r="R147">
            <v>35</v>
          </cell>
        </row>
        <row r="147">
          <cell r="T147" t="str">
            <v>柴桢省</v>
          </cell>
        </row>
        <row r="147">
          <cell r="W147">
            <v>0</v>
          </cell>
          <cell r="X147">
            <v>5</v>
          </cell>
          <cell r="Y147">
            <v>0</v>
          </cell>
        </row>
        <row r="147">
          <cell r="AA147">
            <v>18</v>
          </cell>
        </row>
        <row r="148">
          <cell r="B148">
            <v>271</v>
          </cell>
          <cell r="C148" t="str">
            <v>成型B线</v>
          </cell>
          <cell r="D148" t="str">
            <v>ម៉ន សាមី</v>
          </cell>
          <cell r="E148" t="str">
            <v>MON SAMY</v>
          </cell>
          <cell r="F148" t="str">
            <v>F</v>
          </cell>
          <cell r="G148">
            <v>44103</v>
          </cell>
          <cell r="H148">
            <v>2</v>
          </cell>
          <cell r="I148">
            <v>44164</v>
          </cell>
          <cell r="J148">
            <v>44165</v>
          </cell>
          <cell r="K148">
            <v>3</v>
          </cell>
          <cell r="L148">
            <v>44255</v>
          </cell>
          <cell r="M148">
            <v>44256</v>
          </cell>
          <cell r="N148">
            <v>6</v>
          </cell>
          <cell r="O148">
            <v>44440</v>
          </cell>
          <cell r="P148" t="str">
            <v>090480985</v>
          </cell>
          <cell r="Q148">
            <v>34074</v>
          </cell>
          <cell r="R148">
            <v>28</v>
          </cell>
          <cell r="S148" t="str">
            <v>2930717-0819785-ឌ</v>
          </cell>
          <cell r="T148" t="str">
            <v>柴桢省</v>
          </cell>
        </row>
        <row r="148">
          <cell r="W148">
            <v>0</v>
          </cell>
          <cell r="X148">
            <v>2</v>
          </cell>
          <cell r="Y148">
            <v>1</v>
          </cell>
        </row>
        <row r="148">
          <cell r="AA148">
            <v>18</v>
          </cell>
        </row>
        <row r="149">
          <cell r="B149">
            <v>285</v>
          </cell>
          <cell r="C149" t="str">
            <v>成型A线</v>
          </cell>
          <cell r="D149" t="str">
            <v>ពៅ សុផារ៉ា</v>
          </cell>
          <cell r="E149" t="str">
            <v>POV SOPHARA</v>
          </cell>
          <cell r="F149" t="str">
            <v>F</v>
          </cell>
          <cell r="G149">
            <v>44109</v>
          </cell>
          <cell r="H149">
            <v>2</v>
          </cell>
          <cell r="I149">
            <v>44170</v>
          </cell>
          <cell r="J149">
            <v>44171</v>
          </cell>
          <cell r="K149">
            <v>3</v>
          </cell>
          <cell r="L149">
            <v>44261</v>
          </cell>
          <cell r="M149">
            <v>44262</v>
          </cell>
          <cell r="N149">
            <v>6</v>
          </cell>
          <cell r="O149">
            <v>44446</v>
          </cell>
          <cell r="P149" t="str">
            <v>090907002</v>
          </cell>
          <cell r="Q149">
            <v>34037</v>
          </cell>
          <cell r="R149">
            <v>28</v>
          </cell>
          <cell r="S149" t="str">
            <v>2930417-0695499-គ</v>
          </cell>
          <cell r="T149" t="str">
            <v>柴桢省</v>
          </cell>
        </row>
        <row r="149">
          <cell r="W149">
            <v>0</v>
          </cell>
          <cell r="X149">
            <v>2</v>
          </cell>
          <cell r="Y149">
            <v>0</v>
          </cell>
          <cell r="Z149" t="str">
            <v>M02020293复印件</v>
          </cell>
          <cell r="AA149">
            <v>18</v>
          </cell>
        </row>
        <row r="150">
          <cell r="B150">
            <v>286</v>
          </cell>
          <cell r="C150" t="str">
            <v>成型A线</v>
          </cell>
          <cell r="D150" t="str">
            <v>ម៉ៅ ធារី</v>
          </cell>
          <cell r="E150" t="str">
            <v>MAO THEARY</v>
          </cell>
          <cell r="F150" t="str">
            <v>F</v>
          </cell>
          <cell r="G150">
            <v>44109</v>
          </cell>
          <cell r="H150">
            <v>2</v>
          </cell>
          <cell r="I150">
            <v>44170</v>
          </cell>
          <cell r="J150">
            <v>44171</v>
          </cell>
          <cell r="K150">
            <v>3</v>
          </cell>
          <cell r="L150">
            <v>44261</v>
          </cell>
          <cell r="M150">
            <v>44262</v>
          </cell>
          <cell r="N150">
            <v>6</v>
          </cell>
          <cell r="O150">
            <v>44446</v>
          </cell>
          <cell r="P150" t="str">
            <v>090869136</v>
          </cell>
          <cell r="Q150">
            <v>35839</v>
          </cell>
          <cell r="R150">
            <v>23</v>
          </cell>
          <cell r="S150" t="str">
            <v>2980517-0774369-គ</v>
          </cell>
          <cell r="T150" t="str">
            <v>柴桢省</v>
          </cell>
        </row>
        <row r="150">
          <cell r="W150">
            <v>1</v>
          </cell>
          <cell r="X150">
            <v>0</v>
          </cell>
          <cell r="Y150">
            <v>0</v>
          </cell>
          <cell r="Z150" t="str">
            <v>有发票</v>
          </cell>
          <cell r="AA150">
            <v>18</v>
          </cell>
          <cell r="AB150">
            <v>1</v>
          </cell>
        </row>
        <row r="151">
          <cell r="B151">
            <v>287</v>
          </cell>
          <cell r="C151" t="str">
            <v>成型B线</v>
          </cell>
          <cell r="D151" t="str">
            <v>អែល ស៊ីម</v>
          </cell>
          <cell r="E151" t="str">
            <v>ERL SOEM</v>
          </cell>
          <cell r="F151" t="str">
            <v>M</v>
          </cell>
          <cell r="G151">
            <v>44109</v>
          </cell>
          <cell r="H151">
            <v>2</v>
          </cell>
          <cell r="I151">
            <v>44170</v>
          </cell>
          <cell r="J151">
            <v>44171</v>
          </cell>
          <cell r="K151">
            <v>3</v>
          </cell>
          <cell r="L151">
            <v>44261</v>
          </cell>
          <cell r="M151">
            <v>44262</v>
          </cell>
          <cell r="N151">
            <v>6</v>
          </cell>
          <cell r="O151">
            <v>44446</v>
          </cell>
          <cell r="P151" t="str">
            <v>090547310</v>
          </cell>
          <cell r="Q151">
            <v>30026</v>
          </cell>
          <cell r="R151">
            <v>39</v>
          </cell>
          <cell r="S151" t="str">
            <v>1820117-0576825-ប</v>
          </cell>
          <cell r="T151" t="str">
            <v>柴桢省</v>
          </cell>
        </row>
        <row r="151">
          <cell r="W151">
            <v>0</v>
          </cell>
          <cell r="X151">
            <v>1</v>
          </cell>
          <cell r="Y151">
            <v>0</v>
          </cell>
          <cell r="Z151" t="str">
            <v>M1286390复印件</v>
          </cell>
          <cell r="AA151">
            <v>18</v>
          </cell>
        </row>
        <row r="152">
          <cell r="B152">
            <v>288</v>
          </cell>
          <cell r="C152" t="str">
            <v>成型B线</v>
          </cell>
          <cell r="D152" t="str">
            <v>ឆាន់ ស្រីអូន</v>
          </cell>
          <cell r="E152" t="str">
            <v>CHHAN SREY AUN</v>
          </cell>
          <cell r="F152" t="str">
            <v>F</v>
          </cell>
          <cell r="G152">
            <v>44109</v>
          </cell>
          <cell r="H152">
            <v>2</v>
          </cell>
          <cell r="I152">
            <v>44170</v>
          </cell>
          <cell r="J152">
            <v>44171</v>
          </cell>
          <cell r="K152">
            <v>3</v>
          </cell>
          <cell r="L152">
            <v>44261</v>
          </cell>
          <cell r="M152">
            <v>44262</v>
          </cell>
          <cell r="N152">
            <v>6</v>
          </cell>
          <cell r="O152">
            <v>44446</v>
          </cell>
          <cell r="P152" t="str">
            <v>090888187</v>
          </cell>
          <cell r="Q152">
            <v>33391</v>
          </cell>
          <cell r="R152">
            <v>30</v>
          </cell>
          <cell r="S152" t="str">
            <v>2911016-0373627-ភ</v>
          </cell>
          <cell r="T152" t="str">
            <v>柴桢省</v>
          </cell>
        </row>
        <row r="152">
          <cell r="W152">
            <v>1</v>
          </cell>
          <cell r="X152">
            <v>2</v>
          </cell>
          <cell r="Y152">
            <v>0</v>
          </cell>
          <cell r="Z152" t="str">
            <v>有发票</v>
          </cell>
          <cell r="AA152">
            <v>18</v>
          </cell>
        </row>
        <row r="153">
          <cell r="B153">
            <v>289</v>
          </cell>
          <cell r="C153" t="str">
            <v>成型B线</v>
          </cell>
          <cell r="D153" t="str">
            <v>ខ្លូត សោភ័ណ្ឌ</v>
          </cell>
          <cell r="E153" t="str">
            <v>KLOT SOPHORN</v>
          </cell>
          <cell r="F153" t="str">
            <v>F</v>
          </cell>
          <cell r="G153">
            <v>44109</v>
          </cell>
          <cell r="H153">
            <v>2</v>
          </cell>
          <cell r="I153">
            <v>44170</v>
          </cell>
          <cell r="J153">
            <v>44171</v>
          </cell>
          <cell r="K153">
            <v>3</v>
          </cell>
          <cell r="L153">
            <v>44261</v>
          </cell>
          <cell r="M153">
            <v>44262</v>
          </cell>
          <cell r="N153">
            <v>6</v>
          </cell>
          <cell r="O153">
            <v>44446</v>
          </cell>
          <cell r="P153" t="str">
            <v>090695741</v>
          </cell>
          <cell r="Q153">
            <v>32203</v>
          </cell>
          <cell r="R153">
            <v>33</v>
          </cell>
          <cell r="S153" t="str">
            <v>2880117-0560530-ឍ</v>
          </cell>
          <cell r="T153" t="str">
            <v>柴桢省</v>
          </cell>
        </row>
        <row r="153">
          <cell r="W153">
            <v>0</v>
          </cell>
          <cell r="X153">
            <v>2</v>
          </cell>
          <cell r="Y153">
            <v>0</v>
          </cell>
          <cell r="Z153" t="str">
            <v>有发票</v>
          </cell>
          <cell r="AA153">
            <v>18</v>
          </cell>
        </row>
        <row r="154">
          <cell r="B154">
            <v>291</v>
          </cell>
          <cell r="C154" t="str">
            <v>成型A线</v>
          </cell>
          <cell r="D154" t="str">
            <v>ប៉ាង យ៉ា</v>
          </cell>
          <cell r="E154" t="str">
            <v>PANG YA</v>
          </cell>
          <cell r="F154" t="str">
            <v>F</v>
          </cell>
          <cell r="G154">
            <v>44109</v>
          </cell>
          <cell r="H154">
            <v>2</v>
          </cell>
          <cell r="I154">
            <v>44170</v>
          </cell>
          <cell r="J154">
            <v>44171</v>
          </cell>
          <cell r="K154">
            <v>3</v>
          </cell>
          <cell r="L154">
            <v>44261</v>
          </cell>
          <cell r="M154">
            <v>44262</v>
          </cell>
          <cell r="N154">
            <v>6</v>
          </cell>
          <cell r="O154">
            <v>44446</v>
          </cell>
          <cell r="P154" t="str">
            <v>090568399</v>
          </cell>
          <cell r="Q154">
            <v>31066</v>
          </cell>
          <cell r="R154">
            <v>36</v>
          </cell>
          <cell r="S154" t="str">
            <v>2850317-0660432-ណ</v>
          </cell>
          <cell r="T154" t="str">
            <v>柴桢省</v>
          </cell>
        </row>
        <row r="154">
          <cell r="W154">
            <v>1</v>
          </cell>
          <cell r="X154">
            <v>1</v>
          </cell>
          <cell r="Y154">
            <v>0</v>
          </cell>
        </row>
        <row r="154">
          <cell r="AA154">
            <v>18</v>
          </cell>
        </row>
        <row r="155">
          <cell r="B155">
            <v>292</v>
          </cell>
          <cell r="C155" t="str">
            <v>成型A线</v>
          </cell>
          <cell r="D155" t="str">
            <v>សេក សុផល</v>
          </cell>
          <cell r="E155" t="str">
            <v>SEK SOPHAL</v>
          </cell>
          <cell r="F155" t="str">
            <v>F</v>
          </cell>
          <cell r="G155">
            <v>44109</v>
          </cell>
          <cell r="H155">
            <v>2</v>
          </cell>
          <cell r="I155">
            <v>44170</v>
          </cell>
          <cell r="J155">
            <v>44171</v>
          </cell>
          <cell r="K155">
            <v>3</v>
          </cell>
          <cell r="L155">
            <v>44261</v>
          </cell>
          <cell r="M155">
            <v>44262</v>
          </cell>
          <cell r="N155">
            <v>6</v>
          </cell>
          <cell r="O155">
            <v>44446</v>
          </cell>
          <cell r="P155" t="str">
            <v>090718999</v>
          </cell>
          <cell r="Q155">
            <v>32771</v>
          </cell>
          <cell r="R155">
            <v>31</v>
          </cell>
          <cell r="S155" t="str">
            <v>2890215-0017633-ណ</v>
          </cell>
          <cell r="T155" t="str">
            <v>柴桢省</v>
          </cell>
        </row>
        <row r="155">
          <cell r="W155">
            <v>0</v>
          </cell>
          <cell r="X155">
            <v>1</v>
          </cell>
          <cell r="Y155">
            <v>0</v>
          </cell>
        </row>
        <row r="155">
          <cell r="AA155">
            <v>18</v>
          </cell>
          <cell r="AB155">
            <v>1.5</v>
          </cell>
        </row>
        <row r="156">
          <cell r="B156">
            <v>293</v>
          </cell>
          <cell r="C156" t="str">
            <v>成型A线</v>
          </cell>
          <cell r="D156" t="str">
            <v>ប្រាក់ ផល្លា</v>
          </cell>
          <cell r="E156" t="str">
            <v>PRAK PHROLA</v>
          </cell>
          <cell r="F156" t="str">
            <v>F</v>
          </cell>
          <cell r="G156">
            <v>44109</v>
          </cell>
          <cell r="H156">
            <v>2</v>
          </cell>
          <cell r="I156">
            <v>44170</v>
          </cell>
          <cell r="J156">
            <v>44171</v>
          </cell>
          <cell r="K156">
            <v>3</v>
          </cell>
          <cell r="L156">
            <v>44261</v>
          </cell>
          <cell r="M156">
            <v>44262</v>
          </cell>
          <cell r="N156">
            <v>6</v>
          </cell>
          <cell r="O156">
            <v>44446</v>
          </cell>
          <cell r="P156" t="str">
            <v>090522410</v>
          </cell>
          <cell r="Q156">
            <v>34471</v>
          </cell>
          <cell r="R156">
            <v>27</v>
          </cell>
          <cell r="S156" t="str">
            <v>2940117-0572300-ឈ</v>
          </cell>
          <cell r="T156" t="str">
            <v>柴桢省</v>
          </cell>
        </row>
        <row r="156">
          <cell r="W156">
            <v>0</v>
          </cell>
          <cell r="X156">
            <v>2</v>
          </cell>
          <cell r="Y156">
            <v>1</v>
          </cell>
        </row>
        <row r="156">
          <cell r="AA156">
            <v>18</v>
          </cell>
        </row>
        <row r="157">
          <cell r="B157">
            <v>295</v>
          </cell>
          <cell r="C157" t="str">
            <v>成型拌胶房</v>
          </cell>
          <cell r="D157" t="str">
            <v>ឃុន រតនា</v>
          </cell>
          <cell r="E157" t="str">
            <v>KHUN RATANA</v>
          </cell>
          <cell r="F157" t="str">
            <v>M</v>
          </cell>
          <cell r="G157">
            <v>44109</v>
          </cell>
          <cell r="H157">
            <v>2</v>
          </cell>
          <cell r="I157">
            <v>44170</v>
          </cell>
          <cell r="J157">
            <v>44171</v>
          </cell>
          <cell r="K157">
            <v>3</v>
          </cell>
          <cell r="L157">
            <v>44261</v>
          </cell>
          <cell r="M157">
            <v>44262</v>
          </cell>
          <cell r="N157">
            <v>6</v>
          </cell>
          <cell r="O157">
            <v>44446</v>
          </cell>
          <cell r="P157" t="str">
            <v>090677449</v>
          </cell>
          <cell r="Q157">
            <v>36258</v>
          </cell>
          <cell r="R157">
            <v>22</v>
          </cell>
        </row>
        <row r="157">
          <cell r="T157" t="str">
            <v>柴桢省</v>
          </cell>
        </row>
        <row r="157">
          <cell r="W157">
            <v>1</v>
          </cell>
          <cell r="X157">
            <v>1</v>
          </cell>
          <cell r="Y157">
            <v>1</v>
          </cell>
        </row>
        <row r="157">
          <cell r="AA157">
            <v>18</v>
          </cell>
        </row>
        <row r="158">
          <cell r="B158">
            <v>296</v>
          </cell>
          <cell r="C158" t="str">
            <v>成型A线</v>
          </cell>
          <cell r="D158" t="str">
            <v>សុខ ផារ៉ា</v>
          </cell>
          <cell r="E158" t="str">
            <v>SOK PHARA</v>
          </cell>
          <cell r="F158" t="str">
            <v>F</v>
          </cell>
          <cell r="G158">
            <v>44109</v>
          </cell>
          <cell r="H158">
            <v>2</v>
          </cell>
          <cell r="I158">
            <v>44170</v>
          </cell>
          <cell r="J158">
            <v>44171</v>
          </cell>
          <cell r="K158">
            <v>3</v>
          </cell>
          <cell r="L158">
            <v>44261</v>
          </cell>
          <cell r="M158">
            <v>44262</v>
          </cell>
          <cell r="N158">
            <v>6</v>
          </cell>
          <cell r="O158">
            <v>44446</v>
          </cell>
          <cell r="P158" t="str">
            <v>010841337</v>
          </cell>
          <cell r="Q158">
            <v>35187</v>
          </cell>
          <cell r="R158">
            <v>25</v>
          </cell>
        </row>
        <row r="158">
          <cell r="T158" t="str">
            <v>金边</v>
          </cell>
        </row>
        <row r="158">
          <cell r="W158">
            <v>1</v>
          </cell>
          <cell r="X158">
            <v>3</v>
          </cell>
          <cell r="Y158">
            <v>0</v>
          </cell>
          <cell r="Z158" t="str">
            <v>M14944490复印件</v>
          </cell>
          <cell r="AA158">
            <v>18</v>
          </cell>
          <cell r="AB158">
            <v>2</v>
          </cell>
        </row>
        <row r="159">
          <cell r="B159">
            <v>417</v>
          </cell>
          <cell r="C159" t="str">
            <v>成型A线</v>
          </cell>
          <cell r="D159" t="str">
            <v>បឿន សាឡន</v>
          </cell>
          <cell r="E159" t="str">
            <v>BOEUN SALORN</v>
          </cell>
          <cell r="F159" t="str">
            <v>F</v>
          </cell>
          <cell r="G159">
            <v>44123</v>
          </cell>
          <cell r="H159">
            <v>2</v>
          </cell>
          <cell r="I159">
            <v>44184</v>
          </cell>
          <cell r="J159">
            <v>44185</v>
          </cell>
          <cell r="K159">
            <v>3</v>
          </cell>
          <cell r="L159">
            <v>44275</v>
          </cell>
          <cell r="M159">
            <v>44276</v>
          </cell>
          <cell r="N159">
            <v>6</v>
          </cell>
          <cell r="O159">
            <v>44460</v>
          </cell>
          <cell r="P159" t="str">
            <v>090608954</v>
          </cell>
          <cell r="Q159">
            <v>30608</v>
          </cell>
          <cell r="R159">
            <v>37</v>
          </cell>
          <cell r="S159" t="str">
            <v>2830117-0569841-ព</v>
          </cell>
          <cell r="T159" t="str">
            <v>柴桢省</v>
          </cell>
        </row>
        <row r="159">
          <cell r="W159">
            <v>1</v>
          </cell>
          <cell r="X159">
            <v>1</v>
          </cell>
          <cell r="Y159">
            <v>0</v>
          </cell>
          <cell r="Z159" t="str">
            <v>O246736</v>
          </cell>
          <cell r="AA159">
            <v>18</v>
          </cell>
        </row>
        <row r="160">
          <cell r="B160">
            <v>419</v>
          </cell>
          <cell r="C160" t="str">
            <v>成型A线</v>
          </cell>
          <cell r="D160" t="str">
            <v>សុត សន្ដាប់</v>
          </cell>
          <cell r="E160" t="str">
            <v>SOT SANDAP</v>
          </cell>
          <cell r="F160" t="str">
            <v>M</v>
          </cell>
          <cell r="G160">
            <v>44123</v>
          </cell>
          <cell r="H160">
            <v>2</v>
          </cell>
          <cell r="I160">
            <v>44184</v>
          </cell>
          <cell r="J160">
            <v>44185</v>
          </cell>
          <cell r="K160">
            <v>3</v>
          </cell>
          <cell r="L160">
            <v>44275</v>
          </cell>
          <cell r="M160">
            <v>44276</v>
          </cell>
          <cell r="N160">
            <v>6</v>
          </cell>
          <cell r="O160">
            <v>44460</v>
          </cell>
          <cell r="P160" t="str">
            <v>090892176</v>
          </cell>
          <cell r="Q160">
            <v>36599</v>
          </cell>
          <cell r="R160">
            <v>21</v>
          </cell>
          <cell r="S160" t="str">
            <v>1000219-2002308-វ</v>
          </cell>
          <cell r="T160" t="str">
            <v>柴桢省</v>
          </cell>
        </row>
        <row r="160">
          <cell r="W160">
            <v>0</v>
          </cell>
          <cell r="X160">
            <v>0</v>
          </cell>
          <cell r="Y160">
            <v>0</v>
          </cell>
          <cell r="Z160" t="str">
            <v>M01865738</v>
          </cell>
          <cell r="AA160">
            <v>18</v>
          </cell>
        </row>
        <row r="161">
          <cell r="B161">
            <v>420</v>
          </cell>
          <cell r="C161" t="str">
            <v>成型A线</v>
          </cell>
          <cell r="D161" t="str">
            <v>ម៉ៅ សុជា</v>
          </cell>
          <cell r="E161" t="str">
            <v>MEOV SOCHEA</v>
          </cell>
          <cell r="F161" t="str">
            <v>M</v>
          </cell>
          <cell r="G161">
            <v>44123</v>
          </cell>
          <cell r="H161">
            <v>2</v>
          </cell>
          <cell r="I161">
            <v>44184</v>
          </cell>
          <cell r="J161">
            <v>44185</v>
          </cell>
          <cell r="K161">
            <v>3</v>
          </cell>
          <cell r="L161">
            <v>44275</v>
          </cell>
          <cell r="M161">
            <v>44276</v>
          </cell>
          <cell r="N161">
            <v>6</v>
          </cell>
          <cell r="O161">
            <v>44460</v>
          </cell>
          <cell r="P161" t="str">
            <v>090481323</v>
          </cell>
          <cell r="Q161">
            <v>34979</v>
          </cell>
          <cell r="R161">
            <v>25</v>
          </cell>
          <cell r="S161" t="str">
            <v>1950520-2372386-ប</v>
          </cell>
          <cell r="T161" t="str">
            <v>柴桢省</v>
          </cell>
        </row>
        <row r="161">
          <cell r="W161">
            <v>0</v>
          </cell>
          <cell r="X161">
            <v>1</v>
          </cell>
          <cell r="Y161">
            <v>0</v>
          </cell>
        </row>
        <row r="161">
          <cell r="AA161">
            <v>18</v>
          </cell>
        </row>
        <row r="162">
          <cell r="B162">
            <v>421</v>
          </cell>
          <cell r="C162" t="str">
            <v>成型B线</v>
          </cell>
          <cell r="D162" t="str">
            <v>ព្រំ ពៅ</v>
          </cell>
          <cell r="E162" t="str">
            <v>PRUM POV</v>
          </cell>
          <cell r="F162" t="str">
            <v>M</v>
          </cell>
          <cell r="G162">
            <v>44123</v>
          </cell>
          <cell r="H162">
            <v>2</v>
          </cell>
          <cell r="I162">
            <v>44184</v>
          </cell>
          <cell r="J162">
            <v>44185</v>
          </cell>
          <cell r="K162">
            <v>3</v>
          </cell>
          <cell r="L162">
            <v>44275</v>
          </cell>
          <cell r="M162">
            <v>44276</v>
          </cell>
          <cell r="N162">
            <v>6</v>
          </cell>
          <cell r="O162">
            <v>44460</v>
          </cell>
          <cell r="P162" t="str">
            <v>090294365（01）</v>
          </cell>
          <cell r="Q162">
            <v>32151</v>
          </cell>
          <cell r="R162">
            <v>33</v>
          </cell>
          <cell r="S162" t="str">
            <v>1880219-1997977-ឌ</v>
          </cell>
          <cell r="T162" t="str">
            <v>柴桢省</v>
          </cell>
        </row>
        <row r="162">
          <cell r="W162">
            <v>0</v>
          </cell>
          <cell r="X162">
            <v>2</v>
          </cell>
          <cell r="Y162">
            <v>0</v>
          </cell>
          <cell r="Z162" t="str">
            <v>有发票</v>
          </cell>
          <cell r="AA162">
            <v>18</v>
          </cell>
        </row>
        <row r="163">
          <cell r="B163">
            <v>422</v>
          </cell>
          <cell r="C163" t="str">
            <v>成型B线</v>
          </cell>
          <cell r="D163" t="str">
            <v>ដាំ គង់</v>
          </cell>
          <cell r="E163" t="str">
            <v>DAM KUNG</v>
          </cell>
          <cell r="F163" t="str">
            <v>F</v>
          </cell>
          <cell r="G163">
            <v>44123</v>
          </cell>
          <cell r="H163">
            <v>2</v>
          </cell>
          <cell r="I163">
            <v>44184</v>
          </cell>
          <cell r="J163">
            <v>44185</v>
          </cell>
          <cell r="K163">
            <v>3</v>
          </cell>
          <cell r="L163">
            <v>44275</v>
          </cell>
          <cell r="M163">
            <v>44276</v>
          </cell>
          <cell r="N163">
            <v>6</v>
          </cell>
          <cell r="O163">
            <v>44460</v>
          </cell>
          <cell r="P163" t="str">
            <v>090663508</v>
          </cell>
          <cell r="Q163">
            <v>36557</v>
          </cell>
          <cell r="R163">
            <v>21</v>
          </cell>
          <cell r="S163" t="str">
            <v>2000317-0641749-</v>
          </cell>
          <cell r="T163" t="str">
            <v>柴桢省</v>
          </cell>
        </row>
        <row r="163">
          <cell r="W163">
            <v>0</v>
          </cell>
          <cell r="X163">
            <v>1</v>
          </cell>
          <cell r="Y163">
            <v>0</v>
          </cell>
          <cell r="Z163" t="str">
            <v>M1530884</v>
          </cell>
          <cell r="AA163">
            <v>18</v>
          </cell>
        </row>
        <row r="164">
          <cell r="B164">
            <v>424</v>
          </cell>
          <cell r="C164" t="str">
            <v>成型B线</v>
          </cell>
          <cell r="D164" t="str">
            <v>ព្រុំ ចន្រ្ទា</v>
          </cell>
          <cell r="E164" t="str">
            <v>PRUM CHANTREA</v>
          </cell>
          <cell r="F164" t="str">
            <v>F</v>
          </cell>
          <cell r="G164">
            <v>44123</v>
          </cell>
          <cell r="H164">
            <v>2</v>
          </cell>
          <cell r="I164">
            <v>44184</v>
          </cell>
          <cell r="J164">
            <v>44185</v>
          </cell>
          <cell r="K164">
            <v>3</v>
          </cell>
          <cell r="L164">
            <v>44275</v>
          </cell>
          <cell r="M164">
            <v>44276</v>
          </cell>
          <cell r="N164">
            <v>6</v>
          </cell>
          <cell r="O164">
            <v>44460</v>
          </cell>
          <cell r="P164" t="str">
            <v>090579955</v>
          </cell>
          <cell r="Q164">
            <v>32364</v>
          </cell>
          <cell r="R164">
            <v>33</v>
          </cell>
          <cell r="S164" t="str">
            <v>2880918-1714861-ឡ</v>
          </cell>
          <cell r="T164" t="str">
            <v>柴桢省</v>
          </cell>
        </row>
        <row r="164">
          <cell r="W164">
            <v>0</v>
          </cell>
          <cell r="X164">
            <v>2</v>
          </cell>
          <cell r="Y164">
            <v>0</v>
          </cell>
          <cell r="Z164" t="str">
            <v>有发票</v>
          </cell>
          <cell r="AA164">
            <v>18</v>
          </cell>
        </row>
        <row r="165">
          <cell r="B165">
            <v>425</v>
          </cell>
          <cell r="C165" t="str">
            <v>成型B线</v>
          </cell>
          <cell r="D165" t="str">
            <v>កូវ ចាន់រី</v>
          </cell>
          <cell r="E165" t="str">
            <v>KOV CHANRY</v>
          </cell>
          <cell r="F165" t="str">
            <v>F</v>
          </cell>
          <cell r="G165">
            <v>44123</v>
          </cell>
          <cell r="H165">
            <v>2</v>
          </cell>
          <cell r="I165">
            <v>44184</v>
          </cell>
          <cell r="J165">
            <v>44185</v>
          </cell>
          <cell r="K165">
            <v>3</v>
          </cell>
          <cell r="L165">
            <v>44275</v>
          </cell>
          <cell r="M165">
            <v>44276</v>
          </cell>
          <cell r="N165">
            <v>6</v>
          </cell>
          <cell r="O165">
            <v>44460</v>
          </cell>
          <cell r="P165" t="str">
            <v>090711647</v>
          </cell>
          <cell r="Q165">
            <v>33788</v>
          </cell>
          <cell r="R165">
            <v>29</v>
          </cell>
        </row>
        <row r="165">
          <cell r="T165" t="str">
            <v>柴桢省</v>
          </cell>
        </row>
        <row r="165">
          <cell r="W165">
            <v>1</v>
          </cell>
          <cell r="X165">
            <v>2</v>
          </cell>
          <cell r="Y165">
            <v>0</v>
          </cell>
          <cell r="Z165" t="str">
            <v>有发票</v>
          </cell>
          <cell r="AA165">
            <v>18</v>
          </cell>
        </row>
        <row r="166">
          <cell r="B166">
            <v>426</v>
          </cell>
          <cell r="C166" t="str">
            <v>成型B线</v>
          </cell>
          <cell r="D166" t="str">
            <v>អួន សុជា</v>
          </cell>
          <cell r="E166" t="str">
            <v>UON SOCHEA</v>
          </cell>
          <cell r="F166" t="str">
            <v>F</v>
          </cell>
          <cell r="G166">
            <v>44123</v>
          </cell>
          <cell r="H166">
            <v>2</v>
          </cell>
          <cell r="I166">
            <v>44184</v>
          </cell>
          <cell r="J166">
            <v>44185</v>
          </cell>
          <cell r="K166">
            <v>3</v>
          </cell>
          <cell r="L166">
            <v>44275</v>
          </cell>
          <cell r="M166">
            <v>44276</v>
          </cell>
          <cell r="N166">
            <v>6</v>
          </cell>
          <cell r="O166">
            <v>44460</v>
          </cell>
          <cell r="P166" t="str">
            <v>090861846</v>
          </cell>
          <cell r="Q166">
            <v>36905</v>
          </cell>
          <cell r="R166">
            <v>20</v>
          </cell>
          <cell r="S166" t="str">
            <v>2010319-2006729ញ</v>
          </cell>
          <cell r="T166" t="str">
            <v>柴桢省</v>
          </cell>
        </row>
        <row r="166">
          <cell r="W166">
            <v>0</v>
          </cell>
          <cell r="X166">
            <v>1</v>
          </cell>
          <cell r="Y166">
            <v>0</v>
          </cell>
          <cell r="Z166" t="str">
            <v>有发票</v>
          </cell>
          <cell r="AA166">
            <v>18</v>
          </cell>
        </row>
        <row r="167">
          <cell r="B167">
            <v>427</v>
          </cell>
          <cell r="C167" t="str">
            <v>成型A线</v>
          </cell>
          <cell r="D167" t="str">
            <v>សុខ រតនា</v>
          </cell>
          <cell r="E167" t="str">
            <v>SOK RATANA</v>
          </cell>
          <cell r="F167" t="str">
            <v>F</v>
          </cell>
          <cell r="G167">
            <v>44123</v>
          </cell>
          <cell r="H167">
            <v>2</v>
          </cell>
          <cell r="I167">
            <v>44184</v>
          </cell>
          <cell r="J167">
            <v>44185</v>
          </cell>
          <cell r="K167">
            <v>3</v>
          </cell>
          <cell r="L167">
            <v>44275</v>
          </cell>
          <cell r="M167">
            <v>44276</v>
          </cell>
          <cell r="N167">
            <v>6</v>
          </cell>
          <cell r="O167">
            <v>44460</v>
          </cell>
          <cell r="P167" t="str">
            <v>090543172</v>
          </cell>
          <cell r="Q167">
            <v>34700</v>
          </cell>
          <cell r="R167">
            <v>26</v>
          </cell>
          <cell r="S167" t="str">
            <v>2950220-2309697-ភ</v>
          </cell>
          <cell r="T167" t="str">
            <v>柴桢省</v>
          </cell>
        </row>
        <row r="167">
          <cell r="W167">
            <v>0</v>
          </cell>
          <cell r="X167">
            <v>0</v>
          </cell>
          <cell r="Y167">
            <v>0</v>
          </cell>
          <cell r="Z167" t="str">
            <v>有发票</v>
          </cell>
          <cell r="AA167">
            <v>18</v>
          </cell>
        </row>
        <row r="168">
          <cell r="B168">
            <v>428</v>
          </cell>
          <cell r="C168" t="str">
            <v>成型A线</v>
          </cell>
          <cell r="D168" t="str">
            <v>សៅ សំណាង</v>
          </cell>
          <cell r="E168" t="str">
            <v>SAO SAMNANG</v>
          </cell>
          <cell r="F168" t="str">
            <v>M</v>
          </cell>
          <cell r="G168">
            <v>44123</v>
          </cell>
          <cell r="H168">
            <v>2</v>
          </cell>
          <cell r="I168">
            <v>44184</v>
          </cell>
          <cell r="J168">
            <v>44185</v>
          </cell>
          <cell r="K168">
            <v>3</v>
          </cell>
          <cell r="L168">
            <v>44275</v>
          </cell>
          <cell r="M168">
            <v>44276</v>
          </cell>
          <cell r="N168">
            <v>6</v>
          </cell>
          <cell r="O168">
            <v>44460</v>
          </cell>
          <cell r="P168" t="str">
            <v>090915421</v>
          </cell>
          <cell r="Q168">
            <v>37118</v>
          </cell>
          <cell r="R168">
            <v>20</v>
          </cell>
        </row>
        <row r="168">
          <cell r="T168" t="str">
            <v>柴桢省</v>
          </cell>
        </row>
        <row r="168">
          <cell r="W168">
            <v>0</v>
          </cell>
          <cell r="X168">
            <v>0</v>
          </cell>
          <cell r="Y168">
            <v>0</v>
          </cell>
        </row>
        <row r="168">
          <cell r="AA168">
            <v>18</v>
          </cell>
        </row>
        <row r="169">
          <cell r="B169">
            <v>501</v>
          </cell>
          <cell r="C169" t="str">
            <v>成型C线</v>
          </cell>
          <cell r="D169" t="str">
            <v>ពៅ រ៉ាឆាន់</v>
          </cell>
          <cell r="E169" t="str">
            <v>POV RACHHAN</v>
          </cell>
          <cell r="F169" t="str">
            <v>M</v>
          </cell>
          <cell r="G169">
            <v>44130</v>
          </cell>
          <cell r="H169">
            <v>2</v>
          </cell>
          <cell r="I169">
            <v>44191</v>
          </cell>
          <cell r="J169">
            <v>44192</v>
          </cell>
          <cell r="K169">
            <v>3</v>
          </cell>
          <cell r="L169">
            <v>44282</v>
          </cell>
          <cell r="M169">
            <v>44283</v>
          </cell>
          <cell r="N169">
            <v>6</v>
          </cell>
          <cell r="O169">
            <v>44467</v>
          </cell>
          <cell r="P169" t="str">
            <v>090508965</v>
          </cell>
          <cell r="Q169">
            <v>34344</v>
          </cell>
          <cell r="R169">
            <v>27</v>
          </cell>
        </row>
        <row r="169">
          <cell r="T169" t="str">
            <v>柴桢省</v>
          </cell>
        </row>
        <row r="169">
          <cell r="W169">
            <v>0</v>
          </cell>
          <cell r="X169">
            <v>1</v>
          </cell>
          <cell r="Y169">
            <v>0</v>
          </cell>
          <cell r="Z169">
            <v>1565213</v>
          </cell>
          <cell r="AA169">
            <v>18</v>
          </cell>
        </row>
        <row r="170">
          <cell r="B170">
            <v>503</v>
          </cell>
          <cell r="C170" t="str">
            <v>成型C线</v>
          </cell>
          <cell r="D170" t="str">
            <v>ផូ រ៉ា</v>
          </cell>
          <cell r="E170" t="str">
            <v>PHO RA</v>
          </cell>
          <cell r="F170" t="str">
            <v>M</v>
          </cell>
          <cell r="G170">
            <v>44130</v>
          </cell>
          <cell r="H170">
            <v>2</v>
          </cell>
          <cell r="I170">
            <v>44191</v>
          </cell>
          <cell r="J170">
            <v>44192</v>
          </cell>
          <cell r="K170">
            <v>3</v>
          </cell>
          <cell r="L170">
            <v>44282</v>
          </cell>
          <cell r="M170">
            <v>44283</v>
          </cell>
          <cell r="N170">
            <v>6</v>
          </cell>
          <cell r="O170">
            <v>44467</v>
          </cell>
          <cell r="P170" t="str">
            <v>090496302</v>
          </cell>
          <cell r="Q170">
            <v>32577</v>
          </cell>
          <cell r="R170">
            <v>32</v>
          </cell>
          <cell r="S170" t="str">
            <v>1890117-0573585-ល</v>
          </cell>
          <cell r="T170" t="str">
            <v>柴桢省</v>
          </cell>
        </row>
        <row r="170">
          <cell r="W170">
            <v>0</v>
          </cell>
          <cell r="X170">
            <v>2</v>
          </cell>
          <cell r="Y170">
            <v>1</v>
          </cell>
        </row>
        <row r="170">
          <cell r="AA170">
            <v>18</v>
          </cell>
        </row>
        <row r="171">
          <cell r="B171">
            <v>504</v>
          </cell>
          <cell r="C171" t="str">
            <v>成型C线</v>
          </cell>
          <cell r="D171" t="str">
            <v>សុខា បូរ៉ា</v>
          </cell>
          <cell r="E171" t="str">
            <v>SOKHA BORA</v>
          </cell>
          <cell r="F171" t="str">
            <v>M</v>
          </cell>
          <cell r="G171">
            <v>44130</v>
          </cell>
          <cell r="H171">
            <v>2</v>
          </cell>
          <cell r="I171">
            <v>44191</v>
          </cell>
          <cell r="J171">
            <v>44192</v>
          </cell>
          <cell r="K171">
            <v>3</v>
          </cell>
          <cell r="L171">
            <v>44282</v>
          </cell>
          <cell r="M171">
            <v>44283</v>
          </cell>
          <cell r="N171">
            <v>6</v>
          </cell>
          <cell r="O171">
            <v>44467</v>
          </cell>
          <cell r="P171">
            <v>250025935</v>
          </cell>
          <cell r="Q171">
            <v>30868</v>
          </cell>
          <cell r="R171">
            <v>37</v>
          </cell>
          <cell r="S171" t="str">
            <v>1840817-0870850-ម</v>
          </cell>
          <cell r="T171" t="str">
            <v>柴桢省</v>
          </cell>
        </row>
        <row r="171">
          <cell r="W171">
            <v>0</v>
          </cell>
          <cell r="X171">
            <v>1</v>
          </cell>
          <cell r="Y171">
            <v>0</v>
          </cell>
        </row>
        <row r="171">
          <cell r="AA171">
            <v>18</v>
          </cell>
        </row>
        <row r="172">
          <cell r="B172">
            <v>505</v>
          </cell>
          <cell r="C172" t="str">
            <v>成型C线</v>
          </cell>
          <cell r="D172" t="str">
            <v>យឹម សាផាត</v>
          </cell>
          <cell r="E172" t="str">
            <v>YIM SAPHAT</v>
          </cell>
          <cell r="F172" t="str">
            <v>F</v>
          </cell>
          <cell r="G172">
            <v>44130</v>
          </cell>
          <cell r="H172">
            <v>2</v>
          </cell>
          <cell r="I172">
            <v>44191</v>
          </cell>
          <cell r="J172">
            <v>44192</v>
          </cell>
          <cell r="K172">
            <v>3</v>
          </cell>
          <cell r="L172">
            <v>44282</v>
          </cell>
          <cell r="M172">
            <v>44283</v>
          </cell>
          <cell r="N172">
            <v>6</v>
          </cell>
          <cell r="O172">
            <v>44467</v>
          </cell>
          <cell r="P172" t="str">
            <v>090657062</v>
          </cell>
          <cell r="Q172">
            <v>28800</v>
          </cell>
          <cell r="R172">
            <v>42</v>
          </cell>
          <cell r="S172" t="str">
            <v>2780420-2353486-ផ</v>
          </cell>
          <cell r="T172" t="str">
            <v>柴桢省</v>
          </cell>
        </row>
        <row r="172">
          <cell r="W172">
            <v>1</v>
          </cell>
          <cell r="X172">
            <v>2</v>
          </cell>
          <cell r="Y172">
            <v>0</v>
          </cell>
          <cell r="Z172" t="str">
            <v>有发票</v>
          </cell>
          <cell r="AA172">
            <v>18</v>
          </cell>
        </row>
        <row r="173">
          <cell r="B173">
            <v>508</v>
          </cell>
          <cell r="C173" t="str">
            <v>成型C线</v>
          </cell>
          <cell r="D173" t="str">
            <v>កៅ ម៉េង</v>
          </cell>
          <cell r="E173" t="str">
            <v>KAO MENG</v>
          </cell>
          <cell r="F173" t="str">
            <v>M</v>
          </cell>
          <cell r="G173">
            <v>44130</v>
          </cell>
          <cell r="H173">
            <v>2</v>
          </cell>
          <cell r="I173">
            <v>44191</v>
          </cell>
          <cell r="J173">
            <v>44192</v>
          </cell>
          <cell r="K173">
            <v>3</v>
          </cell>
          <cell r="L173">
            <v>44282</v>
          </cell>
          <cell r="M173">
            <v>44283</v>
          </cell>
          <cell r="N173">
            <v>6</v>
          </cell>
          <cell r="O173">
            <v>44467</v>
          </cell>
          <cell r="P173" t="str">
            <v>090722635</v>
          </cell>
          <cell r="Q173">
            <v>34663</v>
          </cell>
          <cell r="R173">
            <v>26</v>
          </cell>
          <cell r="S173" t="str">
            <v>1940420-2357414-ឍ</v>
          </cell>
          <cell r="T173" t="str">
            <v>柴桢省</v>
          </cell>
        </row>
        <row r="173">
          <cell r="W173">
            <v>0</v>
          </cell>
          <cell r="X173">
            <v>0</v>
          </cell>
          <cell r="Y173">
            <v>0</v>
          </cell>
          <cell r="Z173">
            <v>1278830</v>
          </cell>
          <cell r="AA173">
            <v>18</v>
          </cell>
        </row>
        <row r="174">
          <cell r="B174">
            <v>509</v>
          </cell>
          <cell r="C174" t="str">
            <v>成型A线班长</v>
          </cell>
          <cell r="D174" t="str">
            <v>សែម ចន្នី</v>
          </cell>
          <cell r="E174" t="str">
            <v>SEM CHANNY</v>
          </cell>
          <cell r="F174" t="str">
            <v>F</v>
          </cell>
          <cell r="G174">
            <v>44130</v>
          </cell>
          <cell r="H174">
            <v>2</v>
          </cell>
          <cell r="I174">
            <v>44191</v>
          </cell>
          <cell r="J174">
            <v>44192</v>
          </cell>
          <cell r="K174">
            <v>3</v>
          </cell>
          <cell r="L174">
            <v>44282</v>
          </cell>
          <cell r="M174">
            <v>44283</v>
          </cell>
          <cell r="N174">
            <v>6</v>
          </cell>
          <cell r="O174">
            <v>44467</v>
          </cell>
          <cell r="P174" t="str">
            <v>090880987</v>
          </cell>
          <cell r="Q174">
            <v>33834</v>
          </cell>
          <cell r="R174">
            <v>29</v>
          </cell>
        </row>
        <row r="174">
          <cell r="T174" t="str">
            <v>柴桢省</v>
          </cell>
        </row>
        <row r="174">
          <cell r="W174">
            <v>0</v>
          </cell>
          <cell r="X174">
            <v>3</v>
          </cell>
          <cell r="Y174">
            <v>0</v>
          </cell>
        </row>
        <row r="174">
          <cell r="AA174">
            <v>18</v>
          </cell>
        </row>
        <row r="175">
          <cell r="B175">
            <v>510</v>
          </cell>
          <cell r="C175" t="str">
            <v>成型A线</v>
          </cell>
          <cell r="D175" t="str">
            <v>ផា សុខា</v>
          </cell>
          <cell r="E175" t="str">
            <v>PHA SOKHA</v>
          </cell>
          <cell r="F175" t="str">
            <v>F</v>
          </cell>
          <cell r="G175">
            <v>44130</v>
          </cell>
          <cell r="H175">
            <v>2</v>
          </cell>
          <cell r="I175">
            <v>44191</v>
          </cell>
          <cell r="J175">
            <v>44192</v>
          </cell>
          <cell r="K175">
            <v>3</v>
          </cell>
          <cell r="L175">
            <v>44282</v>
          </cell>
          <cell r="M175">
            <v>44283</v>
          </cell>
          <cell r="N175">
            <v>6</v>
          </cell>
          <cell r="O175">
            <v>44467</v>
          </cell>
          <cell r="P175" t="str">
            <v>090844170</v>
          </cell>
          <cell r="Q175">
            <v>34559</v>
          </cell>
          <cell r="R175">
            <v>27</v>
          </cell>
          <cell r="S175" t="str">
            <v>2940317-0656275-ភ</v>
          </cell>
          <cell r="T175" t="str">
            <v>柴桢省</v>
          </cell>
        </row>
        <row r="175">
          <cell r="W175">
            <v>0</v>
          </cell>
          <cell r="X175">
            <v>1</v>
          </cell>
          <cell r="Y175">
            <v>0</v>
          </cell>
          <cell r="Z175" t="str">
            <v>M1531147</v>
          </cell>
          <cell r="AA175">
            <v>18</v>
          </cell>
          <cell r="AB175">
            <v>1</v>
          </cell>
        </row>
        <row r="176">
          <cell r="B176">
            <v>517</v>
          </cell>
          <cell r="C176" t="str">
            <v>成型C线</v>
          </cell>
          <cell r="D176" t="str">
            <v>សៀម សុខខេម</v>
          </cell>
          <cell r="E176" t="str">
            <v>SIEM SOKKHEM</v>
          </cell>
          <cell r="F176" t="str">
            <v>F</v>
          </cell>
          <cell r="G176">
            <v>44130</v>
          </cell>
          <cell r="H176">
            <v>2</v>
          </cell>
          <cell r="I176">
            <v>44191</v>
          </cell>
          <cell r="J176">
            <v>44192</v>
          </cell>
          <cell r="K176">
            <v>3</v>
          </cell>
          <cell r="L176">
            <v>44282</v>
          </cell>
          <cell r="M176">
            <v>44283</v>
          </cell>
          <cell r="N176">
            <v>6</v>
          </cell>
          <cell r="O176">
            <v>44467</v>
          </cell>
          <cell r="P176" t="str">
            <v>090881491</v>
          </cell>
          <cell r="Q176">
            <v>36476</v>
          </cell>
          <cell r="R176">
            <v>21</v>
          </cell>
        </row>
        <row r="176">
          <cell r="T176" t="str">
            <v>柴桢省</v>
          </cell>
        </row>
        <row r="176">
          <cell r="W176">
            <v>1</v>
          </cell>
          <cell r="X176">
            <v>1</v>
          </cell>
          <cell r="Y176">
            <v>0</v>
          </cell>
        </row>
        <row r="176">
          <cell r="AA176">
            <v>18</v>
          </cell>
        </row>
        <row r="177">
          <cell r="B177">
            <v>518</v>
          </cell>
          <cell r="C177" t="str">
            <v>成型A线</v>
          </cell>
          <cell r="D177" t="str">
            <v>វ័ល្ល កាន់រ៉ាឌី</v>
          </cell>
          <cell r="E177" t="str">
            <v>VOR KANRADY</v>
          </cell>
          <cell r="F177" t="str">
            <v>F</v>
          </cell>
          <cell r="G177">
            <v>44130</v>
          </cell>
          <cell r="H177">
            <v>2</v>
          </cell>
          <cell r="I177">
            <v>44191</v>
          </cell>
          <cell r="J177">
            <v>44192</v>
          </cell>
          <cell r="K177">
            <v>3</v>
          </cell>
          <cell r="L177">
            <v>44282</v>
          </cell>
          <cell r="M177">
            <v>44283</v>
          </cell>
          <cell r="N177">
            <v>6</v>
          </cell>
          <cell r="O177">
            <v>44467</v>
          </cell>
          <cell r="P177" t="str">
            <v>040331110</v>
          </cell>
          <cell r="Q177">
            <v>35442</v>
          </cell>
          <cell r="R177">
            <v>24</v>
          </cell>
        </row>
        <row r="177">
          <cell r="T177" t="str">
            <v>KOMPONG CHNANG</v>
          </cell>
        </row>
        <row r="177">
          <cell r="W177">
            <v>0</v>
          </cell>
          <cell r="X177">
            <v>3</v>
          </cell>
          <cell r="Y177">
            <v>1</v>
          </cell>
        </row>
        <row r="177">
          <cell r="AA177">
            <v>18</v>
          </cell>
        </row>
        <row r="178">
          <cell r="B178">
            <v>524</v>
          </cell>
          <cell r="C178" t="str">
            <v>成型C线</v>
          </cell>
          <cell r="D178" t="str">
            <v>នេត សុភិន</v>
          </cell>
          <cell r="E178" t="str">
            <v>NET SOPHIN</v>
          </cell>
          <cell r="F178" t="str">
            <v>F</v>
          </cell>
          <cell r="G178">
            <v>44130</v>
          </cell>
          <cell r="H178">
            <v>2</v>
          </cell>
          <cell r="I178">
            <v>44191</v>
          </cell>
          <cell r="J178">
            <v>44192</v>
          </cell>
          <cell r="K178">
            <v>3</v>
          </cell>
          <cell r="L178">
            <v>44282</v>
          </cell>
          <cell r="M178">
            <v>44283</v>
          </cell>
          <cell r="N178">
            <v>6</v>
          </cell>
          <cell r="O178">
            <v>44467</v>
          </cell>
          <cell r="P178" t="str">
            <v>050943034</v>
          </cell>
          <cell r="Q178">
            <v>35247</v>
          </cell>
          <cell r="R178">
            <v>25</v>
          </cell>
          <cell r="S178" t="str">
            <v>2960317-0670675-រ</v>
          </cell>
          <cell r="T178" t="str">
            <v>PREY VEANG</v>
          </cell>
        </row>
        <row r="178">
          <cell r="W178">
            <v>0</v>
          </cell>
          <cell r="X178">
            <v>2</v>
          </cell>
          <cell r="Y178">
            <v>1</v>
          </cell>
          <cell r="Z178" t="str">
            <v>M1449718</v>
          </cell>
          <cell r="AA178">
            <v>18</v>
          </cell>
        </row>
        <row r="179">
          <cell r="B179">
            <v>525</v>
          </cell>
          <cell r="C179" t="str">
            <v>成型C线</v>
          </cell>
          <cell r="D179" t="str">
            <v>សូ ធី</v>
          </cell>
          <cell r="E179" t="str">
            <v>SO THY</v>
          </cell>
          <cell r="F179" t="str">
            <v>F</v>
          </cell>
          <cell r="G179">
            <v>44130</v>
          </cell>
          <cell r="H179">
            <v>2</v>
          </cell>
          <cell r="I179">
            <v>44191</v>
          </cell>
          <cell r="J179">
            <v>44192</v>
          </cell>
          <cell r="K179">
            <v>3</v>
          </cell>
          <cell r="L179">
            <v>44282</v>
          </cell>
          <cell r="M179">
            <v>44283</v>
          </cell>
          <cell r="N179">
            <v>6</v>
          </cell>
          <cell r="O179">
            <v>44467</v>
          </cell>
          <cell r="P179" t="str">
            <v>090795060</v>
          </cell>
          <cell r="Q179">
            <v>33590</v>
          </cell>
          <cell r="R179">
            <v>29</v>
          </cell>
          <cell r="S179" t="str">
            <v>2910317-0640285-ត</v>
          </cell>
          <cell r="T179" t="str">
            <v>柴桢省</v>
          </cell>
        </row>
        <row r="179">
          <cell r="W179">
            <v>1</v>
          </cell>
          <cell r="X179">
            <v>2</v>
          </cell>
          <cell r="Y179">
            <v>0</v>
          </cell>
        </row>
        <row r="179">
          <cell r="AA179">
            <v>18</v>
          </cell>
        </row>
        <row r="180">
          <cell r="B180">
            <v>531</v>
          </cell>
          <cell r="C180" t="str">
            <v>成型C线</v>
          </cell>
          <cell r="D180" t="str">
            <v>ថឹក សារ៉ុម</v>
          </cell>
          <cell r="E180" t="str">
            <v>THEUK SAROM</v>
          </cell>
          <cell r="F180" t="str">
            <v>F</v>
          </cell>
          <cell r="G180">
            <v>44130</v>
          </cell>
          <cell r="H180">
            <v>2</v>
          </cell>
          <cell r="I180">
            <v>44191</v>
          </cell>
          <cell r="J180">
            <v>44192</v>
          </cell>
          <cell r="K180">
            <v>3</v>
          </cell>
          <cell r="L180">
            <v>44282</v>
          </cell>
          <cell r="M180">
            <v>44283</v>
          </cell>
          <cell r="N180">
            <v>6</v>
          </cell>
          <cell r="O180">
            <v>44467</v>
          </cell>
          <cell r="P180" t="str">
            <v>090893922</v>
          </cell>
          <cell r="Q180">
            <v>36861</v>
          </cell>
          <cell r="R180">
            <v>20</v>
          </cell>
          <cell r="S180" t="str">
            <v>2000319-2018699-ទ</v>
          </cell>
          <cell r="T180" t="str">
            <v>柴桢省</v>
          </cell>
        </row>
        <row r="180">
          <cell r="W180">
            <v>0</v>
          </cell>
          <cell r="X180">
            <v>0</v>
          </cell>
          <cell r="Y180">
            <v>0</v>
          </cell>
          <cell r="Z180" t="str">
            <v>有发票</v>
          </cell>
          <cell r="AA180">
            <v>18</v>
          </cell>
        </row>
        <row r="181">
          <cell r="B181">
            <v>533</v>
          </cell>
          <cell r="C181" t="str">
            <v>成型C线</v>
          </cell>
          <cell r="D181" t="str">
            <v>ថាន រដ្ឋា</v>
          </cell>
          <cell r="E181" t="str">
            <v>THAN ROTHA</v>
          </cell>
          <cell r="F181" t="str">
            <v>F</v>
          </cell>
          <cell r="G181">
            <v>44130</v>
          </cell>
          <cell r="H181">
            <v>2</v>
          </cell>
          <cell r="I181">
            <v>44191</v>
          </cell>
          <cell r="J181">
            <v>44192</v>
          </cell>
          <cell r="K181">
            <v>3</v>
          </cell>
          <cell r="L181">
            <v>44282</v>
          </cell>
          <cell r="M181">
            <v>44283</v>
          </cell>
          <cell r="N181">
            <v>6</v>
          </cell>
          <cell r="O181">
            <v>44467</v>
          </cell>
          <cell r="P181" t="str">
            <v>090551264</v>
          </cell>
          <cell r="Q181">
            <v>33394</v>
          </cell>
          <cell r="R181">
            <v>30</v>
          </cell>
          <cell r="S181" t="str">
            <v>2911217-1082818-ធ</v>
          </cell>
          <cell r="T181" t="str">
            <v>柴桢省</v>
          </cell>
        </row>
        <row r="181">
          <cell r="W181">
            <v>1</v>
          </cell>
          <cell r="X181">
            <v>1</v>
          </cell>
          <cell r="Y181">
            <v>0</v>
          </cell>
          <cell r="Z181" t="str">
            <v>M02055761</v>
          </cell>
          <cell r="AA181">
            <v>18</v>
          </cell>
        </row>
        <row r="182">
          <cell r="B182">
            <v>535</v>
          </cell>
          <cell r="C182" t="str">
            <v>成型C线</v>
          </cell>
          <cell r="D182" t="str">
            <v>ភឿក សារុំ</v>
          </cell>
          <cell r="E182" t="str">
            <v>PHOEUK SAROM</v>
          </cell>
          <cell r="F182" t="str">
            <v>F</v>
          </cell>
          <cell r="G182">
            <v>44130</v>
          </cell>
          <cell r="H182">
            <v>2</v>
          </cell>
          <cell r="I182">
            <v>44191</v>
          </cell>
          <cell r="J182">
            <v>44192</v>
          </cell>
          <cell r="K182">
            <v>3</v>
          </cell>
          <cell r="L182">
            <v>44282</v>
          </cell>
          <cell r="M182">
            <v>44283</v>
          </cell>
          <cell r="N182">
            <v>6</v>
          </cell>
          <cell r="O182">
            <v>44467</v>
          </cell>
          <cell r="P182" t="str">
            <v>090821867</v>
          </cell>
          <cell r="Q182">
            <v>31169</v>
          </cell>
          <cell r="R182">
            <v>36</v>
          </cell>
          <cell r="S182" t="str">
            <v>2851018-1825608-ព</v>
          </cell>
          <cell r="T182" t="str">
            <v>柴桢省</v>
          </cell>
        </row>
        <row r="182">
          <cell r="W182">
            <v>1</v>
          </cell>
          <cell r="X182">
            <v>2</v>
          </cell>
          <cell r="Y182">
            <v>0</v>
          </cell>
        </row>
        <row r="182">
          <cell r="AA182">
            <v>18</v>
          </cell>
        </row>
        <row r="183">
          <cell r="B183">
            <v>536</v>
          </cell>
          <cell r="C183" t="str">
            <v>成型C线</v>
          </cell>
          <cell r="D183" t="str">
            <v>តូច នី</v>
          </cell>
          <cell r="E183" t="str">
            <v>TOCH NY</v>
          </cell>
          <cell r="F183" t="str">
            <v>F</v>
          </cell>
          <cell r="G183">
            <v>44130</v>
          </cell>
          <cell r="H183">
            <v>2</v>
          </cell>
          <cell r="I183">
            <v>44191</v>
          </cell>
          <cell r="J183">
            <v>44192</v>
          </cell>
          <cell r="K183">
            <v>3</v>
          </cell>
          <cell r="L183">
            <v>44282</v>
          </cell>
          <cell r="M183">
            <v>44283</v>
          </cell>
          <cell r="N183">
            <v>6</v>
          </cell>
          <cell r="O183">
            <v>44467</v>
          </cell>
          <cell r="P183" t="str">
            <v>090658977</v>
          </cell>
          <cell r="Q183">
            <v>35523</v>
          </cell>
          <cell r="R183">
            <v>24</v>
          </cell>
          <cell r="S183" t="str">
            <v>2970519-2074776-ក</v>
          </cell>
          <cell r="T183" t="str">
            <v>柴桢省</v>
          </cell>
        </row>
        <row r="183">
          <cell r="W183">
            <v>0</v>
          </cell>
          <cell r="X183">
            <v>0</v>
          </cell>
          <cell r="Y183">
            <v>0</v>
          </cell>
          <cell r="Z183" t="str">
            <v>有发票</v>
          </cell>
          <cell r="AA183">
            <v>18</v>
          </cell>
        </row>
        <row r="184">
          <cell r="B184">
            <v>473</v>
          </cell>
          <cell r="C184" t="str">
            <v>成型B线</v>
          </cell>
          <cell r="D184" t="str">
            <v>យិន វន្តា</v>
          </cell>
          <cell r="E184" t="str">
            <v>YIN VANDA</v>
          </cell>
          <cell r="F184" t="str">
            <v>M</v>
          </cell>
          <cell r="G184">
            <v>44131</v>
          </cell>
          <cell r="H184">
            <v>2</v>
          </cell>
          <cell r="I184">
            <v>44192</v>
          </cell>
          <cell r="J184">
            <v>44193</v>
          </cell>
          <cell r="K184">
            <v>3</v>
          </cell>
          <cell r="L184">
            <v>44283</v>
          </cell>
          <cell r="M184">
            <v>44284</v>
          </cell>
          <cell r="N184">
            <v>6</v>
          </cell>
          <cell r="O184">
            <v>44468</v>
          </cell>
          <cell r="P184" t="str">
            <v>090752174</v>
          </cell>
          <cell r="Q184">
            <v>32513</v>
          </cell>
          <cell r="R184">
            <v>32</v>
          </cell>
          <cell r="S184" t="str">
            <v>1890819-2162338-វ</v>
          </cell>
          <cell r="T184" t="str">
            <v>柴桢省</v>
          </cell>
        </row>
        <row r="184">
          <cell r="W184">
            <v>0</v>
          </cell>
          <cell r="X184">
            <v>2</v>
          </cell>
          <cell r="Y184">
            <v>1</v>
          </cell>
          <cell r="Z184" t="str">
            <v>有发票</v>
          </cell>
          <cell r="AA184">
            <v>18</v>
          </cell>
        </row>
        <row r="185">
          <cell r="B185">
            <v>560</v>
          </cell>
          <cell r="C185" t="str">
            <v>成型C线</v>
          </cell>
          <cell r="D185" t="str">
            <v>ម៉ៅ កនិកា</v>
          </cell>
          <cell r="E185" t="str">
            <v>MAO KANIKA</v>
          </cell>
          <cell r="F185" t="str">
            <v>F</v>
          </cell>
          <cell r="G185">
            <v>44138</v>
          </cell>
          <cell r="H185">
            <v>2</v>
          </cell>
          <cell r="I185">
            <v>44199</v>
          </cell>
        </row>
        <row r="185">
          <cell r="M185">
            <v>44200</v>
          </cell>
          <cell r="N185">
            <v>6</v>
          </cell>
          <cell r="O185">
            <v>44381</v>
          </cell>
          <cell r="P185" t="str">
            <v>090913125</v>
          </cell>
          <cell r="Q185">
            <v>37297</v>
          </cell>
          <cell r="R185">
            <v>19</v>
          </cell>
        </row>
        <row r="185">
          <cell r="T185" t="str">
            <v>柴桢省</v>
          </cell>
        </row>
        <row r="185">
          <cell r="W185">
            <v>0</v>
          </cell>
          <cell r="X185">
            <v>0</v>
          </cell>
          <cell r="Y185">
            <v>0</v>
          </cell>
        </row>
        <row r="185">
          <cell r="AA185">
            <v>18</v>
          </cell>
        </row>
        <row r="186">
          <cell r="B186">
            <v>561</v>
          </cell>
          <cell r="C186" t="str">
            <v>成型C线</v>
          </cell>
          <cell r="D186" t="str">
            <v>សុខ សូរីយ៉ា</v>
          </cell>
          <cell r="E186" t="str">
            <v>SOK SORIYA</v>
          </cell>
          <cell r="F186" t="str">
            <v>F</v>
          </cell>
          <cell r="G186">
            <v>44138</v>
          </cell>
          <cell r="H186">
            <v>2</v>
          </cell>
          <cell r="I186">
            <v>44199</v>
          </cell>
        </row>
        <row r="186">
          <cell r="M186">
            <v>44200</v>
          </cell>
          <cell r="N186">
            <v>6</v>
          </cell>
          <cell r="O186">
            <v>44381</v>
          </cell>
          <cell r="P186" t="str">
            <v>090894816</v>
          </cell>
          <cell r="Q186">
            <v>36970</v>
          </cell>
          <cell r="R186">
            <v>20</v>
          </cell>
        </row>
        <row r="186">
          <cell r="T186" t="str">
            <v>柴桢省</v>
          </cell>
        </row>
        <row r="186">
          <cell r="W186">
            <v>0</v>
          </cell>
          <cell r="X186">
            <v>0</v>
          </cell>
          <cell r="Y186">
            <v>0</v>
          </cell>
        </row>
        <row r="186">
          <cell r="AA186">
            <v>18</v>
          </cell>
        </row>
        <row r="187">
          <cell r="B187">
            <v>562</v>
          </cell>
          <cell r="C187" t="str">
            <v>成型C线</v>
          </cell>
          <cell r="D187" t="str">
            <v>ឡុក សាប៊ន</v>
          </cell>
          <cell r="E187" t="str">
            <v>LOK SABORN</v>
          </cell>
          <cell r="F187" t="str">
            <v>M</v>
          </cell>
          <cell r="G187">
            <v>44138</v>
          </cell>
          <cell r="H187">
            <v>2</v>
          </cell>
          <cell r="I187">
            <v>44199</v>
          </cell>
        </row>
        <row r="187">
          <cell r="M187">
            <v>44200</v>
          </cell>
          <cell r="N187">
            <v>6</v>
          </cell>
          <cell r="O187">
            <v>44381</v>
          </cell>
          <cell r="P187" t="str">
            <v>090829845</v>
          </cell>
          <cell r="Q187">
            <v>27869</v>
          </cell>
          <cell r="R187">
            <v>45</v>
          </cell>
        </row>
        <row r="187">
          <cell r="T187" t="str">
            <v>柴桢省</v>
          </cell>
        </row>
        <row r="187">
          <cell r="V187" t="str">
            <v>没有照片</v>
          </cell>
          <cell r="W187">
            <v>0</v>
          </cell>
          <cell r="X187">
            <v>0</v>
          </cell>
          <cell r="Y187">
            <v>0</v>
          </cell>
        </row>
        <row r="187">
          <cell r="AA187">
            <v>18</v>
          </cell>
        </row>
        <row r="188">
          <cell r="B188">
            <v>571</v>
          </cell>
          <cell r="C188" t="str">
            <v>成型A线</v>
          </cell>
          <cell r="D188" t="str">
            <v>ពៅ ផេង</v>
          </cell>
          <cell r="E188" t="str">
            <v>PEOU PHENG</v>
          </cell>
          <cell r="F188" t="str">
            <v>M</v>
          </cell>
          <cell r="G188">
            <v>44139</v>
          </cell>
          <cell r="H188">
            <v>2</v>
          </cell>
          <cell r="I188">
            <v>44200</v>
          </cell>
        </row>
        <row r="188">
          <cell r="M188">
            <v>44201</v>
          </cell>
          <cell r="N188">
            <v>6</v>
          </cell>
          <cell r="O188">
            <v>44382</v>
          </cell>
          <cell r="P188" t="str">
            <v>090751665</v>
          </cell>
          <cell r="Q188">
            <v>30773</v>
          </cell>
          <cell r="R188">
            <v>37</v>
          </cell>
        </row>
        <row r="188">
          <cell r="T188" t="str">
            <v>柴桢省</v>
          </cell>
        </row>
        <row r="188">
          <cell r="W188">
            <v>0</v>
          </cell>
          <cell r="X188">
            <v>3</v>
          </cell>
          <cell r="Y188">
            <v>0</v>
          </cell>
        </row>
        <row r="188">
          <cell r="AA188">
            <v>18</v>
          </cell>
        </row>
        <row r="189">
          <cell r="B189">
            <v>572</v>
          </cell>
          <cell r="C189" t="str">
            <v>成型C线</v>
          </cell>
          <cell r="D189" t="str">
            <v>ញ៉ែម ធីដា</v>
          </cell>
          <cell r="E189" t="str">
            <v>NHEM THIDA</v>
          </cell>
          <cell r="F189" t="str">
            <v>F</v>
          </cell>
          <cell r="G189">
            <v>44140</v>
          </cell>
          <cell r="H189">
            <v>2</v>
          </cell>
          <cell r="I189">
            <v>44201</v>
          </cell>
        </row>
        <row r="189">
          <cell r="M189">
            <v>44202</v>
          </cell>
          <cell r="N189">
            <v>6</v>
          </cell>
          <cell r="O189">
            <v>44383</v>
          </cell>
          <cell r="P189" t="str">
            <v>090872060</v>
          </cell>
          <cell r="Q189">
            <v>36758</v>
          </cell>
          <cell r="R189">
            <v>21</v>
          </cell>
          <cell r="S189" t="str">
            <v>2000420-2355927-ឈ</v>
          </cell>
          <cell r="T189" t="str">
            <v>柴桢省</v>
          </cell>
        </row>
        <row r="189">
          <cell r="W189">
            <v>1</v>
          </cell>
          <cell r="X189">
            <v>0</v>
          </cell>
          <cell r="Y189">
            <v>0</v>
          </cell>
          <cell r="Z189" t="str">
            <v>有发票</v>
          </cell>
          <cell r="AA189">
            <v>18</v>
          </cell>
        </row>
        <row r="190">
          <cell r="B190">
            <v>573</v>
          </cell>
          <cell r="C190" t="str">
            <v>成型C线干部</v>
          </cell>
          <cell r="D190" t="str">
            <v>ល្វៃ ស្រីអែម</v>
          </cell>
          <cell r="E190" t="str">
            <v>LVEY SREY EM</v>
          </cell>
          <cell r="F190" t="str">
            <v>F</v>
          </cell>
          <cell r="G190">
            <v>44140</v>
          </cell>
          <cell r="H190">
            <v>2</v>
          </cell>
          <cell r="I190">
            <v>44201</v>
          </cell>
        </row>
        <row r="190">
          <cell r="M190">
            <v>44202</v>
          </cell>
          <cell r="N190">
            <v>6</v>
          </cell>
          <cell r="O190">
            <v>44383</v>
          </cell>
          <cell r="P190" t="str">
            <v>090718524</v>
          </cell>
          <cell r="Q190">
            <v>36197</v>
          </cell>
          <cell r="R190">
            <v>22</v>
          </cell>
          <cell r="S190" t="str">
            <v>2990916-0311119-ន</v>
          </cell>
          <cell r="T190" t="str">
            <v>柴桢省</v>
          </cell>
        </row>
        <row r="190">
          <cell r="W190">
            <v>0</v>
          </cell>
          <cell r="X190">
            <v>1</v>
          </cell>
          <cell r="Y190">
            <v>1</v>
          </cell>
          <cell r="Z190" t="str">
            <v>有发票</v>
          </cell>
          <cell r="AA190">
            <v>18</v>
          </cell>
        </row>
        <row r="191">
          <cell r="B191">
            <v>574</v>
          </cell>
          <cell r="C191" t="str">
            <v>成型C线</v>
          </cell>
          <cell r="D191" t="str">
            <v>ញ៉ាញ់ ចិន្តា</v>
          </cell>
          <cell r="E191" t="str">
            <v>NHANH CHENDA</v>
          </cell>
          <cell r="F191" t="str">
            <v>F</v>
          </cell>
          <cell r="G191">
            <v>44140</v>
          </cell>
          <cell r="H191">
            <v>2</v>
          </cell>
          <cell r="I191">
            <v>44201</v>
          </cell>
        </row>
        <row r="191">
          <cell r="M191">
            <v>44202</v>
          </cell>
          <cell r="N191">
            <v>6</v>
          </cell>
          <cell r="O191">
            <v>44383</v>
          </cell>
          <cell r="P191" t="str">
            <v>090719096</v>
          </cell>
          <cell r="Q191">
            <v>34265</v>
          </cell>
          <cell r="R191">
            <v>27</v>
          </cell>
          <cell r="S191" t="str">
            <v>2930118-1130954-ណ</v>
          </cell>
          <cell r="T191" t="str">
            <v>柴桢省</v>
          </cell>
        </row>
        <row r="191">
          <cell r="W191">
            <v>0</v>
          </cell>
          <cell r="X191">
            <v>1</v>
          </cell>
          <cell r="Y191">
            <v>0</v>
          </cell>
          <cell r="Z191">
            <v>1472032</v>
          </cell>
          <cell r="AA191">
            <v>18</v>
          </cell>
        </row>
        <row r="192">
          <cell r="B192">
            <v>576</v>
          </cell>
          <cell r="C192" t="str">
            <v>成型C线</v>
          </cell>
          <cell r="D192" t="str">
            <v>ស៊ូ រ៉ាយ</v>
          </cell>
          <cell r="E192" t="str">
            <v>SOU RAY</v>
          </cell>
          <cell r="F192" t="str">
            <v>F</v>
          </cell>
          <cell r="G192">
            <v>44140</v>
          </cell>
          <cell r="H192">
            <v>2</v>
          </cell>
          <cell r="I192">
            <v>44201</v>
          </cell>
        </row>
        <row r="192">
          <cell r="M192">
            <v>44202</v>
          </cell>
          <cell r="N192">
            <v>6</v>
          </cell>
          <cell r="O192">
            <v>44383</v>
          </cell>
          <cell r="P192" t="str">
            <v>090855982</v>
          </cell>
          <cell r="Q192">
            <v>36472</v>
          </cell>
          <cell r="R192">
            <v>21</v>
          </cell>
          <cell r="S192" t="str">
            <v>2990318-1292987-ង</v>
          </cell>
          <cell r="T192" t="str">
            <v>柴桢省</v>
          </cell>
        </row>
        <row r="192">
          <cell r="W192">
            <v>0</v>
          </cell>
          <cell r="X192">
            <v>0</v>
          </cell>
          <cell r="Y192">
            <v>0</v>
          </cell>
          <cell r="Z192" t="str">
            <v>有发票</v>
          </cell>
          <cell r="AA192">
            <v>18</v>
          </cell>
        </row>
        <row r="193">
          <cell r="B193">
            <v>578</v>
          </cell>
          <cell r="C193" t="str">
            <v>成型C线</v>
          </cell>
          <cell r="D193" t="str">
            <v>អ៊ុង ពិសិដ្ឋ</v>
          </cell>
          <cell r="E193" t="str">
            <v>UNG PISETH</v>
          </cell>
          <cell r="F193" t="str">
            <v>M</v>
          </cell>
          <cell r="G193">
            <v>44140</v>
          </cell>
          <cell r="H193">
            <v>2</v>
          </cell>
          <cell r="I193">
            <v>44201</v>
          </cell>
        </row>
        <row r="193">
          <cell r="M193">
            <v>44202</v>
          </cell>
          <cell r="N193">
            <v>6</v>
          </cell>
          <cell r="O193">
            <v>44383</v>
          </cell>
          <cell r="P193" t="str">
            <v>090486223</v>
          </cell>
          <cell r="Q193">
            <v>30546</v>
          </cell>
          <cell r="R193">
            <v>38</v>
          </cell>
        </row>
        <row r="193">
          <cell r="T193" t="str">
            <v>柴桢省</v>
          </cell>
        </row>
        <row r="193">
          <cell r="W193">
            <v>0</v>
          </cell>
          <cell r="X193">
            <v>2</v>
          </cell>
          <cell r="Y193">
            <v>0</v>
          </cell>
        </row>
        <row r="193">
          <cell r="AA193">
            <v>18</v>
          </cell>
        </row>
        <row r="194">
          <cell r="B194">
            <v>580</v>
          </cell>
          <cell r="C194" t="str">
            <v>成型C线干部</v>
          </cell>
          <cell r="D194" t="str">
            <v>ទិត សុភ័ស្ត</v>
          </cell>
          <cell r="E194" t="str">
            <v>TITH SOPHOS</v>
          </cell>
          <cell r="F194" t="str">
            <v>M</v>
          </cell>
          <cell r="G194">
            <v>44140</v>
          </cell>
          <cell r="H194">
            <v>2</v>
          </cell>
          <cell r="I194">
            <v>44201</v>
          </cell>
        </row>
        <row r="194">
          <cell r="M194">
            <v>44202</v>
          </cell>
          <cell r="N194">
            <v>6</v>
          </cell>
          <cell r="O194">
            <v>44383</v>
          </cell>
          <cell r="P194" t="str">
            <v>090577939</v>
          </cell>
          <cell r="Q194">
            <v>35657</v>
          </cell>
          <cell r="R194">
            <v>24</v>
          </cell>
          <cell r="S194" t="str">
            <v>1970417-0696364-ហ</v>
          </cell>
          <cell r="T194" t="str">
            <v>柴桢省</v>
          </cell>
        </row>
        <row r="194">
          <cell r="W194">
            <v>0</v>
          </cell>
          <cell r="X194">
            <v>1</v>
          </cell>
          <cell r="Y194">
            <v>0</v>
          </cell>
        </row>
        <row r="194">
          <cell r="AA194">
            <v>18</v>
          </cell>
        </row>
        <row r="195">
          <cell r="B195">
            <v>591</v>
          </cell>
          <cell r="C195" t="str">
            <v>成型B线</v>
          </cell>
          <cell r="D195" t="str">
            <v>សួន​ សុខា</v>
          </cell>
          <cell r="E195" t="str">
            <v>SUON SOKHA</v>
          </cell>
          <cell r="F195" t="str">
            <v>F</v>
          </cell>
          <cell r="G195">
            <v>44155</v>
          </cell>
          <cell r="H195">
            <v>2</v>
          </cell>
          <cell r="I195">
            <v>44216</v>
          </cell>
        </row>
        <row r="195">
          <cell r="M195">
            <v>44217</v>
          </cell>
          <cell r="N195">
            <v>6</v>
          </cell>
          <cell r="O195">
            <v>44398</v>
          </cell>
          <cell r="P195" t="str">
            <v>090796649</v>
          </cell>
          <cell r="Q195">
            <v>24978</v>
          </cell>
          <cell r="R195">
            <v>53</v>
          </cell>
          <cell r="S195" t="str">
            <v>2680520-2365289-ណ</v>
          </cell>
          <cell r="T195" t="str">
            <v>柴桢省</v>
          </cell>
        </row>
        <row r="195">
          <cell r="W195">
            <v>0</v>
          </cell>
          <cell r="X195">
            <v>1</v>
          </cell>
          <cell r="Y195">
            <v>0</v>
          </cell>
          <cell r="Z195" t="str">
            <v>有发票</v>
          </cell>
          <cell r="AA195">
            <v>18</v>
          </cell>
        </row>
        <row r="196">
          <cell r="B196">
            <v>589</v>
          </cell>
          <cell r="C196" t="str">
            <v>成型B线</v>
          </cell>
          <cell r="D196" t="str">
            <v>សេក ខ្លី</v>
          </cell>
          <cell r="E196" t="str">
            <v>SEK KLEY</v>
          </cell>
          <cell r="F196" t="str">
            <v>F</v>
          </cell>
          <cell r="G196">
            <v>44155</v>
          </cell>
          <cell r="H196">
            <v>2</v>
          </cell>
          <cell r="I196">
            <v>44216</v>
          </cell>
        </row>
        <row r="196">
          <cell r="M196">
            <v>44217</v>
          </cell>
          <cell r="N196">
            <v>6</v>
          </cell>
          <cell r="O196">
            <v>44398</v>
          </cell>
          <cell r="P196" t="str">
            <v>09708333</v>
          </cell>
          <cell r="Q196">
            <v>31963</v>
          </cell>
          <cell r="R196">
            <v>34</v>
          </cell>
          <cell r="S196" t="str">
            <v>2870317-0654660-ព</v>
          </cell>
          <cell r="T196" t="str">
            <v>柴桢省</v>
          </cell>
        </row>
        <row r="196">
          <cell r="W196">
            <v>0</v>
          </cell>
          <cell r="X196">
            <v>2</v>
          </cell>
          <cell r="Y196">
            <v>0</v>
          </cell>
          <cell r="Z196" t="str">
            <v>有发票</v>
          </cell>
          <cell r="AA196">
            <v>18</v>
          </cell>
          <cell r="AB196">
            <v>3</v>
          </cell>
        </row>
        <row r="197">
          <cell r="B197">
            <v>590</v>
          </cell>
          <cell r="C197" t="str">
            <v>成型A线</v>
          </cell>
          <cell r="D197" t="str">
            <v>ហែម មន្នីរំដួល</v>
          </cell>
          <cell r="E197" t="str">
            <v>HEM MONNYROMDUOL</v>
          </cell>
          <cell r="F197" t="str">
            <v>F</v>
          </cell>
          <cell r="G197">
            <v>44155</v>
          </cell>
          <cell r="H197">
            <v>2</v>
          </cell>
          <cell r="I197">
            <v>44216</v>
          </cell>
        </row>
        <row r="197">
          <cell r="M197">
            <v>44217</v>
          </cell>
          <cell r="N197">
            <v>6</v>
          </cell>
          <cell r="O197">
            <v>44398</v>
          </cell>
          <cell r="P197" t="str">
            <v>090924084</v>
          </cell>
          <cell r="Q197">
            <v>37454</v>
          </cell>
          <cell r="R197">
            <v>19</v>
          </cell>
        </row>
        <row r="197">
          <cell r="T197" t="str">
            <v>柴桢省</v>
          </cell>
        </row>
        <row r="197">
          <cell r="W197">
            <v>0</v>
          </cell>
          <cell r="X197">
            <v>0</v>
          </cell>
          <cell r="Y197">
            <v>0</v>
          </cell>
        </row>
        <row r="197">
          <cell r="AA197">
            <v>18</v>
          </cell>
        </row>
        <row r="198">
          <cell r="B198">
            <v>278</v>
          </cell>
          <cell r="C198" t="str">
            <v>裁断</v>
          </cell>
          <cell r="D198" t="str">
            <v>គង់ សាម៉េត</v>
          </cell>
          <cell r="E198" t="str">
            <v>KONG SAMET</v>
          </cell>
          <cell r="F198" t="str">
            <v>M</v>
          </cell>
          <cell r="G198">
            <v>44109</v>
          </cell>
          <cell r="H198">
            <v>2</v>
          </cell>
          <cell r="I198">
            <v>44170</v>
          </cell>
          <cell r="J198">
            <v>44171</v>
          </cell>
          <cell r="K198">
            <v>3</v>
          </cell>
          <cell r="L198">
            <v>44261</v>
          </cell>
          <cell r="M198">
            <v>44262</v>
          </cell>
          <cell r="N198">
            <v>6</v>
          </cell>
          <cell r="O198">
            <v>44446</v>
          </cell>
          <cell r="P198" t="str">
            <v>090515305</v>
          </cell>
          <cell r="Q198">
            <v>33646</v>
          </cell>
          <cell r="R198">
            <v>29</v>
          </cell>
          <cell r="S198" t="str">
            <v>1920617-0787800-ភ</v>
          </cell>
          <cell r="T198" t="str">
            <v>柴桢省</v>
          </cell>
        </row>
        <row r="198">
          <cell r="W198">
            <v>0</v>
          </cell>
          <cell r="X198">
            <v>3</v>
          </cell>
          <cell r="Y198">
            <v>1</v>
          </cell>
          <cell r="Z198" t="str">
            <v>M1447037复印件</v>
          </cell>
          <cell r="AA198">
            <v>18</v>
          </cell>
          <cell r="AB198">
            <v>1</v>
          </cell>
        </row>
        <row r="199">
          <cell r="B199">
            <v>279</v>
          </cell>
          <cell r="C199" t="str">
            <v>裁断</v>
          </cell>
          <cell r="D199" t="str">
            <v>សុខ ធីតា</v>
          </cell>
          <cell r="E199" t="str">
            <v>SOK THIDA</v>
          </cell>
          <cell r="F199" t="str">
            <v>F</v>
          </cell>
          <cell r="G199">
            <v>44109</v>
          </cell>
          <cell r="H199">
            <v>2</v>
          </cell>
          <cell r="I199">
            <v>44170</v>
          </cell>
          <cell r="J199">
            <v>44171</v>
          </cell>
          <cell r="K199">
            <v>3</v>
          </cell>
          <cell r="L199">
            <v>44261</v>
          </cell>
          <cell r="M199">
            <v>44262</v>
          </cell>
          <cell r="N199">
            <v>6</v>
          </cell>
          <cell r="O199">
            <v>44446</v>
          </cell>
          <cell r="P199" t="str">
            <v>090865847</v>
          </cell>
          <cell r="Q199">
            <v>33865</v>
          </cell>
          <cell r="R199">
            <v>28</v>
          </cell>
          <cell r="S199" t="str">
            <v>2920317-0652314-ឌ</v>
          </cell>
          <cell r="T199" t="str">
            <v>柴桢省</v>
          </cell>
        </row>
        <row r="199">
          <cell r="V199" t="str">
            <v>都是复印件</v>
          </cell>
          <cell r="W199">
            <v>0</v>
          </cell>
          <cell r="X199">
            <v>2</v>
          </cell>
          <cell r="Y199">
            <v>1</v>
          </cell>
          <cell r="Z199" t="str">
            <v>M02142360复印件</v>
          </cell>
          <cell r="AA199">
            <v>18</v>
          </cell>
          <cell r="AB199">
            <v>0</v>
          </cell>
        </row>
        <row r="200">
          <cell r="B200">
            <v>280</v>
          </cell>
          <cell r="C200" t="str">
            <v>裁断</v>
          </cell>
          <cell r="D200" t="str">
            <v>ស៊ុំ សុភី</v>
          </cell>
          <cell r="E200" t="str">
            <v>SUM SOPHY</v>
          </cell>
          <cell r="F200" t="str">
            <v>F</v>
          </cell>
          <cell r="G200">
            <v>44109</v>
          </cell>
          <cell r="H200">
            <v>2</v>
          </cell>
          <cell r="I200">
            <v>44170</v>
          </cell>
          <cell r="J200">
            <v>44171</v>
          </cell>
          <cell r="K200">
            <v>3</v>
          </cell>
          <cell r="L200">
            <v>44261</v>
          </cell>
          <cell r="M200">
            <v>44262</v>
          </cell>
          <cell r="N200">
            <v>6</v>
          </cell>
          <cell r="O200">
            <v>44446</v>
          </cell>
          <cell r="P200" t="str">
            <v>090711381</v>
          </cell>
          <cell r="Q200">
            <v>28782</v>
          </cell>
          <cell r="R200">
            <v>42</v>
          </cell>
          <cell r="S200" t="str">
            <v>2780117-0576108-ប</v>
          </cell>
          <cell r="T200" t="str">
            <v>柴桢省</v>
          </cell>
        </row>
        <row r="200">
          <cell r="W200">
            <v>0</v>
          </cell>
          <cell r="X200">
            <v>1</v>
          </cell>
          <cell r="Y200">
            <v>0</v>
          </cell>
          <cell r="Z200" t="str">
            <v>1278432复印件</v>
          </cell>
          <cell r="AA200">
            <v>18</v>
          </cell>
          <cell r="AB200">
            <v>1</v>
          </cell>
        </row>
        <row r="201">
          <cell r="B201">
            <v>282</v>
          </cell>
          <cell r="C201" t="str">
            <v>裁断</v>
          </cell>
          <cell r="D201" t="str">
            <v>ម៉ៅ សាវ៉េត</v>
          </cell>
          <cell r="E201" t="str">
            <v>MAO SAVET</v>
          </cell>
          <cell r="F201" t="str">
            <v>F</v>
          </cell>
          <cell r="G201">
            <v>44109</v>
          </cell>
          <cell r="H201">
            <v>2</v>
          </cell>
          <cell r="I201">
            <v>44170</v>
          </cell>
          <cell r="J201">
            <v>44171</v>
          </cell>
          <cell r="K201">
            <v>3</v>
          </cell>
          <cell r="L201">
            <v>44261</v>
          </cell>
          <cell r="M201">
            <v>44262</v>
          </cell>
          <cell r="N201">
            <v>6</v>
          </cell>
          <cell r="O201">
            <v>44446</v>
          </cell>
          <cell r="P201" t="str">
            <v>090665392</v>
          </cell>
          <cell r="Q201">
            <v>32234</v>
          </cell>
          <cell r="R201">
            <v>33</v>
          </cell>
          <cell r="S201" t="str">
            <v>2880317-0657914-វ</v>
          </cell>
          <cell r="T201" t="str">
            <v>柴桢省</v>
          </cell>
        </row>
        <row r="201">
          <cell r="W201">
            <v>0</v>
          </cell>
          <cell r="X201">
            <v>3</v>
          </cell>
          <cell r="Y201">
            <v>1</v>
          </cell>
          <cell r="Z201" t="str">
            <v>1460750复印件</v>
          </cell>
          <cell r="AA201">
            <v>18</v>
          </cell>
          <cell r="AB201">
            <v>1.5</v>
          </cell>
        </row>
        <row r="202">
          <cell r="B202">
            <v>438</v>
          </cell>
          <cell r="C202" t="str">
            <v>裁断</v>
          </cell>
          <cell r="D202" t="str">
            <v>សូរ សុខា</v>
          </cell>
          <cell r="E202" t="str">
            <v>SO SOKHA</v>
          </cell>
          <cell r="F202" t="str">
            <v>M</v>
          </cell>
          <cell r="G202">
            <v>44125</v>
          </cell>
          <cell r="H202">
            <v>2</v>
          </cell>
          <cell r="I202">
            <v>44186</v>
          </cell>
          <cell r="J202">
            <v>44187</v>
          </cell>
          <cell r="K202">
            <v>3</v>
          </cell>
          <cell r="L202">
            <v>44277</v>
          </cell>
          <cell r="M202">
            <v>44278</v>
          </cell>
          <cell r="N202">
            <v>6</v>
          </cell>
          <cell r="O202">
            <v>44462</v>
          </cell>
          <cell r="P202" t="str">
            <v>090665269</v>
          </cell>
          <cell r="Q202">
            <v>31192</v>
          </cell>
          <cell r="R202">
            <v>36</v>
          </cell>
        </row>
        <row r="202">
          <cell r="T202" t="str">
            <v>柴桢省</v>
          </cell>
        </row>
        <row r="202">
          <cell r="W202">
            <v>0</v>
          </cell>
          <cell r="X202">
            <v>3</v>
          </cell>
          <cell r="Y202">
            <v>1</v>
          </cell>
        </row>
        <row r="202">
          <cell r="AA202">
            <v>18</v>
          </cell>
          <cell r="AB202">
            <v>1.5</v>
          </cell>
        </row>
        <row r="203">
          <cell r="B203">
            <v>440</v>
          </cell>
          <cell r="C203" t="str">
            <v>材料仓</v>
          </cell>
          <cell r="D203" t="str">
            <v>តោ ដែន</v>
          </cell>
          <cell r="E203" t="str">
            <v>TOR DEN </v>
          </cell>
          <cell r="F203" t="str">
            <v>M</v>
          </cell>
          <cell r="G203">
            <v>44125</v>
          </cell>
          <cell r="H203">
            <v>2</v>
          </cell>
          <cell r="I203">
            <v>44186</v>
          </cell>
          <cell r="J203">
            <v>44187</v>
          </cell>
          <cell r="K203">
            <v>3</v>
          </cell>
          <cell r="L203">
            <v>44277</v>
          </cell>
          <cell r="M203">
            <v>44278</v>
          </cell>
          <cell r="N203">
            <v>6</v>
          </cell>
          <cell r="O203">
            <v>44462</v>
          </cell>
          <cell r="P203" t="str">
            <v>090919618</v>
          </cell>
          <cell r="Q203">
            <v>33096</v>
          </cell>
          <cell r="R203">
            <v>31</v>
          </cell>
        </row>
        <row r="203">
          <cell r="T203" t="str">
            <v>柴桢省</v>
          </cell>
        </row>
        <row r="203">
          <cell r="W203">
            <v>0</v>
          </cell>
          <cell r="X203">
            <v>0</v>
          </cell>
          <cell r="Y203">
            <v>0</v>
          </cell>
        </row>
        <row r="203">
          <cell r="AA203">
            <v>18</v>
          </cell>
        </row>
        <row r="204">
          <cell r="B204">
            <v>442</v>
          </cell>
          <cell r="C204" t="str">
            <v>裁断</v>
          </cell>
          <cell r="D204" t="str">
            <v>អ៊ុំ ប្រុស</v>
          </cell>
          <cell r="E204" t="str">
            <v>UM BROS</v>
          </cell>
          <cell r="F204" t="str">
            <v>M</v>
          </cell>
          <cell r="G204">
            <v>44125</v>
          </cell>
          <cell r="H204">
            <v>2</v>
          </cell>
          <cell r="I204">
            <v>44186</v>
          </cell>
          <cell r="J204">
            <v>44187</v>
          </cell>
          <cell r="K204">
            <v>3</v>
          </cell>
          <cell r="L204">
            <v>44277</v>
          </cell>
          <cell r="M204">
            <v>44278</v>
          </cell>
          <cell r="N204">
            <v>6</v>
          </cell>
          <cell r="O204">
            <v>44462</v>
          </cell>
          <cell r="P204" t="str">
            <v>090464579</v>
          </cell>
          <cell r="Q204">
            <v>34396</v>
          </cell>
          <cell r="R204">
            <v>27</v>
          </cell>
          <cell r="S204" t="str">
            <v>1940320-2332449-ឍ</v>
          </cell>
          <cell r="T204" t="str">
            <v>柴桢省</v>
          </cell>
        </row>
        <row r="204">
          <cell r="W204">
            <v>0</v>
          </cell>
          <cell r="X204">
            <v>1</v>
          </cell>
          <cell r="Y204">
            <v>0</v>
          </cell>
          <cell r="Z204" t="str">
            <v>有发票</v>
          </cell>
          <cell r="AA204">
            <v>18</v>
          </cell>
          <cell r="AB204" t="str">
            <v>2</v>
          </cell>
        </row>
        <row r="205">
          <cell r="B205">
            <v>443</v>
          </cell>
          <cell r="C205" t="str">
            <v>裁断</v>
          </cell>
          <cell r="D205" t="str">
            <v>ទិត ភារុន</v>
          </cell>
          <cell r="E205" t="str">
            <v>TET PHEARUN</v>
          </cell>
          <cell r="F205" t="str">
            <v>M</v>
          </cell>
          <cell r="G205">
            <v>44125</v>
          </cell>
          <cell r="H205">
            <v>2</v>
          </cell>
          <cell r="I205">
            <v>44186</v>
          </cell>
          <cell r="J205">
            <v>44187</v>
          </cell>
          <cell r="K205">
            <v>3</v>
          </cell>
          <cell r="L205">
            <v>44277</v>
          </cell>
          <cell r="M205">
            <v>44278</v>
          </cell>
          <cell r="N205">
            <v>6</v>
          </cell>
          <cell r="O205">
            <v>44462</v>
          </cell>
          <cell r="P205" t="str">
            <v>090869659</v>
          </cell>
          <cell r="Q205">
            <v>36847</v>
          </cell>
          <cell r="R205">
            <v>20</v>
          </cell>
        </row>
        <row r="205">
          <cell r="T205" t="str">
            <v>柴桢省</v>
          </cell>
        </row>
        <row r="205">
          <cell r="W205">
            <v>0</v>
          </cell>
          <cell r="X205">
            <v>0</v>
          </cell>
          <cell r="Y205">
            <v>0</v>
          </cell>
        </row>
        <row r="205">
          <cell r="AA205">
            <v>18</v>
          </cell>
        </row>
        <row r="206">
          <cell r="B206">
            <v>444</v>
          </cell>
          <cell r="C206" t="str">
            <v>裁断</v>
          </cell>
          <cell r="D206" t="str">
            <v>ហ៊ិន រ៉ាម៉ន</v>
          </cell>
          <cell r="E206" t="str">
            <v>HIN RAMORN</v>
          </cell>
          <cell r="F206" t="str">
            <v>M</v>
          </cell>
          <cell r="G206">
            <v>44125</v>
          </cell>
          <cell r="H206">
            <v>2</v>
          </cell>
          <cell r="I206">
            <v>44186</v>
          </cell>
          <cell r="J206">
            <v>44187</v>
          </cell>
          <cell r="K206">
            <v>3</v>
          </cell>
          <cell r="L206">
            <v>44277</v>
          </cell>
          <cell r="M206">
            <v>44278</v>
          </cell>
          <cell r="N206">
            <v>6</v>
          </cell>
          <cell r="O206">
            <v>44462</v>
          </cell>
          <cell r="P206" t="str">
            <v>090766567</v>
          </cell>
          <cell r="Q206">
            <v>33668</v>
          </cell>
          <cell r="R206">
            <v>29</v>
          </cell>
          <cell r="S206" t="str">
            <v>1920317-0640286-ថ</v>
          </cell>
          <cell r="T206" t="str">
            <v>柴桢省</v>
          </cell>
        </row>
        <row r="206">
          <cell r="W206">
            <v>0</v>
          </cell>
          <cell r="X206">
            <v>1</v>
          </cell>
          <cell r="Y206">
            <v>0</v>
          </cell>
          <cell r="Z206" t="str">
            <v>1187418复印件</v>
          </cell>
          <cell r="AA206">
            <v>18</v>
          </cell>
        </row>
        <row r="207">
          <cell r="B207">
            <v>494</v>
          </cell>
          <cell r="C207" t="str">
            <v>裁断</v>
          </cell>
          <cell r="D207" t="str">
            <v>ខ្លូត គិតសំរេច</v>
          </cell>
          <cell r="E207" t="str">
            <v>KHLOT KITSOMRACH</v>
          </cell>
          <cell r="F207" t="str">
            <v>M</v>
          </cell>
          <cell r="G207">
            <v>44130</v>
          </cell>
          <cell r="H207">
            <v>2</v>
          </cell>
          <cell r="I207">
            <v>44191</v>
          </cell>
          <cell r="J207">
            <v>44192</v>
          </cell>
          <cell r="K207">
            <v>3</v>
          </cell>
          <cell r="L207">
            <v>44282</v>
          </cell>
          <cell r="M207">
            <v>44283</v>
          </cell>
          <cell r="N207">
            <v>6</v>
          </cell>
          <cell r="O207">
            <v>44467</v>
          </cell>
          <cell r="P207" t="str">
            <v>090650324</v>
          </cell>
          <cell r="Q207">
            <v>32183</v>
          </cell>
          <cell r="R207">
            <v>33</v>
          </cell>
          <cell r="S207" t="str">
            <v>1880220-2310320-អ</v>
          </cell>
          <cell r="T207" t="str">
            <v>柴桢省</v>
          </cell>
        </row>
        <row r="207">
          <cell r="W207">
            <v>0</v>
          </cell>
          <cell r="X207">
            <v>2</v>
          </cell>
          <cell r="Y207">
            <v>0</v>
          </cell>
          <cell r="Z207" t="str">
            <v>M02142362</v>
          </cell>
          <cell r="AA207">
            <v>18</v>
          </cell>
        </row>
        <row r="208">
          <cell r="B208">
            <v>495</v>
          </cell>
          <cell r="C208" t="str">
            <v>裁断</v>
          </cell>
          <cell r="D208" t="str">
            <v>ហួន រចនា</v>
          </cell>
          <cell r="E208" t="str">
            <v>HOUN RACHNA</v>
          </cell>
          <cell r="F208" t="str">
            <v>F</v>
          </cell>
          <cell r="G208">
            <v>44130</v>
          </cell>
          <cell r="H208">
            <v>2</v>
          </cell>
          <cell r="I208">
            <v>44191</v>
          </cell>
          <cell r="J208">
            <v>44192</v>
          </cell>
          <cell r="K208">
            <v>3</v>
          </cell>
          <cell r="L208">
            <v>44282</v>
          </cell>
          <cell r="M208">
            <v>44283</v>
          </cell>
          <cell r="N208">
            <v>6</v>
          </cell>
          <cell r="O208">
            <v>44467</v>
          </cell>
          <cell r="P208" t="str">
            <v>090560414</v>
          </cell>
          <cell r="Q208">
            <v>33033</v>
          </cell>
          <cell r="R208">
            <v>31</v>
          </cell>
          <cell r="S208" t="str">
            <v>2900319-2019527-ទ</v>
          </cell>
          <cell r="T208" t="str">
            <v>柴桢省</v>
          </cell>
        </row>
        <row r="208">
          <cell r="W208">
            <v>0</v>
          </cell>
          <cell r="X208">
            <v>0</v>
          </cell>
          <cell r="Y208">
            <v>0</v>
          </cell>
          <cell r="Z208" t="str">
            <v>M01973449</v>
          </cell>
          <cell r="AA208">
            <v>18</v>
          </cell>
        </row>
        <row r="209">
          <cell r="B209">
            <v>496</v>
          </cell>
          <cell r="C209" t="str">
            <v>裁断</v>
          </cell>
          <cell r="D209" t="str">
            <v>ឃុត លីដា</v>
          </cell>
          <cell r="E209" t="str">
            <v>KHUT LIDA</v>
          </cell>
          <cell r="F209" t="str">
            <v>M</v>
          </cell>
          <cell r="G209">
            <v>44130</v>
          </cell>
          <cell r="H209">
            <v>2</v>
          </cell>
          <cell r="I209">
            <v>44191</v>
          </cell>
          <cell r="J209">
            <v>44192</v>
          </cell>
          <cell r="K209">
            <v>3</v>
          </cell>
          <cell r="L209">
            <v>44282</v>
          </cell>
          <cell r="M209">
            <v>44283</v>
          </cell>
          <cell r="N209">
            <v>6</v>
          </cell>
          <cell r="O209">
            <v>44467</v>
          </cell>
          <cell r="P209" t="str">
            <v>090711002</v>
          </cell>
          <cell r="Q209">
            <v>35439</v>
          </cell>
          <cell r="R209">
            <v>24</v>
          </cell>
        </row>
        <row r="209">
          <cell r="T209" t="str">
            <v>柴桢省</v>
          </cell>
        </row>
        <row r="209">
          <cell r="W209">
            <v>0</v>
          </cell>
          <cell r="X209">
            <v>0</v>
          </cell>
          <cell r="Y209">
            <v>0</v>
          </cell>
        </row>
        <row r="209">
          <cell r="AA209">
            <v>18</v>
          </cell>
          <cell r="AB209">
            <v>3</v>
          </cell>
        </row>
        <row r="210">
          <cell r="B210">
            <v>542</v>
          </cell>
          <cell r="C210" t="str">
            <v>材料仓</v>
          </cell>
          <cell r="D210" t="str">
            <v>ខៅ ស្រីនាង</v>
          </cell>
          <cell r="E210" t="str">
            <v>KHAO SREYNEANG</v>
          </cell>
          <cell r="F210" t="str">
            <v>F</v>
          </cell>
          <cell r="G210">
            <v>44138</v>
          </cell>
          <cell r="H210">
            <v>2</v>
          </cell>
          <cell r="I210">
            <v>44199</v>
          </cell>
        </row>
        <row r="210">
          <cell r="M210">
            <v>44200</v>
          </cell>
          <cell r="N210">
            <v>6</v>
          </cell>
          <cell r="O210">
            <v>44381</v>
          </cell>
          <cell r="P210" t="str">
            <v>090883381</v>
          </cell>
          <cell r="Q210">
            <v>36650</v>
          </cell>
          <cell r="R210">
            <v>21</v>
          </cell>
        </row>
        <row r="210">
          <cell r="T210" t="str">
            <v>柴桢省</v>
          </cell>
        </row>
        <row r="210">
          <cell r="W210">
            <v>0</v>
          </cell>
          <cell r="X210">
            <v>0</v>
          </cell>
          <cell r="Y210">
            <v>0</v>
          </cell>
          <cell r="Z210" t="str">
            <v>有发票</v>
          </cell>
          <cell r="AA210">
            <v>18</v>
          </cell>
        </row>
        <row r="211">
          <cell r="B211">
            <v>564</v>
          </cell>
          <cell r="C211" t="str">
            <v>裁断</v>
          </cell>
          <cell r="D211" t="str">
            <v>ស៊ន់ តែង</v>
          </cell>
          <cell r="E211" t="str">
            <v>SON TOENG</v>
          </cell>
          <cell r="F211" t="str">
            <v>F</v>
          </cell>
          <cell r="G211">
            <v>44139</v>
          </cell>
          <cell r="H211">
            <v>2</v>
          </cell>
          <cell r="I211">
            <v>44200</v>
          </cell>
        </row>
        <row r="211">
          <cell r="M211">
            <v>44201</v>
          </cell>
          <cell r="N211">
            <v>6</v>
          </cell>
          <cell r="O211">
            <v>44382</v>
          </cell>
          <cell r="P211" t="str">
            <v>090547271</v>
          </cell>
          <cell r="Q211">
            <v>30117</v>
          </cell>
          <cell r="R211">
            <v>39</v>
          </cell>
          <cell r="S211" t="str">
            <v>2820417-0696272-ភ</v>
          </cell>
          <cell r="T211" t="str">
            <v>柴桢省</v>
          </cell>
        </row>
        <row r="211">
          <cell r="W211">
            <v>0</v>
          </cell>
          <cell r="X211">
            <v>2</v>
          </cell>
          <cell r="Y211">
            <v>1</v>
          </cell>
        </row>
        <row r="211">
          <cell r="AA211">
            <v>18</v>
          </cell>
          <cell r="AB211">
            <v>1</v>
          </cell>
        </row>
        <row r="212">
          <cell r="B212">
            <v>277</v>
          </cell>
          <cell r="C212" t="str">
            <v>裁断</v>
          </cell>
          <cell r="D212" t="str">
            <v>ជឿន សុខចាន់</v>
          </cell>
          <cell r="E212" t="str">
            <v>CHOEUN SOKCHAN</v>
          </cell>
          <cell r="F212" t="str">
            <v>F</v>
          </cell>
          <cell r="G212">
            <v>44107</v>
          </cell>
          <cell r="H212">
            <v>2</v>
          </cell>
          <cell r="I212">
            <v>44168</v>
          </cell>
          <cell r="J212">
            <v>44169</v>
          </cell>
          <cell r="K212">
            <v>3</v>
          </cell>
          <cell r="L212">
            <v>44259</v>
          </cell>
          <cell r="M212">
            <v>44260</v>
          </cell>
          <cell r="N212">
            <v>6</v>
          </cell>
          <cell r="O212">
            <v>44444</v>
          </cell>
          <cell r="P212" t="str">
            <v>090567967</v>
          </cell>
          <cell r="Q212">
            <v>34019</v>
          </cell>
          <cell r="R212">
            <v>28</v>
          </cell>
          <cell r="S212" t="str">
            <v>2930317-0659111-ត</v>
          </cell>
          <cell r="T212" t="str">
            <v>柴桢省</v>
          </cell>
        </row>
        <row r="212">
          <cell r="W212">
            <v>0</v>
          </cell>
          <cell r="X212">
            <v>0</v>
          </cell>
          <cell r="Y212">
            <v>0</v>
          </cell>
          <cell r="Z212" t="str">
            <v>M1440599复印件</v>
          </cell>
          <cell r="AA212">
            <v>18</v>
          </cell>
        </row>
        <row r="213">
          <cell r="B213">
            <v>491</v>
          </cell>
          <cell r="C213" t="str">
            <v>裁断</v>
          </cell>
          <cell r="D213" t="str">
            <v>ថៃ ស្រីហួច</v>
          </cell>
          <cell r="E213" t="str">
            <v>THAI SREYHUOCH</v>
          </cell>
          <cell r="F213" t="str">
            <v>F</v>
          </cell>
          <cell r="G213">
            <v>44130</v>
          </cell>
          <cell r="H213">
            <v>2</v>
          </cell>
          <cell r="I213">
            <v>44191</v>
          </cell>
          <cell r="J213">
            <v>44192</v>
          </cell>
          <cell r="K213">
            <v>3</v>
          </cell>
          <cell r="L213">
            <v>44282</v>
          </cell>
          <cell r="M213">
            <v>44283</v>
          </cell>
          <cell r="N213">
            <v>6</v>
          </cell>
          <cell r="O213">
            <v>44467</v>
          </cell>
          <cell r="P213" t="str">
            <v>090920018</v>
          </cell>
          <cell r="Q213">
            <v>37411</v>
          </cell>
          <cell r="R213">
            <v>19</v>
          </cell>
          <cell r="S213" t="str">
            <v>2020820-2438289-ទ</v>
          </cell>
          <cell r="T213" t="str">
            <v>柴桢省</v>
          </cell>
        </row>
        <row r="213">
          <cell r="W213">
            <v>0</v>
          </cell>
          <cell r="X213">
            <v>0</v>
          </cell>
          <cell r="Y213">
            <v>0</v>
          </cell>
        </row>
        <row r="213">
          <cell r="AA213">
            <v>18</v>
          </cell>
        </row>
        <row r="214">
          <cell r="B214">
            <v>283</v>
          </cell>
          <cell r="C214" t="str">
            <v>裁断</v>
          </cell>
          <cell r="D214" t="str">
            <v>ជឹម ស្រីម៉ៅ</v>
          </cell>
          <cell r="E214" t="str">
            <v>CHOEM SREYMAO</v>
          </cell>
          <cell r="F214" t="str">
            <v>F</v>
          </cell>
          <cell r="G214">
            <v>44107</v>
          </cell>
          <cell r="H214">
            <v>2</v>
          </cell>
          <cell r="I214">
            <v>44168</v>
          </cell>
          <cell r="J214">
            <v>44169</v>
          </cell>
          <cell r="K214">
            <v>3</v>
          </cell>
          <cell r="L214">
            <v>44259</v>
          </cell>
          <cell r="M214">
            <v>44260</v>
          </cell>
          <cell r="N214">
            <v>6</v>
          </cell>
          <cell r="O214">
            <v>44444</v>
          </cell>
          <cell r="P214" t="str">
            <v>090747145</v>
          </cell>
          <cell r="Q214">
            <v>33213</v>
          </cell>
          <cell r="R214">
            <v>30</v>
          </cell>
          <cell r="S214" t="str">
            <v>2900317-0655769-ល</v>
          </cell>
          <cell r="T214" t="str">
            <v>柴桢省</v>
          </cell>
        </row>
        <row r="214">
          <cell r="W214">
            <v>0</v>
          </cell>
          <cell r="X214">
            <v>3</v>
          </cell>
          <cell r="Y214">
            <v>1</v>
          </cell>
          <cell r="Z214" t="str">
            <v>M1527881复印件</v>
          </cell>
          <cell r="AA214">
            <v>18</v>
          </cell>
          <cell r="AB214">
            <v>0.5</v>
          </cell>
        </row>
        <row r="215">
          <cell r="B215">
            <v>439</v>
          </cell>
          <cell r="C215" t="str">
            <v>裁断</v>
          </cell>
          <cell r="D215" t="str">
            <v>ធឿន ដានី</v>
          </cell>
          <cell r="E215" t="str">
            <v>THOEUN DANY</v>
          </cell>
          <cell r="F215" t="str">
            <v>F</v>
          </cell>
          <cell r="G215">
            <v>44125</v>
          </cell>
          <cell r="H215">
            <v>2</v>
          </cell>
          <cell r="I215">
            <v>44186</v>
          </cell>
          <cell r="J215">
            <v>44187</v>
          </cell>
          <cell r="K215">
            <v>3</v>
          </cell>
          <cell r="L215">
            <v>44277</v>
          </cell>
          <cell r="M215">
            <v>44278</v>
          </cell>
          <cell r="N215">
            <v>6</v>
          </cell>
          <cell r="O215">
            <v>44462</v>
          </cell>
          <cell r="P215" t="str">
            <v>090915404</v>
          </cell>
          <cell r="Q215">
            <v>36886</v>
          </cell>
          <cell r="R215">
            <v>20</v>
          </cell>
        </row>
        <row r="215">
          <cell r="T215" t="str">
            <v>柴桢省</v>
          </cell>
        </row>
        <row r="215">
          <cell r="W215">
            <v>0</v>
          </cell>
          <cell r="X215">
            <v>0</v>
          </cell>
          <cell r="Y215">
            <v>0</v>
          </cell>
        </row>
        <row r="215">
          <cell r="AA215">
            <v>18</v>
          </cell>
        </row>
        <row r="216">
          <cell r="B216">
            <v>602</v>
          </cell>
          <cell r="C216" t="str">
            <v>裁断</v>
          </cell>
          <cell r="D216" t="str">
            <v>ឃ្លោក ភិរោធិ</v>
          </cell>
          <cell r="E216" t="str">
            <v>KHLORK PHERORTH</v>
          </cell>
          <cell r="F216" t="str">
            <v>M</v>
          </cell>
          <cell r="G216">
            <v>44167</v>
          </cell>
          <cell r="H216">
            <v>2</v>
          </cell>
          <cell r="I216">
            <v>44229</v>
          </cell>
        </row>
        <row r="216">
          <cell r="M216">
            <v>44230</v>
          </cell>
          <cell r="N216">
            <v>6</v>
          </cell>
          <cell r="O216">
            <v>44411</v>
          </cell>
          <cell r="P216" t="str">
            <v>090880378</v>
          </cell>
          <cell r="Q216">
            <v>33134</v>
          </cell>
          <cell r="R216">
            <v>30</v>
          </cell>
          <cell r="S216" t="str">
            <v>1900720-2403789-ទ</v>
          </cell>
        </row>
        <row r="216">
          <cell r="U216">
            <v>60660332</v>
          </cell>
        </row>
        <row r="216">
          <cell r="W216">
            <v>0</v>
          </cell>
          <cell r="X216">
            <v>0</v>
          </cell>
          <cell r="Y216">
            <v>0</v>
          </cell>
          <cell r="Z216" t="str">
            <v>有发票</v>
          </cell>
          <cell r="AA216">
            <v>18</v>
          </cell>
        </row>
        <row r="217">
          <cell r="B217">
            <v>340</v>
          </cell>
          <cell r="C217" t="str">
            <v>品管组长</v>
          </cell>
          <cell r="D217" t="str">
            <v>សោម សារឹម</v>
          </cell>
          <cell r="E217" t="str">
            <v>SORM SARIM</v>
          </cell>
          <cell r="F217" t="str">
            <v>M</v>
          </cell>
          <cell r="G217">
            <v>44112</v>
          </cell>
          <cell r="H217">
            <v>2</v>
          </cell>
          <cell r="I217">
            <v>44173</v>
          </cell>
          <cell r="J217">
            <v>44174</v>
          </cell>
          <cell r="K217">
            <v>3</v>
          </cell>
          <cell r="L217">
            <v>44264</v>
          </cell>
          <cell r="M217">
            <v>44265</v>
          </cell>
          <cell r="N217">
            <v>6</v>
          </cell>
          <cell r="O217">
            <v>44449</v>
          </cell>
          <cell r="P217" t="str">
            <v>090875794</v>
          </cell>
          <cell r="Q217">
            <v>37382</v>
          </cell>
          <cell r="R217">
            <v>19</v>
          </cell>
          <cell r="S217" t="str">
            <v>1020520-2370006-វ</v>
          </cell>
          <cell r="T217" t="str">
            <v>柴桢省</v>
          </cell>
        </row>
        <row r="217">
          <cell r="W217">
            <v>0</v>
          </cell>
          <cell r="X217">
            <v>0</v>
          </cell>
          <cell r="Y217">
            <v>0</v>
          </cell>
        </row>
        <row r="217">
          <cell r="AA217">
            <v>18</v>
          </cell>
          <cell r="AB217">
            <v>1.5</v>
          </cell>
        </row>
        <row r="218">
          <cell r="B218">
            <v>341</v>
          </cell>
          <cell r="C218" t="str">
            <v>针车F1线</v>
          </cell>
          <cell r="D218" t="str">
            <v>ឃួន ណារ៉េត</v>
          </cell>
          <cell r="E218" t="str">
            <v>KHOUN NARETH</v>
          </cell>
          <cell r="F218" t="str">
            <v>F</v>
          </cell>
          <cell r="G218">
            <v>44117</v>
          </cell>
          <cell r="H218">
            <v>2</v>
          </cell>
          <cell r="I218">
            <v>44178</v>
          </cell>
          <cell r="J218">
            <v>44179</v>
          </cell>
          <cell r="K218">
            <v>3</v>
          </cell>
          <cell r="L218">
            <v>44269</v>
          </cell>
          <cell r="M218">
            <v>44270</v>
          </cell>
          <cell r="N218">
            <v>6</v>
          </cell>
          <cell r="O218">
            <v>44454</v>
          </cell>
          <cell r="P218" t="str">
            <v>090686617</v>
          </cell>
          <cell r="Q218">
            <v>32151</v>
          </cell>
          <cell r="R218">
            <v>33</v>
          </cell>
        </row>
        <row r="218">
          <cell r="T218" t="str">
            <v>柴桢省</v>
          </cell>
        </row>
        <row r="218">
          <cell r="W218">
            <v>0</v>
          </cell>
          <cell r="X218">
            <v>1</v>
          </cell>
          <cell r="Y218">
            <v>1</v>
          </cell>
        </row>
        <row r="218">
          <cell r="AA218">
            <v>18</v>
          </cell>
        </row>
        <row r="219">
          <cell r="B219">
            <v>430</v>
          </cell>
          <cell r="C219" t="str">
            <v>品管班长</v>
          </cell>
          <cell r="D219" t="str">
            <v>ស៊ុន ស្រីណា</v>
          </cell>
          <cell r="E219" t="str">
            <v>SUN SREYNA</v>
          </cell>
          <cell r="F219" t="str">
            <v>F</v>
          </cell>
          <cell r="G219">
            <v>44123</v>
          </cell>
          <cell r="H219">
            <v>2</v>
          </cell>
          <cell r="I219">
            <v>44184</v>
          </cell>
          <cell r="J219">
            <v>44185</v>
          </cell>
          <cell r="K219">
            <v>3</v>
          </cell>
          <cell r="L219">
            <v>44275</v>
          </cell>
          <cell r="M219">
            <v>44276</v>
          </cell>
          <cell r="N219">
            <v>6</v>
          </cell>
          <cell r="O219">
            <v>44460</v>
          </cell>
          <cell r="P219" t="str">
            <v>090863281</v>
          </cell>
          <cell r="Q219">
            <v>32975</v>
          </cell>
          <cell r="R219">
            <v>31</v>
          </cell>
        </row>
        <row r="219">
          <cell r="T219" t="str">
            <v>柴桢省</v>
          </cell>
        </row>
        <row r="219">
          <cell r="W219">
            <v>0</v>
          </cell>
          <cell r="X219">
            <v>2</v>
          </cell>
          <cell r="Y219">
            <v>0</v>
          </cell>
          <cell r="Z219" t="str">
            <v>有发票</v>
          </cell>
          <cell r="AA219">
            <v>18</v>
          </cell>
        </row>
        <row r="220">
          <cell r="B220">
            <v>431</v>
          </cell>
          <cell r="C220" t="str">
            <v>品管</v>
          </cell>
          <cell r="D220" t="str">
            <v>ចាន់ ស្រីលក្ខ</v>
          </cell>
          <cell r="E220" t="str">
            <v>CHAN SREYLEAK</v>
          </cell>
          <cell r="F220" t="str">
            <v>F</v>
          </cell>
          <cell r="G220">
            <v>44123</v>
          </cell>
          <cell r="H220">
            <v>2</v>
          </cell>
          <cell r="I220">
            <v>44184</v>
          </cell>
          <cell r="J220">
            <v>44185</v>
          </cell>
          <cell r="K220">
            <v>3</v>
          </cell>
          <cell r="L220">
            <v>44275</v>
          </cell>
          <cell r="M220">
            <v>44276</v>
          </cell>
          <cell r="N220">
            <v>6</v>
          </cell>
          <cell r="O220">
            <v>44460</v>
          </cell>
          <cell r="P220" t="str">
            <v>090776408</v>
          </cell>
          <cell r="Q220">
            <v>34459</v>
          </cell>
          <cell r="R220">
            <v>27</v>
          </cell>
        </row>
        <row r="220">
          <cell r="T220" t="str">
            <v>柴桢省</v>
          </cell>
        </row>
        <row r="220">
          <cell r="W220">
            <v>0</v>
          </cell>
          <cell r="X220">
            <v>1</v>
          </cell>
          <cell r="Y220">
            <v>0</v>
          </cell>
        </row>
        <row r="220">
          <cell r="AA220">
            <v>18</v>
          </cell>
        </row>
        <row r="221">
          <cell r="B221">
            <v>433</v>
          </cell>
          <cell r="C221" t="str">
            <v>品管</v>
          </cell>
          <cell r="D221" t="str">
            <v>ស្រី រស្មី</v>
          </cell>
          <cell r="E221" t="str">
            <v>SREY REAKSMEY</v>
          </cell>
          <cell r="F221" t="str">
            <v>F</v>
          </cell>
          <cell r="G221">
            <v>44123</v>
          </cell>
          <cell r="H221">
            <v>2</v>
          </cell>
          <cell r="I221">
            <v>44184</v>
          </cell>
          <cell r="J221">
            <v>44185</v>
          </cell>
          <cell r="K221">
            <v>3</v>
          </cell>
          <cell r="L221">
            <v>44275</v>
          </cell>
          <cell r="M221">
            <v>44276</v>
          </cell>
          <cell r="N221">
            <v>6</v>
          </cell>
          <cell r="O221">
            <v>44460</v>
          </cell>
          <cell r="P221" t="str">
            <v>090711663</v>
          </cell>
          <cell r="Q221">
            <v>33707</v>
          </cell>
          <cell r="R221">
            <v>29</v>
          </cell>
          <cell r="S221" t="str">
            <v>2920117-0574362-ថ</v>
          </cell>
          <cell r="T221" t="str">
            <v>柴桢省</v>
          </cell>
        </row>
        <row r="221">
          <cell r="W221">
            <v>0</v>
          </cell>
          <cell r="X221">
            <v>0</v>
          </cell>
          <cell r="Y221">
            <v>0</v>
          </cell>
          <cell r="Z221" t="str">
            <v>M1450918</v>
          </cell>
          <cell r="AA221">
            <v>18</v>
          </cell>
        </row>
        <row r="222">
          <cell r="B222">
            <v>435</v>
          </cell>
          <cell r="C222" t="str">
            <v>材料仓</v>
          </cell>
          <cell r="D222" t="str">
            <v>ឡាក់ សំណាង</v>
          </cell>
          <cell r="E222" t="str">
            <v>LAK SAMNANG</v>
          </cell>
          <cell r="F222" t="str">
            <v>M</v>
          </cell>
          <cell r="G222">
            <v>44123</v>
          </cell>
          <cell r="H222">
            <v>2</v>
          </cell>
          <cell r="I222">
            <v>44184</v>
          </cell>
          <cell r="J222">
            <v>44185</v>
          </cell>
          <cell r="K222">
            <v>3</v>
          </cell>
          <cell r="L222">
            <v>44275</v>
          </cell>
          <cell r="M222">
            <v>44276</v>
          </cell>
          <cell r="N222">
            <v>6</v>
          </cell>
          <cell r="O222">
            <v>44460</v>
          </cell>
          <cell r="P222" t="str">
            <v>090855744</v>
          </cell>
          <cell r="Q222">
            <v>34310</v>
          </cell>
          <cell r="R222">
            <v>27</v>
          </cell>
          <cell r="S222" t="str">
            <v>1930318-1293737-ម</v>
          </cell>
          <cell r="T222" t="str">
            <v>柴桢省</v>
          </cell>
        </row>
        <row r="222">
          <cell r="W222">
            <v>0</v>
          </cell>
          <cell r="X222">
            <v>1</v>
          </cell>
          <cell r="Y222">
            <v>0</v>
          </cell>
        </row>
        <row r="222">
          <cell r="AA222">
            <v>18</v>
          </cell>
        </row>
        <row r="223">
          <cell r="B223">
            <v>446</v>
          </cell>
          <cell r="C223" t="str">
            <v>大底仓</v>
          </cell>
          <cell r="D223" t="str">
            <v>ទេព បញ្ញា</v>
          </cell>
          <cell r="E223" t="str">
            <v>TEP PANHA</v>
          </cell>
          <cell r="F223" t="str">
            <v>M</v>
          </cell>
          <cell r="G223">
            <v>44125</v>
          </cell>
          <cell r="H223">
            <v>2</v>
          </cell>
          <cell r="I223">
            <v>44186</v>
          </cell>
          <cell r="J223">
            <v>44187</v>
          </cell>
          <cell r="K223">
            <v>3</v>
          </cell>
          <cell r="L223">
            <v>44277</v>
          </cell>
          <cell r="M223">
            <v>44278</v>
          </cell>
          <cell r="N223">
            <v>6</v>
          </cell>
          <cell r="O223">
            <v>44462</v>
          </cell>
          <cell r="P223" t="str">
            <v>062168033</v>
          </cell>
          <cell r="Q223">
            <v>29503</v>
          </cell>
          <cell r="R223">
            <v>40</v>
          </cell>
          <cell r="S223" t="str">
            <v>1800718-1536297-យ（是发票）</v>
          </cell>
          <cell r="T223" t="str">
            <v>KOMPONG CHAM</v>
          </cell>
        </row>
        <row r="223">
          <cell r="W223">
            <v>0</v>
          </cell>
          <cell r="X223">
            <v>1</v>
          </cell>
          <cell r="Y223">
            <v>0</v>
          </cell>
        </row>
        <row r="223">
          <cell r="AA223">
            <v>18</v>
          </cell>
        </row>
        <row r="224">
          <cell r="B224">
            <v>596</v>
          </cell>
          <cell r="C224" t="str">
            <v>成品仓班长</v>
          </cell>
          <cell r="D224" t="str">
            <v>មឿន យ៉ត</v>
          </cell>
          <cell r="E224" t="str">
            <v>MOEURN YORT</v>
          </cell>
          <cell r="F224" t="str">
            <v>M</v>
          </cell>
          <cell r="G224">
            <v>44156</v>
          </cell>
          <cell r="H224">
            <v>2</v>
          </cell>
          <cell r="I224">
            <v>44217</v>
          </cell>
        </row>
        <row r="224">
          <cell r="M224">
            <v>44218</v>
          </cell>
          <cell r="N224">
            <v>6</v>
          </cell>
          <cell r="O224">
            <v>44399</v>
          </cell>
          <cell r="P224" t="str">
            <v>090848459</v>
          </cell>
          <cell r="Q224">
            <v>36866</v>
          </cell>
          <cell r="R224">
            <v>20</v>
          </cell>
          <cell r="S224" t="str">
            <v>1000119-1956814-ល</v>
          </cell>
          <cell r="T224" t="str">
            <v>柴桢省</v>
          </cell>
        </row>
        <row r="224">
          <cell r="W224">
            <v>0</v>
          </cell>
          <cell r="X224">
            <v>0</v>
          </cell>
          <cell r="Y224">
            <v>0</v>
          </cell>
          <cell r="Z224" t="str">
            <v>有发票</v>
          </cell>
          <cell r="AA224">
            <v>18</v>
          </cell>
          <cell r="AB224">
            <v>4</v>
          </cell>
        </row>
        <row r="225">
          <cell r="B225">
            <v>612</v>
          </cell>
          <cell r="C225" t="str">
            <v>品管</v>
          </cell>
          <cell r="D225" t="str">
            <v>ទាវ សុផាន់ណា</v>
          </cell>
          <cell r="E225" t="str">
            <v>TEAV SOPHANNA</v>
          </cell>
          <cell r="F225" t="str">
            <v>F</v>
          </cell>
          <cell r="G225">
            <v>44173</v>
          </cell>
          <cell r="H225">
            <v>2</v>
          </cell>
          <cell r="I225">
            <v>44235</v>
          </cell>
        </row>
        <row r="225">
          <cell r="M225">
            <v>44236</v>
          </cell>
          <cell r="N225">
            <v>6</v>
          </cell>
          <cell r="O225">
            <v>44417</v>
          </cell>
          <cell r="P225" t="str">
            <v>090684824</v>
          </cell>
          <cell r="Q225">
            <v>35466</v>
          </cell>
          <cell r="R225">
            <v>24</v>
          </cell>
          <cell r="S225" t="str">
            <v>2970117-0570497-រ</v>
          </cell>
        </row>
        <row r="225">
          <cell r="AA225">
            <v>18</v>
          </cell>
        </row>
        <row r="226">
          <cell r="B226">
            <v>613</v>
          </cell>
          <cell r="C226" t="str">
            <v>裁断</v>
          </cell>
          <cell r="D226" t="str">
            <v>សៀ រតនា</v>
          </cell>
          <cell r="E226" t="str">
            <v>SIE ROTHANA</v>
          </cell>
          <cell r="F226" t="str">
            <v>F</v>
          </cell>
          <cell r="G226">
            <v>44168</v>
          </cell>
          <cell r="H226">
            <v>2</v>
          </cell>
          <cell r="I226">
            <v>44230</v>
          </cell>
        </row>
        <row r="226">
          <cell r="M226">
            <v>44231</v>
          </cell>
          <cell r="N226">
            <v>6</v>
          </cell>
          <cell r="O226">
            <v>44412</v>
          </cell>
          <cell r="P226" t="str">
            <v>090704358</v>
          </cell>
          <cell r="Q226">
            <v>34459</v>
          </cell>
          <cell r="R226">
            <v>27</v>
          </cell>
          <cell r="S226" t="str">
            <v>2940417-0697724-ស</v>
          </cell>
        </row>
        <row r="226">
          <cell r="AA226">
            <v>18</v>
          </cell>
          <cell r="AB226">
            <v>1</v>
          </cell>
        </row>
        <row r="227">
          <cell r="B227">
            <v>618</v>
          </cell>
          <cell r="C227" t="str">
            <v>裁断</v>
          </cell>
          <cell r="D227" t="str">
            <v>ប្រាក់ សាវុធ</v>
          </cell>
          <cell r="E227" t="str">
            <v>PRAK SAVUTH</v>
          </cell>
          <cell r="F227" t="str">
            <v>F</v>
          </cell>
          <cell r="G227">
            <v>44173</v>
          </cell>
          <cell r="H227">
            <v>2</v>
          </cell>
          <cell r="I227">
            <v>44235</v>
          </cell>
        </row>
        <row r="227">
          <cell r="M227">
            <v>44236</v>
          </cell>
          <cell r="N227">
            <v>6</v>
          </cell>
          <cell r="O227">
            <v>44417</v>
          </cell>
          <cell r="P227" t="str">
            <v>090726032</v>
          </cell>
          <cell r="Q227">
            <v>32696</v>
          </cell>
          <cell r="R227">
            <v>32</v>
          </cell>
          <cell r="S227" t="str">
            <v>2890317-0657954-ក</v>
          </cell>
        </row>
        <row r="227">
          <cell r="AA227">
            <v>18</v>
          </cell>
          <cell r="AB227" t="str">
            <v>1</v>
          </cell>
        </row>
        <row r="228">
          <cell r="B228">
            <v>629</v>
          </cell>
          <cell r="C228" t="str">
            <v>裁断</v>
          </cell>
          <cell r="D228" t="str">
            <v>ហេង ហួត</v>
          </cell>
          <cell r="E228" t="str">
            <v>HENG HUOT</v>
          </cell>
          <cell r="F228" t="str">
            <v>M</v>
          </cell>
          <cell r="G228">
            <v>44173</v>
          </cell>
          <cell r="H228">
            <v>2</v>
          </cell>
          <cell r="I228">
            <v>44235</v>
          </cell>
        </row>
        <row r="228">
          <cell r="M228">
            <v>44236</v>
          </cell>
          <cell r="N228">
            <v>6</v>
          </cell>
          <cell r="O228">
            <v>44417</v>
          </cell>
          <cell r="P228" t="str">
            <v>050894012</v>
          </cell>
          <cell r="Q228">
            <v>32978</v>
          </cell>
          <cell r="R228">
            <v>31</v>
          </cell>
          <cell r="S228" t="str">
            <v>1901117-0973008-ណ</v>
          </cell>
        </row>
        <row r="228">
          <cell r="AA228">
            <v>18</v>
          </cell>
        </row>
        <row r="229">
          <cell r="B229">
            <v>624</v>
          </cell>
          <cell r="C229" t="str">
            <v>裁断</v>
          </cell>
          <cell r="D229" t="str">
            <v>ឆោម ស៊ីវេត</v>
          </cell>
          <cell r="E229" t="str">
            <v>CHHORM SIVET</v>
          </cell>
          <cell r="F229" t="str">
            <v>M</v>
          </cell>
          <cell r="G229">
            <v>44173</v>
          </cell>
          <cell r="H229">
            <v>2</v>
          </cell>
          <cell r="I229">
            <v>44235</v>
          </cell>
        </row>
        <row r="229">
          <cell r="M229">
            <v>44236</v>
          </cell>
          <cell r="N229">
            <v>6</v>
          </cell>
          <cell r="O229">
            <v>44417</v>
          </cell>
          <cell r="P229" t="str">
            <v>090920250</v>
          </cell>
          <cell r="Q229">
            <v>33520</v>
          </cell>
          <cell r="R229">
            <v>29</v>
          </cell>
          <cell r="S229" t="str">
            <v>1910318-1295570-ន</v>
          </cell>
        </row>
        <row r="229">
          <cell r="AA229">
            <v>18</v>
          </cell>
        </row>
        <row r="230">
          <cell r="B230">
            <v>630</v>
          </cell>
          <cell r="C230" t="str">
            <v>裁断</v>
          </cell>
          <cell r="D230" t="str">
            <v>ម៉ៅ វីឆៃ</v>
          </cell>
          <cell r="E230" t="str">
            <v>MAO VICHHAI</v>
          </cell>
          <cell r="F230" t="str">
            <v>M</v>
          </cell>
          <cell r="G230">
            <v>44176</v>
          </cell>
          <cell r="H230">
            <v>2</v>
          </cell>
          <cell r="I230">
            <v>44238</v>
          </cell>
        </row>
        <row r="230">
          <cell r="M230">
            <v>44239</v>
          </cell>
          <cell r="N230">
            <v>6</v>
          </cell>
          <cell r="O230">
            <v>44420</v>
          </cell>
          <cell r="P230" t="str">
            <v>090728774</v>
          </cell>
          <cell r="Q230">
            <v>36267</v>
          </cell>
          <cell r="R230">
            <v>22</v>
          </cell>
        </row>
        <row r="230">
          <cell r="AA230">
            <v>18</v>
          </cell>
        </row>
        <row r="231">
          <cell r="B231">
            <v>631</v>
          </cell>
          <cell r="C231" t="str">
            <v>裁断</v>
          </cell>
          <cell r="D231" t="str">
            <v>នួន ហឿន</v>
          </cell>
          <cell r="E231" t="str">
            <v>NUON HOEUN</v>
          </cell>
          <cell r="F231" t="str">
            <v>M</v>
          </cell>
          <cell r="G231">
            <v>44176</v>
          </cell>
          <cell r="H231">
            <v>2</v>
          </cell>
          <cell r="I231">
            <v>44238</v>
          </cell>
        </row>
        <row r="231">
          <cell r="M231">
            <v>44239</v>
          </cell>
          <cell r="N231">
            <v>6</v>
          </cell>
          <cell r="O231">
            <v>44420</v>
          </cell>
          <cell r="P231" t="str">
            <v>090751248</v>
          </cell>
          <cell r="Q231">
            <v>34249</v>
          </cell>
          <cell r="R231">
            <v>27</v>
          </cell>
          <cell r="S231" t="str">
            <v>1930618-1421751-ថ</v>
          </cell>
        </row>
        <row r="231">
          <cell r="AA231">
            <v>18</v>
          </cell>
          <cell r="AB231">
            <v>0.5</v>
          </cell>
        </row>
        <row r="232">
          <cell r="B232">
            <v>611</v>
          </cell>
          <cell r="C232" t="str">
            <v>针车B2线</v>
          </cell>
          <cell r="D232" t="str">
            <v>លន់ ស្រីពៅ</v>
          </cell>
          <cell r="E232" t="str">
            <v>LUN SREYPAO</v>
          </cell>
          <cell r="F232" t="str">
            <v>F</v>
          </cell>
          <cell r="G232">
            <v>44169</v>
          </cell>
          <cell r="H232">
            <v>2</v>
          </cell>
          <cell r="I232">
            <v>44231</v>
          </cell>
        </row>
        <row r="232">
          <cell r="M232">
            <v>44232</v>
          </cell>
          <cell r="N232">
            <v>6</v>
          </cell>
          <cell r="O232">
            <v>44413</v>
          </cell>
          <cell r="P232" t="str">
            <v>090631803</v>
          </cell>
          <cell r="Q232">
            <v>35138</v>
          </cell>
          <cell r="R232">
            <v>25</v>
          </cell>
          <cell r="S232" t="str">
            <v>2960117-0571268-ព</v>
          </cell>
        </row>
        <row r="232">
          <cell r="AA232">
            <v>18</v>
          </cell>
        </row>
        <row r="233">
          <cell r="B233">
            <v>614</v>
          </cell>
          <cell r="C233" t="str">
            <v>针车B2线</v>
          </cell>
          <cell r="D233" t="str">
            <v>ស្មោង មនោរា</v>
          </cell>
          <cell r="E233" t="str">
            <v>SMONG MORNOREA</v>
          </cell>
          <cell r="F233" t="str">
            <v>F</v>
          </cell>
          <cell r="G233">
            <v>44169</v>
          </cell>
          <cell r="H233">
            <v>2</v>
          </cell>
          <cell r="I233">
            <v>44231</v>
          </cell>
        </row>
        <row r="233">
          <cell r="M233">
            <v>44232</v>
          </cell>
          <cell r="N233">
            <v>6</v>
          </cell>
          <cell r="O233">
            <v>44413</v>
          </cell>
          <cell r="P233" t="str">
            <v>090832850</v>
          </cell>
          <cell r="Q233">
            <v>32247</v>
          </cell>
          <cell r="R233">
            <v>33</v>
          </cell>
          <cell r="S233" t="str">
            <v>2880217-0611002-ច</v>
          </cell>
        </row>
        <row r="233">
          <cell r="AA233">
            <v>18</v>
          </cell>
        </row>
        <row r="234">
          <cell r="B234">
            <v>615</v>
          </cell>
          <cell r="C234" t="str">
            <v>针车B2线</v>
          </cell>
          <cell r="D234" t="str">
            <v>បូ ធីតា</v>
          </cell>
          <cell r="E234" t="str">
            <v>BO THIDA</v>
          </cell>
          <cell r="F234" t="str">
            <v>F</v>
          </cell>
          <cell r="G234">
            <v>44169</v>
          </cell>
          <cell r="H234">
            <v>2</v>
          </cell>
          <cell r="I234">
            <v>44231</v>
          </cell>
        </row>
        <row r="234">
          <cell r="M234">
            <v>44232</v>
          </cell>
          <cell r="N234">
            <v>6</v>
          </cell>
          <cell r="O234">
            <v>44413</v>
          </cell>
          <cell r="P234" t="str">
            <v>090789302</v>
          </cell>
          <cell r="Q234">
            <v>33704</v>
          </cell>
          <cell r="R234">
            <v>29</v>
          </cell>
          <cell r="S234" t="str">
            <v>2920317-0657857-ស</v>
          </cell>
        </row>
        <row r="234">
          <cell r="AA234">
            <v>18</v>
          </cell>
        </row>
        <row r="235">
          <cell r="B235">
            <v>617</v>
          </cell>
          <cell r="C235" t="str">
            <v>针车A2线</v>
          </cell>
          <cell r="D235" t="str">
            <v>ពាន ឃា</v>
          </cell>
          <cell r="E235" t="str">
            <v>PEAN KHEA</v>
          </cell>
          <cell r="F235" t="str">
            <v>F</v>
          </cell>
          <cell r="G235">
            <v>44169</v>
          </cell>
          <cell r="H235">
            <v>2</v>
          </cell>
          <cell r="I235">
            <v>44231</v>
          </cell>
        </row>
        <row r="235">
          <cell r="M235">
            <v>44232</v>
          </cell>
          <cell r="N235">
            <v>6</v>
          </cell>
          <cell r="O235">
            <v>44413</v>
          </cell>
          <cell r="P235" t="str">
            <v>090594073</v>
          </cell>
          <cell r="Q235">
            <v>35165</v>
          </cell>
          <cell r="R235">
            <v>25</v>
          </cell>
          <cell r="S235" t="str">
            <v>2960117-0569414-ព</v>
          </cell>
        </row>
        <row r="235">
          <cell r="AA235">
            <v>18</v>
          </cell>
        </row>
        <row r="236">
          <cell r="B236">
            <v>619</v>
          </cell>
          <cell r="C236" t="str">
            <v>针车C1线</v>
          </cell>
          <cell r="D236" t="str">
            <v>យុន លីតា</v>
          </cell>
          <cell r="E236" t="str">
            <v>YON LITA</v>
          </cell>
          <cell r="F236" t="str">
            <v>F</v>
          </cell>
          <cell r="G236">
            <v>44173</v>
          </cell>
          <cell r="H236">
            <v>2</v>
          </cell>
          <cell r="I236">
            <v>44235</v>
          </cell>
        </row>
        <row r="236">
          <cell r="M236">
            <v>44236</v>
          </cell>
          <cell r="N236">
            <v>6</v>
          </cell>
          <cell r="O236">
            <v>44417</v>
          </cell>
          <cell r="P236" t="str">
            <v>090910714</v>
          </cell>
          <cell r="Q236">
            <v>36921</v>
          </cell>
          <cell r="R236">
            <v>20</v>
          </cell>
          <cell r="S236" t="str">
            <v>2010620-2380794-ឋ</v>
          </cell>
        </row>
        <row r="236">
          <cell r="AA236">
            <v>18</v>
          </cell>
        </row>
        <row r="237">
          <cell r="B237">
            <v>620</v>
          </cell>
          <cell r="C237" t="str">
            <v>针车C1线</v>
          </cell>
          <cell r="D237" t="str">
            <v>ម៉ុត រត្ថា</v>
          </cell>
          <cell r="E237" t="str">
            <v>MOT RATHA</v>
          </cell>
          <cell r="F237" t="str">
            <v>F</v>
          </cell>
          <cell r="G237">
            <v>44173</v>
          </cell>
          <cell r="H237">
            <v>2</v>
          </cell>
          <cell r="I237">
            <v>44235</v>
          </cell>
        </row>
        <row r="237">
          <cell r="M237">
            <v>44236</v>
          </cell>
          <cell r="N237">
            <v>6</v>
          </cell>
          <cell r="O237">
            <v>44417</v>
          </cell>
          <cell r="P237" t="str">
            <v>090921703</v>
          </cell>
          <cell r="Q237">
            <v>37421</v>
          </cell>
          <cell r="R237">
            <v>19</v>
          </cell>
          <cell r="S237" t="str">
            <v>2021220-2516349-ឈ</v>
          </cell>
        </row>
        <row r="237">
          <cell r="AA237">
            <v>18</v>
          </cell>
        </row>
        <row r="238">
          <cell r="B238">
            <v>626</v>
          </cell>
          <cell r="C238" t="str">
            <v>针车C1线</v>
          </cell>
          <cell r="D238" t="str">
            <v>តី ស្រីប៉ុម</v>
          </cell>
          <cell r="E238" t="str">
            <v>TEY SREYPOM</v>
          </cell>
          <cell r="F238" t="str">
            <v>F</v>
          </cell>
          <cell r="G238">
            <v>44173</v>
          </cell>
          <cell r="H238">
            <v>2</v>
          </cell>
          <cell r="I238">
            <v>44235</v>
          </cell>
        </row>
        <row r="238">
          <cell r="M238">
            <v>44236</v>
          </cell>
          <cell r="N238">
            <v>6</v>
          </cell>
          <cell r="O238">
            <v>44417</v>
          </cell>
          <cell r="P238" t="str">
            <v>051436905</v>
          </cell>
          <cell r="Q238">
            <v>36918</v>
          </cell>
          <cell r="R238">
            <v>20</v>
          </cell>
          <cell r="S238">
            <v>2</v>
          </cell>
        </row>
        <row r="238">
          <cell r="AA238">
            <v>18</v>
          </cell>
        </row>
        <row r="239">
          <cell r="B239">
            <v>621</v>
          </cell>
          <cell r="C239" t="str">
            <v>成品仓</v>
          </cell>
          <cell r="D239" t="str">
            <v>ក្រូច សារ៉ាន</v>
          </cell>
          <cell r="E239" t="str">
            <v>KROUCH SARAN</v>
          </cell>
          <cell r="F239" t="str">
            <v>M</v>
          </cell>
          <cell r="G239">
            <v>44173</v>
          </cell>
          <cell r="H239">
            <v>2</v>
          </cell>
          <cell r="I239">
            <v>44235</v>
          </cell>
        </row>
        <row r="239">
          <cell r="M239">
            <v>44236</v>
          </cell>
          <cell r="N239">
            <v>6</v>
          </cell>
          <cell r="O239">
            <v>44417</v>
          </cell>
          <cell r="P239" t="str">
            <v>090582106</v>
          </cell>
          <cell r="Q239">
            <v>36003</v>
          </cell>
          <cell r="R239">
            <v>23</v>
          </cell>
          <cell r="S239" t="str">
            <v>1980317-0641407-ធ</v>
          </cell>
        </row>
        <row r="239">
          <cell r="AA239">
            <v>18</v>
          </cell>
        </row>
        <row r="240">
          <cell r="B240">
            <v>628</v>
          </cell>
          <cell r="C240" t="str">
            <v>成型A线</v>
          </cell>
          <cell r="D240" t="str">
            <v>ចាន់ សុផៃ</v>
          </cell>
          <cell r="E240" t="str">
            <v>CHAN SOPAL</v>
          </cell>
          <cell r="F240" t="str">
            <v>F</v>
          </cell>
          <cell r="G240">
            <v>44183</v>
          </cell>
          <cell r="H240">
            <v>2</v>
          </cell>
          <cell r="I240">
            <v>44245</v>
          </cell>
        </row>
        <row r="240">
          <cell r="M240">
            <v>44246</v>
          </cell>
          <cell r="N240">
            <v>6</v>
          </cell>
          <cell r="O240">
            <v>44427</v>
          </cell>
          <cell r="P240" t="str">
            <v>090588331</v>
          </cell>
          <cell r="Q240">
            <v>33945</v>
          </cell>
          <cell r="R240">
            <v>28</v>
          </cell>
          <cell r="S240" t="str">
            <v>2920117-0576996-ឡ</v>
          </cell>
        </row>
        <row r="240">
          <cell r="Z240">
            <v>2275700</v>
          </cell>
          <cell r="AA240">
            <v>18</v>
          </cell>
          <cell r="AB240">
            <v>6</v>
          </cell>
        </row>
        <row r="241">
          <cell r="B241">
            <v>648</v>
          </cell>
          <cell r="C241" t="str">
            <v>成型B线</v>
          </cell>
          <cell r="D241" t="str">
            <v>ធឿន ចំប៉ី</v>
          </cell>
          <cell r="E241" t="str">
            <v>THOEURN CHOMBY</v>
          </cell>
          <cell r="F241" t="str">
            <v>F</v>
          </cell>
          <cell r="G241">
            <v>44187</v>
          </cell>
          <cell r="H241">
            <v>2</v>
          </cell>
          <cell r="I241">
            <v>44249</v>
          </cell>
        </row>
        <row r="241">
          <cell r="M241">
            <v>44250</v>
          </cell>
          <cell r="N241">
            <v>6</v>
          </cell>
          <cell r="O241">
            <v>44431</v>
          </cell>
          <cell r="P241" t="str">
            <v>090832855</v>
          </cell>
          <cell r="Q241">
            <v>36252</v>
          </cell>
          <cell r="R241">
            <v>22</v>
          </cell>
          <cell r="S241" t="str">
            <v>2990417-0690781-ហ</v>
          </cell>
        </row>
        <row r="241">
          <cell r="Z241">
            <v>2218990</v>
          </cell>
          <cell r="AA241">
            <v>18</v>
          </cell>
        </row>
        <row r="242">
          <cell r="B242">
            <v>661</v>
          </cell>
          <cell r="C242" t="str">
            <v>成型B线</v>
          </cell>
          <cell r="D242" t="str">
            <v>ម៉ាក់ វន្ឌី</v>
          </cell>
          <cell r="E242" t="str">
            <v>MATT VANDY</v>
          </cell>
          <cell r="F242" t="str">
            <v>F</v>
          </cell>
          <cell r="G242">
            <v>44188</v>
          </cell>
          <cell r="H242">
            <v>2</v>
          </cell>
          <cell r="I242">
            <v>44250</v>
          </cell>
        </row>
        <row r="242">
          <cell r="M242">
            <v>44251</v>
          </cell>
          <cell r="N242">
            <v>6</v>
          </cell>
          <cell r="O242">
            <v>44432</v>
          </cell>
          <cell r="P242" t="str">
            <v>090906014</v>
          </cell>
          <cell r="Q242">
            <v>37569</v>
          </cell>
          <cell r="R242">
            <v>18</v>
          </cell>
          <cell r="S242" t="str">
            <v>2021220-2527945-ធ</v>
          </cell>
        </row>
        <row r="242">
          <cell r="Z242" t="str">
            <v>有发票</v>
          </cell>
          <cell r="AA242">
            <v>18</v>
          </cell>
        </row>
        <row r="243">
          <cell r="B243">
            <v>663</v>
          </cell>
          <cell r="C243" t="str">
            <v>成型拌胶房</v>
          </cell>
          <cell r="D243" t="str">
            <v>ញ៉ែម សុភាព</v>
          </cell>
          <cell r="E243" t="str">
            <v>NHEM SOPHEAP</v>
          </cell>
          <cell r="F243" t="str">
            <v>M</v>
          </cell>
          <cell r="G243">
            <v>44189</v>
          </cell>
          <cell r="H243">
            <v>2</v>
          </cell>
          <cell r="I243">
            <v>44251</v>
          </cell>
        </row>
        <row r="243">
          <cell r="M243">
            <v>44252</v>
          </cell>
          <cell r="N243">
            <v>6</v>
          </cell>
          <cell r="O243">
            <v>44433</v>
          </cell>
          <cell r="P243" t="str">
            <v>090734560</v>
          </cell>
          <cell r="Q243">
            <v>36356</v>
          </cell>
          <cell r="R243">
            <v>22</v>
          </cell>
          <cell r="S243" t="str">
            <v>1991119-2252968-អ</v>
          </cell>
        </row>
        <row r="243">
          <cell r="Z243" t="str">
            <v>有发票</v>
          </cell>
          <cell r="AA243">
            <v>18</v>
          </cell>
        </row>
        <row r="244">
          <cell r="B244">
            <v>636</v>
          </cell>
          <cell r="C244" t="str">
            <v>针车A1线</v>
          </cell>
          <cell r="D244" t="str">
            <v>សាន​ កូឡាប</v>
          </cell>
          <cell r="E244" t="str">
            <v>SAN KOLAB</v>
          </cell>
          <cell r="F244" t="str">
            <v>F</v>
          </cell>
          <cell r="G244">
            <v>44184</v>
          </cell>
          <cell r="H244">
            <v>2</v>
          </cell>
          <cell r="I244">
            <v>44246</v>
          </cell>
        </row>
        <row r="244">
          <cell r="M244">
            <v>44247</v>
          </cell>
          <cell r="N244">
            <v>6</v>
          </cell>
          <cell r="O244">
            <v>44428</v>
          </cell>
          <cell r="P244" t="str">
            <v>090705515</v>
          </cell>
          <cell r="Q244">
            <v>33613</v>
          </cell>
          <cell r="R244">
            <v>29</v>
          </cell>
          <cell r="S244" t="str">
            <v>2921216-0495664-ម</v>
          </cell>
        </row>
        <row r="244">
          <cell r="U244" t="str">
            <v>0882938063</v>
          </cell>
        </row>
        <row r="244">
          <cell r="Z244" t="str">
            <v>M1448825</v>
          </cell>
          <cell r="AA244">
            <v>18</v>
          </cell>
        </row>
        <row r="245">
          <cell r="B245">
            <v>635</v>
          </cell>
          <cell r="C245" t="str">
            <v>针车C2线</v>
          </cell>
          <cell r="D245" t="str">
            <v>សោម សារី</v>
          </cell>
          <cell r="E245" t="str">
            <v>SOM SAVY</v>
          </cell>
          <cell r="F245" t="str">
            <v>F</v>
          </cell>
          <cell r="G245">
            <v>44184</v>
          </cell>
          <cell r="H245">
            <v>2</v>
          </cell>
          <cell r="I245">
            <v>44246</v>
          </cell>
        </row>
        <row r="245">
          <cell r="M245">
            <v>44247</v>
          </cell>
          <cell r="N245">
            <v>6</v>
          </cell>
          <cell r="O245">
            <v>44428</v>
          </cell>
          <cell r="P245" t="str">
            <v>090763860</v>
          </cell>
          <cell r="Q245">
            <v>31062</v>
          </cell>
          <cell r="R245">
            <v>36</v>
          </cell>
          <cell r="S245" t="str">
            <v>2850117-0569459-ស</v>
          </cell>
        </row>
        <row r="245">
          <cell r="U245" t="str">
            <v>0976072108</v>
          </cell>
        </row>
        <row r="245">
          <cell r="Z245">
            <v>2278912</v>
          </cell>
          <cell r="AA245">
            <v>18</v>
          </cell>
        </row>
        <row r="246">
          <cell r="B246">
            <v>634</v>
          </cell>
          <cell r="C246" t="str">
            <v>成型A线</v>
          </cell>
          <cell r="D246" t="str">
            <v>កូប អាន់</v>
          </cell>
          <cell r="E246" t="str">
            <v>KOP ANN</v>
          </cell>
          <cell r="F246" t="str">
            <v>F</v>
          </cell>
          <cell r="G246">
            <v>44184</v>
          </cell>
          <cell r="H246">
            <v>2</v>
          </cell>
          <cell r="I246">
            <v>44246</v>
          </cell>
        </row>
        <row r="246">
          <cell r="M246">
            <v>44247</v>
          </cell>
          <cell r="N246">
            <v>6</v>
          </cell>
          <cell r="O246">
            <v>44428</v>
          </cell>
          <cell r="P246" t="str">
            <v>090897727</v>
          </cell>
          <cell r="Q246">
            <v>36894</v>
          </cell>
          <cell r="R246">
            <v>20</v>
          </cell>
          <cell r="S246" t="str">
            <v>2010519-2059350-ញ</v>
          </cell>
        </row>
        <row r="246">
          <cell r="U246" t="str">
            <v>0889667945</v>
          </cell>
        </row>
        <row r="246">
          <cell r="Z246" t="str">
            <v>M02047026</v>
          </cell>
          <cell r="AA246">
            <v>18</v>
          </cell>
        </row>
        <row r="247">
          <cell r="B247">
            <v>632</v>
          </cell>
          <cell r="C247" t="str">
            <v>成型A线</v>
          </cell>
          <cell r="D247" t="str">
            <v>នី លីស</v>
          </cell>
          <cell r="E247" t="str">
            <v>MY LIS</v>
          </cell>
          <cell r="F247" t="str">
            <v>F</v>
          </cell>
          <cell r="G247">
            <v>44184</v>
          </cell>
          <cell r="H247">
            <v>2</v>
          </cell>
          <cell r="I247">
            <v>44246</v>
          </cell>
        </row>
        <row r="247">
          <cell r="M247">
            <v>44247</v>
          </cell>
          <cell r="N247">
            <v>6</v>
          </cell>
          <cell r="O247">
            <v>44428</v>
          </cell>
          <cell r="P247" t="str">
            <v>090918729</v>
          </cell>
          <cell r="Q247">
            <v>37194</v>
          </cell>
          <cell r="R247">
            <v>19</v>
          </cell>
          <cell r="S247" t="str">
            <v>2011220-2520443-រ</v>
          </cell>
        </row>
        <row r="247">
          <cell r="U247" t="str">
            <v>0887081126</v>
          </cell>
        </row>
        <row r="247">
          <cell r="AA247">
            <v>18</v>
          </cell>
        </row>
        <row r="248">
          <cell r="B248">
            <v>633</v>
          </cell>
          <cell r="C248" t="str">
            <v>针车A1线</v>
          </cell>
          <cell r="D248" t="str">
            <v>ឆន ផល្លី</v>
          </cell>
          <cell r="E248" t="str">
            <v>CHHORN PHALLY</v>
          </cell>
          <cell r="F248" t="str">
            <v>F</v>
          </cell>
          <cell r="G248">
            <v>44184</v>
          </cell>
          <cell r="H248">
            <v>2</v>
          </cell>
          <cell r="I248">
            <v>44246</v>
          </cell>
        </row>
        <row r="248">
          <cell r="M248">
            <v>44247</v>
          </cell>
          <cell r="N248">
            <v>6</v>
          </cell>
          <cell r="O248">
            <v>44428</v>
          </cell>
          <cell r="P248" t="str">
            <v>090816148</v>
          </cell>
          <cell r="Q248">
            <v>26701</v>
          </cell>
          <cell r="R248">
            <v>48</v>
          </cell>
          <cell r="S248" t="str">
            <v>2731220-2520437-ធ</v>
          </cell>
        </row>
        <row r="248">
          <cell r="U248" t="str">
            <v>0887081176</v>
          </cell>
        </row>
        <row r="248">
          <cell r="AA248">
            <v>18</v>
          </cell>
        </row>
        <row r="249">
          <cell r="B249">
            <v>639</v>
          </cell>
          <cell r="C249" t="str">
            <v>针车F1线</v>
          </cell>
          <cell r="D249" t="str">
            <v>ខ្វៃ សុភាព</v>
          </cell>
          <cell r="E249" t="str">
            <v>KHVAI SOPHEAP</v>
          </cell>
          <cell r="F249" t="str">
            <v>F</v>
          </cell>
          <cell r="G249">
            <v>44186</v>
          </cell>
          <cell r="H249">
            <v>2</v>
          </cell>
          <cell r="I249">
            <v>44248</v>
          </cell>
        </row>
        <row r="249">
          <cell r="M249">
            <v>44249</v>
          </cell>
          <cell r="N249">
            <v>6</v>
          </cell>
          <cell r="O249">
            <v>44430</v>
          </cell>
          <cell r="P249" t="str">
            <v>090635954</v>
          </cell>
          <cell r="Q249">
            <v>29872</v>
          </cell>
          <cell r="R249">
            <v>39</v>
          </cell>
        </row>
        <row r="249">
          <cell r="U249" t="str">
            <v>0976308339</v>
          </cell>
        </row>
        <row r="249">
          <cell r="AA249">
            <v>18</v>
          </cell>
        </row>
        <row r="250">
          <cell r="B250">
            <v>637</v>
          </cell>
          <cell r="C250" t="str">
            <v>针车A2线</v>
          </cell>
          <cell r="D250" t="str">
            <v>វ៉ាច ចន្ឌី</v>
          </cell>
          <cell r="E250" t="str">
            <v>VACH CHANTHY</v>
          </cell>
          <cell r="F250" t="str">
            <v>F</v>
          </cell>
          <cell r="G250">
            <v>44186</v>
          </cell>
          <cell r="H250">
            <v>2</v>
          </cell>
          <cell r="I250">
            <v>44248</v>
          </cell>
        </row>
        <row r="250">
          <cell r="M250">
            <v>44249</v>
          </cell>
          <cell r="N250">
            <v>6</v>
          </cell>
          <cell r="O250">
            <v>44430</v>
          </cell>
          <cell r="P250" t="str">
            <v>090594212</v>
          </cell>
          <cell r="Q250">
            <v>29024</v>
          </cell>
          <cell r="R250">
            <v>42</v>
          </cell>
          <cell r="S250" t="str">
            <v>2791220-2526930-រ</v>
          </cell>
        </row>
        <row r="250">
          <cell r="U250" t="str">
            <v>0883806883</v>
          </cell>
        </row>
        <row r="250">
          <cell r="AA250">
            <v>18</v>
          </cell>
        </row>
        <row r="251">
          <cell r="B251">
            <v>647</v>
          </cell>
          <cell r="C251" t="str">
            <v>针车A2线</v>
          </cell>
          <cell r="D251" t="str">
            <v>យិន កុសល</v>
          </cell>
          <cell r="E251" t="str">
            <v>YIN KOSAL</v>
          </cell>
          <cell r="F251" t="str">
            <v>F</v>
          </cell>
          <cell r="G251">
            <v>44186</v>
          </cell>
          <cell r="H251">
            <v>2</v>
          </cell>
          <cell r="I251">
            <v>44248</v>
          </cell>
        </row>
        <row r="251">
          <cell r="M251">
            <v>44249</v>
          </cell>
          <cell r="N251">
            <v>6</v>
          </cell>
          <cell r="O251">
            <v>44430</v>
          </cell>
          <cell r="P251" t="str">
            <v>090751371</v>
          </cell>
          <cell r="Q251">
            <v>23328</v>
          </cell>
          <cell r="R251">
            <v>57</v>
          </cell>
        </row>
        <row r="251">
          <cell r="AA251">
            <v>18</v>
          </cell>
        </row>
        <row r="252">
          <cell r="B252">
            <v>653</v>
          </cell>
          <cell r="C252" t="str">
            <v>针车A2线</v>
          </cell>
          <cell r="D252" t="str">
            <v>ចាន់ ស្រីពៅ</v>
          </cell>
          <cell r="E252" t="str">
            <v>CHAN SREYPOV</v>
          </cell>
          <cell r="F252" t="str">
            <v>F</v>
          </cell>
          <cell r="G252">
            <v>44186</v>
          </cell>
          <cell r="H252">
            <v>2</v>
          </cell>
          <cell r="I252">
            <v>44248</v>
          </cell>
        </row>
        <row r="252">
          <cell r="M252">
            <v>44249</v>
          </cell>
          <cell r="N252">
            <v>6</v>
          </cell>
          <cell r="O252">
            <v>44430</v>
          </cell>
          <cell r="P252" t="str">
            <v>090727635</v>
          </cell>
          <cell r="Q252">
            <v>32161</v>
          </cell>
          <cell r="R252">
            <v>33</v>
          </cell>
          <cell r="S252" t="str">
            <v>2880617-0799444-យ</v>
          </cell>
        </row>
        <row r="252">
          <cell r="AA252">
            <v>18</v>
          </cell>
        </row>
        <row r="253">
          <cell r="B253">
            <v>655</v>
          </cell>
          <cell r="C253" t="str">
            <v>针车A1线</v>
          </cell>
          <cell r="D253" t="str">
            <v>ម៉ៅ សេត</v>
          </cell>
          <cell r="E253" t="str">
            <v>MAO SET</v>
          </cell>
          <cell r="F253" t="str">
            <v>F</v>
          </cell>
          <cell r="G253">
            <v>44187</v>
          </cell>
          <cell r="H253">
            <v>2</v>
          </cell>
          <cell r="I253">
            <v>44249</v>
          </cell>
        </row>
        <row r="253">
          <cell r="M253">
            <v>44250</v>
          </cell>
          <cell r="N253">
            <v>6</v>
          </cell>
          <cell r="O253">
            <v>44431</v>
          </cell>
          <cell r="P253" t="str">
            <v>090796097</v>
          </cell>
          <cell r="Q253">
            <v>27539</v>
          </cell>
          <cell r="R253">
            <v>46</v>
          </cell>
        </row>
        <row r="253">
          <cell r="U253" t="str">
            <v>0979694955</v>
          </cell>
        </row>
        <row r="253">
          <cell r="AA253">
            <v>18</v>
          </cell>
        </row>
        <row r="254">
          <cell r="B254">
            <v>657</v>
          </cell>
          <cell r="C254" t="str">
            <v>成型A线</v>
          </cell>
          <cell r="D254" t="str">
            <v>ម៉ែន សារុន</v>
          </cell>
          <cell r="E254" t="str">
            <v>MERN SARUN</v>
          </cell>
          <cell r="F254" t="str">
            <v>F</v>
          </cell>
          <cell r="G254">
            <v>44187</v>
          </cell>
          <cell r="H254">
            <v>2</v>
          </cell>
          <cell r="I254">
            <v>44249</v>
          </cell>
        </row>
        <row r="254">
          <cell r="M254">
            <v>44250</v>
          </cell>
          <cell r="N254">
            <v>6</v>
          </cell>
          <cell r="O254">
            <v>44431</v>
          </cell>
          <cell r="P254" t="str">
            <v>090596107</v>
          </cell>
          <cell r="Q254">
            <v>28719</v>
          </cell>
          <cell r="R254">
            <v>43</v>
          </cell>
          <cell r="S254" t="str">
            <v>2781117-1005629-រ</v>
          </cell>
        </row>
        <row r="254">
          <cell r="U254" t="str">
            <v>0882922478</v>
          </cell>
        </row>
        <row r="254">
          <cell r="Z254" t="str">
            <v>有发票</v>
          </cell>
          <cell r="AA254">
            <v>18</v>
          </cell>
        </row>
        <row r="255">
          <cell r="B255">
            <v>659</v>
          </cell>
          <cell r="C255" t="str">
            <v>针车C1线</v>
          </cell>
          <cell r="D255" t="str">
            <v>ម៉ក់ លាង</v>
          </cell>
          <cell r="E255" t="str">
            <v>MORK LEANG</v>
          </cell>
          <cell r="F255" t="str">
            <v>M</v>
          </cell>
          <cell r="G255">
            <v>44187</v>
          </cell>
          <cell r="H255">
            <v>2</v>
          </cell>
          <cell r="I255">
            <v>44249</v>
          </cell>
        </row>
        <row r="255">
          <cell r="M255">
            <v>44250</v>
          </cell>
          <cell r="N255">
            <v>6</v>
          </cell>
          <cell r="O255">
            <v>44431</v>
          </cell>
          <cell r="P255" t="str">
            <v>090506504</v>
          </cell>
          <cell r="Q255">
            <v>29921</v>
          </cell>
          <cell r="R255">
            <v>39</v>
          </cell>
          <cell r="S255" t="str">
            <v>2810220-2310216-ហ</v>
          </cell>
        </row>
        <row r="255">
          <cell r="U255" t="str">
            <v>0977862325</v>
          </cell>
        </row>
        <row r="255">
          <cell r="AA255">
            <v>18</v>
          </cell>
        </row>
        <row r="256">
          <cell r="B256">
            <v>658</v>
          </cell>
          <cell r="C256" t="str">
            <v>针车A1线</v>
          </cell>
          <cell r="D256" t="str">
            <v>ពៅ នាង</v>
          </cell>
          <cell r="E256" t="str">
            <v>POV NEANG</v>
          </cell>
          <cell r="F256" t="str">
            <v>F</v>
          </cell>
          <cell r="G256">
            <v>44187</v>
          </cell>
          <cell r="H256">
            <v>2</v>
          </cell>
          <cell r="I256">
            <v>44249</v>
          </cell>
        </row>
        <row r="256">
          <cell r="M256">
            <v>44250</v>
          </cell>
          <cell r="N256">
            <v>6</v>
          </cell>
          <cell r="O256">
            <v>44431</v>
          </cell>
          <cell r="P256" t="str">
            <v>090846284</v>
          </cell>
          <cell r="Q256">
            <v>28920</v>
          </cell>
          <cell r="R256">
            <v>42</v>
          </cell>
          <cell r="S256" t="str">
            <v>2790420-2353501-ធ</v>
          </cell>
        </row>
        <row r="256">
          <cell r="U256" t="str">
            <v>0886215531</v>
          </cell>
        </row>
        <row r="256">
          <cell r="Z256" t="str">
            <v>有发票</v>
          </cell>
          <cell r="AA256">
            <v>18</v>
          </cell>
        </row>
        <row r="257">
          <cell r="B257">
            <v>650</v>
          </cell>
          <cell r="C257" t="str">
            <v>针车A2线</v>
          </cell>
          <cell r="D257" t="str">
            <v>គីម ដាវី</v>
          </cell>
          <cell r="E257" t="str">
            <v>KIM DAVY</v>
          </cell>
          <cell r="F257" t="str">
            <v>F</v>
          </cell>
          <cell r="G257">
            <v>44187</v>
          </cell>
          <cell r="H257">
            <v>2</v>
          </cell>
          <cell r="I257">
            <v>44249</v>
          </cell>
        </row>
        <row r="257">
          <cell r="M257">
            <v>44250</v>
          </cell>
          <cell r="N257">
            <v>6</v>
          </cell>
          <cell r="O257">
            <v>44431</v>
          </cell>
          <cell r="P257" t="str">
            <v>090797812</v>
          </cell>
          <cell r="Q257">
            <v>30775</v>
          </cell>
          <cell r="R257">
            <v>37</v>
          </cell>
          <cell r="S257" t="str">
            <v>2840818-1579314-រ</v>
          </cell>
        </row>
        <row r="257">
          <cell r="U257" t="str">
            <v>0973487850</v>
          </cell>
        </row>
        <row r="257">
          <cell r="Z257" t="str">
            <v>M1685796</v>
          </cell>
          <cell r="AA257">
            <v>18</v>
          </cell>
        </row>
        <row r="258">
          <cell r="B258">
            <v>656</v>
          </cell>
          <cell r="C258" t="str">
            <v>品管班长</v>
          </cell>
          <cell r="D258" t="str">
            <v>អ៊ុក ចាន់ធូ</v>
          </cell>
          <cell r="E258" t="str">
            <v>UNG CHANTHOU</v>
          </cell>
          <cell r="F258" t="str">
            <v>F</v>
          </cell>
          <cell r="G258">
            <v>44187</v>
          </cell>
          <cell r="H258">
            <v>2</v>
          </cell>
          <cell r="I258">
            <v>44249</v>
          </cell>
        </row>
        <row r="258">
          <cell r="M258">
            <v>44250</v>
          </cell>
          <cell r="N258">
            <v>6</v>
          </cell>
          <cell r="O258">
            <v>44431</v>
          </cell>
          <cell r="P258" t="str">
            <v>090866373</v>
          </cell>
          <cell r="Q258">
            <v>33405</v>
          </cell>
          <cell r="R258">
            <v>30</v>
          </cell>
          <cell r="S258" t="str">
            <v>2910117-0564582-ធ</v>
          </cell>
        </row>
        <row r="258">
          <cell r="U258" t="str">
            <v>0889886929</v>
          </cell>
        </row>
        <row r="258">
          <cell r="Z258" t="str">
            <v>有发票</v>
          </cell>
          <cell r="AA258">
            <v>18</v>
          </cell>
        </row>
        <row r="259">
          <cell r="B259">
            <v>654</v>
          </cell>
          <cell r="C259" t="str">
            <v>针车A2线</v>
          </cell>
          <cell r="D259" t="str">
            <v>វុធ កញ្ញា</v>
          </cell>
          <cell r="E259" t="str">
            <v>VUT KANHA</v>
          </cell>
          <cell r="F259" t="str">
            <v>F</v>
          </cell>
          <cell r="G259">
            <v>44187</v>
          </cell>
          <cell r="H259">
            <v>2</v>
          </cell>
          <cell r="I259">
            <v>44249</v>
          </cell>
        </row>
        <row r="259">
          <cell r="M259">
            <v>44250</v>
          </cell>
          <cell r="N259">
            <v>6</v>
          </cell>
          <cell r="O259">
            <v>44431</v>
          </cell>
          <cell r="P259" t="str">
            <v>090538509</v>
          </cell>
          <cell r="Q259">
            <v>31665</v>
          </cell>
          <cell r="R259">
            <v>35</v>
          </cell>
          <cell r="S259" t="str">
            <v>2861220-2526999-ឡ</v>
          </cell>
        </row>
        <row r="259">
          <cell r="U259" t="str">
            <v>0977340528</v>
          </cell>
        </row>
        <row r="259">
          <cell r="Z259" t="str">
            <v>有发票</v>
          </cell>
          <cell r="AA259">
            <v>18</v>
          </cell>
        </row>
        <row r="260">
          <cell r="B260">
            <v>660</v>
          </cell>
          <cell r="C260" t="str">
            <v>针车C2线</v>
          </cell>
          <cell r="D260" t="str">
            <v>ខៀវ សំអឿន</v>
          </cell>
          <cell r="E260" t="str">
            <v>KHIEV SAM OEURN</v>
          </cell>
          <cell r="F260" t="str">
            <v>F</v>
          </cell>
          <cell r="G260">
            <v>44188</v>
          </cell>
          <cell r="H260">
            <v>2</v>
          </cell>
          <cell r="I260">
            <v>44250</v>
          </cell>
        </row>
        <row r="260">
          <cell r="M260">
            <v>44251</v>
          </cell>
          <cell r="N260">
            <v>6</v>
          </cell>
          <cell r="O260">
            <v>44432</v>
          </cell>
          <cell r="P260" t="str">
            <v>090728739</v>
          </cell>
          <cell r="Q260">
            <v>25675</v>
          </cell>
          <cell r="R260">
            <v>51</v>
          </cell>
          <cell r="S260" t="str">
            <v>2700318-1308776-ឋ</v>
          </cell>
        </row>
        <row r="260">
          <cell r="U260" t="str">
            <v>0974331505</v>
          </cell>
        </row>
        <row r="260">
          <cell r="AA260">
            <v>18</v>
          </cell>
        </row>
        <row r="261">
          <cell r="B261">
            <v>643</v>
          </cell>
          <cell r="C261" t="str">
            <v>裁断</v>
          </cell>
          <cell r="D261" t="str">
            <v>ពេញ សុធារ៉ា</v>
          </cell>
          <cell r="E261" t="str">
            <v>PENH SOTHEARA</v>
          </cell>
          <cell r="F261" t="str">
            <v>F</v>
          </cell>
          <cell r="G261">
            <v>44186</v>
          </cell>
          <cell r="H261">
            <v>2</v>
          </cell>
          <cell r="I261">
            <v>44248</v>
          </cell>
        </row>
        <row r="261">
          <cell r="M261">
            <v>44249</v>
          </cell>
          <cell r="N261">
            <v>6</v>
          </cell>
          <cell r="O261">
            <v>44430</v>
          </cell>
          <cell r="P261" t="str">
            <v>090920171</v>
          </cell>
          <cell r="Q261">
            <v>37345</v>
          </cell>
          <cell r="R261">
            <v>19</v>
          </cell>
          <cell r="S261" t="str">
            <v>2021220-2526528-ធ</v>
          </cell>
        </row>
        <row r="261">
          <cell r="AA261">
            <v>18</v>
          </cell>
        </row>
        <row r="262">
          <cell r="B262">
            <v>640</v>
          </cell>
          <cell r="C262" t="str">
            <v>裁断</v>
          </cell>
          <cell r="D262" t="str">
            <v>ព្រុំ ដានី</v>
          </cell>
          <cell r="E262" t="str">
            <v>PRUM DANY</v>
          </cell>
          <cell r="F262" t="str">
            <v>F</v>
          </cell>
          <cell r="G262">
            <v>44186</v>
          </cell>
          <cell r="H262">
            <v>2</v>
          </cell>
          <cell r="I262">
            <v>44248</v>
          </cell>
        </row>
        <row r="262">
          <cell r="M262">
            <v>44249</v>
          </cell>
          <cell r="N262">
            <v>6</v>
          </cell>
          <cell r="O262">
            <v>44430</v>
          </cell>
          <cell r="P262" t="str">
            <v>090703829</v>
          </cell>
          <cell r="Q262">
            <v>30777</v>
          </cell>
          <cell r="R262">
            <v>37</v>
          </cell>
          <cell r="S262" t="str">
            <v>2840117-0569041-ត</v>
          </cell>
        </row>
        <row r="262">
          <cell r="Z262" t="str">
            <v>M1440525</v>
          </cell>
          <cell r="AA262">
            <v>18</v>
          </cell>
        </row>
        <row r="263">
          <cell r="B263">
            <v>644</v>
          </cell>
          <cell r="C263" t="str">
            <v>裁断</v>
          </cell>
          <cell r="D263" t="str">
            <v>កែវ ស្រីល៍ក្ខ</v>
          </cell>
          <cell r="E263" t="str">
            <v>KEO SREYLEAK</v>
          </cell>
          <cell r="F263" t="str">
            <v>F</v>
          </cell>
          <cell r="G263">
            <v>44186</v>
          </cell>
          <cell r="H263">
            <v>2</v>
          </cell>
          <cell r="I263">
            <v>44248</v>
          </cell>
        </row>
        <row r="263">
          <cell r="M263">
            <v>44249</v>
          </cell>
          <cell r="N263">
            <v>6</v>
          </cell>
          <cell r="O263">
            <v>44430</v>
          </cell>
          <cell r="P263" t="str">
            <v>090889974</v>
          </cell>
          <cell r="Q263">
            <v>33831</v>
          </cell>
          <cell r="R263">
            <v>29</v>
          </cell>
          <cell r="S263" t="str">
            <v>2921220-2526410-ធ</v>
          </cell>
        </row>
        <row r="263">
          <cell r="AA263">
            <v>18</v>
          </cell>
        </row>
        <row r="264">
          <cell r="B264">
            <v>642</v>
          </cell>
          <cell r="C264" t="str">
            <v>裁断</v>
          </cell>
          <cell r="D264" t="str">
            <v>ងិន គឹមឡាង</v>
          </cell>
          <cell r="E264" t="str">
            <v>NGIN KIMLEANG</v>
          </cell>
          <cell r="F264" t="str">
            <v>F</v>
          </cell>
          <cell r="G264">
            <v>44186</v>
          </cell>
          <cell r="H264">
            <v>2</v>
          </cell>
          <cell r="I264">
            <v>44248</v>
          </cell>
        </row>
        <row r="264">
          <cell r="M264">
            <v>44249</v>
          </cell>
          <cell r="N264">
            <v>6</v>
          </cell>
          <cell r="O264">
            <v>44430</v>
          </cell>
          <cell r="P264" t="str">
            <v>090920624</v>
          </cell>
          <cell r="Q264">
            <v>37604</v>
          </cell>
          <cell r="R264">
            <v>18</v>
          </cell>
          <cell r="S264" t="str">
            <v>2021220-2526372-ឃ</v>
          </cell>
        </row>
        <row r="264">
          <cell r="AA264">
            <v>18</v>
          </cell>
        </row>
        <row r="265">
          <cell r="B265">
            <v>649</v>
          </cell>
          <cell r="C265" t="str">
            <v>裁断</v>
          </cell>
          <cell r="D265" t="str">
            <v>នុត វាសនា</v>
          </cell>
          <cell r="E265" t="str">
            <v>NUI VEASNA</v>
          </cell>
          <cell r="F265" t="str">
            <v>M</v>
          </cell>
          <cell r="G265">
            <v>44189</v>
          </cell>
          <cell r="H265">
            <v>2</v>
          </cell>
          <cell r="I265">
            <v>44251</v>
          </cell>
        </row>
        <row r="265">
          <cell r="M265">
            <v>44252</v>
          </cell>
          <cell r="N265">
            <v>6</v>
          </cell>
          <cell r="O265">
            <v>44433</v>
          </cell>
          <cell r="P265" t="str">
            <v>090871180</v>
          </cell>
          <cell r="Q265">
            <v>33700</v>
          </cell>
          <cell r="R265">
            <v>29</v>
          </cell>
          <cell r="S265" t="str">
            <v>1920320-2342674-ថ</v>
          </cell>
        </row>
        <row r="265">
          <cell r="Z265" t="str">
            <v>有发票</v>
          </cell>
          <cell r="AA265">
            <v>18</v>
          </cell>
          <cell r="AB265">
            <v>1</v>
          </cell>
        </row>
        <row r="266">
          <cell r="B266">
            <v>652</v>
          </cell>
          <cell r="C266" t="str">
            <v>针车A1线</v>
          </cell>
          <cell r="D266" t="str">
            <v>ឃឹម​​​​​​​​​​​​​​​ សាឡី</v>
          </cell>
          <cell r="E266" t="str">
            <v>KHOEM SALEY</v>
          </cell>
          <cell r="F266" t="str">
            <v>F</v>
          </cell>
          <cell r="G266">
            <v>44188</v>
          </cell>
          <cell r="H266">
            <v>2</v>
          </cell>
          <cell r="I266">
            <v>44250</v>
          </cell>
        </row>
        <row r="266">
          <cell r="M266">
            <v>44251</v>
          </cell>
          <cell r="N266">
            <v>6</v>
          </cell>
          <cell r="O266">
            <v>44432</v>
          </cell>
          <cell r="P266" t="str">
            <v>090618254</v>
          </cell>
          <cell r="Q266">
            <v>28008</v>
          </cell>
          <cell r="R266">
            <v>45</v>
          </cell>
        </row>
        <row r="266">
          <cell r="U266" t="str">
            <v>0712683166</v>
          </cell>
        </row>
        <row r="266">
          <cell r="AA266">
            <v>18</v>
          </cell>
        </row>
        <row r="267">
          <cell r="B267">
            <v>666</v>
          </cell>
          <cell r="C267" t="str">
            <v>成品仓</v>
          </cell>
          <cell r="D267" t="str">
            <v>វ៉ាន វ៉ាន់ណេង</v>
          </cell>
          <cell r="E267" t="str">
            <v>VORN VANNENG</v>
          </cell>
          <cell r="F267" t="str">
            <v>M</v>
          </cell>
          <cell r="G267">
            <v>44191</v>
          </cell>
          <cell r="H267">
            <v>2</v>
          </cell>
          <cell r="I267">
            <v>44253</v>
          </cell>
        </row>
        <row r="267">
          <cell r="M267">
            <v>44254</v>
          </cell>
          <cell r="N267">
            <v>6</v>
          </cell>
          <cell r="O267">
            <v>44435</v>
          </cell>
          <cell r="P267" t="str">
            <v>09071747</v>
          </cell>
          <cell r="Q267">
            <v>36682</v>
          </cell>
          <cell r="R267">
            <v>21</v>
          </cell>
          <cell r="S267" t="str">
            <v>1000219-1983458-ធ</v>
          </cell>
        </row>
        <row r="267">
          <cell r="Z267" t="str">
            <v>有发票</v>
          </cell>
          <cell r="AA267">
            <v>18</v>
          </cell>
        </row>
        <row r="268">
          <cell r="B268">
            <v>671</v>
          </cell>
          <cell r="C268" t="str">
            <v>针车B2线</v>
          </cell>
          <cell r="D268" t="str">
            <v>នុត ផារី</v>
          </cell>
          <cell r="E268" t="str">
            <v>NUT PHARY</v>
          </cell>
          <cell r="F268" t="str">
            <v>F</v>
          </cell>
          <cell r="G268">
            <v>44200</v>
          </cell>
          <cell r="H268">
            <v>2</v>
          </cell>
          <cell r="I268">
            <v>44259</v>
          </cell>
        </row>
        <row r="268">
          <cell r="M268">
            <v>44260</v>
          </cell>
          <cell r="N268">
            <v>6</v>
          </cell>
          <cell r="O268">
            <v>44444</v>
          </cell>
          <cell r="P268" t="str">
            <v>090898535</v>
          </cell>
          <cell r="Q268">
            <v>36900</v>
          </cell>
          <cell r="R268">
            <v>20</v>
          </cell>
          <cell r="S268" t="str">
            <v>2010619-2089264-ទ</v>
          </cell>
        </row>
        <row r="268">
          <cell r="U268" t="str">
            <v>088855174</v>
          </cell>
        </row>
        <row r="268">
          <cell r="AA268">
            <v>18</v>
          </cell>
        </row>
        <row r="269">
          <cell r="B269">
            <v>676</v>
          </cell>
          <cell r="C269" t="str">
            <v>针车A2线</v>
          </cell>
          <cell r="D269" t="str">
            <v>វ៉ា ម៉ៅ</v>
          </cell>
          <cell r="E269" t="str">
            <v>VA MAO</v>
          </cell>
          <cell r="F269" t="str">
            <v>F</v>
          </cell>
          <cell r="G269">
            <v>44200</v>
          </cell>
          <cell r="H269">
            <v>2</v>
          </cell>
          <cell r="I269">
            <v>44259</v>
          </cell>
        </row>
        <row r="269">
          <cell r="M269">
            <v>44260</v>
          </cell>
          <cell r="N269">
            <v>6</v>
          </cell>
          <cell r="O269">
            <v>44444</v>
          </cell>
          <cell r="P269" t="str">
            <v>090562683</v>
          </cell>
          <cell r="Q269">
            <v>30442</v>
          </cell>
          <cell r="R269">
            <v>38</v>
          </cell>
        </row>
        <row r="269">
          <cell r="U269" t="str">
            <v>0976169665</v>
          </cell>
        </row>
        <row r="269">
          <cell r="AA269">
            <v>18</v>
          </cell>
        </row>
        <row r="270">
          <cell r="B270">
            <v>680</v>
          </cell>
          <cell r="C270" t="str">
            <v>针车C2线</v>
          </cell>
          <cell r="D270" t="str">
            <v>ម៉ៅ សារ៉ាន</v>
          </cell>
          <cell r="E270" t="str">
            <v>MAO SARAN</v>
          </cell>
          <cell r="F270" t="str">
            <v>F</v>
          </cell>
          <cell r="G270">
            <v>44200</v>
          </cell>
          <cell r="H270">
            <v>2</v>
          </cell>
          <cell r="I270">
            <v>44259</v>
          </cell>
        </row>
        <row r="270">
          <cell r="M270">
            <v>44260</v>
          </cell>
          <cell r="N270">
            <v>6</v>
          </cell>
          <cell r="O270">
            <v>44444</v>
          </cell>
          <cell r="P270" t="str">
            <v>090619379</v>
          </cell>
          <cell r="Q270">
            <v>27804</v>
          </cell>
          <cell r="R270">
            <v>45</v>
          </cell>
          <cell r="S270" t="str">
            <v>2760517-0739704-យ</v>
          </cell>
        </row>
        <row r="270">
          <cell r="U270" t="str">
            <v>0885823222</v>
          </cell>
        </row>
        <row r="270">
          <cell r="Z270" t="str">
            <v>有发票</v>
          </cell>
          <cell r="AA270">
            <v>18</v>
          </cell>
        </row>
        <row r="271">
          <cell r="B271">
            <v>686</v>
          </cell>
          <cell r="C271" t="str">
            <v>成型C线</v>
          </cell>
          <cell r="D271" t="str">
            <v>ឆាន ទីមឡែន</v>
          </cell>
          <cell r="E271" t="str">
            <v>CHHAN TOEMLEN</v>
          </cell>
          <cell r="F271" t="str">
            <v>F</v>
          </cell>
          <cell r="G271">
            <v>44200</v>
          </cell>
          <cell r="H271">
            <v>2</v>
          </cell>
          <cell r="I271">
            <v>44259</v>
          </cell>
        </row>
        <row r="271">
          <cell r="M271">
            <v>44260</v>
          </cell>
          <cell r="N271">
            <v>6</v>
          </cell>
          <cell r="O271">
            <v>44444</v>
          </cell>
          <cell r="P271" t="str">
            <v>090920282</v>
          </cell>
          <cell r="Q271">
            <v>37259</v>
          </cell>
          <cell r="R271">
            <v>19</v>
          </cell>
          <cell r="S271" t="str">
            <v>2021220-2529530-គ</v>
          </cell>
        </row>
        <row r="271">
          <cell r="AA271">
            <v>18</v>
          </cell>
        </row>
        <row r="272">
          <cell r="B272">
            <v>692</v>
          </cell>
          <cell r="C272" t="str">
            <v>针车C2线</v>
          </cell>
          <cell r="D272" t="str">
            <v>អ៊ឺម ចន</v>
          </cell>
          <cell r="E272" t="str">
            <v>OEM CHON</v>
          </cell>
          <cell r="F272" t="str">
            <v>F</v>
          </cell>
          <cell r="G272">
            <v>44200</v>
          </cell>
          <cell r="H272">
            <v>2</v>
          </cell>
          <cell r="I272">
            <v>44259</v>
          </cell>
        </row>
        <row r="272">
          <cell r="M272">
            <v>44260</v>
          </cell>
          <cell r="N272">
            <v>6</v>
          </cell>
          <cell r="O272">
            <v>44444</v>
          </cell>
          <cell r="P272" t="str">
            <v>090547299</v>
          </cell>
          <cell r="Q272">
            <v>28499</v>
          </cell>
          <cell r="R272">
            <v>43</v>
          </cell>
          <cell r="S272" t="str">
            <v>2780117-0577306-ផ</v>
          </cell>
        </row>
        <row r="272">
          <cell r="U272" t="str">
            <v>0972566010</v>
          </cell>
        </row>
        <row r="272">
          <cell r="Z272" t="str">
            <v>N1286387</v>
          </cell>
          <cell r="AA272">
            <v>18</v>
          </cell>
        </row>
        <row r="273">
          <cell r="B273">
            <v>672</v>
          </cell>
          <cell r="C273" t="str">
            <v>针车C2线</v>
          </cell>
          <cell r="D273" t="str">
            <v>អ៊ិន សាមី</v>
          </cell>
          <cell r="E273" t="str">
            <v>IN SAMEY</v>
          </cell>
          <cell r="F273" t="str">
            <v>F</v>
          </cell>
          <cell r="G273">
            <v>44200</v>
          </cell>
          <cell r="H273">
            <v>2</v>
          </cell>
          <cell r="I273">
            <v>44259</v>
          </cell>
        </row>
        <row r="273">
          <cell r="M273">
            <v>44260</v>
          </cell>
          <cell r="N273">
            <v>6</v>
          </cell>
          <cell r="O273">
            <v>44444</v>
          </cell>
          <cell r="P273" t="str">
            <v>090907297</v>
          </cell>
          <cell r="Q273">
            <v>29142</v>
          </cell>
          <cell r="R273">
            <v>41</v>
          </cell>
          <cell r="S273" t="str">
            <v>2790320-2334459-ប</v>
          </cell>
        </row>
        <row r="273">
          <cell r="Z273" t="str">
            <v>有发票</v>
          </cell>
          <cell r="AA273">
            <v>18</v>
          </cell>
        </row>
        <row r="274">
          <cell r="B274">
            <v>688</v>
          </cell>
          <cell r="C274" t="str">
            <v>针车C1线</v>
          </cell>
          <cell r="D274" t="str">
            <v>អ៊ុក ណារិន</v>
          </cell>
          <cell r="E274" t="str">
            <v>OUK NARIN</v>
          </cell>
          <cell r="F274" t="str">
            <v>F</v>
          </cell>
          <cell r="G274">
            <v>44200</v>
          </cell>
          <cell r="H274">
            <v>2</v>
          </cell>
          <cell r="I274">
            <v>44259</v>
          </cell>
        </row>
        <row r="274">
          <cell r="M274">
            <v>44260</v>
          </cell>
          <cell r="N274">
            <v>6</v>
          </cell>
          <cell r="O274">
            <v>44444</v>
          </cell>
          <cell r="P274" t="str">
            <v>090591740</v>
          </cell>
          <cell r="Q274">
            <v>28991</v>
          </cell>
          <cell r="R274">
            <v>42</v>
          </cell>
          <cell r="S274" t="str">
            <v>2790219-1984644-ក</v>
          </cell>
        </row>
        <row r="274">
          <cell r="AA274">
            <v>18</v>
          </cell>
        </row>
        <row r="275">
          <cell r="B275">
            <v>689</v>
          </cell>
          <cell r="C275" t="str">
            <v>成型C线</v>
          </cell>
          <cell r="D275" t="str">
            <v>យឹម ស៊ីថា</v>
          </cell>
          <cell r="E275" t="str">
            <v>YIM SITHA</v>
          </cell>
          <cell r="F275" t="str">
            <v>F</v>
          </cell>
          <cell r="G275">
            <v>44200</v>
          </cell>
          <cell r="H275">
            <v>2</v>
          </cell>
          <cell r="I275">
            <v>44259</v>
          </cell>
        </row>
        <row r="275">
          <cell r="M275">
            <v>44260</v>
          </cell>
          <cell r="N275">
            <v>6</v>
          </cell>
          <cell r="O275">
            <v>44444</v>
          </cell>
          <cell r="P275" t="str">
            <v>090589595</v>
          </cell>
          <cell r="Q275">
            <v>28524</v>
          </cell>
          <cell r="R275">
            <v>43</v>
          </cell>
          <cell r="S275" t="str">
            <v>2781218-194574-ខ</v>
          </cell>
        </row>
        <row r="275">
          <cell r="Z275" t="str">
            <v>N02046826</v>
          </cell>
          <cell r="AA275">
            <v>18</v>
          </cell>
        </row>
        <row r="276">
          <cell r="B276">
            <v>690</v>
          </cell>
          <cell r="C276" t="str">
            <v>成型A线</v>
          </cell>
          <cell r="D276" t="str">
            <v>ហន ភត្រ្តា</v>
          </cell>
          <cell r="E276" t="str">
            <v>HORN PHEAKTRA</v>
          </cell>
          <cell r="F276" t="str">
            <v>F</v>
          </cell>
          <cell r="G276">
            <v>44200</v>
          </cell>
          <cell r="H276">
            <v>2</v>
          </cell>
          <cell r="I276">
            <v>44259</v>
          </cell>
        </row>
        <row r="276">
          <cell r="M276">
            <v>44260</v>
          </cell>
          <cell r="N276">
            <v>6</v>
          </cell>
          <cell r="O276">
            <v>44444</v>
          </cell>
          <cell r="P276" t="str">
            <v>090912903</v>
          </cell>
          <cell r="Q276">
            <v>37353</v>
          </cell>
          <cell r="R276">
            <v>19</v>
          </cell>
          <cell r="S276" t="str">
            <v>2020520-2363308-ឃ</v>
          </cell>
        </row>
        <row r="276">
          <cell r="AA276">
            <v>18</v>
          </cell>
          <cell r="AB276">
            <v>1</v>
          </cell>
        </row>
        <row r="277">
          <cell r="B277">
            <v>693</v>
          </cell>
          <cell r="C277" t="str">
            <v>成型B线</v>
          </cell>
          <cell r="D277" t="str">
            <v>អ៊ែម ឌីណា</v>
          </cell>
          <cell r="E277" t="str">
            <v>EM DINA</v>
          </cell>
          <cell r="F277" t="str">
            <v>M</v>
          </cell>
          <cell r="G277">
            <v>44200</v>
          </cell>
          <cell r="H277">
            <v>2</v>
          </cell>
          <cell r="I277">
            <v>44259</v>
          </cell>
        </row>
        <row r="277">
          <cell r="M277">
            <v>44260</v>
          </cell>
          <cell r="N277">
            <v>6</v>
          </cell>
          <cell r="O277">
            <v>44444</v>
          </cell>
          <cell r="P277" t="str">
            <v>090918798</v>
          </cell>
          <cell r="Q277">
            <v>37347</v>
          </cell>
          <cell r="R277">
            <v>19</v>
          </cell>
          <cell r="S277" t="str">
            <v>1020820-2437515-ជ</v>
          </cell>
        </row>
        <row r="277">
          <cell r="AA277">
            <v>18</v>
          </cell>
        </row>
        <row r="278">
          <cell r="B278">
            <v>694</v>
          </cell>
          <cell r="C278" t="str">
            <v>成型B线</v>
          </cell>
          <cell r="D278" t="str">
            <v>ថទ ទូ</v>
          </cell>
          <cell r="E278" t="str">
            <v>THORN TU</v>
          </cell>
          <cell r="F278" t="str">
            <v>F</v>
          </cell>
          <cell r="G278">
            <v>44200</v>
          </cell>
          <cell r="H278">
            <v>2</v>
          </cell>
          <cell r="I278">
            <v>44259</v>
          </cell>
        </row>
        <row r="278">
          <cell r="M278">
            <v>44260</v>
          </cell>
          <cell r="N278">
            <v>6</v>
          </cell>
          <cell r="O278">
            <v>44444</v>
          </cell>
          <cell r="P278" t="str">
            <v>080080176</v>
          </cell>
          <cell r="Q278">
            <v>36380</v>
          </cell>
          <cell r="R278">
            <v>22</v>
          </cell>
          <cell r="S278" t="str">
            <v>2991218-1919199-ច</v>
          </cell>
        </row>
        <row r="278">
          <cell r="Z278" t="str">
            <v>N2201911</v>
          </cell>
          <cell r="AA278">
            <v>18</v>
          </cell>
        </row>
        <row r="279">
          <cell r="B279">
            <v>695</v>
          </cell>
          <cell r="C279" t="str">
            <v>成型A线</v>
          </cell>
          <cell r="D279" t="str">
            <v>ស្រីហម បុប្ផា</v>
          </cell>
          <cell r="E279" t="str">
            <v>SREYHORM BOPHA</v>
          </cell>
          <cell r="F279" t="str">
            <v>M</v>
          </cell>
          <cell r="G279">
            <v>44200</v>
          </cell>
          <cell r="H279">
            <v>2</v>
          </cell>
          <cell r="I279">
            <v>44259</v>
          </cell>
        </row>
        <row r="279">
          <cell r="M279">
            <v>44260</v>
          </cell>
          <cell r="N279">
            <v>6</v>
          </cell>
          <cell r="O279">
            <v>44444</v>
          </cell>
          <cell r="P279" t="str">
            <v>090515842</v>
          </cell>
          <cell r="Q279">
            <v>32304</v>
          </cell>
          <cell r="R279">
            <v>33</v>
          </cell>
        </row>
        <row r="279">
          <cell r="AA279">
            <v>18</v>
          </cell>
        </row>
        <row r="280">
          <cell r="B280">
            <v>696</v>
          </cell>
          <cell r="C280" t="str">
            <v>成型A线</v>
          </cell>
          <cell r="D280" t="str">
            <v>គង់ ស៊ីណា</v>
          </cell>
          <cell r="E280" t="str">
            <v>KONG SINA</v>
          </cell>
          <cell r="F280" t="str">
            <v>F</v>
          </cell>
          <cell r="G280">
            <v>44200</v>
          </cell>
          <cell r="H280">
            <v>2</v>
          </cell>
          <cell r="I280">
            <v>44259</v>
          </cell>
        </row>
        <row r="280">
          <cell r="M280">
            <v>44260</v>
          </cell>
          <cell r="N280">
            <v>6</v>
          </cell>
          <cell r="O280">
            <v>44444</v>
          </cell>
          <cell r="P280" t="str">
            <v>090688907</v>
          </cell>
          <cell r="Q280">
            <v>30870</v>
          </cell>
          <cell r="R280">
            <v>37</v>
          </cell>
          <cell r="S280" t="str">
            <v>2840117-0575374-ផ</v>
          </cell>
        </row>
        <row r="280">
          <cell r="Z280">
            <v>498476</v>
          </cell>
          <cell r="AA280">
            <v>18</v>
          </cell>
        </row>
        <row r="281">
          <cell r="B281">
            <v>698</v>
          </cell>
          <cell r="C281" t="str">
            <v>成型B线</v>
          </cell>
          <cell r="D281" t="str">
            <v>ពេជ្រ សាមឌី</v>
          </cell>
          <cell r="E281" t="str">
            <v>PICH SAMDY</v>
          </cell>
          <cell r="F281" t="str">
            <v>M</v>
          </cell>
          <cell r="G281">
            <v>44200</v>
          </cell>
          <cell r="H281">
            <v>2</v>
          </cell>
          <cell r="I281">
            <v>44259</v>
          </cell>
        </row>
        <row r="281">
          <cell r="M281">
            <v>44260</v>
          </cell>
          <cell r="N281">
            <v>6</v>
          </cell>
          <cell r="O281">
            <v>44444</v>
          </cell>
          <cell r="P281" t="str">
            <v>090880050</v>
          </cell>
          <cell r="Q281">
            <v>37534</v>
          </cell>
          <cell r="R281">
            <v>18</v>
          </cell>
        </row>
        <row r="281">
          <cell r="Z281" t="str">
            <v>有发票</v>
          </cell>
          <cell r="AA281">
            <v>18</v>
          </cell>
        </row>
        <row r="282">
          <cell r="B282">
            <v>699</v>
          </cell>
          <cell r="C282" t="str">
            <v>成型C线</v>
          </cell>
          <cell r="D282" t="str">
            <v>ណន សាម៉ុល</v>
          </cell>
          <cell r="E282" t="str">
            <v>NON SAMOL</v>
          </cell>
          <cell r="F282" t="str">
            <v>M</v>
          </cell>
          <cell r="G282">
            <v>44200</v>
          </cell>
          <cell r="H282">
            <v>2</v>
          </cell>
          <cell r="I282">
            <v>44259</v>
          </cell>
        </row>
        <row r="282">
          <cell r="M282">
            <v>44260</v>
          </cell>
          <cell r="N282">
            <v>6</v>
          </cell>
          <cell r="O282">
            <v>44444</v>
          </cell>
          <cell r="P282" t="str">
            <v>090903843</v>
          </cell>
          <cell r="Q282">
            <v>36634</v>
          </cell>
          <cell r="R282">
            <v>21</v>
          </cell>
          <cell r="S282" t="str">
            <v>1000320-2335340-រ</v>
          </cell>
        </row>
        <row r="282">
          <cell r="Z282" t="str">
            <v>有发票</v>
          </cell>
          <cell r="AA282">
            <v>18</v>
          </cell>
        </row>
        <row r="283">
          <cell r="B283">
            <v>701</v>
          </cell>
          <cell r="C283" t="str">
            <v>成型C线</v>
          </cell>
          <cell r="D283" t="str">
            <v>ឡេង សុខា</v>
          </cell>
          <cell r="E283" t="str">
            <v>LONG SOKHA</v>
          </cell>
          <cell r="F283" t="str">
            <v>M</v>
          </cell>
          <cell r="G283">
            <v>44200</v>
          </cell>
          <cell r="H283">
            <v>2</v>
          </cell>
          <cell r="I283">
            <v>44259</v>
          </cell>
        </row>
        <row r="283">
          <cell r="M283">
            <v>44260</v>
          </cell>
          <cell r="N283">
            <v>6</v>
          </cell>
          <cell r="O283">
            <v>44444</v>
          </cell>
          <cell r="P283" t="str">
            <v>090727715</v>
          </cell>
          <cell r="Q283">
            <v>29258</v>
          </cell>
          <cell r="R283">
            <v>41</v>
          </cell>
          <cell r="S283" t="str">
            <v>1800121-2534935-ឋ</v>
          </cell>
        </row>
        <row r="283">
          <cell r="Z283" t="str">
            <v>有发票</v>
          </cell>
          <cell r="AA283">
            <v>18</v>
          </cell>
        </row>
        <row r="284">
          <cell r="B284">
            <v>707</v>
          </cell>
          <cell r="C284" t="str">
            <v>成型A线</v>
          </cell>
          <cell r="D284" t="str">
            <v>ចាន់ ស៊ាឡេង</v>
          </cell>
          <cell r="E284" t="str">
            <v>CHAN SEAKLENG</v>
          </cell>
          <cell r="F284" t="str">
            <v>F</v>
          </cell>
          <cell r="G284">
            <v>44214</v>
          </cell>
          <cell r="H284">
            <v>2</v>
          </cell>
          <cell r="I284">
            <v>44273</v>
          </cell>
        </row>
        <row r="284">
          <cell r="M284">
            <v>44274</v>
          </cell>
          <cell r="N284">
            <v>6</v>
          </cell>
          <cell r="O284">
            <v>44458</v>
          </cell>
          <cell r="P284" t="str">
            <v>160543362</v>
          </cell>
          <cell r="Q284">
            <v>36928</v>
          </cell>
          <cell r="R284">
            <v>20</v>
          </cell>
        </row>
        <row r="284">
          <cell r="U284" t="str">
            <v>070856818</v>
          </cell>
        </row>
        <row r="284">
          <cell r="AA284">
            <v>18</v>
          </cell>
          <cell r="AB284">
            <v>0.5</v>
          </cell>
        </row>
        <row r="285">
          <cell r="B285">
            <v>708</v>
          </cell>
          <cell r="C285" t="str">
            <v>成型A线</v>
          </cell>
          <cell r="D285" t="str">
            <v>មុំ សារុន</v>
          </cell>
          <cell r="E285" t="str">
            <v>MOM SARUN</v>
          </cell>
          <cell r="F285" t="str">
            <v>M</v>
          </cell>
          <cell r="G285">
            <v>44214</v>
          </cell>
          <cell r="H285">
            <v>2</v>
          </cell>
          <cell r="I285">
            <v>44273</v>
          </cell>
        </row>
        <row r="285">
          <cell r="M285">
            <v>44274</v>
          </cell>
          <cell r="N285">
            <v>6</v>
          </cell>
          <cell r="O285">
            <v>44458</v>
          </cell>
          <cell r="P285" t="str">
            <v>090813479</v>
          </cell>
          <cell r="Q285">
            <v>31246</v>
          </cell>
          <cell r="R285">
            <v>36</v>
          </cell>
          <cell r="S285" t="str">
            <v>1850519-2055345-ប</v>
          </cell>
        </row>
        <row r="285">
          <cell r="U285" t="str">
            <v>0976562175</v>
          </cell>
        </row>
        <row r="285">
          <cell r="Z285" t="str">
            <v>N01998998</v>
          </cell>
          <cell r="AA285">
            <v>18</v>
          </cell>
        </row>
        <row r="286">
          <cell r="B286">
            <v>710</v>
          </cell>
          <cell r="C286" t="str">
            <v>电脑针车</v>
          </cell>
          <cell r="D286" t="str">
            <v>ហ៊ី គុំ</v>
          </cell>
          <cell r="E286" t="str">
            <v>HY KUM</v>
          </cell>
          <cell r="F286" t="str">
            <v>F</v>
          </cell>
          <cell r="G286">
            <v>44214</v>
          </cell>
          <cell r="H286">
            <v>2</v>
          </cell>
          <cell r="I286">
            <v>44273</v>
          </cell>
        </row>
        <row r="286">
          <cell r="M286">
            <v>44274</v>
          </cell>
          <cell r="N286">
            <v>6</v>
          </cell>
          <cell r="O286">
            <v>44458</v>
          </cell>
          <cell r="P286" t="str">
            <v>061515342</v>
          </cell>
          <cell r="Q286">
            <v>34123</v>
          </cell>
          <cell r="R286">
            <v>28</v>
          </cell>
          <cell r="S286" t="str">
            <v>2930916-0303806-ទ</v>
          </cell>
        </row>
        <row r="286">
          <cell r="U286" t="str">
            <v>0882319896</v>
          </cell>
        </row>
        <row r="286">
          <cell r="Z286" t="str">
            <v>有发票</v>
          </cell>
          <cell r="AA286">
            <v>18</v>
          </cell>
        </row>
        <row r="287">
          <cell r="B287">
            <v>711</v>
          </cell>
          <cell r="C287" t="str">
            <v>成型B线</v>
          </cell>
          <cell r="D287" t="str">
            <v>យ៉ន កូយ</v>
          </cell>
          <cell r="E287" t="str">
            <v>YORN KOY</v>
          </cell>
          <cell r="F287" t="str">
            <v>F</v>
          </cell>
          <cell r="G287">
            <v>44214</v>
          </cell>
          <cell r="H287">
            <v>2</v>
          </cell>
          <cell r="I287">
            <v>44273</v>
          </cell>
        </row>
        <row r="287">
          <cell r="M287">
            <v>44274</v>
          </cell>
          <cell r="N287">
            <v>6</v>
          </cell>
          <cell r="O287">
            <v>44458</v>
          </cell>
          <cell r="P287" t="str">
            <v>090909605</v>
          </cell>
          <cell r="Q287">
            <v>37005</v>
          </cell>
          <cell r="R287">
            <v>20</v>
          </cell>
          <cell r="S287" t="str">
            <v>2010120-2290529-គ</v>
          </cell>
        </row>
        <row r="287">
          <cell r="U287" t="str">
            <v>0883291790</v>
          </cell>
        </row>
        <row r="287">
          <cell r="AA287">
            <v>18</v>
          </cell>
        </row>
        <row r="288">
          <cell r="B288">
            <v>712</v>
          </cell>
          <cell r="C288" t="str">
            <v>成型B线</v>
          </cell>
          <cell r="D288" t="str">
            <v>ជ័យ សាបាន</v>
          </cell>
          <cell r="E288" t="str">
            <v>CHEY SABAN</v>
          </cell>
          <cell r="F288" t="str">
            <v>M</v>
          </cell>
          <cell r="G288">
            <v>44214</v>
          </cell>
          <cell r="H288">
            <v>2</v>
          </cell>
          <cell r="I288">
            <v>44273</v>
          </cell>
        </row>
        <row r="288">
          <cell r="M288">
            <v>44274</v>
          </cell>
          <cell r="N288">
            <v>6</v>
          </cell>
          <cell r="O288">
            <v>44458</v>
          </cell>
          <cell r="P288" t="str">
            <v>090865836</v>
          </cell>
          <cell r="Q288">
            <v>31238</v>
          </cell>
          <cell r="R288">
            <v>36</v>
          </cell>
          <cell r="S288" t="str">
            <v>1850118-1201223-គ</v>
          </cell>
        </row>
        <row r="288">
          <cell r="U288" t="str">
            <v>0973798540</v>
          </cell>
        </row>
        <row r="288">
          <cell r="Z288" t="str">
            <v>有发票</v>
          </cell>
          <cell r="AA288">
            <v>18</v>
          </cell>
        </row>
        <row r="289">
          <cell r="B289">
            <v>713</v>
          </cell>
          <cell r="C289" t="str">
            <v>成型A线</v>
          </cell>
          <cell r="D289" t="str">
            <v>ព្រុំ សាន</v>
          </cell>
          <cell r="E289" t="str">
            <v>PRUM SAT</v>
          </cell>
          <cell r="F289" t="str">
            <v>F</v>
          </cell>
          <cell r="G289">
            <v>44214</v>
          </cell>
          <cell r="H289">
            <v>2</v>
          </cell>
          <cell r="I289">
            <v>44273</v>
          </cell>
        </row>
        <row r="289">
          <cell r="M289">
            <v>44274</v>
          </cell>
          <cell r="N289">
            <v>6</v>
          </cell>
          <cell r="O289">
            <v>44458</v>
          </cell>
          <cell r="P289" t="str">
            <v>090886496</v>
          </cell>
          <cell r="Q289">
            <v>37412</v>
          </cell>
          <cell r="R289">
            <v>19</v>
          </cell>
          <cell r="S289" t="str">
            <v>2030719-213862-ណ</v>
          </cell>
        </row>
        <row r="289">
          <cell r="U289" t="str">
            <v>0976473965</v>
          </cell>
        </row>
        <row r="289">
          <cell r="Z289" t="str">
            <v>有发票</v>
          </cell>
          <cell r="AA289">
            <v>18</v>
          </cell>
        </row>
        <row r="290">
          <cell r="B290">
            <v>723</v>
          </cell>
          <cell r="C290" t="str">
            <v>成型B线</v>
          </cell>
          <cell r="D290" t="str">
            <v>ភិន វ៉ាន់ឆៃ</v>
          </cell>
          <cell r="E290" t="str">
            <v>PHIN VANCHHAI</v>
          </cell>
          <cell r="F290" t="str">
            <v>M</v>
          </cell>
          <cell r="G290">
            <v>44214</v>
          </cell>
          <cell r="H290">
            <v>2</v>
          </cell>
          <cell r="I290">
            <v>44273</v>
          </cell>
        </row>
        <row r="290">
          <cell r="M290">
            <v>44274</v>
          </cell>
          <cell r="N290">
            <v>6</v>
          </cell>
          <cell r="O290">
            <v>44458</v>
          </cell>
          <cell r="P290" t="str">
            <v>090755399</v>
          </cell>
          <cell r="Q290">
            <v>35600</v>
          </cell>
          <cell r="R290">
            <v>24</v>
          </cell>
          <cell r="S290" t="str">
            <v>1971017-0932643-ប</v>
          </cell>
        </row>
        <row r="290">
          <cell r="U290" t="str">
            <v>0887919479</v>
          </cell>
        </row>
        <row r="290">
          <cell r="Z290" t="str">
            <v>N1716544</v>
          </cell>
          <cell r="AA290">
            <v>18</v>
          </cell>
        </row>
        <row r="291">
          <cell r="B291">
            <v>732</v>
          </cell>
          <cell r="C291" t="str">
            <v>裁断</v>
          </cell>
          <cell r="D291" t="str">
            <v>ភី​ សង្ខៅ</v>
          </cell>
          <cell r="E291" t="str">
            <v>PHY DORNGKHAO</v>
          </cell>
          <cell r="F291" t="str">
            <v>F</v>
          </cell>
          <cell r="G291">
            <v>44215</v>
          </cell>
          <cell r="H291">
            <v>2</v>
          </cell>
          <cell r="I291">
            <v>44274</v>
          </cell>
        </row>
        <row r="291">
          <cell r="M291">
            <v>44275</v>
          </cell>
          <cell r="N291">
            <v>6</v>
          </cell>
          <cell r="O291">
            <v>44459</v>
          </cell>
          <cell r="P291" t="str">
            <v>090909669</v>
          </cell>
          <cell r="Q291">
            <v>36590</v>
          </cell>
          <cell r="R291">
            <v>21</v>
          </cell>
          <cell r="S291" t="str">
            <v>1000120-2288650-គ</v>
          </cell>
        </row>
        <row r="291">
          <cell r="U291" t="str">
            <v>066327853</v>
          </cell>
        </row>
        <row r="291">
          <cell r="Z291" t="str">
            <v>有发票</v>
          </cell>
          <cell r="AA291">
            <v>18</v>
          </cell>
        </row>
        <row r="292">
          <cell r="B292">
            <v>733</v>
          </cell>
          <cell r="C292" t="str">
            <v>成型C线</v>
          </cell>
          <cell r="D292" t="str">
            <v>ឆាន់ សួន</v>
          </cell>
          <cell r="E292" t="str">
            <v>CHHAN SUON</v>
          </cell>
          <cell r="F292" t="str">
            <v>F</v>
          </cell>
          <cell r="G292">
            <v>44215</v>
          </cell>
          <cell r="H292">
            <v>2</v>
          </cell>
          <cell r="I292">
            <v>44274</v>
          </cell>
        </row>
        <row r="292">
          <cell r="M292">
            <v>44275</v>
          </cell>
          <cell r="N292">
            <v>6</v>
          </cell>
          <cell r="O292">
            <v>44459</v>
          </cell>
          <cell r="P292" t="str">
            <v>090914322</v>
          </cell>
          <cell r="Q292">
            <v>37317</v>
          </cell>
          <cell r="R292">
            <v>19</v>
          </cell>
          <cell r="S292" t="str">
            <v>2020620-2389570-ឍ</v>
          </cell>
        </row>
        <row r="292">
          <cell r="U292" t="str">
            <v>0889324164</v>
          </cell>
        </row>
        <row r="292">
          <cell r="Z292" t="str">
            <v>有发票</v>
          </cell>
          <cell r="AA292">
            <v>18</v>
          </cell>
        </row>
        <row r="293">
          <cell r="B293">
            <v>734</v>
          </cell>
          <cell r="C293" t="str">
            <v>成型A线</v>
          </cell>
          <cell r="D293" t="str">
            <v>ចាន់ ស្រីពៅ</v>
          </cell>
          <cell r="E293" t="str">
            <v>CHAN SREYPEOU</v>
          </cell>
          <cell r="F293" t="str">
            <v>F</v>
          </cell>
          <cell r="G293">
            <v>44216</v>
          </cell>
          <cell r="H293">
            <v>2</v>
          </cell>
          <cell r="I293">
            <v>44275</v>
          </cell>
        </row>
        <row r="293">
          <cell r="M293">
            <v>44276</v>
          </cell>
          <cell r="N293">
            <v>6</v>
          </cell>
          <cell r="O293">
            <v>44460</v>
          </cell>
          <cell r="P293" t="str">
            <v>090924059</v>
          </cell>
          <cell r="Q293">
            <v>37147</v>
          </cell>
          <cell r="R293">
            <v>19</v>
          </cell>
          <cell r="S293" t="str">
            <v>2010121-2543949-ដ</v>
          </cell>
        </row>
        <row r="293">
          <cell r="U293" t="str">
            <v>0883095076</v>
          </cell>
        </row>
        <row r="293">
          <cell r="Z293" t="str">
            <v>有发票</v>
          </cell>
          <cell r="AA293">
            <v>18</v>
          </cell>
        </row>
        <row r="294">
          <cell r="B294">
            <v>735</v>
          </cell>
          <cell r="C294" t="str">
            <v>成型A线</v>
          </cell>
          <cell r="D294" t="str">
            <v>ទិត រ៉ានី</v>
          </cell>
          <cell r="E294" t="str">
            <v>TITH RANY</v>
          </cell>
          <cell r="F294" t="str">
            <v>F</v>
          </cell>
          <cell r="G294">
            <v>44216</v>
          </cell>
          <cell r="H294">
            <v>2</v>
          </cell>
          <cell r="I294">
            <v>44275</v>
          </cell>
        </row>
        <row r="294">
          <cell r="M294">
            <v>44276</v>
          </cell>
          <cell r="N294">
            <v>6</v>
          </cell>
          <cell r="O294">
            <v>44460</v>
          </cell>
          <cell r="P294" t="str">
            <v>090897465</v>
          </cell>
          <cell r="Q294">
            <v>37522</v>
          </cell>
          <cell r="R294">
            <v>18</v>
          </cell>
          <cell r="S294" t="str">
            <v>1020420-2351008-វ</v>
          </cell>
        </row>
        <row r="294">
          <cell r="U294" t="str">
            <v>0977841643</v>
          </cell>
        </row>
        <row r="294">
          <cell r="AA294">
            <v>18</v>
          </cell>
        </row>
        <row r="295">
          <cell r="B295">
            <v>736</v>
          </cell>
          <cell r="C295" t="str">
            <v>成型C线</v>
          </cell>
          <cell r="D295" t="str">
            <v>ប្រាក់ វាសនា</v>
          </cell>
          <cell r="E295" t="str">
            <v>PRAK VEASNA</v>
          </cell>
          <cell r="F295" t="str">
            <v>F</v>
          </cell>
          <cell r="G295">
            <v>44215</v>
          </cell>
          <cell r="H295">
            <v>2</v>
          </cell>
          <cell r="I295">
            <v>44274</v>
          </cell>
        </row>
        <row r="295">
          <cell r="M295">
            <v>44275</v>
          </cell>
          <cell r="N295">
            <v>6</v>
          </cell>
          <cell r="O295">
            <v>44459</v>
          </cell>
          <cell r="P295" t="str">
            <v>090686595</v>
          </cell>
          <cell r="Q295">
            <v>33090</v>
          </cell>
          <cell r="R295">
            <v>31</v>
          </cell>
          <cell r="S295" t="str">
            <v>1900717-0836169-យ</v>
          </cell>
        </row>
        <row r="295">
          <cell r="U295" t="str">
            <v>0882306534</v>
          </cell>
        </row>
        <row r="295">
          <cell r="Z295" t="str">
            <v>有发票</v>
          </cell>
          <cell r="AA295">
            <v>18</v>
          </cell>
        </row>
        <row r="296">
          <cell r="B296">
            <v>714</v>
          </cell>
          <cell r="C296" t="str">
            <v>电脑针车</v>
          </cell>
          <cell r="D296" t="str">
            <v>ប្រាក់ ស៊ីនួន</v>
          </cell>
          <cell r="E296" t="str">
            <v>PRAK SINUON</v>
          </cell>
          <cell r="F296" t="str">
            <v>F</v>
          </cell>
          <cell r="G296">
            <v>44214</v>
          </cell>
          <cell r="H296">
            <v>2</v>
          </cell>
          <cell r="I296">
            <v>44273</v>
          </cell>
        </row>
        <row r="296">
          <cell r="M296">
            <v>44274</v>
          </cell>
          <cell r="N296">
            <v>6</v>
          </cell>
          <cell r="O296">
            <v>44458</v>
          </cell>
          <cell r="P296" t="str">
            <v>090808846</v>
          </cell>
          <cell r="Q296">
            <v>30560</v>
          </cell>
          <cell r="R296">
            <v>38</v>
          </cell>
          <cell r="S296" t="str">
            <v>2831018-1809026-ថ</v>
          </cell>
        </row>
        <row r="296">
          <cell r="U296" t="str">
            <v>0978250734</v>
          </cell>
        </row>
        <row r="296">
          <cell r="Z296" t="str">
            <v>有发票</v>
          </cell>
          <cell r="AA296">
            <v>18</v>
          </cell>
        </row>
        <row r="297">
          <cell r="B297">
            <v>718</v>
          </cell>
          <cell r="C297" t="str">
            <v>电脑针车</v>
          </cell>
          <cell r="D297" t="str">
            <v>ឡឹង​ សុណា</v>
          </cell>
          <cell r="E297" t="str">
            <v>LOENG SONA</v>
          </cell>
          <cell r="F297" t="str">
            <v>F</v>
          </cell>
          <cell r="G297">
            <v>44214</v>
          </cell>
          <cell r="H297">
            <v>2</v>
          </cell>
          <cell r="I297">
            <v>44273</v>
          </cell>
        </row>
        <row r="297">
          <cell r="M297">
            <v>44274</v>
          </cell>
          <cell r="N297">
            <v>6</v>
          </cell>
          <cell r="O297">
            <v>44458</v>
          </cell>
          <cell r="P297" t="str">
            <v>090871349</v>
          </cell>
          <cell r="Q297">
            <v>36260</v>
          </cell>
          <cell r="R297">
            <v>22</v>
          </cell>
          <cell r="S297" t="str">
            <v>2990618-143688-គ</v>
          </cell>
        </row>
        <row r="297">
          <cell r="U297" t="str">
            <v>0967924772</v>
          </cell>
        </row>
        <row r="297">
          <cell r="AA297">
            <v>18</v>
          </cell>
        </row>
        <row r="298">
          <cell r="B298">
            <v>719</v>
          </cell>
          <cell r="C298" t="str">
            <v>电脑针车</v>
          </cell>
          <cell r="D298" t="str">
            <v>ឃីម ពិសី</v>
          </cell>
          <cell r="E298" t="str">
            <v>KHIM PISEY</v>
          </cell>
          <cell r="F298" t="str">
            <v>F</v>
          </cell>
          <cell r="G298">
            <v>44214</v>
          </cell>
          <cell r="H298">
            <v>2</v>
          </cell>
          <cell r="I298">
            <v>44273</v>
          </cell>
        </row>
        <row r="298">
          <cell r="M298">
            <v>44274</v>
          </cell>
          <cell r="N298">
            <v>6</v>
          </cell>
          <cell r="O298">
            <v>44458</v>
          </cell>
          <cell r="P298" t="str">
            <v>051591533</v>
          </cell>
          <cell r="Q298">
            <v>37482</v>
          </cell>
          <cell r="R298">
            <v>19</v>
          </cell>
        </row>
        <row r="298">
          <cell r="U298" t="str">
            <v>0967009124</v>
          </cell>
        </row>
        <row r="298">
          <cell r="AA298">
            <v>18</v>
          </cell>
        </row>
        <row r="299">
          <cell r="B299">
            <v>728</v>
          </cell>
          <cell r="C299" t="str">
            <v>裁断</v>
          </cell>
          <cell r="D299" t="str">
            <v>សុខ​ សុខុម</v>
          </cell>
          <cell r="E299" t="str">
            <v>SOK SOKHOM</v>
          </cell>
          <cell r="F299" t="str">
            <v>M</v>
          </cell>
          <cell r="G299">
            <v>44215</v>
          </cell>
          <cell r="H299">
            <v>2</v>
          </cell>
          <cell r="I299">
            <v>44274</v>
          </cell>
        </row>
        <row r="299">
          <cell r="M299">
            <v>44275</v>
          </cell>
          <cell r="N299">
            <v>6</v>
          </cell>
          <cell r="O299">
            <v>44459</v>
          </cell>
          <cell r="P299" t="str">
            <v>09087619</v>
          </cell>
          <cell r="Q299">
            <v>36265</v>
          </cell>
          <cell r="R299">
            <v>22</v>
          </cell>
        </row>
        <row r="299">
          <cell r="U299" t="str">
            <v>090786810</v>
          </cell>
        </row>
        <row r="299">
          <cell r="AA299">
            <v>18</v>
          </cell>
          <cell r="AB299">
            <v>1</v>
          </cell>
        </row>
        <row r="300">
          <cell r="B300">
            <v>737</v>
          </cell>
          <cell r="C300" t="str">
            <v>成型A线</v>
          </cell>
          <cell r="D300" t="str">
            <v>អ៊ុក ឆាយ</v>
          </cell>
          <cell r="E300" t="str">
            <v>UK CHAY</v>
          </cell>
          <cell r="F300" t="str">
            <v>M</v>
          </cell>
          <cell r="G300">
            <v>44216</v>
          </cell>
          <cell r="H300">
            <v>2</v>
          </cell>
          <cell r="I300">
            <v>44275</v>
          </cell>
        </row>
        <row r="300">
          <cell r="M300">
            <v>44276</v>
          </cell>
          <cell r="N300">
            <v>6</v>
          </cell>
          <cell r="O300">
            <v>44460</v>
          </cell>
          <cell r="P300" t="str">
            <v>090927677</v>
          </cell>
          <cell r="Q300">
            <v>37403</v>
          </cell>
          <cell r="R300">
            <v>19</v>
          </cell>
          <cell r="S300" t="str">
            <v>1020121-2545104-វ</v>
          </cell>
        </row>
        <row r="300">
          <cell r="U300" t="str">
            <v>0976898957</v>
          </cell>
        </row>
        <row r="300">
          <cell r="AA300">
            <v>18</v>
          </cell>
        </row>
        <row r="301">
          <cell r="B301">
            <v>702</v>
          </cell>
          <cell r="C301" t="str">
            <v>品管</v>
          </cell>
          <cell r="D301" t="str">
            <v>ឃន រក្សា</v>
          </cell>
          <cell r="E301" t="str">
            <v>KHORN REAKSA</v>
          </cell>
          <cell r="F301" t="str">
            <v>F</v>
          </cell>
          <cell r="G301">
            <v>44214</v>
          </cell>
          <cell r="H301">
            <v>2</v>
          </cell>
          <cell r="I301">
            <v>44273</v>
          </cell>
        </row>
        <row r="301">
          <cell r="M301">
            <v>44274</v>
          </cell>
          <cell r="N301">
            <v>6</v>
          </cell>
          <cell r="O301">
            <v>44458</v>
          </cell>
          <cell r="P301" t="str">
            <v>090875657</v>
          </cell>
          <cell r="Q301">
            <v>36264</v>
          </cell>
          <cell r="R301">
            <v>22</v>
          </cell>
          <cell r="S301" t="str">
            <v>2990917-0913703-ល</v>
          </cell>
        </row>
        <row r="301">
          <cell r="U301" t="str">
            <v>0719770073</v>
          </cell>
        </row>
        <row r="301">
          <cell r="AA301">
            <v>18</v>
          </cell>
        </row>
        <row r="302">
          <cell r="B302">
            <v>703</v>
          </cell>
          <cell r="C302" t="str">
            <v>品管</v>
          </cell>
          <cell r="D302" t="str">
            <v>ប៉ែន ស្រីសយ</v>
          </cell>
          <cell r="E302" t="str">
            <v>PEN SREYSAY</v>
          </cell>
          <cell r="F302" t="str">
            <v>F</v>
          </cell>
          <cell r="G302">
            <v>44214</v>
          </cell>
          <cell r="H302">
            <v>2</v>
          </cell>
          <cell r="I302">
            <v>44273</v>
          </cell>
        </row>
        <row r="302">
          <cell r="M302">
            <v>44274</v>
          </cell>
          <cell r="N302">
            <v>6</v>
          </cell>
          <cell r="O302">
            <v>44458</v>
          </cell>
          <cell r="P302" t="str">
            <v>090878286</v>
          </cell>
          <cell r="Q302">
            <v>36263</v>
          </cell>
          <cell r="R302">
            <v>22</v>
          </cell>
          <cell r="S302" t="str">
            <v>2991117-0993404-រ</v>
          </cell>
        </row>
        <row r="302">
          <cell r="U302" t="str">
            <v>0886821956</v>
          </cell>
        </row>
        <row r="302">
          <cell r="AA302">
            <v>18</v>
          </cell>
        </row>
        <row r="303">
          <cell r="B303">
            <v>726</v>
          </cell>
          <cell r="C303" t="str">
            <v>品管</v>
          </cell>
          <cell r="D303" t="str">
            <v>ព្រុំ លក្ខិណា</v>
          </cell>
          <cell r="E303" t="str">
            <v>PRUM LEAKHNA</v>
          </cell>
          <cell r="F303" t="str">
            <v>F</v>
          </cell>
          <cell r="G303">
            <v>44215</v>
          </cell>
          <cell r="H303">
            <v>2</v>
          </cell>
          <cell r="I303">
            <v>44274</v>
          </cell>
        </row>
        <row r="303">
          <cell r="M303">
            <v>44275</v>
          </cell>
          <cell r="N303">
            <v>6</v>
          </cell>
          <cell r="O303">
            <v>44459</v>
          </cell>
          <cell r="P303" t="str">
            <v>090934028</v>
          </cell>
          <cell r="Q303">
            <v>37171</v>
          </cell>
          <cell r="R303">
            <v>19</v>
          </cell>
        </row>
        <row r="303">
          <cell r="U303" t="str">
            <v>0977109108</v>
          </cell>
        </row>
        <row r="303">
          <cell r="AA303">
            <v>18</v>
          </cell>
        </row>
        <row r="304">
          <cell r="B304">
            <v>706</v>
          </cell>
          <cell r="C304" t="str">
            <v>品管</v>
          </cell>
          <cell r="D304" t="str">
            <v>ណី វ៉ានស៊ី</v>
          </cell>
          <cell r="E304" t="str">
            <v>NEY VANSY</v>
          </cell>
          <cell r="F304" t="str">
            <v>F</v>
          </cell>
          <cell r="G304">
            <v>44214</v>
          </cell>
          <cell r="H304">
            <v>2</v>
          </cell>
          <cell r="I304">
            <v>44273</v>
          </cell>
        </row>
        <row r="304">
          <cell r="M304">
            <v>44274</v>
          </cell>
          <cell r="N304">
            <v>6</v>
          </cell>
          <cell r="O304">
            <v>44458</v>
          </cell>
          <cell r="P304" t="str">
            <v>090703957</v>
          </cell>
          <cell r="Q304">
            <v>34363</v>
          </cell>
          <cell r="R304">
            <v>27</v>
          </cell>
          <cell r="S304" t="str">
            <v>2940417-0733369-យ</v>
          </cell>
        </row>
        <row r="304">
          <cell r="U304" t="str">
            <v>0974247391</v>
          </cell>
        </row>
        <row r="304">
          <cell r="AA304">
            <v>18</v>
          </cell>
        </row>
        <row r="305">
          <cell r="B305">
            <v>738</v>
          </cell>
          <cell r="C305" t="str">
            <v>材料仓</v>
          </cell>
          <cell r="D305" t="str">
            <v>ទិត វ៉នសំខាន់</v>
          </cell>
          <cell r="E305" t="str">
            <v>TITH VONSAMKHAN</v>
          </cell>
          <cell r="F305" t="str">
            <v>M</v>
          </cell>
          <cell r="G305">
            <v>44216</v>
          </cell>
          <cell r="H305">
            <v>2</v>
          </cell>
          <cell r="I305">
            <v>44275</v>
          </cell>
        </row>
        <row r="305">
          <cell r="M305">
            <v>44276</v>
          </cell>
          <cell r="N305">
            <v>6</v>
          </cell>
          <cell r="O305">
            <v>44460</v>
          </cell>
          <cell r="P305" t="str">
            <v>090659267</v>
          </cell>
          <cell r="Q305">
            <v>36182</v>
          </cell>
          <cell r="R305">
            <v>22</v>
          </cell>
          <cell r="S305" t="str">
            <v>1990918-1684202-ល</v>
          </cell>
        </row>
        <row r="305">
          <cell r="Z305" t="str">
            <v>N01864064</v>
          </cell>
          <cell r="AA305">
            <v>18</v>
          </cell>
        </row>
        <row r="306">
          <cell r="B306">
            <v>739</v>
          </cell>
          <cell r="C306" t="str">
            <v>成型C线</v>
          </cell>
          <cell r="D306" t="str">
            <v>ល្វៃ ស្រីនី</v>
          </cell>
          <cell r="E306" t="str">
            <v>LVEY SREYNY</v>
          </cell>
          <cell r="F306" t="str">
            <v>F</v>
          </cell>
          <cell r="G306">
            <v>44221</v>
          </cell>
          <cell r="H306">
            <v>2</v>
          </cell>
          <cell r="I306">
            <v>44280</v>
          </cell>
        </row>
        <row r="306">
          <cell r="M306">
            <v>44281</v>
          </cell>
          <cell r="N306">
            <v>6</v>
          </cell>
          <cell r="O306">
            <v>44465</v>
          </cell>
          <cell r="P306" t="str">
            <v>090934836</v>
          </cell>
          <cell r="Q306">
            <v>37486</v>
          </cell>
          <cell r="R306">
            <v>19</v>
          </cell>
          <cell r="S306" t="str">
            <v>2020121-2549644-ញ</v>
          </cell>
        </row>
        <row r="306">
          <cell r="U306" t="str">
            <v>0979263515</v>
          </cell>
        </row>
        <row r="306">
          <cell r="AA306">
            <v>18</v>
          </cell>
        </row>
        <row r="307">
          <cell r="B307">
            <v>741</v>
          </cell>
          <cell r="C307" t="str">
            <v>成型C线</v>
          </cell>
          <cell r="D307" t="str">
            <v>លី លីមសឿង</v>
          </cell>
          <cell r="E307" t="str">
            <v>LY LEUMSOEUG</v>
          </cell>
          <cell r="F307" t="str">
            <v>M</v>
          </cell>
          <cell r="G307">
            <v>44228</v>
          </cell>
          <cell r="H307">
            <v>2</v>
          </cell>
          <cell r="I307">
            <v>44287</v>
          </cell>
        </row>
        <row r="307">
          <cell r="M307">
            <v>44288</v>
          </cell>
          <cell r="N307">
            <v>6</v>
          </cell>
          <cell r="O307">
            <v>44471</v>
          </cell>
          <cell r="P307" t="str">
            <v>090483069</v>
          </cell>
          <cell r="Q307">
            <v>33253</v>
          </cell>
          <cell r="R307">
            <v>30</v>
          </cell>
          <cell r="S307" t="str">
            <v>1910819-2180698-ហ</v>
          </cell>
        </row>
        <row r="307">
          <cell r="U307" t="str">
            <v>0888379594</v>
          </cell>
        </row>
        <row r="307">
          <cell r="Z307" t="str">
            <v>有发票</v>
          </cell>
          <cell r="AA307">
            <v>18</v>
          </cell>
        </row>
        <row r="308">
          <cell r="B308">
            <v>742</v>
          </cell>
          <cell r="C308" t="str">
            <v>成型B线</v>
          </cell>
          <cell r="D308" t="str">
            <v>រស់ សុភន់</v>
          </cell>
          <cell r="E308" t="str">
            <v>ROS SOPHON</v>
          </cell>
          <cell r="F308" t="str">
            <v>F</v>
          </cell>
          <cell r="G308">
            <v>44228</v>
          </cell>
          <cell r="H308">
            <v>2</v>
          </cell>
          <cell r="I308">
            <v>44287</v>
          </cell>
        </row>
        <row r="308">
          <cell r="M308">
            <v>44288</v>
          </cell>
          <cell r="N308">
            <v>6</v>
          </cell>
          <cell r="O308">
            <v>44471</v>
          </cell>
          <cell r="P308" t="str">
            <v>090679396</v>
          </cell>
          <cell r="Q308">
            <v>35191</v>
          </cell>
          <cell r="R308">
            <v>25</v>
          </cell>
          <cell r="S308" t="str">
            <v>2961117-0985266-ហ</v>
          </cell>
        </row>
        <row r="308">
          <cell r="U308" t="str">
            <v>0977183034</v>
          </cell>
        </row>
        <row r="308">
          <cell r="Z308" t="str">
            <v>有发票</v>
          </cell>
          <cell r="AA308">
            <v>18</v>
          </cell>
        </row>
        <row r="309">
          <cell r="B309">
            <v>743</v>
          </cell>
          <cell r="C309" t="str">
            <v>成型A线</v>
          </cell>
          <cell r="D309" t="str">
            <v>គាន សុគុណ</v>
          </cell>
          <cell r="E309" t="str">
            <v>KEAN SOKUN</v>
          </cell>
          <cell r="F309" t="str">
            <v>M</v>
          </cell>
          <cell r="G309">
            <v>44232</v>
          </cell>
          <cell r="H309">
            <v>2</v>
          </cell>
          <cell r="I309">
            <v>44291</v>
          </cell>
        </row>
        <row r="309">
          <cell r="M309">
            <v>44292</v>
          </cell>
          <cell r="N309">
            <v>6</v>
          </cell>
          <cell r="O309">
            <v>44475</v>
          </cell>
          <cell r="P309" t="str">
            <v>090723017</v>
          </cell>
          <cell r="Q309">
            <v>33067</v>
          </cell>
          <cell r="R309">
            <v>31</v>
          </cell>
          <cell r="S309" t="str">
            <v>1901119-2240243-ឆ</v>
          </cell>
        </row>
        <row r="309">
          <cell r="Z309" t="str">
            <v>有发票</v>
          </cell>
          <cell r="AA309">
            <v>18</v>
          </cell>
        </row>
        <row r="310">
          <cell r="B310">
            <v>744</v>
          </cell>
          <cell r="C310" t="str">
            <v>成型B线</v>
          </cell>
          <cell r="D310" t="str">
            <v>រៀល សុខុំ</v>
          </cell>
          <cell r="E310" t="str">
            <v>RIEL SOKHOM</v>
          </cell>
          <cell r="F310" t="str">
            <v>F</v>
          </cell>
          <cell r="G310">
            <v>44232</v>
          </cell>
          <cell r="H310">
            <v>2</v>
          </cell>
          <cell r="I310">
            <v>44291</v>
          </cell>
        </row>
        <row r="310">
          <cell r="M310">
            <v>44292</v>
          </cell>
          <cell r="N310">
            <v>6</v>
          </cell>
          <cell r="O310">
            <v>44475</v>
          </cell>
          <cell r="P310" t="str">
            <v>090870775</v>
          </cell>
          <cell r="Q310">
            <v>34031</v>
          </cell>
          <cell r="R310">
            <v>28</v>
          </cell>
          <cell r="S310" t="str">
            <v>2930517-0757868-គ</v>
          </cell>
        </row>
        <row r="310">
          <cell r="Z310" t="str">
            <v>有发票</v>
          </cell>
          <cell r="AA310">
            <v>18</v>
          </cell>
        </row>
        <row r="311">
          <cell r="B311">
            <v>745</v>
          </cell>
          <cell r="C311" t="str">
            <v>成型C线</v>
          </cell>
          <cell r="D311" t="str">
            <v>ចាន សារី</v>
          </cell>
          <cell r="E311" t="str">
            <v>CHAN SARY</v>
          </cell>
          <cell r="F311" t="str">
            <v>F</v>
          </cell>
          <cell r="G311">
            <v>44232</v>
          </cell>
          <cell r="H311">
            <v>2</v>
          </cell>
          <cell r="I311">
            <v>44291</v>
          </cell>
        </row>
        <row r="311">
          <cell r="M311">
            <v>44292</v>
          </cell>
          <cell r="N311">
            <v>6</v>
          </cell>
          <cell r="O311">
            <v>44475</v>
          </cell>
          <cell r="P311" t="str">
            <v>090816139</v>
          </cell>
          <cell r="Q311">
            <v>29121</v>
          </cell>
          <cell r="R311">
            <v>41</v>
          </cell>
          <cell r="S311" t="str">
            <v>2791220-2530596-ប</v>
          </cell>
        </row>
        <row r="311">
          <cell r="Z311" t="str">
            <v>有发票</v>
          </cell>
          <cell r="AA311">
            <v>18</v>
          </cell>
        </row>
        <row r="312">
          <cell r="B312">
            <v>300</v>
          </cell>
          <cell r="C312" t="str">
            <v>针车B2线</v>
          </cell>
          <cell r="D312" t="str">
            <v>ប្រាជ្ញ សាភន់</v>
          </cell>
          <cell r="E312" t="str">
            <v>BRACH SAPHORN</v>
          </cell>
          <cell r="F312" t="str">
            <v>F</v>
          </cell>
          <cell r="G312">
            <v>44109</v>
          </cell>
          <cell r="H312">
            <v>2</v>
          </cell>
          <cell r="I312">
            <v>44170</v>
          </cell>
          <cell r="J312">
            <v>44171</v>
          </cell>
          <cell r="K312">
            <v>3</v>
          </cell>
          <cell r="L312">
            <v>44261</v>
          </cell>
          <cell r="M312">
            <v>44262</v>
          </cell>
          <cell r="N312">
            <v>6</v>
          </cell>
          <cell r="O312">
            <v>44446</v>
          </cell>
          <cell r="P312" t="str">
            <v>090646491</v>
          </cell>
          <cell r="Q312">
            <v>27781</v>
          </cell>
          <cell r="R312">
            <v>45</v>
          </cell>
        </row>
        <row r="312">
          <cell r="T312" t="str">
            <v>柴桢省</v>
          </cell>
        </row>
        <row r="312">
          <cell r="W312">
            <v>1</v>
          </cell>
          <cell r="X312">
            <v>1</v>
          </cell>
          <cell r="Y312">
            <v>0</v>
          </cell>
        </row>
        <row r="312">
          <cell r="AA312">
            <v>18</v>
          </cell>
        </row>
        <row r="313">
          <cell r="B313">
            <v>565</v>
          </cell>
          <cell r="C313" t="str">
            <v>裁断</v>
          </cell>
          <cell r="D313" t="str">
            <v>គង់ ដា</v>
          </cell>
          <cell r="E313" t="str">
            <v>KONG DA</v>
          </cell>
          <cell r="F313" t="str">
            <v>M</v>
          </cell>
          <cell r="G313">
            <v>44139</v>
          </cell>
          <cell r="H313">
            <v>2</v>
          </cell>
          <cell r="I313">
            <v>44200</v>
          </cell>
        </row>
        <row r="313">
          <cell r="M313">
            <v>44201</v>
          </cell>
          <cell r="N313">
            <v>6</v>
          </cell>
          <cell r="O313">
            <v>44382</v>
          </cell>
          <cell r="P313" t="str">
            <v>090503047</v>
          </cell>
          <cell r="Q313">
            <v>34617</v>
          </cell>
          <cell r="R313">
            <v>26</v>
          </cell>
        </row>
        <row r="313">
          <cell r="Z313" t="str">
            <v>有发票</v>
          </cell>
          <cell r="AA313">
            <v>18</v>
          </cell>
        </row>
        <row r="314">
          <cell r="B314">
            <v>566</v>
          </cell>
          <cell r="C314" t="str">
            <v>裁断</v>
          </cell>
          <cell r="D314" t="str">
            <v>កន ពិសិត</v>
          </cell>
          <cell r="E314" t="str">
            <v>KORN PISET</v>
          </cell>
          <cell r="F314" t="str">
            <v>M</v>
          </cell>
          <cell r="G314">
            <v>44139</v>
          </cell>
          <cell r="H314">
            <v>2</v>
          </cell>
          <cell r="I314">
            <v>44200</v>
          </cell>
        </row>
        <row r="314">
          <cell r="M314">
            <v>44201</v>
          </cell>
          <cell r="N314">
            <v>6</v>
          </cell>
          <cell r="O314">
            <v>44382</v>
          </cell>
          <cell r="P314" t="str">
            <v>090878643</v>
          </cell>
          <cell r="Q314">
            <v>35626</v>
          </cell>
          <cell r="R314">
            <v>24</v>
          </cell>
          <cell r="S314" t="str">
            <v>1970218-1271005-ឋ（是发票）</v>
          </cell>
        </row>
        <row r="314">
          <cell r="Z314" t="str">
            <v>M01971613</v>
          </cell>
          <cell r="AA314">
            <v>18</v>
          </cell>
          <cell r="AB314">
            <v>1</v>
          </cell>
        </row>
        <row r="315">
          <cell r="B315">
            <v>748</v>
          </cell>
          <cell r="C315" t="str">
            <v>裁断</v>
          </cell>
          <cell r="D315" t="str">
            <v>អ៊ិន សុផៃ</v>
          </cell>
          <cell r="E315" t="str">
            <v>IN SOPHAI</v>
          </cell>
          <cell r="F315" t="str">
            <v>F</v>
          </cell>
          <cell r="G315">
            <v>44272</v>
          </cell>
          <cell r="H315">
            <v>2</v>
          </cell>
          <cell r="I315">
            <v>44333</v>
          </cell>
        </row>
        <row r="315">
          <cell r="M315">
            <v>44334</v>
          </cell>
          <cell r="N315">
            <v>6</v>
          </cell>
          <cell r="O315">
            <v>44518</v>
          </cell>
          <cell r="P315" t="str">
            <v>090834685</v>
          </cell>
          <cell r="Q315">
            <v>29130</v>
          </cell>
          <cell r="R315">
            <v>41</v>
          </cell>
          <cell r="S315" t="str">
            <v>27906170796658ជ</v>
          </cell>
        </row>
        <row r="315">
          <cell r="AA315">
            <v>18</v>
          </cell>
        </row>
        <row r="316">
          <cell r="B316">
            <v>750</v>
          </cell>
          <cell r="C316" t="str">
            <v>针车F1线</v>
          </cell>
          <cell r="D316" t="str">
            <v>វែត កាត់ណា</v>
          </cell>
          <cell r="E316" t="str">
            <v>VET KAKNA</v>
          </cell>
          <cell r="F316" t="str">
            <v>F</v>
          </cell>
          <cell r="G316">
            <v>44272</v>
          </cell>
          <cell r="H316">
            <v>2</v>
          </cell>
          <cell r="I316">
            <v>44333</v>
          </cell>
        </row>
        <row r="316">
          <cell r="M316">
            <v>44334</v>
          </cell>
          <cell r="N316">
            <v>6</v>
          </cell>
          <cell r="O316">
            <v>44518</v>
          </cell>
          <cell r="P316" t="str">
            <v>250180448</v>
          </cell>
          <cell r="Q316">
            <v>36595</v>
          </cell>
          <cell r="R316">
            <v>21</v>
          </cell>
          <cell r="S316" t="str">
            <v>20012192277224ឈ</v>
          </cell>
        </row>
        <row r="316">
          <cell r="AA316">
            <v>18</v>
          </cell>
        </row>
        <row r="317">
          <cell r="B317">
            <v>751</v>
          </cell>
          <cell r="C317" t="str">
            <v>针车F1线</v>
          </cell>
          <cell r="D317" t="str">
            <v>ស៊ុត សាអែម</v>
          </cell>
          <cell r="E317" t="str">
            <v>SUT SA EM</v>
          </cell>
          <cell r="F317" t="str">
            <v>F</v>
          </cell>
          <cell r="G317">
            <v>44272</v>
          </cell>
          <cell r="H317">
            <v>2</v>
          </cell>
          <cell r="I317">
            <v>44333</v>
          </cell>
        </row>
        <row r="317">
          <cell r="M317">
            <v>44334</v>
          </cell>
          <cell r="N317">
            <v>6</v>
          </cell>
          <cell r="O317">
            <v>44518</v>
          </cell>
          <cell r="P317" t="str">
            <v>090916825</v>
          </cell>
          <cell r="Q317">
            <v>33848</v>
          </cell>
          <cell r="R317">
            <v>29</v>
          </cell>
          <cell r="S317" t="str">
            <v>29206202387651ប</v>
          </cell>
        </row>
        <row r="317">
          <cell r="AA317">
            <v>18</v>
          </cell>
        </row>
        <row r="318">
          <cell r="B318">
            <v>753</v>
          </cell>
          <cell r="C318" t="str">
            <v>电脑针车</v>
          </cell>
          <cell r="D318" t="str">
            <v>សាំ​ ករំណា</v>
          </cell>
          <cell r="E318" t="str">
            <v>SAIM KARANA</v>
          </cell>
          <cell r="F318" t="str">
            <v>F</v>
          </cell>
          <cell r="G318">
            <v>44272</v>
          </cell>
          <cell r="H318">
            <v>2</v>
          </cell>
          <cell r="I318">
            <v>44333</v>
          </cell>
        </row>
        <row r="318">
          <cell r="M318">
            <v>44334</v>
          </cell>
          <cell r="N318">
            <v>6</v>
          </cell>
          <cell r="O318">
            <v>44518</v>
          </cell>
          <cell r="P318" t="str">
            <v>090909847</v>
          </cell>
          <cell r="Q318">
            <v>37194</v>
          </cell>
          <cell r="R318">
            <v>19</v>
          </cell>
          <cell r="S318" t="str">
            <v>20102202323046ល</v>
          </cell>
        </row>
        <row r="318">
          <cell r="AA318">
            <v>18</v>
          </cell>
        </row>
        <row r="319">
          <cell r="B319">
            <v>755</v>
          </cell>
          <cell r="C319" t="str">
            <v>针车C1线</v>
          </cell>
          <cell r="D319" t="str">
            <v>ឈឹម សីម៉ា</v>
          </cell>
          <cell r="E319" t="str">
            <v>CHHOEM SEYMA</v>
          </cell>
          <cell r="F319" t="str">
            <v>F</v>
          </cell>
          <cell r="G319">
            <v>44275</v>
          </cell>
          <cell r="H319">
            <v>2</v>
          </cell>
          <cell r="I319">
            <v>44336</v>
          </cell>
        </row>
        <row r="319">
          <cell r="M319">
            <v>44337</v>
          </cell>
          <cell r="N319">
            <v>6</v>
          </cell>
          <cell r="O319">
            <v>44521</v>
          </cell>
          <cell r="P319" t="str">
            <v>090686968</v>
          </cell>
          <cell r="Q319">
            <v>33169</v>
          </cell>
          <cell r="R319">
            <v>30</v>
          </cell>
          <cell r="S319" t="str">
            <v>29004170697370ព</v>
          </cell>
        </row>
        <row r="319">
          <cell r="Z319" t="str">
            <v>有发票</v>
          </cell>
          <cell r="AA319">
            <v>18</v>
          </cell>
        </row>
        <row r="320">
          <cell r="B320">
            <v>757</v>
          </cell>
          <cell r="C320" t="str">
            <v>电脑针车</v>
          </cell>
          <cell r="D320" t="str">
            <v>សឹម រ៉ាឌី</v>
          </cell>
          <cell r="E320" t="str">
            <v>SOME RADY</v>
          </cell>
          <cell r="F320" t="str">
            <v>F</v>
          </cell>
          <cell r="G320">
            <v>44277</v>
          </cell>
          <cell r="H320">
            <v>2</v>
          </cell>
          <cell r="I320">
            <v>44338</v>
          </cell>
        </row>
        <row r="320">
          <cell r="M320">
            <v>44339</v>
          </cell>
          <cell r="N320">
            <v>6</v>
          </cell>
          <cell r="O320">
            <v>44523</v>
          </cell>
          <cell r="P320" t="str">
            <v>090706265</v>
          </cell>
          <cell r="Q320">
            <v>33890</v>
          </cell>
          <cell r="R320">
            <v>28</v>
          </cell>
          <cell r="S320" t="str">
            <v>2920117056169ព</v>
          </cell>
        </row>
        <row r="320">
          <cell r="AA320">
            <v>18</v>
          </cell>
        </row>
        <row r="321">
          <cell r="B321">
            <v>758</v>
          </cell>
          <cell r="C321" t="str">
            <v>针车F1线</v>
          </cell>
          <cell r="D321" t="str">
            <v>ខៅ ស្រីនិ</v>
          </cell>
          <cell r="E321" t="str">
            <v>KHAO SREYNI</v>
          </cell>
          <cell r="F321" t="str">
            <v>F</v>
          </cell>
          <cell r="G321">
            <v>44277</v>
          </cell>
          <cell r="H321">
            <v>2</v>
          </cell>
          <cell r="I321">
            <v>44338</v>
          </cell>
        </row>
        <row r="321">
          <cell r="M321">
            <v>44339</v>
          </cell>
          <cell r="N321">
            <v>6</v>
          </cell>
          <cell r="O321">
            <v>44523</v>
          </cell>
          <cell r="P321" t="str">
            <v>090934834</v>
          </cell>
          <cell r="Q321">
            <v>37622</v>
          </cell>
          <cell r="R321">
            <v>18</v>
          </cell>
          <cell r="S321" t="str">
            <v>20301212552919ញ</v>
          </cell>
        </row>
        <row r="321">
          <cell r="AA321">
            <v>18</v>
          </cell>
        </row>
        <row r="322">
          <cell r="B322">
            <v>765</v>
          </cell>
          <cell r="C322" t="str">
            <v>针车D2线</v>
          </cell>
          <cell r="D322" t="str">
            <v>កែន​ ស្រី</v>
          </cell>
          <cell r="E322" t="str">
            <v>KEN SREY</v>
          </cell>
          <cell r="F322" t="str">
            <v>F</v>
          </cell>
          <cell r="G322">
            <v>44278</v>
          </cell>
          <cell r="H322">
            <v>2</v>
          </cell>
          <cell r="I322">
            <v>44339</v>
          </cell>
        </row>
        <row r="322">
          <cell r="M322">
            <v>44340</v>
          </cell>
          <cell r="N322">
            <v>6</v>
          </cell>
          <cell r="O322">
            <v>44524</v>
          </cell>
          <cell r="P322" t="str">
            <v>090846634</v>
          </cell>
          <cell r="Q322">
            <v>36986</v>
          </cell>
          <cell r="R322">
            <v>20</v>
          </cell>
        </row>
        <row r="322">
          <cell r="AA322">
            <v>18</v>
          </cell>
        </row>
        <row r="323">
          <cell r="B323">
            <v>766</v>
          </cell>
          <cell r="C323" t="str">
            <v>针车D1代班长</v>
          </cell>
          <cell r="D323" t="str">
            <v>វង់ ចន្ធូ</v>
          </cell>
          <cell r="E323" t="str">
            <v>VONG CHANTHOU</v>
          </cell>
          <cell r="F323" t="str">
            <v>F</v>
          </cell>
          <cell r="G323">
            <v>44278</v>
          </cell>
          <cell r="H323">
            <v>2</v>
          </cell>
          <cell r="I323">
            <v>44339</v>
          </cell>
        </row>
        <row r="323">
          <cell r="M323">
            <v>44340</v>
          </cell>
          <cell r="N323">
            <v>6</v>
          </cell>
          <cell r="O323">
            <v>44524</v>
          </cell>
          <cell r="P323" t="str">
            <v>090650138</v>
          </cell>
          <cell r="Q323">
            <v>35550</v>
          </cell>
          <cell r="R323">
            <v>24</v>
          </cell>
          <cell r="S323" t="str">
            <v>29705170738307រ</v>
          </cell>
        </row>
        <row r="323">
          <cell r="Z323" t="str">
            <v>N1451189</v>
          </cell>
          <cell r="AA323">
            <v>18</v>
          </cell>
        </row>
        <row r="324">
          <cell r="B324">
            <v>774</v>
          </cell>
          <cell r="C324" t="str">
            <v>针车C1线</v>
          </cell>
          <cell r="D324" t="str">
            <v>ស្រី​ ចាន់នី</v>
          </cell>
          <cell r="E324" t="str">
            <v>SREY CHANNY</v>
          </cell>
          <cell r="F324" t="str">
            <v>F</v>
          </cell>
          <cell r="G324">
            <v>44278</v>
          </cell>
          <cell r="H324">
            <v>2</v>
          </cell>
          <cell r="I324">
            <v>44339</v>
          </cell>
        </row>
        <row r="324">
          <cell r="M324">
            <v>44340</v>
          </cell>
          <cell r="N324">
            <v>6</v>
          </cell>
          <cell r="O324">
            <v>44524</v>
          </cell>
          <cell r="P324" t="str">
            <v>090594252</v>
          </cell>
          <cell r="Q324">
            <v>29470</v>
          </cell>
          <cell r="R324">
            <v>41</v>
          </cell>
        </row>
        <row r="324">
          <cell r="AA324">
            <v>18</v>
          </cell>
        </row>
        <row r="325">
          <cell r="B325">
            <v>778</v>
          </cell>
          <cell r="C325" t="str">
            <v>针车D1线</v>
          </cell>
          <cell r="D325" t="str">
            <v>នន់ នី</v>
          </cell>
          <cell r="E325" t="str">
            <v>NUN NY</v>
          </cell>
          <cell r="F325" t="str">
            <v>F</v>
          </cell>
          <cell r="G325">
            <v>44280</v>
          </cell>
          <cell r="H325">
            <v>2</v>
          </cell>
          <cell r="I325">
            <v>44341</v>
          </cell>
        </row>
        <row r="325">
          <cell r="M325">
            <v>44342</v>
          </cell>
          <cell r="N325">
            <v>6</v>
          </cell>
          <cell r="O325">
            <v>44526</v>
          </cell>
          <cell r="P325" t="str">
            <v>090751330</v>
          </cell>
          <cell r="Q325">
            <v>31451</v>
          </cell>
          <cell r="R325">
            <v>35</v>
          </cell>
          <cell r="S325" t="str">
            <v>28603170655704ផ</v>
          </cell>
        </row>
        <row r="325">
          <cell r="Z325">
            <v>243303</v>
          </cell>
          <cell r="AA325">
            <v>18</v>
          </cell>
        </row>
        <row r="326">
          <cell r="B326">
            <v>779</v>
          </cell>
          <cell r="C326" t="str">
            <v>针车B1组长</v>
          </cell>
          <cell r="D326" t="str">
            <v>ប៉ក់ សុផាត</v>
          </cell>
          <cell r="E326" t="str">
            <v>PAK SOPHAT</v>
          </cell>
          <cell r="F326" t="str">
            <v>F</v>
          </cell>
          <cell r="G326">
            <v>44280</v>
          </cell>
          <cell r="H326">
            <v>2</v>
          </cell>
          <cell r="I326">
            <v>44341</v>
          </cell>
        </row>
        <row r="326">
          <cell r="M326">
            <v>44342</v>
          </cell>
          <cell r="N326">
            <v>6</v>
          </cell>
          <cell r="O326">
            <v>44526</v>
          </cell>
          <cell r="P326" t="str">
            <v>090719112</v>
          </cell>
          <cell r="Q326">
            <v>30924</v>
          </cell>
          <cell r="R326">
            <v>37</v>
          </cell>
          <cell r="S326" t="str">
            <v>28401170566123ឍ</v>
          </cell>
        </row>
        <row r="326">
          <cell r="AA326">
            <v>18</v>
          </cell>
        </row>
        <row r="327">
          <cell r="B327">
            <v>780</v>
          </cell>
          <cell r="C327" t="str">
            <v>针车D2线</v>
          </cell>
          <cell r="D327" t="str">
            <v>ប្រាជ្ញ ច្រឹប</v>
          </cell>
          <cell r="E327" t="str">
            <v>BRACH CHROEB</v>
          </cell>
          <cell r="F327" t="str">
            <v>F</v>
          </cell>
          <cell r="G327">
            <v>44280</v>
          </cell>
          <cell r="H327">
            <v>2</v>
          </cell>
          <cell r="I327">
            <v>44341</v>
          </cell>
        </row>
        <row r="327">
          <cell r="M327">
            <v>44342</v>
          </cell>
          <cell r="N327">
            <v>6</v>
          </cell>
          <cell r="O327">
            <v>44526</v>
          </cell>
          <cell r="P327" t="str">
            <v>090646443</v>
          </cell>
          <cell r="Q327">
            <v>29980</v>
          </cell>
          <cell r="R327">
            <v>39</v>
          </cell>
          <cell r="S327" t="str">
            <v>28206202379873រ</v>
          </cell>
        </row>
        <row r="327">
          <cell r="Z327" t="str">
            <v>有发票</v>
          </cell>
          <cell r="AA327">
            <v>18</v>
          </cell>
        </row>
        <row r="328">
          <cell r="B328">
            <v>782</v>
          </cell>
          <cell r="C328" t="str">
            <v>针车C1线</v>
          </cell>
          <cell r="D328" t="str">
            <v>យិន ចំរើន</v>
          </cell>
          <cell r="E328" t="str">
            <v>YIN CHAMROEUN</v>
          </cell>
          <cell r="F328" t="str">
            <v>F</v>
          </cell>
          <cell r="G328">
            <v>44280</v>
          </cell>
          <cell r="H328">
            <v>2</v>
          </cell>
          <cell r="I328">
            <v>44341</v>
          </cell>
        </row>
        <row r="328">
          <cell r="M328">
            <v>44342</v>
          </cell>
          <cell r="N328">
            <v>6</v>
          </cell>
          <cell r="O328">
            <v>44526</v>
          </cell>
          <cell r="P328" t="str">
            <v>090725072</v>
          </cell>
          <cell r="Q328">
            <v>36656</v>
          </cell>
          <cell r="R328">
            <v>21</v>
          </cell>
        </row>
        <row r="328">
          <cell r="AA328">
            <v>18</v>
          </cell>
        </row>
        <row r="329">
          <cell r="B329">
            <v>783</v>
          </cell>
          <cell r="C329" t="str">
            <v>针车C2线</v>
          </cell>
          <cell r="D329" t="str">
            <v>ហាន ចំប៉ា</v>
          </cell>
          <cell r="E329" t="str">
            <v>HAN CHAMPA</v>
          </cell>
          <cell r="F329" t="str">
            <v>F</v>
          </cell>
          <cell r="G329">
            <v>44280</v>
          </cell>
          <cell r="H329">
            <v>2</v>
          </cell>
          <cell r="I329">
            <v>44341</v>
          </cell>
        </row>
        <row r="329">
          <cell r="M329">
            <v>44342</v>
          </cell>
          <cell r="N329">
            <v>6</v>
          </cell>
          <cell r="O329">
            <v>44526</v>
          </cell>
          <cell r="P329" t="str">
            <v>090646704</v>
          </cell>
          <cell r="Q329">
            <v>29217</v>
          </cell>
          <cell r="R329">
            <v>41</v>
          </cell>
          <cell r="S329" t="str">
            <v>27903170659219វ</v>
          </cell>
        </row>
        <row r="329">
          <cell r="AA329">
            <v>18</v>
          </cell>
        </row>
        <row r="330">
          <cell r="B330">
            <v>784</v>
          </cell>
          <cell r="C330" t="str">
            <v>针车C2线</v>
          </cell>
          <cell r="D330" t="str">
            <v>លន់ សាវី</v>
          </cell>
          <cell r="E330" t="str">
            <v>LUN SAVY</v>
          </cell>
          <cell r="F330" t="str">
            <v>F</v>
          </cell>
          <cell r="G330">
            <v>44280</v>
          </cell>
          <cell r="H330">
            <v>2</v>
          </cell>
          <cell r="I330">
            <v>44341</v>
          </cell>
        </row>
        <row r="330">
          <cell r="M330">
            <v>44342</v>
          </cell>
          <cell r="N330">
            <v>6</v>
          </cell>
          <cell r="O330">
            <v>44526</v>
          </cell>
          <cell r="P330" t="str">
            <v>160330016</v>
          </cell>
          <cell r="Q330">
            <v>33758</v>
          </cell>
          <cell r="R330">
            <v>29</v>
          </cell>
          <cell r="S330" t="str">
            <v>29204170694562ម</v>
          </cell>
        </row>
        <row r="330">
          <cell r="AA330">
            <v>18</v>
          </cell>
        </row>
        <row r="331">
          <cell r="B331">
            <v>785</v>
          </cell>
          <cell r="C331" t="str">
            <v>针车D1线</v>
          </cell>
          <cell r="D331" t="str">
            <v>ស៊ា​ សម្ភស្ស</v>
          </cell>
          <cell r="E331" t="str">
            <v>SEA SAMPHUORS</v>
          </cell>
          <cell r="F331" t="str">
            <v>F</v>
          </cell>
          <cell r="G331">
            <v>44280</v>
          </cell>
          <cell r="H331">
            <v>2</v>
          </cell>
          <cell r="I331">
            <v>44341</v>
          </cell>
        </row>
        <row r="331">
          <cell r="M331">
            <v>44342</v>
          </cell>
          <cell r="N331">
            <v>6</v>
          </cell>
          <cell r="O331">
            <v>44526</v>
          </cell>
          <cell r="P331" t="str">
            <v>090510767</v>
          </cell>
          <cell r="Q331">
            <v>34083</v>
          </cell>
          <cell r="R331">
            <v>28</v>
          </cell>
        </row>
        <row r="331">
          <cell r="AA331">
            <v>18</v>
          </cell>
        </row>
        <row r="332">
          <cell r="B332">
            <v>763</v>
          </cell>
          <cell r="C332" t="str">
            <v>针车F1线</v>
          </cell>
          <cell r="D332" t="str">
            <v>ឈួន ពៅ</v>
          </cell>
          <cell r="E332" t="str">
            <v>CHHOUN PEOU</v>
          </cell>
          <cell r="F332" t="str">
            <v>M</v>
          </cell>
          <cell r="G332">
            <v>44282</v>
          </cell>
          <cell r="H332">
            <v>2</v>
          </cell>
          <cell r="I332">
            <v>44343</v>
          </cell>
        </row>
        <row r="332">
          <cell r="M332">
            <v>44344</v>
          </cell>
          <cell r="N332">
            <v>6</v>
          </cell>
          <cell r="O332">
            <v>44528</v>
          </cell>
          <cell r="P332" t="str">
            <v>090655816</v>
          </cell>
          <cell r="Q332">
            <v>34737</v>
          </cell>
          <cell r="R332">
            <v>26</v>
          </cell>
          <cell r="S332" t="str">
            <v>19505181412634ទ</v>
          </cell>
        </row>
        <row r="332">
          <cell r="Z332" t="str">
            <v>N1500235</v>
          </cell>
          <cell r="AA332">
            <v>18</v>
          </cell>
        </row>
        <row r="333">
          <cell r="B333">
            <v>747</v>
          </cell>
          <cell r="C333" t="str">
            <v>裁断</v>
          </cell>
          <cell r="D333" t="str">
            <v>វ៉ាន់ វីសារ</v>
          </cell>
          <cell r="E333" t="str">
            <v>VAN VISA</v>
          </cell>
          <cell r="F333" t="str">
            <v>F</v>
          </cell>
          <cell r="G333">
            <v>44277</v>
          </cell>
          <cell r="H333">
            <v>2</v>
          </cell>
          <cell r="I333">
            <v>44338</v>
          </cell>
        </row>
        <row r="333">
          <cell r="M333">
            <v>44339</v>
          </cell>
          <cell r="N333">
            <v>6</v>
          </cell>
          <cell r="O333">
            <v>44523</v>
          </cell>
          <cell r="P333" t="str">
            <v>O90937111</v>
          </cell>
          <cell r="Q333">
            <v>37603</v>
          </cell>
          <cell r="R333">
            <v>18</v>
          </cell>
        </row>
        <row r="333">
          <cell r="AA333">
            <v>18</v>
          </cell>
        </row>
        <row r="334">
          <cell r="B334">
            <v>759</v>
          </cell>
          <cell r="C334" t="str">
            <v>品管</v>
          </cell>
          <cell r="D334" t="str">
            <v>ឡា សុំម៉ារីសា</v>
          </cell>
          <cell r="E334" t="str">
            <v>LA SOMARYSA</v>
          </cell>
          <cell r="F334" t="str">
            <v>F</v>
          </cell>
          <cell r="G334">
            <v>44277</v>
          </cell>
          <cell r="H334">
            <v>2</v>
          </cell>
          <cell r="I334">
            <v>44338</v>
          </cell>
        </row>
        <row r="334">
          <cell r="M334">
            <v>44339</v>
          </cell>
          <cell r="N334">
            <v>6</v>
          </cell>
          <cell r="O334">
            <v>44523</v>
          </cell>
          <cell r="P334" t="str">
            <v>090885725</v>
          </cell>
          <cell r="Q334">
            <v>37697</v>
          </cell>
          <cell r="R334">
            <v>18</v>
          </cell>
        </row>
        <row r="334">
          <cell r="AA334">
            <v>18</v>
          </cell>
        </row>
        <row r="335">
          <cell r="B335">
            <v>761</v>
          </cell>
          <cell r="C335" t="str">
            <v>品管</v>
          </cell>
          <cell r="D335" t="str">
            <v>យុត មករា</v>
          </cell>
          <cell r="E335" t="str">
            <v>YUN MAKARA</v>
          </cell>
          <cell r="F335" t="str">
            <v>F</v>
          </cell>
          <cell r="G335">
            <v>44277</v>
          </cell>
          <cell r="H335">
            <v>2</v>
          </cell>
          <cell r="I335">
            <v>44338</v>
          </cell>
        </row>
        <row r="335">
          <cell r="M335">
            <v>44339</v>
          </cell>
          <cell r="N335">
            <v>6</v>
          </cell>
          <cell r="O335">
            <v>44523</v>
          </cell>
          <cell r="P335" t="str">
            <v>090879383</v>
          </cell>
          <cell r="Q335">
            <v>36168</v>
          </cell>
          <cell r="R335">
            <v>22</v>
          </cell>
          <cell r="S335" t="str">
            <v>29911171005080ឋ</v>
          </cell>
        </row>
        <row r="335">
          <cell r="Z335" t="str">
            <v>N1491829</v>
          </cell>
          <cell r="AA335">
            <v>18</v>
          </cell>
        </row>
        <row r="336">
          <cell r="B336">
            <v>762</v>
          </cell>
          <cell r="C336" t="str">
            <v>仓库</v>
          </cell>
          <cell r="D336" t="str">
            <v>វ៉ាន់ ​​​ឌីណា</v>
          </cell>
          <cell r="E336" t="str">
            <v>VAN DINA</v>
          </cell>
          <cell r="F336" t="str">
            <v>F</v>
          </cell>
          <cell r="G336">
            <v>44277</v>
          </cell>
          <cell r="H336">
            <v>2</v>
          </cell>
          <cell r="I336">
            <v>44338</v>
          </cell>
        </row>
        <row r="336">
          <cell r="M336">
            <v>44339</v>
          </cell>
          <cell r="N336">
            <v>6</v>
          </cell>
          <cell r="O336">
            <v>44523</v>
          </cell>
          <cell r="P336" t="str">
            <v>090846989</v>
          </cell>
          <cell r="Q336">
            <v>37027</v>
          </cell>
          <cell r="R336">
            <v>20</v>
          </cell>
          <cell r="S336" t="str">
            <v>20107192144256ឋ</v>
          </cell>
        </row>
        <row r="336">
          <cell r="Z336" t="str">
            <v>有发票</v>
          </cell>
          <cell r="AA336">
            <v>18</v>
          </cell>
        </row>
        <row r="337">
          <cell r="B337">
            <v>786</v>
          </cell>
          <cell r="C337" t="str">
            <v>针车D2线</v>
          </cell>
          <cell r="D337" t="str">
            <v>ស្រែ គុនធា</v>
          </cell>
          <cell r="E337" t="str">
            <v>SRE KUNTHEA</v>
          </cell>
          <cell r="F337" t="str">
            <v>F</v>
          </cell>
          <cell r="G337">
            <v>44287</v>
          </cell>
          <cell r="H337">
            <v>2</v>
          </cell>
          <cell r="I337">
            <v>44348</v>
          </cell>
        </row>
        <row r="337">
          <cell r="M337">
            <v>44349</v>
          </cell>
          <cell r="N337">
            <v>6</v>
          </cell>
          <cell r="O337">
            <v>44532</v>
          </cell>
          <cell r="P337" t="str">
            <v>090705269</v>
          </cell>
          <cell r="Q337">
            <v>32265</v>
          </cell>
          <cell r="R337">
            <v>33</v>
          </cell>
          <cell r="S337" t="str">
            <v>28804170694293ហ</v>
          </cell>
        </row>
        <row r="337">
          <cell r="Z337" t="str">
            <v>有发票</v>
          </cell>
          <cell r="AA337">
            <v>18</v>
          </cell>
        </row>
        <row r="338">
          <cell r="B338">
            <v>787</v>
          </cell>
          <cell r="C338" t="str">
            <v>针车D2线</v>
          </cell>
          <cell r="D338" t="str">
            <v>ឃួន ណារិន</v>
          </cell>
          <cell r="E338" t="str">
            <v>KHUON NARIN</v>
          </cell>
          <cell r="F338" t="str">
            <v>F</v>
          </cell>
          <cell r="G338">
            <v>44287</v>
          </cell>
          <cell r="H338">
            <v>2</v>
          </cell>
          <cell r="I338">
            <v>44348</v>
          </cell>
        </row>
        <row r="338">
          <cell r="M338">
            <v>44349</v>
          </cell>
          <cell r="N338">
            <v>6</v>
          </cell>
          <cell r="O338">
            <v>44532</v>
          </cell>
          <cell r="P338" t="str">
            <v>090634455</v>
          </cell>
          <cell r="Q338">
            <v>31577</v>
          </cell>
          <cell r="R338">
            <v>35</v>
          </cell>
          <cell r="S338" t="str">
            <v>28601170576822ព</v>
          </cell>
        </row>
        <row r="338">
          <cell r="Z338" t="str">
            <v>有发票</v>
          </cell>
          <cell r="AA338">
            <v>18</v>
          </cell>
        </row>
        <row r="339">
          <cell r="B339">
            <v>788</v>
          </cell>
          <cell r="C339" t="str">
            <v>针车D2线</v>
          </cell>
          <cell r="D339" t="str">
            <v>ចែម សាផាត</v>
          </cell>
          <cell r="E339" t="str">
            <v>CHEM SAPHAT</v>
          </cell>
          <cell r="F339" t="str">
            <v>F</v>
          </cell>
          <cell r="G339">
            <v>44287</v>
          </cell>
          <cell r="H339">
            <v>2</v>
          </cell>
          <cell r="I339">
            <v>44348</v>
          </cell>
        </row>
        <row r="339">
          <cell r="M339">
            <v>44349</v>
          </cell>
          <cell r="N339">
            <v>6</v>
          </cell>
          <cell r="O339">
            <v>44532</v>
          </cell>
          <cell r="P339" t="str">
            <v>090531643</v>
          </cell>
          <cell r="Q339">
            <v>30413</v>
          </cell>
          <cell r="R339">
            <v>38</v>
          </cell>
          <cell r="S339" t="str">
            <v>28301170573272ត</v>
          </cell>
        </row>
        <row r="339">
          <cell r="AA339">
            <v>18</v>
          </cell>
        </row>
        <row r="340">
          <cell r="B340">
            <v>789</v>
          </cell>
          <cell r="C340" t="str">
            <v>针车D2线</v>
          </cell>
          <cell r="D340" t="str">
            <v>ព្រុំ ចាន់លាប</v>
          </cell>
          <cell r="E340" t="str">
            <v>PRUM CHANLAB</v>
          </cell>
          <cell r="F340" t="str">
            <v>F</v>
          </cell>
          <cell r="G340">
            <v>44287</v>
          </cell>
          <cell r="H340">
            <v>2</v>
          </cell>
          <cell r="I340">
            <v>44348</v>
          </cell>
        </row>
        <row r="340">
          <cell r="M340">
            <v>44349</v>
          </cell>
          <cell r="N340">
            <v>6</v>
          </cell>
          <cell r="O340">
            <v>44532</v>
          </cell>
          <cell r="P340" t="str">
            <v>090614050</v>
          </cell>
          <cell r="Q340">
            <v>31185</v>
          </cell>
          <cell r="R340">
            <v>36</v>
          </cell>
          <cell r="S340" t="str">
            <v>28505170750199រ</v>
          </cell>
        </row>
        <row r="340">
          <cell r="Z340">
            <v>498487</v>
          </cell>
          <cell r="AA340">
            <v>18</v>
          </cell>
        </row>
        <row r="341">
          <cell r="B341">
            <v>792</v>
          </cell>
          <cell r="C341" t="str">
            <v>针车A2线</v>
          </cell>
          <cell r="D341" t="str">
            <v>ឆាយ ឆាន់ពន្លក</v>
          </cell>
          <cell r="E341" t="str">
            <v>CHHAY CHHANPUNLORK</v>
          </cell>
          <cell r="F341" t="str">
            <v>F</v>
          </cell>
          <cell r="G341">
            <v>44287</v>
          </cell>
          <cell r="H341">
            <v>2</v>
          </cell>
          <cell r="I341">
            <v>44348</v>
          </cell>
        </row>
        <row r="341">
          <cell r="M341">
            <v>44349</v>
          </cell>
          <cell r="N341">
            <v>6</v>
          </cell>
          <cell r="O341">
            <v>44532</v>
          </cell>
          <cell r="P341" t="str">
            <v>090751697</v>
          </cell>
          <cell r="Q341">
            <v>36786</v>
          </cell>
          <cell r="R341">
            <v>20</v>
          </cell>
        </row>
        <row r="341">
          <cell r="AA341">
            <v>18</v>
          </cell>
        </row>
        <row r="342">
          <cell r="B342">
            <v>794</v>
          </cell>
          <cell r="C342" t="str">
            <v>针车F1线</v>
          </cell>
          <cell r="D342" t="str">
            <v>គង់ ភាក់ត្រា</v>
          </cell>
          <cell r="E342" t="str">
            <v>KONG PHEAKTRA</v>
          </cell>
          <cell r="F342" t="str">
            <v>F</v>
          </cell>
          <cell r="G342">
            <v>44287</v>
          </cell>
          <cell r="H342">
            <v>2</v>
          </cell>
          <cell r="I342">
            <v>44348</v>
          </cell>
        </row>
        <row r="342">
          <cell r="M342">
            <v>44349</v>
          </cell>
          <cell r="N342">
            <v>6</v>
          </cell>
          <cell r="O342">
            <v>44532</v>
          </cell>
          <cell r="P342" t="str">
            <v>090890554</v>
          </cell>
          <cell r="Q342">
            <v>37654</v>
          </cell>
          <cell r="R342">
            <v>18</v>
          </cell>
        </row>
        <row r="342">
          <cell r="AA342">
            <v>18</v>
          </cell>
        </row>
        <row r="343">
          <cell r="B343">
            <v>795</v>
          </cell>
          <cell r="C343" t="str">
            <v>针车D2线</v>
          </cell>
          <cell r="D343" t="str">
            <v>ទន់ ម៉ាន់ថា</v>
          </cell>
          <cell r="E343" t="str">
            <v>TN MANTHA</v>
          </cell>
          <cell r="F343" t="str">
            <v>F</v>
          </cell>
          <cell r="G343">
            <v>44287</v>
          </cell>
          <cell r="H343">
            <v>2</v>
          </cell>
          <cell r="I343">
            <v>44348</v>
          </cell>
        </row>
        <row r="343">
          <cell r="M343">
            <v>44349</v>
          </cell>
          <cell r="N343">
            <v>6</v>
          </cell>
          <cell r="O343">
            <v>44532</v>
          </cell>
          <cell r="P343" t="str">
            <v>090553341</v>
          </cell>
          <cell r="Q343">
            <v>29994</v>
          </cell>
          <cell r="R343">
            <v>39</v>
          </cell>
          <cell r="S343" t="str">
            <v>28209160308255</v>
          </cell>
        </row>
        <row r="343">
          <cell r="AA343">
            <v>18</v>
          </cell>
        </row>
        <row r="344">
          <cell r="B344">
            <v>796</v>
          </cell>
          <cell r="C344" t="str">
            <v>针车A1线</v>
          </cell>
          <cell r="D344" t="str">
            <v>សួន ស្រីពៅ</v>
          </cell>
          <cell r="E344" t="str">
            <v>SUON SREYPOV</v>
          </cell>
          <cell r="F344" t="str">
            <v>F</v>
          </cell>
          <cell r="G344">
            <v>44287</v>
          </cell>
          <cell r="H344">
            <v>2</v>
          </cell>
          <cell r="I344">
            <v>44348</v>
          </cell>
        </row>
        <row r="344">
          <cell r="M344">
            <v>44349</v>
          </cell>
          <cell r="N344">
            <v>6</v>
          </cell>
          <cell r="O344">
            <v>44532</v>
          </cell>
          <cell r="P344" t="str">
            <v>090870004</v>
          </cell>
          <cell r="Q344">
            <v>35891</v>
          </cell>
          <cell r="R344">
            <v>23</v>
          </cell>
          <cell r="S344" t="str">
            <v>29806170791642ស</v>
          </cell>
        </row>
        <row r="344">
          <cell r="AA344">
            <v>18</v>
          </cell>
        </row>
        <row r="345">
          <cell r="B345">
            <v>797</v>
          </cell>
          <cell r="C345" t="str">
            <v>针车A1线</v>
          </cell>
          <cell r="D345" t="str">
            <v>សៀម ស្រីកែវ</v>
          </cell>
          <cell r="E345" t="str">
            <v>SIEM SREYKEO</v>
          </cell>
          <cell r="F345" t="str">
            <v>F</v>
          </cell>
          <cell r="G345">
            <v>44287</v>
          </cell>
          <cell r="H345">
            <v>2</v>
          </cell>
          <cell r="I345">
            <v>44348</v>
          </cell>
        </row>
        <row r="345">
          <cell r="M345">
            <v>44349</v>
          </cell>
          <cell r="N345">
            <v>6</v>
          </cell>
          <cell r="O345">
            <v>44532</v>
          </cell>
          <cell r="P345" t="str">
            <v>090934535</v>
          </cell>
          <cell r="Q345">
            <v>37476</v>
          </cell>
          <cell r="R345">
            <v>19</v>
          </cell>
        </row>
        <row r="345">
          <cell r="AA345">
            <v>18</v>
          </cell>
        </row>
        <row r="346">
          <cell r="B346">
            <v>798</v>
          </cell>
          <cell r="C346" t="str">
            <v>针车C1线</v>
          </cell>
          <cell r="D346" t="str">
            <v>ហុន ដារ៉ា</v>
          </cell>
          <cell r="E346" t="str">
            <v>HON DARA</v>
          </cell>
          <cell r="F346" t="str">
            <v>M</v>
          </cell>
          <cell r="G346">
            <v>44287</v>
          </cell>
          <cell r="H346">
            <v>2</v>
          </cell>
          <cell r="I346">
            <v>44348</v>
          </cell>
        </row>
        <row r="346">
          <cell r="M346">
            <v>44349</v>
          </cell>
          <cell r="N346">
            <v>6</v>
          </cell>
          <cell r="O346">
            <v>44532</v>
          </cell>
          <cell r="P346" t="str">
            <v>090911595</v>
          </cell>
          <cell r="Q346">
            <v>36622</v>
          </cell>
          <cell r="R346">
            <v>21</v>
          </cell>
        </row>
        <row r="346">
          <cell r="AA346">
            <v>18</v>
          </cell>
        </row>
        <row r="347">
          <cell r="B347">
            <v>799</v>
          </cell>
          <cell r="C347" t="str">
            <v>针车D1线</v>
          </cell>
          <cell r="D347" t="str">
            <v>ចិន​ ស្រីអូន</v>
          </cell>
          <cell r="E347" t="str">
            <v>CHEN SREYAUN</v>
          </cell>
          <cell r="F347" t="str">
            <v>F</v>
          </cell>
          <cell r="G347">
            <v>44287</v>
          </cell>
          <cell r="H347">
            <v>2</v>
          </cell>
          <cell r="I347">
            <v>44348</v>
          </cell>
        </row>
        <row r="347">
          <cell r="M347">
            <v>44349</v>
          </cell>
          <cell r="N347">
            <v>6</v>
          </cell>
          <cell r="O347">
            <v>44532</v>
          </cell>
          <cell r="P347" t="str">
            <v>090885618</v>
          </cell>
          <cell r="Q347">
            <v>37687</v>
          </cell>
          <cell r="R347">
            <v>18</v>
          </cell>
        </row>
        <row r="347">
          <cell r="AA347">
            <v>18</v>
          </cell>
        </row>
        <row r="348">
          <cell r="B348">
            <v>800</v>
          </cell>
          <cell r="C348" t="str">
            <v>针车F1线</v>
          </cell>
          <cell r="D348" t="str">
            <v>ផៃ ស្រីណុង</v>
          </cell>
          <cell r="E348" t="str">
            <v>PHAI SREYNONG</v>
          </cell>
          <cell r="F348" t="str">
            <v>F</v>
          </cell>
          <cell r="G348">
            <v>44287</v>
          </cell>
          <cell r="H348">
            <v>2</v>
          </cell>
          <cell r="I348">
            <v>44348</v>
          </cell>
        </row>
        <row r="348">
          <cell r="M348">
            <v>44349</v>
          </cell>
          <cell r="N348">
            <v>6</v>
          </cell>
          <cell r="O348">
            <v>44532</v>
          </cell>
          <cell r="P348" t="str">
            <v>090890494</v>
          </cell>
          <cell r="Q348">
            <v>37807</v>
          </cell>
          <cell r="R348">
            <v>18</v>
          </cell>
        </row>
        <row r="348">
          <cell r="AA348">
            <v>18</v>
          </cell>
        </row>
        <row r="349">
          <cell r="B349">
            <v>801</v>
          </cell>
          <cell r="C349" t="str">
            <v>针车C1线</v>
          </cell>
          <cell r="D349" t="str">
            <v>ឃាន សំណាង</v>
          </cell>
          <cell r="E349" t="str">
            <v>KHEAN SAM NANG</v>
          </cell>
          <cell r="F349" t="str">
            <v>F</v>
          </cell>
          <cell r="G349">
            <v>44287</v>
          </cell>
          <cell r="H349">
            <v>2</v>
          </cell>
          <cell r="I349">
            <v>44348</v>
          </cell>
        </row>
        <row r="349">
          <cell r="M349">
            <v>44349</v>
          </cell>
          <cell r="N349">
            <v>6</v>
          </cell>
          <cell r="O349">
            <v>44532</v>
          </cell>
          <cell r="P349" t="str">
            <v>070322758</v>
          </cell>
          <cell r="Q349">
            <v>33186</v>
          </cell>
          <cell r="R349">
            <v>30</v>
          </cell>
          <cell r="S349" t="str">
            <v>29002191988893ឃ</v>
          </cell>
        </row>
        <row r="349">
          <cell r="AA349">
            <v>18</v>
          </cell>
        </row>
        <row r="350">
          <cell r="B350">
            <v>802</v>
          </cell>
          <cell r="C350" t="str">
            <v>针车E2线</v>
          </cell>
          <cell r="D350" t="str">
            <v>ញ៉ញ់ ផល្លាគឿន</v>
          </cell>
          <cell r="E350" t="str">
            <v>NHANH PHALLAKOEUN</v>
          </cell>
          <cell r="F350" t="str">
            <v>F</v>
          </cell>
          <cell r="G350">
            <v>44287</v>
          </cell>
          <cell r="H350">
            <v>2</v>
          </cell>
          <cell r="I350">
            <v>44348</v>
          </cell>
        </row>
        <row r="350">
          <cell r="M350">
            <v>44349</v>
          </cell>
          <cell r="N350">
            <v>6</v>
          </cell>
          <cell r="O350">
            <v>44532</v>
          </cell>
          <cell r="P350" t="str">
            <v>090755174</v>
          </cell>
          <cell r="Q350">
            <v>36692</v>
          </cell>
          <cell r="R350">
            <v>21</v>
          </cell>
          <cell r="S350" t="str">
            <v>20007170823886ន</v>
          </cell>
        </row>
        <row r="350">
          <cell r="Z350" t="str">
            <v>有发票</v>
          </cell>
          <cell r="AA350">
            <v>18</v>
          </cell>
        </row>
        <row r="351">
          <cell r="B351">
            <v>803</v>
          </cell>
          <cell r="C351" t="str">
            <v>针车D2线</v>
          </cell>
          <cell r="D351" t="str">
            <v>រ៉េត ស្រីនោ</v>
          </cell>
          <cell r="E351" t="str">
            <v>RET SREYNOR</v>
          </cell>
          <cell r="F351" t="str">
            <v>F</v>
          </cell>
          <cell r="G351">
            <v>44287</v>
          </cell>
          <cell r="H351">
            <v>2</v>
          </cell>
          <cell r="I351">
            <v>44348</v>
          </cell>
        </row>
        <row r="351">
          <cell r="M351">
            <v>44349</v>
          </cell>
          <cell r="N351">
            <v>6</v>
          </cell>
          <cell r="O351">
            <v>44532</v>
          </cell>
          <cell r="P351" t="str">
            <v>090937797</v>
          </cell>
          <cell r="Q351">
            <v>37602</v>
          </cell>
          <cell r="R351">
            <v>18</v>
          </cell>
        </row>
        <row r="351">
          <cell r="AA351">
            <v>18</v>
          </cell>
        </row>
        <row r="352">
          <cell r="B352">
            <v>805</v>
          </cell>
          <cell r="C352" t="str">
            <v>针车D2线</v>
          </cell>
          <cell r="D352" t="str">
            <v>រ៉េត ស្រីនូ</v>
          </cell>
          <cell r="E352" t="str">
            <v>RET SREYNOU</v>
          </cell>
          <cell r="F352" t="str">
            <v>F</v>
          </cell>
          <cell r="G352">
            <v>44287</v>
          </cell>
          <cell r="H352">
            <v>2</v>
          </cell>
          <cell r="I352">
            <v>44348</v>
          </cell>
        </row>
        <row r="352">
          <cell r="M352">
            <v>44349</v>
          </cell>
          <cell r="N352">
            <v>6</v>
          </cell>
          <cell r="O352">
            <v>44532</v>
          </cell>
          <cell r="P352" t="str">
            <v>090937796</v>
          </cell>
          <cell r="Q352">
            <v>37237</v>
          </cell>
          <cell r="R352">
            <v>19</v>
          </cell>
        </row>
        <row r="352">
          <cell r="AA352">
            <v>18</v>
          </cell>
        </row>
        <row r="353">
          <cell r="B353">
            <v>806</v>
          </cell>
          <cell r="C353" t="str">
            <v>针车D2线</v>
          </cell>
          <cell r="D353" t="str">
            <v>ភាន ពុទ្ធី</v>
          </cell>
          <cell r="E353" t="str">
            <v>PHEAN PUTHY</v>
          </cell>
          <cell r="F353" t="str">
            <v>F</v>
          </cell>
          <cell r="G353">
            <v>44287</v>
          </cell>
          <cell r="H353">
            <v>2</v>
          </cell>
          <cell r="I353">
            <v>44348</v>
          </cell>
        </row>
        <row r="353">
          <cell r="M353">
            <v>44349</v>
          </cell>
          <cell r="N353">
            <v>6</v>
          </cell>
          <cell r="O353">
            <v>44532</v>
          </cell>
          <cell r="P353" t="str">
            <v>090937798</v>
          </cell>
          <cell r="Q353">
            <v>37452</v>
          </cell>
          <cell r="R353">
            <v>19</v>
          </cell>
        </row>
        <row r="353">
          <cell r="AA353">
            <v>18</v>
          </cell>
        </row>
        <row r="354">
          <cell r="B354">
            <v>807</v>
          </cell>
          <cell r="C354" t="str">
            <v>针车D1线</v>
          </cell>
          <cell r="D354" t="str">
            <v>សៅ​ សុវណ្ណ</v>
          </cell>
          <cell r="E354" t="str">
            <v>SAO SOVANN</v>
          </cell>
          <cell r="F354" t="str">
            <v>F</v>
          </cell>
          <cell r="G354">
            <v>44287</v>
          </cell>
          <cell r="H354">
            <v>2</v>
          </cell>
          <cell r="I354">
            <v>44348</v>
          </cell>
        </row>
        <row r="354">
          <cell r="M354">
            <v>44349</v>
          </cell>
          <cell r="N354">
            <v>6</v>
          </cell>
          <cell r="O354">
            <v>44532</v>
          </cell>
          <cell r="P354" t="str">
            <v>090729510</v>
          </cell>
          <cell r="Q354">
            <v>32307</v>
          </cell>
          <cell r="R354">
            <v>33</v>
          </cell>
          <cell r="S354" t="str">
            <v>28807192144469អ</v>
          </cell>
        </row>
        <row r="354">
          <cell r="AA354">
            <v>18</v>
          </cell>
        </row>
        <row r="355">
          <cell r="B355">
            <v>809</v>
          </cell>
          <cell r="C355" t="str">
            <v>针车F1线</v>
          </cell>
          <cell r="D355" t="str">
            <v>កា​ ធារី</v>
          </cell>
          <cell r="E355" t="str">
            <v>KA THEARY</v>
          </cell>
          <cell r="F355" t="str">
            <v>F</v>
          </cell>
          <cell r="G355">
            <v>44287</v>
          </cell>
          <cell r="H355">
            <v>2</v>
          </cell>
          <cell r="I355">
            <v>44348</v>
          </cell>
        </row>
        <row r="355">
          <cell r="M355">
            <v>44349</v>
          </cell>
          <cell r="N355">
            <v>6</v>
          </cell>
          <cell r="O355">
            <v>44532</v>
          </cell>
          <cell r="P355" t="str">
            <v>090925881</v>
          </cell>
          <cell r="Q355">
            <v>37659</v>
          </cell>
          <cell r="R355">
            <v>18</v>
          </cell>
        </row>
        <row r="355">
          <cell r="AA355">
            <v>18</v>
          </cell>
        </row>
        <row r="356">
          <cell r="B356">
            <v>810</v>
          </cell>
          <cell r="C356" t="str">
            <v>针车E2线</v>
          </cell>
          <cell r="D356" t="str">
            <v>ម៉ៅ បូទី</v>
          </cell>
          <cell r="E356" t="str">
            <v>MAO BOTY</v>
          </cell>
          <cell r="F356" t="str">
            <v>F</v>
          </cell>
          <cell r="G356">
            <v>44287</v>
          </cell>
          <cell r="H356">
            <v>2</v>
          </cell>
          <cell r="I356">
            <v>44348</v>
          </cell>
        </row>
        <row r="356">
          <cell r="M356">
            <v>44349</v>
          </cell>
          <cell r="N356">
            <v>6</v>
          </cell>
          <cell r="O356">
            <v>44532</v>
          </cell>
          <cell r="P356" t="str">
            <v>090871187</v>
          </cell>
          <cell r="Q356">
            <v>37163</v>
          </cell>
          <cell r="R356">
            <v>19</v>
          </cell>
        </row>
        <row r="356">
          <cell r="AA356">
            <v>18</v>
          </cell>
        </row>
        <row r="357">
          <cell r="B357">
            <v>811</v>
          </cell>
          <cell r="C357" t="str">
            <v>针车D1线</v>
          </cell>
          <cell r="D357" t="str">
            <v>ម៉ៅ ចាន់ណាន</v>
          </cell>
          <cell r="E357" t="str">
            <v>MAO CHANNAN</v>
          </cell>
          <cell r="F357" t="str">
            <v>F</v>
          </cell>
          <cell r="G357">
            <v>44287</v>
          </cell>
          <cell r="H357">
            <v>2</v>
          </cell>
          <cell r="I357">
            <v>44348</v>
          </cell>
        </row>
        <row r="357">
          <cell r="M357">
            <v>44349</v>
          </cell>
          <cell r="N357">
            <v>6</v>
          </cell>
          <cell r="O357">
            <v>44532</v>
          </cell>
          <cell r="P357" t="str">
            <v>090880514</v>
          </cell>
          <cell r="Q357">
            <v>37419</v>
          </cell>
          <cell r="R357">
            <v>19</v>
          </cell>
          <cell r="S357" t="str">
            <v>2020820243816ឋ</v>
          </cell>
        </row>
        <row r="357">
          <cell r="AA357">
            <v>18</v>
          </cell>
        </row>
        <row r="358">
          <cell r="B358">
            <v>812</v>
          </cell>
          <cell r="C358" t="str">
            <v>针车D1线</v>
          </cell>
          <cell r="D358" t="str">
            <v>ចិន វលក្ខ័ណ</v>
          </cell>
          <cell r="E358" t="str">
            <v>CHEN VORLEAK</v>
          </cell>
          <cell r="F358" t="str">
            <v>F</v>
          </cell>
          <cell r="G358">
            <v>44287</v>
          </cell>
          <cell r="H358">
            <v>2</v>
          </cell>
          <cell r="I358">
            <v>44348</v>
          </cell>
        </row>
        <row r="358">
          <cell r="M358">
            <v>44349</v>
          </cell>
          <cell r="N358">
            <v>6</v>
          </cell>
          <cell r="O358">
            <v>44532</v>
          </cell>
          <cell r="P358" t="str">
            <v>090873416</v>
          </cell>
          <cell r="Q358">
            <v>35713</v>
          </cell>
          <cell r="R358">
            <v>23</v>
          </cell>
          <cell r="S358" t="str">
            <v>2970170840443ភ</v>
          </cell>
        </row>
        <row r="358">
          <cell r="AA358">
            <v>18</v>
          </cell>
        </row>
        <row r="359">
          <cell r="B359">
            <v>814</v>
          </cell>
          <cell r="C359" t="str">
            <v>针车D1线</v>
          </cell>
          <cell r="D359" t="str">
            <v>ចំរើន ស្រីមុំ</v>
          </cell>
          <cell r="E359" t="str">
            <v>CHAMROEUN SREYMOM</v>
          </cell>
          <cell r="F359" t="str">
            <v>F</v>
          </cell>
          <cell r="G359">
            <v>44287</v>
          </cell>
          <cell r="H359">
            <v>2</v>
          </cell>
          <cell r="I359">
            <v>44348</v>
          </cell>
        </row>
        <row r="359">
          <cell r="M359">
            <v>44349</v>
          </cell>
          <cell r="N359">
            <v>6</v>
          </cell>
          <cell r="O359">
            <v>44532</v>
          </cell>
          <cell r="P359" t="str">
            <v>090937840</v>
          </cell>
          <cell r="Q359">
            <v>37710</v>
          </cell>
          <cell r="R359">
            <v>18</v>
          </cell>
        </row>
        <row r="359">
          <cell r="AA359">
            <v>18</v>
          </cell>
        </row>
        <row r="360">
          <cell r="B360">
            <v>815</v>
          </cell>
          <cell r="C360" t="str">
            <v>针车B2线</v>
          </cell>
          <cell r="D360" t="str">
            <v>ឈុន រ៉ាឌី</v>
          </cell>
          <cell r="E360" t="str">
            <v>CHHUN RANY</v>
          </cell>
          <cell r="F360" t="str">
            <v>F</v>
          </cell>
          <cell r="G360">
            <v>44287</v>
          </cell>
          <cell r="H360">
            <v>2</v>
          </cell>
          <cell r="I360">
            <v>44348</v>
          </cell>
        </row>
        <row r="360">
          <cell r="M360">
            <v>44349</v>
          </cell>
          <cell r="N360">
            <v>6</v>
          </cell>
          <cell r="O360">
            <v>44532</v>
          </cell>
          <cell r="P360" t="str">
            <v>090934088</v>
          </cell>
          <cell r="Q360">
            <v>37354</v>
          </cell>
          <cell r="R360">
            <v>19</v>
          </cell>
        </row>
        <row r="360">
          <cell r="AA360">
            <v>18</v>
          </cell>
        </row>
        <row r="361">
          <cell r="B361">
            <v>816</v>
          </cell>
          <cell r="C361" t="str">
            <v>成型A线</v>
          </cell>
          <cell r="D361" t="str">
            <v>ងិន ម៉ាលី</v>
          </cell>
          <cell r="E361" t="str">
            <v>NGEN MALY</v>
          </cell>
          <cell r="F361" t="str">
            <v>F</v>
          </cell>
          <cell r="G361">
            <v>44287</v>
          </cell>
          <cell r="H361">
            <v>2</v>
          </cell>
          <cell r="I361">
            <v>44348</v>
          </cell>
        </row>
        <row r="361">
          <cell r="M361">
            <v>44349</v>
          </cell>
          <cell r="N361">
            <v>6</v>
          </cell>
          <cell r="O361">
            <v>44532</v>
          </cell>
          <cell r="P361" t="str">
            <v>090624811(身份证缺失一角）</v>
          </cell>
          <cell r="Q361">
            <v>33855</v>
          </cell>
          <cell r="R361">
            <v>29</v>
          </cell>
        </row>
        <row r="361">
          <cell r="AA361">
            <v>18</v>
          </cell>
        </row>
        <row r="362">
          <cell r="B362">
            <v>817</v>
          </cell>
          <cell r="C362" t="str">
            <v>针车F1线</v>
          </cell>
          <cell r="D362" t="str">
            <v>អ៊ុំ សារ៉ែន</v>
          </cell>
          <cell r="E362" t="str">
            <v>OM SAREN</v>
          </cell>
          <cell r="F362" t="str">
            <v>F</v>
          </cell>
          <cell r="G362">
            <v>44288</v>
          </cell>
          <cell r="H362">
            <v>2</v>
          </cell>
          <cell r="I362">
            <v>44349</v>
          </cell>
        </row>
        <row r="362">
          <cell r="M362">
            <v>44350</v>
          </cell>
          <cell r="N362">
            <v>6</v>
          </cell>
          <cell r="O362">
            <v>44533</v>
          </cell>
          <cell r="P362" t="str">
            <v>090551744</v>
          </cell>
          <cell r="Q362">
            <v>30423</v>
          </cell>
          <cell r="R362">
            <v>38</v>
          </cell>
          <cell r="S362" t="str">
            <v>28301170561299ផ</v>
          </cell>
        </row>
        <row r="362">
          <cell r="Z362">
            <v>1187116</v>
          </cell>
          <cell r="AA362">
            <v>18</v>
          </cell>
        </row>
        <row r="363">
          <cell r="B363">
            <v>819</v>
          </cell>
          <cell r="C363" t="str">
            <v>针车D1线</v>
          </cell>
          <cell r="D363" t="str">
            <v>ជុំ ម៉ាលិស</v>
          </cell>
          <cell r="E363" t="str">
            <v>CHUM MALIS</v>
          </cell>
          <cell r="F363" t="str">
            <v>F</v>
          </cell>
          <cell r="G363">
            <v>44288</v>
          </cell>
          <cell r="H363">
            <v>2</v>
          </cell>
          <cell r="I363">
            <v>44349</v>
          </cell>
        </row>
        <row r="363">
          <cell r="M363">
            <v>44350</v>
          </cell>
          <cell r="N363">
            <v>6</v>
          </cell>
          <cell r="O363">
            <v>44533</v>
          </cell>
          <cell r="P363" t="str">
            <v>090869947</v>
          </cell>
          <cell r="Q363">
            <v>37530</v>
          </cell>
          <cell r="R363">
            <v>18</v>
          </cell>
          <cell r="S363" t="str">
            <v>20207192134396ថ</v>
          </cell>
        </row>
        <row r="363">
          <cell r="AA363">
            <v>18</v>
          </cell>
        </row>
        <row r="364">
          <cell r="B364">
            <v>820</v>
          </cell>
          <cell r="C364" t="str">
            <v>针车D2线</v>
          </cell>
          <cell r="D364" t="str">
            <v>អ៊ី រ៉ាវុធ</v>
          </cell>
          <cell r="E364" t="str">
            <v>I RAVUTH</v>
          </cell>
          <cell r="F364" t="str">
            <v>F</v>
          </cell>
          <cell r="G364">
            <v>44288</v>
          </cell>
          <cell r="H364">
            <v>2</v>
          </cell>
          <cell r="I364">
            <v>44349</v>
          </cell>
        </row>
        <row r="364">
          <cell r="M364">
            <v>44350</v>
          </cell>
          <cell r="N364">
            <v>6</v>
          </cell>
          <cell r="O364">
            <v>44533</v>
          </cell>
          <cell r="P364" t="str">
            <v>090618671</v>
          </cell>
          <cell r="Q364">
            <v>35871</v>
          </cell>
          <cell r="R364">
            <v>23</v>
          </cell>
          <cell r="S364" t="str">
            <v>29803170655147យ</v>
          </cell>
        </row>
        <row r="364">
          <cell r="Z364" t="str">
            <v>N01863268</v>
          </cell>
          <cell r="AA364">
            <v>18</v>
          </cell>
        </row>
        <row r="365">
          <cell r="B365">
            <v>821</v>
          </cell>
          <cell r="C365" t="str">
            <v>针车D2线</v>
          </cell>
          <cell r="D365" t="str">
            <v>ប៉ិន លីដា</v>
          </cell>
          <cell r="E365" t="str">
            <v>PEN LIDA</v>
          </cell>
          <cell r="F365" t="str">
            <v>F</v>
          </cell>
          <cell r="G365">
            <v>44288</v>
          </cell>
          <cell r="H365">
            <v>2</v>
          </cell>
          <cell r="I365">
            <v>44349</v>
          </cell>
        </row>
        <row r="365">
          <cell r="M365">
            <v>44350</v>
          </cell>
          <cell r="N365">
            <v>6</v>
          </cell>
          <cell r="O365">
            <v>44533</v>
          </cell>
          <cell r="P365" t="str">
            <v>090722807</v>
          </cell>
          <cell r="Q365">
            <v>36597</v>
          </cell>
          <cell r="R365">
            <v>21</v>
          </cell>
          <cell r="S365" t="str">
            <v>200031811309332គ</v>
          </cell>
        </row>
        <row r="365">
          <cell r="Z365" t="str">
            <v>N1509505</v>
          </cell>
          <cell r="AA365">
            <v>18</v>
          </cell>
        </row>
        <row r="366">
          <cell r="B366">
            <v>822</v>
          </cell>
          <cell r="C366" t="str">
            <v>针车D2线</v>
          </cell>
          <cell r="D366" t="str">
            <v>មាស សុខសោភា</v>
          </cell>
          <cell r="E366" t="str">
            <v>MEAS SOKSOPHEA</v>
          </cell>
          <cell r="F366" t="str">
            <v>F</v>
          </cell>
          <cell r="G366">
            <v>44288</v>
          </cell>
          <cell r="H366">
            <v>2</v>
          </cell>
          <cell r="I366">
            <v>44349</v>
          </cell>
        </row>
        <row r="366">
          <cell r="M366">
            <v>44350</v>
          </cell>
          <cell r="N366">
            <v>6</v>
          </cell>
          <cell r="O366">
            <v>44533</v>
          </cell>
          <cell r="P366" t="str">
            <v>090907710</v>
          </cell>
          <cell r="Q366">
            <v>37012</v>
          </cell>
          <cell r="R366">
            <v>20</v>
          </cell>
          <cell r="S366" t="str">
            <v>20111192237627ឋ</v>
          </cell>
        </row>
        <row r="366">
          <cell r="Z366" t="str">
            <v>有发票</v>
          </cell>
          <cell r="AA366">
            <v>18</v>
          </cell>
        </row>
        <row r="367">
          <cell r="B367">
            <v>828</v>
          </cell>
          <cell r="C367" t="str">
            <v>针车D2线</v>
          </cell>
          <cell r="D367" t="str">
            <v>ឈន ស្រីរឿន</v>
          </cell>
          <cell r="E367" t="str">
            <v>CHHORN SREYVOEURN</v>
          </cell>
          <cell r="F367" t="str">
            <v>F</v>
          </cell>
          <cell r="G367">
            <v>44288</v>
          </cell>
          <cell r="H367">
            <v>2</v>
          </cell>
          <cell r="I367">
            <v>44349</v>
          </cell>
        </row>
        <row r="367">
          <cell r="M367">
            <v>44350</v>
          </cell>
          <cell r="N367">
            <v>6</v>
          </cell>
          <cell r="O367">
            <v>44533</v>
          </cell>
          <cell r="P367" t="str">
            <v>090914415</v>
          </cell>
          <cell r="Q367">
            <v>37054</v>
          </cell>
          <cell r="R367">
            <v>20</v>
          </cell>
        </row>
        <row r="367">
          <cell r="AA367">
            <v>18</v>
          </cell>
        </row>
        <row r="368">
          <cell r="B368">
            <v>826</v>
          </cell>
          <cell r="C368" t="str">
            <v>针车D1线</v>
          </cell>
          <cell r="D368" t="str">
            <v>ឈិន​ សុផា</v>
          </cell>
          <cell r="E368" t="str">
            <v>CHHEN SOPHA</v>
          </cell>
          <cell r="F368" t="str">
            <v>F</v>
          </cell>
          <cell r="G368">
            <v>44289</v>
          </cell>
          <cell r="H368">
            <v>2</v>
          </cell>
          <cell r="I368">
            <v>44350</v>
          </cell>
        </row>
        <row r="368">
          <cell r="M368">
            <v>44351</v>
          </cell>
          <cell r="N368">
            <v>6</v>
          </cell>
          <cell r="O368">
            <v>44534</v>
          </cell>
          <cell r="P368" t="str">
            <v>100759752</v>
          </cell>
          <cell r="Q368">
            <v>32874</v>
          </cell>
          <cell r="R368">
            <v>31</v>
          </cell>
          <cell r="S368" t="str">
            <v>29004170698489ខ</v>
          </cell>
        </row>
        <row r="368">
          <cell r="AA368">
            <v>18</v>
          </cell>
        </row>
        <row r="369">
          <cell r="B369">
            <v>824</v>
          </cell>
          <cell r="C369" t="str">
            <v>针车D1线</v>
          </cell>
          <cell r="D369" t="str">
            <v>សុខ សុភាព</v>
          </cell>
          <cell r="E369" t="str">
            <v>SOK SOPHEAP</v>
          </cell>
          <cell r="F369" t="str">
            <v>F</v>
          </cell>
          <cell r="G369">
            <v>44291</v>
          </cell>
          <cell r="H369">
            <v>2</v>
          </cell>
          <cell r="I369">
            <v>44352</v>
          </cell>
        </row>
        <row r="369">
          <cell r="M369">
            <v>44353</v>
          </cell>
          <cell r="N369">
            <v>6</v>
          </cell>
          <cell r="O369">
            <v>44536</v>
          </cell>
          <cell r="P369" t="str">
            <v>090876137</v>
          </cell>
          <cell r="Q369">
            <v>33061</v>
          </cell>
          <cell r="R369">
            <v>31</v>
          </cell>
          <cell r="S369" t="str">
            <v>29001181228558ន</v>
          </cell>
        </row>
        <row r="369">
          <cell r="AA369">
            <v>18</v>
          </cell>
        </row>
        <row r="370">
          <cell r="B370">
            <v>825</v>
          </cell>
          <cell r="C370" t="str">
            <v>针车B1线</v>
          </cell>
          <cell r="D370" t="str">
            <v>សុខ ចន្ថា</v>
          </cell>
          <cell r="E370" t="str">
            <v>SOK CHANTHA</v>
          </cell>
          <cell r="F370" t="str">
            <v>F</v>
          </cell>
          <cell r="G370">
            <v>44291</v>
          </cell>
          <cell r="H370">
            <v>2</v>
          </cell>
          <cell r="I370">
            <v>44352</v>
          </cell>
        </row>
        <row r="370">
          <cell r="M370">
            <v>44353</v>
          </cell>
          <cell r="N370">
            <v>6</v>
          </cell>
          <cell r="O370">
            <v>44536</v>
          </cell>
          <cell r="P370" t="str">
            <v>090885702</v>
          </cell>
          <cell r="Q370">
            <v>37349</v>
          </cell>
          <cell r="R370">
            <v>19</v>
          </cell>
          <cell r="S370" t="str">
            <v>20208192170049ឌ</v>
          </cell>
        </row>
        <row r="370">
          <cell r="AA370">
            <v>18</v>
          </cell>
        </row>
        <row r="371">
          <cell r="B371">
            <v>829</v>
          </cell>
          <cell r="C371" t="str">
            <v>针车D1线</v>
          </cell>
          <cell r="D371" t="str">
            <v>ខែម ណារី</v>
          </cell>
          <cell r="E371" t="str">
            <v>KHEM NARY</v>
          </cell>
          <cell r="F371" t="str">
            <v>F</v>
          </cell>
          <cell r="G371">
            <v>44291</v>
          </cell>
          <cell r="H371">
            <v>2</v>
          </cell>
          <cell r="I371">
            <v>44352</v>
          </cell>
        </row>
        <row r="371">
          <cell r="M371">
            <v>44353</v>
          </cell>
          <cell r="N371">
            <v>6</v>
          </cell>
          <cell r="O371">
            <v>44536</v>
          </cell>
          <cell r="P371" t="str">
            <v>090631524</v>
          </cell>
          <cell r="Q371">
            <v>33235</v>
          </cell>
          <cell r="R371">
            <v>30</v>
          </cell>
          <cell r="S371" t="str">
            <v>29001170573660ណ</v>
          </cell>
        </row>
        <row r="371">
          <cell r="Z371" t="str">
            <v>有发票</v>
          </cell>
          <cell r="AA371">
            <v>18</v>
          </cell>
        </row>
        <row r="372">
          <cell r="B372">
            <v>830</v>
          </cell>
          <cell r="C372" t="str">
            <v>针车D2线</v>
          </cell>
          <cell r="D372" t="str">
            <v>នាង ចាន់ណា</v>
          </cell>
          <cell r="E372" t="str">
            <v>NEANG CHANNA</v>
          </cell>
          <cell r="F372" t="str">
            <v>F</v>
          </cell>
          <cell r="G372">
            <v>44291</v>
          </cell>
          <cell r="H372">
            <v>2</v>
          </cell>
          <cell r="I372">
            <v>44352</v>
          </cell>
        </row>
        <row r="372">
          <cell r="M372">
            <v>44353</v>
          </cell>
          <cell r="N372">
            <v>6</v>
          </cell>
          <cell r="O372">
            <v>44536</v>
          </cell>
          <cell r="P372" t="str">
            <v>090892975</v>
          </cell>
          <cell r="Q372">
            <v>35527</v>
          </cell>
          <cell r="R372">
            <v>24</v>
          </cell>
          <cell r="S372" t="str">
            <v>29701170569322ទ</v>
          </cell>
        </row>
        <row r="372">
          <cell r="AA372">
            <v>18</v>
          </cell>
        </row>
        <row r="373">
          <cell r="B373">
            <v>834</v>
          </cell>
          <cell r="C373" t="str">
            <v>裁断</v>
          </cell>
          <cell r="D373" t="str">
            <v>ព្រំ តូឡា</v>
          </cell>
          <cell r="E373" t="str">
            <v>PRUM TOLA</v>
          </cell>
          <cell r="F373" t="str">
            <v>M</v>
          </cell>
          <cell r="G373">
            <v>44291</v>
          </cell>
          <cell r="H373">
            <v>2</v>
          </cell>
          <cell r="I373">
            <v>44352</v>
          </cell>
        </row>
        <row r="373">
          <cell r="M373">
            <v>44353</v>
          </cell>
          <cell r="N373">
            <v>6</v>
          </cell>
          <cell r="O373">
            <v>44536</v>
          </cell>
          <cell r="P373" t="str">
            <v>090645712</v>
          </cell>
          <cell r="Q373">
            <v>35065</v>
          </cell>
          <cell r="R373">
            <v>25</v>
          </cell>
          <cell r="S373" t="str">
            <v>19603170643670ប</v>
          </cell>
        </row>
        <row r="373">
          <cell r="Z373" t="str">
            <v>N1447341</v>
          </cell>
          <cell r="AA373">
            <v>18</v>
          </cell>
        </row>
        <row r="374">
          <cell r="B374">
            <v>833</v>
          </cell>
          <cell r="C374" t="str">
            <v>针车D2线</v>
          </cell>
          <cell r="D374" t="str">
            <v>សួង ឌីណា</v>
          </cell>
          <cell r="E374" t="str">
            <v>SUONG DINA</v>
          </cell>
          <cell r="F374" t="str">
            <v>F</v>
          </cell>
          <cell r="G374">
            <v>44292</v>
          </cell>
          <cell r="H374">
            <v>2</v>
          </cell>
          <cell r="I374">
            <v>44353</v>
          </cell>
        </row>
        <row r="374">
          <cell r="M374">
            <v>44354</v>
          </cell>
          <cell r="N374">
            <v>6</v>
          </cell>
          <cell r="O374">
            <v>44537</v>
          </cell>
          <cell r="P374" t="str">
            <v>090642945</v>
          </cell>
          <cell r="Q374">
            <v>35105</v>
          </cell>
          <cell r="R374">
            <v>25</v>
          </cell>
        </row>
        <row r="374">
          <cell r="AA374">
            <v>18</v>
          </cell>
        </row>
        <row r="375">
          <cell r="B375">
            <v>836</v>
          </cell>
          <cell r="C375" t="str">
            <v>针车D1线</v>
          </cell>
          <cell r="D375" t="str">
            <v>ធឿន ចំរើន</v>
          </cell>
          <cell r="E375" t="str">
            <v>THOEURN CHAMROEUN</v>
          </cell>
          <cell r="F375" t="str">
            <v>F</v>
          </cell>
          <cell r="G375">
            <v>44292</v>
          </cell>
          <cell r="H375">
            <v>2</v>
          </cell>
          <cell r="I375">
            <v>44353</v>
          </cell>
        </row>
        <row r="375">
          <cell r="M375">
            <v>44354</v>
          </cell>
          <cell r="N375">
            <v>6</v>
          </cell>
          <cell r="O375">
            <v>44537</v>
          </cell>
          <cell r="P375" t="str">
            <v>090832854</v>
          </cell>
          <cell r="Q375">
            <v>35500</v>
          </cell>
          <cell r="R375">
            <v>24</v>
          </cell>
          <cell r="S375" t="str">
            <v>29703170655730ព</v>
          </cell>
        </row>
        <row r="375">
          <cell r="Z375" t="str">
            <v>有发票</v>
          </cell>
          <cell r="AA375">
            <v>18</v>
          </cell>
        </row>
        <row r="376">
          <cell r="B376">
            <v>839</v>
          </cell>
          <cell r="C376" t="str">
            <v>针车D2线</v>
          </cell>
          <cell r="D376" t="str">
            <v>ទិត ដានី</v>
          </cell>
          <cell r="E376" t="str">
            <v>TEN DANY</v>
          </cell>
          <cell r="F376" t="str">
            <v>F</v>
          </cell>
          <cell r="G376">
            <v>44292</v>
          </cell>
          <cell r="H376">
            <v>2</v>
          </cell>
          <cell r="I376">
            <v>44353</v>
          </cell>
        </row>
        <row r="376">
          <cell r="M376">
            <v>44354</v>
          </cell>
          <cell r="N376">
            <v>6</v>
          </cell>
          <cell r="O376">
            <v>44537</v>
          </cell>
          <cell r="P376" t="str">
            <v>090938361</v>
          </cell>
          <cell r="Q376">
            <v>37681</v>
          </cell>
          <cell r="R376">
            <v>18</v>
          </cell>
        </row>
        <row r="376">
          <cell r="AA376">
            <v>18</v>
          </cell>
        </row>
        <row r="377">
          <cell r="B377">
            <v>840</v>
          </cell>
          <cell r="C377" t="str">
            <v>针车E2线</v>
          </cell>
          <cell r="D377" t="str">
            <v>កែវ សារឿន</v>
          </cell>
          <cell r="E377" t="str">
            <v>KEO SAVOEUN</v>
          </cell>
          <cell r="F377" t="str">
            <v>F</v>
          </cell>
          <cell r="G377">
            <v>44292</v>
          </cell>
          <cell r="H377">
            <v>2</v>
          </cell>
          <cell r="I377">
            <v>44353</v>
          </cell>
        </row>
        <row r="377">
          <cell r="M377">
            <v>44354</v>
          </cell>
          <cell r="N377">
            <v>6</v>
          </cell>
          <cell r="O377">
            <v>44537</v>
          </cell>
          <cell r="P377" t="str">
            <v>090676948</v>
          </cell>
          <cell r="Q377">
            <v>31138</v>
          </cell>
          <cell r="R377">
            <v>36</v>
          </cell>
        </row>
        <row r="377">
          <cell r="AA377">
            <v>18</v>
          </cell>
        </row>
        <row r="378">
          <cell r="B378">
            <v>841</v>
          </cell>
          <cell r="C378" t="str">
            <v>针车D2线</v>
          </cell>
          <cell r="D378" t="str">
            <v>ស្អឿង​ ចិន្នា</v>
          </cell>
          <cell r="E378" t="str">
            <v>SA OEURNG CHENNA</v>
          </cell>
          <cell r="F378" t="str">
            <v>F</v>
          </cell>
          <cell r="G378">
            <v>44292</v>
          </cell>
          <cell r="H378">
            <v>2</v>
          </cell>
          <cell r="I378">
            <v>44353</v>
          </cell>
        </row>
        <row r="378">
          <cell r="M378">
            <v>44354</v>
          </cell>
          <cell r="N378">
            <v>6</v>
          </cell>
          <cell r="O378">
            <v>44537</v>
          </cell>
          <cell r="P378" t="str">
            <v>090880699</v>
          </cell>
          <cell r="Q378">
            <v>36442</v>
          </cell>
          <cell r="R378">
            <v>21</v>
          </cell>
        </row>
        <row r="378">
          <cell r="AA378">
            <v>18</v>
          </cell>
        </row>
        <row r="379">
          <cell r="B379">
            <v>844</v>
          </cell>
          <cell r="C379" t="str">
            <v>针车D2线</v>
          </cell>
          <cell r="D379" t="str">
            <v>កែន លក្ខិណា</v>
          </cell>
          <cell r="E379" t="str">
            <v>KEN LEAKHENA</v>
          </cell>
          <cell r="F379" t="str">
            <v>F</v>
          </cell>
          <cell r="G379">
            <v>44293</v>
          </cell>
          <cell r="H379">
            <v>2</v>
          </cell>
          <cell r="I379">
            <v>44354</v>
          </cell>
        </row>
        <row r="379">
          <cell r="M379">
            <v>44355</v>
          </cell>
          <cell r="N379">
            <v>6</v>
          </cell>
          <cell r="O379">
            <v>44538</v>
          </cell>
          <cell r="P379" t="str">
            <v>090934181</v>
          </cell>
          <cell r="Q379">
            <v>34194</v>
          </cell>
          <cell r="R379">
            <v>28</v>
          </cell>
        </row>
        <row r="379">
          <cell r="AA379">
            <v>18</v>
          </cell>
        </row>
        <row r="380">
          <cell r="B380">
            <v>845</v>
          </cell>
          <cell r="C380" t="str">
            <v>品管</v>
          </cell>
          <cell r="D380" t="str">
            <v>យ៉ុន វីតា</v>
          </cell>
          <cell r="E380" t="str">
            <v>YON VITA</v>
          </cell>
          <cell r="F380" t="str">
            <v>F</v>
          </cell>
          <cell r="G380">
            <v>44294</v>
          </cell>
          <cell r="H380">
            <v>2</v>
          </cell>
          <cell r="I380">
            <v>44355</v>
          </cell>
        </row>
        <row r="380">
          <cell r="M380">
            <v>44356</v>
          </cell>
          <cell r="N380">
            <v>6</v>
          </cell>
          <cell r="O380">
            <v>44539</v>
          </cell>
          <cell r="P380" t="str">
            <v>090881103</v>
          </cell>
          <cell r="Q380">
            <v>36623</v>
          </cell>
          <cell r="R380">
            <v>21</v>
          </cell>
        </row>
        <row r="380">
          <cell r="AA380">
            <v>18</v>
          </cell>
        </row>
        <row r="381">
          <cell r="B381">
            <v>843</v>
          </cell>
          <cell r="C381" t="str">
            <v>针车B1线</v>
          </cell>
          <cell r="D381" t="str">
            <v>សេក ចន្នី</v>
          </cell>
          <cell r="E381" t="str">
            <v>SEK CHANNY</v>
          </cell>
          <cell r="F381" t="str">
            <v>F</v>
          </cell>
          <cell r="G381">
            <v>44292</v>
          </cell>
          <cell r="H381">
            <v>2</v>
          </cell>
          <cell r="I381">
            <v>44353</v>
          </cell>
        </row>
        <row r="381">
          <cell r="M381">
            <v>44354</v>
          </cell>
          <cell r="N381">
            <v>6</v>
          </cell>
          <cell r="O381">
            <v>44537</v>
          </cell>
          <cell r="P381" t="str">
            <v>090917549</v>
          </cell>
          <cell r="Q381">
            <v>37257</v>
          </cell>
          <cell r="R381">
            <v>19</v>
          </cell>
          <cell r="S381" t="str">
            <v>20207202393957ធ</v>
          </cell>
        </row>
        <row r="381">
          <cell r="Z381" t="str">
            <v>有发票</v>
          </cell>
          <cell r="AA381">
            <v>18</v>
          </cell>
        </row>
        <row r="382">
          <cell r="B382">
            <v>770</v>
          </cell>
          <cell r="C382" t="str">
            <v>针车D1线</v>
          </cell>
          <cell r="D382" t="str">
            <v>ស៊ាន ស៊ីថា</v>
          </cell>
          <cell r="E382" t="str">
            <v>SEAN SITHA</v>
          </cell>
          <cell r="F382" t="str">
            <v>F</v>
          </cell>
          <cell r="G382">
            <v>44277</v>
          </cell>
          <cell r="H382">
            <v>2</v>
          </cell>
          <cell r="I382">
            <v>44338</v>
          </cell>
        </row>
        <row r="382">
          <cell r="M382">
            <v>44339</v>
          </cell>
          <cell r="N382">
            <v>6</v>
          </cell>
          <cell r="O382">
            <v>44523</v>
          </cell>
          <cell r="P382" t="str">
            <v>090707643</v>
          </cell>
          <cell r="Q382">
            <v>29961</v>
          </cell>
          <cell r="R382">
            <v>39</v>
          </cell>
        </row>
        <row r="382">
          <cell r="AA382">
            <v>18</v>
          </cell>
        </row>
        <row r="383">
          <cell r="B383">
            <v>847</v>
          </cell>
          <cell r="C383" t="str">
            <v>针车D1线</v>
          </cell>
          <cell r="D383" t="str">
            <v>ទេព រត្ថា</v>
          </cell>
          <cell r="E383" t="str">
            <v>TEP RATHA</v>
          </cell>
          <cell r="F383" t="str">
            <v>F</v>
          </cell>
          <cell r="G383">
            <v>44306</v>
          </cell>
          <cell r="H383">
            <v>2</v>
          </cell>
          <cell r="I383">
            <v>44367</v>
          </cell>
        </row>
        <row r="383">
          <cell r="M383">
            <v>44368</v>
          </cell>
          <cell r="N383">
            <v>6</v>
          </cell>
          <cell r="O383">
            <v>44551</v>
          </cell>
          <cell r="P383" t="str">
            <v>090646463</v>
          </cell>
          <cell r="Q383">
            <v>35478</v>
          </cell>
          <cell r="R383">
            <v>24</v>
          </cell>
        </row>
        <row r="383">
          <cell r="Z383" t="str">
            <v>N1450486</v>
          </cell>
          <cell r="AA383">
            <v>18</v>
          </cell>
        </row>
        <row r="384">
          <cell r="B384">
            <v>850</v>
          </cell>
          <cell r="C384" t="str">
            <v>针车D2线</v>
          </cell>
          <cell r="D384" t="str">
            <v>គង់ នីសា</v>
          </cell>
          <cell r="E384" t="str">
            <v>KUNG NISA</v>
          </cell>
          <cell r="F384" t="str">
            <v>F</v>
          </cell>
          <cell r="G384">
            <v>44306</v>
          </cell>
          <cell r="H384">
            <v>2</v>
          </cell>
          <cell r="I384">
            <v>44367</v>
          </cell>
        </row>
        <row r="384">
          <cell r="M384">
            <v>44368</v>
          </cell>
          <cell r="N384">
            <v>6</v>
          </cell>
          <cell r="O384">
            <v>44551</v>
          </cell>
          <cell r="P384" t="str">
            <v>090658628</v>
          </cell>
          <cell r="Q384">
            <v>34598</v>
          </cell>
          <cell r="R384">
            <v>26</v>
          </cell>
        </row>
        <row r="384">
          <cell r="AA384">
            <v>18</v>
          </cell>
        </row>
        <row r="385">
          <cell r="B385">
            <v>852</v>
          </cell>
          <cell r="C385" t="str">
            <v>针车C1线</v>
          </cell>
          <cell r="D385" t="str">
            <v>កែវ ឆាលី</v>
          </cell>
          <cell r="E385" t="str">
            <v>KEO CHHALY</v>
          </cell>
          <cell r="F385" t="str">
            <v>M</v>
          </cell>
          <cell r="G385">
            <v>44306</v>
          </cell>
          <cell r="H385">
            <v>2</v>
          </cell>
          <cell r="I385">
            <v>44367</v>
          </cell>
        </row>
        <row r="385">
          <cell r="M385">
            <v>44368</v>
          </cell>
          <cell r="N385">
            <v>6</v>
          </cell>
          <cell r="O385">
            <v>44551</v>
          </cell>
          <cell r="P385" t="str">
            <v>090653449</v>
          </cell>
          <cell r="Q385">
            <v>35168</v>
          </cell>
          <cell r="R385">
            <v>25</v>
          </cell>
        </row>
        <row r="385">
          <cell r="Z385">
            <v>1426293</v>
          </cell>
          <cell r="AA385">
            <v>18</v>
          </cell>
        </row>
        <row r="386">
          <cell r="B386">
            <v>853</v>
          </cell>
          <cell r="C386" t="str">
            <v>针车D1线</v>
          </cell>
          <cell r="D386" t="str">
            <v>តូច សាវឿន</v>
          </cell>
          <cell r="E386" t="str">
            <v>TAUCH SAVOEUN</v>
          </cell>
          <cell r="F386" t="str">
            <v>F</v>
          </cell>
          <cell r="G386">
            <v>44306</v>
          </cell>
          <cell r="H386">
            <v>2</v>
          </cell>
          <cell r="I386">
            <v>44367</v>
          </cell>
        </row>
        <row r="386">
          <cell r="M386">
            <v>44368</v>
          </cell>
          <cell r="N386">
            <v>6</v>
          </cell>
          <cell r="O386">
            <v>44551</v>
          </cell>
          <cell r="P386" t="str">
            <v>090837143</v>
          </cell>
          <cell r="Q386">
            <v>26299</v>
          </cell>
          <cell r="R386">
            <v>49</v>
          </cell>
          <cell r="S386" t="str">
            <v>19601170562531ណ</v>
          </cell>
        </row>
        <row r="386">
          <cell r="Z386">
            <v>1080048</v>
          </cell>
          <cell r="AA386">
            <v>18</v>
          </cell>
        </row>
        <row r="387">
          <cell r="B387">
            <v>854</v>
          </cell>
          <cell r="C387" t="str">
            <v>电脑车（晚班）</v>
          </cell>
          <cell r="D387" t="str">
            <v>មាស សាវ៉ន</v>
          </cell>
          <cell r="E387" t="str">
            <v>MEAS SAVORN</v>
          </cell>
          <cell r="F387" t="str">
            <v>M</v>
          </cell>
          <cell r="G387">
            <v>44306</v>
          </cell>
          <cell r="H387">
            <v>2</v>
          </cell>
          <cell r="I387">
            <v>44367</v>
          </cell>
        </row>
        <row r="387">
          <cell r="M387">
            <v>44368</v>
          </cell>
          <cell r="N387">
            <v>6</v>
          </cell>
          <cell r="O387">
            <v>44551</v>
          </cell>
          <cell r="P387" t="str">
            <v>090614057</v>
          </cell>
          <cell r="Q387">
            <v>30020</v>
          </cell>
          <cell r="R387">
            <v>39</v>
          </cell>
          <cell r="S387" t="str">
            <v>27204170694476រ</v>
          </cell>
        </row>
        <row r="387">
          <cell r="Z387">
            <v>539612</v>
          </cell>
          <cell r="AA387">
            <v>18</v>
          </cell>
        </row>
        <row r="388">
          <cell r="B388">
            <v>856</v>
          </cell>
          <cell r="C388" t="str">
            <v>针车F1线</v>
          </cell>
          <cell r="D388" t="str">
            <v>យាន សាវ៉េវ</v>
          </cell>
          <cell r="E388" t="str">
            <v>YEAN SAVEV</v>
          </cell>
          <cell r="F388" t="str">
            <v>M</v>
          </cell>
          <cell r="G388">
            <v>44306</v>
          </cell>
          <cell r="H388">
            <v>2</v>
          </cell>
          <cell r="I388">
            <v>44367</v>
          </cell>
        </row>
        <row r="388">
          <cell r="M388">
            <v>44368</v>
          </cell>
          <cell r="N388">
            <v>6</v>
          </cell>
          <cell r="O388">
            <v>44551</v>
          </cell>
          <cell r="P388" t="str">
            <v>090910378</v>
          </cell>
          <cell r="Q388">
            <v>36991</v>
          </cell>
          <cell r="R388">
            <v>20</v>
          </cell>
          <cell r="S388" t="str">
            <v>18201170561279ទ</v>
          </cell>
        </row>
        <row r="388">
          <cell r="AA388">
            <v>18</v>
          </cell>
        </row>
        <row r="389">
          <cell r="B389">
            <v>857</v>
          </cell>
          <cell r="C389" t="str">
            <v>针车A1线</v>
          </cell>
          <cell r="D389" t="str">
            <v>វៀន ស្រីនាង</v>
          </cell>
          <cell r="E389" t="str">
            <v>VIEN SREYNEANG</v>
          </cell>
          <cell r="F389" t="str">
            <v>F</v>
          </cell>
          <cell r="G389">
            <v>44306</v>
          </cell>
          <cell r="H389">
            <v>2</v>
          </cell>
          <cell r="I389">
            <v>44367</v>
          </cell>
        </row>
        <row r="389">
          <cell r="M389">
            <v>44368</v>
          </cell>
          <cell r="N389">
            <v>6</v>
          </cell>
          <cell r="O389">
            <v>44551</v>
          </cell>
          <cell r="P389" t="str">
            <v>090938421</v>
          </cell>
          <cell r="Q389">
            <v>33972</v>
          </cell>
          <cell r="R389">
            <v>28</v>
          </cell>
        </row>
        <row r="389">
          <cell r="AA389">
            <v>18</v>
          </cell>
        </row>
        <row r="390">
          <cell r="B390">
            <v>855</v>
          </cell>
          <cell r="C390" t="str">
            <v>针车D2线</v>
          </cell>
          <cell r="D390" t="str">
            <v>លឹម ម៉ារ៉ាឌី</v>
          </cell>
          <cell r="E390" t="str">
            <v>LIM MARADY</v>
          </cell>
          <cell r="F390" t="str">
            <v>F</v>
          </cell>
          <cell r="G390">
            <v>44307</v>
          </cell>
          <cell r="H390">
            <v>2</v>
          </cell>
          <cell r="I390">
            <v>44368</v>
          </cell>
        </row>
        <row r="390">
          <cell r="M390">
            <v>44369</v>
          </cell>
          <cell r="N390">
            <v>6</v>
          </cell>
          <cell r="O390">
            <v>44552</v>
          </cell>
          <cell r="P390" t="str">
            <v>090576362</v>
          </cell>
          <cell r="Q390">
            <v>31296</v>
          </cell>
          <cell r="R390">
            <v>36</v>
          </cell>
        </row>
        <row r="390">
          <cell r="Z390" t="str">
            <v>​</v>
          </cell>
          <cell r="AA390">
            <v>18</v>
          </cell>
        </row>
        <row r="391">
          <cell r="B391">
            <v>860</v>
          </cell>
          <cell r="C391" t="str">
            <v>针车F1线</v>
          </cell>
          <cell r="D391" t="str">
            <v>ពៅ ចន្ធី</v>
          </cell>
          <cell r="E391" t="str">
            <v>POV CHANTHY</v>
          </cell>
          <cell r="F391" t="str">
            <v>F</v>
          </cell>
          <cell r="G391">
            <v>44307</v>
          </cell>
          <cell r="H391">
            <v>2</v>
          </cell>
          <cell r="I391">
            <v>44368</v>
          </cell>
        </row>
        <row r="391">
          <cell r="M391">
            <v>44369</v>
          </cell>
          <cell r="N391">
            <v>6</v>
          </cell>
          <cell r="O391">
            <v>44552</v>
          </cell>
          <cell r="P391" t="str">
            <v>090535496</v>
          </cell>
          <cell r="Q391">
            <v>31719</v>
          </cell>
          <cell r="R391">
            <v>34</v>
          </cell>
          <cell r="S391" t="str">
            <v>28001170565395ន</v>
          </cell>
        </row>
        <row r="391">
          <cell r="Z391" t="str">
            <v>有发票</v>
          </cell>
          <cell r="AA391">
            <v>18</v>
          </cell>
        </row>
        <row r="392">
          <cell r="B392">
            <v>862</v>
          </cell>
          <cell r="C392" t="str">
            <v>电脑针车</v>
          </cell>
          <cell r="D392" t="str">
            <v>ញ៉ែម កែវ</v>
          </cell>
          <cell r="E392" t="str">
            <v>NHEM KEO</v>
          </cell>
          <cell r="F392" t="str">
            <v>F</v>
          </cell>
          <cell r="G392">
            <v>44307</v>
          </cell>
          <cell r="H392">
            <v>2</v>
          </cell>
          <cell r="I392">
            <v>44368</v>
          </cell>
        </row>
        <row r="392">
          <cell r="M392">
            <v>44369</v>
          </cell>
          <cell r="N392">
            <v>6</v>
          </cell>
          <cell r="O392">
            <v>44552</v>
          </cell>
          <cell r="P392" t="str">
            <v>090679086</v>
          </cell>
          <cell r="Q392">
            <v>35071</v>
          </cell>
          <cell r="R392">
            <v>25</v>
          </cell>
          <cell r="S392" t="str">
            <v>2000817086839វ</v>
          </cell>
        </row>
        <row r="392">
          <cell r="AA392">
            <v>18</v>
          </cell>
        </row>
        <row r="393">
          <cell r="B393">
            <v>864</v>
          </cell>
          <cell r="C393" t="str">
            <v>电脑针车</v>
          </cell>
          <cell r="D393" t="str">
            <v>រី ជីតា</v>
          </cell>
          <cell r="E393" t="str">
            <v>RI CHITA</v>
          </cell>
          <cell r="F393" t="str">
            <v>F</v>
          </cell>
          <cell r="G393">
            <v>44307</v>
          </cell>
          <cell r="H393">
            <v>2</v>
          </cell>
          <cell r="I393">
            <v>44368</v>
          </cell>
        </row>
        <row r="393">
          <cell r="M393">
            <v>44369</v>
          </cell>
          <cell r="N393">
            <v>6</v>
          </cell>
          <cell r="O393">
            <v>44552</v>
          </cell>
          <cell r="P393" t="str">
            <v>090930382</v>
          </cell>
          <cell r="Q393">
            <v>37542</v>
          </cell>
          <cell r="R393">
            <v>18</v>
          </cell>
        </row>
        <row r="393">
          <cell r="AA393">
            <v>18</v>
          </cell>
        </row>
        <row r="394">
          <cell r="B394">
            <v>866</v>
          </cell>
          <cell r="C394" t="str">
            <v>针车C2线</v>
          </cell>
          <cell r="D394" t="str">
            <v>យ៉ន ហៃ</v>
          </cell>
          <cell r="E394" t="str">
            <v>YORN HAY</v>
          </cell>
          <cell r="F394" t="str">
            <v>F</v>
          </cell>
          <cell r="G394">
            <v>44307</v>
          </cell>
          <cell r="H394">
            <v>2</v>
          </cell>
          <cell r="I394">
            <v>44368</v>
          </cell>
        </row>
        <row r="394">
          <cell r="M394">
            <v>44369</v>
          </cell>
          <cell r="N394">
            <v>6</v>
          </cell>
          <cell r="O394">
            <v>44552</v>
          </cell>
          <cell r="P394" t="str">
            <v>090866833</v>
          </cell>
          <cell r="Q394">
            <v>32275</v>
          </cell>
          <cell r="R394">
            <v>33</v>
          </cell>
          <cell r="S394" t="str">
            <v>20206202377801ជ</v>
          </cell>
        </row>
        <row r="394">
          <cell r="AA394">
            <v>18</v>
          </cell>
        </row>
        <row r="395">
          <cell r="B395">
            <v>867</v>
          </cell>
          <cell r="C395" t="str">
            <v>电脑车（晚班）</v>
          </cell>
          <cell r="D395" t="str">
            <v>ក្រូច សំបាត់</v>
          </cell>
          <cell r="E395" t="str">
            <v>KROCH SAMBATH</v>
          </cell>
          <cell r="F395" t="str">
            <v>M</v>
          </cell>
          <cell r="G395">
            <v>44307</v>
          </cell>
          <cell r="H395">
            <v>2</v>
          </cell>
          <cell r="I395">
            <v>44368</v>
          </cell>
        </row>
        <row r="395">
          <cell r="M395">
            <v>44369</v>
          </cell>
          <cell r="N395">
            <v>6</v>
          </cell>
          <cell r="O395">
            <v>44552</v>
          </cell>
          <cell r="P395" t="str">
            <v>090866813</v>
          </cell>
          <cell r="Q395">
            <v>36535</v>
          </cell>
          <cell r="R395">
            <v>21</v>
          </cell>
          <cell r="S395" t="str">
            <v>28801170576647ស</v>
          </cell>
        </row>
        <row r="395">
          <cell r="Z395" t="str">
            <v>有发票</v>
          </cell>
          <cell r="AA395">
            <v>18</v>
          </cell>
        </row>
        <row r="396">
          <cell r="B396">
            <v>868</v>
          </cell>
          <cell r="C396" t="str">
            <v>针车B1线</v>
          </cell>
          <cell r="D396" t="str">
            <v>គួយ ចាន់ធូ</v>
          </cell>
          <cell r="E396" t="str">
            <v>KUOY CHANTHUO</v>
          </cell>
          <cell r="F396" t="str">
            <v>F</v>
          </cell>
          <cell r="G396">
            <v>44307</v>
          </cell>
          <cell r="H396">
            <v>2</v>
          </cell>
          <cell r="I396">
            <v>44368</v>
          </cell>
        </row>
        <row r="396">
          <cell r="M396">
            <v>44369</v>
          </cell>
          <cell r="N396">
            <v>6</v>
          </cell>
          <cell r="O396">
            <v>44552</v>
          </cell>
          <cell r="P396" t="str">
            <v>090560630</v>
          </cell>
          <cell r="Q396">
            <v>31216</v>
          </cell>
          <cell r="R396">
            <v>36</v>
          </cell>
          <cell r="S396" t="str">
            <v>10006202389372ដ</v>
          </cell>
        </row>
        <row r="396">
          <cell r="AA396">
            <v>18</v>
          </cell>
        </row>
        <row r="397">
          <cell r="B397">
            <v>869</v>
          </cell>
          <cell r="C397" t="str">
            <v>针车D1线</v>
          </cell>
          <cell r="D397" t="str">
            <v>ឡា ចង់</v>
          </cell>
          <cell r="E397" t="str">
            <v>LA CHONG</v>
          </cell>
          <cell r="F397" t="str">
            <v>F</v>
          </cell>
          <cell r="G397">
            <v>44307</v>
          </cell>
          <cell r="H397">
            <v>2</v>
          </cell>
          <cell r="I397">
            <v>44368</v>
          </cell>
        </row>
        <row r="397">
          <cell r="M397">
            <v>44369</v>
          </cell>
          <cell r="N397">
            <v>6</v>
          </cell>
          <cell r="O397">
            <v>44552</v>
          </cell>
          <cell r="P397" t="str">
            <v>080052848(01)</v>
          </cell>
          <cell r="Q397">
            <v>32825</v>
          </cell>
          <cell r="R397">
            <v>31</v>
          </cell>
        </row>
        <row r="397">
          <cell r="AA397">
            <v>18</v>
          </cell>
        </row>
        <row r="398">
          <cell r="B398">
            <v>872</v>
          </cell>
          <cell r="C398" t="str">
            <v>针车B1线</v>
          </cell>
          <cell r="D398" t="str">
            <v>វិន ណារី</v>
          </cell>
          <cell r="E398" t="str">
            <v>VEN NARY</v>
          </cell>
          <cell r="F398" t="str">
            <v>F</v>
          </cell>
          <cell r="G398">
            <v>44307</v>
          </cell>
          <cell r="H398">
            <v>2</v>
          </cell>
          <cell r="I398">
            <v>44368</v>
          </cell>
        </row>
        <row r="398">
          <cell r="M398">
            <v>44369</v>
          </cell>
          <cell r="N398">
            <v>6</v>
          </cell>
          <cell r="O398">
            <v>44552</v>
          </cell>
          <cell r="P398" t="str">
            <v>090870230</v>
          </cell>
          <cell r="Q398">
            <v>36540</v>
          </cell>
          <cell r="R398">
            <v>21</v>
          </cell>
        </row>
        <row r="398">
          <cell r="AA398">
            <v>18</v>
          </cell>
        </row>
        <row r="399">
          <cell r="B399">
            <v>871</v>
          </cell>
          <cell r="C399" t="str">
            <v>裁断</v>
          </cell>
          <cell r="D399" t="str">
            <v>អាត សុខណី</v>
          </cell>
          <cell r="E399" t="str">
            <v>ATH SOKNEY</v>
          </cell>
          <cell r="F399" t="str">
            <v>F</v>
          </cell>
          <cell r="G399">
            <v>44307</v>
          </cell>
          <cell r="H399">
            <v>2</v>
          </cell>
          <cell r="I399">
            <v>44368</v>
          </cell>
        </row>
        <row r="399">
          <cell r="M399">
            <v>44369</v>
          </cell>
          <cell r="N399">
            <v>6</v>
          </cell>
          <cell r="O399">
            <v>44552</v>
          </cell>
          <cell r="P399" t="str">
            <v>090933314</v>
          </cell>
          <cell r="Q399">
            <v>37559</v>
          </cell>
          <cell r="R399">
            <v>18</v>
          </cell>
        </row>
        <row r="399">
          <cell r="AA399">
            <v>18</v>
          </cell>
        </row>
        <row r="400">
          <cell r="B400">
            <v>874</v>
          </cell>
          <cell r="C400" t="str">
            <v>品管</v>
          </cell>
          <cell r="D400" t="str">
            <v>ឃួន ស្រីទូច</v>
          </cell>
          <cell r="E400" t="str">
            <v>KHOUN SREYTOUCH</v>
          </cell>
          <cell r="F400" t="str">
            <v>F</v>
          </cell>
          <cell r="G400">
            <v>44307</v>
          </cell>
          <cell r="H400">
            <v>2</v>
          </cell>
          <cell r="I400">
            <v>44368</v>
          </cell>
        </row>
        <row r="400">
          <cell r="M400">
            <v>44369</v>
          </cell>
          <cell r="N400">
            <v>6</v>
          </cell>
          <cell r="O400">
            <v>44552</v>
          </cell>
          <cell r="P400" t="str">
            <v>090751611</v>
          </cell>
          <cell r="Q400">
            <v>34928</v>
          </cell>
          <cell r="R400">
            <v>26</v>
          </cell>
          <cell r="S400" t="str">
            <v>29505170737250ប</v>
          </cell>
        </row>
        <row r="400">
          <cell r="Z400" t="str">
            <v>有发票</v>
          </cell>
          <cell r="AA400">
            <v>18</v>
          </cell>
          <cell r="AB400">
            <v>2</v>
          </cell>
        </row>
        <row r="401">
          <cell r="B401">
            <v>883</v>
          </cell>
          <cell r="C401" t="str">
            <v>清洁工</v>
          </cell>
          <cell r="D401" t="str">
            <v>ចាន់ ផល្លី</v>
          </cell>
          <cell r="E401" t="str">
            <v>CHAN PHOLY</v>
          </cell>
          <cell r="F401" t="str">
            <v>F</v>
          </cell>
          <cell r="G401">
            <v>44314</v>
          </cell>
          <cell r="H401">
            <v>1</v>
          </cell>
          <cell r="I401">
            <v>44344</v>
          </cell>
        </row>
        <row r="401">
          <cell r="M401">
            <v>44345</v>
          </cell>
          <cell r="N401">
            <v>6</v>
          </cell>
          <cell r="O401">
            <v>44529</v>
          </cell>
          <cell r="P401" t="str">
            <v>090492567</v>
          </cell>
          <cell r="Q401">
            <v>24941</v>
          </cell>
          <cell r="R401">
            <v>53</v>
          </cell>
        </row>
        <row r="401">
          <cell r="AA401">
            <v>18</v>
          </cell>
        </row>
        <row r="402">
          <cell r="B402">
            <v>888</v>
          </cell>
          <cell r="C402" t="str">
            <v>成型C线</v>
          </cell>
          <cell r="D402" t="str">
            <v>យិន រ៉ា</v>
          </cell>
          <cell r="E402" t="str">
            <v>YIN RA</v>
          </cell>
          <cell r="F402" t="str">
            <v>F</v>
          </cell>
          <cell r="G402">
            <v>44314</v>
          </cell>
          <cell r="H402">
            <v>2</v>
          </cell>
          <cell r="I402">
            <v>44375</v>
          </cell>
        </row>
        <row r="402">
          <cell r="M402">
            <v>44376</v>
          </cell>
          <cell r="N402">
            <v>6</v>
          </cell>
          <cell r="O402">
            <v>44559</v>
          </cell>
          <cell r="P402" t="str">
            <v>090675035</v>
          </cell>
          <cell r="Q402">
            <v>34142</v>
          </cell>
          <cell r="R402">
            <v>28</v>
          </cell>
          <cell r="S402" t="str">
            <v>29305192059292យ</v>
          </cell>
        </row>
        <row r="402">
          <cell r="AA402">
            <v>18</v>
          </cell>
        </row>
        <row r="403">
          <cell r="B403">
            <v>884</v>
          </cell>
          <cell r="C403" t="str">
            <v>针车D1线</v>
          </cell>
          <cell r="D403" t="str">
            <v>សុខ ស្រីម៉ៅ</v>
          </cell>
          <cell r="E403" t="str">
            <v>SON SREYMAO</v>
          </cell>
          <cell r="F403" t="str">
            <v>F</v>
          </cell>
          <cell r="G403">
            <v>44314</v>
          </cell>
          <cell r="H403">
            <v>2</v>
          </cell>
          <cell r="I403">
            <v>44375</v>
          </cell>
        </row>
        <row r="403">
          <cell r="M403">
            <v>44376</v>
          </cell>
          <cell r="N403">
            <v>6</v>
          </cell>
          <cell r="O403">
            <v>44559</v>
          </cell>
          <cell r="P403" t="str">
            <v>090706452</v>
          </cell>
          <cell r="Q403">
            <v>33789</v>
          </cell>
          <cell r="R403">
            <v>29</v>
          </cell>
          <cell r="S403" t="str">
            <v>29205170744353ន</v>
          </cell>
        </row>
        <row r="403">
          <cell r="AA403">
            <v>18</v>
          </cell>
        </row>
        <row r="404">
          <cell r="B404">
            <v>886</v>
          </cell>
          <cell r="C404" t="str">
            <v>电脑针车</v>
          </cell>
          <cell r="D404" t="str">
            <v>ប្រាក់ សាវឿន</v>
          </cell>
          <cell r="E404" t="str">
            <v>PRAK SAVOEUN</v>
          </cell>
          <cell r="F404" t="str">
            <v>F</v>
          </cell>
          <cell r="G404">
            <v>44314</v>
          </cell>
          <cell r="H404">
            <v>2</v>
          </cell>
          <cell r="I404">
            <v>44375</v>
          </cell>
        </row>
        <row r="404">
          <cell r="M404">
            <v>44376</v>
          </cell>
          <cell r="N404">
            <v>6</v>
          </cell>
          <cell r="O404">
            <v>44559</v>
          </cell>
          <cell r="P404" t="str">
            <v>010927315</v>
          </cell>
          <cell r="Q404">
            <v>33239</v>
          </cell>
          <cell r="R404">
            <v>30</v>
          </cell>
        </row>
        <row r="404">
          <cell r="AA404">
            <v>18</v>
          </cell>
        </row>
        <row r="405">
          <cell r="B405">
            <v>876</v>
          </cell>
          <cell r="C405" t="str">
            <v>裁断</v>
          </cell>
          <cell r="D405" t="str">
            <v>ព្រំ ចាន់រី</v>
          </cell>
          <cell r="E405" t="str">
            <v>PRUM CHANRY</v>
          </cell>
          <cell r="F405" t="str">
            <v>F</v>
          </cell>
          <cell r="G405">
            <v>44310</v>
          </cell>
          <cell r="H405">
            <v>2</v>
          </cell>
          <cell r="I405">
            <v>44371</v>
          </cell>
        </row>
        <row r="405">
          <cell r="M405">
            <v>44372</v>
          </cell>
          <cell r="N405">
            <v>6</v>
          </cell>
          <cell r="O405">
            <v>44555</v>
          </cell>
          <cell r="P405" t="str">
            <v>090791604</v>
          </cell>
          <cell r="Q405">
            <v>34699</v>
          </cell>
          <cell r="R405">
            <v>26</v>
          </cell>
          <cell r="S405" t="str">
            <v>29401191964921យ</v>
          </cell>
        </row>
        <row r="405">
          <cell r="AA405">
            <v>18</v>
          </cell>
        </row>
        <row r="406">
          <cell r="B406">
            <v>877</v>
          </cell>
          <cell r="C406" t="str">
            <v>仓库</v>
          </cell>
          <cell r="D406" t="str">
            <v>អ៊ុក​ សុជា</v>
          </cell>
          <cell r="E406" t="str">
            <v>UK SOCHEA</v>
          </cell>
          <cell r="F406" t="str">
            <v>M</v>
          </cell>
          <cell r="G406">
            <v>44310</v>
          </cell>
          <cell r="H406">
            <v>2</v>
          </cell>
          <cell r="I406">
            <v>44371</v>
          </cell>
        </row>
        <row r="406">
          <cell r="M406">
            <v>44372</v>
          </cell>
          <cell r="N406">
            <v>6</v>
          </cell>
          <cell r="O406">
            <v>44555</v>
          </cell>
          <cell r="P406" t="str">
            <v>090695937</v>
          </cell>
          <cell r="Q406">
            <v>31570</v>
          </cell>
          <cell r="R406">
            <v>35</v>
          </cell>
        </row>
        <row r="406">
          <cell r="AA406">
            <v>18</v>
          </cell>
        </row>
        <row r="407">
          <cell r="B407">
            <v>879</v>
          </cell>
          <cell r="C407" t="str">
            <v>裁断</v>
          </cell>
          <cell r="D407" t="str">
            <v>សេក ស្រីរ៉េត</v>
          </cell>
          <cell r="E407" t="str">
            <v>SEK SREYREN</v>
          </cell>
          <cell r="F407" t="str">
            <v>F</v>
          </cell>
          <cell r="G407">
            <v>44314</v>
          </cell>
          <cell r="H407">
            <v>2</v>
          </cell>
          <cell r="I407">
            <v>44375</v>
          </cell>
        </row>
        <row r="407">
          <cell r="M407">
            <v>44376</v>
          </cell>
          <cell r="N407">
            <v>6</v>
          </cell>
          <cell r="O407">
            <v>44559</v>
          </cell>
          <cell r="P407" t="str">
            <v>090621945</v>
          </cell>
          <cell r="Q407">
            <v>35855</v>
          </cell>
          <cell r="R407">
            <v>23</v>
          </cell>
          <cell r="S407" t="str">
            <v>29812171017174ធ</v>
          </cell>
        </row>
        <row r="407">
          <cell r="AA407">
            <v>18</v>
          </cell>
        </row>
        <row r="408">
          <cell r="B408">
            <v>880</v>
          </cell>
          <cell r="C408" t="str">
            <v>裁断</v>
          </cell>
          <cell r="D408" t="str">
            <v>ម៉ៅ តុលា</v>
          </cell>
          <cell r="E408" t="str">
            <v>MAO TOLA</v>
          </cell>
          <cell r="F408" t="str">
            <v>M</v>
          </cell>
          <cell r="G408">
            <v>44314</v>
          </cell>
          <cell r="H408">
            <v>2</v>
          </cell>
          <cell r="I408">
            <v>44375</v>
          </cell>
        </row>
        <row r="408">
          <cell r="M408">
            <v>44376</v>
          </cell>
          <cell r="N408">
            <v>6</v>
          </cell>
          <cell r="O408">
            <v>44559</v>
          </cell>
          <cell r="P408" t="str">
            <v>090875353</v>
          </cell>
          <cell r="Q408">
            <v>37178</v>
          </cell>
          <cell r="R408">
            <v>19</v>
          </cell>
        </row>
        <row r="408">
          <cell r="AA408">
            <v>18</v>
          </cell>
        </row>
        <row r="409">
          <cell r="B409">
            <v>882</v>
          </cell>
          <cell r="C409" t="str">
            <v>裁断</v>
          </cell>
          <cell r="D409" t="str">
            <v>ឯក ចិន</v>
          </cell>
          <cell r="E409" t="str">
            <v>EK CHIN</v>
          </cell>
          <cell r="F409" t="str">
            <v>M</v>
          </cell>
          <cell r="G409">
            <v>44314</v>
          </cell>
          <cell r="H409">
            <v>2</v>
          </cell>
          <cell r="I409">
            <v>44375</v>
          </cell>
        </row>
        <row r="409">
          <cell r="M409">
            <v>44376</v>
          </cell>
          <cell r="N409">
            <v>6</v>
          </cell>
          <cell r="O409">
            <v>44559</v>
          </cell>
          <cell r="P409" t="str">
            <v>090585455</v>
          </cell>
          <cell r="Q409">
            <v>34465</v>
          </cell>
          <cell r="R409">
            <v>27</v>
          </cell>
          <cell r="S409" t="str">
            <v>19403170663183ន</v>
          </cell>
        </row>
        <row r="409">
          <cell r="AA409">
            <v>18</v>
          </cell>
        </row>
        <row r="410">
          <cell r="B410">
            <v>887</v>
          </cell>
          <cell r="C410" t="str">
            <v>裁断</v>
          </cell>
          <cell r="D410" t="str">
            <v>ទេព ចំរើន</v>
          </cell>
          <cell r="E410" t="str">
            <v>TEP CHAMROEUN</v>
          </cell>
          <cell r="F410" t="str">
            <v>F</v>
          </cell>
          <cell r="G410">
            <v>44314</v>
          </cell>
          <cell r="H410">
            <v>2</v>
          </cell>
          <cell r="I410">
            <v>44375</v>
          </cell>
        </row>
        <row r="410">
          <cell r="M410">
            <v>44376</v>
          </cell>
          <cell r="N410">
            <v>6</v>
          </cell>
          <cell r="O410">
            <v>44559</v>
          </cell>
          <cell r="P410" t="str">
            <v>090702696</v>
          </cell>
          <cell r="Q410">
            <v>34885</v>
          </cell>
          <cell r="R410">
            <v>26</v>
          </cell>
          <cell r="S410" t="str">
            <v>29501170561131ញ</v>
          </cell>
        </row>
        <row r="410">
          <cell r="AA410">
            <v>18</v>
          </cell>
        </row>
        <row r="411">
          <cell r="B411">
            <v>893</v>
          </cell>
          <cell r="C411" t="str">
            <v>针车A1线</v>
          </cell>
          <cell r="D411" t="str">
            <v>គយ ផល្លា</v>
          </cell>
          <cell r="E411" t="str">
            <v>KOUY PHALLA</v>
          </cell>
          <cell r="F411" t="str">
            <v>F</v>
          </cell>
          <cell r="G411">
            <v>44320</v>
          </cell>
          <cell r="H411">
            <v>2</v>
          </cell>
          <cell r="I411">
            <v>44381</v>
          </cell>
        </row>
        <row r="411">
          <cell r="M411">
            <v>44382</v>
          </cell>
          <cell r="N411">
            <v>6</v>
          </cell>
          <cell r="O411">
            <v>44566</v>
          </cell>
          <cell r="P411" t="str">
            <v>090825303</v>
          </cell>
          <cell r="Q411">
            <v>30503</v>
          </cell>
          <cell r="R411">
            <v>38</v>
          </cell>
          <cell r="S411" t="str">
            <v>28302191984837អ</v>
          </cell>
        </row>
        <row r="411">
          <cell r="Z411" t="str">
            <v>N02003295</v>
          </cell>
          <cell r="AA411">
            <v>18</v>
          </cell>
        </row>
        <row r="412">
          <cell r="B412">
            <v>894</v>
          </cell>
          <cell r="C412" t="str">
            <v>电脑针车</v>
          </cell>
          <cell r="D412" t="str">
            <v>យី ស្រីពេជ្រ</v>
          </cell>
          <cell r="E412" t="str">
            <v>YI SREYPECH</v>
          </cell>
          <cell r="F412" t="str">
            <v>F</v>
          </cell>
          <cell r="G412">
            <v>44320</v>
          </cell>
          <cell r="H412">
            <v>2</v>
          </cell>
          <cell r="I412">
            <v>44381</v>
          </cell>
        </row>
        <row r="412">
          <cell r="M412">
            <v>44382</v>
          </cell>
          <cell r="N412">
            <v>6</v>
          </cell>
          <cell r="O412">
            <v>44566</v>
          </cell>
          <cell r="P412" t="str">
            <v>090891795</v>
          </cell>
          <cell r="Q412">
            <v>36892</v>
          </cell>
          <cell r="R412">
            <v>20</v>
          </cell>
          <cell r="S412" t="str">
            <v>20108192161618ឍ</v>
          </cell>
        </row>
        <row r="412">
          <cell r="Z412" t="str">
            <v>N2228558</v>
          </cell>
          <cell r="AA412">
            <v>18</v>
          </cell>
        </row>
        <row r="413">
          <cell r="B413">
            <v>895</v>
          </cell>
          <cell r="C413" t="str">
            <v>针车D1线</v>
          </cell>
          <cell r="D413" t="str">
            <v>ខ្លូត ថាវី</v>
          </cell>
          <cell r="E413" t="str">
            <v>KHLOT THAVY</v>
          </cell>
          <cell r="F413" t="str">
            <v>F</v>
          </cell>
          <cell r="G413">
            <v>44320</v>
          </cell>
          <cell r="H413">
            <v>2</v>
          </cell>
          <cell r="I413">
            <v>44381</v>
          </cell>
        </row>
        <row r="413">
          <cell r="M413">
            <v>44382</v>
          </cell>
          <cell r="N413">
            <v>6</v>
          </cell>
          <cell r="O413">
            <v>44566</v>
          </cell>
          <cell r="P413" t="str">
            <v>090482991</v>
          </cell>
          <cell r="Q413">
            <v>30996</v>
          </cell>
          <cell r="R413">
            <v>36</v>
          </cell>
          <cell r="S413" t="str">
            <v>28401170561222ឈ</v>
          </cell>
        </row>
        <row r="413">
          <cell r="Z413">
            <v>1080614</v>
          </cell>
          <cell r="AA413">
            <v>18</v>
          </cell>
        </row>
        <row r="414">
          <cell r="B414">
            <v>896</v>
          </cell>
          <cell r="C414" t="str">
            <v>针车D1线</v>
          </cell>
          <cell r="D414" t="str">
            <v>ហន នន់</v>
          </cell>
          <cell r="E414" t="str">
            <v>HORN NUN</v>
          </cell>
          <cell r="F414" t="str">
            <v>F</v>
          </cell>
          <cell r="G414">
            <v>44320</v>
          </cell>
          <cell r="H414">
            <v>2</v>
          </cell>
          <cell r="I414">
            <v>44381</v>
          </cell>
        </row>
        <row r="414">
          <cell r="M414">
            <v>44382</v>
          </cell>
          <cell r="N414">
            <v>6</v>
          </cell>
          <cell r="O414">
            <v>44566</v>
          </cell>
          <cell r="P414" t="str">
            <v>090780281</v>
          </cell>
          <cell r="Q414">
            <v>30056</v>
          </cell>
          <cell r="R414">
            <v>39</v>
          </cell>
          <cell r="S414" t="str">
            <v>28204192040103ឃ</v>
          </cell>
        </row>
        <row r="414">
          <cell r="Z414" t="str">
            <v>有发票</v>
          </cell>
          <cell r="AA414">
            <v>18</v>
          </cell>
        </row>
        <row r="415">
          <cell r="B415">
            <v>897</v>
          </cell>
          <cell r="C415" t="str">
            <v>电脑针车</v>
          </cell>
          <cell r="D415" t="str">
            <v>នុត សុផាន់ណា</v>
          </cell>
          <cell r="E415" t="str">
            <v>NUT SOPHANNA</v>
          </cell>
          <cell r="F415" t="str">
            <v>F</v>
          </cell>
          <cell r="G415">
            <v>44320</v>
          </cell>
          <cell r="H415">
            <v>2</v>
          </cell>
          <cell r="I415">
            <v>44381</v>
          </cell>
        </row>
        <row r="415">
          <cell r="M415">
            <v>44382</v>
          </cell>
          <cell r="N415">
            <v>6</v>
          </cell>
          <cell r="O415">
            <v>44566</v>
          </cell>
          <cell r="P415" t="str">
            <v>090497867</v>
          </cell>
          <cell r="Q415">
            <v>33014</v>
          </cell>
          <cell r="R415">
            <v>31</v>
          </cell>
          <cell r="S415" t="str">
            <v>29007170856716រ</v>
          </cell>
        </row>
        <row r="415">
          <cell r="AA415">
            <v>18</v>
          </cell>
        </row>
        <row r="416">
          <cell r="B416">
            <v>898</v>
          </cell>
          <cell r="C416" t="str">
            <v>针车D2线</v>
          </cell>
          <cell r="D416" t="str">
            <v>ម៉ៅ កូឡាប</v>
          </cell>
          <cell r="E416" t="str">
            <v>MAO KOLAB</v>
          </cell>
          <cell r="F416" t="str">
            <v>F</v>
          </cell>
          <cell r="G416">
            <v>44320</v>
          </cell>
          <cell r="H416">
            <v>2</v>
          </cell>
          <cell r="I416">
            <v>44381</v>
          </cell>
        </row>
        <row r="416">
          <cell r="M416">
            <v>44382</v>
          </cell>
          <cell r="N416">
            <v>6</v>
          </cell>
          <cell r="O416">
            <v>44566</v>
          </cell>
          <cell r="P416" t="str">
            <v>090675036</v>
          </cell>
          <cell r="Q416">
            <v>36035</v>
          </cell>
          <cell r="R416">
            <v>23</v>
          </cell>
          <cell r="S416" t="str">
            <v>29801170562830ន</v>
          </cell>
        </row>
        <row r="416">
          <cell r="AA416">
            <v>18</v>
          </cell>
        </row>
        <row r="417">
          <cell r="B417">
            <v>899</v>
          </cell>
          <cell r="C417" t="str">
            <v>针车A1线</v>
          </cell>
          <cell r="D417" t="str">
            <v>សុក ហៀង</v>
          </cell>
          <cell r="E417" t="str">
            <v>SOK HIENG</v>
          </cell>
          <cell r="F417" t="str">
            <v>F</v>
          </cell>
          <cell r="G417">
            <v>44320</v>
          </cell>
          <cell r="H417">
            <v>2</v>
          </cell>
          <cell r="I417">
            <v>44381</v>
          </cell>
        </row>
        <row r="417">
          <cell r="M417">
            <v>44382</v>
          </cell>
          <cell r="N417">
            <v>6</v>
          </cell>
          <cell r="O417">
            <v>44566</v>
          </cell>
          <cell r="P417" t="str">
            <v>090699423</v>
          </cell>
          <cell r="Q417">
            <v>34889</v>
          </cell>
          <cell r="R417">
            <v>26</v>
          </cell>
          <cell r="S417" t="str">
            <v>29503170660840ធ</v>
          </cell>
        </row>
        <row r="417">
          <cell r="Z417" t="str">
            <v>N1440637</v>
          </cell>
          <cell r="AA417">
            <v>18</v>
          </cell>
        </row>
        <row r="418">
          <cell r="B418">
            <v>900</v>
          </cell>
          <cell r="C418" t="str">
            <v>针车A2线</v>
          </cell>
          <cell r="D418" t="str">
            <v>យ៉ុង វិសាល</v>
          </cell>
          <cell r="E418" t="str">
            <v>YONG VOSAL</v>
          </cell>
          <cell r="F418" t="str">
            <v>F</v>
          </cell>
          <cell r="G418">
            <v>44320</v>
          </cell>
          <cell r="H418">
            <v>2</v>
          </cell>
          <cell r="I418">
            <v>44381</v>
          </cell>
        </row>
        <row r="418">
          <cell r="M418">
            <v>44382</v>
          </cell>
          <cell r="N418">
            <v>6</v>
          </cell>
          <cell r="O418">
            <v>44566</v>
          </cell>
          <cell r="P418" t="str">
            <v>090686597</v>
          </cell>
          <cell r="Q418">
            <v>35317</v>
          </cell>
          <cell r="R418">
            <v>25</v>
          </cell>
          <cell r="S418" t="str">
            <v>29603170656183ព</v>
          </cell>
        </row>
        <row r="418">
          <cell r="AA418">
            <v>18</v>
          </cell>
        </row>
        <row r="419">
          <cell r="B419">
            <v>890</v>
          </cell>
          <cell r="C419" t="str">
            <v>裁断</v>
          </cell>
          <cell r="D419" t="str">
            <v>នង ម៉ៅ</v>
          </cell>
          <cell r="E419" t="str">
            <v>NONG MAO</v>
          </cell>
          <cell r="F419" t="str">
            <v>M</v>
          </cell>
          <cell r="G419">
            <v>44320</v>
          </cell>
          <cell r="H419">
            <v>2</v>
          </cell>
          <cell r="I419">
            <v>44381</v>
          </cell>
        </row>
        <row r="419">
          <cell r="M419">
            <v>44382</v>
          </cell>
          <cell r="N419">
            <v>6</v>
          </cell>
          <cell r="O419">
            <v>44566</v>
          </cell>
          <cell r="P419" t="str">
            <v>090567905</v>
          </cell>
          <cell r="Q419">
            <v>35362</v>
          </cell>
          <cell r="R419">
            <v>24</v>
          </cell>
        </row>
        <row r="419">
          <cell r="AA419">
            <v>18</v>
          </cell>
        </row>
        <row r="420">
          <cell r="B420">
            <v>903</v>
          </cell>
          <cell r="C420" t="str">
            <v>针车A1线</v>
          </cell>
          <cell r="D420" t="str">
            <v>ថោង ចរិយា</v>
          </cell>
          <cell r="E420" t="str">
            <v>THORNG CHAKRIYA</v>
          </cell>
          <cell r="F420" t="str">
            <v>F</v>
          </cell>
          <cell r="G420">
            <v>44321</v>
          </cell>
          <cell r="H420">
            <v>2</v>
          </cell>
          <cell r="I420">
            <v>44382</v>
          </cell>
        </row>
        <row r="420">
          <cell r="M420">
            <v>44383</v>
          </cell>
          <cell r="N420">
            <v>6</v>
          </cell>
          <cell r="O420">
            <v>44567</v>
          </cell>
          <cell r="P420" t="str">
            <v>090936789</v>
          </cell>
          <cell r="Q420">
            <v>31758</v>
          </cell>
          <cell r="R420">
            <v>34</v>
          </cell>
        </row>
        <row r="420">
          <cell r="AA420">
            <v>18</v>
          </cell>
        </row>
        <row r="421">
          <cell r="B421">
            <v>904</v>
          </cell>
          <cell r="C421" t="str">
            <v>针车A2线</v>
          </cell>
          <cell r="D421" t="str">
            <v>គង់ សារិត</v>
          </cell>
          <cell r="E421" t="str">
            <v>KUNG SARIT</v>
          </cell>
          <cell r="F421" t="str">
            <v>F</v>
          </cell>
          <cell r="G421">
            <v>44321</v>
          </cell>
          <cell r="H421">
            <v>2</v>
          </cell>
          <cell r="I421">
            <v>44382</v>
          </cell>
        </row>
        <row r="421">
          <cell r="M421">
            <v>44383</v>
          </cell>
          <cell r="N421">
            <v>6</v>
          </cell>
          <cell r="O421">
            <v>44567</v>
          </cell>
          <cell r="P421" t="str">
            <v>090744558</v>
          </cell>
          <cell r="Q421">
            <v>31606</v>
          </cell>
          <cell r="R421">
            <v>35</v>
          </cell>
          <cell r="S421" t="str">
            <v>28601170572938រ</v>
          </cell>
        </row>
        <row r="421">
          <cell r="Z421" t="str">
            <v>N1450186</v>
          </cell>
          <cell r="AA421">
            <v>18</v>
          </cell>
        </row>
        <row r="422">
          <cell r="B422">
            <v>906</v>
          </cell>
          <cell r="C422" t="str">
            <v>针车F1线</v>
          </cell>
          <cell r="D422" t="str">
            <v>សឹម រចនា</v>
          </cell>
          <cell r="E422" t="str">
            <v>SOME RACHANA</v>
          </cell>
          <cell r="F422" t="str">
            <v>F</v>
          </cell>
          <cell r="G422">
            <v>44321</v>
          </cell>
          <cell r="H422">
            <v>2</v>
          </cell>
          <cell r="I422">
            <v>44382</v>
          </cell>
        </row>
        <row r="422">
          <cell r="M422">
            <v>44383</v>
          </cell>
          <cell r="N422">
            <v>6</v>
          </cell>
          <cell r="O422">
            <v>44567</v>
          </cell>
          <cell r="P422" t="str">
            <v>090937539</v>
          </cell>
          <cell r="Q422">
            <v>37622</v>
          </cell>
          <cell r="R422">
            <v>18</v>
          </cell>
        </row>
        <row r="422">
          <cell r="AA422">
            <v>18</v>
          </cell>
        </row>
        <row r="423">
          <cell r="B423">
            <v>907</v>
          </cell>
          <cell r="C423" t="str">
            <v>成型B线</v>
          </cell>
          <cell r="D423" t="str">
            <v>ទូច មករា</v>
          </cell>
          <cell r="E423" t="str">
            <v>THOUCH MAKARA</v>
          </cell>
          <cell r="F423" t="str">
            <v>M</v>
          </cell>
          <cell r="G423">
            <v>44321</v>
          </cell>
          <cell r="H423">
            <v>2</v>
          </cell>
          <cell r="I423">
            <v>44382</v>
          </cell>
        </row>
        <row r="423">
          <cell r="M423">
            <v>44383</v>
          </cell>
          <cell r="N423">
            <v>6</v>
          </cell>
          <cell r="O423">
            <v>44567</v>
          </cell>
          <cell r="P423" t="str">
            <v>070254604</v>
          </cell>
          <cell r="Q423">
            <v>35457</v>
          </cell>
          <cell r="R423">
            <v>24</v>
          </cell>
        </row>
        <row r="423">
          <cell r="AA423">
            <v>18</v>
          </cell>
        </row>
        <row r="424">
          <cell r="B424">
            <v>910</v>
          </cell>
          <cell r="C424" t="str">
            <v>针车D2线</v>
          </cell>
          <cell r="D424" t="str">
            <v>សុក ម៉ារីដេត</v>
          </cell>
          <cell r="E424" t="str">
            <v>SOK MARIDET</v>
          </cell>
          <cell r="F424" t="str">
            <v>F</v>
          </cell>
          <cell r="G424">
            <v>44321</v>
          </cell>
          <cell r="H424">
            <v>2</v>
          </cell>
          <cell r="I424">
            <v>44382</v>
          </cell>
        </row>
        <row r="424">
          <cell r="M424">
            <v>44383</v>
          </cell>
          <cell r="N424">
            <v>6</v>
          </cell>
          <cell r="O424">
            <v>44567</v>
          </cell>
          <cell r="P424" t="str">
            <v>090703921</v>
          </cell>
          <cell r="Q424">
            <v>33268</v>
          </cell>
          <cell r="R424">
            <v>30</v>
          </cell>
        </row>
        <row r="424">
          <cell r="AA424">
            <v>18</v>
          </cell>
        </row>
        <row r="425">
          <cell r="B425">
            <v>911</v>
          </cell>
          <cell r="C425" t="str">
            <v>针车F1线</v>
          </cell>
          <cell r="D425" t="str">
            <v>ជួន បញ្ចរី</v>
          </cell>
          <cell r="E425" t="str">
            <v>CHUON PANHCHAKRY</v>
          </cell>
          <cell r="F425" t="str">
            <v>F</v>
          </cell>
          <cell r="G425">
            <v>44321</v>
          </cell>
          <cell r="H425">
            <v>2</v>
          </cell>
          <cell r="I425">
            <v>44382</v>
          </cell>
        </row>
        <row r="425">
          <cell r="M425">
            <v>44383</v>
          </cell>
          <cell r="N425">
            <v>6</v>
          </cell>
          <cell r="O425">
            <v>44567</v>
          </cell>
          <cell r="P425" t="str">
            <v>090918718</v>
          </cell>
          <cell r="Q425">
            <v>37262</v>
          </cell>
          <cell r="R425">
            <v>19</v>
          </cell>
          <cell r="S425" t="str">
            <v>20207202412442អ</v>
          </cell>
        </row>
        <row r="425">
          <cell r="AA425">
            <v>18</v>
          </cell>
        </row>
        <row r="426">
          <cell r="B426">
            <v>901</v>
          </cell>
          <cell r="C426" t="str">
            <v>成型B线</v>
          </cell>
          <cell r="D426" t="str">
            <v> ឃួន ជាតិ</v>
          </cell>
          <cell r="E426" t="str">
            <v>KHOUN CHEAT</v>
          </cell>
          <cell r="F426" t="str">
            <v>M</v>
          </cell>
          <cell r="G426">
            <v>44321</v>
          </cell>
          <cell r="H426">
            <v>2</v>
          </cell>
          <cell r="I426">
            <v>44382</v>
          </cell>
        </row>
        <row r="426">
          <cell r="M426">
            <v>44383</v>
          </cell>
          <cell r="N426">
            <v>6</v>
          </cell>
          <cell r="O426">
            <v>44567</v>
          </cell>
          <cell r="P426" t="str">
            <v>051344448</v>
          </cell>
          <cell r="Q426">
            <v>34492</v>
          </cell>
          <cell r="R426">
            <v>27</v>
          </cell>
          <cell r="S426" t="str">
            <v>19407192138534ម</v>
          </cell>
        </row>
        <row r="426">
          <cell r="AA426">
            <v>18</v>
          </cell>
        </row>
        <row r="427">
          <cell r="B427">
            <v>902</v>
          </cell>
          <cell r="C427" t="str">
            <v>成型C线</v>
          </cell>
          <cell r="D427" t="str">
            <v>ម៉ាញ មករា</v>
          </cell>
          <cell r="E427" t="str">
            <v>MANH MAKARA</v>
          </cell>
          <cell r="F427" t="str">
            <v>M</v>
          </cell>
          <cell r="G427">
            <v>44321</v>
          </cell>
          <cell r="H427">
            <v>2</v>
          </cell>
          <cell r="I427">
            <v>44382</v>
          </cell>
        </row>
        <row r="427">
          <cell r="M427">
            <v>44383</v>
          </cell>
          <cell r="N427">
            <v>6</v>
          </cell>
          <cell r="O427">
            <v>44567</v>
          </cell>
          <cell r="P427" t="str">
            <v>090776869</v>
          </cell>
          <cell r="Q427">
            <v>31524</v>
          </cell>
          <cell r="R427">
            <v>35</v>
          </cell>
          <cell r="S427" t="str">
            <v>18610170934316ទ</v>
          </cell>
        </row>
        <row r="427">
          <cell r="AA427">
            <v>18</v>
          </cell>
        </row>
        <row r="428">
          <cell r="B428">
            <v>908</v>
          </cell>
          <cell r="C428" t="str">
            <v>成型C线</v>
          </cell>
          <cell r="D428" t="str">
            <v> ស៊ុំ ស៊ីណា</v>
          </cell>
          <cell r="E428" t="str">
            <v>SUM SINA</v>
          </cell>
          <cell r="F428" t="str">
            <v>F</v>
          </cell>
          <cell r="G428">
            <v>44321</v>
          </cell>
          <cell r="H428">
            <v>2</v>
          </cell>
          <cell r="I428">
            <v>44382</v>
          </cell>
        </row>
        <row r="428">
          <cell r="M428">
            <v>44383</v>
          </cell>
          <cell r="N428">
            <v>6</v>
          </cell>
          <cell r="O428">
            <v>44567</v>
          </cell>
          <cell r="P428" t="str">
            <v>090659651</v>
          </cell>
          <cell r="Q428">
            <v>30351</v>
          </cell>
          <cell r="R428">
            <v>38</v>
          </cell>
          <cell r="S428" t="str">
            <v>28307192152934ភ</v>
          </cell>
        </row>
        <row r="428">
          <cell r="Z428" t="str">
            <v>有发票</v>
          </cell>
          <cell r="AA428">
            <v>18</v>
          </cell>
        </row>
        <row r="429">
          <cell r="B429">
            <v>914</v>
          </cell>
          <cell r="C429" t="str">
            <v>电脑车（晚班）</v>
          </cell>
          <cell r="D429" t="str">
            <v>ទេព ដា</v>
          </cell>
          <cell r="E429" t="str">
            <v>TEP DA</v>
          </cell>
          <cell r="F429" t="str">
            <v>M</v>
          </cell>
          <cell r="G429">
            <v>44322</v>
          </cell>
          <cell r="H429">
            <v>2</v>
          </cell>
          <cell r="I429">
            <v>44383</v>
          </cell>
        </row>
        <row r="429">
          <cell r="M429">
            <v>44384</v>
          </cell>
          <cell r="N429">
            <v>6</v>
          </cell>
          <cell r="O429">
            <v>44568</v>
          </cell>
          <cell r="P429" t="str">
            <v>090897916</v>
          </cell>
          <cell r="Q429">
            <v>36179</v>
          </cell>
          <cell r="R429">
            <v>22</v>
          </cell>
        </row>
        <row r="429">
          <cell r="AA429">
            <v>18</v>
          </cell>
        </row>
        <row r="430">
          <cell r="B430">
            <v>917</v>
          </cell>
          <cell r="C430" t="str">
            <v>成型B线</v>
          </cell>
          <cell r="D430" t="str">
            <v>ងន គុន្ធា</v>
          </cell>
          <cell r="E430" t="str">
            <v>NGIN KUNTHEA</v>
          </cell>
          <cell r="F430" t="str">
            <v>M</v>
          </cell>
          <cell r="G430">
            <v>44324</v>
          </cell>
          <cell r="H430">
            <v>2</v>
          </cell>
          <cell r="I430">
            <v>44385</v>
          </cell>
        </row>
        <row r="430">
          <cell r="M430">
            <v>44386</v>
          </cell>
          <cell r="N430">
            <v>6</v>
          </cell>
          <cell r="O430">
            <v>44570</v>
          </cell>
          <cell r="P430" t="str">
            <v>090705190</v>
          </cell>
          <cell r="Q430">
            <v>34438</v>
          </cell>
          <cell r="R430">
            <v>27</v>
          </cell>
        </row>
        <row r="430">
          <cell r="AA430">
            <v>18</v>
          </cell>
        </row>
        <row r="431">
          <cell r="B431">
            <v>922</v>
          </cell>
          <cell r="C431" t="str">
            <v>成型B线</v>
          </cell>
          <cell r="D431" t="str">
            <v>សឿន ស៊ីណាត</v>
          </cell>
          <cell r="E431" t="str">
            <v>SOEUN SINAT</v>
          </cell>
          <cell r="F431" t="str">
            <v>F</v>
          </cell>
          <cell r="G431">
            <v>44326</v>
          </cell>
          <cell r="H431">
            <v>2</v>
          </cell>
          <cell r="I431">
            <v>44387</v>
          </cell>
        </row>
        <row r="431">
          <cell r="M431">
            <v>44388</v>
          </cell>
          <cell r="N431">
            <v>6</v>
          </cell>
          <cell r="O431">
            <v>44572</v>
          </cell>
          <cell r="P431" t="str">
            <v>090860991</v>
          </cell>
          <cell r="Q431">
            <v>32152</v>
          </cell>
          <cell r="R431">
            <v>33</v>
          </cell>
          <cell r="S431" t="str">
            <v>28804170695930ស</v>
          </cell>
        </row>
        <row r="431">
          <cell r="AA431">
            <v>18</v>
          </cell>
        </row>
        <row r="432">
          <cell r="B432">
            <v>924</v>
          </cell>
          <cell r="C432" t="str">
            <v>成型C线</v>
          </cell>
          <cell r="D432" t="str">
            <v>នូ ចាន់យិន</v>
          </cell>
          <cell r="E432" t="str">
            <v>NOU CHANYIN</v>
          </cell>
          <cell r="F432" t="str">
            <v>F</v>
          </cell>
          <cell r="G432">
            <v>44326</v>
          </cell>
          <cell r="H432">
            <v>2</v>
          </cell>
          <cell r="I432">
            <v>44387</v>
          </cell>
        </row>
        <row r="432">
          <cell r="M432">
            <v>44388</v>
          </cell>
          <cell r="N432">
            <v>6</v>
          </cell>
          <cell r="O432">
            <v>44572</v>
          </cell>
          <cell r="P432" t="str">
            <v>090825256</v>
          </cell>
          <cell r="Q432">
            <v>33887</v>
          </cell>
          <cell r="R432">
            <v>28</v>
          </cell>
          <cell r="S432" t="str">
            <v>29201170573341ដ</v>
          </cell>
        </row>
        <row r="432">
          <cell r="Z432" t="str">
            <v>N1450310</v>
          </cell>
          <cell r="AA432">
            <v>18</v>
          </cell>
        </row>
        <row r="433">
          <cell r="B433">
            <v>919</v>
          </cell>
          <cell r="C433" t="str">
            <v>电脑针车</v>
          </cell>
          <cell r="D433" t="str">
            <v>ស្រី ក្រាំងយ៉ូវ</v>
          </cell>
          <cell r="E433" t="str">
            <v>SREY KRANGYOUV</v>
          </cell>
          <cell r="F433" t="str">
            <v>F</v>
          </cell>
          <cell r="G433">
            <v>44326</v>
          </cell>
          <cell r="H433">
            <v>2</v>
          </cell>
          <cell r="I433">
            <v>44387</v>
          </cell>
        </row>
        <row r="433">
          <cell r="M433">
            <v>44388</v>
          </cell>
          <cell r="N433">
            <v>6</v>
          </cell>
          <cell r="O433">
            <v>44572</v>
          </cell>
          <cell r="P433" t="str">
            <v>090488476</v>
          </cell>
          <cell r="Q433">
            <v>34366</v>
          </cell>
          <cell r="R433">
            <v>27</v>
          </cell>
        </row>
        <row r="433">
          <cell r="AA433">
            <v>18</v>
          </cell>
        </row>
        <row r="434">
          <cell r="B434">
            <v>920</v>
          </cell>
          <cell r="C434" t="str">
            <v>针车B2线</v>
          </cell>
          <cell r="D434" t="str">
            <v>ព្រឹក ចំរើន</v>
          </cell>
          <cell r="E434" t="str">
            <v>PROEK CHAMROEUN</v>
          </cell>
          <cell r="F434" t="str">
            <v>F</v>
          </cell>
          <cell r="G434">
            <v>44326</v>
          </cell>
          <cell r="H434">
            <v>2</v>
          </cell>
          <cell r="I434">
            <v>44387</v>
          </cell>
        </row>
        <row r="434">
          <cell r="M434">
            <v>44388</v>
          </cell>
          <cell r="N434">
            <v>6</v>
          </cell>
          <cell r="O434">
            <v>44572</v>
          </cell>
          <cell r="P434" t="str">
            <v>090909473</v>
          </cell>
          <cell r="Q434">
            <v>36962</v>
          </cell>
          <cell r="R434">
            <v>20</v>
          </cell>
        </row>
        <row r="434">
          <cell r="AA434">
            <v>18</v>
          </cell>
        </row>
        <row r="435">
          <cell r="B435">
            <v>929</v>
          </cell>
          <cell r="C435" t="str">
            <v>针车D2线</v>
          </cell>
          <cell r="D435" t="str">
            <v>មាស សូធី</v>
          </cell>
          <cell r="E435" t="str">
            <v>MEAS SOTHY</v>
          </cell>
          <cell r="F435" t="str">
            <v>F</v>
          </cell>
          <cell r="G435">
            <v>44327</v>
          </cell>
          <cell r="H435">
            <v>2</v>
          </cell>
          <cell r="I435">
            <v>44388</v>
          </cell>
        </row>
        <row r="435">
          <cell r="M435">
            <v>44389</v>
          </cell>
          <cell r="N435">
            <v>6</v>
          </cell>
          <cell r="O435">
            <v>44573</v>
          </cell>
          <cell r="P435" t="str">
            <v>090614082</v>
          </cell>
          <cell r="Q435">
            <v>31965</v>
          </cell>
          <cell r="R435">
            <v>34</v>
          </cell>
          <cell r="S435" t="str">
            <v>28701170576271ផ</v>
          </cell>
        </row>
        <row r="435">
          <cell r="Z435">
            <v>1278417</v>
          </cell>
          <cell r="AA435">
            <v>18</v>
          </cell>
        </row>
        <row r="436">
          <cell r="B436">
            <v>930</v>
          </cell>
          <cell r="C436" t="str">
            <v>针车C1线</v>
          </cell>
          <cell r="D436" t="str">
            <v>ចាន់ ធូរ</v>
          </cell>
          <cell r="E436" t="str">
            <v>CHAN THU</v>
          </cell>
          <cell r="F436" t="str">
            <v>F</v>
          </cell>
          <cell r="G436">
            <v>44327</v>
          </cell>
          <cell r="H436">
            <v>2</v>
          </cell>
          <cell r="I436">
            <v>44388</v>
          </cell>
        </row>
        <row r="436">
          <cell r="M436">
            <v>44389</v>
          </cell>
          <cell r="N436">
            <v>6</v>
          </cell>
          <cell r="O436">
            <v>44573</v>
          </cell>
          <cell r="P436" t="str">
            <v>090511169</v>
          </cell>
          <cell r="Q436">
            <v>30901</v>
          </cell>
          <cell r="R436">
            <v>37</v>
          </cell>
        </row>
        <row r="436">
          <cell r="AA436">
            <v>18</v>
          </cell>
        </row>
        <row r="437">
          <cell r="B437">
            <v>932</v>
          </cell>
          <cell r="C437" t="str">
            <v>电脑车（晚班）</v>
          </cell>
          <cell r="D437" t="str">
            <v>ខុន រតន</v>
          </cell>
          <cell r="E437" t="str">
            <v>KHON ROTANAK</v>
          </cell>
          <cell r="F437" t="str">
            <v>M</v>
          </cell>
          <cell r="G437">
            <v>44327</v>
          </cell>
          <cell r="H437">
            <v>2</v>
          </cell>
          <cell r="I437">
            <v>44388</v>
          </cell>
        </row>
        <row r="437">
          <cell r="M437">
            <v>44389</v>
          </cell>
          <cell r="N437">
            <v>6</v>
          </cell>
          <cell r="O437">
            <v>44573</v>
          </cell>
          <cell r="P437" t="str">
            <v>250062044</v>
          </cell>
          <cell r="Q437">
            <v>33730</v>
          </cell>
          <cell r="R437">
            <v>29</v>
          </cell>
        </row>
        <row r="437">
          <cell r="AA437">
            <v>18</v>
          </cell>
        </row>
        <row r="438">
          <cell r="B438">
            <v>918</v>
          </cell>
          <cell r="C438" t="str">
            <v>裁断</v>
          </cell>
          <cell r="D438" t="str">
            <v>សន ឆាត</v>
          </cell>
          <cell r="E438" t="str">
            <v>SORN CHHAT</v>
          </cell>
          <cell r="F438" t="str">
            <v>M</v>
          </cell>
          <cell r="G438">
            <v>44326</v>
          </cell>
          <cell r="H438">
            <v>2</v>
          </cell>
          <cell r="I438">
            <v>44387</v>
          </cell>
        </row>
        <row r="438">
          <cell r="M438">
            <v>44388</v>
          </cell>
          <cell r="N438">
            <v>6</v>
          </cell>
          <cell r="O438">
            <v>44572</v>
          </cell>
          <cell r="P438" t="str">
            <v>090919110</v>
          </cell>
          <cell r="Q438">
            <v>37654</v>
          </cell>
          <cell r="R438">
            <v>18</v>
          </cell>
        </row>
        <row r="438">
          <cell r="AA438">
            <v>18</v>
          </cell>
        </row>
        <row r="439">
          <cell r="B439">
            <v>927</v>
          </cell>
          <cell r="C439" t="str">
            <v>裁断</v>
          </cell>
          <cell r="D439" t="str">
            <v>ឯក ស្រីនួ</v>
          </cell>
          <cell r="E439" t="str">
            <v>EK SREYNUO</v>
          </cell>
          <cell r="F439" t="str">
            <v>F</v>
          </cell>
          <cell r="G439">
            <v>44327</v>
          </cell>
          <cell r="H439">
            <v>2</v>
          </cell>
          <cell r="I439">
            <v>44388</v>
          </cell>
        </row>
        <row r="439">
          <cell r="M439">
            <v>44389</v>
          </cell>
          <cell r="N439">
            <v>6</v>
          </cell>
          <cell r="O439">
            <v>44573</v>
          </cell>
          <cell r="P439" t="str">
            <v>090919113</v>
          </cell>
          <cell r="Q439">
            <v>36537</v>
          </cell>
          <cell r="R439">
            <v>21</v>
          </cell>
          <cell r="S439" t="str">
            <v>20012202526680ឃ</v>
          </cell>
        </row>
        <row r="439">
          <cell r="AA439">
            <v>18</v>
          </cell>
        </row>
        <row r="440">
          <cell r="B440">
            <v>934</v>
          </cell>
          <cell r="C440" t="str">
            <v>成型C线</v>
          </cell>
          <cell r="D440" t="str">
            <v>អ៊ូ​ លក្ខិណា</v>
          </cell>
          <cell r="E440" t="str">
            <v>OU LEAKHENA</v>
          </cell>
          <cell r="F440" t="str">
            <v>F</v>
          </cell>
          <cell r="G440">
            <v>44328</v>
          </cell>
          <cell r="H440">
            <v>2</v>
          </cell>
          <cell r="I440">
            <v>44389</v>
          </cell>
        </row>
        <row r="440">
          <cell r="M440">
            <v>44390</v>
          </cell>
          <cell r="N440">
            <v>6</v>
          </cell>
          <cell r="O440">
            <v>44574</v>
          </cell>
          <cell r="P440" t="str">
            <v>090883680</v>
          </cell>
          <cell r="Q440">
            <v>37169</v>
          </cell>
          <cell r="R440">
            <v>19</v>
          </cell>
        </row>
        <row r="440">
          <cell r="U440" t="str">
            <v>0882306101</v>
          </cell>
        </row>
        <row r="440">
          <cell r="AA440">
            <v>18</v>
          </cell>
        </row>
        <row r="441">
          <cell r="B441">
            <v>939</v>
          </cell>
          <cell r="C441" t="str">
            <v>成型B线</v>
          </cell>
          <cell r="D441" t="str">
            <v>នូ​ ចិត្រ្តា</v>
          </cell>
          <cell r="E441" t="str">
            <v>NUO CHETRA</v>
          </cell>
          <cell r="F441" t="str">
            <v>F</v>
          </cell>
          <cell r="G441">
            <v>44328</v>
          </cell>
          <cell r="H441">
            <v>2</v>
          </cell>
          <cell r="I441">
            <v>44389</v>
          </cell>
        </row>
        <row r="441">
          <cell r="M441">
            <v>44390</v>
          </cell>
          <cell r="N441">
            <v>6</v>
          </cell>
          <cell r="O441">
            <v>44574</v>
          </cell>
          <cell r="P441" t="str">
            <v>090723418</v>
          </cell>
          <cell r="Q441">
            <v>32953</v>
          </cell>
          <cell r="R441">
            <v>31</v>
          </cell>
        </row>
        <row r="441">
          <cell r="U441" t="str">
            <v>0978169429</v>
          </cell>
        </row>
        <row r="441">
          <cell r="AA441">
            <v>18</v>
          </cell>
        </row>
        <row r="442">
          <cell r="B442">
            <v>938</v>
          </cell>
          <cell r="C442" t="str">
            <v>成型A线</v>
          </cell>
          <cell r="D442" t="str">
            <v>នួន ផារី</v>
          </cell>
          <cell r="E442" t="str">
            <v>NUON PHARY</v>
          </cell>
          <cell r="F442" t="str">
            <v>F</v>
          </cell>
          <cell r="G442">
            <v>44328</v>
          </cell>
          <cell r="H442">
            <v>2</v>
          </cell>
          <cell r="I442">
            <v>44389</v>
          </cell>
        </row>
        <row r="442">
          <cell r="M442">
            <v>44390</v>
          </cell>
          <cell r="N442">
            <v>6</v>
          </cell>
          <cell r="O442">
            <v>44574</v>
          </cell>
          <cell r="P442" t="str">
            <v>090888111</v>
          </cell>
          <cell r="Q442">
            <v>35678</v>
          </cell>
          <cell r="R442">
            <v>24</v>
          </cell>
          <cell r="S442" t="str">
            <v>29703170659532ព</v>
          </cell>
        </row>
        <row r="442">
          <cell r="U442" t="str">
            <v>0889548918</v>
          </cell>
        </row>
        <row r="442">
          <cell r="Z442">
            <v>2263616</v>
          </cell>
          <cell r="AA442">
            <v>18</v>
          </cell>
        </row>
        <row r="443">
          <cell r="B443">
            <v>940</v>
          </cell>
          <cell r="C443" t="str">
            <v>裁断</v>
          </cell>
          <cell r="D443" t="str">
            <v>មាស​ សូនី</v>
          </cell>
          <cell r="E443" t="str">
            <v>MEAS SONY</v>
          </cell>
          <cell r="F443" t="str">
            <v>M</v>
          </cell>
          <cell r="G443">
            <v>44328</v>
          </cell>
          <cell r="H443">
            <v>2</v>
          </cell>
          <cell r="I443">
            <v>44389</v>
          </cell>
        </row>
        <row r="443">
          <cell r="M443">
            <v>44390</v>
          </cell>
          <cell r="N443">
            <v>6</v>
          </cell>
          <cell r="O443">
            <v>44574</v>
          </cell>
          <cell r="P443" t="str">
            <v>090565048</v>
          </cell>
          <cell r="Q443">
            <v>29351</v>
          </cell>
          <cell r="R443">
            <v>41</v>
          </cell>
        </row>
        <row r="443">
          <cell r="Z443">
            <v>1278435</v>
          </cell>
          <cell r="AA443">
            <v>18</v>
          </cell>
        </row>
        <row r="444">
          <cell r="B444">
            <v>933</v>
          </cell>
          <cell r="C444" t="str">
            <v>品管</v>
          </cell>
          <cell r="D444" t="str">
            <v>ទេព ពៅ</v>
          </cell>
          <cell r="E444" t="str">
            <v>TEP POV</v>
          </cell>
          <cell r="F444" t="str">
            <v>F</v>
          </cell>
          <cell r="G444">
            <v>44328</v>
          </cell>
          <cell r="H444">
            <v>2</v>
          </cell>
          <cell r="I444">
            <v>44389</v>
          </cell>
        </row>
        <row r="444">
          <cell r="M444">
            <v>44390</v>
          </cell>
          <cell r="N444">
            <v>6</v>
          </cell>
          <cell r="O444">
            <v>44574</v>
          </cell>
          <cell r="P444" t="str">
            <v>090715702</v>
          </cell>
          <cell r="Q444">
            <v>33098</v>
          </cell>
          <cell r="R444">
            <v>31</v>
          </cell>
        </row>
        <row r="444">
          <cell r="AA444">
            <v>18</v>
          </cell>
        </row>
        <row r="445">
          <cell r="B445">
            <v>912</v>
          </cell>
          <cell r="C445" t="str">
            <v>裁断</v>
          </cell>
          <cell r="D445" t="str">
            <v>សុខ ស្រីនាង</v>
          </cell>
          <cell r="E445" t="str">
            <v>SOK SREYNEANG</v>
          </cell>
          <cell r="F445" t="str">
            <v>F</v>
          </cell>
          <cell r="G445">
            <v>44322</v>
          </cell>
          <cell r="H445">
            <v>2</v>
          </cell>
          <cell r="I445">
            <v>44383</v>
          </cell>
        </row>
        <row r="445">
          <cell r="M445">
            <v>44384</v>
          </cell>
          <cell r="N445">
            <v>6</v>
          </cell>
          <cell r="O445">
            <v>44568</v>
          </cell>
          <cell r="P445" t="str">
            <v>090919109</v>
          </cell>
          <cell r="Q445">
            <v>37077</v>
          </cell>
          <cell r="R445">
            <v>20</v>
          </cell>
        </row>
        <row r="445">
          <cell r="AA445">
            <v>18</v>
          </cell>
        </row>
        <row r="446">
          <cell r="B446">
            <v>945</v>
          </cell>
          <cell r="C446" t="str">
            <v>成型B线</v>
          </cell>
          <cell r="D446" t="str">
            <v>សូ ចាន់ថា</v>
          </cell>
          <cell r="E446" t="str">
            <v>SO CHANTHA</v>
          </cell>
          <cell r="F446" t="str">
            <v>F</v>
          </cell>
          <cell r="G446">
            <v>44329</v>
          </cell>
          <cell r="H446">
            <v>2</v>
          </cell>
          <cell r="I446">
            <v>44390</v>
          </cell>
        </row>
        <row r="446">
          <cell r="M446">
            <v>44391</v>
          </cell>
          <cell r="N446">
            <v>6</v>
          </cell>
          <cell r="O446">
            <v>44575</v>
          </cell>
          <cell r="P446" t="str">
            <v>090564992</v>
          </cell>
          <cell r="Q446">
            <v>35292</v>
          </cell>
          <cell r="R446">
            <v>25</v>
          </cell>
          <cell r="S446" t="str">
            <v>29601170575403ទ</v>
          </cell>
        </row>
        <row r="446">
          <cell r="AA446">
            <v>18</v>
          </cell>
        </row>
        <row r="447">
          <cell r="B447">
            <v>947</v>
          </cell>
          <cell r="C447" t="str">
            <v>成型C线</v>
          </cell>
          <cell r="D447" t="str">
            <v>លី សេងហុង</v>
          </cell>
          <cell r="E447" t="str">
            <v>LY SENGHONG</v>
          </cell>
          <cell r="F447" t="str">
            <v>M</v>
          </cell>
          <cell r="G447">
            <v>44329</v>
          </cell>
          <cell r="H447">
            <v>2</v>
          </cell>
          <cell r="I447">
            <v>44390</v>
          </cell>
        </row>
        <row r="447">
          <cell r="M447">
            <v>44391</v>
          </cell>
          <cell r="N447">
            <v>6</v>
          </cell>
          <cell r="O447">
            <v>44575</v>
          </cell>
          <cell r="P447" t="str">
            <v>090926263</v>
          </cell>
          <cell r="Q447">
            <v>38008</v>
          </cell>
          <cell r="R447">
            <v>17</v>
          </cell>
        </row>
        <row r="447">
          <cell r="AA447">
            <v>18</v>
          </cell>
        </row>
        <row r="448">
          <cell r="B448">
            <v>941</v>
          </cell>
          <cell r="C448" t="str">
            <v>针车A1线</v>
          </cell>
          <cell r="D448" t="str">
            <v>យ៉ោក សុភី</v>
          </cell>
          <cell r="E448" t="str">
            <v>YAOK SOPHY</v>
          </cell>
          <cell r="F448" t="str">
            <v>F</v>
          </cell>
          <cell r="G448">
            <v>44329</v>
          </cell>
          <cell r="H448">
            <v>2</v>
          </cell>
          <cell r="I448">
            <v>44390</v>
          </cell>
        </row>
        <row r="448">
          <cell r="M448">
            <v>44391</v>
          </cell>
          <cell r="N448">
            <v>6</v>
          </cell>
          <cell r="O448">
            <v>44575</v>
          </cell>
          <cell r="P448" t="str">
            <v>090605336</v>
          </cell>
          <cell r="Q448">
            <v>29438</v>
          </cell>
          <cell r="R448">
            <v>41</v>
          </cell>
        </row>
        <row r="448">
          <cell r="AA448">
            <v>18</v>
          </cell>
        </row>
        <row r="449">
          <cell r="B449">
            <v>949</v>
          </cell>
          <cell r="C449" t="str">
            <v>成型B线</v>
          </cell>
          <cell r="D449" t="str">
            <v>អ៊ុក ស្រីនុច</v>
          </cell>
          <cell r="E449" t="str">
            <v>UK SREYNOCH</v>
          </cell>
          <cell r="F449" t="str">
            <v>F</v>
          </cell>
          <cell r="G449">
            <v>44334</v>
          </cell>
          <cell r="H449">
            <v>2</v>
          </cell>
          <cell r="I449">
            <v>44395</v>
          </cell>
        </row>
        <row r="449">
          <cell r="M449">
            <v>44396</v>
          </cell>
          <cell r="N449">
            <v>6</v>
          </cell>
          <cell r="O449">
            <v>44580</v>
          </cell>
          <cell r="P449" t="str">
            <v>090896490</v>
          </cell>
          <cell r="Q449">
            <v>36606</v>
          </cell>
          <cell r="R449">
            <v>21</v>
          </cell>
          <cell r="S449" t="str">
            <v>20005192055596ថ</v>
          </cell>
        </row>
        <row r="449">
          <cell r="Z449" t="str">
            <v>有发票</v>
          </cell>
          <cell r="AA449">
            <v>18</v>
          </cell>
        </row>
        <row r="450">
          <cell r="B450">
            <v>951</v>
          </cell>
          <cell r="C450" t="str">
            <v>针车C2线</v>
          </cell>
          <cell r="D450" t="str">
            <v>ញឹម រំដួល</v>
          </cell>
          <cell r="E450" t="str">
            <v>NHOEM RUMDUOL</v>
          </cell>
          <cell r="F450" t="str">
            <v>F</v>
          </cell>
          <cell r="G450">
            <v>44334</v>
          </cell>
          <cell r="H450">
            <v>2</v>
          </cell>
          <cell r="I450">
            <v>44395</v>
          </cell>
        </row>
        <row r="450">
          <cell r="M450">
            <v>44396</v>
          </cell>
          <cell r="N450">
            <v>6</v>
          </cell>
          <cell r="O450">
            <v>44580</v>
          </cell>
          <cell r="P450" t="str">
            <v>090792427</v>
          </cell>
          <cell r="Q450">
            <v>31648</v>
          </cell>
          <cell r="R450">
            <v>35</v>
          </cell>
        </row>
        <row r="450">
          <cell r="AA450">
            <v>18</v>
          </cell>
        </row>
        <row r="451">
          <cell r="B451">
            <v>953</v>
          </cell>
          <cell r="C451" t="str">
            <v>电脑针车</v>
          </cell>
          <cell r="D451" t="str">
            <v>ខែម ណារ៉ី</v>
          </cell>
          <cell r="E451" t="str">
            <v>KHEM NARY</v>
          </cell>
          <cell r="F451" t="str">
            <v>F</v>
          </cell>
          <cell r="G451">
            <v>44334</v>
          </cell>
          <cell r="H451">
            <v>2</v>
          </cell>
          <cell r="I451">
            <v>44395</v>
          </cell>
        </row>
        <row r="451">
          <cell r="M451">
            <v>44396</v>
          </cell>
          <cell r="N451">
            <v>6</v>
          </cell>
          <cell r="O451">
            <v>44580</v>
          </cell>
          <cell r="P451" t="str">
            <v>090868330</v>
          </cell>
          <cell r="Q451">
            <v>34957</v>
          </cell>
          <cell r="R451">
            <v>25</v>
          </cell>
          <cell r="S451" t="str">
            <v>29506181452596ហ</v>
          </cell>
        </row>
        <row r="451">
          <cell r="AA451">
            <v>18</v>
          </cell>
        </row>
        <row r="452">
          <cell r="B452">
            <v>964</v>
          </cell>
          <cell r="C452" t="str">
            <v>品管</v>
          </cell>
          <cell r="D452" t="str">
            <v>ឡុង សារ</v>
          </cell>
          <cell r="E452" t="str">
            <v>LONG SA</v>
          </cell>
          <cell r="F452" t="str">
            <v>F</v>
          </cell>
          <cell r="G452">
            <v>44340</v>
          </cell>
          <cell r="H452">
            <v>2</v>
          </cell>
          <cell r="I452">
            <v>44401</v>
          </cell>
        </row>
        <row r="452">
          <cell r="M452">
            <v>44402</v>
          </cell>
          <cell r="N452">
            <v>6</v>
          </cell>
          <cell r="O452">
            <v>44586</v>
          </cell>
          <cell r="P452" t="str">
            <v>090721882</v>
          </cell>
          <cell r="Q452">
            <v>35522</v>
          </cell>
          <cell r="R452">
            <v>24</v>
          </cell>
          <cell r="S452" t="str">
            <v>29701170567029ភ</v>
          </cell>
        </row>
        <row r="452">
          <cell r="AA452">
            <v>18</v>
          </cell>
        </row>
        <row r="453">
          <cell r="B453">
            <v>955</v>
          </cell>
          <cell r="C453" t="str">
            <v>针车E1线</v>
          </cell>
          <cell r="D453" t="str">
            <v>អ៊ុំ​ ស្រីនាង</v>
          </cell>
          <cell r="E453" t="str">
            <v>OUM SREYNEANG</v>
          </cell>
          <cell r="F453" t="str">
            <v>F</v>
          </cell>
          <cell r="G453">
            <v>44341</v>
          </cell>
          <cell r="H453">
            <v>2</v>
          </cell>
          <cell r="I453">
            <v>44402</v>
          </cell>
        </row>
        <row r="453">
          <cell r="M453">
            <v>44403</v>
          </cell>
          <cell r="N453">
            <v>6</v>
          </cell>
          <cell r="O453">
            <v>44587</v>
          </cell>
          <cell r="P453" t="str">
            <v>090935188</v>
          </cell>
          <cell r="Q453">
            <v>37507</v>
          </cell>
          <cell r="R453">
            <v>19</v>
          </cell>
        </row>
        <row r="453">
          <cell r="AA453">
            <v>18</v>
          </cell>
        </row>
        <row r="454">
          <cell r="B454">
            <v>956</v>
          </cell>
          <cell r="C454" t="str">
            <v>针车C2线</v>
          </cell>
          <cell r="D454" t="str">
            <v>អ៊ុំ ស្រីកា</v>
          </cell>
          <cell r="E454" t="str">
            <v>UM SREY KA</v>
          </cell>
          <cell r="F454" t="str">
            <v>F</v>
          </cell>
          <cell r="G454">
            <v>44341</v>
          </cell>
          <cell r="H454">
            <v>2</v>
          </cell>
          <cell r="I454">
            <v>44402</v>
          </cell>
        </row>
        <row r="454">
          <cell r="M454">
            <v>44403</v>
          </cell>
          <cell r="N454">
            <v>6</v>
          </cell>
          <cell r="O454">
            <v>44587</v>
          </cell>
          <cell r="P454" t="str">
            <v>090881557</v>
          </cell>
          <cell r="Q454">
            <v>36526</v>
          </cell>
          <cell r="R454">
            <v>21</v>
          </cell>
        </row>
        <row r="454">
          <cell r="AA454">
            <v>18</v>
          </cell>
        </row>
        <row r="455">
          <cell r="B455">
            <v>957</v>
          </cell>
          <cell r="C455" t="str">
            <v>裁断</v>
          </cell>
          <cell r="D455" t="str">
            <v>អ៊ុំ ស្រីពៅ</v>
          </cell>
          <cell r="E455" t="str">
            <v>UM SREYPEOU</v>
          </cell>
          <cell r="F455" t="str">
            <v>F</v>
          </cell>
          <cell r="G455">
            <v>44341</v>
          </cell>
          <cell r="H455">
            <v>2</v>
          </cell>
          <cell r="I455">
            <v>44402</v>
          </cell>
        </row>
        <row r="455">
          <cell r="M455">
            <v>44403</v>
          </cell>
          <cell r="N455">
            <v>6</v>
          </cell>
          <cell r="O455">
            <v>44587</v>
          </cell>
          <cell r="P455" t="str">
            <v>090654716</v>
          </cell>
          <cell r="Q455">
            <v>35440</v>
          </cell>
          <cell r="R455">
            <v>24</v>
          </cell>
        </row>
        <row r="455">
          <cell r="AA455">
            <v>18</v>
          </cell>
        </row>
        <row r="456">
          <cell r="B456">
            <v>958</v>
          </cell>
          <cell r="C456" t="str">
            <v>裁断</v>
          </cell>
          <cell r="D456" t="str">
            <v>សៅ សំអាត</v>
          </cell>
          <cell r="E456" t="str">
            <v>SAO SAM AN</v>
          </cell>
          <cell r="F456" t="str">
            <v>F</v>
          </cell>
          <cell r="G456">
            <v>44341</v>
          </cell>
          <cell r="H456">
            <v>2</v>
          </cell>
          <cell r="I456">
            <v>44402</v>
          </cell>
        </row>
        <row r="456">
          <cell r="M456">
            <v>44403</v>
          </cell>
          <cell r="N456">
            <v>6</v>
          </cell>
          <cell r="O456">
            <v>44587</v>
          </cell>
          <cell r="P456" t="str">
            <v>090783539</v>
          </cell>
          <cell r="Q456">
            <v>29618</v>
          </cell>
          <cell r="R456">
            <v>40</v>
          </cell>
        </row>
        <row r="456">
          <cell r="AA456">
            <v>18</v>
          </cell>
        </row>
        <row r="457">
          <cell r="B457">
            <v>959</v>
          </cell>
          <cell r="C457" t="str">
            <v>裁断</v>
          </cell>
          <cell r="D457" t="str">
            <v>បូ សាអែម</v>
          </cell>
          <cell r="E457" t="str">
            <v>BO SA EM</v>
          </cell>
          <cell r="F457" t="str">
            <v>F</v>
          </cell>
          <cell r="G457">
            <v>44341</v>
          </cell>
          <cell r="H457">
            <v>2</v>
          </cell>
          <cell r="I457">
            <v>44402</v>
          </cell>
        </row>
        <row r="457">
          <cell r="M457">
            <v>44403</v>
          </cell>
          <cell r="N457">
            <v>6</v>
          </cell>
          <cell r="O457">
            <v>44587</v>
          </cell>
          <cell r="P457" t="str">
            <v>090870009</v>
          </cell>
          <cell r="Q457">
            <v>35597</v>
          </cell>
          <cell r="R457">
            <v>24</v>
          </cell>
        </row>
        <row r="457">
          <cell r="AA457">
            <v>18</v>
          </cell>
        </row>
        <row r="458">
          <cell r="B458">
            <v>960</v>
          </cell>
          <cell r="C458" t="str">
            <v>针车C2线</v>
          </cell>
          <cell r="D458" t="str">
            <v>វ៉ាន់ ឆវី</v>
          </cell>
          <cell r="E458" t="str">
            <v>​​​​​​​​​​​​​​​​​​​​​​​​VAN CHHORVY</v>
          </cell>
          <cell r="F458" t="str">
            <v>F</v>
          </cell>
          <cell r="G458">
            <v>44341</v>
          </cell>
          <cell r="H458">
            <v>2</v>
          </cell>
          <cell r="I458">
            <v>44402</v>
          </cell>
        </row>
        <row r="458">
          <cell r="M458">
            <v>44403</v>
          </cell>
          <cell r="N458">
            <v>6</v>
          </cell>
          <cell r="O458">
            <v>44587</v>
          </cell>
          <cell r="P458" t="str">
            <v>250104617</v>
          </cell>
          <cell r="Q458">
            <v>33791</v>
          </cell>
          <cell r="R458">
            <v>29</v>
          </cell>
          <cell r="S458" t="str">
            <v>29207160173443ថ</v>
          </cell>
        </row>
        <row r="458">
          <cell r="Z458">
            <v>1307611</v>
          </cell>
          <cell r="AA458">
            <v>18</v>
          </cell>
        </row>
        <row r="459">
          <cell r="B459">
            <v>961</v>
          </cell>
          <cell r="C459" t="str">
            <v>针车F1线</v>
          </cell>
          <cell r="D459" t="str">
            <v>កុយ រតនា</v>
          </cell>
          <cell r="E459" t="str">
            <v>KOY RATHEA</v>
          </cell>
          <cell r="F459" t="str">
            <v>F</v>
          </cell>
          <cell r="G459">
            <v>44341</v>
          </cell>
          <cell r="H459">
            <v>2</v>
          </cell>
          <cell r="I459">
            <v>44402</v>
          </cell>
        </row>
        <row r="459">
          <cell r="M459">
            <v>44403</v>
          </cell>
          <cell r="N459">
            <v>6</v>
          </cell>
          <cell r="O459">
            <v>44587</v>
          </cell>
          <cell r="P459" t="str">
            <v>090880956</v>
          </cell>
          <cell r="Q459">
            <v>32559</v>
          </cell>
          <cell r="R459">
            <v>32</v>
          </cell>
          <cell r="S459" t="str">
            <v>28901170576390យ</v>
          </cell>
        </row>
        <row r="459">
          <cell r="AA459">
            <v>18</v>
          </cell>
        </row>
        <row r="460">
          <cell r="B460">
            <v>963</v>
          </cell>
          <cell r="C460" t="str">
            <v>针车D1线</v>
          </cell>
          <cell r="D460" t="str">
            <v>នឿន ចាន់ចរិយា</v>
          </cell>
          <cell r="E460" t="str">
            <v>NOEURN CHANCHAKRIYA</v>
          </cell>
          <cell r="F460" t="str">
            <v>F</v>
          </cell>
          <cell r="G460">
            <v>44341</v>
          </cell>
          <cell r="H460">
            <v>2</v>
          </cell>
          <cell r="I460">
            <v>44402</v>
          </cell>
        </row>
        <row r="460">
          <cell r="M460">
            <v>44403</v>
          </cell>
          <cell r="N460">
            <v>6</v>
          </cell>
          <cell r="O460">
            <v>44587</v>
          </cell>
          <cell r="P460" t="str">
            <v>090940592</v>
          </cell>
          <cell r="Q460">
            <v>37362</v>
          </cell>
          <cell r="R460">
            <v>19</v>
          </cell>
        </row>
        <row r="460">
          <cell r="AA460">
            <v>18</v>
          </cell>
        </row>
        <row r="461">
          <cell r="B461">
            <v>966</v>
          </cell>
          <cell r="C461" t="str">
            <v>针车A2线</v>
          </cell>
          <cell r="D461" t="str">
            <v>ថោង​ ពិសី</v>
          </cell>
          <cell r="E461" t="str">
            <v>THONG PISEY </v>
          </cell>
          <cell r="F461" t="str">
            <v>F</v>
          </cell>
          <cell r="G461">
            <v>44345</v>
          </cell>
          <cell r="H461">
            <v>2</v>
          </cell>
          <cell r="I461">
            <v>44406</v>
          </cell>
        </row>
        <row r="461">
          <cell r="M461">
            <v>44407</v>
          </cell>
          <cell r="N461">
            <v>6</v>
          </cell>
          <cell r="O461">
            <v>44591</v>
          </cell>
          <cell r="P461" t="str">
            <v>090484257</v>
          </cell>
          <cell r="Q461">
            <v>35502</v>
          </cell>
          <cell r="R461">
            <v>24</v>
          </cell>
          <cell r="S461" t="str">
            <v>29703170657008ព</v>
          </cell>
        </row>
        <row r="461">
          <cell r="Z461" t="str">
            <v>有发票</v>
          </cell>
          <cell r="AA461">
            <v>18</v>
          </cell>
        </row>
        <row r="462">
          <cell r="B462">
            <v>970</v>
          </cell>
          <cell r="C462" t="str">
            <v>品管</v>
          </cell>
          <cell r="D462" t="str">
            <v>សន តុលា</v>
          </cell>
          <cell r="E462" t="str">
            <v>SAN TOLA</v>
          </cell>
          <cell r="F462" t="str">
            <v>M</v>
          </cell>
          <cell r="G462">
            <v>44392</v>
          </cell>
          <cell r="H462">
            <v>2</v>
          </cell>
          <cell r="I462">
            <v>44454</v>
          </cell>
        </row>
        <row r="462">
          <cell r="M462">
            <v>44455</v>
          </cell>
          <cell r="N462">
            <v>6</v>
          </cell>
          <cell r="O462">
            <v>44636</v>
          </cell>
          <cell r="P462" t="str">
            <v>090876178</v>
          </cell>
          <cell r="Q462">
            <v>36193</v>
          </cell>
          <cell r="R462">
            <v>22</v>
          </cell>
          <cell r="S462" t="str">
            <v>19904181365705រ</v>
          </cell>
        </row>
        <row r="462">
          <cell r="AA462">
            <v>18</v>
          </cell>
        </row>
        <row r="463">
          <cell r="B463">
            <v>972</v>
          </cell>
          <cell r="C463" t="str">
            <v>品管</v>
          </cell>
          <cell r="D463" t="str">
            <v>មាស ស្រីសាក់</v>
          </cell>
          <cell r="E463" t="str">
            <v>MEAS SREYSAN</v>
          </cell>
          <cell r="F463" t="str">
            <v>F</v>
          </cell>
          <cell r="G463">
            <v>44392</v>
          </cell>
          <cell r="H463">
            <v>2</v>
          </cell>
          <cell r="I463">
            <v>44454</v>
          </cell>
        </row>
        <row r="463">
          <cell r="M463">
            <v>44455</v>
          </cell>
          <cell r="N463">
            <v>6</v>
          </cell>
          <cell r="O463">
            <v>44636</v>
          </cell>
          <cell r="P463" t="str">
            <v>09089194</v>
          </cell>
          <cell r="Q463">
            <v>36203</v>
          </cell>
          <cell r="R463">
            <v>22</v>
          </cell>
        </row>
        <row r="463">
          <cell r="AA463">
            <v>18</v>
          </cell>
        </row>
        <row r="464">
          <cell r="B464">
            <v>978</v>
          </cell>
          <cell r="C464" t="str">
            <v>针车F1线</v>
          </cell>
          <cell r="D464" t="str">
            <v>សួស រតនា</v>
          </cell>
          <cell r="E464" t="str">
            <v>SUOS RATANA</v>
          </cell>
          <cell r="F464" t="str">
            <v>F</v>
          </cell>
          <cell r="G464">
            <v>44392</v>
          </cell>
          <cell r="H464">
            <v>2</v>
          </cell>
          <cell r="I464">
            <v>44454</v>
          </cell>
        </row>
        <row r="464">
          <cell r="M464">
            <v>44455</v>
          </cell>
          <cell r="N464">
            <v>6</v>
          </cell>
          <cell r="O464">
            <v>44636</v>
          </cell>
          <cell r="P464" t="str">
            <v>090885665</v>
          </cell>
          <cell r="Q464">
            <v>36680</v>
          </cell>
          <cell r="R464">
            <v>21</v>
          </cell>
        </row>
        <row r="464">
          <cell r="AA464">
            <v>18</v>
          </cell>
        </row>
        <row r="465">
          <cell r="B465">
            <v>973</v>
          </cell>
          <cell r="C465" t="str">
            <v>针车B1线</v>
          </cell>
          <cell r="D465" t="str">
            <v>ខាន់ ថាវី</v>
          </cell>
          <cell r="E465" t="str">
            <v>KHANN THAVY</v>
          </cell>
          <cell r="F465" t="str">
            <v>F</v>
          </cell>
          <cell r="G465">
            <v>44393</v>
          </cell>
          <cell r="H465">
            <v>2</v>
          </cell>
          <cell r="I465">
            <v>44455</v>
          </cell>
        </row>
        <row r="465">
          <cell r="M465">
            <v>44456</v>
          </cell>
          <cell r="N465">
            <v>6</v>
          </cell>
          <cell r="O465">
            <v>44637</v>
          </cell>
          <cell r="P465" t="str">
            <v>090840514</v>
          </cell>
          <cell r="Q465">
            <v>33148</v>
          </cell>
          <cell r="R465">
            <v>30</v>
          </cell>
          <cell r="S465" t="str">
            <v>29003170660768ព</v>
          </cell>
        </row>
        <row r="465">
          <cell r="Z465" t="str">
            <v>N1289151</v>
          </cell>
          <cell r="AA465">
            <v>18</v>
          </cell>
        </row>
        <row r="466">
          <cell r="B466">
            <v>969</v>
          </cell>
          <cell r="C466" t="str">
            <v>电脑针车</v>
          </cell>
          <cell r="D466" t="str">
            <v>ថាវ ជីវ៉ា</v>
          </cell>
          <cell r="E466" t="str">
            <v>THAV CHIVA</v>
          </cell>
          <cell r="F466" t="str">
            <v>M</v>
          </cell>
          <cell r="G466">
            <v>44393</v>
          </cell>
          <cell r="H466">
            <v>2</v>
          </cell>
          <cell r="I466">
            <v>44455</v>
          </cell>
        </row>
        <row r="466">
          <cell r="M466">
            <v>44456</v>
          </cell>
          <cell r="N466">
            <v>6</v>
          </cell>
          <cell r="O466">
            <v>44637</v>
          </cell>
          <cell r="P466" t="str">
            <v>090900911</v>
          </cell>
          <cell r="Q466">
            <v>37782</v>
          </cell>
          <cell r="R466">
            <v>18</v>
          </cell>
        </row>
        <row r="466">
          <cell r="AA466">
            <v>18</v>
          </cell>
        </row>
        <row r="467">
          <cell r="B467">
            <v>976</v>
          </cell>
          <cell r="C467" t="str">
            <v>裁断</v>
          </cell>
          <cell r="D467" t="str">
            <v>យ៉ា មករា</v>
          </cell>
          <cell r="E467" t="str">
            <v>YA MAKARA</v>
          </cell>
          <cell r="F467" t="str">
            <v>M</v>
          </cell>
          <cell r="G467">
            <v>44393</v>
          </cell>
          <cell r="H467">
            <v>2</v>
          </cell>
          <cell r="I467">
            <v>44455</v>
          </cell>
        </row>
        <row r="467">
          <cell r="M467">
            <v>44456</v>
          </cell>
          <cell r="N467">
            <v>6</v>
          </cell>
          <cell r="O467">
            <v>44637</v>
          </cell>
          <cell r="P467" t="str">
            <v>090688905</v>
          </cell>
          <cell r="Q467">
            <v>32487</v>
          </cell>
          <cell r="R467">
            <v>32</v>
          </cell>
        </row>
        <row r="467">
          <cell r="AA467">
            <v>18</v>
          </cell>
        </row>
        <row r="468">
          <cell r="B468">
            <v>967</v>
          </cell>
          <cell r="C468" t="str">
            <v>针车B2线</v>
          </cell>
          <cell r="D468" t="str">
            <v>ញ៉ាញ់ គង់គា</v>
          </cell>
          <cell r="E468" t="str">
            <v>NHNH KONGKEA</v>
          </cell>
          <cell r="F468" t="str">
            <v>F</v>
          </cell>
          <cell r="G468">
            <v>44393</v>
          </cell>
          <cell r="H468">
            <v>2</v>
          </cell>
          <cell r="I468">
            <v>44455</v>
          </cell>
        </row>
        <row r="468">
          <cell r="M468">
            <v>44456</v>
          </cell>
          <cell r="N468">
            <v>6</v>
          </cell>
          <cell r="O468">
            <v>44637</v>
          </cell>
          <cell r="P468" t="str">
            <v>090907813</v>
          </cell>
          <cell r="Q468">
            <v>33276</v>
          </cell>
          <cell r="R468">
            <v>30</v>
          </cell>
        </row>
        <row r="468">
          <cell r="AA468">
            <v>18</v>
          </cell>
        </row>
        <row r="469">
          <cell r="B469">
            <v>977</v>
          </cell>
          <cell r="C469" t="str">
            <v>机修</v>
          </cell>
          <cell r="D469" t="str">
            <v>វឿន ពោង</v>
          </cell>
          <cell r="E469" t="str">
            <v>VOEURN PONG</v>
          </cell>
          <cell r="F469" t="str">
            <v>M</v>
          </cell>
          <cell r="G469">
            <v>44394</v>
          </cell>
          <cell r="H469">
            <v>2</v>
          </cell>
          <cell r="I469">
            <v>44456</v>
          </cell>
        </row>
        <row r="469">
          <cell r="M469">
            <v>44457</v>
          </cell>
          <cell r="N469">
            <v>6</v>
          </cell>
          <cell r="O469">
            <v>44638</v>
          </cell>
          <cell r="P469" t="str">
            <v>090924119</v>
          </cell>
          <cell r="Q469">
            <v>33154</v>
          </cell>
          <cell r="R469">
            <v>30</v>
          </cell>
          <cell r="S469" t="str">
            <v>19002170624504ឈ</v>
          </cell>
        </row>
        <row r="469">
          <cell r="AA469">
            <v>18</v>
          </cell>
        </row>
        <row r="470">
          <cell r="B470">
            <v>979</v>
          </cell>
          <cell r="C470" t="str">
            <v>针车B2线</v>
          </cell>
          <cell r="D470" t="str">
            <v>សៅ ស៊ីណា</v>
          </cell>
          <cell r="E470" t="str">
            <v>SAO SINAI</v>
          </cell>
          <cell r="F470" t="str">
            <v>F</v>
          </cell>
          <cell r="G470">
            <v>44396</v>
          </cell>
          <cell r="H470">
            <v>2</v>
          </cell>
          <cell r="I470">
            <v>44458</v>
          </cell>
        </row>
        <row r="470">
          <cell r="M470">
            <v>44459</v>
          </cell>
          <cell r="N470">
            <v>6</v>
          </cell>
          <cell r="O470">
            <v>44640</v>
          </cell>
          <cell r="P470" t="str">
            <v>090944441</v>
          </cell>
          <cell r="Q470">
            <v>37666</v>
          </cell>
          <cell r="R470">
            <v>18</v>
          </cell>
        </row>
        <row r="470">
          <cell r="AA470">
            <v>18</v>
          </cell>
        </row>
        <row r="471">
          <cell r="B471">
            <v>982</v>
          </cell>
          <cell r="C471" t="str">
            <v>电脑针车</v>
          </cell>
          <cell r="D471" t="str">
            <v>ពៅ ដារ៉ារិត</v>
          </cell>
          <cell r="E471" t="str">
            <v>POV DARARIT</v>
          </cell>
          <cell r="F471" t="str">
            <v>M</v>
          </cell>
          <cell r="G471">
            <v>44396</v>
          </cell>
          <cell r="H471">
            <v>2</v>
          </cell>
          <cell r="I471">
            <v>44458</v>
          </cell>
        </row>
        <row r="471">
          <cell r="M471">
            <v>44459</v>
          </cell>
          <cell r="N471">
            <v>6</v>
          </cell>
          <cell r="O471">
            <v>44640</v>
          </cell>
          <cell r="P471" t="str">
            <v>090920836</v>
          </cell>
          <cell r="Q471">
            <v>37270</v>
          </cell>
          <cell r="R471">
            <v>19</v>
          </cell>
          <cell r="S471" t="str">
            <v>10210202488716ញ</v>
          </cell>
        </row>
        <row r="471">
          <cell r="AA471">
            <v>18</v>
          </cell>
        </row>
        <row r="472">
          <cell r="B472">
            <v>985</v>
          </cell>
          <cell r="C472" t="str">
            <v>裁断</v>
          </cell>
          <cell r="D472" t="str">
            <v>សៅ សុថា</v>
          </cell>
          <cell r="E472" t="str">
            <v>SAO SOTHA</v>
          </cell>
          <cell r="F472" t="str">
            <v>M</v>
          </cell>
          <cell r="G472">
            <v>44396</v>
          </cell>
          <cell r="H472">
            <v>2</v>
          </cell>
          <cell r="I472">
            <v>44458</v>
          </cell>
        </row>
        <row r="472">
          <cell r="M472">
            <v>44459</v>
          </cell>
          <cell r="N472">
            <v>6</v>
          </cell>
          <cell r="O472">
            <v>44640</v>
          </cell>
          <cell r="P472" t="str">
            <v>090880369</v>
          </cell>
          <cell r="Q472">
            <v>37173</v>
          </cell>
          <cell r="R472">
            <v>19</v>
          </cell>
        </row>
        <row r="472">
          <cell r="AA472">
            <v>18</v>
          </cell>
        </row>
        <row r="473">
          <cell r="B473">
            <v>986</v>
          </cell>
          <cell r="C473" t="str">
            <v>裁断</v>
          </cell>
          <cell r="D473" t="str">
            <v>យ៉ាត់ សាវ័ន</v>
          </cell>
          <cell r="E473" t="str">
            <v>YATH SAVORNH</v>
          </cell>
          <cell r="F473" t="str">
            <v>M</v>
          </cell>
          <cell r="G473">
            <v>44396</v>
          </cell>
          <cell r="H473">
            <v>2</v>
          </cell>
          <cell r="I473">
            <v>44458</v>
          </cell>
        </row>
        <row r="473">
          <cell r="M473">
            <v>44459</v>
          </cell>
          <cell r="N473">
            <v>6</v>
          </cell>
          <cell r="O473">
            <v>44640</v>
          </cell>
          <cell r="P473" t="str">
            <v>090570604</v>
          </cell>
          <cell r="Q473">
            <v>34709</v>
          </cell>
          <cell r="R473">
            <v>26</v>
          </cell>
          <cell r="S473" t="str">
            <v>19503192025863ផ</v>
          </cell>
        </row>
        <row r="473">
          <cell r="AA473">
            <v>18</v>
          </cell>
        </row>
        <row r="474">
          <cell r="B474">
            <v>984</v>
          </cell>
          <cell r="C474" t="str">
            <v>成型D线</v>
          </cell>
          <cell r="D474" t="str">
            <v>សោម ដារ៉ា</v>
          </cell>
          <cell r="E474" t="str">
            <v>SOM DARA</v>
          </cell>
          <cell r="F474" t="str">
            <v>M</v>
          </cell>
          <cell r="G474">
            <v>44397</v>
          </cell>
          <cell r="H474">
            <v>2</v>
          </cell>
          <cell r="I474">
            <v>44459</v>
          </cell>
        </row>
        <row r="474">
          <cell r="M474">
            <v>44460</v>
          </cell>
          <cell r="N474">
            <v>6</v>
          </cell>
          <cell r="O474">
            <v>44641</v>
          </cell>
          <cell r="P474" t="str">
            <v>090754364</v>
          </cell>
          <cell r="Q474">
            <v>32182</v>
          </cell>
          <cell r="R474">
            <v>33</v>
          </cell>
        </row>
        <row r="474">
          <cell r="AA474">
            <v>18</v>
          </cell>
        </row>
        <row r="475">
          <cell r="B475">
            <v>980</v>
          </cell>
          <cell r="C475" t="str">
            <v>针车E2线</v>
          </cell>
          <cell r="D475" t="str">
            <v>យិត រដ្ឋា</v>
          </cell>
          <cell r="E475" t="str">
            <v>YIN RATHA</v>
          </cell>
          <cell r="F475" t="str">
            <v>F</v>
          </cell>
          <cell r="G475">
            <v>44397</v>
          </cell>
          <cell r="H475">
            <v>2</v>
          </cell>
          <cell r="I475">
            <v>44459</v>
          </cell>
        </row>
        <row r="475">
          <cell r="M475">
            <v>44460</v>
          </cell>
          <cell r="N475">
            <v>6</v>
          </cell>
          <cell r="O475">
            <v>44641</v>
          </cell>
          <cell r="P475" t="str">
            <v>090496427</v>
          </cell>
          <cell r="Q475">
            <v>32152</v>
          </cell>
          <cell r="R475">
            <v>33</v>
          </cell>
          <cell r="S475" t="str">
            <v>28801191960780ល</v>
          </cell>
        </row>
        <row r="475">
          <cell r="AA475">
            <v>18</v>
          </cell>
        </row>
        <row r="476">
          <cell r="B476">
            <v>983</v>
          </cell>
          <cell r="C476" t="str">
            <v>针车A2线</v>
          </cell>
          <cell r="D476" t="str">
            <v>ព្រំ ចាវី</v>
          </cell>
          <cell r="E476" t="str">
            <v>PRUM THAVY</v>
          </cell>
          <cell r="F476" t="str">
            <v>F</v>
          </cell>
          <cell r="G476">
            <v>44397</v>
          </cell>
          <cell r="H476">
            <v>2</v>
          </cell>
          <cell r="I476">
            <v>44459</v>
          </cell>
        </row>
        <row r="476">
          <cell r="M476">
            <v>44460</v>
          </cell>
          <cell r="N476">
            <v>6</v>
          </cell>
          <cell r="O476">
            <v>44641</v>
          </cell>
          <cell r="P476" t="str">
            <v>090687583</v>
          </cell>
          <cell r="Q476">
            <v>36249</v>
          </cell>
          <cell r="R476">
            <v>22</v>
          </cell>
          <cell r="S476" t="str">
            <v>29905170775477ង</v>
          </cell>
        </row>
        <row r="476">
          <cell r="AA476">
            <v>18</v>
          </cell>
        </row>
        <row r="477">
          <cell r="B477">
            <v>987</v>
          </cell>
          <cell r="C477" t="str">
            <v>成型B线</v>
          </cell>
          <cell r="D477" t="str">
            <v>នៅ រដ្ឋា</v>
          </cell>
          <cell r="E477" t="str">
            <v>NOV RATHA</v>
          </cell>
          <cell r="F477" t="str">
            <v>F</v>
          </cell>
          <cell r="G477">
            <v>44398</v>
          </cell>
          <cell r="H477">
            <v>2</v>
          </cell>
          <cell r="I477">
            <v>44460</v>
          </cell>
        </row>
        <row r="477">
          <cell r="M477">
            <v>44461</v>
          </cell>
          <cell r="N477">
            <v>6</v>
          </cell>
          <cell r="O477">
            <v>44642</v>
          </cell>
          <cell r="P477" t="str">
            <v>090748361</v>
          </cell>
          <cell r="Q477">
            <v>29501</v>
          </cell>
          <cell r="R477">
            <v>40</v>
          </cell>
        </row>
        <row r="477">
          <cell r="AA477">
            <v>18</v>
          </cell>
        </row>
        <row r="478">
          <cell r="B478">
            <v>988</v>
          </cell>
          <cell r="C478" t="str">
            <v>成型B线</v>
          </cell>
          <cell r="D478" t="str">
            <v>​​ឌឹក ដានី</v>
          </cell>
          <cell r="E478" t="str">
            <v>DOEK DANY</v>
          </cell>
          <cell r="F478" t="str">
            <v>F</v>
          </cell>
          <cell r="G478">
            <v>44398</v>
          </cell>
          <cell r="H478">
            <v>2</v>
          </cell>
          <cell r="I478">
            <v>44460</v>
          </cell>
        </row>
        <row r="478">
          <cell r="M478">
            <v>44461</v>
          </cell>
          <cell r="N478">
            <v>6</v>
          </cell>
          <cell r="O478">
            <v>44642</v>
          </cell>
          <cell r="P478" t="str">
            <v>090919642</v>
          </cell>
          <cell r="Q478">
            <v>37273</v>
          </cell>
          <cell r="R478">
            <v>19</v>
          </cell>
        </row>
        <row r="478">
          <cell r="AA478">
            <v>18</v>
          </cell>
        </row>
        <row r="479">
          <cell r="B479">
            <v>990</v>
          </cell>
          <cell r="C479" t="str">
            <v>成型B线</v>
          </cell>
          <cell r="D479" t="str">
            <v>ផែង ប៊ុនថៃ</v>
          </cell>
          <cell r="E479" t="str">
            <v>PHENG BUNTHAI</v>
          </cell>
          <cell r="F479" t="str">
            <v>M</v>
          </cell>
          <cell r="G479">
            <v>44398</v>
          </cell>
          <cell r="H479">
            <v>2</v>
          </cell>
          <cell r="I479">
            <v>44460</v>
          </cell>
        </row>
        <row r="479">
          <cell r="M479">
            <v>44461</v>
          </cell>
          <cell r="N479">
            <v>6</v>
          </cell>
          <cell r="O479">
            <v>44642</v>
          </cell>
          <cell r="P479" t="str">
            <v>062039413</v>
          </cell>
          <cell r="Q479">
            <v>31935</v>
          </cell>
          <cell r="R479">
            <v>34</v>
          </cell>
        </row>
        <row r="479">
          <cell r="AA479">
            <v>18</v>
          </cell>
        </row>
        <row r="480">
          <cell r="B480">
            <v>991</v>
          </cell>
          <cell r="C480" t="str">
            <v>成型B线</v>
          </cell>
          <cell r="D480" t="str">
            <v>មៀច​ តុលា</v>
          </cell>
          <cell r="E480" t="str">
            <v>MIECH TOLA</v>
          </cell>
          <cell r="F480" t="str">
            <v>M</v>
          </cell>
          <cell r="G480">
            <v>44398</v>
          </cell>
          <cell r="H480">
            <v>2</v>
          </cell>
          <cell r="I480">
            <v>44460</v>
          </cell>
        </row>
        <row r="480">
          <cell r="M480">
            <v>44461</v>
          </cell>
          <cell r="N480">
            <v>6</v>
          </cell>
          <cell r="O480">
            <v>44642</v>
          </cell>
          <cell r="P480" t="str">
            <v>090741179</v>
          </cell>
          <cell r="Q480">
            <v>32633</v>
          </cell>
          <cell r="R480">
            <v>32</v>
          </cell>
          <cell r="S480" t="str">
            <v>18906181452906ល</v>
          </cell>
        </row>
        <row r="480">
          <cell r="AA480">
            <v>18</v>
          </cell>
        </row>
        <row r="481">
          <cell r="B481">
            <v>995</v>
          </cell>
          <cell r="C481" t="str">
            <v>成型C线</v>
          </cell>
          <cell r="D481" t="str">
            <v>សុត សុផល</v>
          </cell>
          <cell r="E481" t="str">
            <v>SOT SOPHAL</v>
          </cell>
          <cell r="F481" t="str">
            <v>F</v>
          </cell>
          <cell r="G481">
            <v>44399</v>
          </cell>
          <cell r="H481">
            <v>2</v>
          </cell>
          <cell r="I481">
            <v>44461</v>
          </cell>
        </row>
        <row r="481">
          <cell r="M481">
            <v>44462</v>
          </cell>
          <cell r="N481">
            <v>6</v>
          </cell>
          <cell r="O481">
            <v>44643</v>
          </cell>
          <cell r="P481" t="str">
            <v>090881285</v>
          </cell>
          <cell r="Q481">
            <v>35134</v>
          </cell>
          <cell r="R481">
            <v>25</v>
          </cell>
          <cell r="S481" t="str">
            <v>29604181341189ម</v>
          </cell>
        </row>
        <row r="481">
          <cell r="Z481" t="str">
            <v>有发票</v>
          </cell>
          <cell r="AA481">
            <v>18</v>
          </cell>
        </row>
        <row r="482">
          <cell r="B482">
            <v>996</v>
          </cell>
          <cell r="C482" t="str">
            <v>电脑针车</v>
          </cell>
          <cell r="D482" t="str">
            <v>ប៊ុន រ័ត្ន</v>
          </cell>
          <cell r="E482" t="str">
            <v>BUN ROTH</v>
          </cell>
          <cell r="F482" t="str">
            <v>M</v>
          </cell>
          <cell r="G482">
            <v>44399</v>
          </cell>
          <cell r="H482">
            <v>2</v>
          </cell>
          <cell r="I482">
            <v>44461</v>
          </cell>
        </row>
        <row r="482">
          <cell r="M482">
            <v>44462</v>
          </cell>
          <cell r="N482">
            <v>6</v>
          </cell>
          <cell r="O482">
            <v>44643</v>
          </cell>
          <cell r="P482" t="str">
            <v>090706454</v>
          </cell>
          <cell r="Q482">
            <v>33856</v>
          </cell>
          <cell r="R482">
            <v>29</v>
          </cell>
          <cell r="S482" t="str">
            <v>19204170696945ហ</v>
          </cell>
        </row>
        <row r="482">
          <cell r="AA482">
            <v>18</v>
          </cell>
        </row>
        <row r="483">
          <cell r="B483">
            <v>997</v>
          </cell>
          <cell r="C483" t="str">
            <v>电脑针车</v>
          </cell>
          <cell r="D483" t="str">
            <v>ទយ មនោ</v>
          </cell>
          <cell r="E483" t="str">
            <v>TOY MONOR</v>
          </cell>
          <cell r="F483" t="str">
            <v>M</v>
          </cell>
          <cell r="G483">
            <v>44399</v>
          </cell>
          <cell r="H483">
            <v>2</v>
          </cell>
          <cell r="I483">
            <v>44461</v>
          </cell>
        </row>
        <row r="483">
          <cell r="M483">
            <v>44462</v>
          </cell>
          <cell r="N483">
            <v>6</v>
          </cell>
          <cell r="O483">
            <v>44643</v>
          </cell>
          <cell r="P483" t="str">
            <v>090776919</v>
          </cell>
          <cell r="Q483">
            <v>35726</v>
          </cell>
          <cell r="R483">
            <v>23</v>
          </cell>
        </row>
        <row r="483">
          <cell r="AA483">
            <v>18</v>
          </cell>
        </row>
        <row r="484">
          <cell r="B484">
            <v>998</v>
          </cell>
          <cell r="C484" t="str">
            <v>成型C线</v>
          </cell>
          <cell r="D484" t="str">
            <v>មុត វុទ្ធិ</v>
          </cell>
          <cell r="E484" t="str">
            <v>MUTH VUTHY</v>
          </cell>
          <cell r="F484" t="str">
            <v>F</v>
          </cell>
          <cell r="G484">
            <v>44400</v>
          </cell>
          <cell r="H484">
            <v>2</v>
          </cell>
          <cell r="I484">
            <v>44462</v>
          </cell>
        </row>
        <row r="484">
          <cell r="M484">
            <v>44463</v>
          </cell>
          <cell r="N484">
            <v>6</v>
          </cell>
          <cell r="O484">
            <v>44644</v>
          </cell>
          <cell r="P484" t="str">
            <v>090566998</v>
          </cell>
          <cell r="Q484">
            <v>34535</v>
          </cell>
          <cell r="R484">
            <v>27</v>
          </cell>
          <cell r="S484" t="str">
            <v>29404181356029ផ</v>
          </cell>
        </row>
        <row r="484">
          <cell r="AA484">
            <v>18</v>
          </cell>
        </row>
        <row r="485">
          <cell r="B485">
            <v>999</v>
          </cell>
          <cell r="C485" t="str">
            <v>品管</v>
          </cell>
          <cell r="D485" t="str">
            <v>រ៉េន សុធីម</v>
          </cell>
          <cell r="E485" t="str">
            <v>REN SOTHIM</v>
          </cell>
          <cell r="F485" t="str">
            <v>F</v>
          </cell>
          <cell r="G485">
            <v>44400</v>
          </cell>
          <cell r="H485">
            <v>2</v>
          </cell>
          <cell r="I485">
            <v>44462</v>
          </cell>
        </row>
        <row r="485">
          <cell r="M485">
            <v>44463</v>
          </cell>
          <cell r="N485">
            <v>6</v>
          </cell>
          <cell r="O485">
            <v>44644</v>
          </cell>
          <cell r="P485" t="str">
            <v>090887091</v>
          </cell>
          <cell r="Q485">
            <v>36730</v>
          </cell>
          <cell r="R485">
            <v>21</v>
          </cell>
          <cell r="S485" t="str">
            <v>20009181655302ញ</v>
          </cell>
        </row>
        <row r="485">
          <cell r="AA485">
            <v>18</v>
          </cell>
        </row>
        <row r="486">
          <cell r="B486">
            <v>1000</v>
          </cell>
          <cell r="C486" t="str">
            <v>电脑针车</v>
          </cell>
          <cell r="D486" t="str">
            <v>ស្រី សារ៉ាត់</v>
          </cell>
          <cell r="E486" t="str">
            <v>SREY SARATH</v>
          </cell>
          <cell r="F486" t="str">
            <v>M</v>
          </cell>
          <cell r="G486">
            <v>44401</v>
          </cell>
          <cell r="H486">
            <v>2</v>
          </cell>
          <cell r="I486">
            <v>44463</v>
          </cell>
        </row>
        <row r="486">
          <cell r="M486">
            <v>44464</v>
          </cell>
          <cell r="N486">
            <v>6</v>
          </cell>
          <cell r="O486">
            <v>44645</v>
          </cell>
          <cell r="P486" t="str">
            <v>090836981</v>
          </cell>
          <cell r="Q486">
            <v>33852</v>
          </cell>
          <cell r="R486">
            <v>29</v>
          </cell>
          <cell r="S486" t="str">
            <v>19205192058730ន</v>
          </cell>
        </row>
        <row r="486">
          <cell r="AA486">
            <v>18</v>
          </cell>
        </row>
        <row r="487">
          <cell r="B487">
            <v>1001</v>
          </cell>
          <cell r="C487" t="str">
            <v>电脑针车</v>
          </cell>
          <cell r="D487" t="str">
            <v>ទិត ផល្លា</v>
          </cell>
          <cell r="E487" t="str">
            <v>TIT PHALLA</v>
          </cell>
          <cell r="F487" t="str">
            <v>F</v>
          </cell>
          <cell r="G487">
            <v>44401</v>
          </cell>
          <cell r="H487">
            <v>2</v>
          </cell>
          <cell r="I487">
            <v>44463</v>
          </cell>
        </row>
        <row r="487">
          <cell r="M487">
            <v>44464</v>
          </cell>
          <cell r="N487">
            <v>6</v>
          </cell>
          <cell r="O487">
            <v>44645</v>
          </cell>
          <cell r="P487" t="str">
            <v>051140068</v>
          </cell>
          <cell r="Q487">
            <v>30031</v>
          </cell>
          <cell r="R487">
            <v>39</v>
          </cell>
          <cell r="S487" t="str">
            <v>28201170576381ធ</v>
          </cell>
        </row>
        <row r="487">
          <cell r="AA487">
            <v>18</v>
          </cell>
        </row>
        <row r="488">
          <cell r="B488">
            <v>1002</v>
          </cell>
          <cell r="C488" t="str">
            <v>针车B2线</v>
          </cell>
          <cell r="D488" t="str">
            <v>ព្រំ មុំ</v>
          </cell>
          <cell r="E488" t="str">
            <v>PRUM MOM</v>
          </cell>
          <cell r="F488" t="str">
            <v>F</v>
          </cell>
          <cell r="G488">
            <v>44401</v>
          </cell>
          <cell r="H488">
            <v>2</v>
          </cell>
          <cell r="I488">
            <v>44463</v>
          </cell>
        </row>
        <row r="488">
          <cell r="M488">
            <v>44464</v>
          </cell>
          <cell r="N488">
            <v>6</v>
          </cell>
          <cell r="O488">
            <v>44645</v>
          </cell>
          <cell r="P488" t="str">
            <v>090755254</v>
          </cell>
          <cell r="Q488">
            <v>31481</v>
          </cell>
          <cell r="R488">
            <v>35</v>
          </cell>
        </row>
        <row r="488">
          <cell r="AA488">
            <v>18</v>
          </cell>
        </row>
        <row r="489">
          <cell r="B489">
            <v>1003</v>
          </cell>
          <cell r="C489" t="str">
            <v>针车E2线</v>
          </cell>
          <cell r="D489" t="str">
            <v>យិន រដ្ឋធី</v>
          </cell>
          <cell r="E489" t="str">
            <v>YIN ROTHY</v>
          </cell>
          <cell r="F489" t="str">
            <v>F</v>
          </cell>
          <cell r="G489">
            <v>44401</v>
          </cell>
          <cell r="H489">
            <v>2</v>
          </cell>
          <cell r="I489">
            <v>44463</v>
          </cell>
        </row>
        <row r="489">
          <cell r="M489">
            <v>44464</v>
          </cell>
          <cell r="N489">
            <v>6</v>
          </cell>
          <cell r="O489">
            <v>44645</v>
          </cell>
          <cell r="P489" t="str">
            <v>090411906(01)</v>
          </cell>
          <cell r="Q489">
            <v>32949</v>
          </cell>
          <cell r="R489">
            <v>31</v>
          </cell>
          <cell r="S489" t="str">
            <v>29003170671034ដ</v>
          </cell>
        </row>
        <row r="489">
          <cell r="AA489">
            <v>18</v>
          </cell>
        </row>
        <row r="490">
          <cell r="B490">
            <v>1004</v>
          </cell>
          <cell r="C490" t="str">
            <v>针车E1线</v>
          </cell>
          <cell r="D490" t="str">
            <v>យ៉ុង វ៉ាន់នី</v>
          </cell>
          <cell r="E490" t="str">
            <v>YONG VANNY</v>
          </cell>
          <cell r="F490" t="str">
            <v>F</v>
          </cell>
          <cell r="G490">
            <v>44401</v>
          </cell>
          <cell r="H490">
            <v>2</v>
          </cell>
          <cell r="I490">
            <v>44463</v>
          </cell>
        </row>
        <row r="490">
          <cell r="M490">
            <v>44464</v>
          </cell>
          <cell r="N490">
            <v>6</v>
          </cell>
          <cell r="O490">
            <v>44645</v>
          </cell>
          <cell r="P490" t="str">
            <v>090942066</v>
          </cell>
          <cell r="Q490">
            <v>37398</v>
          </cell>
          <cell r="R490">
            <v>19</v>
          </cell>
        </row>
        <row r="490">
          <cell r="AA490">
            <v>18</v>
          </cell>
        </row>
        <row r="491">
          <cell r="B491">
            <v>1005</v>
          </cell>
          <cell r="C491" t="str">
            <v>电脑针车</v>
          </cell>
          <cell r="D491" t="str">
            <v>ក្រូច ចន្ថា</v>
          </cell>
          <cell r="E491" t="str">
            <v>KROUCH CHANTHA</v>
          </cell>
          <cell r="F491" t="str">
            <v>M</v>
          </cell>
          <cell r="G491">
            <v>44401</v>
          </cell>
          <cell r="H491">
            <v>2</v>
          </cell>
          <cell r="I491">
            <v>44463</v>
          </cell>
        </row>
        <row r="491">
          <cell r="M491">
            <v>44464</v>
          </cell>
          <cell r="N491">
            <v>6</v>
          </cell>
          <cell r="O491">
            <v>44645</v>
          </cell>
          <cell r="P491" t="str">
            <v>090575536</v>
          </cell>
          <cell r="Q491">
            <v>35109</v>
          </cell>
          <cell r="R491">
            <v>25</v>
          </cell>
          <cell r="S491" t="str">
            <v>19601181185752ព</v>
          </cell>
        </row>
        <row r="491">
          <cell r="Z491" t="str">
            <v>有发票</v>
          </cell>
          <cell r="AA491">
            <v>18</v>
          </cell>
        </row>
        <row r="492">
          <cell r="B492">
            <v>1006</v>
          </cell>
          <cell r="C492" t="str">
            <v>原料仓</v>
          </cell>
          <cell r="D492" t="str">
            <v>នូ សារ៉ន</v>
          </cell>
          <cell r="E492" t="str">
            <v>NO SARON</v>
          </cell>
          <cell r="F492" t="str">
            <v>M</v>
          </cell>
          <cell r="G492">
            <v>44403</v>
          </cell>
          <cell r="H492">
            <v>2</v>
          </cell>
          <cell r="I492">
            <v>44465</v>
          </cell>
        </row>
        <row r="492">
          <cell r="M492">
            <v>44466</v>
          </cell>
          <cell r="N492">
            <v>6</v>
          </cell>
          <cell r="O492">
            <v>44647</v>
          </cell>
          <cell r="P492" t="str">
            <v>090634347</v>
          </cell>
          <cell r="Q492">
            <v>28959</v>
          </cell>
          <cell r="R492">
            <v>42</v>
          </cell>
          <cell r="S492" t="str">
            <v>17903170639443ន</v>
          </cell>
        </row>
        <row r="492">
          <cell r="AA492">
            <v>18</v>
          </cell>
        </row>
        <row r="493">
          <cell r="B493">
            <v>1009</v>
          </cell>
          <cell r="C493" t="str">
            <v>针车C2线</v>
          </cell>
          <cell r="D493" t="str">
            <v>នាង​ ដាណា</v>
          </cell>
          <cell r="E493" t="str">
            <v>NEANG DANE</v>
          </cell>
          <cell r="F493" t="str">
            <v>F</v>
          </cell>
          <cell r="G493">
            <v>44403</v>
          </cell>
          <cell r="H493">
            <v>2</v>
          </cell>
          <cell r="I493">
            <v>44465</v>
          </cell>
        </row>
        <row r="493">
          <cell r="M493">
            <v>44466</v>
          </cell>
          <cell r="N493">
            <v>6</v>
          </cell>
          <cell r="O493">
            <v>44647</v>
          </cell>
          <cell r="P493" t="str">
            <v>090723478</v>
          </cell>
          <cell r="Q493">
            <v>35421</v>
          </cell>
          <cell r="R493">
            <v>24</v>
          </cell>
        </row>
        <row r="493">
          <cell r="AA493">
            <v>18</v>
          </cell>
        </row>
        <row r="494">
          <cell r="B494">
            <v>1012</v>
          </cell>
          <cell r="C494" t="str">
            <v>成型B线</v>
          </cell>
          <cell r="D494" t="str">
            <v>ឆាយ ចាន់នឿន</v>
          </cell>
          <cell r="E494" t="str">
            <v>CHHAY CHANNOEUN</v>
          </cell>
          <cell r="F494" t="str">
            <v>M</v>
          </cell>
          <cell r="G494">
            <v>44403</v>
          </cell>
          <cell r="H494">
            <v>2</v>
          </cell>
          <cell r="I494">
            <v>44465</v>
          </cell>
        </row>
        <row r="494">
          <cell r="M494">
            <v>44466</v>
          </cell>
          <cell r="N494">
            <v>6</v>
          </cell>
          <cell r="O494">
            <v>44647</v>
          </cell>
          <cell r="P494" t="str">
            <v>0906669880</v>
          </cell>
          <cell r="Q494">
            <v>35807</v>
          </cell>
          <cell r="R494">
            <v>23</v>
          </cell>
        </row>
        <row r="494">
          <cell r="AA494">
            <v>18</v>
          </cell>
        </row>
        <row r="495">
          <cell r="B495">
            <v>1011</v>
          </cell>
          <cell r="C495" t="str">
            <v>成型C线</v>
          </cell>
          <cell r="D495" t="str">
            <v>ញ៉ែម សុភា</v>
          </cell>
          <cell r="E495" t="str">
            <v>NHEM SOPHEA </v>
          </cell>
          <cell r="F495" t="str">
            <v>M</v>
          </cell>
          <cell r="G495">
            <v>44404</v>
          </cell>
          <cell r="H495">
            <v>2</v>
          </cell>
          <cell r="I495">
            <v>44466</v>
          </cell>
        </row>
        <row r="495">
          <cell r="M495">
            <v>44467</v>
          </cell>
          <cell r="N495">
            <v>6</v>
          </cell>
          <cell r="O495">
            <v>44648</v>
          </cell>
          <cell r="P495" t="str">
            <v>090852226</v>
          </cell>
          <cell r="Q495">
            <v>35226</v>
          </cell>
          <cell r="R495">
            <v>25</v>
          </cell>
          <cell r="S495" t="str">
            <v>19606192097908ខ</v>
          </cell>
        </row>
        <row r="495">
          <cell r="AA495">
            <v>18</v>
          </cell>
        </row>
        <row r="496">
          <cell r="B496">
            <v>1014</v>
          </cell>
          <cell r="C496" t="str">
            <v>成型C线</v>
          </cell>
          <cell r="D496" t="str">
            <v>សាក់ ម៉ាឡា</v>
          </cell>
          <cell r="E496" t="str">
            <v>SAK MALA</v>
          </cell>
          <cell r="F496" t="str">
            <v>F</v>
          </cell>
          <cell r="G496">
            <v>44404</v>
          </cell>
          <cell r="H496">
            <v>2</v>
          </cell>
          <cell r="I496">
            <v>44466</v>
          </cell>
        </row>
        <row r="496">
          <cell r="M496">
            <v>44467</v>
          </cell>
          <cell r="N496">
            <v>6</v>
          </cell>
          <cell r="O496">
            <v>44648</v>
          </cell>
          <cell r="P496" t="str">
            <v>09044469</v>
          </cell>
          <cell r="Q496">
            <v>37691</v>
          </cell>
          <cell r="R496">
            <v>18</v>
          </cell>
        </row>
        <row r="496">
          <cell r="AA496">
            <v>18</v>
          </cell>
        </row>
        <row r="497">
          <cell r="B497">
            <v>1015</v>
          </cell>
          <cell r="C497" t="str">
            <v>成型C线</v>
          </cell>
          <cell r="D497" t="str">
            <v>មាឃ​ រចនា</v>
          </cell>
          <cell r="E497" t="str">
            <v>MEAK RACHNA</v>
          </cell>
          <cell r="F497" t="str">
            <v>M</v>
          </cell>
          <cell r="G497">
            <v>44404</v>
          </cell>
          <cell r="H497">
            <v>2</v>
          </cell>
          <cell r="I497">
            <v>44466</v>
          </cell>
        </row>
        <row r="497">
          <cell r="M497">
            <v>44467</v>
          </cell>
          <cell r="N497">
            <v>6</v>
          </cell>
          <cell r="O497">
            <v>44648</v>
          </cell>
          <cell r="P497" t="str">
            <v>090911313</v>
          </cell>
          <cell r="Q497">
            <v>36906</v>
          </cell>
          <cell r="R497">
            <v>20</v>
          </cell>
        </row>
        <row r="497">
          <cell r="AA497">
            <v>18</v>
          </cell>
        </row>
        <row r="498">
          <cell r="B498">
            <v>1016</v>
          </cell>
          <cell r="C498" t="str">
            <v>成型A线</v>
          </cell>
          <cell r="D498" t="str">
            <v>ស៊ាន យាត</v>
          </cell>
          <cell r="E498" t="str">
            <v>SEAN YEAT</v>
          </cell>
          <cell r="F498" t="str">
            <v>F</v>
          </cell>
          <cell r="G498">
            <v>44404</v>
          </cell>
          <cell r="H498">
            <v>2</v>
          </cell>
          <cell r="I498">
            <v>44466</v>
          </cell>
        </row>
        <row r="498">
          <cell r="M498">
            <v>44467</v>
          </cell>
          <cell r="N498">
            <v>6</v>
          </cell>
          <cell r="O498">
            <v>44648</v>
          </cell>
          <cell r="P498" t="str">
            <v>090819834</v>
          </cell>
          <cell r="Q498">
            <v>35132</v>
          </cell>
          <cell r="R498">
            <v>25</v>
          </cell>
        </row>
        <row r="498">
          <cell r="AA498">
            <v>18</v>
          </cell>
        </row>
        <row r="499">
          <cell r="B499">
            <v>1017</v>
          </cell>
          <cell r="C499" t="str">
            <v>针车E1线</v>
          </cell>
          <cell r="D499" t="str">
            <v>ផន​ ស្រីនិច្ច</v>
          </cell>
          <cell r="E499" t="str">
            <v>PHORN SREYNICH</v>
          </cell>
          <cell r="F499" t="str">
            <v>F</v>
          </cell>
          <cell r="G499">
            <v>44404</v>
          </cell>
          <cell r="H499">
            <v>2</v>
          </cell>
          <cell r="I499">
            <v>44466</v>
          </cell>
        </row>
        <row r="499">
          <cell r="M499">
            <v>44467</v>
          </cell>
          <cell r="N499">
            <v>6</v>
          </cell>
          <cell r="O499">
            <v>44648</v>
          </cell>
          <cell r="P499" t="str">
            <v>090894730</v>
          </cell>
          <cell r="Q499">
            <v>36572</v>
          </cell>
          <cell r="R499">
            <v>21</v>
          </cell>
          <cell r="S499" t="str">
            <v>20008192169204ឋ</v>
          </cell>
        </row>
        <row r="499">
          <cell r="Z499" t="str">
            <v>有发票</v>
          </cell>
          <cell r="AA499">
            <v>18</v>
          </cell>
        </row>
        <row r="500">
          <cell r="B500">
            <v>1018</v>
          </cell>
          <cell r="C500" t="str">
            <v>针车E1线</v>
          </cell>
          <cell r="D500" t="str">
            <v>ផល ស្រីមុំ</v>
          </cell>
          <cell r="E500" t="str">
            <v>PHAL SREYMOM</v>
          </cell>
          <cell r="F500" t="str">
            <v>F</v>
          </cell>
          <cell r="G500">
            <v>44404</v>
          </cell>
          <cell r="H500">
            <v>2</v>
          </cell>
          <cell r="I500">
            <v>44466</v>
          </cell>
        </row>
        <row r="500">
          <cell r="M500">
            <v>44467</v>
          </cell>
          <cell r="N500">
            <v>6</v>
          </cell>
          <cell r="O500">
            <v>44648</v>
          </cell>
          <cell r="P500" t="str">
            <v>090859955</v>
          </cell>
          <cell r="Q500">
            <v>34851</v>
          </cell>
          <cell r="R500">
            <v>26</v>
          </cell>
          <cell r="S500" t="str">
            <v>29510170924688ស</v>
          </cell>
        </row>
        <row r="500">
          <cell r="AA500">
            <v>18</v>
          </cell>
        </row>
        <row r="501">
          <cell r="B501">
            <v>1019</v>
          </cell>
          <cell r="C501" t="str">
            <v>电脑针车</v>
          </cell>
          <cell r="D501" t="str">
            <v>ផន​ ស្រីណុច</v>
          </cell>
          <cell r="E501" t="str">
            <v>PHORN SREYNOCH</v>
          </cell>
          <cell r="F501" t="str">
            <v>F</v>
          </cell>
          <cell r="G501">
            <v>44404</v>
          </cell>
          <cell r="H501">
            <v>2</v>
          </cell>
          <cell r="I501">
            <v>44466</v>
          </cell>
        </row>
        <row r="501">
          <cell r="M501">
            <v>44467</v>
          </cell>
          <cell r="N501">
            <v>6</v>
          </cell>
          <cell r="O501">
            <v>44648</v>
          </cell>
          <cell r="P501" t="str">
            <v>090912236</v>
          </cell>
          <cell r="Q501">
            <v>37139</v>
          </cell>
          <cell r="R501">
            <v>20</v>
          </cell>
        </row>
        <row r="501">
          <cell r="AA501">
            <v>18</v>
          </cell>
        </row>
        <row r="502">
          <cell r="B502">
            <v>1020</v>
          </cell>
          <cell r="C502" t="str">
            <v>电脑针车</v>
          </cell>
          <cell r="D502" t="str">
            <v>សេក វណ្ណៈ</v>
          </cell>
          <cell r="E502" t="str">
            <v>SEK VANNAK</v>
          </cell>
          <cell r="F502" t="str">
            <v>M</v>
          </cell>
          <cell r="G502">
            <v>44404</v>
          </cell>
          <cell r="H502">
            <v>2</v>
          </cell>
          <cell r="I502">
            <v>44466</v>
          </cell>
        </row>
        <row r="502">
          <cell r="M502">
            <v>44467</v>
          </cell>
          <cell r="N502">
            <v>6</v>
          </cell>
          <cell r="O502">
            <v>44648</v>
          </cell>
          <cell r="P502" t="str">
            <v>090662556</v>
          </cell>
          <cell r="Q502">
            <v>36202</v>
          </cell>
          <cell r="R502">
            <v>22</v>
          </cell>
          <cell r="S502" t="str">
            <v>19910170948384ឡ</v>
          </cell>
        </row>
        <row r="502">
          <cell r="AA502">
            <v>18</v>
          </cell>
        </row>
        <row r="503">
          <cell r="B503">
            <v>1023</v>
          </cell>
          <cell r="C503" t="str">
            <v>裁断</v>
          </cell>
          <cell r="D503" t="str">
            <v>ផាន់​ សាកល់</v>
          </cell>
          <cell r="E503" t="str">
            <v>PHAN SAKAL</v>
          </cell>
          <cell r="F503" t="str">
            <v>M</v>
          </cell>
          <cell r="G503">
            <v>44405</v>
          </cell>
          <cell r="H503">
            <v>2</v>
          </cell>
          <cell r="I503">
            <v>44467</v>
          </cell>
        </row>
        <row r="503">
          <cell r="M503">
            <v>44468</v>
          </cell>
          <cell r="N503">
            <v>6</v>
          </cell>
          <cell r="O503">
            <v>44649</v>
          </cell>
          <cell r="P503" t="str">
            <v>090869504</v>
          </cell>
          <cell r="Q503">
            <v>27760</v>
          </cell>
          <cell r="R503">
            <v>45</v>
          </cell>
        </row>
        <row r="503">
          <cell r="AA503">
            <v>18</v>
          </cell>
        </row>
        <row r="504">
          <cell r="B504">
            <v>1024</v>
          </cell>
          <cell r="C504" t="str">
            <v>针车D2线</v>
          </cell>
          <cell r="D504" t="str">
            <v>សុខ ឡេង</v>
          </cell>
          <cell r="E504" t="str">
            <v>SOK LENG</v>
          </cell>
          <cell r="F504" t="str">
            <v>M</v>
          </cell>
          <cell r="G504">
            <v>44405</v>
          </cell>
          <cell r="H504">
            <v>2</v>
          </cell>
          <cell r="I504">
            <v>44467</v>
          </cell>
        </row>
        <row r="504">
          <cell r="M504">
            <v>44468</v>
          </cell>
          <cell r="N504">
            <v>6</v>
          </cell>
          <cell r="O504">
            <v>44649</v>
          </cell>
          <cell r="P504" t="str">
            <v>090859656</v>
          </cell>
          <cell r="Q504">
            <v>27041</v>
          </cell>
          <cell r="R504">
            <v>47</v>
          </cell>
        </row>
        <row r="504">
          <cell r="AA504">
            <v>18</v>
          </cell>
        </row>
        <row r="505">
          <cell r="B505">
            <v>1021</v>
          </cell>
          <cell r="C505" t="str">
            <v>针车E2线</v>
          </cell>
          <cell r="D505" t="str">
            <v>ប៉ុល សារុំ</v>
          </cell>
          <cell r="E505" t="str">
            <v>POL SAROM</v>
          </cell>
          <cell r="F505" t="str">
            <v>F</v>
          </cell>
          <cell r="G505">
            <v>44406</v>
          </cell>
          <cell r="H505">
            <v>2</v>
          </cell>
          <cell r="I505">
            <v>44468</v>
          </cell>
        </row>
        <row r="505">
          <cell r="M505">
            <v>44469</v>
          </cell>
          <cell r="N505">
            <v>6</v>
          </cell>
          <cell r="O505">
            <v>44650</v>
          </cell>
          <cell r="P505" t="str">
            <v>090819899</v>
          </cell>
          <cell r="Q505">
            <v>34316</v>
          </cell>
          <cell r="R505">
            <v>27</v>
          </cell>
          <cell r="S505" t="str">
            <v>29301181143879ម</v>
          </cell>
        </row>
        <row r="505">
          <cell r="Z505" t="str">
            <v>有发票</v>
          </cell>
          <cell r="AA505">
            <v>18</v>
          </cell>
        </row>
        <row r="506">
          <cell r="B506">
            <v>1022</v>
          </cell>
          <cell r="C506" t="str">
            <v>成型A线</v>
          </cell>
          <cell r="D506" t="str">
            <v>គល់ ដារ៉ូ</v>
          </cell>
          <cell r="E506" t="str">
            <v>KUL DARO</v>
          </cell>
          <cell r="F506" t="str">
            <v>M</v>
          </cell>
          <cell r="G506">
            <v>44406</v>
          </cell>
          <cell r="H506">
            <v>2</v>
          </cell>
          <cell r="I506">
            <v>44468</v>
          </cell>
        </row>
        <row r="506">
          <cell r="M506">
            <v>44469</v>
          </cell>
          <cell r="N506">
            <v>6</v>
          </cell>
          <cell r="O506">
            <v>44650</v>
          </cell>
          <cell r="P506" t="str">
            <v>090668153</v>
          </cell>
          <cell r="Q506">
            <v>35435</v>
          </cell>
          <cell r="R506">
            <v>24</v>
          </cell>
          <cell r="S506" t="str">
            <v>19708181633697ឃ</v>
          </cell>
        </row>
        <row r="506">
          <cell r="Z506" t="str">
            <v>有发票</v>
          </cell>
          <cell r="AA506">
            <v>18</v>
          </cell>
        </row>
        <row r="507">
          <cell r="B507">
            <v>1025</v>
          </cell>
          <cell r="C507" t="str">
            <v>针车F1线</v>
          </cell>
          <cell r="D507" t="str">
            <v>យ៉ាត់​ ចាន់ធឿន</v>
          </cell>
          <cell r="E507" t="str">
            <v>YATH CHANTHOEUN</v>
          </cell>
          <cell r="F507" t="str">
            <v>F</v>
          </cell>
          <cell r="G507">
            <v>44406</v>
          </cell>
          <cell r="H507">
            <v>2</v>
          </cell>
          <cell r="I507">
            <v>44468</v>
          </cell>
        </row>
        <row r="507">
          <cell r="M507">
            <v>44469</v>
          </cell>
          <cell r="N507">
            <v>6</v>
          </cell>
          <cell r="O507">
            <v>44650</v>
          </cell>
          <cell r="P507" t="str">
            <v>090711189</v>
          </cell>
          <cell r="Q507">
            <v>26823</v>
          </cell>
          <cell r="R507">
            <v>48</v>
          </cell>
          <cell r="S507" t="str">
            <v>27303170644143ឌ</v>
          </cell>
        </row>
        <row r="507">
          <cell r="AA507">
            <v>18</v>
          </cell>
        </row>
        <row r="508">
          <cell r="B508">
            <v>1028</v>
          </cell>
          <cell r="C508" t="str">
            <v>针车E2线</v>
          </cell>
          <cell r="D508" t="str">
            <v>គឹម សេត</v>
          </cell>
          <cell r="E508" t="str">
            <v>KOEM SETH</v>
          </cell>
          <cell r="F508" t="str">
            <v>F</v>
          </cell>
          <cell r="G508">
            <v>44410</v>
          </cell>
          <cell r="H508">
            <v>2</v>
          </cell>
          <cell r="I508">
            <v>44471</v>
          </cell>
        </row>
        <row r="508">
          <cell r="M508">
            <v>44472</v>
          </cell>
          <cell r="N508">
            <v>6</v>
          </cell>
          <cell r="O508">
            <v>44654</v>
          </cell>
          <cell r="P508" t="str">
            <v>090722766</v>
          </cell>
          <cell r="Q508">
            <v>29743</v>
          </cell>
          <cell r="R508">
            <v>40</v>
          </cell>
          <cell r="S508" t="str">
            <v>28101170578346ប</v>
          </cell>
        </row>
        <row r="508">
          <cell r="AA508">
            <v>18</v>
          </cell>
        </row>
        <row r="509">
          <cell r="B509">
            <v>1029</v>
          </cell>
          <cell r="C509" t="str">
            <v>电脑车</v>
          </cell>
          <cell r="D509" t="str">
            <v>នួន សាភាន</v>
          </cell>
          <cell r="E509" t="str">
            <v>NUON SAPHEAN</v>
          </cell>
          <cell r="F509" t="str">
            <v>F</v>
          </cell>
          <cell r="G509">
            <v>44410</v>
          </cell>
          <cell r="H509">
            <v>2</v>
          </cell>
          <cell r="I509">
            <v>44471</v>
          </cell>
        </row>
        <row r="509">
          <cell r="M509">
            <v>44472</v>
          </cell>
          <cell r="N509">
            <v>6</v>
          </cell>
          <cell r="O509">
            <v>44654</v>
          </cell>
          <cell r="P509" t="str">
            <v>090686569</v>
          </cell>
          <cell r="Q509">
            <v>36253</v>
          </cell>
          <cell r="R509">
            <v>22</v>
          </cell>
          <cell r="S509" t="str">
            <v>29907172845130ភ</v>
          </cell>
        </row>
        <row r="509">
          <cell r="AA509">
            <v>18</v>
          </cell>
        </row>
        <row r="510">
          <cell r="B510">
            <v>1031</v>
          </cell>
          <cell r="C510" t="str">
            <v>针车F1线</v>
          </cell>
          <cell r="D510" t="str">
            <v>​​ហ៊ីត សាវឿន</v>
          </cell>
          <cell r="E510" t="str">
            <v>HIT SAVEOURN</v>
          </cell>
          <cell r="F510" t="str">
            <v>F</v>
          </cell>
          <cell r="G510">
            <v>44410</v>
          </cell>
          <cell r="H510">
            <v>2</v>
          </cell>
          <cell r="I510">
            <v>44471</v>
          </cell>
        </row>
        <row r="510">
          <cell r="M510">
            <v>44472</v>
          </cell>
          <cell r="N510">
            <v>6</v>
          </cell>
          <cell r="O510">
            <v>44654</v>
          </cell>
          <cell r="P510" t="str">
            <v>090511133</v>
          </cell>
          <cell r="Q510">
            <v>29646</v>
          </cell>
          <cell r="R510">
            <v>40</v>
          </cell>
          <cell r="S510" t="str">
            <v>28101170563797ម</v>
          </cell>
        </row>
        <row r="510">
          <cell r="AA510">
            <v>18</v>
          </cell>
        </row>
        <row r="511">
          <cell r="B511">
            <v>1033</v>
          </cell>
          <cell r="C511" t="str">
            <v>针车F1线</v>
          </cell>
          <cell r="D511" t="str">
            <v>អៃ ចាន់ធា</v>
          </cell>
          <cell r="E511" t="str">
            <v>EY CHANTHEA</v>
          </cell>
          <cell r="F511" t="str">
            <v>F</v>
          </cell>
          <cell r="G511">
            <v>44410</v>
          </cell>
          <cell r="H511">
            <v>2</v>
          </cell>
          <cell r="I511">
            <v>44471</v>
          </cell>
        </row>
        <row r="511">
          <cell r="M511">
            <v>44472</v>
          </cell>
          <cell r="N511">
            <v>6</v>
          </cell>
          <cell r="O511">
            <v>44654</v>
          </cell>
          <cell r="P511" t="str">
            <v>090897223</v>
          </cell>
          <cell r="Q511">
            <v>31812</v>
          </cell>
          <cell r="R511">
            <v>34</v>
          </cell>
        </row>
        <row r="511">
          <cell r="AA511">
            <v>18</v>
          </cell>
        </row>
        <row r="512">
          <cell r="B512">
            <v>1038</v>
          </cell>
          <cell r="C512" t="str">
            <v>针车C2线</v>
          </cell>
          <cell r="D512" t="str">
            <v>វ៉ា កញ្ញារ៉ា</v>
          </cell>
          <cell r="E512" t="str">
            <v>VA KANHARA</v>
          </cell>
          <cell r="F512" t="str">
            <v>M</v>
          </cell>
          <cell r="G512">
            <v>44411</v>
          </cell>
          <cell r="H512">
            <v>2</v>
          </cell>
          <cell r="I512">
            <v>44472</v>
          </cell>
        </row>
        <row r="512">
          <cell r="M512">
            <v>44473</v>
          </cell>
          <cell r="N512">
            <v>6</v>
          </cell>
          <cell r="O512">
            <v>44655</v>
          </cell>
          <cell r="P512" t="str">
            <v>090634457</v>
          </cell>
          <cell r="Q512">
            <v>35695</v>
          </cell>
          <cell r="R512">
            <v>23</v>
          </cell>
        </row>
        <row r="512">
          <cell r="AA512">
            <v>18</v>
          </cell>
        </row>
        <row r="513">
          <cell r="B513">
            <v>1039</v>
          </cell>
          <cell r="C513" t="str">
            <v>品管班长</v>
          </cell>
          <cell r="D513" t="str">
            <v>យ៉ាន់ ណូរ៉ា</v>
          </cell>
          <cell r="E513" t="str">
            <v>YANN NORA</v>
          </cell>
          <cell r="F513" t="str">
            <v>F</v>
          </cell>
          <cell r="G513">
            <v>44410</v>
          </cell>
          <cell r="H513">
            <v>2</v>
          </cell>
          <cell r="I513">
            <v>44471</v>
          </cell>
        </row>
        <row r="513">
          <cell r="M513">
            <v>44472</v>
          </cell>
          <cell r="N513">
            <v>6</v>
          </cell>
          <cell r="O513">
            <v>44654</v>
          </cell>
          <cell r="P513" t="str">
            <v>110441260</v>
          </cell>
          <cell r="Q513">
            <v>35128</v>
          </cell>
          <cell r="R513">
            <v>25</v>
          </cell>
          <cell r="S513" t="str">
            <v>29603170643933ភ</v>
          </cell>
        </row>
        <row r="513">
          <cell r="Z513" t="str">
            <v>有票</v>
          </cell>
          <cell r="AA513">
            <v>18</v>
          </cell>
        </row>
        <row r="514">
          <cell r="B514">
            <v>1040</v>
          </cell>
          <cell r="C514" t="str">
            <v>成型C线</v>
          </cell>
          <cell r="D514" t="str">
            <v>វ៉ន ម៉ានិត</v>
          </cell>
          <cell r="E514" t="str">
            <v>VORN MANITH</v>
          </cell>
          <cell r="F514" t="str">
            <v>M</v>
          </cell>
          <cell r="G514">
            <v>44412</v>
          </cell>
          <cell r="H514">
            <v>2</v>
          </cell>
          <cell r="I514">
            <v>44473</v>
          </cell>
        </row>
        <row r="514">
          <cell r="M514">
            <v>44474</v>
          </cell>
          <cell r="N514">
            <v>6</v>
          </cell>
          <cell r="O514">
            <v>44656</v>
          </cell>
          <cell r="P514" t="str">
            <v>090945188</v>
          </cell>
          <cell r="Q514">
            <v>36863</v>
          </cell>
          <cell r="R514">
            <v>20</v>
          </cell>
        </row>
        <row r="514">
          <cell r="AA514">
            <v>18</v>
          </cell>
        </row>
        <row r="515">
          <cell r="B515">
            <v>1041</v>
          </cell>
          <cell r="C515" t="str">
            <v>成型B线</v>
          </cell>
          <cell r="D515" t="str">
            <v>ភឿន សាបាន</v>
          </cell>
          <cell r="E515" t="str">
            <v>PHOEUNG SABAN</v>
          </cell>
          <cell r="F515" t="str">
            <v>F</v>
          </cell>
          <cell r="G515">
            <v>44412</v>
          </cell>
          <cell r="H515">
            <v>2</v>
          </cell>
          <cell r="I515">
            <v>44473</v>
          </cell>
        </row>
        <row r="515">
          <cell r="M515">
            <v>44474</v>
          </cell>
          <cell r="N515">
            <v>6</v>
          </cell>
          <cell r="O515">
            <v>44656</v>
          </cell>
          <cell r="P515" t="str">
            <v>090573317</v>
          </cell>
          <cell r="Q515">
            <v>28899</v>
          </cell>
          <cell r="R515">
            <v>42</v>
          </cell>
          <cell r="S515" t="str">
            <v>27903170641328ប</v>
          </cell>
        </row>
        <row r="515">
          <cell r="Z515" t="str">
            <v>有票</v>
          </cell>
          <cell r="AA515">
            <v>18</v>
          </cell>
        </row>
        <row r="516">
          <cell r="B516">
            <v>1043</v>
          </cell>
          <cell r="C516" t="str">
            <v>针车A1线</v>
          </cell>
          <cell r="D516" t="str">
            <v>ចិន ធួន</v>
          </cell>
          <cell r="E516" t="str">
            <v>CHEN THUON</v>
          </cell>
          <cell r="F516" t="str">
            <v>F</v>
          </cell>
          <cell r="G516">
            <v>44412</v>
          </cell>
          <cell r="H516">
            <v>2</v>
          </cell>
          <cell r="I516">
            <v>44473</v>
          </cell>
        </row>
        <row r="516">
          <cell r="M516">
            <v>44474</v>
          </cell>
          <cell r="N516">
            <v>6</v>
          </cell>
          <cell r="O516">
            <v>44656</v>
          </cell>
          <cell r="P516" t="str">
            <v>090560584</v>
          </cell>
          <cell r="Q516">
            <v>30409</v>
          </cell>
          <cell r="R516">
            <v>38</v>
          </cell>
        </row>
        <row r="516">
          <cell r="AA516">
            <v>18</v>
          </cell>
        </row>
        <row r="517">
          <cell r="B517">
            <v>1044</v>
          </cell>
          <cell r="C517" t="str">
            <v>针车C2线</v>
          </cell>
          <cell r="D517" t="str">
            <v>ប៉ោ សាវង់</v>
          </cell>
          <cell r="E517" t="str">
            <v>POR SAVUONG</v>
          </cell>
          <cell r="F517" t="str">
            <v>F</v>
          </cell>
          <cell r="G517">
            <v>44412</v>
          </cell>
          <cell r="H517">
            <v>2</v>
          </cell>
          <cell r="I517">
            <v>44473</v>
          </cell>
        </row>
        <row r="517">
          <cell r="M517">
            <v>44474</v>
          </cell>
          <cell r="N517">
            <v>6</v>
          </cell>
          <cell r="O517">
            <v>44656</v>
          </cell>
          <cell r="P517" t="str">
            <v>090794431</v>
          </cell>
          <cell r="Q517">
            <v>31639</v>
          </cell>
          <cell r="R517">
            <v>35</v>
          </cell>
          <cell r="S517" t="str">
            <v>28612160531425ឍ</v>
          </cell>
        </row>
        <row r="517">
          <cell r="AA517">
            <v>18</v>
          </cell>
        </row>
        <row r="518">
          <cell r="B518">
            <v>1045</v>
          </cell>
          <cell r="C518" t="str">
            <v>针车A1线</v>
          </cell>
          <cell r="D518" t="str">
            <v>តាំង រស្មី</v>
          </cell>
          <cell r="E518" t="str">
            <v>TANG RAKSMEY</v>
          </cell>
          <cell r="F518" t="str">
            <v>F</v>
          </cell>
          <cell r="G518">
            <v>44412</v>
          </cell>
          <cell r="H518">
            <v>2</v>
          </cell>
          <cell r="I518">
            <v>44473</v>
          </cell>
        </row>
        <row r="518">
          <cell r="M518">
            <v>44474</v>
          </cell>
          <cell r="N518">
            <v>6</v>
          </cell>
          <cell r="O518">
            <v>44656</v>
          </cell>
          <cell r="P518" t="str">
            <v>090623346</v>
          </cell>
          <cell r="Q518">
            <v>32164</v>
          </cell>
          <cell r="R518">
            <v>33</v>
          </cell>
          <cell r="S518" t="str">
            <v>28801170576713ភ</v>
          </cell>
        </row>
        <row r="518">
          <cell r="AA518">
            <v>18</v>
          </cell>
        </row>
        <row r="519">
          <cell r="B519">
            <v>1046</v>
          </cell>
          <cell r="C519" t="str">
            <v>成型C线</v>
          </cell>
          <cell r="D519" t="str">
            <v>ទូច វាស្នា</v>
          </cell>
          <cell r="E519" t="str">
            <v>TOUCH VEASNA</v>
          </cell>
          <cell r="F519" t="str">
            <v>M</v>
          </cell>
          <cell r="G519">
            <v>44413</v>
          </cell>
          <cell r="H519">
            <v>2</v>
          </cell>
          <cell r="I519">
            <v>44474</v>
          </cell>
        </row>
        <row r="519">
          <cell r="M519">
            <v>44475</v>
          </cell>
          <cell r="N519">
            <v>6</v>
          </cell>
          <cell r="O519">
            <v>44657</v>
          </cell>
          <cell r="P519" t="str">
            <v>090747956</v>
          </cell>
          <cell r="Q519">
            <v>32030</v>
          </cell>
          <cell r="R519">
            <v>34</v>
          </cell>
          <cell r="S519" t="str">
            <v>18701170561316ណ</v>
          </cell>
        </row>
        <row r="519">
          <cell r="AA519">
            <v>18</v>
          </cell>
        </row>
        <row r="520">
          <cell r="B520">
            <v>1047</v>
          </cell>
          <cell r="C520" t="str">
            <v>针车A2线</v>
          </cell>
          <cell r="D520" t="str">
            <v>គុយ ផានិត</v>
          </cell>
          <cell r="E520" t="str">
            <v>KUY PHANIT</v>
          </cell>
          <cell r="F520" t="str">
            <v>F</v>
          </cell>
          <cell r="G520">
            <v>44413</v>
          </cell>
          <cell r="H520">
            <v>2</v>
          </cell>
          <cell r="I520">
            <v>44474</v>
          </cell>
        </row>
        <row r="520">
          <cell r="M520">
            <v>44475</v>
          </cell>
          <cell r="N520">
            <v>6</v>
          </cell>
          <cell r="O520">
            <v>44657</v>
          </cell>
          <cell r="P520" t="str">
            <v>090851274</v>
          </cell>
          <cell r="Q520">
            <v>26403</v>
          </cell>
          <cell r="R520">
            <v>49</v>
          </cell>
          <cell r="S520" t="str">
            <v>27202150017086ឈ</v>
          </cell>
        </row>
        <row r="520">
          <cell r="AA520">
            <v>18</v>
          </cell>
        </row>
        <row r="521">
          <cell r="B521">
            <v>1048</v>
          </cell>
          <cell r="C521" t="str">
            <v>针车D1线</v>
          </cell>
          <cell r="D521" t="str">
            <v>សំរិត ភ័ស</v>
          </cell>
          <cell r="E521" t="str">
            <v>SAMRITH PHORS</v>
          </cell>
          <cell r="F521" t="str">
            <v>F</v>
          </cell>
          <cell r="G521">
            <v>44413</v>
          </cell>
          <cell r="H521">
            <v>2</v>
          </cell>
          <cell r="I521">
            <v>44474</v>
          </cell>
        </row>
        <row r="521">
          <cell r="M521">
            <v>44475</v>
          </cell>
          <cell r="N521">
            <v>6</v>
          </cell>
          <cell r="O521">
            <v>44657</v>
          </cell>
          <cell r="P521" t="str">
            <v>051330110</v>
          </cell>
          <cell r="Q521">
            <v>34464</v>
          </cell>
          <cell r="R521">
            <v>27</v>
          </cell>
          <cell r="S521" t="str">
            <v>29411181905326ន</v>
          </cell>
        </row>
        <row r="521">
          <cell r="AA521">
            <v>18</v>
          </cell>
        </row>
        <row r="522">
          <cell r="B522">
            <v>1049</v>
          </cell>
          <cell r="C522" t="str">
            <v>针车D1线</v>
          </cell>
          <cell r="D522" t="str">
            <v>ប៉ែន​ ចិត្រា</v>
          </cell>
          <cell r="E522" t="str">
            <v>PEN CHETRA</v>
          </cell>
          <cell r="F522" t="str">
            <v>M</v>
          </cell>
          <cell r="G522">
            <v>44413</v>
          </cell>
          <cell r="H522">
            <v>2</v>
          </cell>
          <cell r="I522">
            <v>44474</v>
          </cell>
        </row>
        <row r="522">
          <cell r="M522">
            <v>44475</v>
          </cell>
          <cell r="N522">
            <v>6</v>
          </cell>
          <cell r="O522">
            <v>44657</v>
          </cell>
          <cell r="P522" t="str">
            <v>090677855</v>
          </cell>
          <cell r="Q522">
            <v>33761</v>
          </cell>
          <cell r="R522">
            <v>29</v>
          </cell>
          <cell r="S522" t="str">
            <v>19201170569732ប</v>
          </cell>
        </row>
        <row r="522">
          <cell r="AA522">
            <v>18</v>
          </cell>
        </row>
        <row r="523">
          <cell r="B523">
            <v>1050</v>
          </cell>
          <cell r="C523" t="str">
            <v>电脑车</v>
          </cell>
          <cell r="D523" t="str">
            <v>សេង ណារះ</v>
          </cell>
          <cell r="E523" t="str">
            <v>SENG NARAK</v>
          </cell>
          <cell r="F523" t="str">
            <v>M</v>
          </cell>
          <cell r="G523">
            <v>44413</v>
          </cell>
          <cell r="H523">
            <v>2</v>
          </cell>
          <cell r="I523">
            <v>44474</v>
          </cell>
        </row>
        <row r="523">
          <cell r="M523">
            <v>44475</v>
          </cell>
          <cell r="N523">
            <v>6</v>
          </cell>
          <cell r="O523">
            <v>44657</v>
          </cell>
          <cell r="P523" t="str">
            <v>090915558</v>
          </cell>
          <cell r="Q523">
            <v>37060</v>
          </cell>
          <cell r="R523">
            <v>20</v>
          </cell>
          <cell r="S523" t="str">
            <v>10108202439395ណ</v>
          </cell>
        </row>
        <row r="523">
          <cell r="AA523">
            <v>18</v>
          </cell>
        </row>
        <row r="524">
          <cell r="B524">
            <v>1051</v>
          </cell>
          <cell r="C524" t="str">
            <v>针车E2线</v>
          </cell>
          <cell r="D524" t="str">
            <v>យ៉ា ភក្តី</v>
          </cell>
          <cell r="E524" t="str">
            <v>YA PHAKDY</v>
          </cell>
          <cell r="F524" t="str">
            <v>F</v>
          </cell>
          <cell r="G524">
            <v>44413</v>
          </cell>
          <cell r="H524">
            <v>2</v>
          </cell>
          <cell r="I524">
            <v>44474</v>
          </cell>
        </row>
        <row r="524">
          <cell r="M524">
            <v>44475</v>
          </cell>
          <cell r="N524">
            <v>6</v>
          </cell>
          <cell r="O524">
            <v>44657</v>
          </cell>
          <cell r="P524" t="str">
            <v>090563040</v>
          </cell>
          <cell r="Q524">
            <v>30474</v>
          </cell>
          <cell r="R524">
            <v>38</v>
          </cell>
        </row>
        <row r="524">
          <cell r="AA524">
            <v>18</v>
          </cell>
        </row>
        <row r="525">
          <cell r="B525">
            <v>1052</v>
          </cell>
          <cell r="C525" t="str">
            <v>针车E2线</v>
          </cell>
          <cell r="D525" t="str">
            <v>ងួន និមល់</v>
          </cell>
          <cell r="E525" t="str">
            <v>NHUON NIMUL</v>
          </cell>
          <cell r="F525" t="str">
            <v>F</v>
          </cell>
          <cell r="G525">
            <v>44413</v>
          </cell>
          <cell r="H525">
            <v>2</v>
          </cell>
          <cell r="I525">
            <v>44474</v>
          </cell>
        </row>
        <row r="525">
          <cell r="M525">
            <v>44475</v>
          </cell>
          <cell r="N525">
            <v>6</v>
          </cell>
          <cell r="O525">
            <v>44657</v>
          </cell>
          <cell r="P525" t="str">
            <v>090824271</v>
          </cell>
          <cell r="Q525">
            <v>32182</v>
          </cell>
          <cell r="R525">
            <v>33</v>
          </cell>
        </row>
        <row r="525">
          <cell r="AA525">
            <v>18</v>
          </cell>
        </row>
        <row r="526">
          <cell r="B526">
            <v>1053</v>
          </cell>
          <cell r="C526" t="str">
            <v>针车F1线</v>
          </cell>
          <cell r="D526" t="str">
            <v>កើត ភារេ</v>
          </cell>
          <cell r="E526" t="str">
            <v>KOEUT PHEARE</v>
          </cell>
          <cell r="F526" t="str">
            <v>F</v>
          </cell>
          <cell r="G526">
            <v>44413</v>
          </cell>
          <cell r="H526">
            <v>2</v>
          </cell>
          <cell r="I526">
            <v>44474</v>
          </cell>
        </row>
        <row r="526">
          <cell r="M526">
            <v>44475</v>
          </cell>
          <cell r="N526">
            <v>6</v>
          </cell>
          <cell r="O526">
            <v>44657</v>
          </cell>
          <cell r="P526" t="str">
            <v>090706358</v>
          </cell>
          <cell r="Q526">
            <v>30400</v>
          </cell>
          <cell r="R526">
            <v>38</v>
          </cell>
        </row>
        <row r="526">
          <cell r="AA526">
            <v>18</v>
          </cell>
        </row>
        <row r="527">
          <cell r="B527">
            <v>1054</v>
          </cell>
          <cell r="C527" t="str">
            <v>针车F1线</v>
          </cell>
          <cell r="D527" t="str">
            <v>តី ចាន់ថា</v>
          </cell>
          <cell r="E527" t="str">
            <v>TEY CHANTHA</v>
          </cell>
          <cell r="F527" t="str">
            <v>F</v>
          </cell>
          <cell r="G527">
            <v>44413</v>
          </cell>
          <cell r="H527">
            <v>2</v>
          </cell>
          <cell r="I527">
            <v>44474</v>
          </cell>
        </row>
        <row r="527">
          <cell r="M527">
            <v>44475</v>
          </cell>
          <cell r="N527">
            <v>6</v>
          </cell>
          <cell r="O527">
            <v>44657</v>
          </cell>
          <cell r="P527" t="str">
            <v>050863794</v>
          </cell>
          <cell r="Q527">
            <v>34990</v>
          </cell>
          <cell r="R527">
            <v>25</v>
          </cell>
          <cell r="S527" t="str">
            <v>29512171054479ម</v>
          </cell>
        </row>
        <row r="527">
          <cell r="AA527">
            <v>18</v>
          </cell>
        </row>
        <row r="528">
          <cell r="B528">
            <v>1055</v>
          </cell>
          <cell r="C528" t="str">
            <v>针车F1线</v>
          </cell>
          <cell r="D528" t="str">
            <v>នេត នីដូ</v>
          </cell>
          <cell r="E528" t="str">
            <v>NET NIDO</v>
          </cell>
          <cell r="F528" t="str">
            <v>M</v>
          </cell>
          <cell r="G528">
            <v>44413</v>
          </cell>
          <cell r="H528">
            <v>2</v>
          </cell>
          <cell r="I528">
            <v>44474</v>
          </cell>
        </row>
        <row r="528">
          <cell r="M528">
            <v>44475</v>
          </cell>
          <cell r="N528">
            <v>6</v>
          </cell>
          <cell r="O528">
            <v>44657</v>
          </cell>
          <cell r="P528" t="str">
            <v>090567924</v>
          </cell>
          <cell r="Q528">
            <v>34862</v>
          </cell>
          <cell r="R528">
            <v>26</v>
          </cell>
        </row>
        <row r="528">
          <cell r="AA528">
            <v>18</v>
          </cell>
        </row>
        <row r="529">
          <cell r="B529">
            <v>1056</v>
          </cell>
          <cell r="C529" t="str">
            <v>裁断</v>
          </cell>
          <cell r="D529" t="str">
            <v>សេង ចន្ធូ</v>
          </cell>
          <cell r="E529" t="str">
            <v>SENG CHANTHOU</v>
          </cell>
          <cell r="F529" t="str">
            <v>F</v>
          </cell>
          <cell r="G529">
            <v>44413</v>
          </cell>
          <cell r="H529">
            <v>2</v>
          </cell>
          <cell r="I529">
            <v>44474</v>
          </cell>
        </row>
        <row r="529">
          <cell r="M529">
            <v>44475</v>
          </cell>
          <cell r="N529">
            <v>6</v>
          </cell>
          <cell r="O529">
            <v>44657</v>
          </cell>
          <cell r="P529" t="str">
            <v>090486143</v>
          </cell>
          <cell r="Q529">
            <v>34165</v>
          </cell>
          <cell r="R529">
            <v>28</v>
          </cell>
        </row>
        <row r="529">
          <cell r="AA529">
            <v>18</v>
          </cell>
        </row>
        <row r="530">
          <cell r="B530">
            <v>1057</v>
          </cell>
          <cell r="C530" t="str">
            <v>裁断</v>
          </cell>
          <cell r="D530" t="str">
            <v>សេង ចាន់ន្ធៀប</v>
          </cell>
          <cell r="E530" t="str">
            <v>SENG CHAN THEAB</v>
          </cell>
          <cell r="F530" t="str">
            <v>F</v>
          </cell>
          <cell r="G530">
            <v>44413</v>
          </cell>
          <cell r="H530">
            <v>2</v>
          </cell>
          <cell r="I530">
            <v>44474</v>
          </cell>
        </row>
        <row r="530">
          <cell r="M530">
            <v>44475</v>
          </cell>
          <cell r="N530">
            <v>6</v>
          </cell>
          <cell r="O530">
            <v>44657</v>
          </cell>
          <cell r="P530" t="str">
            <v>090537354</v>
          </cell>
          <cell r="Q530">
            <v>35131</v>
          </cell>
          <cell r="R530">
            <v>25</v>
          </cell>
        </row>
        <row r="530">
          <cell r="AA530">
            <v>18</v>
          </cell>
        </row>
        <row r="531">
          <cell r="B531">
            <v>1058</v>
          </cell>
          <cell r="C531" t="str">
            <v>成型C线</v>
          </cell>
          <cell r="D531" t="str">
            <v>នី ស៊ីយ៉ា</v>
          </cell>
          <cell r="E531" t="str">
            <v>NY SIYA</v>
          </cell>
          <cell r="F531" t="str">
            <v>M</v>
          </cell>
          <cell r="G531">
            <v>44414</v>
          </cell>
          <cell r="H531">
            <v>2</v>
          </cell>
          <cell r="I531">
            <v>44475</v>
          </cell>
        </row>
        <row r="531">
          <cell r="M531">
            <v>44476</v>
          </cell>
          <cell r="N531">
            <v>6</v>
          </cell>
          <cell r="O531">
            <v>44658</v>
          </cell>
          <cell r="P531" t="str">
            <v>090943338</v>
          </cell>
          <cell r="Q531">
            <v>37777</v>
          </cell>
          <cell r="R531">
            <v>18</v>
          </cell>
        </row>
        <row r="531">
          <cell r="AA531">
            <v>18</v>
          </cell>
        </row>
        <row r="532">
          <cell r="B532">
            <v>1059</v>
          </cell>
          <cell r="C532" t="str">
            <v>针车E1线</v>
          </cell>
          <cell r="D532" t="str">
            <v>សី លក្ខិណា</v>
          </cell>
          <cell r="E532" t="str">
            <v>SEY LAKINA</v>
          </cell>
          <cell r="F532" t="str">
            <v>F</v>
          </cell>
          <cell r="G532">
            <v>44415</v>
          </cell>
          <cell r="H532">
            <v>2</v>
          </cell>
          <cell r="I532">
            <v>44476</v>
          </cell>
        </row>
        <row r="532">
          <cell r="M532">
            <v>44477</v>
          </cell>
          <cell r="N532">
            <v>6</v>
          </cell>
          <cell r="O532">
            <v>44659</v>
          </cell>
          <cell r="P532" t="str">
            <v>090543639</v>
          </cell>
          <cell r="Q532">
            <v>34059</v>
          </cell>
          <cell r="R532">
            <v>28</v>
          </cell>
        </row>
        <row r="532">
          <cell r="AA532">
            <v>18</v>
          </cell>
        </row>
        <row r="533">
          <cell r="B533">
            <v>1061</v>
          </cell>
          <cell r="C533" t="str">
            <v>针车F1线</v>
          </cell>
          <cell r="D533" t="str">
            <v>យ៉ា សុផាន់ម៉ៃ</v>
          </cell>
          <cell r="E533" t="str">
            <v>YA SOPHANNMAI</v>
          </cell>
          <cell r="F533" t="str">
            <v>F</v>
          </cell>
          <cell r="G533">
            <v>44415</v>
          </cell>
          <cell r="H533">
            <v>2</v>
          </cell>
          <cell r="I533">
            <v>44476</v>
          </cell>
        </row>
        <row r="533">
          <cell r="M533">
            <v>44477</v>
          </cell>
          <cell r="N533">
            <v>6</v>
          </cell>
          <cell r="O533">
            <v>44659</v>
          </cell>
          <cell r="P533" t="str">
            <v>090512559</v>
          </cell>
          <cell r="Q533">
            <v>34346</v>
          </cell>
          <cell r="R533">
            <v>27</v>
          </cell>
        </row>
        <row r="533">
          <cell r="AA533">
            <v>18</v>
          </cell>
        </row>
        <row r="534">
          <cell r="B534">
            <v>1062</v>
          </cell>
          <cell r="C534" t="str">
            <v>成型D组长</v>
          </cell>
          <cell r="D534" t="str">
            <v>អ៊ួន សំប៊យនី</v>
          </cell>
          <cell r="E534" t="str">
            <v>UON SAMBORYNY</v>
          </cell>
          <cell r="F534" t="str">
            <v>F</v>
          </cell>
          <cell r="G534">
            <v>44414</v>
          </cell>
          <cell r="H534">
            <v>2</v>
          </cell>
          <cell r="I534">
            <v>44475</v>
          </cell>
        </row>
        <row r="534">
          <cell r="M534">
            <v>44476</v>
          </cell>
          <cell r="N534">
            <v>6</v>
          </cell>
          <cell r="O534">
            <v>44658</v>
          </cell>
          <cell r="P534" t="str">
            <v>090751427</v>
          </cell>
          <cell r="Q534">
            <v>34661</v>
          </cell>
          <cell r="R534">
            <v>26</v>
          </cell>
        </row>
        <row r="534">
          <cell r="AA534">
            <v>18</v>
          </cell>
        </row>
        <row r="535">
          <cell r="B535">
            <v>1064</v>
          </cell>
          <cell r="C535" t="str">
            <v>材料仓</v>
          </cell>
          <cell r="D535" t="str">
            <v>សៅ សុធា</v>
          </cell>
          <cell r="E535" t="str">
            <v>SAO SOTHEA</v>
          </cell>
          <cell r="F535" t="str">
            <v>M</v>
          </cell>
          <cell r="G535">
            <v>44415</v>
          </cell>
          <cell r="H535">
            <v>2</v>
          </cell>
          <cell r="I535">
            <v>44476</v>
          </cell>
        </row>
        <row r="535">
          <cell r="M535">
            <v>44477</v>
          </cell>
          <cell r="N535">
            <v>6</v>
          </cell>
          <cell r="O535">
            <v>44659</v>
          </cell>
          <cell r="P535" t="str">
            <v>090702626</v>
          </cell>
          <cell r="Q535">
            <v>35926</v>
          </cell>
          <cell r="R535">
            <v>23</v>
          </cell>
          <cell r="S535" t="str">
            <v>19604170694471វ</v>
          </cell>
        </row>
        <row r="535">
          <cell r="AA535">
            <v>18</v>
          </cell>
        </row>
        <row r="536">
          <cell r="B536">
            <v>1068</v>
          </cell>
          <cell r="C536" t="str">
            <v>裁断翻译</v>
          </cell>
          <cell r="D536" t="str">
            <v>មិនមឿន ជីងថុង</v>
          </cell>
          <cell r="E536" t="str">
            <v>MENMOEURN  CHINGTHONG</v>
          </cell>
          <cell r="F536" t="str">
            <v>M</v>
          </cell>
          <cell r="G536">
            <v>44417</v>
          </cell>
          <cell r="H536">
            <v>2</v>
          </cell>
          <cell r="I536">
            <v>44478</v>
          </cell>
        </row>
        <row r="536">
          <cell r="M536">
            <v>44479</v>
          </cell>
          <cell r="N536">
            <v>6</v>
          </cell>
          <cell r="O536">
            <v>44661</v>
          </cell>
          <cell r="P536" t="str">
            <v>090875799</v>
          </cell>
          <cell r="Q536">
            <v>37368</v>
          </cell>
          <cell r="R536">
            <v>19</v>
          </cell>
          <cell r="S536" t="str">
            <v>10205202367832ឈ</v>
          </cell>
        </row>
        <row r="536">
          <cell r="Z536" t="str">
            <v>有发票</v>
          </cell>
          <cell r="AA536">
            <v>18</v>
          </cell>
        </row>
        <row r="537">
          <cell r="B537">
            <v>1082</v>
          </cell>
          <cell r="C537" t="str">
            <v>成型D线</v>
          </cell>
          <cell r="D537" t="str">
            <v>ភោគ យ៉ាន់​ស៊ីថុន </v>
          </cell>
          <cell r="E537" t="str">
            <v>PHORK YANSITHON</v>
          </cell>
          <cell r="F537" t="str">
            <v>M</v>
          </cell>
          <cell r="G537">
            <v>44417</v>
          </cell>
          <cell r="H537">
            <v>2</v>
          </cell>
          <cell r="I537">
            <v>44478</v>
          </cell>
        </row>
        <row r="537">
          <cell r="M537">
            <v>44479</v>
          </cell>
          <cell r="N537">
            <v>6</v>
          </cell>
          <cell r="O537">
            <v>44661</v>
          </cell>
          <cell r="P537" t="str">
            <v>09745888</v>
          </cell>
          <cell r="Q537">
            <v>32208</v>
          </cell>
          <cell r="R537">
            <v>33</v>
          </cell>
          <cell r="S537" t="str">
            <v>18803170663039ព</v>
          </cell>
        </row>
        <row r="537">
          <cell r="AA537">
            <v>18</v>
          </cell>
        </row>
        <row r="538">
          <cell r="B538">
            <v>1090</v>
          </cell>
          <cell r="C538" t="str">
            <v>成型D线</v>
          </cell>
          <cell r="D538" t="str">
            <v>យ៉ន បូរ៉ា</v>
          </cell>
          <cell r="E538" t="str">
            <v>YORN BORA</v>
          </cell>
          <cell r="F538" t="str">
            <v>M</v>
          </cell>
          <cell r="G538">
            <v>44417</v>
          </cell>
          <cell r="H538">
            <v>2</v>
          </cell>
          <cell r="I538">
            <v>44478</v>
          </cell>
        </row>
        <row r="538">
          <cell r="M538">
            <v>44479</v>
          </cell>
          <cell r="N538">
            <v>6</v>
          </cell>
          <cell r="O538">
            <v>44661</v>
          </cell>
          <cell r="P538" t="str">
            <v>090867295</v>
          </cell>
          <cell r="Q538">
            <v>36228</v>
          </cell>
          <cell r="R538">
            <v>22</v>
          </cell>
        </row>
        <row r="538">
          <cell r="AA538">
            <v>18</v>
          </cell>
        </row>
        <row r="539">
          <cell r="B539">
            <v>1091</v>
          </cell>
          <cell r="C539" t="str">
            <v>成型D线</v>
          </cell>
          <cell r="D539" t="str">
            <v>ជា ផល្លា</v>
          </cell>
          <cell r="E539" t="str">
            <v>CHEA PHALLA</v>
          </cell>
          <cell r="F539" t="str">
            <v>M</v>
          </cell>
          <cell r="G539">
            <v>44417</v>
          </cell>
          <cell r="H539">
            <v>2</v>
          </cell>
          <cell r="I539">
            <v>44478</v>
          </cell>
        </row>
        <row r="539">
          <cell r="M539">
            <v>44479</v>
          </cell>
          <cell r="N539">
            <v>6</v>
          </cell>
          <cell r="O539">
            <v>44661</v>
          </cell>
          <cell r="P539" t="str">
            <v>090703632</v>
          </cell>
          <cell r="Q539">
            <v>32245</v>
          </cell>
          <cell r="R539">
            <v>33</v>
          </cell>
          <cell r="S539" t="str">
            <v>1881018180074ត</v>
          </cell>
        </row>
        <row r="539">
          <cell r="AA539">
            <v>18</v>
          </cell>
        </row>
        <row r="540">
          <cell r="B540">
            <v>1094</v>
          </cell>
          <cell r="C540" t="str">
            <v>成型B线</v>
          </cell>
          <cell r="D540" t="str">
            <v>ឥន ឡេង</v>
          </cell>
          <cell r="E540" t="str">
            <v>EN LENG</v>
          </cell>
          <cell r="F540" t="str">
            <v>M</v>
          </cell>
          <cell r="G540">
            <v>44418</v>
          </cell>
          <cell r="H540">
            <v>2</v>
          </cell>
          <cell r="I540">
            <v>44479</v>
          </cell>
        </row>
        <row r="540">
          <cell r="M540">
            <v>44480</v>
          </cell>
          <cell r="N540">
            <v>6</v>
          </cell>
          <cell r="O540">
            <v>44662</v>
          </cell>
          <cell r="P540" t="str">
            <v>090618553</v>
          </cell>
          <cell r="Q540">
            <v>35327</v>
          </cell>
          <cell r="R540">
            <v>24</v>
          </cell>
          <cell r="S540" t="str">
            <v>196051813494998ជ</v>
          </cell>
        </row>
        <row r="540">
          <cell r="AA540">
            <v>18</v>
          </cell>
        </row>
        <row r="541">
          <cell r="B541">
            <v>1096</v>
          </cell>
          <cell r="C541" t="str">
            <v>成型D线</v>
          </cell>
          <cell r="D541" t="str">
            <v>កែវ សុភា</v>
          </cell>
          <cell r="E541" t="str">
            <v>KEO SOPHEA</v>
          </cell>
          <cell r="F541" t="str">
            <v>F</v>
          </cell>
          <cell r="G541">
            <v>44417</v>
          </cell>
          <cell r="H541">
            <v>2</v>
          </cell>
          <cell r="I541">
            <v>44478</v>
          </cell>
        </row>
        <row r="541">
          <cell r="M541">
            <v>44479</v>
          </cell>
          <cell r="N541">
            <v>6</v>
          </cell>
          <cell r="O541">
            <v>44661</v>
          </cell>
          <cell r="P541" t="str">
            <v>090835018</v>
          </cell>
          <cell r="Q541">
            <v>27718</v>
          </cell>
          <cell r="R541">
            <v>45</v>
          </cell>
        </row>
        <row r="541">
          <cell r="AA541">
            <v>18</v>
          </cell>
        </row>
        <row r="542">
          <cell r="B542">
            <v>1100</v>
          </cell>
          <cell r="C542" t="str">
            <v>成型D线</v>
          </cell>
          <cell r="D542" t="str">
            <v>ដៀវ ស្រីពៅ</v>
          </cell>
          <cell r="E542" t="str">
            <v>DIEV SREYPEOU</v>
          </cell>
          <cell r="F542" t="str">
            <v>F</v>
          </cell>
          <cell r="G542">
            <v>44417</v>
          </cell>
          <cell r="H542">
            <v>2</v>
          </cell>
          <cell r="I542">
            <v>44478</v>
          </cell>
        </row>
        <row r="542">
          <cell r="M542">
            <v>44479</v>
          </cell>
          <cell r="N542">
            <v>6</v>
          </cell>
          <cell r="O542">
            <v>44661</v>
          </cell>
          <cell r="P542" t="str">
            <v>09095267</v>
          </cell>
          <cell r="Q542">
            <v>37767</v>
          </cell>
          <cell r="R542">
            <v>18</v>
          </cell>
        </row>
        <row r="542">
          <cell r="AA542">
            <v>18</v>
          </cell>
        </row>
        <row r="543">
          <cell r="B543">
            <v>1101</v>
          </cell>
          <cell r="C543" t="str">
            <v>成型D线</v>
          </cell>
          <cell r="D543" t="str">
            <v>ម៉ី សូលី</v>
          </cell>
          <cell r="E543" t="str">
            <v>MEY SOLY</v>
          </cell>
          <cell r="F543" t="str">
            <v>M</v>
          </cell>
          <cell r="G543">
            <v>44420</v>
          </cell>
          <cell r="H543">
            <v>2</v>
          </cell>
          <cell r="I543">
            <v>44481</v>
          </cell>
        </row>
        <row r="543">
          <cell r="M543">
            <v>44482</v>
          </cell>
          <cell r="N543">
            <v>6</v>
          </cell>
          <cell r="O543">
            <v>44664</v>
          </cell>
          <cell r="P543" t="str">
            <v>100807637</v>
          </cell>
          <cell r="Q543">
            <v>33347</v>
          </cell>
          <cell r="R543">
            <v>30</v>
          </cell>
          <cell r="S543" t="str">
            <v>19101202305655ជ</v>
          </cell>
        </row>
        <row r="543">
          <cell r="AA543">
            <v>18</v>
          </cell>
        </row>
        <row r="544">
          <cell r="B544">
            <v>1070</v>
          </cell>
          <cell r="C544" t="str">
            <v>针车E1线</v>
          </cell>
          <cell r="D544" t="str">
            <v>ម៉ៅ ធារី</v>
          </cell>
          <cell r="E544" t="str">
            <v>MAO THEARY</v>
          </cell>
          <cell r="F544" t="str">
            <v>F</v>
          </cell>
          <cell r="G544">
            <v>44418</v>
          </cell>
          <cell r="H544">
            <v>2</v>
          </cell>
          <cell r="I544">
            <v>44479</v>
          </cell>
        </row>
        <row r="544">
          <cell r="M544">
            <v>44480</v>
          </cell>
          <cell r="N544">
            <v>6</v>
          </cell>
          <cell r="O544">
            <v>44662</v>
          </cell>
          <cell r="P544" t="str">
            <v>090711484</v>
          </cell>
          <cell r="Q544">
            <v>33979</v>
          </cell>
          <cell r="R544">
            <v>28</v>
          </cell>
          <cell r="S544" t="str">
            <v>29311170960230ឋ</v>
          </cell>
        </row>
        <row r="544">
          <cell r="AA544">
            <v>18</v>
          </cell>
        </row>
        <row r="545">
          <cell r="B545">
            <v>1071</v>
          </cell>
          <cell r="C545" t="str">
            <v>针车E2线</v>
          </cell>
          <cell r="D545" t="str">
            <v>ម៉ីង ផល្លី</v>
          </cell>
          <cell r="E545" t="str">
            <v>MENG PHALLY</v>
          </cell>
          <cell r="F545" t="str">
            <v>F</v>
          </cell>
          <cell r="G545">
            <v>44418</v>
          </cell>
          <cell r="H545">
            <v>2</v>
          </cell>
          <cell r="I545">
            <v>44479</v>
          </cell>
        </row>
        <row r="545">
          <cell r="M545">
            <v>44480</v>
          </cell>
          <cell r="N545">
            <v>6</v>
          </cell>
          <cell r="O545">
            <v>44662</v>
          </cell>
          <cell r="P545" t="str">
            <v>090602020</v>
          </cell>
          <cell r="Q545">
            <v>29079</v>
          </cell>
          <cell r="R545">
            <v>42</v>
          </cell>
        </row>
        <row r="545">
          <cell r="AA545">
            <v>18</v>
          </cell>
        </row>
        <row r="546">
          <cell r="B546">
            <v>1073</v>
          </cell>
          <cell r="C546" t="str">
            <v>针车E1线</v>
          </cell>
          <cell r="D546" t="str">
            <v>ចាន់ ស្រីនាង</v>
          </cell>
          <cell r="E546" t="str">
            <v>CHANN SREYNEANG </v>
          </cell>
          <cell r="F546" t="str">
            <v>F</v>
          </cell>
          <cell r="G546">
            <v>44418</v>
          </cell>
          <cell r="H546">
            <v>2</v>
          </cell>
          <cell r="I546">
            <v>44479</v>
          </cell>
        </row>
        <row r="546">
          <cell r="M546">
            <v>44480</v>
          </cell>
          <cell r="N546">
            <v>6</v>
          </cell>
          <cell r="O546">
            <v>44662</v>
          </cell>
          <cell r="P546" t="str">
            <v>090715606</v>
          </cell>
          <cell r="Q546">
            <v>34073</v>
          </cell>
          <cell r="R546">
            <v>28</v>
          </cell>
        </row>
        <row r="546">
          <cell r="AA546">
            <v>18</v>
          </cell>
        </row>
        <row r="547">
          <cell r="B547">
            <v>1074</v>
          </cell>
          <cell r="C547" t="str">
            <v>针车C2线</v>
          </cell>
          <cell r="D547" t="str">
            <v>រិន​​ តុលា</v>
          </cell>
          <cell r="E547" t="str">
            <v>RIN TONA</v>
          </cell>
          <cell r="F547" t="str">
            <v>F</v>
          </cell>
          <cell r="G547">
            <v>44418</v>
          </cell>
          <cell r="H547">
            <v>2</v>
          </cell>
          <cell r="I547">
            <v>44479</v>
          </cell>
        </row>
        <row r="547">
          <cell r="M547">
            <v>44480</v>
          </cell>
          <cell r="N547">
            <v>6</v>
          </cell>
          <cell r="O547">
            <v>44662</v>
          </cell>
          <cell r="P547" t="str">
            <v>09082062</v>
          </cell>
          <cell r="Q547">
            <v>35791</v>
          </cell>
          <cell r="R547">
            <v>23</v>
          </cell>
        </row>
        <row r="547">
          <cell r="AA547">
            <v>18</v>
          </cell>
        </row>
        <row r="548">
          <cell r="B548">
            <v>1075</v>
          </cell>
          <cell r="C548" t="str">
            <v>针车E2线</v>
          </cell>
          <cell r="D548" t="str">
            <v>ទុំ ស្រីដៀន</v>
          </cell>
          <cell r="E548" t="str">
            <v>TUM SREYDIEB</v>
          </cell>
          <cell r="F548" t="str">
            <v>F</v>
          </cell>
          <cell r="G548">
            <v>44418</v>
          </cell>
          <cell r="H548">
            <v>2</v>
          </cell>
          <cell r="I548">
            <v>44479</v>
          </cell>
        </row>
        <row r="548">
          <cell r="M548">
            <v>44480</v>
          </cell>
          <cell r="N548">
            <v>6</v>
          </cell>
          <cell r="O548">
            <v>44662</v>
          </cell>
          <cell r="P548" t="str">
            <v>090716914</v>
          </cell>
          <cell r="Q548">
            <v>32162</v>
          </cell>
          <cell r="R548">
            <v>33</v>
          </cell>
          <cell r="S548" t="str">
            <v>28810181742854រ</v>
          </cell>
        </row>
        <row r="548">
          <cell r="AA548">
            <v>18</v>
          </cell>
        </row>
        <row r="549">
          <cell r="B549">
            <v>1076</v>
          </cell>
          <cell r="C549" t="str">
            <v>针车E2线</v>
          </cell>
          <cell r="D549" t="str">
            <v>កយ សោទ្ធា</v>
          </cell>
          <cell r="E549" t="str">
            <v>KAY SOKRTHEA</v>
          </cell>
          <cell r="F549" t="str">
            <v>F</v>
          </cell>
          <cell r="G549">
            <v>44418</v>
          </cell>
          <cell r="H549">
            <v>2</v>
          </cell>
          <cell r="I549">
            <v>44479</v>
          </cell>
        </row>
        <row r="549">
          <cell r="M549">
            <v>44480</v>
          </cell>
          <cell r="N549">
            <v>6</v>
          </cell>
          <cell r="O549">
            <v>44662</v>
          </cell>
          <cell r="P549" t="str">
            <v>090897755</v>
          </cell>
          <cell r="Q549">
            <v>36895</v>
          </cell>
          <cell r="R549">
            <v>20</v>
          </cell>
          <cell r="S549" t="str">
            <v>20105192067797ភ</v>
          </cell>
        </row>
        <row r="549">
          <cell r="AA549">
            <v>18</v>
          </cell>
        </row>
        <row r="550">
          <cell r="B550">
            <v>1077</v>
          </cell>
          <cell r="C550" t="str">
            <v>针车E2线</v>
          </cell>
          <cell r="D550" t="str">
            <v>ប៊ុន មាច</v>
          </cell>
          <cell r="E550" t="str">
            <v>BUN MACH</v>
          </cell>
          <cell r="F550" t="str">
            <v>F</v>
          </cell>
          <cell r="G550">
            <v>44418</v>
          </cell>
          <cell r="H550">
            <v>2</v>
          </cell>
          <cell r="I550">
            <v>44479</v>
          </cell>
        </row>
        <row r="550">
          <cell r="M550">
            <v>44480</v>
          </cell>
          <cell r="N550">
            <v>6</v>
          </cell>
          <cell r="O550">
            <v>44662</v>
          </cell>
          <cell r="P550" t="str">
            <v>090690564</v>
          </cell>
          <cell r="Q550">
            <v>34337</v>
          </cell>
          <cell r="R550">
            <v>27</v>
          </cell>
          <cell r="S550" t="str">
            <v>29411171002828ឍ</v>
          </cell>
        </row>
        <row r="550">
          <cell r="AA550">
            <v>18</v>
          </cell>
        </row>
        <row r="551">
          <cell r="B551">
            <v>1078</v>
          </cell>
          <cell r="C551" t="str">
            <v>针车E2线</v>
          </cell>
          <cell r="D551" t="str">
            <v>សន ​សារី</v>
          </cell>
          <cell r="E551" t="str">
            <v>SORN SARY </v>
          </cell>
          <cell r="F551" t="str">
            <v>F</v>
          </cell>
          <cell r="G551">
            <v>44418</v>
          </cell>
          <cell r="H551">
            <v>2</v>
          </cell>
          <cell r="I551">
            <v>44479</v>
          </cell>
        </row>
        <row r="551">
          <cell r="M551">
            <v>44480</v>
          </cell>
          <cell r="N551">
            <v>6</v>
          </cell>
          <cell r="O551">
            <v>44662</v>
          </cell>
          <cell r="P551" t="str">
            <v>090524268</v>
          </cell>
          <cell r="Q551">
            <v>34751</v>
          </cell>
          <cell r="R551">
            <v>26</v>
          </cell>
          <cell r="S551" t="str">
            <v>29506170803251ថ</v>
          </cell>
        </row>
        <row r="551">
          <cell r="AA551">
            <v>18</v>
          </cell>
        </row>
        <row r="552">
          <cell r="B552">
            <v>1079</v>
          </cell>
          <cell r="C552" t="str">
            <v>针车E2线</v>
          </cell>
          <cell r="D552" t="str">
            <v>ផល ស្រីវឿន</v>
          </cell>
          <cell r="E552" t="str">
            <v>PHAL SREY VOEURN</v>
          </cell>
          <cell r="F552" t="str">
            <v>F</v>
          </cell>
          <cell r="G552">
            <v>44418</v>
          </cell>
          <cell r="H552">
            <v>2</v>
          </cell>
          <cell r="I552">
            <v>44479</v>
          </cell>
        </row>
        <row r="552">
          <cell r="M552">
            <v>44480</v>
          </cell>
          <cell r="N552">
            <v>6</v>
          </cell>
          <cell r="O552">
            <v>44662</v>
          </cell>
          <cell r="P552" t="str">
            <v>062124008</v>
          </cell>
          <cell r="Q552">
            <v>33399</v>
          </cell>
          <cell r="R552">
            <v>30</v>
          </cell>
          <cell r="S552" t="str">
            <v>29111181888546ហ</v>
          </cell>
        </row>
        <row r="552">
          <cell r="AA552">
            <v>18</v>
          </cell>
        </row>
        <row r="553">
          <cell r="B553">
            <v>1081</v>
          </cell>
          <cell r="C553" t="str">
            <v>针车E2线</v>
          </cell>
          <cell r="D553" t="str">
            <v>សូស រ៉ាន់រី</v>
          </cell>
          <cell r="E553" t="str">
            <v>SUOS VANRY</v>
          </cell>
          <cell r="F553" t="str">
            <v>F</v>
          </cell>
          <cell r="G553">
            <v>44418</v>
          </cell>
          <cell r="H553">
            <v>2</v>
          </cell>
          <cell r="I553">
            <v>44479</v>
          </cell>
        </row>
        <row r="553">
          <cell r="M553">
            <v>44480</v>
          </cell>
          <cell r="N553">
            <v>6</v>
          </cell>
          <cell r="O553">
            <v>44662</v>
          </cell>
          <cell r="P553" t="str">
            <v>0907141103</v>
          </cell>
          <cell r="Q553">
            <v>35364</v>
          </cell>
          <cell r="R553">
            <v>24</v>
          </cell>
          <cell r="S553" t="str">
            <v>29605170758077ឡ</v>
          </cell>
        </row>
        <row r="553">
          <cell r="AA553">
            <v>18</v>
          </cell>
        </row>
        <row r="554">
          <cell r="B554">
            <v>1083</v>
          </cell>
          <cell r="C554" t="str">
            <v>裁断</v>
          </cell>
          <cell r="D554" t="str">
            <v>ព្រំ ចន្ថន</v>
          </cell>
          <cell r="E554" t="str">
            <v>PRUM CHANTHON</v>
          </cell>
          <cell r="F554" t="str">
            <v>M</v>
          </cell>
          <cell r="G554">
            <v>44417</v>
          </cell>
          <cell r="H554">
            <v>2</v>
          </cell>
          <cell r="I554">
            <v>44478</v>
          </cell>
        </row>
        <row r="554">
          <cell r="M554">
            <v>44479</v>
          </cell>
          <cell r="N554">
            <v>6</v>
          </cell>
          <cell r="O554">
            <v>44661</v>
          </cell>
          <cell r="P554" t="str">
            <v>090618804</v>
          </cell>
          <cell r="Q554">
            <v>35588</v>
          </cell>
          <cell r="R554">
            <v>24</v>
          </cell>
          <cell r="S554" t="str">
            <v>19704181351561ន</v>
          </cell>
        </row>
        <row r="554">
          <cell r="AA554">
            <v>18</v>
          </cell>
        </row>
        <row r="555">
          <cell r="B555">
            <v>1084</v>
          </cell>
          <cell r="C555" t="str">
            <v>针车A1线</v>
          </cell>
          <cell r="D555" t="str">
            <v>យឹម ប៉ុញ</v>
          </cell>
          <cell r="E555" t="str">
            <v>YOEM PONH</v>
          </cell>
          <cell r="F555" t="str">
            <v>M</v>
          </cell>
          <cell r="G555">
            <v>44418</v>
          </cell>
          <cell r="H555">
            <v>2</v>
          </cell>
          <cell r="I555">
            <v>44479</v>
          </cell>
        </row>
        <row r="555">
          <cell r="M555">
            <v>44480</v>
          </cell>
          <cell r="N555">
            <v>6</v>
          </cell>
          <cell r="O555">
            <v>44662</v>
          </cell>
          <cell r="P555" t="str">
            <v>090705130</v>
          </cell>
          <cell r="Q555">
            <v>33067</v>
          </cell>
          <cell r="R555">
            <v>31</v>
          </cell>
          <cell r="S555" t="str">
            <v>19005181414210ង</v>
          </cell>
        </row>
        <row r="555">
          <cell r="AA555">
            <v>18</v>
          </cell>
        </row>
        <row r="556">
          <cell r="B556">
            <v>1085</v>
          </cell>
          <cell r="C556" t="str">
            <v>针车A2线</v>
          </cell>
          <cell r="D556" t="str">
            <v>យឹម បញ្ញា</v>
          </cell>
          <cell r="E556" t="str">
            <v>YEM PHANHA</v>
          </cell>
          <cell r="F556" t="str">
            <v>M</v>
          </cell>
          <cell r="G556">
            <v>44418</v>
          </cell>
          <cell r="H556">
            <v>2</v>
          </cell>
          <cell r="I556">
            <v>44479</v>
          </cell>
        </row>
        <row r="556">
          <cell r="M556">
            <v>44480</v>
          </cell>
          <cell r="N556">
            <v>6</v>
          </cell>
          <cell r="O556">
            <v>44662</v>
          </cell>
          <cell r="P556" t="str">
            <v>090575555</v>
          </cell>
          <cell r="Q556">
            <v>33379</v>
          </cell>
          <cell r="R556">
            <v>30</v>
          </cell>
        </row>
        <row r="556">
          <cell r="AA556">
            <v>18</v>
          </cell>
        </row>
        <row r="557">
          <cell r="B557">
            <v>1086</v>
          </cell>
          <cell r="C557" t="str">
            <v>针车A1线</v>
          </cell>
          <cell r="D557" t="str">
            <v>វ៉ា សំណាង</v>
          </cell>
          <cell r="E557" t="str">
            <v>VA SAMNANG</v>
          </cell>
          <cell r="F557" t="str">
            <v>M</v>
          </cell>
          <cell r="G557">
            <v>44418</v>
          </cell>
          <cell r="H557">
            <v>2</v>
          </cell>
          <cell r="I557">
            <v>44479</v>
          </cell>
        </row>
        <row r="557">
          <cell r="M557">
            <v>44480</v>
          </cell>
          <cell r="N557">
            <v>6</v>
          </cell>
          <cell r="O557">
            <v>44662</v>
          </cell>
          <cell r="P557" t="str">
            <v>090835877</v>
          </cell>
          <cell r="Q557">
            <v>36991</v>
          </cell>
          <cell r="R557">
            <v>20</v>
          </cell>
          <cell r="S557" t="str">
            <v>10112202525159ឃ</v>
          </cell>
        </row>
        <row r="557">
          <cell r="AA557">
            <v>18</v>
          </cell>
        </row>
        <row r="558">
          <cell r="B558">
            <v>1087</v>
          </cell>
          <cell r="C558" t="str">
            <v>针车D1线</v>
          </cell>
          <cell r="D558" t="str">
            <v>មឿន សារី</v>
          </cell>
          <cell r="E558" t="str">
            <v>MOEUNG SARY</v>
          </cell>
          <cell r="F558" t="str">
            <v>F</v>
          </cell>
          <cell r="G558">
            <v>44418</v>
          </cell>
          <cell r="H558">
            <v>2</v>
          </cell>
          <cell r="I558">
            <v>44479</v>
          </cell>
        </row>
        <row r="558">
          <cell r="M558">
            <v>44480</v>
          </cell>
          <cell r="N558">
            <v>6</v>
          </cell>
          <cell r="O558">
            <v>44662</v>
          </cell>
          <cell r="P558" t="str">
            <v>090751421</v>
          </cell>
          <cell r="Q558">
            <v>32938</v>
          </cell>
          <cell r="R558">
            <v>31</v>
          </cell>
          <cell r="S558" t="str">
            <v>29008170862773ល</v>
          </cell>
        </row>
        <row r="558">
          <cell r="AA558">
            <v>18</v>
          </cell>
        </row>
        <row r="559">
          <cell r="B559">
            <v>1088</v>
          </cell>
          <cell r="C559" t="str">
            <v>针车E2线</v>
          </cell>
          <cell r="D559" t="str">
            <v>អ៊ុក​ ដានី</v>
          </cell>
          <cell r="E559" t="str">
            <v>UK DANY</v>
          </cell>
          <cell r="F559" t="str">
            <v>F</v>
          </cell>
          <cell r="G559">
            <v>44418</v>
          </cell>
          <cell r="H559">
            <v>2</v>
          </cell>
          <cell r="I559">
            <v>44479</v>
          </cell>
        </row>
        <row r="559">
          <cell r="M559">
            <v>44480</v>
          </cell>
          <cell r="N559">
            <v>6</v>
          </cell>
          <cell r="O559">
            <v>44662</v>
          </cell>
          <cell r="P559" t="str">
            <v>090617714</v>
          </cell>
          <cell r="Q559">
            <v>29994</v>
          </cell>
          <cell r="R559">
            <v>39</v>
          </cell>
          <cell r="S559" t="str">
            <v>28201170566183ទ</v>
          </cell>
        </row>
        <row r="559">
          <cell r="AA559">
            <v>18</v>
          </cell>
        </row>
        <row r="560">
          <cell r="B560">
            <v>1089</v>
          </cell>
          <cell r="C560" t="str">
            <v>成型D线</v>
          </cell>
          <cell r="D560" t="str">
            <v>ប្រាក់ សីម៉ា</v>
          </cell>
          <cell r="E560" t="str">
            <v>PRAK SEYMA</v>
          </cell>
          <cell r="F560" t="str">
            <v>M</v>
          </cell>
          <cell r="G560">
            <v>44417</v>
          </cell>
          <cell r="H560">
            <v>2</v>
          </cell>
          <cell r="I560">
            <v>44478</v>
          </cell>
        </row>
        <row r="560">
          <cell r="M560">
            <v>44479</v>
          </cell>
          <cell r="N560">
            <v>6</v>
          </cell>
          <cell r="O560">
            <v>44661</v>
          </cell>
          <cell r="P560" t="str">
            <v>090727623</v>
          </cell>
          <cell r="Q560">
            <v>31140</v>
          </cell>
          <cell r="R560">
            <v>36</v>
          </cell>
          <cell r="S560" t="str">
            <v>18503170659728ស</v>
          </cell>
        </row>
        <row r="560">
          <cell r="AA560">
            <v>18</v>
          </cell>
        </row>
        <row r="561">
          <cell r="B561">
            <v>1102</v>
          </cell>
          <cell r="C561" t="str">
            <v>成型D线</v>
          </cell>
          <cell r="D561" t="str">
            <v>ខុន​​ ស្រីដែន </v>
          </cell>
          <cell r="E561" t="str">
            <v>KHON SIDEN</v>
          </cell>
          <cell r="F561" t="str">
            <v>M</v>
          </cell>
          <cell r="G561">
            <v>44419</v>
          </cell>
          <cell r="H561">
            <v>2</v>
          </cell>
          <cell r="I561">
            <v>44480</v>
          </cell>
        </row>
        <row r="561">
          <cell r="M561">
            <v>44481</v>
          </cell>
          <cell r="N561">
            <v>6</v>
          </cell>
          <cell r="O561">
            <v>44663</v>
          </cell>
          <cell r="P561" t="str">
            <v>090882189</v>
          </cell>
          <cell r="Q561">
            <v>36686</v>
          </cell>
          <cell r="R561">
            <v>21</v>
          </cell>
        </row>
        <row r="561">
          <cell r="AA561">
            <v>18</v>
          </cell>
        </row>
        <row r="562">
          <cell r="B562">
            <v>1103</v>
          </cell>
          <cell r="C562" t="str">
            <v>针车A1线</v>
          </cell>
          <cell r="D562" t="str">
            <v>សំ យ៉ា</v>
          </cell>
          <cell r="E562" t="str">
            <v>SAM YA</v>
          </cell>
          <cell r="F562" t="str">
            <v>M</v>
          </cell>
          <cell r="G562">
            <v>44418</v>
          </cell>
          <cell r="H562">
            <v>2</v>
          </cell>
          <cell r="I562">
            <v>44479</v>
          </cell>
        </row>
        <row r="562">
          <cell r="M562">
            <v>44480</v>
          </cell>
          <cell r="N562">
            <v>6</v>
          </cell>
          <cell r="O562">
            <v>44662</v>
          </cell>
          <cell r="P562" t="str">
            <v>090822933</v>
          </cell>
          <cell r="Q562">
            <v>31453</v>
          </cell>
          <cell r="R562">
            <v>35</v>
          </cell>
        </row>
        <row r="562">
          <cell r="AA562">
            <v>18</v>
          </cell>
        </row>
        <row r="563">
          <cell r="B563">
            <v>1104</v>
          </cell>
          <cell r="C563" t="str">
            <v>成型D线</v>
          </cell>
          <cell r="D563" t="str">
            <v>កែវ​ សារ៉ាន់</v>
          </cell>
          <cell r="E563" t="str">
            <v>KEO SARAN</v>
          </cell>
          <cell r="F563" t="str">
            <v>F</v>
          </cell>
          <cell r="G563">
            <v>44419</v>
          </cell>
          <cell r="H563">
            <v>2</v>
          </cell>
          <cell r="I563">
            <v>44480</v>
          </cell>
        </row>
        <row r="563">
          <cell r="M563">
            <v>44481</v>
          </cell>
          <cell r="N563">
            <v>6</v>
          </cell>
          <cell r="O563">
            <v>44663</v>
          </cell>
          <cell r="P563" t="str">
            <v>090614007</v>
          </cell>
          <cell r="Q563">
            <v>36082</v>
          </cell>
          <cell r="R563">
            <v>22</v>
          </cell>
        </row>
        <row r="563">
          <cell r="AA563">
            <v>18</v>
          </cell>
        </row>
        <row r="564">
          <cell r="B564">
            <v>1105</v>
          </cell>
          <cell r="C564" t="str">
            <v>成型D线</v>
          </cell>
          <cell r="D564" t="str">
            <v>លន់ ស្រីនីត</v>
          </cell>
          <cell r="E564" t="str">
            <v>LUN SREYNITH</v>
          </cell>
          <cell r="F564" t="str">
            <v>F</v>
          </cell>
          <cell r="G564">
            <v>44419</v>
          </cell>
          <cell r="H564">
            <v>2</v>
          </cell>
          <cell r="I564">
            <v>44480</v>
          </cell>
        </row>
        <row r="564">
          <cell r="M564">
            <v>44481</v>
          </cell>
          <cell r="N564">
            <v>6</v>
          </cell>
          <cell r="O564">
            <v>44663</v>
          </cell>
          <cell r="P564" t="str">
            <v>090912156</v>
          </cell>
          <cell r="Q564">
            <v>37335</v>
          </cell>
          <cell r="R564">
            <v>19</v>
          </cell>
        </row>
        <row r="564">
          <cell r="AA564">
            <v>18</v>
          </cell>
        </row>
        <row r="565">
          <cell r="B565">
            <v>1106</v>
          </cell>
          <cell r="C565" t="str">
            <v>成型D线</v>
          </cell>
          <cell r="D565" t="str">
            <v>ឡន លីសារ</v>
          </cell>
          <cell r="E565" t="str">
            <v>LORN LISA</v>
          </cell>
          <cell r="F565" t="str">
            <v>F</v>
          </cell>
          <cell r="G565">
            <v>44419</v>
          </cell>
          <cell r="H565">
            <v>2</v>
          </cell>
          <cell r="I565">
            <v>44480</v>
          </cell>
        </row>
        <row r="565">
          <cell r="M565">
            <v>44481</v>
          </cell>
          <cell r="N565">
            <v>6</v>
          </cell>
          <cell r="O565">
            <v>44663</v>
          </cell>
          <cell r="P565" t="str">
            <v>090943402</v>
          </cell>
          <cell r="Q565">
            <v>37590</v>
          </cell>
          <cell r="R565">
            <v>18</v>
          </cell>
        </row>
        <row r="565">
          <cell r="AA565">
            <v>18</v>
          </cell>
        </row>
        <row r="566">
          <cell r="B566">
            <v>1107</v>
          </cell>
          <cell r="C566" t="str">
            <v>成型D线</v>
          </cell>
          <cell r="D566" t="str">
            <v>សន់ ផា</v>
          </cell>
          <cell r="E566" t="str">
            <v>SANN PHA</v>
          </cell>
          <cell r="F566" t="str">
            <v>F</v>
          </cell>
          <cell r="G566">
            <v>44419</v>
          </cell>
          <cell r="H566">
            <v>2</v>
          </cell>
          <cell r="I566">
            <v>44480</v>
          </cell>
        </row>
        <row r="566">
          <cell r="M566">
            <v>44481</v>
          </cell>
          <cell r="N566">
            <v>6</v>
          </cell>
          <cell r="O566">
            <v>44663</v>
          </cell>
          <cell r="P566" t="str">
            <v>090711523</v>
          </cell>
          <cell r="Q566">
            <v>33902</v>
          </cell>
          <cell r="R566">
            <v>28</v>
          </cell>
        </row>
        <row r="566">
          <cell r="AA566">
            <v>18</v>
          </cell>
        </row>
        <row r="567">
          <cell r="B567">
            <v>1112</v>
          </cell>
          <cell r="C567" t="str">
            <v>针车E2线</v>
          </cell>
          <cell r="D567" t="str">
            <v>ឡេង​ ភក្តី</v>
          </cell>
          <cell r="E567" t="str">
            <v>LENG PHEAKDEY </v>
          </cell>
          <cell r="F567" t="str">
            <v>F</v>
          </cell>
          <cell r="G567">
            <v>44418</v>
          </cell>
          <cell r="H567">
            <v>2</v>
          </cell>
          <cell r="I567">
            <v>44479</v>
          </cell>
        </row>
        <row r="567">
          <cell r="M567">
            <v>44480</v>
          </cell>
          <cell r="N567">
            <v>6</v>
          </cell>
          <cell r="O567">
            <v>44662</v>
          </cell>
          <cell r="P567" t="str">
            <v>090755286</v>
          </cell>
          <cell r="Q567">
            <v>31582</v>
          </cell>
          <cell r="R567">
            <v>35</v>
          </cell>
          <cell r="S567" t="str">
            <v>28601170573332ត</v>
          </cell>
        </row>
        <row r="567">
          <cell r="AA567">
            <v>18</v>
          </cell>
        </row>
        <row r="568">
          <cell r="B568">
            <v>1115</v>
          </cell>
          <cell r="C568" t="str">
            <v>成型D线</v>
          </cell>
          <cell r="D568" t="str">
            <v>សំ​ សោភា</v>
          </cell>
          <cell r="E568" t="str">
            <v>SAM SOPHEA</v>
          </cell>
          <cell r="F568" t="str">
            <v>F</v>
          </cell>
          <cell r="G568">
            <v>44419</v>
          </cell>
          <cell r="H568">
            <v>2</v>
          </cell>
          <cell r="I568">
            <v>44480</v>
          </cell>
        </row>
        <row r="568">
          <cell r="M568">
            <v>44481</v>
          </cell>
          <cell r="N568">
            <v>6</v>
          </cell>
          <cell r="O568">
            <v>44663</v>
          </cell>
          <cell r="P568" t="str">
            <v>090884313</v>
          </cell>
          <cell r="Q568">
            <v>36663</v>
          </cell>
          <cell r="R568">
            <v>21</v>
          </cell>
        </row>
        <row r="568">
          <cell r="AA568">
            <v>18</v>
          </cell>
        </row>
        <row r="569">
          <cell r="B569">
            <v>1117</v>
          </cell>
          <cell r="C569" t="str">
            <v>成型D线</v>
          </cell>
          <cell r="D569" t="str">
            <v>ឌាន​ សីហា​</v>
          </cell>
          <cell r="E569" t="str">
            <v>DEAM SEYHA</v>
          </cell>
          <cell r="F569" t="str">
            <v>F</v>
          </cell>
          <cell r="G569">
            <v>44419</v>
          </cell>
          <cell r="H569">
            <v>2</v>
          </cell>
          <cell r="I569">
            <v>44480</v>
          </cell>
        </row>
        <row r="569">
          <cell r="M569">
            <v>44481</v>
          </cell>
          <cell r="N569">
            <v>6</v>
          </cell>
          <cell r="O569">
            <v>44663</v>
          </cell>
          <cell r="P569" t="str">
            <v>090945269</v>
          </cell>
          <cell r="Q569">
            <v>37511</v>
          </cell>
          <cell r="R569">
            <v>19</v>
          </cell>
        </row>
        <row r="569">
          <cell r="AA569">
            <v>18</v>
          </cell>
        </row>
        <row r="570">
          <cell r="B570">
            <v>1120</v>
          </cell>
          <cell r="C570" t="str">
            <v>成型D线</v>
          </cell>
          <cell r="D570" t="str">
            <v>ម៉ៅ ទ្រី</v>
          </cell>
          <cell r="E570" t="str">
            <v>MAO TRY</v>
          </cell>
          <cell r="F570" t="str">
            <v>M</v>
          </cell>
          <cell r="G570">
            <v>44419</v>
          </cell>
          <cell r="H570">
            <v>2</v>
          </cell>
          <cell r="I570">
            <v>44480</v>
          </cell>
        </row>
        <row r="570">
          <cell r="M570">
            <v>44481</v>
          </cell>
          <cell r="N570">
            <v>6</v>
          </cell>
          <cell r="O570">
            <v>44663</v>
          </cell>
          <cell r="P570" t="str">
            <v>090579392</v>
          </cell>
          <cell r="Q570">
            <v>35170</v>
          </cell>
          <cell r="R570">
            <v>25</v>
          </cell>
          <cell r="S570" t="str">
            <v>19604170698907ខ</v>
          </cell>
        </row>
        <row r="570">
          <cell r="AA570">
            <v>18</v>
          </cell>
        </row>
        <row r="571">
          <cell r="B571">
            <v>1121</v>
          </cell>
          <cell r="C571" t="str">
            <v>成型D线</v>
          </cell>
          <cell r="D571" t="str">
            <v>ម៉ៅ សាវ៉េត</v>
          </cell>
          <cell r="E571" t="str">
            <v>MAO SAVET</v>
          </cell>
          <cell r="F571" t="str">
            <v>M</v>
          </cell>
          <cell r="G571">
            <v>44419</v>
          </cell>
          <cell r="H571">
            <v>2</v>
          </cell>
          <cell r="I571">
            <v>44480</v>
          </cell>
        </row>
        <row r="571">
          <cell r="M571">
            <v>44481</v>
          </cell>
          <cell r="N571">
            <v>6</v>
          </cell>
          <cell r="O571">
            <v>44663</v>
          </cell>
          <cell r="P571" t="str">
            <v>090943356</v>
          </cell>
          <cell r="Q571">
            <v>37708</v>
          </cell>
          <cell r="R571">
            <v>18</v>
          </cell>
        </row>
        <row r="571">
          <cell r="AA571">
            <v>18</v>
          </cell>
        </row>
        <row r="572">
          <cell r="B572">
            <v>1066</v>
          </cell>
          <cell r="C572" t="str">
            <v>成型D线</v>
          </cell>
          <cell r="D572" t="str">
            <v>ប៉ាង ណេ</v>
          </cell>
          <cell r="E572" t="str">
            <v>PANG NE</v>
          </cell>
          <cell r="F572" t="str">
            <v>M</v>
          </cell>
          <cell r="G572">
            <v>44420</v>
          </cell>
          <cell r="H572">
            <v>2</v>
          </cell>
          <cell r="I572">
            <v>44481</v>
          </cell>
        </row>
        <row r="572">
          <cell r="M572">
            <v>44482</v>
          </cell>
          <cell r="N572">
            <v>6</v>
          </cell>
          <cell r="O572">
            <v>44664</v>
          </cell>
          <cell r="P572" t="str">
            <v>090881086</v>
          </cell>
          <cell r="Q572">
            <v>31284</v>
          </cell>
          <cell r="R572">
            <v>36</v>
          </cell>
          <cell r="S572" t="str">
            <v>18507160147798ឡ</v>
          </cell>
        </row>
        <row r="572">
          <cell r="AA572">
            <v>18</v>
          </cell>
        </row>
        <row r="573">
          <cell r="B573">
            <v>1067</v>
          </cell>
          <cell r="C573" t="str">
            <v>成型D线</v>
          </cell>
          <cell r="D573" t="str">
            <v>ថន រតណា</v>
          </cell>
          <cell r="E573" t="str">
            <v>THORN  ROTANA</v>
          </cell>
          <cell r="F573" t="str">
            <v>F</v>
          </cell>
          <cell r="G573">
            <v>44420</v>
          </cell>
          <cell r="H573">
            <v>2</v>
          </cell>
          <cell r="I573">
            <v>44481</v>
          </cell>
        </row>
        <row r="573">
          <cell r="M573">
            <v>44482</v>
          </cell>
          <cell r="N573">
            <v>6</v>
          </cell>
          <cell r="O573">
            <v>44664</v>
          </cell>
          <cell r="P573" t="str">
            <v>030549758</v>
          </cell>
          <cell r="Q573">
            <v>33065</v>
          </cell>
          <cell r="R573">
            <v>31</v>
          </cell>
          <cell r="S573" t="str">
            <v>2900916-0254995</v>
          </cell>
        </row>
        <row r="573">
          <cell r="AA573">
            <v>18</v>
          </cell>
        </row>
        <row r="574">
          <cell r="B574">
            <v>1123</v>
          </cell>
          <cell r="C574" t="str">
            <v>针车E1线</v>
          </cell>
          <cell r="D574" t="str">
            <v>ចែម ថាវី</v>
          </cell>
          <cell r="E574" t="str">
            <v>CHEM THAVY </v>
          </cell>
          <cell r="F574" t="str">
            <v>F</v>
          </cell>
          <cell r="G574">
            <v>44420</v>
          </cell>
          <cell r="H574">
            <v>2</v>
          </cell>
          <cell r="I574">
            <v>44481</v>
          </cell>
        </row>
        <row r="574">
          <cell r="M574">
            <v>44482</v>
          </cell>
          <cell r="N574">
            <v>6</v>
          </cell>
          <cell r="O574">
            <v>44664</v>
          </cell>
          <cell r="P574" t="str">
            <v>0907004392</v>
          </cell>
          <cell r="Q574">
            <v>34193</v>
          </cell>
          <cell r="R574">
            <v>28</v>
          </cell>
          <cell r="S574" t="str">
            <v>28301170566384ផ</v>
          </cell>
        </row>
        <row r="574">
          <cell r="AA574">
            <v>18</v>
          </cell>
        </row>
        <row r="575">
          <cell r="B575">
            <v>1124</v>
          </cell>
          <cell r="C575" t="str">
            <v>针车E2线</v>
          </cell>
          <cell r="D575" t="str">
            <v>សាំ ហន</v>
          </cell>
          <cell r="E575" t="str">
            <v>SAM HON</v>
          </cell>
          <cell r="F575" t="str">
            <v>F</v>
          </cell>
          <cell r="G575">
            <v>44420</v>
          </cell>
          <cell r="H575">
            <v>2</v>
          </cell>
          <cell r="I575">
            <v>44481</v>
          </cell>
        </row>
        <row r="575">
          <cell r="M575">
            <v>44482</v>
          </cell>
          <cell r="N575">
            <v>6</v>
          </cell>
          <cell r="O575">
            <v>44664</v>
          </cell>
          <cell r="P575" t="str">
            <v>090547300</v>
          </cell>
          <cell r="Q575">
            <v>27578</v>
          </cell>
          <cell r="R575">
            <v>46</v>
          </cell>
          <cell r="S575" t="str">
            <v>27503170659857អ</v>
          </cell>
        </row>
        <row r="575">
          <cell r="AA575">
            <v>18</v>
          </cell>
        </row>
        <row r="576">
          <cell r="B576">
            <v>1125</v>
          </cell>
          <cell r="C576" t="str">
            <v>针车A2线</v>
          </cell>
          <cell r="D576" t="str">
            <v>គង់ សាម៉ន​</v>
          </cell>
          <cell r="E576" t="str">
            <v>KONG SA MORN</v>
          </cell>
          <cell r="F576" t="str">
            <v>F</v>
          </cell>
          <cell r="G576">
            <v>44420</v>
          </cell>
          <cell r="H576">
            <v>2</v>
          </cell>
          <cell r="I576">
            <v>44481</v>
          </cell>
        </row>
        <row r="576">
          <cell r="M576">
            <v>44482</v>
          </cell>
          <cell r="N576">
            <v>6</v>
          </cell>
          <cell r="O576">
            <v>44664</v>
          </cell>
          <cell r="P576" t="str">
            <v>090398777</v>
          </cell>
          <cell r="Q576">
            <v>28352</v>
          </cell>
          <cell r="R576">
            <v>44</v>
          </cell>
          <cell r="S576" t="str">
            <v>27704170692049យ</v>
          </cell>
        </row>
        <row r="576">
          <cell r="AA576">
            <v>18</v>
          </cell>
        </row>
        <row r="577">
          <cell r="B577">
            <v>1126</v>
          </cell>
          <cell r="C577" t="str">
            <v>针车E2线</v>
          </cell>
          <cell r="D577" t="str">
            <v>ញ៉ន​ ស្រីពៅ</v>
          </cell>
          <cell r="E577" t="str">
            <v>NHON SREYPOV</v>
          </cell>
          <cell r="F577" t="str">
            <v>F</v>
          </cell>
          <cell r="G577">
            <v>44420</v>
          </cell>
          <cell r="H577">
            <v>2</v>
          </cell>
          <cell r="I577">
            <v>44481</v>
          </cell>
        </row>
        <row r="577">
          <cell r="M577">
            <v>44482</v>
          </cell>
          <cell r="N577">
            <v>6</v>
          </cell>
          <cell r="O577">
            <v>44664</v>
          </cell>
          <cell r="P577" t="str">
            <v>090878322</v>
          </cell>
          <cell r="Q577">
            <v>37116</v>
          </cell>
          <cell r="R577">
            <v>20</v>
          </cell>
          <cell r="S577" t="str">
            <v>201024202358507ឆ</v>
          </cell>
        </row>
        <row r="577">
          <cell r="AA577">
            <v>18</v>
          </cell>
        </row>
        <row r="578">
          <cell r="B578">
            <v>1127</v>
          </cell>
          <cell r="C578" t="str">
            <v>针车C2线</v>
          </cell>
          <cell r="D578" t="str">
            <v>គឹម រំដួល</v>
          </cell>
          <cell r="E578" t="str">
            <v>KOEM RUMDUOL</v>
          </cell>
          <cell r="F578" t="str">
            <v>F</v>
          </cell>
          <cell r="G578">
            <v>44420</v>
          </cell>
          <cell r="H578">
            <v>2</v>
          </cell>
          <cell r="I578">
            <v>44481</v>
          </cell>
        </row>
        <row r="578">
          <cell r="M578">
            <v>44482</v>
          </cell>
          <cell r="N578">
            <v>6</v>
          </cell>
          <cell r="O578">
            <v>44664</v>
          </cell>
          <cell r="P578" t="str">
            <v>090728642</v>
          </cell>
          <cell r="Q578">
            <v>35612</v>
          </cell>
          <cell r="R578">
            <v>24</v>
          </cell>
          <cell r="S578" t="str">
            <v>29705170780362ម</v>
          </cell>
        </row>
        <row r="578">
          <cell r="AA578">
            <v>18</v>
          </cell>
        </row>
        <row r="579">
          <cell r="B579">
            <v>1128</v>
          </cell>
          <cell r="C579" t="str">
            <v>针车E2线</v>
          </cell>
          <cell r="D579" t="str">
            <v>ព្រឿង គីមស្រី</v>
          </cell>
          <cell r="E579" t="str">
            <v>PROEUK KIMSREY</v>
          </cell>
          <cell r="F579" t="str">
            <v>F</v>
          </cell>
          <cell r="G579">
            <v>44420</v>
          </cell>
          <cell r="H579">
            <v>2</v>
          </cell>
          <cell r="I579">
            <v>44481</v>
          </cell>
        </row>
        <row r="579">
          <cell r="M579">
            <v>44482</v>
          </cell>
          <cell r="N579">
            <v>6</v>
          </cell>
          <cell r="O579">
            <v>44664</v>
          </cell>
          <cell r="P579" t="str">
            <v>090937498</v>
          </cell>
          <cell r="Q579">
            <v>38342</v>
          </cell>
          <cell r="R579">
            <v>16</v>
          </cell>
        </row>
        <row r="579">
          <cell r="AA579">
            <v>18</v>
          </cell>
        </row>
        <row r="580">
          <cell r="B580">
            <v>1129</v>
          </cell>
          <cell r="C580" t="str">
            <v>针车E1线</v>
          </cell>
          <cell r="D580" t="str">
            <v>វៃ ស្រីអាន</v>
          </cell>
          <cell r="E580" t="str">
            <v>VAI SREY AN</v>
          </cell>
          <cell r="F580" t="str">
            <v>F</v>
          </cell>
          <cell r="G580">
            <v>44420</v>
          </cell>
          <cell r="H580">
            <v>2</v>
          </cell>
          <cell r="I580">
            <v>44481</v>
          </cell>
        </row>
        <row r="580">
          <cell r="M580">
            <v>44482</v>
          </cell>
          <cell r="N580">
            <v>6</v>
          </cell>
          <cell r="O580">
            <v>44664</v>
          </cell>
          <cell r="P580" t="str">
            <v>0908027408</v>
          </cell>
          <cell r="Q580">
            <v>36649</v>
          </cell>
          <cell r="R580">
            <v>21</v>
          </cell>
        </row>
        <row r="580">
          <cell r="AA580">
            <v>18</v>
          </cell>
        </row>
        <row r="581">
          <cell r="B581">
            <v>1130</v>
          </cell>
          <cell r="C581" t="str">
            <v>针车E2线</v>
          </cell>
          <cell r="D581" t="str">
            <v>ជា បុត្តា</v>
          </cell>
          <cell r="E581" t="str">
            <v>CHEA BOTA</v>
          </cell>
          <cell r="F581" t="str">
            <v>F</v>
          </cell>
          <cell r="G581">
            <v>44420</v>
          </cell>
          <cell r="H581">
            <v>2</v>
          </cell>
          <cell r="I581">
            <v>44481</v>
          </cell>
        </row>
        <row r="581">
          <cell r="M581">
            <v>44482</v>
          </cell>
          <cell r="N581">
            <v>6</v>
          </cell>
          <cell r="O581">
            <v>44664</v>
          </cell>
          <cell r="P581" t="str">
            <v>090564008</v>
          </cell>
          <cell r="Q581">
            <v>34527</v>
          </cell>
          <cell r="R581">
            <v>27</v>
          </cell>
          <cell r="S581" t="str">
            <v>29403170661305ណ</v>
          </cell>
        </row>
        <row r="581">
          <cell r="AA581">
            <v>18</v>
          </cell>
        </row>
        <row r="582">
          <cell r="B582">
            <v>1131</v>
          </cell>
          <cell r="C582" t="str">
            <v>针车E1线</v>
          </cell>
          <cell r="D582" t="str">
            <v>ឃុន រីណា</v>
          </cell>
          <cell r="E582" t="str">
            <v>KHUN RINA</v>
          </cell>
          <cell r="F582" t="str">
            <v>F</v>
          </cell>
          <cell r="G582">
            <v>44420</v>
          </cell>
          <cell r="H582">
            <v>2</v>
          </cell>
          <cell r="I582">
            <v>44481</v>
          </cell>
        </row>
        <row r="582">
          <cell r="M582">
            <v>44482</v>
          </cell>
          <cell r="N582">
            <v>6</v>
          </cell>
          <cell r="O582">
            <v>44664</v>
          </cell>
          <cell r="P582" t="str">
            <v>090940047</v>
          </cell>
          <cell r="Q582">
            <v>37682</v>
          </cell>
          <cell r="R582">
            <v>18</v>
          </cell>
        </row>
        <row r="582">
          <cell r="AA582">
            <v>18</v>
          </cell>
        </row>
        <row r="583">
          <cell r="B583">
            <v>1132</v>
          </cell>
          <cell r="C583" t="str">
            <v>针车D1线</v>
          </cell>
          <cell r="D583" t="str">
            <v>កើត​ ធីតា</v>
          </cell>
          <cell r="E583" t="str">
            <v>KOEUT THIDA</v>
          </cell>
          <cell r="F583" t="str">
            <v>F</v>
          </cell>
          <cell r="G583">
            <v>44420</v>
          </cell>
          <cell r="H583">
            <v>2</v>
          </cell>
          <cell r="I583">
            <v>44481</v>
          </cell>
        </row>
        <row r="583">
          <cell r="M583">
            <v>44482</v>
          </cell>
          <cell r="N583">
            <v>6</v>
          </cell>
          <cell r="O583">
            <v>44664</v>
          </cell>
          <cell r="P583" t="str">
            <v>090622787</v>
          </cell>
          <cell r="Q583">
            <v>35958</v>
          </cell>
          <cell r="R583">
            <v>23</v>
          </cell>
        </row>
        <row r="583">
          <cell r="AA583">
            <v>18</v>
          </cell>
        </row>
        <row r="584">
          <cell r="B584">
            <v>1166</v>
          </cell>
          <cell r="C584" t="str">
            <v>人事助理</v>
          </cell>
          <cell r="D584" t="str">
            <v>វ៉ា សុណានីតា</v>
          </cell>
          <cell r="E584" t="str">
            <v>VA SONANITA</v>
          </cell>
          <cell r="F584" t="str">
            <v>F</v>
          </cell>
          <cell r="G584">
            <v>44420</v>
          </cell>
          <cell r="H584">
            <v>2</v>
          </cell>
          <cell r="I584">
            <v>44481</v>
          </cell>
        </row>
        <row r="584">
          <cell r="M584">
            <v>44482</v>
          </cell>
          <cell r="N584">
            <v>6</v>
          </cell>
          <cell r="O584">
            <v>44664</v>
          </cell>
          <cell r="P584" t="str">
            <v>090903515</v>
          </cell>
          <cell r="Q584">
            <v>37627</v>
          </cell>
          <cell r="R584">
            <v>18</v>
          </cell>
        </row>
        <row r="584">
          <cell r="AA584">
            <v>18</v>
          </cell>
        </row>
        <row r="585">
          <cell r="B585">
            <v>1134</v>
          </cell>
          <cell r="C585" t="str">
            <v>针车A2线</v>
          </cell>
          <cell r="D585" t="str">
            <v>ផល​ សុផាត</v>
          </cell>
          <cell r="E585" t="str">
            <v>PHAL SOPHAT</v>
          </cell>
          <cell r="F585" t="str">
            <v>F</v>
          </cell>
          <cell r="G585">
            <v>44421</v>
          </cell>
          <cell r="H585">
            <v>2</v>
          </cell>
          <cell r="I585">
            <v>44482</v>
          </cell>
        </row>
        <row r="585">
          <cell r="M585">
            <v>44483</v>
          </cell>
          <cell r="N585">
            <v>6</v>
          </cell>
          <cell r="O585">
            <v>44665</v>
          </cell>
          <cell r="P585" t="str">
            <v>090834711</v>
          </cell>
          <cell r="Q585">
            <v>35952</v>
          </cell>
          <cell r="R585">
            <v>23</v>
          </cell>
          <cell r="S585" t="str">
            <v>29810160363276ផ</v>
          </cell>
        </row>
        <row r="585">
          <cell r="AA585">
            <v>18</v>
          </cell>
        </row>
        <row r="586">
          <cell r="B586">
            <v>1138</v>
          </cell>
          <cell r="C586" t="str">
            <v>针车E1线</v>
          </cell>
          <cell r="D586" t="str">
            <v>ប៉ុល សាម៉ន</v>
          </cell>
          <cell r="E586" t="str">
            <v>POL SAMORN</v>
          </cell>
          <cell r="F586" t="str">
            <v>F</v>
          </cell>
          <cell r="G586">
            <v>44421</v>
          </cell>
          <cell r="H586">
            <v>2</v>
          </cell>
          <cell r="I586">
            <v>44482</v>
          </cell>
        </row>
        <row r="586">
          <cell r="M586">
            <v>44483</v>
          </cell>
          <cell r="N586">
            <v>6</v>
          </cell>
          <cell r="O586">
            <v>44665</v>
          </cell>
          <cell r="P586" t="str">
            <v>090766652</v>
          </cell>
          <cell r="Q586">
            <v>33097</v>
          </cell>
          <cell r="R586">
            <v>31</v>
          </cell>
          <cell r="S586" t="str">
            <v>29003170657037ទ</v>
          </cell>
        </row>
        <row r="586">
          <cell r="AA586">
            <v>18</v>
          </cell>
        </row>
        <row r="587">
          <cell r="B587">
            <v>1139</v>
          </cell>
          <cell r="C587" t="str">
            <v>针车E2线</v>
          </cell>
          <cell r="D587" t="str">
            <v>កើត សាម៉េត</v>
          </cell>
          <cell r="E587" t="str">
            <v>KOEUT SAMEN</v>
          </cell>
          <cell r="F587" t="str">
            <v>F</v>
          </cell>
          <cell r="G587">
            <v>44421</v>
          </cell>
          <cell r="H587">
            <v>2</v>
          </cell>
          <cell r="I587">
            <v>44482</v>
          </cell>
        </row>
        <row r="587">
          <cell r="M587">
            <v>44483</v>
          </cell>
          <cell r="N587">
            <v>6</v>
          </cell>
          <cell r="O587">
            <v>44665</v>
          </cell>
          <cell r="P587" t="str">
            <v>090665168</v>
          </cell>
          <cell r="Q587">
            <v>36448</v>
          </cell>
          <cell r="R587">
            <v>21</v>
          </cell>
          <cell r="S587" t="str">
            <v>29905170757227ហ</v>
          </cell>
        </row>
        <row r="587">
          <cell r="AA587">
            <v>18</v>
          </cell>
        </row>
        <row r="588">
          <cell r="B588">
            <v>1141</v>
          </cell>
          <cell r="C588" t="str">
            <v>针车E2线</v>
          </cell>
          <cell r="D588" t="str">
            <v>វិន លក្ខិណា</v>
          </cell>
          <cell r="E588" t="str">
            <v>VIN LEAKHENA</v>
          </cell>
          <cell r="F588" t="str">
            <v>F</v>
          </cell>
          <cell r="G588">
            <v>44421</v>
          </cell>
          <cell r="H588">
            <v>2</v>
          </cell>
          <cell r="I588">
            <v>44482</v>
          </cell>
        </row>
        <row r="588">
          <cell r="M588">
            <v>44483</v>
          </cell>
          <cell r="N588">
            <v>6</v>
          </cell>
          <cell r="O588">
            <v>44665</v>
          </cell>
          <cell r="P588" t="str">
            <v>090769670</v>
          </cell>
          <cell r="Q588">
            <v>33588</v>
          </cell>
          <cell r="R588">
            <v>29</v>
          </cell>
          <cell r="S588" t="str">
            <v>29106170785794ក</v>
          </cell>
        </row>
        <row r="588">
          <cell r="AA588">
            <v>18</v>
          </cell>
        </row>
        <row r="589">
          <cell r="B589">
            <v>1142</v>
          </cell>
          <cell r="C589" t="str">
            <v>成型C线</v>
          </cell>
          <cell r="D589" t="str">
            <v>តូច នូ</v>
          </cell>
          <cell r="E589" t="str">
            <v>TOUCH  NOU</v>
          </cell>
          <cell r="F589" t="str">
            <v>F</v>
          </cell>
          <cell r="G589">
            <v>44420</v>
          </cell>
          <cell r="H589">
            <v>2</v>
          </cell>
          <cell r="I589">
            <v>44481</v>
          </cell>
        </row>
        <row r="589">
          <cell r="M589">
            <v>44482</v>
          </cell>
          <cell r="N589">
            <v>6</v>
          </cell>
          <cell r="O589">
            <v>44664</v>
          </cell>
          <cell r="P589" t="str">
            <v>090874511</v>
          </cell>
          <cell r="Q589">
            <v>37327</v>
          </cell>
          <cell r="R589">
            <v>19</v>
          </cell>
          <cell r="S589" t="str">
            <v>10201202992887ឋ</v>
          </cell>
        </row>
        <row r="589">
          <cell r="AA589">
            <v>18</v>
          </cell>
        </row>
        <row r="590">
          <cell r="B590">
            <v>1143</v>
          </cell>
          <cell r="C590" t="str">
            <v>针车翻译</v>
          </cell>
          <cell r="D590" t="str">
            <v>គង់ ធន</v>
          </cell>
          <cell r="E590" t="str">
            <v>KONG TORN </v>
          </cell>
          <cell r="F590" t="str">
            <v>M</v>
          </cell>
          <cell r="G590">
            <v>44421</v>
          </cell>
          <cell r="H590">
            <v>2</v>
          </cell>
          <cell r="I590">
            <v>44482</v>
          </cell>
        </row>
        <row r="590">
          <cell r="M590">
            <v>44483</v>
          </cell>
          <cell r="N590">
            <v>6</v>
          </cell>
          <cell r="O590">
            <v>44665</v>
          </cell>
          <cell r="P590" t="str">
            <v>090708137</v>
          </cell>
          <cell r="Q590">
            <v>32823</v>
          </cell>
          <cell r="R590">
            <v>31</v>
          </cell>
          <cell r="S590" t="str">
            <v>18902181243195ផ</v>
          </cell>
        </row>
        <row r="590">
          <cell r="AA590">
            <v>18</v>
          </cell>
        </row>
        <row r="591">
          <cell r="B591">
            <v>1144</v>
          </cell>
          <cell r="C591" t="str">
            <v>针车E1线</v>
          </cell>
          <cell r="D591" t="str">
            <v>ឈឹម សាបាន់</v>
          </cell>
          <cell r="E591" t="str">
            <v>CHHOEM SABANN</v>
          </cell>
          <cell r="F591" t="str">
            <v>F</v>
          </cell>
          <cell r="G591">
            <v>44422</v>
          </cell>
          <cell r="H591">
            <v>2</v>
          </cell>
          <cell r="I591">
            <v>44483</v>
          </cell>
        </row>
        <row r="591">
          <cell r="M591">
            <v>44484</v>
          </cell>
          <cell r="N591">
            <v>6</v>
          </cell>
          <cell r="O591">
            <v>44666</v>
          </cell>
          <cell r="P591" t="str">
            <v>090542616</v>
          </cell>
          <cell r="Q591">
            <v>30108</v>
          </cell>
          <cell r="R591">
            <v>39</v>
          </cell>
          <cell r="S591" t="str">
            <v>28311160400547ញ</v>
          </cell>
        </row>
        <row r="591">
          <cell r="AA591">
            <v>18</v>
          </cell>
        </row>
        <row r="592">
          <cell r="B592">
            <v>1147</v>
          </cell>
          <cell r="C592" t="str">
            <v>针车E1线</v>
          </cell>
          <cell r="D592" t="str">
            <v>ភី ស៊ីណាត</v>
          </cell>
          <cell r="E592" t="str">
            <v>PY SINAT</v>
          </cell>
          <cell r="F592" t="str">
            <v>F</v>
          </cell>
          <cell r="G592">
            <v>44422</v>
          </cell>
          <cell r="H592">
            <v>2</v>
          </cell>
          <cell r="I592">
            <v>44483</v>
          </cell>
        </row>
        <row r="592">
          <cell r="M592">
            <v>44484</v>
          </cell>
          <cell r="N592">
            <v>6</v>
          </cell>
          <cell r="O592">
            <v>44666</v>
          </cell>
          <cell r="P592" t="str">
            <v>090871569</v>
          </cell>
          <cell r="Q592">
            <v>36412</v>
          </cell>
          <cell r="R592">
            <v>22</v>
          </cell>
          <cell r="S592" t="str">
            <v>29910170945755ឡ</v>
          </cell>
        </row>
        <row r="592">
          <cell r="AA592">
            <v>18</v>
          </cell>
        </row>
        <row r="593">
          <cell r="B593">
            <v>1148</v>
          </cell>
          <cell r="C593" t="str">
            <v>针车E1线</v>
          </cell>
          <cell r="D593" t="str">
            <v>អ៊ុក ស្រីរត្ន័</v>
          </cell>
          <cell r="E593" t="str">
            <v>UN SREYROTH</v>
          </cell>
          <cell r="F593" t="str">
            <v>F</v>
          </cell>
          <cell r="G593">
            <v>44422</v>
          </cell>
          <cell r="H593">
            <v>2</v>
          </cell>
          <cell r="I593">
            <v>44483</v>
          </cell>
        </row>
        <row r="593">
          <cell r="M593">
            <v>44484</v>
          </cell>
          <cell r="N593">
            <v>6</v>
          </cell>
          <cell r="O593">
            <v>44666</v>
          </cell>
          <cell r="P593" t="str">
            <v>090940043</v>
          </cell>
          <cell r="Q593">
            <v>37624</v>
          </cell>
          <cell r="R593">
            <v>18</v>
          </cell>
        </row>
        <row r="593">
          <cell r="AA593">
            <v>18</v>
          </cell>
        </row>
        <row r="594">
          <cell r="B594">
            <v>1149</v>
          </cell>
          <cell r="C594" t="str">
            <v>针车E1线</v>
          </cell>
          <cell r="D594" t="str">
            <v>ណុប ផាន្នា</v>
          </cell>
          <cell r="E594" t="str">
            <v>NOP PHANNA</v>
          </cell>
          <cell r="F594" t="str">
            <v>F</v>
          </cell>
          <cell r="G594">
            <v>44422</v>
          </cell>
          <cell r="H594">
            <v>2</v>
          </cell>
          <cell r="I594">
            <v>44483</v>
          </cell>
        </row>
        <row r="594">
          <cell r="M594">
            <v>44484</v>
          </cell>
          <cell r="N594">
            <v>6</v>
          </cell>
          <cell r="O594">
            <v>44666</v>
          </cell>
          <cell r="P594" t="str">
            <v>090691609</v>
          </cell>
          <cell r="Q594">
            <v>34694</v>
          </cell>
          <cell r="R594">
            <v>26</v>
          </cell>
          <cell r="S594" t="str">
            <v>29404181366738ស</v>
          </cell>
        </row>
        <row r="594">
          <cell r="AA594">
            <v>18</v>
          </cell>
        </row>
        <row r="595">
          <cell r="B595">
            <v>1150</v>
          </cell>
          <cell r="C595" t="str">
            <v>成型B线</v>
          </cell>
          <cell r="D595" t="str">
            <v>រេត ធីតា</v>
          </cell>
          <cell r="E595" t="str">
            <v>RET THIDA</v>
          </cell>
          <cell r="F595" t="str">
            <v>F</v>
          </cell>
          <cell r="G595">
            <v>44422</v>
          </cell>
          <cell r="H595">
            <v>2</v>
          </cell>
          <cell r="I595">
            <v>44483</v>
          </cell>
        </row>
        <row r="595">
          <cell r="M595">
            <v>44484</v>
          </cell>
          <cell r="N595">
            <v>6</v>
          </cell>
          <cell r="O595">
            <v>44666</v>
          </cell>
          <cell r="P595" t="str">
            <v>050675923</v>
          </cell>
          <cell r="Q595">
            <v>32940</v>
          </cell>
          <cell r="R595">
            <v>31</v>
          </cell>
        </row>
        <row r="595">
          <cell r="AA595">
            <v>18</v>
          </cell>
        </row>
        <row r="596">
          <cell r="B596">
            <v>1151</v>
          </cell>
          <cell r="C596" t="str">
            <v>成型D线</v>
          </cell>
          <cell r="D596" t="str">
            <v>សោម នី</v>
          </cell>
          <cell r="E596" t="str">
            <v>SOM NY</v>
          </cell>
          <cell r="F596" t="str">
            <v>F</v>
          </cell>
          <cell r="G596">
            <v>44422</v>
          </cell>
          <cell r="H596">
            <v>2</v>
          </cell>
          <cell r="I596">
            <v>44483</v>
          </cell>
        </row>
        <row r="596">
          <cell r="M596">
            <v>44484</v>
          </cell>
          <cell r="N596">
            <v>6</v>
          </cell>
          <cell r="O596">
            <v>44666</v>
          </cell>
          <cell r="P596" t="str">
            <v>090703707</v>
          </cell>
          <cell r="Q596">
            <v>29351</v>
          </cell>
          <cell r="R596">
            <v>41</v>
          </cell>
        </row>
        <row r="596">
          <cell r="AA596">
            <v>18</v>
          </cell>
        </row>
        <row r="597">
          <cell r="B597">
            <v>1152</v>
          </cell>
          <cell r="C597" t="str">
            <v>成型B线</v>
          </cell>
          <cell r="D597" t="str">
            <v>កៅ ស្រីនីត</v>
          </cell>
          <cell r="E597" t="str">
            <v>KAO SREYNIT </v>
          </cell>
          <cell r="F597" t="str">
            <v>F</v>
          </cell>
          <cell r="G597">
            <v>44422</v>
          </cell>
          <cell r="H597">
            <v>2</v>
          </cell>
          <cell r="I597">
            <v>44483</v>
          </cell>
        </row>
        <row r="597">
          <cell r="M597">
            <v>44484</v>
          </cell>
          <cell r="N597">
            <v>6</v>
          </cell>
          <cell r="O597">
            <v>44666</v>
          </cell>
          <cell r="P597" t="str">
            <v>090885468</v>
          </cell>
          <cell r="Q597">
            <v>37537</v>
          </cell>
          <cell r="R597">
            <v>18</v>
          </cell>
        </row>
        <row r="597">
          <cell r="AA597">
            <v>18</v>
          </cell>
        </row>
        <row r="598">
          <cell r="B598">
            <v>1153</v>
          </cell>
          <cell r="C598" t="str">
            <v>成型D线</v>
          </cell>
          <cell r="D598" t="str">
            <v>ជុក សំអូន</v>
          </cell>
          <cell r="E598" t="str">
            <v>CHOK SAMOUN</v>
          </cell>
          <cell r="F598" t="str">
            <v>F</v>
          </cell>
          <cell r="G598">
            <v>44422</v>
          </cell>
          <cell r="H598">
            <v>2</v>
          </cell>
          <cell r="I598">
            <v>44483</v>
          </cell>
        </row>
        <row r="598">
          <cell r="M598">
            <v>44484</v>
          </cell>
          <cell r="N598">
            <v>6</v>
          </cell>
          <cell r="O598">
            <v>44666</v>
          </cell>
          <cell r="P598" t="str">
            <v>100680860</v>
          </cell>
          <cell r="Q598">
            <v>32996</v>
          </cell>
          <cell r="R598">
            <v>31</v>
          </cell>
        </row>
        <row r="598">
          <cell r="AA598">
            <v>18</v>
          </cell>
        </row>
        <row r="599">
          <cell r="B599">
            <v>1154</v>
          </cell>
          <cell r="C599" t="str">
            <v>品管</v>
          </cell>
          <cell r="D599" t="str">
            <v>នេត សារ៉ុមរីណា</v>
          </cell>
          <cell r="E599" t="str">
            <v>NET SAROMRINA</v>
          </cell>
          <cell r="F599" t="str">
            <v>F</v>
          </cell>
          <cell r="G599">
            <v>44421</v>
          </cell>
          <cell r="H599">
            <v>2</v>
          </cell>
          <cell r="I599">
            <v>44482</v>
          </cell>
        </row>
        <row r="599">
          <cell r="M599">
            <v>44483</v>
          </cell>
          <cell r="N599">
            <v>6</v>
          </cell>
          <cell r="O599">
            <v>44665</v>
          </cell>
          <cell r="P599" t="str">
            <v>090939506</v>
          </cell>
          <cell r="Q599">
            <v>37456</v>
          </cell>
          <cell r="R599">
            <v>19</v>
          </cell>
        </row>
        <row r="599">
          <cell r="AA599">
            <v>18</v>
          </cell>
        </row>
        <row r="600">
          <cell r="B600">
            <v>1156</v>
          </cell>
          <cell r="C600" t="str">
            <v>针车E1线</v>
          </cell>
          <cell r="D600" t="str">
            <v>មី សីឡា</v>
          </cell>
          <cell r="E600" t="str">
            <v>MY SEYLA</v>
          </cell>
          <cell r="F600" t="str">
            <v>F</v>
          </cell>
          <cell r="G600">
            <v>44424</v>
          </cell>
          <cell r="H600">
            <v>2</v>
          </cell>
          <cell r="I600">
            <v>44485</v>
          </cell>
        </row>
        <row r="600">
          <cell r="M600">
            <v>44486</v>
          </cell>
          <cell r="N600">
            <v>6</v>
          </cell>
          <cell r="O600">
            <v>44668</v>
          </cell>
          <cell r="P600" t="str">
            <v>090721165</v>
          </cell>
          <cell r="Q600">
            <v>33310</v>
          </cell>
          <cell r="R600">
            <v>30</v>
          </cell>
          <cell r="S600" t="str">
            <v>29101191971671ព</v>
          </cell>
        </row>
        <row r="600">
          <cell r="AA600">
            <v>18</v>
          </cell>
        </row>
        <row r="601">
          <cell r="B601">
            <v>1157</v>
          </cell>
          <cell r="C601" t="str">
            <v>针车E1线</v>
          </cell>
          <cell r="D601" t="str">
            <v>ស ស៊ីថា</v>
          </cell>
          <cell r="E601" t="str">
            <v>SAR SITHA</v>
          </cell>
          <cell r="F601" t="str">
            <v>F</v>
          </cell>
          <cell r="G601">
            <v>44424</v>
          </cell>
          <cell r="H601">
            <v>2</v>
          </cell>
          <cell r="I601">
            <v>44485</v>
          </cell>
        </row>
        <row r="601">
          <cell r="M601">
            <v>44486</v>
          </cell>
          <cell r="N601">
            <v>6</v>
          </cell>
          <cell r="O601">
            <v>44668</v>
          </cell>
          <cell r="P601" t="str">
            <v>090611206</v>
          </cell>
          <cell r="Q601">
            <v>32942</v>
          </cell>
          <cell r="R601">
            <v>31</v>
          </cell>
          <cell r="S601" t="str">
            <v>29010192226554ត</v>
          </cell>
        </row>
        <row r="601">
          <cell r="AA601">
            <v>18</v>
          </cell>
        </row>
        <row r="602">
          <cell r="B602">
            <v>1065</v>
          </cell>
          <cell r="C602" t="str">
            <v>针车E1组长</v>
          </cell>
          <cell r="D602" t="str">
            <v>យ៉ាត់ វៀង</v>
          </cell>
          <cell r="E602" t="str">
            <v>YATH VENG </v>
          </cell>
          <cell r="F602" t="str">
            <v>F</v>
          </cell>
          <cell r="G602">
            <v>44424</v>
          </cell>
          <cell r="H602">
            <v>2</v>
          </cell>
          <cell r="I602">
            <v>44485</v>
          </cell>
        </row>
        <row r="602">
          <cell r="M602">
            <v>44486</v>
          </cell>
          <cell r="N602">
            <v>6</v>
          </cell>
          <cell r="O602">
            <v>44668</v>
          </cell>
          <cell r="P602" t="str">
            <v>090572012</v>
          </cell>
          <cell r="Q602">
            <v>33725</v>
          </cell>
          <cell r="R602">
            <v>29</v>
          </cell>
          <cell r="S602" t="str">
            <v>29201170567936យ</v>
          </cell>
        </row>
        <row r="602">
          <cell r="AA602">
            <v>18</v>
          </cell>
        </row>
        <row r="603">
          <cell r="B603">
            <v>1146</v>
          </cell>
          <cell r="C603" t="str">
            <v>针车E1线</v>
          </cell>
          <cell r="D603" t="str">
            <v>ពុត សាមាន</v>
          </cell>
          <cell r="E603" t="str">
            <v>PUT SAMEAN</v>
          </cell>
          <cell r="F603" t="str">
            <v>F</v>
          </cell>
          <cell r="G603">
            <v>44422</v>
          </cell>
          <cell r="H603">
            <v>2</v>
          </cell>
          <cell r="I603">
            <v>44483</v>
          </cell>
        </row>
        <row r="603">
          <cell r="M603">
            <v>44484</v>
          </cell>
          <cell r="N603">
            <v>6</v>
          </cell>
          <cell r="O603">
            <v>44666</v>
          </cell>
          <cell r="P603" t="str">
            <v>090928456</v>
          </cell>
          <cell r="Q603">
            <v>34252</v>
          </cell>
          <cell r="R603">
            <v>27</v>
          </cell>
          <cell r="S603" t="str">
            <v>29312160497536យ</v>
          </cell>
        </row>
        <row r="603">
          <cell r="AA603">
            <v>18</v>
          </cell>
        </row>
        <row r="604">
          <cell r="B604">
            <v>1159</v>
          </cell>
          <cell r="C604" t="str">
            <v>成型C线</v>
          </cell>
          <cell r="D604" t="str">
            <v>រ៉ាយ ស្រីកា</v>
          </cell>
          <cell r="E604" t="str">
            <v>RAY SREYKA</v>
          </cell>
          <cell r="F604" t="str">
            <v>F</v>
          </cell>
          <cell r="G604">
            <v>44424</v>
          </cell>
          <cell r="H604">
            <v>2</v>
          </cell>
          <cell r="I604">
            <v>44485</v>
          </cell>
        </row>
        <row r="604">
          <cell r="M604">
            <v>44486</v>
          </cell>
          <cell r="N604">
            <v>6</v>
          </cell>
          <cell r="O604">
            <v>44668</v>
          </cell>
          <cell r="P604" t="str">
            <v>090941556</v>
          </cell>
          <cell r="Q604">
            <v>37990</v>
          </cell>
          <cell r="R604">
            <v>17</v>
          </cell>
        </row>
        <row r="604">
          <cell r="AA604">
            <v>18</v>
          </cell>
        </row>
        <row r="605">
          <cell r="B605">
            <v>1158</v>
          </cell>
          <cell r="C605" t="str">
            <v>成型C线</v>
          </cell>
          <cell r="D605" t="str">
            <v>ហុន ស្រីនិច</v>
          </cell>
          <cell r="E605" t="str">
            <v>HON SREYNICH</v>
          </cell>
          <cell r="F605" t="str">
            <v>F</v>
          </cell>
          <cell r="G605">
            <v>44424</v>
          </cell>
          <cell r="H605">
            <v>2</v>
          </cell>
          <cell r="I605">
            <v>44485</v>
          </cell>
        </row>
        <row r="605">
          <cell r="M605">
            <v>44486</v>
          </cell>
          <cell r="N605">
            <v>6</v>
          </cell>
          <cell r="O605">
            <v>44668</v>
          </cell>
          <cell r="P605" t="str">
            <v>090946637</v>
          </cell>
          <cell r="Q605">
            <v>37680</v>
          </cell>
          <cell r="R605">
            <v>18</v>
          </cell>
        </row>
        <row r="605">
          <cell r="AA605">
            <v>18</v>
          </cell>
        </row>
        <row r="606">
          <cell r="B606">
            <v>1161</v>
          </cell>
          <cell r="C606" t="str">
            <v>针车E1线</v>
          </cell>
          <cell r="D606" t="str">
            <v>សោម ស្រីលី</v>
          </cell>
          <cell r="E606" t="str">
            <v>SOM SREYLY</v>
          </cell>
          <cell r="F606" t="str">
            <v>F</v>
          </cell>
          <cell r="G606">
            <v>44424</v>
          </cell>
          <cell r="H606">
            <v>2</v>
          </cell>
          <cell r="I606">
            <v>44485</v>
          </cell>
        </row>
        <row r="606">
          <cell r="M606">
            <v>44486</v>
          </cell>
          <cell r="N606">
            <v>6</v>
          </cell>
          <cell r="O606">
            <v>44668</v>
          </cell>
          <cell r="P606" t="str">
            <v>090910407</v>
          </cell>
          <cell r="Q606">
            <v>36958</v>
          </cell>
          <cell r="R606">
            <v>20</v>
          </cell>
        </row>
        <row r="606">
          <cell r="AA606">
            <v>18</v>
          </cell>
        </row>
        <row r="607">
          <cell r="B607">
            <v>1162</v>
          </cell>
          <cell r="C607" t="str">
            <v>针车E2线</v>
          </cell>
          <cell r="D607" t="str">
            <v>ផូយ ស្រីពេជ</v>
          </cell>
          <cell r="E607" t="str">
            <v>PHOY SREYPICH</v>
          </cell>
          <cell r="F607" t="str">
            <v>F</v>
          </cell>
          <cell r="G607">
            <v>44424</v>
          </cell>
          <cell r="H607">
            <v>2</v>
          </cell>
          <cell r="I607">
            <v>44485</v>
          </cell>
        </row>
        <row r="607">
          <cell r="M607">
            <v>44486</v>
          </cell>
          <cell r="N607">
            <v>6</v>
          </cell>
          <cell r="O607">
            <v>44668</v>
          </cell>
          <cell r="P607" t="str">
            <v>090909540</v>
          </cell>
          <cell r="Q607">
            <v>37732</v>
          </cell>
          <cell r="R607">
            <v>18</v>
          </cell>
        </row>
        <row r="607">
          <cell r="AA607">
            <v>18</v>
          </cell>
        </row>
        <row r="608">
          <cell r="B608">
            <v>1163</v>
          </cell>
          <cell r="C608" t="str">
            <v>品管</v>
          </cell>
          <cell r="D608" t="str">
            <v>យ៉ាន់ ស្រីពៅ</v>
          </cell>
          <cell r="E608" t="str">
            <v>YAN SREYPOV</v>
          </cell>
          <cell r="F608" t="str">
            <v>F</v>
          </cell>
          <cell r="G608">
            <v>44424</v>
          </cell>
          <cell r="H608">
            <v>2</v>
          </cell>
          <cell r="I608">
            <v>44485</v>
          </cell>
        </row>
        <row r="608">
          <cell r="M608">
            <v>44486</v>
          </cell>
          <cell r="N608">
            <v>6</v>
          </cell>
          <cell r="O608">
            <v>44668</v>
          </cell>
          <cell r="P608" t="str">
            <v>090891196</v>
          </cell>
          <cell r="Q608">
            <v>37852</v>
          </cell>
          <cell r="R608">
            <v>18</v>
          </cell>
          <cell r="S608" t="str">
            <v>20312202529111ឡ</v>
          </cell>
        </row>
        <row r="608">
          <cell r="AA608">
            <v>18</v>
          </cell>
        </row>
        <row r="609">
          <cell r="B609">
            <v>1168</v>
          </cell>
          <cell r="C609" t="str">
            <v>成型C线</v>
          </cell>
          <cell r="D609" t="str">
            <v>រិទ្ធ ដេវ៉ីត</v>
          </cell>
          <cell r="E609" t="str">
            <v>HRITH DEVIT</v>
          </cell>
          <cell r="F609" t="str">
            <v>F</v>
          </cell>
          <cell r="G609">
            <v>44424</v>
          </cell>
          <cell r="H609">
            <v>2</v>
          </cell>
          <cell r="I609">
            <v>44485</v>
          </cell>
        </row>
        <row r="609">
          <cell r="M609">
            <v>44486</v>
          </cell>
          <cell r="N609">
            <v>6</v>
          </cell>
          <cell r="O609">
            <v>44668</v>
          </cell>
          <cell r="P609" t="str">
            <v>230061713</v>
          </cell>
          <cell r="Q609">
            <v>36077</v>
          </cell>
          <cell r="R609">
            <v>22</v>
          </cell>
        </row>
        <row r="609">
          <cell r="AA609">
            <v>18</v>
          </cell>
        </row>
        <row r="610">
          <cell r="B610">
            <v>1164</v>
          </cell>
          <cell r="C610" t="str">
            <v>品管</v>
          </cell>
          <cell r="D610" t="str">
            <v>សោម បូរឿន</v>
          </cell>
          <cell r="E610" t="str">
            <v>SOM BOROEUN</v>
          </cell>
          <cell r="F610" t="str">
            <v>F</v>
          </cell>
          <cell r="G610">
            <v>44425</v>
          </cell>
          <cell r="H610">
            <v>2</v>
          </cell>
          <cell r="I610">
            <v>44486</v>
          </cell>
        </row>
        <row r="610">
          <cell r="M610">
            <v>44487</v>
          </cell>
          <cell r="N610">
            <v>6</v>
          </cell>
          <cell r="O610">
            <v>44669</v>
          </cell>
          <cell r="P610" t="str">
            <v>090861749</v>
          </cell>
          <cell r="Q610">
            <v>32278</v>
          </cell>
          <cell r="R610">
            <v>33</v>
          </cell>
          <cell r="S610" t="str">
            <v>28803170659794-ឃ</v>
          </cell>
        </row>
        <row r="610">
          <cell r="AA610">
            <v>18</v>
          </cell>
        </row>
        <row r="611">
          <cell r="B611">
            <v>1165</v>
          </cell>
          <cell r="C611" t="str">
            <v>针车E1线</v>
          </cell>
          <cell r="D611" t="str">
            <v>ស៊ិន សាផាត</v>
          </cell>
          <cell r="E611" t="str">
            <v>SIN SAPHAT</v>
          </cell>
          <cell r="F611" t="str">
            <v>F</v>
          </cell>
          <cell r="G611">
            <v>44425</v>
          </cell>
          <cell r="H611">
            <v>2</v>
          </cell>
          <cell r="I611">
            <v>44486</v>
          </cell>
        </row>
        <row r="611">
          <cell r="M611">
            <v>44487</v>
          </cell>
          <cell r="N611">
            <v>6</v>
          </cell>
          <cell r="O611">
            <v>44669</v>
          </cell>
          <cell r="P611" t="str">
            <v>090922869</v>
          </cell>
          <cell r="Q611">
            <v>33875</v>
          </cell>
          <cell r="R611">
            <v>28</v>
          </cell>
        </row>
        <row r="611">
          <cell r="AA611">
            <v>18</v>
          </cell>
        </row>
        <row r="612">
          <cell r="B612">
            <v>1167</v>
          </cell>
          <cell r="C612" t="str">
            <v>裁断</v>
          </cell>
          <cell r="D612" t="str">
            <v>ឯក ចាន់រ៉ា</v>
          </cell>
          <cell r="E612" t="str">
            <v>EK CHANRA</v>
          </cell>
          <cell r="F612" t="str">
            <v>F</v>
          </cell>
          <cell r="G612">
            <v>44425</v>
          </cell>
          <cell r="H612">
            <v>2</v>
          </cell>
          <cell r="I612">
            <v>44486</v>
          </cell>
        </row>
        <row r="612">
          <cell r="M612">
            <v>44487</v>
          </cell>
          <cell r="N612">
            <v>6</v>
          </cell>
          <cell r="O612">
            <v>44669</v>
          </cell>
          <cell r="P612" t="str">
            <v>090911334</v>
          </cell>
          <cell r="Q612">
            <v>31749</v>
          </cell>
          <cell r="R612">
            <v>34</v>
          </cell>
          <cell r="S612" t="str">
            <v>28612160560207-ឍ</v>
          </cell>
        </row>
        <row r="612">
          <cell r="AA612">
            <v>18</v>
          </cell>
        </row>
        <row r="613">
          <cell r="B613">
            <v>1136</v>
          </cell>
          <cell r="C613" t="str">
            <v>针车B2线</v>
          </cell>
          <cell r="D613" t="str">
            <v>ទួច បុប្ឋា</v>
          </cell>
          <cell r="E613" t="str">
            <v>TOUCH BOPHA</v>
          </cell>
          <cell r="F613" t="str">
            <v>F</v>
          </cell>
          <cell r="G613">
            <v>44421</v>
          </cell>
          <cell r="H613">
            <v>2</v>
          </cell>
          <cell r="I613">
            <v>44482</v>
          </cell>
        </row>
        <row r="613">
          <cell r="M613">
            <v>44483</v>
          </cell>
          <cell r="N613">
            <v>6</v>
          </cell>
          <cell r="O613">
            <v>44665</v>
          </cell>
          <cell r="P613" t="str">
            <v>051182076</v>
          </cell>
          <cell r="Q613">
            <v>31536</v>
          </cell>
          <cell r="R613">
            <v>35</v>
          </cell>
        </row>
        <row r="613">
          <cell r="AA613">
            <v>18</v>
          </cell>
        </row>
        <row r="614">
          <cell r="B614">
            <v>1169</v>
          </cell>
          <cell r="C614" t="str">
            <v>针车E1线</v>
          </cell>
          <cell r="D614" t="str">
            <v>ទេព សម័យ</v>
          </cell>
          <cell r="E614" t="str">
            <v>TEP SAMAI</v>
          </cell>
          <cell r="F614" t="str">
            <v>F</v>
          </cell>
          <cell r="G614">
            <v>44427</v>
          </cell>
          <cell r="H614">
            <v>2</v>
          </cell>
          <cell r="I614">
            <v>44488</v>
          </cell>
        </row>
        <row r="614">
          <cell r="M614">
            <v>44489</v>
          </cell>
          <cell r="N614">
            <v>6</v>
          </cell>
          <cell r="O614">
            <v>44671</v>
          </cell>
          <cell r="P614" t="str">
            <v>090706426</v>
          </cell>
          <cell r="Q614">
            <v>34197</v>
          </cell>
          <cell r="R614">
            <v>28</v>
          </cell>
        </row>
        <row r="614">
          <cell r="AA614">
            <v>18</v>
          </cell>
        </row>
        <row r="615">
          <cell r="B615">
            <v>1170</v>
          </cell>
          <cell r="C615" t="str">
            <v>针车F1线</v>
          </cell>
          <cell r="D615" t="str">
            <v>សូ រ៉ាទី</v>
          </cell>
          <cell r="E615" t="str">
            <v>SO RATY</v>
          </cell>
          <cell r="F615" t="str">
            <v>F</v>
          </cell>
          <cell r="G615">
            <v>44428</v>
          </cell>
          <cell r="H615">
            <v>2</v>
          </cell>
          <cell r="I615">
            <v>44489</v>
          </cell>
        </row>
        <row r="615">
          <cell r="M615">
            <v>44490</v>
          </cell>
          <cell r="N615">
            <v>6</v>
          </cell>
          <cell r="O615">
            <v>44672</v>
          </cell>
          <cell r="P615" t="str">
            <v>090842440</v>
          </cell>
          <cell r="Q615">
            <v>33052</v>
          </cell>
          <cell r="R615">
            <v>31</v>
          </cell>
          <cell r="S615" t="str">
            <v>29006170799393-អ</v>
          </cell>
        </row>
        <row r="615">
          <cell r="AA615">
            <v>18</v>
          </cell>
        </row>
        <row r="616">
          <cell r="B616">
            <v>1171</v>
          </cell>
          <cell r="C616" t="str">
            <v>裁断</v>
          </cell>
          <cell r="D616" t="str">
            <v>យី ផល្លា</v>
          </cell>
          <cell r="E616" t="str">
            <v>YI PHALLA</v>
          </cell>
          <cell r="F616" t="str">
            <v>M</v>
          </cell>
          <cell r="G616">
            <v>44429</v>
          </cell>
          <cell r="H616">
            <v>2</v>
          </cell>
          <cell r="I616">
            <v>44490</v>
          </cell>
        </row>
        <row r="616">
          <cell r="M616">
            <v>44491</v>
          </cell>
          <cell r="N616">
            <v>6</v>
          </cell>
          <cell r="O616">
            <v>44673</v>
          </cell>
          <cell r="P616" t="str">
            <v>090907554</v>
          </cell>
          <cell r="Q616">
            <v>36729</v>
          </cell>
          <cell r="R616">
            <v>21</v>
          </cell>
        </row>
        <row r="616">
          <cell r="AA616">
            <v>18</v>
          </cell>
        </row>
        <row r="617">
          <cell r="B617">
            <v>1172</v>
          </cell>
          <cell r="C617" t="str">
            <v>裁断</v>
          </cell>
          <cell r="D617" t="str">
            <v>រស់ សុផល</v>
          </cell>
          <cell r="E617" t="str">
            <v>ROS SOPHAL</v>
          </cell>
          <cell r="F617" t="str">
            <v>F</v>
          </cell>
          <cell r="G617">
            <v>44431</v>
          </cell>
          <cell r="H617">
            <v>2</v>
          </cell>
          <cell r="I617">
            <v>44492</v>
          </cell>
        </row>
        <row r="617">
          <cell r="M617">
            <v>44493</v>
          </cell>
          <cell r="N617">
            <v>6</v>
          </cell>
          <cell r="O617">
            <v>44675</v>
          </cell>
          <cell r="P617" t="str">
            <v>090556447</v>
          </cell>
          <cell r="Q617">
            <v>29692</v>
          </cell>
          <cell r="R617">
            <v>40</v>
          </cell>
          <cell r="S617" t="str">
            <v>2810117-0574940-ថ</v>
          </cell>
        </row>
        <row r="617">
          <cell r="AA617">
            <v>18</v>
          </cell>
        </row>
        <row r="618">
          <cell r="B618">
            <v>1013</v>
          </cell>
          <cell r="C618" t="str">
            <v>成型A线</v>
          </cell>
          <cell r="D618" t="str">
            <v>ធឿ វ៉ាន់ធិន</v>
          </cell>
          <cell r="E618" t="str">
            <v>THOEU VANTHIN</v>
          </cell>
          <cell r="F618" t="str">
            <v>M</v>
          </cell>
          <cell r="G618">
            <v>44404</v>
          </cell>
          <cell r="H618">
            <v>2</v>
          </cell>
          <cell r="I618">
            <v>44466</v>
          </cell>
        </row>
        <row r="618">
          <cell r="M618">
            <v>44467</v>
          </cell>
          <cell r="N618">
            <v>6</v>
          </cell>
          <cell r="O618">
            <v>44648</v>
          </cell>
          <cell r="P618" t="str">
            <v>090897222</v>
          </cell>
          <cell r="Q618">
            <v>32933</v>
          </cell>
          <cell r="R618">
            <v>31</v>
          </cell>
        </row>
        <row r="618">
          <cell r="AA618">
            <v>18</v>
          </cell>
        </row>
        <row r="619">
          <cell r="B619">
            <v>1174</v>
          </cell>
          <cell r="C619" t="str">
            <v>裁断</v>
          </cell>
          <cell r="D619" t="str">
            <v>កន សុថាន</v>
          </cell>
          <cell r="E619" t="str">
            <v>KORN SOTHAN</v>
          </cell>
          <cell r="F619" t="str">
            <v>F</v>
          </cell>
          <cell r="G619">
            <v>44433</v>
          </cell>
          <cell r="H619">
            <v>2</v>
          </cell>
          <cell r="I619">
            <v>44494</v>
          </cell>
        </row>
        <row r="619">
          <cell r="M619">
            <v>44495</v>
          </cell>
          <cell r="N619">
            <v>6</v>
          </cell>
          <cell r="O619">
            <v>44677</v>
          </cell>
          <cell r="P619" t="str">
            <v>090574471</v>
          </cell>
          <cell r="Q619">
            <v>30722</v>
          </cell>
          <cell r="R619">
            <v>37</v>
          </cell>
        </row>
        <row r="619">
          <cell r="AA619">
            <v>18</v>
          </cell>
        </row>
        <row r="620">
          <cell r="B620">
            <v>1175</v>
          </cell>
          <cell r="C620" t="str">
            <v>品管</v>
          </cell>
          <cell r="D620" t="str">
            <v>វិន សាមាន</v>
          </cell>
          <cell r="E620" t="str">
            <v>VIN SAMEAN</v>
          </cell>
          <cell r="F620" t="str">
            <v>F</v>
          </cell>
          <cell r="G620">
            <v>44439</v>
          </cell>
          <cell r="H620">
            <v>2</v>
          </cell>
          <cell r="I620">
            <v>44500</v>
          </cell>
        </row>
        <row r="620">
          <cell r="M620">
            <v>44501</v>
          </cell>
          <cell r="N620">
            <v>6</v>
          </cell>
          <cell r="O620">
            <v>44682</v>
          </cell>
          <cell r="P620" t="str">
            <v>050657386</v>
          </cell>
          <cell r="Q620">
            <v>31779</v>
          </cell>
          <cell r="R620">
            <v>34</v>
          </cell>
          <cell r="S620" t="str">
            <v>28701170561681-ប</v>
          </cell>
        </row>
        <row r="620">
          <cell r="AA620">
            <v>18</v>
          </cell>
        </row>
        <row r="621">
          <cell r="B621">
            <v>1176</v>
          </cell>
          <cell r="C621" t="str">
            <v>仓库</v>
          </cell>
          <cell r="D621" t="str">
            <v>ពេញ សុម៉ាឡី</v>
          </cell>
          <cell r="E621" t="str">
            <v>PENH SOMALEY</v>
          </cell>
          <cell r="F621" t="str">
            <v>M</v>
          </cell>
          <cell r="G621">
            <v>44440</v>
          </cell>
          <cell r="H621">
            <v>2</v>
          </cell>
          <cell r="I621">
            <v>44501</v>
          </cell>
        </row>
        <row r="621">
          <cell r="M621">
            <v>44502</v>
          </cell>
          <cell r="N621">
            <v>6</v>
          </cell>
          <cell r="O621">
            <v>44683</v>
          </cell>
          <cell r="P621" t="str">
            <v>090846614</v>
          </cell>
          <cell r="Q621">
            <v>36661</v>
          </cell>
          <cell r="R621">
            <v>21</v>
          </cell>
        </row>
        <row r="621">
          <cell r="AA621">
            <v>18</v>
          </cell>
        </row>
      </sheetData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行政部"/>
      <sheetName val="现场幕僚"/>
      <sheetName val="保安"/>
      <sheetName val="电工&amp;机修"/>
      <sheetName val="成型"/>
      <sheetName val="成型拌胶房"/>
      <sheetName val="针车"/>
      <sheetName val="电脑车"/>
      <sheetName val="裁断"/>
      <sheetName val="品管"/>
      <sheetName val="仓库"/>
      <sheetName val="全厂"/>
      <sheetName val="Sheet1"/>
      <sheetName val="Sheet2"/>
      <sheetName val="At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អត្តលេខ 编号</v>
          </cell>
          <cell r="C1" t="str">
            <v>ផ្នែក 部门</v>
          </cell>
          <cell r="D1" t="str">
            <v>ឈ្មោះខ្មែរ 柬文姓名</v>
          </cell>
          <cell r="E1" t="str">
            <v>អង់គ្លេស 英文姓名</v>
          </cell>
          <cell r="F1" t="str">
            <v>ភេទ 性别</v>
          </cell>
          <cell r="G1" t="str">
            <v>ថ្ងៃចូលធ្វើការ 进厂日期</v>
          </cell>
          <cell r="H1" t="str">
            <v>试用期期限</v>
          </cell>
          <cell r="I1" t="str">
            <v>试用期合同截止日期</v>
          </cell>
          <cell r="J1" t="str">
            <v>3个月有限期合同开始日期</v>
          </cell>
          <cell r="K1" t="str">
            <v>有限期合同期限</v>
          </cell>
          <cell r="L1" t="str">
            <v>3个月有限期合同截止日期</v>
          </cell>
          <cell r="M1" t="str">
            <v>6个月有限期合同开始日期</v>
          </cell>
          <cell r="N1" t="str">
            <v>有限期合同期限</v>
          </cell>
          <cell r="O1" t="str">
            <v>6个月有限期合同截止日期</v>
          </cell>
          <cell r="P1" t="str">
            <v>6个月有限期合同开始日期</v>
          </cell>
          <cell r="Q1" t="str">
            <v>有限期合同期限</v>
          </cell>
          <cell r="R1" t="str">
            <v>6个月有限期合同截止日期</v>
          </cell>
          <cell r="S1" t="str">
            <v>6个月有限期合同开始日期</v>
          </cell>
          <cell r="T1" t="str">
            <v>有限期合同期限</v>
          </cell>
          <cell r="U1" t="str">
            <v>6个月有限期合同截止日期</v>
          </cell>
          <cell r="V1" t="str">
            <v>អត្តសញ្ញាប័ណ្ណ 身份证号</v>
          </cell>
          <cell r="W1" t="str">
            <v>ថ្ងៃខែឆ្នាំកំណើត 出生日期</v>
          </cell>
          <cell r="X1" t="str">
            <v>年龄</v>
          </cell>
          <cell r="Y1" t="str">
            <v>ប.ស.ស 保险证</v>
          </cell>
          <cell r="Z1" t="str">
            <v>ទីកន្លែង 地址</v>
          </cell>
          <cell r="AA1" t="str">
            <v>លេខទូរសព្ទ 电话</v>
          </cell>
        </row>
        <row r="1">
          <cell r="AC1" t="str">
            <v>配偶</v>
          </cell>
          <cell r="AD1" t="str">
            <v>孩子</v>
          </cell>
          <cell r="AE1" t="str">
            <v>18-36个月小孩</v>
          </cell>
          <cell r="AF1" t="str">
            <v>សៀវភៅការងារ 劳工证</v>
          </cell>
          <cell r="AG1" t="str">
            <v>ប័ណ្ណចាក់វ៉ាក់សាំងកូវិត១៩打疫苗</v>
          </cell>
          <cell r="AH1" t="str">
            <v>年假天数</v>
          </cell>
          <cell r="AI1" t="str">
            <v>已使用年假天数</v>
          </cell>
          <cell r="AJ1" t="str">
            <v>剩余年假天数</v>
          </cell>
          <cell r="AK1" t="str">
            <v>9月-12月</v>
          </cell>
        </row>
        <row r="2">
          <cell r="B2">
            <v>202</v>
          </cell>
          <cell r="C2" t="str">
            <v>厨师</v>
          </cell>
          <cell r="D2" t="str">
            <v>ស៊ុត សូនី</v>
          </cell>
          <cell r="E2" t="str">
            <v>SUTH SONY</v>
          </cell>
          <cell r="F2" t="str">
            <v>M</v>
          </cell>
          <cell r="G2">
            <v>44069</v>
          </cell>
          <cell r="H2">
            <v>2</v>
          </cell>
          <cell r="I2">
            <v>44130</v>
          </cell>
          <cell r="J2">
            <v>44131</v>
          </cell>
          <cell r="K2">
            <v>3</v>
          </cell>
          <cell r="L2">
            <v>44223</v>
          </cell>
          <cell r="M2">
            <v>44224</v>
          </cell>
          <cell r="N2">
            <v>6</v>
          </cell>
          <cell r="O2">
            <v>44405</v>
          </cell>
          <cell r="P2">
            <v>44406</v>
          </cell>
          <cell r="Q2">
            <v>6</v>
          </cell>
          <cell r="R2">
            <v>44590</v>
          </cell>
          <cell r="S2">
            <v>44591</v>
          </cell>
          <cell r="T2">
            <v>6</v>
          </cell>
          <cell r="U2">
            <v>44772</v>
          </cell>
          <cell r="V2" t="str">
            <v>090837196</v>
          </cell>
          <cell r="W2">
            <v>32759</v>
          </cell>
          <cell r="X2">
            <v>32</v>
          </cell>
          <cell r="Y2" t="str">
            <v>1891217-1116757-ម</v>
          </cell>
          <cell r="Z2" t="str">
            <v>柴桢省</v>
          </cell>
          <cell r="AA2" t="str">
            <v>097 49 22 755</v>
          </cell>
        </row>
        <row r="2">
          <cell r="AC2">
            <v>0</v>
          </cell>
          <cell r="AD2">
            <v>2</v>
          </cell>
          <cell r="AE2">
            <v>0</v>
          </cell>
          <cell r="AF2" t="str">
            <v>有发票</v>
          </cell>
          <cell r="AG2">
            <v>1266506</v>
          </cell>
          <cell r="AH2">
            <v>18</v>
          </cell>
          <cell r="AI2">
            <v>2.5</v>
          </cell>
          <cell r="AJ2">
            <v>15.5</v>
          </cell>
        </row>
        <row r="3">
          <cell r="B3">
            <v>207</v>
          </cell>
          <cell r="C3" t="str">
            <v>清洁工</v>
          </cell>
          <cell r="D3" t="str">
            <v>សាន់ សាវឿន</v>
          </cell>
          <cell r="E3" t="str">
            <v>SANN SAVOEUN</v>
          </cell>
          <cell r="F3" t="str">
            <v>F</v>
          </cell>
          <cell r="G3">
            <v>43804</v>
          </cell>
          <cell r="H3">
            <v>1</v>
          </cell>
          <cell r="I3">
            <v>44075</v>
          </cell>
          <cell r="J3">
            <v>44076</v>
          </cell>
          <cell r="K3">
            <v>3</v>
          </cell>
          <cell r="L3">
            <v>44167</v>
          </cell>
          <cell r="M3">
            <v>44168</v>
          </cell>
          <cell r="N3">
            <v>6</v>
          </cell>
          <cell r="O3">
            <v>44350</v>
          </cell>
          <cell r="P3">
            <v>44351</v>
          </cell>
          <cell r="Q3">
            <v>6</v>
          </cell>
          <cell r="R3">
            <v>44534</v>
          </cell>
          <cell r="S3">
            <v>44535</v>
          </cell>
          <cell r="T3">
            <v>6</v>
          </cell>
          <cell r="U3">
            <v>44717</v>
          </cell>
          <cell r="V3" t="str">
            <v>090606907</v>
          </cell>
          <cell r="W3">
            <v>27077</v>
          </cell>
          <cell r="X3">
            <v>48</v>
          </cell>
        </row>
        <row r="3">
          <cell r="Z3" t="str">
            <v>柴桢省</v>
          </cell>
          <cell r="AA3" t="str">
            <v>097 951 26 55</v>
          </cell>
        </row>
        <row r="3">
          <cell r="AC3">
            <v>0</v>
          </cell>
          <cell r="AD3">
            <v>1</v>
          </cell>
          <cell r="AE3">
            <v>0</v>
          </cell>
          <cell r="AF3" t="str">
            <v>有发票</v>
          </cell>
          <cell r="AG3" t="str">
            <v>124-984-4153</v>
          </cell>
          <cell r="AH3">
            <v>18</v>
          </cell>
          <cell r="AI3">
            <v>3</v>
          </cell>
          <cell r="AJ3">
            <v>15</v>
          </cell>
        </row>
        <row r="4">
          <cell r="B4">
            <v>538</v>
          </cell>
          <cell r="C4" t="str">
            <v>清洁工</v>
          </cell>
          <cell r="D4" t="str">
            <v>ជុំ ម៉ៅ</v>
          </cell>
          <cell r="E4" t="str">
            <v>CHUM MAO</v>
          </cell>
          <cell r="F4" t="str">
            <v>F</v>
          </cell>
          <cell r="G4">
            <v>44133</v>
          </cell>
          <cell r="H4">
            <v>1</v>
          </cell>
          <cell r="I4">
            <v>44164</v>
          </cell>
          <cell r="J4">
            <v>44165</v>
          </cell>
          <cell r="K4">
            <v>3</v>
          </cell>
          <cell r="L4">
            <v>44255</v>
          </cell>
          <cell r="M4">
            <v>44256</v>
          </cell>
          <cell r="N4">
            <v>6</v>
          </cell>
          <cell r="O4">
            <v>44440</v>
          </cell>
          <cell r="P4">
            <v>44441</v>
          </cell>
          <cell r="Q4">
            <v>6</v>
          </cell>
          <cell r="R4">
            <v>44622</v>
          </cell>
          <cell r="S4">
            <v>44623</v>
          </cell>
          <cell r="T4">
            <v>6</v>
          </cell>
          <cell r="U4">
            <v>44807</v>
          </cell>
          <cell r="V4" t="str">
            <v>090782322</v>
          </cell>
          <cell r="W4">
            <v>23646</v>
          </cell>
          <cell r="X4">
            <v>57</v>
          </cell>
          <cell r="Y4" t="str">
            <v>2640517-0780121-ឋ</v>
          </cell>
        </row>
        <row r="4">
          <cell r="AC4">
            <v>0</v>
          </cell>
          <cell r="AD4">
            <v>0</v>
          </cell>
          <cell r="AE4">
            <v>0</v>
          </cell>
          <cell r="AF4" t="str">
            <v>有发票</v>
          </cell>
          <cell r="AG4" t="str">
            <v>128-593-1282</v>
          </cell>
          <cell r="AH4">
            <v>18</v>
          </cell>
          <cell r="AI4">
            <v>4</v>
          </cell>
          <cell r="AJ4">
            <v>14</v>
          </cell>
        </row>
        <row r="5">
          <cell r="B5">
            <v>211</v>
          </cell>
          <cell r="C5" t="str">
            <v>成型主管</v>
          </cell>
          <cell r="D5" t="str">
            <v>កូវ ចាន់រ៉ា</v>
          </cell>
          <cell r="E5" t="str">
            <v>KOV CHANRA</v>
          </cell>
          <cell r="F5" t="str">
            <v>M</v>
          </cell>
          <cell r="G5">
            <v>44081</v>
          </cell>
          <cell r="H5">
            <v>2</v>
          </cell>
          <cell r="I5">
            <v>44142</v>
          </cell>
          <cell r="J5">
            <v>44143</v>
          </cell>
          <cell r="K5">
            <v>3</v>
          </cell>
          <cell r="L5">
            <v>44235</v>
          </cell>
          <cell r="M5">
            <v>44236</v>
          </cell>
          <cell r="N5">
            <v>6</v>
          </cell>
          <cell r="O5">
            <v>44417</v>
          </cell>
          <cell r="P5">
            <v>44418</v>
          </cell>
          <cell r="Q5">
            <v>6</v>
          </cell>
          <cell r="R5">
            <v>44602</v>
          </cell>
          <cell r="S5">
            <v>44603</v>
          </cell>
          <cell r="T5">
            <v>6</v>
          </cell>
          <cell r="U5">
            <v>44784</v>
          </cell>
          <cell r="V5" t="str">
            <v>090747598</v>
          </cell>
          <cell r="W5">
            <v>32157</v>
          </cell>
          <cell r="X5">
            <v>34</v>
          </cell>
          <cell r="Y5" t="str">
            <v>1880317-0655197-វ</v>
          </cell>
          <cell r="Z5" t="str">
            <v>柴桢省</v>
          </cell>
          <cell r="AA5" t="str">
            <v>097 90 55 885</v>
          </cell>
        </row>
        <row r="5">
          <cell r="AC5">
            <v>1</v>
          </cell>
          <cell r="AD5">
            <v>2</v>
          </cell>
          <cell r="AE5">
            <v>1</v>
          </cell>
          <cell r="AF5">
            <v>247209</v>
          </cell>
          <cell r="AG5" t="str">
            <v>126-640-1218</v>
          </cell>
          <cell r="AH5">
            <v>18</v>
          </cell>
          <cell r="AI5">
            <v>10.5</v>
          </cell>
          <cell r="AJ5">
            <v>7.5</v>
          </cell>
          <cell r="AK5">
            <v>4.5</v>
          </cell>
        </row>
        <row r="6">
          <cell r="B6">
            <v>268</v>
          </cell>
          <cell r="C6" t="str">
            <v>成型A线组长</v>
          </cell>
          <cell r="D6" t="str">
            <v>ប៉ាង ឆ័យ</v>
          </cell>
          <cell r="E6" t="str">
            <v>PANG CHHAI</v>
          </cell>
          <cell r="F6" t="str">
            <v>M</v>
          </cell>
          <cell r="G6">
            <v>44102</v>
          </cell>
          <cell r="H6">
            <v>2</v>
          </cell>
          <cell r="I6">
            <v>44163</v>
          </cell>
          <cell r="J6">
            <v>44164</v>
          </cell>
          <cell r="K6">
            <v>3</v>
          </cell>
          <cell r="L6">
            <v>44255</v>
          </cell>
          <cell r="M6">
            <v>44256</v>
          </cell>
          <cell r="N6">
            <v>6</v>
          </cell>
          <cell r="O6">
            <v>44440</v>
          </cell>
          <cell r="P6">
            <v>44441</v>
          </cell>
          <cell r="Q6">
            <v>6</v>
          </cell>
          <cell r="R6">
            <v>44622</v>
          </cell>
          <cell r="S6">
            <v>44623</v>
          </cell>
          <cell r="T6">
            <v>6</v>
          </cell>
          <cell r="U6">
            <v>44807</v>
          </cell>
          <cell r="V6" t="str">
            <v>090551627</v>
          </cell>
          <cell r="W6">
            <v>34375</v>
          </cell>
          <cell r="X6">
            <v>28</v>
          </cell>
        </row>
        <row r="6">
          <cell r="Z6" t="str">
            <v>柴桢省</v>
          </cell>
        </row>
        <row r="6">
          <cell r="AC6">
            <v>1</v>
          </cell>
          <cell r="AD6">
            <v>0</v>
          </cell>
          <cell r="AE6">
            <v>0</v>
          </cell>
          <cell r="AF6" t="str">
            <v>有发票</v>
          </cell>
          <cell r="AG6" t="str">
            <v>128-589-6082</v>
          </cell>
          <cell r="AH6">
            <v>18</v>
          </cell>
          <cell r="AI6">
            <v>7</v>
          </cell>
          <cell r="AJ6">
            <v>11</v>
          </cell>
        </row>
        <row r="7">
          <cell r="B7">
            <v>472</v>
          </cell>
          <cell r="C7" t="str">
            <v>成型B线组长</v>
          </cell>
          <cell r="D7" t="str">
            <v>ស៊ិន វីសារ៉េត</v>
          </cell>
          <cell r="E7" t="str">
            <v>SIN VISARETH</v>
          </cell>
          <cell r="F7" t="str">
            <v>M</v>
          </cell>
          <cell r="G7">
            <v>44131</v>
          </cell>
          <cell r="H7">
            <v>2</v>
          </cell>
          <cell r="I7">
            <v>44192</v>
          </cell>
          <cell r="J7">
            <v>44193</v>
          </cell>
          <cell r="K7">
            <v>3</v>
          </cell>
          <cell r="L7">
            <v>44283</v>
          </cell>
          <cell r="M7">
            <v>44284</v>
          </cell>
          <cell r="N7">
            <v>6</v>
          </cell>
          <cell r="O7">
            <v>44468</v>
          </cell>
          <cell r="P7">
            <v>44469</v>
          </cell>
          <cell r="Q7">
            <v>6</v>
          </cell>
          <cell r="R7">
            <v>44650</v>
          </cell>
          <cell r="S7">
            <v>44651</v>
          </cell>
          <cell r="T7">
            <v>6</v>
          </cell>
          <cell r="U7">
            <v>44834</v>
          </cell>
          <cell r="V7" t="str">
            <v>090868103</v>
          </cell>
          <cell r="W7">
            <v>33980</v>
          </cell>
          <cell r="X7">
            <v>29</v>
          </cell>
          <cell r="Y7" t="str">
            <v>1930318-1298361-ព</v>
          </cell>
          <cell r="Z7" t="str">
            <v>柴桢省</v>
          </cell>
        </row>
        <row r="7">
          <cell r="AC7">
            <v>1</v>
          </cell>
          <cell r="AD7">
            <v>1</v>
          </cell>
          <cell r="AE7">
            <v>1</v>
          </cell>
          <cell r="AF7" t="e">
            <v>#REF!</v>
          </cell>
          <cell r="AG7" t="str">
            <v>有发票</v>
          </cell>
          <cell r="AH7">
            <v>18</v>
          </cell>
          <cell r="AI7">
            <v>14.5</v>
          </cell>
          <cell r="AJ7">
            <v>3.5</v>
          </cell>
          <cell r="AK7">
            <v>3.5</v>
          </cell>
        </row>
        <row r="8">
          <cell r="B8">
            <v>244</v>
          </cell>
          <cell r="C8" t="str">
            <v>针车C1代课长</v>
          </cell>
          <cell r="D8" t="str">
            <v>សំ ស្រីមុំ</v>
          </cell>
          <cell r="E8" t="str">
            <v>SAM SREYMOM</v>
          </cell>
          <cell r="F8" t="str">
            <v>F</v>
          </cell>
          <cell r="G8">
            <v>44081</v>
          </cell>
          <cell r="H8">
            <v>2</v>
          </cell>
          <cell r="I8">
            <v>44142</v>
          </cell>
          <cell r="J8">
            <v>44143</v>
          </cell>
          <cell r="K8">
            <v>3</v>
          </cell>
          <cell r="L8">
            <v>44235</v>
          </cell>
          <cell r="M8">
            <v>44236</v>
          </cell>
          <cell r="N8">
            <v>6</v>
          </cell>
          <cell r="O8">
            <v>44417</v>
          </cell>
          <cell r="P8">
            <v>44418</v>
          </cell>
          <cell r="Q8">
            <v>6</v>
          </cell>
          <cell r="R8">
            <v>44602</v>
          </cell>
          <cell r="S8">
            <v>44603</v>
          </cell>
          <cell r="T8">
            <v>6</v>
          </cell>
          <cell r="U8">
            <v>44784</v>
          </cell>
          <cell r="V8" t="str">
            <v>090840846</v>
          </cell>
          <cell r="W8">
            <v>32587</v>
          </cell>
          <cell r="X8">
            <v>32</v>
          </cell>
          <cell r="Y8" t="str">
            <v>2890317-0658512-ម</v>
          </cell>
          <cell r="Z8" t="str">
            <v>柴桢省</v>
          </cell>
          <cell r="AA8" t="str">
            <v>088 27 78 276</v>
          </cell>
        </row>
        <row r="8">
          <cell r="AC8">
            <v>1</v>
          </cell>
          <cell r="AD8">
            <v>3</v>
          </cell>
          <cell r="AE8">
            <v>0</v>
          </cell>
          <cell r="AF8" t="str">
            <v>M1527306</v>
          </cell>
          <cell r="AG8" t="str">
            <v>126-536-9023</v>
          </cell>
          <cell r="AH8">
            <v>18</v>
          </cell>
          <cell r="AI8">
            <v>5</v>
          </cell>
          <cell r="AJ8">
            <v>13</v>
          </cell>
        </row>
        <row r="9">
          <cell r="B9">
            <v>263</v>
          </cell>
          <cell r="C9" t="str">
            <v>针车B2组长</v>
          </cell>
          <cell r="D9" t="str">
            <v>ប៉ែន សុកញ្ញា</v>
          </cell>
          <cell r="E9" t="str">
            <v>PEN SOKANHA</v>
          </cell>
          <cell r="F9" t="str">
            <v>F</v>
          </cell>
          <cell r="G9">
            <v>44081</v>
          </cell>
          <cell r="H9">
            <v>2</v>
          </cell>
          <cell r="I9">
            <v>44142</v>
          </cell>
          <cell r="J9">
            <v>44143</v>
          </cell>
          <cell r="K9">
            <v>3</v>
          </cell>
          <cell r="L9">
            <v>44235</v>
          </cell>
          <cell r="M9">
            <v>44236</v>
          </cell>
          <cell r="N9">
            <v>6</v>
          </cell>
          <cell r="O9">
            <v>44417</v>
          </cell>
          <cell r="P9">
            <v>44418</v>
          </cell>
          <cell r="Q9">
            <v>6</v>
          </cell>
          <cell r="R9">
            <v>44602</v>
          </cell>
          <cell r="S9">
            <v>44603</v>
          </cell>
          <cell r="T9">
            <v>6</v>
          </cell>
          <cell r="U9">
            <v>44784</v>
          </cell>
          <cell r="V9" t="str">
            <v>090751394</v>
          </cell>
          <cell r="W9">
            <v>31230</v>
          </cell>
          <cell r="X9">
            <v>36</v>
          </cell>
          <cell r="Y9" t="str">
            <v>2850117-0566355-ផ</v>
          </cell>
          <cell r="Z9" t="str">
            <v>柴桢省</v>
          </cell>
          <cell r="AA9" t="str">
            <v>097 60 10 863</v>
          </cell>
          <cell r="AB9" t="str">
            <v>088 85 03 632</v>
          </cell>
          <cell r="AC9">
            <v>1</v>
          </cell>
          <cell r="AD9">
            <v>2</v>
          </cell>
          <cell r="AE9">
            <v>0</v>
          </cell>
          <cell r="AF9" t="e">
            <v>#REF!</v>
          </cell>
          <cell r="AG9" t="str">
            <v>有发票</v>
          </cell>
          <cell r="AH9">
            <v>18</v>
          </cell>
          <cell r="AI9">
            <v>4</v>
          </cell>
          <cell r="AJ9">
            <v>14</v>
          </cell>
        </row>
        <row r="10">
          <cell r="B10">
            <v>327</v>
          </cell>
          <cell r="C10" t="str">
            <v>针车A2组长</v>
          </cell>
          <cell r="D10" t="str">
            <v>វ៉ា សុចាន់</v>
          </cell>
          <cell r="E10" t="str">
            <v>VA SOCHAN</v>
          </cell>
          <cell r="F10" t="str">
            <v>F</v>
          </cell>
          <cell r="G10">
            <v>44109</v>
          </cell>
          <cell r="H10">
            <v>2</v>
          </cell>
          <cell r="I10">
            <v>44170</v>
          </cell>
          <cell r="J10">
            <v>44171</v>
          </cell>
          <cell r="K10">
            <v>3</v>
          </cell>
          <cell r="L10">
            <v>44261</v>
          </cell>
          <cell r="M10">
            <v>44262</v>
          </cell>
          <cell r="N10">
            <v>6</v>
          </cell>
          <cell r="O10">
            <v>44446</v>
          </cell>
          <cell r="P10">
            <v>44447</v>
          </cell>
          <cell r="Q10">
            <v>6</v>
          </cell>
          <cell r="R10">
            <v>44628</v>
          </cell>
          <cell r="S10">
            <v>44629</v>
          </cell>
          <cell r="T10">
            <v>6</v>
          </cell>
          <cell r="U10">
            <v>44813</v>
          </cell>
          <cell r="V10" t="str">
            <v>090838990</v>
          </cell>
          <cell r="W10">
            <v>32338</v>
          </cell>
          <cell r="X10">
            <v>33</v>
          </cell>
          <cell r="Y10" t="str">
            <v>2880817-0880055-ល</v>
          </cell>
          <cell r="Z10" t="str">
            <v>柴桢省</v>
          </cell>
        </row>
        <row r="10">
          <cell r="AC10">
            <v>1</v>
          </cell>
          <cell r="AD10">
            <v>2</v>
          </cell>
          <cell r="AE10">
            <v>0</v>
          </cell>
          <cell r="AF10" t="str">
            <v>M1447349</v>
          </cell>
          <cell r="AG10" t="str">
            <v>128-846-6988</v>
          </cell>
          <cell r="AH10">
            <v>18</v>
          </cell>
          <cell r="AI10">
            <v>4</v>
          </cell>
          <cell r="AJ10">
            <v>14</v>
          </cell>
        </row>
        <row r="11">
          <cell r="B11">
            <v>357</v>
          </cell>
          <cell r="C11" t="str">
            <v>针车A1班长</v>
          </cell>
          <cell r="D11" t="str">
            <v>ស៊ុំ្ ឌី</v>
          </cell>
          <cell r="E11" t="str">
            <v>SUM DY</v>
          </cell>
          <cell r="F11" t="str">
            <v>F</v>
          </cell>
          <cell r="G11">
            <v>44118</v>
          </cell>
          <cell r="H11">
            <v>2</v>
          </cell>
          <cell r="I11">
            <v>44179</v>
          </cell>
          <cell r="J11">
            <v>44180</v>
          </cell>
          <cell r="K11">
            <v>3</v>
          </cell>
          <cell r="L11">
            <v>44270</v>
          </cell>
          <cell r="M11">
            <v>44271</v>
          </cell>
          <cell r="N11">
            <v>6</v>
          </cell>
          <cell r="O11">
            <v>44455</v>
          </cell>
          <cell r="P11">
            <v>44456</v>
          </cell>
          <cell r="Q11">
            <v>6</v>
          </cell>
          <cell r="R11">
            <v>44637</v>
          </cell>
          <cell r="S11">
            <v>44638</v>
          </cell>
          <cell r="T11">
            <v>6</v>
          </cell>
          <cell r="U11">
            <v>44822</v>
          </cell>
          <cell r="V11" t="str">
            <v>090484242</v>
          </cell>
          <cell r="W11">
            <v>34635</v>
          </cell>
          <cell r="X11">
            <v>27</v>
          </cell>
        </row>
        <row r="11">
          <cell r="Z11" t="str">
            <v>柴桢省</v>
          </cell>
        </row>
        <row r="11">
          <cell r="AC11">
            <v>1</v>
          </cell>
          <cell r="AD11">
            <v>1</v>
          </cell>
          <cell r="AE11">
            <v>1</v>
          </cell>
          <cell r="AF11">
            <v>1461124</v>
          </cell>
          <cell r="AG11" t="str">
            <v>有发票</v>
          </cell>
          <cell r="AH11">
            <v>18</v>
          </cell>
          <cell r="AI11">
            <v>4.5</v>
          </cell>
          <cell r="AJ11">
            <v>13.5</v>
          </cell>
          <cell r="AK11">
            <v>0.5</v>
          </cell>
        </row>
        <row r="12">
          <cell r="B12">
            <v>203</v>
          </cell>
          <cell r="C12" t="str">
            <v>保安</v>
          </cell>
          <cell r="D12" t="str">
            <v>កែវ ចិន្តា</v>
          </cell>
          <cell r="E12" t="str">
            <v>KEO CHINDA</v>
          </cell>
          <cell r="F12" t="str">
            <v>M</v>
          </cell>
          <cell r="G12">
            <v>43811</v>
          </cell>
        </row>
        <row r="12">
          <cell r="V12" t="str">
            <v>090803698</v>
          </cell>
          <cell r="W12">
            <v>26942</v>
          </cell>
          <cell r="X12">
            <v>48</v>
          </cell>
        </row>
        <row r="12">
          <cell r="Z12" t="str">
            <v>柴桢省</v>
          </cell>
          <cell r="AA12" t="str">
            <v>097 22 62 732</v>
          </cell>
        </row>
        <row r="12">
          <cell r="AF12" t="e">
            <v>#N/A</v>
          </cell>
          <cell r="AG12" t="e">
            <v>#N/A</v>
          </cell>
          <cell r="AH12">
            <v>18</v>
          </cell>
          <cell r="AI12">
            <v>4</v>
          </cell>
          <cell r="AJ12">
            <v>14</v>
          </cell>
        </row>
        <row r="13">
          <cell r="B13">
            <v>274</v>
          </cell>
          <cell r="C13" t="str">
            <v>保安</v>
          </cell>
          <cell r="D13" t="str">
            <v>អន ពុធ</v>
          </cell>
          <cell r="E13" t="str">
            <v>AN PUTH</v>
          </cell>
          <cell r="F13" t="str">
            <v>M</v>
          </cell>
          <cell r="G13">
            <v>44105</v>
          </cell>
        </row>
        <row r="13">
          <cell r="V13" t="str">
            <v>090722202</v>
          </cell>
          <cell r="W13">
            <v>25703</v>
          </cell>
          <cell r="X13">
            <v>51</v>
          </cell>
        </row>
        <row r="13">
          <cell r="Z13" t="str">
            <v>柴桢省</v>
          </cell>
        </row>
        <row r="13">
          <cell r="AF13" t="e">
            <v>#N/A</v>
          </cell>
          <cell r="AG13" t="e">
            <v>#N/A</v>
          </cell>
          <cell r="AH13">
            <v>18</v>
          </cell>
          <cell r="AI13">
            <v>4</v>
          </cell>
          <cell r="AJ13">
            <v>14</v>
          </cell>
        </row>
        <row r="14">
          <cell r="B14">
            <v>275</v>
          </cell>
          <cell r="C14" t="str">
            <v>保安</v>
          </cell>
          <cell r="D14" t="str">
            <v>ស្រី រត្តនា</v>
          </cell>
          <cell r="E14" t="str">
            <v>SREY RATANA</v>
          </cell>
          <cell r="F14" t="str">
            <v>M</v>
          </cell>
          <cell r="G14">
            <v>44106</v>
          </cell>
        </row>
        <row r="14">
          <cell r="V14" t="str">
            <v>090584365</v>
          </cell>
          <cell r="W14">
            <v>28441</v>
          </cell>
          <cell r="X14">
            <v>44</v>
          </cell>
        </row>
        <row r="14">
          <cell r="Z14" t="str">
            <v>柴桢省</v>
          </cell>
        </row>
        <row r="14">
          <cell r="AF14" t="e">
            <v>#N/A</v>
          </cell>
          <cell r="AG14" t="e">
            <v>#N/A</v>
          </cell>
          <cell r="AH14">
            <v>18</v>
          </cell>
          <cell r="AI14">
            <v>4</v>
          </cell>
          <cell r="AJ14">
            <v>14</v>
          </cell>
        </row>
        <row r="15">
          <cell r="B15">
            <v>1030</v>
          </cell>
          <cell r="C15" t="str">
            <v>保安</v>
          </cell>
          <cell r="D15" t="str">
            <v>ពុធ សំណាង</v>
          </cell>
          <cell r="E15" t="str">
            <v>PUT SAMNANG</v>
          </cell>
          <cell r="F15" t="str">
            <v>M</v>
          </cell>
          <cell r="G15">
            <v>44409</v>
          </cell>
        </row>
        <row r="15">
          <cell r="V15" t="str">
            <v>090619555</v>
          </cell>
          <cell r="W15">
            <v>28947</v>
          </cell>
          <cell r="X15">
            <v>42</v>
          </cell>
        </row>
        <row r="15">
          <cell r="AF15" t="e">
            <v>#N/A</v>
          </cell>
          <cell r="AG15" t="e">
            <v>#N/A</v>
          </cell>
          <cell r="AH15">
            <v>18</v>
          </cell>
          <cell r="AI15">
            <v>4</v>
          </cell>
          <cell r="AJ15">
            <v>14</v>
          </cell>
        </row>
        <row r="16">
          <cell r="B16">
            <v>1184</v>
          </cell>
          <cell r="C16" t="str">
            <v>保安</v>
          </cell>
          <cell r="D16" t="str">
            <v>យី​​​ សាវុត</v>
          </cell>
          <cell r="E16" t="str">
            <v>YI SAVUTH</v>
          </cell>
          <cell r="F16" t="str">
            <v>M</v>
          </cell>
          <cell r="G16">
            <v>44420</v>
          </cell>
        </row>
        <row r="16">
          <cell r="V16" t="str">
            <v>090909013</v>
          </cell>
          <cell r="W16">
            <v>25887</v>
          </cell>
          <cell r="X16">
            <v>51</v>
          </cell>
        </row>
        <row r="17">
          <cell r="B17">
            <v>1573</v>
          </cell>
          <cell r="C17" t="str">
            <v>保安</v>
          </cell>
          <cell r="D17" t="str">
            <v>លាស់ ភុនសាផាន</v>
          </cell>
          <cell r="E17" t="str">
            <v>LAS PHUN SAPHAN</v>
          </cell>
          <cell r="F17" t="str">
            <v>M</v>
          </cell>
          <cell r="G17">
            <v>44553</v>
          </cell>
        </row>
        <row r="17">
          <cell r="V17">
            <v>90576474</v>
          </cell>
          <cell r="W17">
            <v>29140</v>
          </cell>
          <cell r="X17">
            <v>42</v>
          </cell>
        </row>
        <row r="18">
          <cell r="B18">
            <v>1574</v>
          </cell>
          <cell r="C18" t="str">
            <v>保安</v>
          </cell>
          <cell r="D18" t="str">
            <v>ព្រំ សារឹត</v>
          </cell>
          <cell r="E18" t="str">
            <v>PROM SARUTH</v>
          </cell>
          <cell r="F18" t="str">
            <v>M</v>
          </cell>
          <cell r="G18">
            <v>44557</v>
          </cell>
        </row>
        <row r="18">
          <cell r="V18">
            <v>90531767</v>
          </cell>
          <cell r="W18">
            <v>25904</v>
          </cell>
          <cell r="X18">
            <v>51</v>
          </cell>
        </row>
        <row r="19">
          <cell r="B19">
            <v>267</v>
          </cell>
          <cell r="C19" t="str">
            <v>机修</v>
          </cell>
          <cell r="D19" t="str">
            <v>សោម សាវន់</v>
          </cell>
          <cell r="E19" t="str">
            <v>SOM SAVUN</v>
          </cell>
          <cell r="F19" t="str">
            <v>M</v>
          </cell>
          <cell r="G19">
            <v>44097</v>
          </cell>
          <cell r="H19">
            <v>2</v>
          </cell>
          <cell r="I19">
            <v>44158</v>
          </cell>
          <cell r="J19">
            <v>44159</v>
          </cell>
          <cell r="K19">
            <v>3</v>
          </cell>
          <cell r="L19">
            <v>44251</v>
          </cell>
          <cell r="M19">
            <v>44252</v>
          </cell>
          <cell r="N19">
            <v>6</v>
          </cell>
          <cell r="O19">
            <v>44433</v>
          </cell>
          <cell r="P19">
            <v>44434</v>
          </cell>
          <cell r="Q19">
            <v>6</v>
          </cell>
          <cell r="R19">
            <v>44618</v>
          </cell>
          <cell r="S19">
            <v>44619</v>
          </cell>
          <cell r="T19">
            <v>6</v>
          </cell>
          <cell r="U19">
            <v>44800</v>
          </cell>
          <cell r="V19" t="str">
            <v>090886616</v>
          </cell>
          <cell r="W19">
            <v>29382</v>
          </cell>
          <cell r="X19">
            <v>41</v>
          </cell>
        </row>
        <row r="19">
          <cell r="Z19" t="str">
            <v>柴桢省</v>
          </cell>
        </row>
        <row r="19">
          <cell r="AC19">
            <v>0</v>
          </cell>
          <cell r="AD19">
            <v>2</v>
          </cell>
          <cell r="AE19">
            <v>0</v>
          </cell>
          <cell r="AF19" t="e">
            <v>#REF!</v>
          </cell>
          <cell r="AG19" t="e">
            <v>#REF!</v>
          </cell>
          <cell r="AH19">
            <v>18</v>
          </cell>
          <cell r="AI19">
            <v>0.5</v>
          </cell>
          <cell r="AJ19">
            <v>17.5</v>
          </cell>
        </row>
        <row r="20">
          <cell r="B20">
            <v>445</v>
          </cell>
          <cell r="C20" t="str">
            <v>机修</v>
          </cell>
          <cell r="D20" t="str">
            <v>ប៉ែន ធឿន</v>
          </cell>
          <cell r="E20" t="str">
            <v>PEN THOEUN</v>
          </cell>
          <cell r="F20" t="str">
            <v>M</v>
          </cell>
          <cell r="G20">
            <v>44125</v>
          </cell>
          <cell r="H20">
            <v>2</v>
          </cell>
          <cell r="I20">
            <v>44186</v>
          </cell>
          <cell r="J20">
            <v>44187</v>
          </cell>
          <cell r="K20">
            <v>3</v>
          </cell>
          <cell r="L20">
            <v>44277</v>
          </cell>
          <cell r="M20">
            <v>44278</v>
          </cell>
          <cell r="N20">
            <v>6</v>
          </cell>
          <cell r="O20">
            <v>44462</v>
          </cell>
          <cell r="P20">
            <v>44463</v>
          </cell>
          <cell r="Q20">
            <v>6</v>
          </cell>
          <cell r="R20">
            <v>44644</v>
          </cell>
          <cell r="S20">
            <v>44645</v>
          </cell>
          <cell r="T20">
            <v>6</v>
          </cell>
          <cell r="U20">
            <v>44829</v>
          </cell>
          <cell r="V20" t="str">
            <v>090719227</v>
          </cell>
          <cell r="W20">
            <v>32433</v>
          </cell>
          <cell r="X20">
            <v>33</v>
          </cell>
          <cell r="Y20" t="str">
            <v>1880417-0694362-រ</v>
          </cell>
          <cell r="Z20" t="str">
            <v>柴桢省</v>
          </cell>
        </row>
        <row r="20">
          <cell r="AC20">
            <v>0</v>
          </cell>
          <cell r="AD20">
            <v>2</v>
          </cell>
          <cell r="AE20">
            <v>0</v>
          </cell>
          <cell r="AF20" t="str">
            <v>M1512802</v>
          </cell>
          <cell r="AG20" t="e">
            <v>#REF!</v>
          </cell>
          <cell r="AH20">
            <v>18</v>
          </cell>
          <cell r="AI20">
            <v>8.5</v>
          </cell>
          <cell r="AJ20">
            <v>9.5</v>
          </cell>
        </row>
        <row r="21">
          <cell r="B21">
            <v>537</v>
          </cell>
          <cell r="C21" t="str">
            <v>机修</v>
          </cell>
          <cell r="D21" t="str">
            <v>ប៉ែន ធួន</v>
          </cell>
          <cell r="E21" t="str">
            <v>PEN THUON</v>
          </cell>
          <cell r="F21" t="str">
            <v>M</v>
          </cell>
          <cell r="G21">
            <v>44131</v>
          </cell>
          <cell r="H21">
            <v>2</v>
          </cell>
          <cell r="I21">
            <v>44192</v>
          </cell>
          <cell r="J21">
            <v>44193</v>
          </cell>
          <cell r="K21">
            <v>3</v>
          </cell>
          <cell r="L21">
            <v>44283</v>
          </cell>
          <cell r="M21">
            <v>44284</v>
          </cell>
          <cell r="N21">
            <v>6</v>
          </cell>
          <cell r="O21">
            <v>44468</v>
          </cell>
          <cell r="P21">
            <v>44469</v>
          </cell>
          <cell r="Q21">
            <v>6</v>
          </cell>
          <cell r="R21">
            <v>44650</v>
          </cell>
          <cell r="S21">
            <v>44651</v>
          </cell>
          <cell r="T21">
            <v>6</v>
          </cell>
          <cell r="U21">
            <v>44834</v>
          </cell>
          <cell r="V21" t="str">
            <v>090859650</v>
          </cell>
          <cell r="W21">
            <v>33699</v>
          </cell>
          <cell r="X21">
            <v>29</v>
          </cell>
        </row>
        <row r="21">
          <cell r="Z21" t="str">
            <v>柴桢省</v>
          </cell>
        </row>
        <row r="21">
          <cell r="AC21">
            <v>0</v>
          </cell>
          <cell r="AD21">
            <v>0</v>
          </cell>
          <cell r="AE21">
            <v>0</v>
          </cell>
          <cell r="AF21" t="e">
            <v>#REF!</v>
          </cell>
          <cell r="AG21" t="e">
            <v>#REF!</v>
          </cell>
          <cell r="AH21">
            <v>18</v>
          </cell>
          <cell r="AI21">
            <v>4</v>
          </cell>
          <cell r="AJ21">
            <v>14</v>
          </cell>
        </row>
        <row r="22">
          <cell r="B22">
            <v>241</v>
          </cell>
          <cell r="C22" t="str">
            <v>针车B2线</v>
          </cell>
          <cell r="D22" t="str">
            <v>ជឹម សានិត</v>
          </cell>
          <cell r="E22" t="str">
            <v>CHOEM SANITH</v>
          </cell>
          <cell r="F22" t="str">
            <v>F</v>
          </cell>
          <cell r="G22">
            <v>44081</v>
          </cell>
          <cell r="H22">
            <v>2</v>
          </cell>
          <cell r="I22">
            <v>44142</v>
          </cell>
          <cell r="J22">
            <v>44143</v>
          </cell>
          <cell r="K22">
            <v>3</v>
          </cell>
          <cell r="L22">
            <v>44235</v>
          </cell>
          <cell r="M22">
            <v>44236</v>
          </cell>
          <cell r="N22">
            <v>6</v>
          </cell>
          <cell r="O22">
            <v>44417</v>
          </cell>
          <cell r="P22">
            <v>44418</v>
          </cell>
          <cell r="Q22">
            <v>6</v>
          </cell>
          <cell r="R22">
            <v>44602</v>
          </cell>
          <cell r="S22">
            <v>44603</v>
          </cell>
          <cell r="T22">
            <v>6</v>
          </cell>
          <cell r="U22">
            <v>44784</v>
          </cell>
          <cell r="V22" t="str">
            <v>090722780</v>
          </cell>
          <cell r="W22">
            <v>30364</v>
          </cell>
          <cell r="X22">
            <v>39</v>
          </cell>
          <cell r="Y22" t="str">
            <v>2830117-0568134-ថ</v>
          </cell>
          <cell r="Z22" t="str">
            <v>柴桢省</v>
          </cell>
        </row>
        <row r="22">
          <cell r="AC22">
            <v>0</v>
          </cell>
          <cell r="AD22">
            <v>1</v>
          </cell>
          <cell r="AE22">
            <v>0</v>
          </cell>
          <cell r="AF22">
            <v>1466136</v>
          </cell>
          <cell r="AG22" t="str">
            <v>有发票</v>
          </cell>
          <cell r="AH22">
            <v>18</v>
          </cell>
          <cell r="AI22">
            <v>4</v>
          </cell>
          <cell r="AJ22">
            <v>14</v>
          </cell>
        </row>
        <row r="23">
          <cell r="B23">
            <v>242</v>
          </cell>
          <cell r="C23" t="str">
            <v>针车B1线</v>
          </cell>
          <cell r="D23" t="str">
            <v>ប្រាក់ សានេត</v>
          </cell>
          <cell r="E23" t="str">
            <v>PRAK SANET</v>
          </cell>
          <cell r="F23" t="str">
            <v>F</v>
          </cell>
          <cell r="G23">
            <v>44081</v>
          </cell>
          <cell r="H23">
            <v>2</v>
          </cell>
          <cell r="I23">
            <v>44142</v>
          </cell>
          <cell r="J23">
            <v>44143</v>
          </cell>
          <cell r="K23">
            <v>3</v>
          </cell>
          <cell r="L23">
            <v>44235</v>
          </cell>
          <cell r="M23">
            <v>44236</v>
          </cell>
          <cell r="N23">
            <v>6</v>
          </cell>
          <cell r="O23">
            <v>44417</v>
          </cell>
          <cell r="P23">
            <v>44418</v>
          </cell>
          <cell r="Q23">
            <v>6</v>
          </cell>
          <cell r="R23">
            <v>44602</v>
          </cell>
          <cell r="S23">
            <v>44603</v>
          </cell>
          <cell r="T23">
            <v>6</v>
          </cell>
          <cell r="U23">
            <v>44784</v>
          </cell>
          <cell r="V23" t="str">
            <v>090638316</v>
          </cell>
          <cell r="W23">
            <v>30570</v>
          </cell>
          <cell r="X23">
            <v>38</v>
          </cell>
          <cell r="Y23" t="str">
            <v>2830517-0780339-ភ</v>
          </cell>
          <cell r="Z23" t="str">
            <v>柴桢省</v>
          </cell>
          <cell r="AA23" t="str">
            <v>088 91 34 937</v>
          </cell>
        </row>
        <row r="23">
          <cell r="AC23">
            <v>1</v>
          </cell>
          <cell r="AD23">
            <v>2</v>
          </cell>
          <cell r="AE23">
            <v>0</v>
          </cell>
          <cell r="AF23" t="str">
            <v>M1285160</v>
          </cell>
          <cell r="AG23" t="str">
            <v>124-133-2664</v>
          </cell>
          <cell r="AH23">
            <v>18</v>
          </cell>
          <cell r="AI23">
            <v>4</v>
          </cell>
          <cell r="AJ23">
            <v>14</v>
          </cell>
        </row>
        <row r="24">
          <cell r="B24">
            <v>243</v>
          </cell>
          <cell r="C24" t="str">
            <v>针车B2线</v>
          </cell>
          <cell r="D24" t="str">
            <v>ម៉ៅ សុម៉ាលី</v>
          </cell>
          <cell r="E24" t="str">
            <v>MAO SOMALY</v>
          </cell>
          <cell r="F24" t="str">
            <v>F</v>
          </cell>
          <cell r="G24">
            <v>44081</v>
          </cell>
          <cell r="H24">
            <v>2</v>
          </cell>
          <cell r="I24">
            <v>44142</v>
          </cell>
          <cell r="J24">
            <v>44143</v>
          </cell>
          <cell r="K24">
            <v>3</v>
          </cell>
          <cell r="L24">
            <v>44235</v>
          </cell>
          <cell r="M24">
            <v>44236</v>
          </cell>
          <cell r="N24">
            <v>6</v>
          </cell>
          <cell r="O24">
            <v>44417</v>
          </cell>
          <cell r="P24">
            <v>44418</v>
          </cell>
          <cell r="Q24">
            <v>6</v>
          </cell>
          <cell r="R24">
            <v>44602</v>
          </cell>
          <cell r="S24">
            <v>44603</v>
          </cell>
          <cell r="T24">
            <v>6</v>
          </cell>
          <cell r="U24">
            <v>44784</v>
          </cell>
          <cell r="V24" t="str">
            <v>090722835</v>
          </cell>
          <cell r="W24">
            <v>33003</v>
          </cell>
          <cell r="X24">
            <v>31</v>
          </cell>
          <cell r="Y24" t="str">
            <v>2900317-0660458-ធ</v>
          </cell>
          <cell r="Z24" t="str">
            <v>柴桢省</v>
          </cell>
          <cell r="AA24" t="str">
            <v>071 34 39 735</v>
          </cell>
        </row>
        <row r="24">
          <cell r="AC24">
            <v>0</v>
          </cell>
          <cell r="AD24">
            <v>2</v>
          </cell>
          <cell r="AE24">
            <v>0</v>
          </cell>
          <cell r="AF24" t="str">
            <v>M1561752</v>
          </cell>
          <cell r="AG24" t="str">
            <v>有发票</v>
          </cell>
          <cell r="AH24">
            <v>18</v>
          </cell>
          <cell r="AI24">
            <v>4</v>
          </cell>
          <cell r="AJ24">
            <v>14</v>
          </cell>
        </row>
        <row r="25">
          <cell r="B25">
            <v>245</v>
          </cell>
          <cell r="C25" t="str">
            <v>针车B2线</v>
          </cell>
          <cell r="D25" t="str">
            <v>ភឿន សុផាណា</v>
          </cell>
          <cell r="E25" t="str">
            <v>PHOEUNG SOPHANA</v>
          </cell>
          <cell r="F25" t="str">
            <v>F</v>
          </cell>
          <cell r="G25">
            <v>44081</v>
          </cell>
          <cell r="H25">
            <v>2</v>
          </cell>
          <cell r="I25">
            <v>44142</v>
          </cell>
          <cell r="J25">
            <v>44143</v>
          </cell>
          <cell r="K25">
            <v>3</v>
          </cell>
          <cell r="L25">
            <v>44235</v>
          </cell>
          <cell r="M25">
            <v>44236</v>
          </cell>
          <cell r="N25">
            <v>6</v>
          </cell>
          <cell r="O25">
            <v>44417</v>
          </cell>
          <cell r="P25">
            <v>44418</v>
          </cell>
          <cell r="Q25">
            <v>6</v>
          </cell>
          <cell r="R25">
            <v>44602</v>
          </cell>
          <cell r="S25">
            <v>44603</v>
          </cell>
          <cell r="T25">
            <v>6</v>
          </cell>
          <cell r="U25">
            <v>44784</v>
          </cell>
          <cell r="V25" t="str">
            <v>090235740(01)</v>
          </cell>
          <cell r="W25">
            <v>31330</v>
          </cell>
          <cell r="X25">
            <v>36</v>
          </cell>
        </row>
        <row r="25">
          <cell r="Z25" t="str">
            <v>柴桢省</v>
          </cell>
          <cell r="AA25" t="str">
            <v>097 44 91 674</v>
          </cell>
        </row>
        <row r="25">
          <cell r="AC25">
            <v>1</v>
          </cell>
          <cell r="AD25">
            <v>2</v>
          </cell>
          <cell r="AE25">
            <v>0</v>
          </cell>
          <cell r="AF25" t="str">
            <v>M1286373</v>
          </cell>
          <cell r="AG25" t="str">
            <v>124-825-8632</v>
          </cell>
          <cell r="AH25">
            <v>18</v>
          </cell>
          <cell r="AI25">
            <v>4</v>
          </cell>
          <cell r="AJ25">
            <v>14</v>
          </cell>
        </row>
        <row r="26">
          <cell r="B26">
            <v>246</v>
          </cell>
          <cell r="C26" t="str">
            <v>针车B1线</v>
          </cell>
          <cell r="D26" t="str">
            <v>យិន បូផា</v>
          </cell>
          <cell r="E26" t="str">
            <v>YIN BOPHA</v>
          </cell>
          <cell r="F26" t="str">
            <v>F</v>
          </cell>
          <cell r="G26">
            <v>44081</v>
          </cell>
          <cell r="H26">
            <v>2</v>
          </cell>
          <cell r="I26">
            <v>44142</v>
          </cell>
          <cell r="J26">
            <v>44143</v>
          </cell>
          <cell r="K26">
            <v>3</v>
          </cell>
          <cell r="L26">
            <v>44235</v>
          </cell>
          <cell r="M26">
            <v>44236</v>
          </cell>
          <cell r="N26">
            <v>6</v>
          </cell>
          <cell r="O26">
            <v>44417</v>
          </cell>
          <cell r="P26">
            <v>44418</v>
          </cell>
          <cell r="Q26">
            <v>6</v>
          </cell>
          <cell r="R26">
            <v>44602</v>
          </cell>
          <cell r="S26">
            <v>44603</v>
          </cell>
          <cell r="T26">
            <v>6</v>
          </cell>
          <cell r="U26">
            <v>44784</v>
          </cell>
          <cell r="V26" t="str">
            <v>090496426</v>
          </cell>
          <cell r="W26">
            <v>30509</v>
          </cell>
          <cell r="X26">
            <v>38</v>
          </cell>
          <cell r="Y26" t="str">
            <v>2830117-0571363-ណ</v>
          </cell>
          <cell r="Z26" t="str">
            <v>柴桢省</v>
          </cell>
          <cell r="AA26" t="str">
            <v>071 76 42 246</v>
          </cell>
        </row>
        <row r="26">
          <cell r="AC26">
            <v>0</v>
          </cell>
          <cell r="AD26">
            <v>0</v>
          </cell>
          <cell r="AE26">
            <v>0</v>
          </cell>
          <cell r="AF26" t="e">
            <v>#REF!</v>
          </cell>
          <cell r="AG26" t="str">
            <v>128-559-4712</v>
          </cell>
          <cell r="AH26">
            <v>18</v>
          </cell>
          <cell r="AI26">
            <v>4</v>
          </cell>
          <cell r="AJ26">
            <v>14</v>
          </cell>
        </row>
        <row r="27">
          <cell r="B27">
            <v>247</v>
          </cell>
          <cell r="C27" t="str">
            <v>针车C2班长</v>
          </cell>
          <cell r="D27" t="str">
            <v>សួន ចន្ថា</v>
          </cell>
          <cell r="E27" t="str">
            <v>SUON CHANTHA</v>
          </cell>
          <cell r="F27" t="str">
            <v>F</v>
          </cell>
          <cell r="G27">
            <v>44081</v>
          </cell>
          <cell r="H27">
            <v>2</v>
          </cell>
          <cell r="I27">
            <v>44142</v>
          </cell>
          <cell r="J27">
            <v>44143</v>
          </cell>
          <cell r="K27">
            <v>3</v>
          </cell>
          <cell r="L27">
            <v>44235</v>
          </cell>
          <cell r="M27">
            <v>44236</v>
          </cell>
          <cell r="N27">
            <v>6</v>
          </cell>
          <cell r="O27">
            <v>44417</v>
          </cell>
          <cell r="P27">
            <v>44418</v>
          </cell>
          <cell r="Q27">
            <v>6</v>
          </cell>
          <cell r="R27">
            <v>44602</v>
          </cell>
          <cell r="S27">
            <v>44603</v>
          </cell>
          <cell r="T27">
            <v>6</v>
          </cell>
          <cell r="U27">
            <v>44784</v>
          </cell>
          <cell r="V27" t="str">
            <v>090751071</v>
          </cell>
          <cell r="W27">
            <v>31048</v>
          </cell>
          <cell r="X27">
            <v>37</v>
          </cell>
          <cell r="Y27" t="str">
            <v>2850317-0655412-ជ</v>
          </cell>
          <cell r="Z27" t="str">
            <v>柴桢省</v>
          </cell>
          <cell r="AA27" t="str">
            <v>097 95 80 653</v>
          </cell>
        </row>
        <row r="27">
          <cell r="AC27">
            <v>1</v>
          </cell>
          <cell r="AD27">
            <v>2</v>
          </cell>
          <cell r="AE27">
            <v>0</v>
          </cell>
          <cell r="AF27" t="str">
            <v>有发票</v>
          </cell>
          <cell r="AG27" t="str">
            <v>有发票</v>
          </cell>
          <cell r="AH27">
            <v>18</v>
          </cell>
          <cell r="AI27">
            <v>4</v>
          </cell>
          <cell r="AJ27">
            <v>14</v>
          </cell>
        </row>
        <row r="28">
          <cell r="B28">
            <v>251</v>
          </cell>
          <cell r="C28" t="str">
            <v>针车B1线</v>
          </cell>
          <cell r="D28" t="str">
            <v>ងួន គន្ធា</v>
          </cell>
          <cell r="E28" t="str">
            <v>NGUON KUNTHEA</v>
          </cell>
          <cell r="F28" t="str">
            <v>F</v>
          </cell>
          <cell r="G28">
            <v>44081</v>
          </cell>
          <cell r="H28">
            <v>2</v>
          </cell>
          <cell r="I28">
            <v>44142</v>
          </cell>
          <cell r="J28">
            <v>44143</v>
          </cell>
          <cell r="K28">
            <v>3</v>
          </cell>
          <cell r="L28">
            <v>44235</v>
          </cell>
          <cell r="M28">
            <v>44236</v>
          </cell>
          <cell r="N28">
            <v>6</v>
          </cell>
          <cell r="O28">
            <v>44417</v>
          </cell>
          <cell r="P28">
            <v>44418</v>
          </cell>
          <cell r="Q28">
            <v>6</v>
          </cell>
          <cell r="R28">
            <v>44602</v>
          </cell>
          <cell r="S28">
            <v>44603</v>
          </cell>
          <cell r="T28">
            <v>6</v>
          </cell>
          <cell r="U28">
            <v>44784</v>
          </cell>
          <cell r="V28" t="str">
            <v>090709608</v>
          </cell>
          <cell r="W28">
            <v>33301</v>
          </cell>
          <cell r="X28">
            <v>30</v>
          </cell>
          <cell r="Y28" t="str">
            <v>2910219-1987600-ព</v>
          </cell>
          <cell r="Z28" t="str">
            <v>柴桢省</v>
          </cell>
          <cell r="AA28" t="str">
            <v>097 79 10 311</v>
          </cell>
        </row>
        <row r="28">
          <cell r="AC28">
            <v>1</v>
          </cell>
          <cell r="AD28">
            <v>3</v>
          </cell>
          <cell r="AE28">
            <v>1</v>
          </cell>
          <cell r="AF28" t="str">
            <v>M1418191</v>
          </cell>
          <cell r="AG28" t="str">
            <v>有发票</v>
          </cell>
          <cell r="AH28">
            <v>18</v>
          </cell>
          <cell r="AI28">
            <v>4</v>
          </cell>
          <cell r="AJ28">
            <v>14</v>
          </cell>
        </row>
        <row r="29">
          <cell r="B29">
            <v>252</v>
          </cell>
          <cell r="C29" t="str">
            <v>针车C2线</v>
          </cell>
          <cell r="D29" t="str">
            <v>សេក សាវ៉ាន់</v>
          </cell>
          <cell r="E29" t="str">
            <v>SEK SAVANN</v>
          </cell>
          <cell r="F29" t="str">
            <v>F</v>
          </cell>
          <cell r="G29">
            <v>44081</v>
          </cell>
          <cell r="H29">
            <v>2</v>
          </cell>
          <cell r="I29">
            <v>44142</v>
          </cell>
          <cell r="J29">
            <v>44143</v>
          </cell>
          <cell r="K29">
            <v>3</v>
          </cell>
          <cell r="L29">
            <v>44235</v>
          </cell>
          <cell r="M29">
            <v>44236</v>
          </cell>
          <cell r="N29">
            <v>6</v>
          </cell>
          <cell r="O29">
            <v>44417</v>
          </cell>
          <cell r="P29">
            <v>44418</v>
          </cell>
          <cell r="Q29">
            <v>6</v>
          </cell>
          <cell r="R29">
            <v>44602</v>
          </cell>
          <cell r="S29">
            <v>44603</v>
          </cell>
          <cell r="T29">
            <v>6</v>
          </cell>
          <cell r="U29">
            <v>44784</v>
          </cell>
          <cell r="V29" t="str">
            <v>090537381</v>
          </cell>
          <cell r="W29">
            <v>30476</v>
          </cell>
          <cell r="X29">
            <v>38</v>
          </cell>
        </row>
        <row r="29">
          <cell r="Z29" t="str">
            <v>柴桢省</v>
          </cell>
          <cell r="AA29" t="str">
            <v>088 65 26 705</v>
          </cell>
        </row>
        <row r="29">
          <cell r="AC29">
            <v>1</v>
          </cell>
          <cell r="AD29">
            <v>2</v>
          </cell>
          <cell r="AE29">
            <v>1</v>
          </cell>
          <cell r="AF29" t="e">
            <v>#REF!</v>
          </cell>
          <cell r="AG29" t="str">
            <v>有发票</v>
          </cell>
          <cell r="AH29">
            <v>18</v>
          </cell>
          <cell r="AI29">
            <v>4.5</v>
          </cell>
          <cell r="AJ29">
            <v>13.5</v>
          </cell>
        </row>
        <row r="30">
          <cell r="B30">
            <v>256</v>
          </cell>
          <cell r="C30" t="str">
            <v>针车B2线</v>
          </cell>
          <cell r="D30" t="str">
            <v>ខេង សាម៉ុល</v>
          </cell>
          <cell r="E30" t="str">
            <v>KHENG SAMOL</v>
          </cell>
          <cell r="F30" t="str">
            <v>F</v>
          </cell>
          <cell r="G30">
            <v>44081</v>
          </cell>
          <cell r="H30">
            <v>2</v>
          </cell>
          <cell r="I30">
            <v>44142</v>
          </cell>
          <cell r="J30">
            <v>44143</v>
          </cell>
          <cell r="K30">
            <v>3</v>
          </cell>
          <cell r="L30">
            <v>44235</v>
          </cell>
          <cell r="M30">
            <v>44236</v>
          </cell>
          <cell r="N30">
            <v>6</v>
          </cell>
          <cell r="O30">
            <v>44417</v>
          </cell>
          <cell r="P30">
            <v>44418</v>
          </cell>
          <cell r="Q30">
            <v>6</v>
          </cell>
          <cell r="R30">
            <v>44602</v>
          </cell>
          <cell r="S30">
            <v>44603</v>
          </cell>
          <cell r="T30">
            <v>6</v>
          </cell>
          <cell r="U30">
            <v>44784</v>
          </cell>
          <cell r="V30" t="str">
            <v>090669919</v>
          </cell>
          <cell r="W30">
            <v>30964</v>
          </cell>
          <cell r="X30">
            <v>37</v>
          </cell>
          <cell r="Y30" t="str">
            <v>2840819-2180373-ភ</v>
          </cell>
          <cell r="Z30" t="str">
            <v>柴桢省</v>
          </cell>
          <cell r="AA30" t="str">
            <v>097 22 94 372</v>
          </cell>
        </row>
        <row r="30">
          <cell r="AC30">
            <v>0</v>
          </cell>
          <cell r="AD30">
            <v>2</v>
          </cell>
          <cell r="AE30">
            <v>0</v>
          </cell>
          <cell r="AF30" t="str">
            <v>有发票</v>
          </cell>
          <cell r="AG30" t="str">
            <v>有发票</v>
          </cell>
          <cell r="AH30">
            <v>18</v>
          </cell>
          <cell r="AI30">
            <v>4</v>
          </cell>
          <cell r="AJ30">
            <v>14</v>
          </cell>
        </row>
        <row r="31">
          <cell r="B31">
            <v>260</v>
          </cell>
          <cell r="C31" t="str">
            <v>针车B1线</v>
          </cell>
          <cell r="D31" t="str">
            <v>អ៊ិន សុខារី</v>
          </cell>
          <cell r="E31" t="str">
            <v>IN SOKHARY</v>
          </cell>
          <cell r="F31" t="str">
            <v>F</v>
          </cell>
          <cell r="G31">
            <v>44081</v>
          </cell>
          <cell r="H31">
            <v>2</v>
          </cell>
          <cell r="I31">
            <v>44142</v>
          </cell>
          <cell r="J31">
            <v>44143</v>
          </cell>
          <cell r="K31">
            <v>3</v>
          </cell>
          <cell r="L31">
            <v>44235</v>
          </cell>
          <cell r="M31">
            <v>44236</v>
          </cell>
          <cell r="N31">
            <v>6</v>
          </cell>
          <cell r="O31">
            <v>44417</v>
          </cell>
          <cell r="P31">
            <v>44418</v>
          </cell>
          <cell r="Q31">
            <v>6</v>
          </cell>
          <cell r="R31">
            <v>44602</v>
          </cell>
          <cell r="S31">
            <v>44603</v>
          </cell>
          <cell r="T31">
            <v>6</v>
          </cell>
          <cell r="U31">
            <v>44784</v>
          </cell>
          <cell r="V31" t="str">
            <v>090825321</v>
          </cell>
          <cell r="W31">
            <v>32251</v>
          </cell>
          <cell r="X31">
            <v>33</v>
          </cell>
          <cell r="Y31" t="str">
            <v>2880317-0658935-អ</v>
          </cell>
          <cell r="Z31" t="str">
            <v>柴桢省</v>
          </cell>
          <cell r="AA31" t="str">
            <v>060 47 28 28</v>
          </cell>
        </row>
        <row r="31">
          <cell r="AC31">
            <v>0</v>
          </cell>
          <cell r="AD31">
            <v>1</v>
          </cell>
          <cell r="AE31">
            <v>1</v>
          </cell>
          <cell r="AF31" t="str">
            <v>有发票</v>
          </cell>
          <cell r="AG31" t="str">
            <v>124-214-9759</v>
          </cell>
          <cell r="AH31">
            <v>18</v>
          </cell>
          <cell r="AI31">
            <v>4</v>
          </cell>
          <cell r="AJ31">
            <v>14</v>
          </cell>
        </row>
        <row r="32">
          <cell r="B32">
            <v>297</v>
          </cell>
          <cell r="C32" t="str">
            <v>电脑车</v>
          </cell>
          <cell r="D32" t="str">
            <v>ទុង រស្មី</v>
          </cell>
          <cell r="E32" t="str">
            <v>TUNG RAKSMEY</v>
          </cell>
          <cell r="F32" t="str">
            <v>F</v>
          </cell>
          <cell r="G32">
            <v>44109</v>
          </cell>
          <cell r="H32">
            <v>2</v>
          </cell>
          <cell r="I32">
            <v>44170</v>
          </cell>
          <cell r="J32">
            <v>44171</v>
          </cell>
          <cell r="K32">
            <v>3</v>
          </cell>
          <cell r="L32">
            <v>44261</v>
          </cell>
          <cell r="M32">
            <v>44262</v>
          </cell>
          <cell r="N32">
            <v>6</v>
          </cell>
          <cell r="O32">
            <v>44446</v>
          </cell>
          <cell r="P32">
            <v>44447</v>
          </cell>
          <cell r="Q32">
            <v>6</v>
          </cell>
          <cell r="R32">
            <v>44628</v>
          </cell>
          <cell r="S32">
            <v>44629</v>
          </cell>
          <cell r="T32">
            <v>6</v>
          </cell>
          <cell r="U32">
            <v>44813</v>
          </cell>
          <cell r="V32">
            <v>101088554</v>
          </cell>
          <cell r="W32">
            <v>33643</v>
          </cell>
          <cell r="X32">
            <v>30</v>
          </cell>
          <cell r="Y32" t="str">
            <v>2920916-0311306-ដ</v>
          </cell>
          <cell r="Z32" t="str">
            <v>柴桢省</v>
          </cell>
        </row>
        <row r="32">
          <cell r="AC32">
            <v>0</v>
          </cell>
          <cell r="AD32">
            <v>0</v>
          </cell>
          <cell r="AE32">
            <v>0</v>
          </cell>
          <cell r="AF32" t="str">
            <v>M០1937779</v>
          </cell>
          <cell r="AG32" t="e">
            <v>#REF!</v>
          </cell>
          <cell r="AH32">
            <v>18</v>
          </cell>
          <cell r="AI32">
            <v>3</v>
          </cell>
          <cell r="AJ32">
            <v>15</v>
          </cell>
        </row>
        <row r="33">
          <cell r="B33">
            <v>298</v>
          </cell>
          <cell r="C33" t="str">
            <v>针车B1线</v>
          </cell>
          <cell r="D33" t="str">
            <v>ឡន យ៉ារី</v>
          </cell>
          <cell r="E33" t="str">
            <v>LAN YARY</v>
          </cell>
          <cell r="F33" t="str">
            <v>F</v>
          </cell>
          <cell r="G33">
            <v>44109</v>
          </cell>
          <cell r="H33">
            <v>2</v>
          </cell>
          <cell r="I33">
            <v>44170</v>
          </cell>
          <cell r="J33">
            <v>44171</v>
          </cell>
          <cell r="K33">
            <v>3</v>
          </cell>
          <cell r="L33">
            <v>44261</v>
          </cell>
          <cell r="M33">
            <v>44262</v>
          </cell>
          <cell r="N33">
            <v>6</v>
          </cell>
          <cell r="O33">
            <v>44446</v>
          </cell>
          <cell r="P33">
            <v>44447</v>
          </cell>
          <cell r="Q33">
            <v>6</v>
          </cell>
          <cell r="R33">
            <v>44628</v>
          </cell>
          <cell r="S33">
            <v>44629</v>
          </cell>
          <cell r="T33">
            <v>6</v>
          </cell>
          <cell r="U33">
            <v>44813</v>
          </cell>
          <cell r="V33" t="str">
            <v>090684579</v>
          </cell>
          <cell r="W33">
            <v>32528</v>
          </cell>
          <cell r="X33">
            <v>33</v>
          </cell>
          <cell r="Y33" t="str">
            <v>2890219-1981840-ស</v>
          </cell>
          <cell r="Z33" t="str">
            <v>柴桢省</v>
          </cell>
        </row>
        <row r="33">
          <cell r="AC33">
            <v>1</v>
          </cell>
          <cell r="AD33">
            <v>2</v>
          </cell>
          <cell r="AE33">
            <v>0</v>
          </cell>
          <cell r="AF33">
            <v>2249279</v>
          </cell>
          <cell r="AG33" t="str">
            <v>128-850-6586</v>
          </cell>
          <cell r="AH33">
            <v>18</v>
          </cell>
          <cell r="AI33">
            <v>5</v>
          </cell>
          <cell r="AJ33">
            <v>13</v>
          </cell>
        </row>
        <row r="34">
          <cell r="B34">
            <v>299</v>
          </cell>
          <cell r="C34" t="str">
            <v>针车B2线</v>
          </cell>
          <cell r="D34" t="str">
            <v>អ៊ី រ៉ាវី</v>
          </cell>
          <cell r="E34" t="str">
            <v>I RAVY</v>
          </cell>
          <cell r="F34" t="str">
            <v>F</v>
          </cell>
          <cell r="G34">
            <v>44109</v>
          </cell>
          <cell r="H34">
            <v>2</v>
          </cell>
          <cell r="I34">
            <v>44170</v>
          </cell>
          <cell r="J34">
            <v>44171</v>
          </cell>
          <cell r="K34">
            <v>3</v>
          </cell>
          <cell r="L34">
            <v>44261</v>
          </cell>
          <cell r="M34">
            <v>44262</v>
          </cell>
          <cell r="N34">
            <v>6</v>
          </cell>
          <cell r="O34">
            <v>44446</v>
          </cell>
          <cell r="P34">
            <v>44447</v>
          </cell>
          <cell r="Q34">
            <v>6</v>
          </cell>
          <cell r="R34">
            <v>44628</v>
          </cell>
          <cell r="S34">
            <v>44629</v>
          </cell>
          <cell r="T34">
            <v>6</v>
          </cell>
          <cell r="U34">
            <v>44813</v>
          </cell>
          <cell r="V34" t="str">
            <v>090755402</v>
          </cell>
          <cell r="W34">
            <v>34045</v>
          </cell>
          <cell r="X34">
            <v>28</v>
          </cell>
          <cell r="Y34" t="str">
            <v>2930117-0569122-ត</v>
          </cell>
          <cell r="Z34" t="str">
            <v>柴桢省</v>
          </cell>
        </row>
        <row r="34">
          <cell r="AC34">
            <v>1</v>
          </cell>
          <cell r="AD34">
            <v>1</v>
          </cell>
          <cell r="AE34">
            <v>0</v>
          </cell>
          <cell r="AF34" t="e">
            <v>#REF!</v>
          </cell>
          <cell r="AG34" t="str">
            <v>128-558-8470</v>
          </cell>
          <cell r="AH34">
            <v>18</v>
          </cell>
          <cell r="AI34">
            <v>4</v>
          </cell>
          <cell r="AJ34">
            <v>14</v>
          </cell>
        </row>
        <row r="35">
          <cell r="B35">
            <v>301</v>
          </cell>
          <cell r="C35" t="str">
            <v>针车B1线</v>
          </cell>
          <cell r="D35" t="str">
            <v>យ៉ង់ សាផល</v>
          </cell>
          <cell r="E35" t="str">
            <v>YORNG SAPHAL</v>
          </cell>
          <cell r="F35" t="str">
            <v>F</v>
          </cell>
          <cell r="G35">
            <v>44109</v>
          </cell>
          <cell r="H35">
            <v>2</v>
          </cell>
          <cell r="I35">
            <v>44170</v>
          </cell>
          <cell r="J35">
            <v>44171</v>
          </cell>
          <cell r="K35">
            <v>3</v>
          </cell>
          <cell r="L35">
            <v>44261</v>
          </cell>
          <cell r="M35">
            <v>44262</v>
          </cell>
          <cell r="N35">
            <v>6</v>
          </cell>
          <cell r="O35">
            <v>44446</v>
          </cell>
          <cell r="P35">
            <v>44447</v>
          </cell>
          <cell r="Q35">
            <v>6</v>
          </cell>
          <cell r="R35">
            <v>44628</v>
          </cell>
          <cell r="S35">
            <v>44629</v>
          </cell>
          <cell r="T35">
            <v>6</v>
          </cell>
          <cell r="U35">
            <v>44813</v>
          </cell>
          <cell r="V35" t="str">
            <v>090619619</v>
          </cell>
          <cell r="W35">
            <v>33490</v>
          </cell>
          <cell r="X35">
            <v>30</v>
          </cell>
          <cell r="Y35" t="str">
            <v>2910518-1412342-ដ</v>
          </cell>
          <cell r="Z35" t="str">
            <v>柴桢省</v>
          </cell>
        </row>
        <row r="35">
          <cell r="AC35">
            <v>0</v>
          </cell>
          <cell r="AD35">
            <v>2</v>
          </cell>
          <cell r="AE35">
            <v>0</v>
          </cell>
          <cell r="AF35" t="str">
            <v>M1513854复印件</v>
          </cell>
          <cell r="AG35" t="str">
            <v>有发票</v>
          </cell>
          <cell r="AH35">
            <v>18</v>
          </cell>
          <cell r="AI35">
            <v>5</v>
          </cell>
          <cell r="AJ35">
            <v>13</v>
          </cell>
        </row>
        <row r="36">
          <cell r="B36">
            <v>302</v>
          </cell>
          <cell r="C36" t="str">
            <v>针车B1线</v>
          </cell>
          <cell r="D36" t="str">
            <v>យ៉ង់ ស្រីពិច្ច</v>
          </cell>
          <cell r="E36" t="str">
            <v>YORNG SREYPIN</v>
          </cell>
          <cell r="F36" t="str">
            <v>F</v>
          </cell>
          <cell r="G36">
            <v>44109</v>
          </cell>
          <cell r="H36">
            <v>2</v>
          </cell>
          <cell r="I36">
            <v>44170</v>
          </cell>
          <cell r="J36">
            <v>44171</v>
          </cell>
          <cell r="K36">
            <v>3</v>
          </cell>
          <cell r="L36">
            <v>44261</v>
          </cell>
          <cell r="M36">
            <v>44262</v>
          </cell>
          <cell r="N36">
            <v>6</v>
          </cell>
          <cell r="O36">
            <v>44446</v>
          </cell>
          <cell r="P36">
            <v>44447</v>
          </cell>
          <cell r="Q36">
            <v>6</v>
          </cell>
          <cell r="R36">
            <v>44628</v>
          </cell>
          <cell r="S36">
            <v>44629</v>
          </cell>
          <cell r="T36">
            <v>6</v>
          </cell>
          <cell r="U36">
            <v>44813</v>
          </cell>
          <cell r="V36" t="str">
            <v>090486072</v>
          </cell>
          <cell r="W36">
            <v>35125</v>
          </cell>
          <cell r="X36">
            <v>26</v>
          </cell>
          <cell r="Y36" t="str">
            <v>2960518-1415745-យ</v>
          </cell>
          <cell r="Z36" t="str">
            <v>柴桢省</v>
          </cell>
        </row>
        <row r="36">
          <cell r="AC36">
            <v>0</v>
          </cell>
          <cell r="AD36">
            <v>1</v>
          </cell>
          <cell r="AE36">
            <v>0</v>
          </cell>
          <cell r="AF36" t="str">
            <v>M1513856</v>
          </cell>
          <cell r="AG36" t="str">
            <v>有发票</v>
          </cell>
          <cell r="AH36">
            <v>18</v>
          </cell>
          <cell r="AI36">
            <v>4</v>
          </cell>
          <cell r="AJ36">
            <v>14</v>
          </cell>
        </row>
        <row r="37">
          <cell r="B37">
            <v>303</v>
          </cell>
          <cell r="C37" t="str">
            <v>针车B1线</v>
          </cell>
          <cell r="D37" t="str">
            <v>ឆយ រីណា</v>
          </cell>
          <cell r="E37" t="str">
            <v>CHHAY RINA</v>
          </cell>
          <cell r="F37" t="str">
            <v>F</v>
          </cell>
          <cell r="G37">
            <v>44109</v>
          </cell>
          <cell r="H37">
            <v>2</v>
          </cell>
          <cell r="I37">
            <v>44170</v>
          </cell>
          <cell r="J37">
            <v>44171</v>
          </cell>
          <cell r="K37">
            <v>3</v>
          </cell>
          <cell r="L37">
            <v>44261</v>
          </cell>
          <cell r="M37">
            <v>44262</v>
          </cell>
          <cell r="N37">
            <v>6</v>
          </cell>
          <cell r="O37">
            <v>44446</v>
          </cell>
          <cell r="P37">
            <v>44447</v>
          </cell>
          <cell r="Q37">
            <v>6</v>
          </cell>
          <cell r="R37">
            <v>44628</v>
          </cell>
          <cell r="S37">
            <v>44629</v>
          </cell>
          <cell r="T37">
            <v>6</v>
          </cell>
          <cell r="U37">
            <v>44813</v>
          </cell>
          <cell r="V37" t="str">
            <v>090816496</v>
          </cell>
          <cell r="W37">
            <v>32875</v>
          </cell>
          <cell r="X37">
            <v>32</v>
          </cell>
          <cell r="Y37" t="str">
            <v>2900317-0658198-រ</v>
          </cell>
          <cell r="Z37" t="str">
            <v>柴桢省</v>
          </cell>
        </row>
        <row r="37">
          <cell r="AC37">
            <v>0</v>
          </cell>
          <cell r="AD37">
            <v>2</v>
          </cell>
          <cell r="AE37">
            <v>1</v>
          </cell>
          <cell r="AF37" t="str">
            <v>M1285164</v>
          </cell>
          <cell r="AG37" t="str">
            <v>128-555-9305</v>
          </cell>
          <cell r="AH37">
            <v>18</v>
          </cell>
          <cell r="AI37">
            <v>4</v>
          </cell>
          <cell r="AJ37">
            <v>14</v>
          </cell>
        </row>
        <row r="38">
          <cell r="B38">
            <v>304</v>
          </cell>
          <cell r="C38" t="str">
            <v>针车B2线</v>
          </cell>
          <cell r="D38" t="str">
            <v>ទូច សារឹម</v>
          </cell>
          <cell r="E38" t="str">
            <v>TOCH SARIM</v>
          </cell>
          <cell r="F38" t="str">
            <v>F</v>
          </cell>
          <cell r="G38">
            <v>44109</v>
          </cell>
          <cell r="H38">
            <v>2</v>
          </cell>
          <cell r="I38">
            <v>44170</v>
          </cell>
          <cell r="J38">
            <v>44171</v>
          </cell>
          <cell r="K38">
            <v>3</v>
          </cell>
          <cell r="L38">
            <v>44261</v>
          </cell>
          <cell r="M38">
            <v>44262</v>
          </cell>
          <cell r="N38">
            <v>6</v>
          </cell>
          <cell r="O38">
            <v>44446</v>
          </cell>
          <cell r="P38">
            <v>44447</v>
          </cell>
          <cell r="Q38">
            <v>6</v>
          </cell>
          <cell r="R38">
            <v>44628</v>
          </cell>
          <cell r="S38">
            <v>44629</v>
          </cell>
          <cell r="T38">
            <v>6</v>
          </cell>
          <cell r="U38">
            <v>44813</v>
          </cell>
          <cell r="V38" t="str">
            <v>090503207</v>
          </cell>
          <cell r="W38">
            <v>29626</v>
          </cell>
          <cell r="X38">
            <v>41</v>
          </cell>
          <cell r="Y38" t="str">
            <v>2810117-0569779-ហ</v>
          </cell>
          <cell r="Z38" t="str">
            <v>柴桢省</v>
          </cell>
        </row>
        <row r="38">
          <cell r="AC38">
            <v>1</v>
          </cell>
          <cell r="AD38">
            <v>3</v>
          </cell>
          <cell r="AE38">
            <v>1</v>
          </cell>
          <cell r="AF38" t="str">
            <v>M1442905</v>
          </cell>
          <cell r="AG38" t="str">
            <v>125-165-7667</v>
          </cell>
          <cell r="AH38">
            <v>18</v>
          </cell>
          <cell r="AI38">
            <v>4</v>
          </cell>
          <cell r="AJ38">
            <v>14</v>
          </cell>
        </row>
        <row r="39">
          <cell r="B39">
            <v>305</v>
          </cell>
          <cell r="C39" t="str">
            <v>针车E5线</v>
          </cell>
          <cell r="D39" t="str">
            <v>ពុធ កញ្ញា</v>
          </cell>
          <cell r="E39" t="str">
            <v>PUTH KANHA</v>
          </cell>
          <cell r="F39" t="str">
            <v>F</v>
          </cell>
          <cell r="G39">
            <v>44109</v>
          </cell>
          <cell r="H39">
            <v>2</v>
          </cell>
          <cell r="I39">
            <v>44170</v>
          </cell>
          <cell r="J39">
            <v>44171</v>
          </cell>
          <cell r="K39">
            <v>3</v>
          </cell>
          <cell r="L39">
            <v>44261</v>
          </cell>
          <cell r="M39">
            <v>44262</v>
          </cell>
          <cell r="N39">
            <v>6</v>
          </cell>
          <cell r="O39">
            <v>44446</v>
          </cell>
          <cell r="P39">
            <v>44447</v>
          </cell>
          <cell r="Q39">
            <v>6</v>
          </cell>
          <cell r="R39">
            <v>44628</v>
          </cell>
          <cell r="S39">
            <v>44629</v>
          </cell>
          <cell r="T39">
            <v>6</v>
          </cell>
          <cell r="U39">
            <v>44813</v>
          </cell>
          <cell r="V39" t="str">
            <v>090719106</v>
          </cell>
          <cell r="W39">
            <v>34956</v>
          </cell>
          <cell r="X39">
            <v>26</v>
          </cell>
          <cell r="Y39" t="str">
            <v>有发票</v>
          </cell>
          <cell r="Z39" t="str">
            <v>柴桢省</v>
          </cell>
        </row>
        <row r="39">
          <cell r="AC39">
            <v>0</v>
          </cell>
          <cell r="AD39">
            <v>2</v>
          </cell>
          <cell r="AE39">
            <v>1</v>
          </cell>
          <cell r="AF39" t="str">
            <v>有发票</v>
          </cell>
          <cell r="AG39" t="str">
            <v>有发票</v>
          </cell>
          <cell r="AH39">
            <v>18</v>
          </cell>
          <cell r="AI39">
            <v>4</v>
          </cell>
          <cell r="AJ39">
            <v>14</v>
          </cell>
        </row>
        <row r="40">
          <cell r="B40">
            <v>308</v>
          </cell>
          <cell r="C40" t="str">
            <v>针车B2线</v>
          </cell>
          <cell r="D40" t="str">
            <v>ឯក សារួ</v>
          </cell>
          <cell r="E40" t="str">
            <v>EK SAROU</v>
          </cell>
          <cell r="F40" t="str">
            <v>F</v>
          </cell>
          <cell r="G40">
            <v>44109</v>
          </cell>
          <cell r="H40">
            <v>2</v>
          </cell>
          <cell r="I40">
            <v>44170</v>
          </cell>
          <cell r="J40">
            <v>44171</v>
          </cell>
          <cell r="K40">
            <v>3</v>
          </cell>
          <cell r="L40">
            <v>44261</v>
          </cell>
          <cell r="M40">
            <v>44262</v>
          </cell>
          <cell r="N40">
            <v>6</v>
          </cell>
          <cell r="O40">
            <v>44446</v>
          </cell>
          <cell r="P40">
            <v>44447</v>
          </cell>
          <cell r="Q40">
            <v>6</v>
          </cell>
          <cell r="R40">
            <v>44628</v>
          </cell>
          <cell r="S40">
            <v>44629</v>
          </cell>
          <cell r="T40">
            <v>6</v>
          </cell>
          <cell r="U40">
            <v>44813</v>
          </cell>
          <cell r="V40" t="str">
            <v>090594244</v>
          </cell>
          <cell r="W40">
            <v>31705</v>
          </cell>
          <cell r="X40">
            <v>35</v>
          </cell>
          <cell r="Y40" t="str">
            <v>2860117-0570596-ម</v>
          </cell>
          <cell r="Z40" t="str">
            <v>柴桢省</v>
          </cell>
        </row>
        <row r="40">
          <cell r="AC40">
            <v>1</v>
          </cell>
          <cell r="AD40">
            <v>2</v>
          </cell>
          <cell r="AE40">
            <v>0</v>
          </cell>
          <cell r="AF40" t="str">
            <v>M1440146</v>
          </cell>
          <cell r="AG40" t="str">
            <v>124-267-2281</v>
          </cell>
          <cell r="AH40">
            <v>18</v>
          </cell>
          <cell r="AI40">
            <v>4</v>
          </cell>
          <cell r="AJ40">
            <v>14</v>
          </cell>
        </row>
        <row r="41">
          <cell r="B41">
            <v>309</v>
          </cell>
          <cell r="C41" t="str">
            <v>针车F2线</v>
          </cell>
          <cell r="D41" t="str">
            <v>ដួង សុភាព</v>
          </cell>
          <cell r="E41" t="str">
            <v>DOUNG SOPHEAP</v>
          </cell>
          <cell r="F41" t="str">
            <v>F</v>
          </cell>
          <cell r="G41">
            <v>44109</v>
          </cell>
          <cell r="H41">
            <v>2</v>
          </cell>
          <cell r="I41">
            <v>44170</v>
          </cell>
          <cell r="J41">
            <v>44171</v>
          </cell>
          <cell r="K41">
            <v>3</v>
          </cell>
          <cell r="L41">
            <v>44261</v>
          </cell>
          <cell r="M41">
            <v>44262</v>
          </cell>
          <cell r="N41">
            <v>6</v>
          </cell>
          <cell r="O41">
            <v>44446</v>
          </cell>
          <cell r="P41">
            <v>44447</v>
          </cell>
          <cell r="Q41">
            <v>6</v>
          </cell>
          <cell r="R41">
            <v>44628</v>
          </cell>
          <cell r="S41">
            <v>44629</v>
          </cell>
          <cell r="T41">
            <v>6</v>
          </cell>
          <cell r="U41">
            <v>44813</v>
          </cell>
          <cell r="V41" t="str">
            <v>090624833</v>
          </cell>
          <cell r="W41">
            <v>34716</v>
          </cell>
          <cell r="X41">
            <v>27</v>
          </cell>
          <cell r="Y41" t="str">
            <v>2950317-0657978-ឃ</v>
          </cell>
          <cell r="Z41" t="str">
            <v>柴桢省</v>
          </cell>
        </row>
        <row r="41">
          <cell r="AC41">
            <v>0</v>
          </cell>
          <cell r="AD41">
            <v>1</v>
          </cell>
          <cell r="AE41">
            <v>1</v>
          </cell>
          <cell r="AF41" t="str">
            <v>M1500272</v>
          </cell>
          <cell r="AG41" t="str">
            <v>有发票</v>
          </cell>
          <cell r="AH41">
            <v>18</v>
          </cell>
          <cell r="AI41">
            <v>4</v>
          </cell>
          <cell r="AJ41">
            <v>14</v>
          </cell>
        </row>
        <row r="42">
          <cell r="B42">
            <v>312</v>
          </cell>
          <cell r="C42" t="str">
            <v>针车A2线</v>
          </cell>
          <cell r="D42" t="str">
            <v>ហាម សុភាព</v>
          </cell>
          <cell r="E42" t="str">
            <v>HAM SOPHEAP</v>
          </cell>
          <cell r="F42" t="str">
            <v>F</v>
          </cell>
          <cell r="G42">
            <v>44109</v>
          </cell>
          <cell r="H42">
            <v>2</v>
          </cell>
          <cell r="I42">
            <v>44170</v>
          </cell>
          <cell r="J42">
            <v>44171</v>
          </cell>
          <cell r="K42">
            <v>3</v>
          </cell>
          <cell r="L42">
            <v>44261</v>
          </cell>
          <cell r="M42">
            <v>44262</v>
          </cell>
          <cell r="N42">
            <v>6</v>
          </cell>
          <cell r="O42">
            <v>44446</v>
          </cell>
          <cell r="P42">
            <v>44447</v>
          </cell>
          <cell r="Q42">
            <v>6</v>
          </cell>
          <cell r="R42">
            <v>44628</v>
          </cell>
          <cell r="S42">
            <v>44629</v>
          </cell>
          <cell r="T42">
            <v>6</v>
          </cell>
          <cell r="U42">
            <v>44813</v>
          </cell>
          <cell r="V42" t="str">
            <v>090907945</v>
          </cell>
          <cell r="W42">
            <v>36927</v>
          </cell>
          <cell r="X42">
            <v>21</v>
          </cell>
          <cell r="Y42" t="str">
            <v>2010320-2346315-អ</v>
          </cell>
          <cell r="Z42" t="str">
            <v>柴桢省</v>
          </cell>
        </row>
        <row r="42">
          <cell r="AC42">
            <v>0</v>
          </cell>
          <cell r="AD42">
            <v>0</v>
          </cell>
          <cell r="AE42">
            <v>0</v>
          </cell>
          <cell r="AF42" t="str">
            <v>有发票</v>
          </cell>
          <cell r="AG42" t="str">
            <v>有发票</v>
          </cell>
          <cell r="AH42">
            <v>18</v>
          </cell>
          <cell r="AI42">
            <v>4</v>
          </cell>
          <cell r="AJ42">
            <v>14</v>
          </cell>
        </row>
        <row r="43">
          <cell r="B43">
            <v>314</v>
          </cell>
          <cell r="C43" t="str">
            <v>针车B2线</v>
          </cell>
          <cell r="D43" t="str">
            <v>កែវ ភា</v>
          </cell>
          <cell r="E43" t="str">
            <v>KEO PHEA</v>
          </cell>
          <cell r="F43" t="str">
            <v>F</v>
          </cell>
          <cell r="G43">
            <v>44109</v>
          </cell>
          <cell r="H43">
            <v>2</v>
          </cell>
          <cell r="I43">
            <v>44170</v>
          </cell>
          <cell r="J43">
            <v>44171</v>
          </cell>
          <cell r="K43">
            <v>3</v>
          </cell>
          <cell r="L43">
            <v>44261</v>
          </cell>
          <cell r="M43">
            <v>44262</v>
          </cell>
          <cell r="N43">
            <v>6</v>
          </cell>
          <cell r="O43">
            <v>44446</v>
          </cell>
          <cell r="P43">
            <v>44447</v>
          </cell>
          <cell r="Q43">
            <v>6</v>
          </cell>
          <cell r="R43">
            <v>44628</v>
          </cell>
          <cell r="S43">
            <v>44629</v>
          </cell>
          <cell r="T43">
            <v>6</v>
          </cell>
          <cell r="U43">
            <v>44813</v>
          </cell>
          <cell r="V43" t="str">
            <v>090579643</v>
          </cell>
          <cell r="W43">
            <v>34621</v>
          </cell>
          <cell r="X43">
            <v>27</v>
          </cell>
          <cell r="Y43" t="str">
            <v>2940117-0566711-ទ（有发票）</v>
          </cell>
          <cell r="Z43" t="str">
            <v>柴桢省</v>
          </cell>
        </row>
        <row r="43">
          <cell r="AC43">
            <v>1</v>
          </cell>
          <cell r="AD43">
            <v>1</v>
          </cell>
          <cell r="AE43">
            <v>0</v>
          </cell>
          <cell r="AF43" t="str">
            <v>有发票</v>
          </cell>
          <cell r="AG43" t="str">
            <v>120-126-5895</v>
          </cell>
          <cell r="AH43">
            <v>18</v>
          </cell>
          <cell r="AI43">
            <v>5</v>
          </cell>
          <cell r="AJ43">
            <v>13</v>
          </cell>
        </row>
        <row r="44">
          <cell r="B44">
            <v>315</v>
          </cell>
          <cell r="C44" t="str">
            <v>针车B2线</v>
          </cell>
          <cell r="D44" t="str">
            <v>នៃ សាវ៉ែន</v>
          </cell>
          <cell r="E44" t="str">
            <v>NEY SAVEN</v>
          </cell>
          <cell r="F44" t="str">
            <v>F</v>
          </cell>
          <cell r="G44">
            <v>44109</v>
          </cell>
          <cell r="H44">
            <v>2</v>
          </cell>
          <cell r="I44">
            <v>44170</v>
          </cell>
          <cell r="J44">
            <v>44171</v>
          </cell>
          <cell r="K44">
            <v>3</v>
          </cell>
          <cell r="L44">
            <v>44261</v>
          </cell>
          <cell r="M44">
            <v>44262</v>
          </cell>
          <cell r="N44">
            <v>6</v>
          </cell>
          <cell r="O44">
            <v>44446</v>
          </cell>
          <cell r="P44">
            <v>44447</v>
          </cell>
          <cell r="Q44">
            <v>6</v>
          </cell>
          <cell r="R44">
            <v>44628</v>
          </cell>
          <cell r="S44">
            <v>44629</v>
          </cell>
          <cell r="T44">
            <v>6</v>
          </cell>
          <cell r="U44">
            <v>44813</v>
          </cell>
          <cell r="V44" t="str">
            <v>090755159</v>
          </cell>
          <cell r="W44">
            <v>32071</v>
          </cell>
          <cell r="X44">
            <v>34</v>
          </cell>
          <cell r="Y44" t="str">
            <v>2870117-0570353-ថ</v>
          </cell>
          <cell r="Z44" t="str">
            <v>柴桢省</v>
          </cell>
        </row>
        <row r="44">
          <cell r="AC44">
            <v>0</v>
          </cell>
          <cell r="AD44">
            <v>3</v>
          </cell>
          <cell r="AE44">
            <v>0</v>
          </cell>
          <cell r="AF44" t="str">
            <v>有发票</v>
          </cell>
          <cell r="AG44" t="str">
            <v>128-558-7828</v>
          </cell>
          <cell r="AH44">
            <v>18</v>
          </cell>
          <cell r="AI44">
            <v>4</v>
          </cell>
          <cell r="AJ44">
            <v>14</v>
          </cell>
        </row>
        <row r="45">
          <cell r="B45">
            <v>317</v>
          </cell>
          <cell r="C45" t="str">
            <v>针车B2线</v>
          </cell>
          <cell r="D45" t="str">
            <v>ស សាវ៉ាន់</v>
          </cell>
          <cell r="E45" t="str">
            <v>SOR SAVAN</v>
          </cell>
          <cell r="F45" t="str">
            <v>F</v>
          </cell>
          <cell r="G45">
            <v>44109</v>
          </cell>
          <cell r="H45">
            <v>2</v>
          </cell>
          <cell r="I45">
            <v>44170</v>
          </cell>
          <cell r="J45">
            <v>44171</v>
          </cell>
          <cell r="K45">
            <v>3</v>
          </cell>
          <cell r="L45">
            <v>44261</v>
          </cell>
          <cell r="M45">
            <v>44262</v>
          </cell>
          <cell r="N45">
            <v>6</v>
          </cell>
          <cell r="O45">
            <v>44446</v>
          </cell>
          <cell r="P45">
            <v>44447</v>
          </cell>
          <cell r="Q45">
            <v>6</v>
          </cell>
          <cell r="R45">
            <v>44628</v>
          </cell>
          <cell r="S45">
            <v>44629</v>
          </cell>
          <cell r="T45">
            <v>6</v>
          </cell>
          <cell r="U45">
            <v>44813</v>
          </cell>
          <cell r="V45" t="str">
            <v>090608861</v>
          </cell>
          <cell r="W45">
            <v>30249</v>
          </cell>
          <cell r="X45">
            <v>39</v>
          </cell>
          <cell r="Y45" t="str">
            <v>2820117-0570145-ដ</v>
          </cell>
          <cell r="Z45" t="str">
            <v>柴桢省</v>
          </cell>
        </row>
        <row r="45">
          <cell r="AC45">
            <v>0</v>
          </cell>
          <cell r="AD45">
            <v>1</v>
          </cell>
          <cell r="AE45">
            <v>0</v>
          </cell>
          <cell r="AF45" t="str">
            <v>M1448323（复印件）</v>
          </cell>
          <cell r="AG45" t="str">
            <v>124-333-2526</v>
          </cell>
          <cell r="AH45">
            <v>18</v>
          </cell>
          <cell r="AI45">
            <v>4</v>
          </cell>
          <cell r="AJ45">
            <v>14</v>
          </cell>
        </row>
        <row r="46">
          <cell r="B46">
            <v>318</v>
          </cell>
          <cell r="C46" t="str">
            <v>针车B1线</v>
          </cell>
          <cell r="D46" t="str">
            <v>សៅ ស្រីលក្ខ</v>
          </cell>
          <cell r="E46" t="str">
            <v>SAO SRIYLAK</v>
          </cell>
          <cell r="F46" t="str">
            <v>F</v>
          </cell>
          <cell r="G46">
            <v>44109</v>
          </cell>
          <cell r="H46">
            <v>2</v>
          </cell>
          <cell r="I46">
            <v>44170</v>
          </cell>
          <cell r="J46">
            <v>44171</v>
          </cell>
          <cell r="K46">
            <v>3</v>
          </cell>
          <cell r="L46">
            <v>44261</v>
          </cell>
          <cell r="M46">
            <v>44262</v>
          </cell>
          <cell r="N46">
            <v>6</v>
          </cell>
          <cell r="O46">
            <v>44446</v>
          </cell>
          <cell r="P46">
            <v>44447</v>
          </cell>
          <cell r="Q46">
            <v>6</v>
          </cell>
          <cell r="R46">
            <v>44628</v>
          </cell>
          <cell r="S46">
            <v>44629</v>
          </cell>
          <cell r="T46">
            <v>6</v>
          </cell>
          <cell r="U46">
            <v>44813</v>
          </cell>
          <cell r="V46" t="str">
            <v>090608845</v>
          </cell>
          <cell r="W46">
            <v>34777</v>
          </cell>
          <cell r="X46">
            <v>26</v>
          </cell>
          <cell r="Y46" t="str">
            <v>2950517-0748829-ខ</v>
          </cell>
          <cell r="Z46" t="str">
            <v>柴桢省</v>
          </cell>
        </row>
        <row r="46">
          <cell r="AC46">
            <v>0</v>
          </cell>
          <cell r="AD46">
            <v>1</v>
          </cell>
          <cell r="AE46">
            <v>0</v>
          </cell>
          <cell r="AF46" t="str">
            <v>M1561257</v>
          </cell>
          <cell r="AG46" t="e">
            <v>#REF!</v>
          </cell>
          <cell r="AH46">
            <v>18</v>
          </cell>
          <cell r="AI46">
            <v>4</v>
          </cell>
          <cell r="AJ46">
            <v>14</v>
          </cell>
        </row>
        <row r="47">
          <cell r="B47">
            <v>321</v>
          </cell>
          <cell r="C47" t="str">
            <v>针车B2线</v>
          </cell>
          <cell r="D47" t="str">
            <v>រាជ វន្នី</v>
          </cell>
          <cell r="E47" t="str">
            <v>REACH VANNY</v>
          </cell>
          <cell r="F47" t="str">
            <v>F</v>
          </cell>
          <cell r="G47">
            <v>44109</v>
          </cell>
          <cell r="H47">
            <v>2</v>
          </cell>
          <cell r="I47">
            <v>44170</v>
          </cell>
          <cell r="J47">
            <v>44171</v>
          </cell>
          <cell r="K47">
            <v>3</v>
          </cell>
          <cell r="L47">
            <v>44261</v>
          </cell>
          <cell r="M47">
            <v>44262</v>
          </cell>
          <cell r="N47">
            <v>6</v>
          </cell>
          <cell r="O47">
            <v>44446</v>
          </cell>
          <cell r="P47">
            <v>44447</v>
          </cell>
          <cell r="Q47">
            <v>6</v>
          </cell>
          <cell r="R47">
            <v>44628</v>
          </cell>
          <cell r="S47">
            <v>44629</v>
          </cell>
          <cell r="T47">
            <v>6</v>
          </cell>
          <cell r="U47">
            <v>44813</v>
          </cell>
          <cell r="V47" t="str">
            <v>090837428</v>
          </cell>
          <cell r="W47">
            <v>33507</v>
          </cell>
          <cell r="X47">
            <v>30</v>
          </cell>
          <cell r="Y47" t="str">
            <v>2911216-0540597-ទ</v>
          </cell>
          <cell r="Z47" t="str">
            <v>柴桢省</v>
          </cell>
        </row>
        <row r="47">
          <cell r="AC47">
            <v>1</v>
          </cell>
          <cell r="AD47">
            <v>2</v>
          </cell>
          <cell r="AE47">
            <v>1</v>
          </cell>
          <cell r="AF47" t="str">
            <v>有发票</v>
          </cell>
          <cell r="AG47" t="str">
            <v>124-324-9428</v>
          </cell>
          <cell r="AH47">
            <v>18</v>
          </cell>
          <cell r="AI47">
            <v>4</v>
          </cell>
          <cell r="AJ47">
            <v>14</v>
          </cell>
        </row>
        <row r="48">
          <cell r="B48">
            <v>323</v>
          </cell>
          <cell r="C48" t="str">
            <v>针车E3干部</v>
          </cell>
          <cell r="D48" t="str">
            <v>ផាង ផារី</v>
          </cell>
          <cell r="E48" t="str">
            <v>PHANG PHARY</v>
          </cell>
          <cell r="F48" t="str">
            <v>F</v>
          </cell>
          <cell r="G48">
            <v>44109</v>
          </cell>
          <cell r="H48">
            <v>2</v>
          </cell>
          <cell r="I48">
            <v>44170</v>
          </cell>
          <cell r="J48">
            <v>44171</v>
          </cell>
          <cell r="K48">
            <v>3</v>
          </cell>
          <cell r="L48">
            <v>44261</v>
          </cell>
          <cell r="M48">
            <v>44262</v>
          </cell>
          <cell r="N48">
            <v>6</v>
          </cell>
          <cell r="O48">
            <v>44446</v>
          </cell>
          <cell r="P48">
            <v>44447</v>
          </cell>
          <cell r="Q48">
            <v>6</v>
          </cell>
          <cell r="R48">
            <v>44628</v>
          </cell>
          <cell r="S48">
            <v>44629</v>
          </cell>
          <cell r="T48">
            <v>6</v>
          </cell>
          <cell r="U48">
            <v>44813</v>
          </cell>
          <cell r="V48" t="str">
            <v>090778501</v>
          </cell>
          <cell r="W48">
            <v>34196</v>
          </cell>
          <cell r="X48">
            <v>28</v>
          </cell>
          <cell r="Y48" t="str">
            <v>2930417-0715393-ផ</v>
          </cell>
          <cell r="Z48" t="str">
            <v>柴桢省</v>
          </cell>
        </row>
        <row r="48">
          <cell r="AC48">
            <v>1</v>
          </cell>
          <cell r="AD48">
            <v>2</v>
          </cell>
          <cell r="AE48">
            <v>1</v>
          </cell>
          <cell r="AF48" t="e">
            <v>#REF!</v>
          </cell>
          <cell r="AG48" t="str">
            <v>125-810-9284</v>
          </cell>
          <cell r="AH48">
            <v>18</v>
          </cell>
          <cell r="AI48">
            <v>4</v>
          </cell>
          <cell r="AJ48">
            <v>14</v>
          </cell>
        </row>
        <row r="49">
          <cell r="B49">
            <v>328</v>
          </cell>
          <cell r="C49" t="str">
            <v>针车B1线</v>
          </cell>
          <cell r="D49" t="str">
            <v>ស៊ិន យ៉ា</v>
          </cell>
          <cell r="E49" t="str">
            <v>SHIN YA</v>
          </cell>
          <cell r="F49" t="str">
            <v>F</v>
          </cell>
          <cell r="G49">
            <v>44109</v>
          </cell>
          <cell r="H49">
            <v>2</v>
          </cell>
          <cell r="I49">
            <v>44170</v>
          </cell>
          <cell r="J49">
            <v>44171</v>
          </cell>
          <cell r="K49">
            <v>3</v>
          </cell>
          <cell r="L49">
            <v>44261</v>
          </cell>
          <cell r="M49">
            <v>44262</v>
          </cell>
          <cell r="N49">
            <v>6</v>
          </cell>
          <cell r="O49">
            <v>44446</v>
          </cell>
          <cell r="P49">
            <v>44447</v>
          </cell>
          <cell r="Q49">
            <v>6</v>
          </cell>
          <cell r="R49">
            <v>44628</v>
          </cell>
          <cell r="S49">
            <v>44629</v>
          </cell>
          <cell r="T49">
            <v>6</v>
          </cell>
          <cell r="U49">
            <v>44813</v>
          </cell>
          <cell r="V49" t="str">
            <v>090757205</v>
          </cell>
          <cell r="W49">
            <v>32236</v>
          </cell>
          <cell r="X49">
            <v>33</v>
          </cell>
          <cell r="Y49" t="str">
            <v>2880117-0570043-ឍ</v>
          </cell>
          <cell r="Z49" t="str">
            <v>柴桢省</v>
          </cell>
        </row>
        <row r="49">
          <cell r="AC49">
            <v>1</v>
          </cell>
          <cell r="AD49">
            <v>2</v>
          </cell>
          <cell r="AE49">
            <v>0</v>
          </cell>
          <cell r="AF49" t="str">
            <v>M1440546</v>
          </cell>
          <cell r="AG49" t="str">
            <v>125-810-9251</v>
          </cell>
          <cell r="AH49">
            <v>18</v>
          </cell>
          <cell r="AI49">
            <v>4</v>
          </cell>
          <cell r="AJ49">
            <v>14</v>
          </cell>
        </row>
        <row r="50">
          <cell r="B50">
            <v>329</v>
          </cell>
          <cell r="C50" t="str">
            <v>针车B2线</v>
          </cell>
          <cell r="D50" t="str">
            <v>មាស ពុទ្ធី</v>
          </cell>
          <cell r="E50" t="str">
            <v>MEAS PUTHY</v>
          </cell>
          <cell r="F50" t="str">
            <v>F</v>
          </cell>
          <cell r="G50">
            <v>44109</v>
          </cell>
          <cell r="H50">
            <v>2</v>
          </cell>
          <cell r="I50">
            <v>44170</v>
          </cell>
          <cell r="J50">
            <v>44171</v>
          </cell>
          <cell r="K50">
            <v>3</v>
          </cell>
          <cell r="L50">
            <v>44261</v>
          </cell>
          <cell r="M50">
            <v>44262</v>
          </cell>
          <cell r="N50">
            <v>6</v>
          </cell>
          <cell r="O50">
            <v>44446</v>
          </cell>
          <cell r="P50">
            <v>44447</v>
          </cell>
          <cell r="Q50">
            <v>6</v>
          </cell>
          <cell r="R50">
            <v>44628</v>
          </cell>
          <cell r="S50">
            <v>44629</v>
          </cell>
          <cell r="T50">
            <v>6</v>
          </cell>
          <cell r="U50">
            <v>44813</v>
          </cell>
          <cell r="V50" t="str">
            <v>09000538359</v>
          </cell>
          <cell r="W50">
            <v>29445</v>
          </cell>
          <cell r="X50">
            <v>41</v>
          </cell>
          <cell r="Y50" t="str">
            <v>2800117-0573766-ប</v>
          </cell>
          <cell r="Z50" t="str">
            <v>柴桢省</v>
          </cell>
        </row>
        <row r="50">
          <cell r="AC50">
            <v>1</v>
          </cell>
          <cell r="AD50">
            <v>2</v>
          </cell>
          <cell r="AE50">
            <v>0</v>
          </cell>
          <cell r="AF50" t="str">
            <v>有发票</v>
          </cell>
          <cell r="AG50" t="str">
            <v>128-846-7185</v>
          </cell>
          <cell r="AH50">
            <v>18</v>
          </cell>
          <cell r="AI50">
            <v>4</v>
          </cell>
          <cell r="AJ50">
            <v>14</v>
          </cell>
        </row>
        <row r="51">
          <cell r="B51">
            <v>330</v>
          </cell>
          <cell r="C51" t="str">
            <v>针车B1线</v>
          </cell>
          <cell r="D51" t="str">
            <v>នី ស្រីលាក់</v>
          </cell>
          <cell r="E51" t="str">
            <v>NY SREYLEAK</v>
          </cell>
          <cell r="F51" t="str">
            <v>F</v>
          </cell>
          <cell r="G51">
            <v>44109</v>
          </cell>
          <cell r="H51">
            <v>2</v>
          </cell>
          <cell r="I51">
            <v>44170</v>
          </cell>
          <cell r="J51">
            <v>44171</v>
          </cell>
          <cell r="K51">
            <v>3</v>
          </cell>
          <cell r="L51">
            <v>44261</v>
          </cell>
          <cell r="M51">
            <v>44262</v>
          </cell>
          <cell r="N51">
            <v>6</v>
          </cell>
          <cell r="O51">
            <v>44446</v>
          </cell>
          <cell r="P51">
            <v>44447</v>
          </cell>
          <cell r="Q51">
            <v>6</v>
          </cell>
          <cell r="R51">
            <v>44628</v>
          </cell>
          <cell r="S51">
            <v>44629</v>
          </cell>
          <cell r="T51">
            <v>6</v>
          </cell>
          <cell r="U51">
            <v>44813</v>
          </cell>
          <cell r="V51" t="str">
            <v>090614860</v>
          </cell>
          <cell r="W51">
            <v>34492</v>
          </cell>
          <cell r="X51">
            <v>27</v>
          </cell>
          <cell r="Y51" t="str">
            <v>2940518-1409545-ម</v>
          </cell>
          <cell r="Z51" t="str">
            <v>柴桢省</v>
          </cell>
        </row>
        <row r="51">
          <cell r="AC51">
            <v>0</v>
          </cell>
          <cell r="AD51">
            <v>2</v>
          </cell>
          <cell r="AE51">
            <v>1</v>
          </cell>
          <cell r="AF51" t="e">
            <v>#REF!</v>
          </cell>
          <cell r="AG51" t="str">
            <v>128-557-0192</v>
          </cell>
          <cell r="AH51">
            <v>18</v>
          </cell>
          <cell r="AI51">
            <v>4</v>
          </cell>
          <cell r="AJ51">
            <v>14</v>
          </cell>
        </row>
        <row r="52">
          <cell r="B52">
            <v>332</v>
          </cell>
          <cell r="C52" t="str">
            <v>电脑车班长</v>
          </cell>
          <cell r="D52" t="str">
            <v>ហែម វុត្ថា</v>
          </cell>
          <cell r="E52" t="str">
            <v>HEM VUTHA</v>
          </cell>
          <cell r="F52" t="str">
            <v>F</v>
          </cell>
          <cell r="G52">
            <v>44109</v>
          </cell>
          <cell r="H52">
            <v>2</v>
          </cell>
          <cell r="I52">
            <v>44170</v>
          </cell>
          <cell r="J52">
            <v>44171</v>
          </cell>
          <cell r="K52">
            <v>3</v>
          </cell>
          <cell r="L52">
            <v>44261</v>
          </cell>
          <cell r="M52">
            <v>44262</v>
          </cell>
          <cell r="N52">
            <v>6</v>
          </cell>
          <cell r="O52">
            <v>44446</v>
          </cell>
          <cell r="P52">
            <v>44447</v>
          </cell>
          <cell r="Q52">
            <v>6</v>
          </cell>
          <cell r="R52">
            <v>44628</v>
          </cell>
          <cell r="S52">
            <v>44629</v>
          </cell>
          <cell r="T52">
            <v>6</v>
          </cell>
          <cell r="U52">
            <v>44813</v>
          </cell>
          <cell r="V52" t="str">
            <v>090854430</v>
          </cell>
          <cell r="W52">
            <v>34335</v>
          </cell>
          <cell r="X52">
            <v>28</v>
          </cell>
        </row>
        <row r="52">
          <cell r="Z52" t="str">
            <v>柴桢省</v>
          </cell>
        </row>
        <row r="52">
          <cell r="AC52">
            <v>1</v>
          </cell>
          <cell r="AD52">
            <v>1</v>
          </cell>
          <cell r="AE52">
            <v>0</v>
          </cell>
          <cell r="AF52" t="str">
            <v>有发票</v>
          </cell>
          <cell r="AG52" t="str">
            <v>125-665-9347</v>
          </cell>
          <cell r="AH52">
            <v>18</v>
          </cell>
          <cell r="AI52">
            <v>3</v>
          </cell>
          <cell r="AJ52">
            <v>15</v>
          </cell>
        </row>
        <row r="53">
          <cell r="B53">
            <v>333</v>
          </cell>
          <cell r="C53" t="str">
            <v>针车A1助理</v>
          </cell>
          <cell r="D53" t="str">
            <v>អ៊ុក ចន្ធី</v>
          </cell>
          <cell r="E53" t="str">
            <v>OUK CHANTHY</v>
          </cell>
          <cell r="F53" t="str">
            <v>F</v>
          </cell>
          <cell r="G53">
            <v>44109</v>
          </cell>
          <cell r="H53">
            <v>2</v>
          </cell>
          <cell r="I53">
            <v>44170</v>
          </cell>
          <cell r="J53">
            <v>44171</v>
          </cell>
          <cell r="K53">
            <v>3</v>
          </cell>
          <cell r="L53">
            <v>44261</v>
          </cell>
          <cell r="M53">
            <v>44262</v>
          </cell>
          <cell r="N53">
            <v>6</v>
          </cell>
          <cell r="O53">
            <v>44446</v>
          </cell>
          <cell r="P53">
            <v>44447</v>
          </cell>
          <cell r="Q53">
            <v>6</v>
          </cell>
          <cell r="R53">
            <v>44628</v>
          </cell>
          <cell r="S53">
            <v>44629</v>
          </cell>
          <cell r="T53">
            <v>6</v>
          </cell>
          <cell r="U53">
            <v>44813</v>
          </cell>
          <cell r="V53" t="str">
            <v>090625306</v>
          </cell>
          <cell r="W53">
            <v>33610</v>
          </cell>
          <cell r="X53">
            <v>30</v>
          </cell>
        </row>
        <row r="53">
          <cell r="Z53" t="str">
            <v>柴桢省</v>
          </cell>
        </row>
        <row r="53">
          <cell r="AC53">
            <v>1</v>
          </cell>
          <cell r="AD53">
            <v>2</v>
          </cell>
          <cell r="AE53">
            <v>1</v>
          </cell>
          <cell r="AF53" t="str">
            <v>有发票</v>
          </cell>
          <cell r="AG53" t="str">
            <v>128-559-5257</v>
          </cell>
          <cell r="AH53">
            <v>18</v>
          </cell>
          <cell r="AI53">
            <v>4</v>
          </cell>
          <cell r="AJ53">
            <v>14</v>
          </cell>
        </row>
        <row r="54">
          <cell r="B54">
            <v>345</v>
          </cell>
          <cell r="C54" t="str">
            <v>针车B1线</v>
          </cell>
          <cell r="D54" t="str">
            <v>ពុធ សារិ</v>
          </cell>
          <cell r="E54" t="str">
            <v>PHUT SARI</v>
          </cell>
          <cell r="F54" t="str">
            <v>F</v>
          </cell>
          <cell r="G54">
            <v>44118</v>
          </cell>
          <cell r="H54">
            <v>2</v>
          </cell>
          <cell r="I54">
            <v>44179</v>
          </cell>
          <cell r="J54">
            <v>44180</v>
          </cell>
          <cell r="K54">
            <v>3</v>
          </cell>
          <cell r="L54">
            <v>44270</v>
          </cell>
          <cell r="M54">
            <v>44271</v>
          </cell>
          <cell r="N54">
            <v>6</v>
          </cell>
          <cell r="O54">
            <v>44455</v>
          </cell>
          <cell r="P54">
            <v>44456</v>
          </cell>
          <cell r="Q54">
            <v>6</v>
          </cell>
          <cell r="R54">
            <v>44637</v>
          </cell>
          <cell r="S54">
            <v>44638</v>
          </cell>
          <cell r="T54">
            <v>6</v>
          </cell>
          <cell r="U54">
            <v>44822</v>
          </cell>
          <cell r="V54" t="str">
            <v>090594306</v>
          </cell>
          <cell r="W54">
            <v>27829</v>
          </cell>
          <cell r="X54">
            <v>45</v>
          </cell>
          <cell r="Y54" t="str">
            <v>2760317-0659872-ល</v>
          </cell>
          <cell r="Z54" t="str">
            <v>柴桢省</v>
          </cell>
        </row>
        <row r="54">
          <cell r="AC54">
            <v>1</v>
          </cell>
          <cell r="AD54">
            <v>1</v>
          </cell>
          <cell r="AE54">
            <v>0</v>
          </cell>
          <cell r="AF54" t="e">
            <v>#REF!</v>
          </cell>
          <cell r="AG54" t="str">
            <v>有发票</v>
          </cell>
          <cell r="AH54">
            <v>18</v>
          </cell>
          <cell r="AI54">
            <v>4</v>
          </cell>
          <cell r="AJ54">
            <v>14</v>
          </cell>
        </row>
        <row r="55">
          <cell r="B55">
            <v>346</v>
          </cell>
          <cell r="C55" t="str">
            <v>针车A2线</v>
          </cell>
          <cell r="D55" t="str">
            <v>កឹម គង់</v>
          </cell>
          <cell r="E55" t="str">
            <v>KOEM KONG</v>
          </cell>
          <cell r="F55" t="str">
            <v>F</v>
          </cell>
          <cell r="G55">
            <v>44118</v>
          </cell>
          <cell r="H55">
            <v>2</v>
          </cell>
          <cell r="I55">
            <v>44179</v>
          </cell>
          <cell r="J55">
            <v>44180</v>
          </cell>
          <cell r="K55">
            <v>3</v>
          </cell>
          <cell r="L55">
            <v>44270</v>
          </cell>
          <cell r="M55">
            <v>44271</v>
          </cell>
          <cell r="N55">
            <v>6</v>
          </cell>
          <cell r="O55">
            <v>44455</v>
          </cell>
          <cell r="P55">
            <v>44456</v>
          </cell>
          <cell r="Q55">
            <v>6</v>
          </cell>
          <cell r="R55">
            <v>44637</v>
          </cell>
          <cell r="S55">
            <v>44638</v>
          </cell>
          <cell r="T55">
            <v>6</v>
          </cell>
          <cell r="U55">
            <v>44822</v>
          </cell>
          <cell r="V55" t="str">
            <v>090787783</v>
          </cell>
          <cell r="W55">
            <v>31385</v>
          </cell>
          <cell r="X55">
            <v>36</v>
          </cell>
          <cell r="Y55" t="str">
            <v>2851216-0557558-ល</v>
          </cell>
          <cell r="Z55" t="str">
            <v>柴桢省</v>
          </cell>
        </row>
        <row r="55">
          <cell r="AC55">
            <v>0</v>
          </cell>
          <cell r="AD55">
            <v>2</v>
          </cell>
          <cell r="AE55">
            <v>0</v>
          </cell>
          <cell r="AF55">
            <v>1080916</v>
          </cell>
          <cell r="AG55" t="str">
            <v>125-075-7460</v>
          </cell>
          <cell r="AH55">
            <v>18</v>
          </cell>
          <cell r="AI55">
            <v>4</v>
          </cell>
          <cell r="AJ55">
            <v>14</v>
          </cell>
        </row>
        <row r="56">
          <cell r="B56">
            <v>348</v>
          </cell>
          <cell r="C56" t="str">
            <v>针车A2线班长</v>
          </cell>
          <cell r="D56" t="str">
            <v>អន ពុតសូរិយា</v>
          </cell>
          <cell r="E56" t="str">
            <v>ORN PUTSOREYA</v>
          </cell>
          <cell r="F56" t="str">
            <v>F</v>
          </cell>
          <cell r="G56">
            <v>44118</v>
          </cell>
          <cell r="H56">
            <v>2</v>
          </cell>
          <cell r="I56">
            <v>44179</v>
          </cell>
          <cell r="J56">
            <v>44180</v>
          </cell>
          <cell r="K56">
            <v>3</v>
          </cell>
          <cell r="L56">
            <v>44270</v>
          </cell>
          <cell r="M56">
            <v>44271</v>
          </cell>
          <cell r="N56">
            <v>6</v>
          </cell>
          <cell r="O56">
            <v>44455</v>
          </cell>
          <cell r="P56">
            <v>44456</v>
          </cell>
          <cell r="Q56">
            <v>6</v>
          </cell>
          <cell r="R56">
            <v>44637</v>
          </cell>
          <cell r="S56">
            <v>44638</v>
          </cell>
          <cell r="T56">
            <v>6</v>
          </cell>
          <cell r="U56">
            <v>44822</v>
          </cell>
          <cell r="V56" t="str">
            <v>090589955</v>
          </cell>
          <cell r="W56">
            <v>35534</v>
          </cell>
          <cell r="X56">
            <v>24</v>
          </cell>
          <cell r="Y56" t="str">
            <v>2970617-0805177-ល</v>
          </cell>
          <cell r="Z56" t="str">
            <v>柴桢省</v>
          </cell>
        </row>
        <row r="56">
          <cell r="AF56" t="e">
            <v>#REF!</v>
          </cell>
          <cell r="AG56" t="str">
            <v>124-163-1408</v>
          </cell>
          <cell r="AH56">
            <v>18</v>
          </cell>
          <cell r="AI56">
            <v>4</v>
          </cell>
          <cell r="AJ56">
            <v>14</v>
          </cell>
        </row>
        <row r="57">
          <cell r="B57">
            <v>349</v>
          </cell>
          <cell r="C57" t="str">
            <v>针车A2线</v>
          </cell>
          <cell r="D57" t="str">
            <v>ទយ សម្ភស្ស</v>
          </cell>
          <cell r="E57" t="str">
            <v>TOY SAMPHAS</v>
          </cell>
          <cell r="F57" t="str">
            <v>F</v>
          </cell>
          <cell r="G57">
            <v>44118</v>
          </cell>
          <cell r="H57">
            <v>2</v>
          </cell>
          <cell r="I57">
            <v>44179</v>
          </cell>
          <cell r="J57">
            <v>44180</v>
          </cell>
          <cell r="K57">
            <v>3</v>
          </cell>
          <cell r="L57">
            <v>44270</v>
          </cell>
          <cell r="M57">
            <v>44271</v>
          </cell>
          <cell r="N57">
            <v>6</v>
          </cell>
          <cell r="O57">
            <v>44455</v>
          </cell>
          <cell r="P57">
            <v>44456</v>
          </cell>
          <cell r="Q57">
            <v>6</v>
          </cell>
          <cell r="R57">
            <v>44637</v>
          </cell>
          <cell r="S57">
            <v>44638</v>
          </cell>
          <cell r="T57">
            <v>6</v>
          </cell>
          <cell r="U57">
            <v>44822</v>
          </cell>
          <cell r="V57" t="str">
            <v>090542998</v>
          </cell>
          <cell r="W57">
            <v>30814</v>
          </cell>
          <cell r="X57">
            <v>37</v>
          </cell>
        </row>
        <row r="57">
          <cell r="Z57" t="str">
            <v>柴桢省</v>
          </cell>
        </row>
        <row r="57">
          <cell r="AC57">
            <v>0</v>
          </cell>
          <cell r="AD57">
            <v>1</v>
          </cell>
          <cell r="AE57">
            <v>0</v>
          </cell>
          <cell r="AF57" t="str">
            <v>有发票</v>
          </cell>
          <cell r="AG57" t="str">
            <v>128-135-2907</v>
          </cell>
          <cell r="AH57">
            <v>18</v>
          </cell>
          <cell r="AI57">
            <v>4</v>
          </cell>
          <cell r="AJ57">
            <v>14</v>
          </cell>
        </row>
        <row r="58">
          <cell r="B58">
            <v>350</v>
          </cell>
          <cell r="C58" t="str">
            <v>针车B1线</v>
          </cell>
          <cell r="D58" t="str">
            <v>សឹម សុខា</v>
          </cell>
          <cell r="E58" t="str">
            <v>SOEM SOKHA</v>
          </cell>
          <cell r="F58" t="str">
            <v>F</v>
          </cell>
          <cell r="G58">
            <v>44118</v>
          </cell>
          <cell r="H58">
            <v>2</v>
          </cell>
          <cell r="I58">
            <v>44179</v>
          </cell>
          <cell r="J58">
            <v>44180</v>
          </cell>
          <cell r="K58">
            <v>3</v>
          </cell>
          <cell r="L58">
            <v>44270</v>
          </cell>
          <cell r="M58">
            <v>44271</v>
          </cell>
          <cell r="N58">
            <v>6</v>
          </cell>
          <cell r="O58">
            <v>44455</v>
          </cell>
          <cell r="P58">
            <v>44456</v>
          </cell>
          <cell r="Q58">
            <v>6</v>
          </cell>
          <cell r="R58">
            <v>44637</v>
          </cell>
          <cell r="S58">
            <v>44638</v>
          </cell>
          <cell r="T58">
            <v>6</v>
          </cell>
          <cell r="U58">
            <v>44822</v>
          </cell>
          <cell r="V58" t="str">
            <v>090708236</v>
          </cell>
          <cell r="W58">
            <v>32886</v>
          </cell>
          <cell r="X58">
            <v>32</v>
          </cell>
        </row>
        <row r="58">
          <cell r="Z58" t="str">
            <v>柴桢省</v>
          </cell>
        </row>
        <row r="58">
          <cell r="AC58">
            <v>0</v>
          </cell>
          <cell r="AD58">
            <v>1</v>
          </cell>
          <cell r="AE58">
            <v>0</v>
          </cell>
          <cell r="AF58" t="str">
            <v>M1442442</v>
          </cell>
          <cell r="AG58" t="str">
            <v>有发票</v>
          </cell>
          <cell r="AH58">
            <v>18</v>
          </cell>
          <cell r="AI58">
            <v>4</v>
          </cell>
          <cell r="AJ58">
            <v>14</v>
          </cell>
        </row>
        <row r="59">
          <cell r="B59">
            <v>352</v>
          </cell>
          <cell r="C59" t="str">
            <v>针车A2线</v>
          </cell>
          <cell r="D59" t="str">
            <v>ថុក ផល្លា</v>
          </cell>
          <cell r="E59" t="str">
            <v>THOK PHALLA</v>
          </cell>
          <cell r="F59" t="str">
            <v>F</v>
          </cell>
          <cell r="G59">
            <v>44118</v>
          </cell>
          <cell r="H59">
            <v>2</v>
          </cell>
          <cell r="I59">
            <v>44179</v>
          </cell>
          <cell r="J59">
            <v>44180</v>
          </cell>
          <cell r="K59">
            <v>3</v>
          </cell>
          <cell r="L59">
            <v>44270</v>
          </cell>
          <cell r="M59">
            <v>44271</v>
          </cell>
          <cell r="N59">
            <v>6</v>
          </cell>
          <cell r="O59">
            <v>44455</v>
          </cell>
          <cell r="P59">
            <v>44456</v>
          </cell>
          <cell r="Q59">
            <v>6</v>
          </cell>
          <cell r="R59">
            <v>44637</v>
          </cell>
          <cell r="S59">
            <v>44638</v>
          </cell>
          <cell r="T59">
            <v>6</v>
          </cell>
          <cell r="U59">
            <v>44822</v>
          </cell>
          <cell r="V59" t="str">
            <v>090618288</v>
          </cell>
          <cell r="W59">
            <v>31949</v>
          </cell>
          <cell r="X59">
            <v>34</v>
          </cell>
          <cell r="Y59" t="str">
            <v>2870519-2060938-ល</v>
          </cell>
          <cell r="Z59" t="str">
            <v>柴桢省</v>
          </cell>
        </row>
        <row r="59">
          <cell r="AC59">
            <v>1</v>
          </cell>
          <cell r="AD59">
            <v>3</v>
          </cell>
          <cell r="AE59">
            <v>0</v>
          </cell>
          <cell r="AF59" t="str">
            <v>有发票</v>
          </cell>
          <cell r="AG59" t="str">
            <v>124-746-3584</v>
          </cell>
          <cell r="AH59">
            <v>18</v>
          </cell>
          <cell r="AI59">
            <v>4</v>
          </cell>
          <cell r="AJ59">
            <v>14</v>
          </cell>
        </row>
        <row r="60">
          <cell r="B60">
            <v>353</v>
          </cell>
          <cell r="C60" t="str">
            <v>针车A2线</v>
          </cell>
          <cell r="D60" t="str">
            <v>ដោក ស្រីកា</v>
          </cell>
          <cell r="E60" t="str">
            <v>DORK SREYKA</v>
          </cell>
          <cell r="F60" t="str">
            <v>F</v>
          </cell>
          <cell r="G60">
            <v>44118</v>
          </cell>
          <cell r="H60">
            <v>2</v>
          </cell>
          <cell r="I60">
            <v>44179</v>
          </cell>
          <cell r="J60">
            <v>44180</v>
          </cell>
          <cell r="K60">
            <v>3</v>
          </cell>
          <cell r="L60">
            <v>44270</v>
          </cell>
          <cell r="M60">
            <v>44271</v>
          </cell>
          <cell r="N60">
            <v>6</v>
          </cell>
          <cell r="O60">
            <v>44455</v>
          </cell>
          <cell r="P60">
            <v>44456</v>
          </cell>
          <cell r="Q60">
            <v>6</v>
          </cell>
          <cell r="R60">
            <v>44637</v>
          </cell>
          <cell r="S60">
            <v>44638</v>
          </cell>
          <cell r="T60">
            <v>6</v>
          </cell>
          <cell r="U60">
            <v>44822</v>
          </cell>
          <cell r="V60" t="str">
            <v>090714078</v>
          </cell>
          <cell r="W60">
            <v>32205</v>
          </cell>
          <cell r="X60">
            <v>33</v>
          </cell>
          <cell r="Y60" t="str">
            <v>2880117-0569691-ល</v>
          </cell>
          <cell r="Z60" t="str">
            <v>柴桢省</v>
          </cell>
        </row>
        <row r="60">
          <cell r="AC60">
            <v>0</v>
          </cell>
          <cell r="AD60">
            <v>0</v>
          </cell>
          <cell r="AE60">
            <v>0</v>
          </cell>
          <cell r="AF60" t="str">
            <v>O245277</v>
          </cell>
          <cell r="AG60" t="str">
            <v>126-681-2054</v>
          </cell>
          <cell r="AH60">
            <v>18</v>
          </cell>
          <cell r="AI60">
            <v>4</v>
          </cell>
          <cell r="AJ60">
            <v>14</v>
          </cell>
        </row>
        <row r="61">
          <cell r="B61">
            <v>354</v>
          </cell>
          <cell r="C61" t="str">
            <v>针车B2线</v>
          </cell>
          <cell r="D61" t="str">
            <v>ឃិន លីដា</v>
          </cell>
          <cell r="E61" t="str">
            <v>KHIN LIDA</v>
          </cell>
          <cell r="F61" t="str">
            <v>F</v>
          </cell>
          <cell r="G61">
            <v>44118</v>
          </cell>
          <cell r="H61">
            <v>2</v>
          </cell>
          <cell r="I61">
            <v>44179</v>
          </cell>
          <cell r="J61">
            <v>44180</v>
          </cell>
          <cell r="K61">
            <v>3</v>
          </cell>
          <cell r="L61">
            <v>44270</v>
          </cell>
          <cell r="M61">
            <v>44271</v>
          </cell>
          <cell r="N61">
            <v>6</v>
          </cell>
          <cell r="O61">
            <v>44455</v>
          </cell>
          <cell r="P61">
            <v>44456</v>
          </cell>
          <cell r="Q61">
            <v>6</v>
          </cell>
          <cell r="R61">
            <v>44637</v>
          </cell>
          <cell r="S61">
            <v>44638</v>
          </cell>
          <cell r="T61">
            <v>6</v>
          </cell>
          <cell r="U61">
            <v>44822</v>
          </cell>
          <cell r="V61" t="str">
            <v>090918731</v>
          </cell>
          <cell r="W61">
            <v>37195</v>
          </cell>
          <cell r="X61">
            <v>20</v>
          </cell>
        </row>
        <row r="61">
          <cell r="Z61" t="str">
            <v>柴桢省</v>
          </cell>
        </row>
        <row r="61">
          <cell r="AC61">
            <v>0</v>
          </cell>
          <cell r="AD61">
            <v>0</v>
          </cell>
          <cell r="AE61">
            <v>0</v>
          </cell>
          <cell r="AF61" t="str">
            <v>有发票</v>
          </cell>
          <cell r="AG61" t="str">
            <v>128-559-4108</v>
          </cell>
          <cell r="AH61">
            <v>18</v>
          </cell>
          <cell r="AI61">
            <v>4</v>
          </cell>
          <cell r="AJ61">
            <v>14</v>
          </cell>
        </row>
        <row r="62">
          <cell r="B62">
            <v>355</v>
          </cell>
          <cell r="C62" t="str">
            <v>针车A2线</v>
          </cell>
          <cell r="D62" t="str">
            <v>ឌិន ដានី</v>
          </cell>
          <cell r="E62" t="str">
            <v>DIN DANY</v>
          </cell>
          <cell r="F62" t="str">
            <v>F</v>
          </cell>
          <cell r="G62">
            <v>44118</v>
          </cell>
          <cell r="H62">
            <v>2</v>
          </cell>
          <cell r="I62">
            <v>44179</v>
          </cell>
          <cell r="J62">
            <v>44180</v>
          </cell>
          <cell r="K62">
            <v>3</v>
          </cell>
          <cell r="L62">
            <v>44270</v>
          </cell>
          <cell r="M62">
            <v>44271</v>
          </cell>
          <cell r="N62">
            <v>6</v>
          </cell>
          <cell r="O62">
            <v>44455</v>
          </cell>
          <cell r="P62">
            <v>44456</v>
          </cell>
          <cell r="Q62">
            <v>6</v>
          </cell>
          <cell r="R62">
            <v>44637</v>
          </cell>
          <cell r="S62">
            <v>44638</v>
          </cell>
          <cell r="T62">
            <v>6</v>
          </cell>
          <cell r="U62">
            <v>44822</v>
          </cell>
          <cell r="V62" t="str">
            <v>090916145</v>
          </cell>
          <cell r="W62">
            <v>37387</v>
          </cell>
          <cell r="X62">
            <v>19</v>
          </cell>
        </row>
        <row r="62">
          <cell r="Z62" t="str">
            <v>柴桢省</v>
          </cell>
        </row>
        <row r="62">
          <cell r="AC62">
            <v>0</v>
          </cell>
          <cell r="AD62">
            <v>0</v>
          </cell>
          <cell r="AE62">
            <v>0</v>
          </cell>
          <cell r="AF62" t="str">
            <v>有发票</v>
          </cell>
          <cell r="AG62" t="str">
            <v>128-847-3053</v>
          </cell>
          <cell r="AH62">
            <v>18</v>
          </cell>
          <cell r="AI62">
            <v>4</v>
          </cell>
          <cell r="AJ62">
            <v>14</v>
          </cell>
        </row>
        <row r="63">
          <cell r="B63">
            <v>358</v>
          </cell>
          <cell r="C63" t="str">
            <v>针车A1线</v>
          </cell>
          <cell r="D63" t="str">
            <v>ពៅ ភីយ៉ា</v>
          </cell>
          <cell r="E63" t="str">
            <v>POV PHIYA</v>
          </cell>
          <cell r="F63" t="str">
            <v>F</v>
          </cell>
          <cell r="G63">
            <v>44118</v>
          </cell>
          <cell r="H63">
            <v>2</v>
          </cell>
          <cell r="I63">
            <v>44179</v>
          </cell>
          <cell r="J63">
            <v>44180</v>
          </cell>
          <cell r="K63">
            <v>3</v>
          </cell>
          <cell r="L63">
            <v>44270</v>
          </cell>
          <cell r="M63">
            <v>44271</v>
          </cell>
          <cell r="N63">
            <v>6</v>
          </cell>
          <cell r="O63">
            <v>44455</v>
          </cell>
          <cell r="P63">
            <v>44456</v>
          </cell>
          <cell r="Q63">
            <v>6</v>
          </cell>
          <cell r="R63">
            <v>44637</v>
          </cell>
          <cell r="S63">
            <v>44638</v>
          </cell>
          <cell r="T63">
            <v>6</v>
          </cell>
          <cell r="U63">
            <v>44822</v>
          </cell>
          <cell r="V63" t="str">
            <v>090583847</v>
          </cell>
          <cell r="W63">
            <v>33703</v>
          </cell>
          <cell r="X63">
            <v>29</v>
          </cell>
          <cell r="Y63" t="str">
            <v>2920117-0566091-ជ</v>
          </cell>
          <cell r="Z63" t="str">
            <v>柴桢省</v>
          </cell>
        </row>
        <row r="63">
          <cell r="AC63">
            <v>0</v>
          </cell>
          <cell r="AD63">
            <v>2</v>
          </cell>
          <cell r="AE63">
            <v>0</v>
          </cell>
          <cell r="AF63" t="str">
            <v>有发票</v>
          </cell>
          <cell r="AG63" t="str">
            <v>125-810-1507</v>
          </cell>
          <cell r="AH63">
            <v>18</v>
          </cell>
          <cell r="AI63">
            <v>4</v>
          </cell>
          <cell r="AJ63">
            <v>14</v>
          </cell>
        </row>
        <row r="64">
          <cell r="B64">
            <v>367</v>
          </cell>
          <cell r="C64" t="str">
            <v>针车A2线</v>
          </cell>
          <cell r="D64" t="str">
            <v>គល់ ជោរី</v>
          </cell>
          <cell r="E64" t="str">
            <v>KUL CHORY</v>
          </cell>
          <cell r="F64" t="str">
            <v>F</v>
          </cell>
          <cell r="G64">
            <v>44118</v>
          </cell>
          <cell r="H64">
            <v>2</v>
          </cell>
          <cell r="I64">
            <v>44179</v>
          </cell>
          <cell r="J64">
            <v>44180</v>
          </cell>
          <cell r="K64">
            <v>3</v>
          </cell>
          <cell r="L64">
            <v>44270</v>
          </cell>
          <cell r="M64">
            <v>44271</v>
          </cell>
          <cell r="N64">
            <v>6</v>
          </cell>
          <cell r="O64">
            <v>44455</v>
          </cell>
          <cell r="P64">
            <v>44456</v>
          </cell>
          <cell r="Q64">
            <v>6</v>
          </cell>
          <cell r="R64">
            <v>44637</v>
          </cell>
          <cell r="S64">
            <v>44638</v>
          </cell>
          <cell r="T64">
            <v>6</v>
          </cell>
          <cell r="U64">
            <v>44822</v>
          </cell>
          <cell r="V64" t="str">
            <v>090706383</v>
          </cell>
          <cell r="W64">
            <v>34875</v>
          </cell>
          <cell r="X64">
            <v>26</v>
          </cell>
          <cell r="Y64" t="str">
            <v>2950318-1300163-ញ</v>
          </cell>
          <cell r="Z64" t="str">
            <v>PREY VEANG</v>
          </cell>
        </row>
        <row r="64">
          <cell r="AC64">
            <v>0</v>
          </cell>
          <cell r="AD64">
            <v>1</v>
          </cell>
          <cell r="AE64">
            <v>0</v>
          </cell>
          <cell r="AF64" t="str">
            <v>M1513826</v>
          </cell>
          <cell r="AG64" t="str">
            <v>有发票</v>
          </cell>
          <cell r="AH64">
            <v>18</v>
          </cell>
          <cell r="AI64">
            <v>4</v>
          </cell>
          <cell r="AJ64">
            <v>14</v>
          </cell>
        </row>
        <row r="65">
          <cell r="B65">
            <v>372</v>
          </cell>
          <cell r="C65" t="str">
            <v>针车F2线</v>
          </cell>
          <cell r="D65" t="str">
            <v>សួស ស៊ីថា</v>
          </cell>
          <cell r="E65" t="str">
            <v>SUOS SITHA</v>
          </cell>
          <cell r="F65" t="str">
            <v>F</v>
          </cell>
          <cell r="G65">
            <v>44118</v>
          </cell>
          <cell r="H65">
            <v>2</v>
          </cell>
          <cell r="I65">
            <v>44179</v>
          </cell>
          <cell r="J65">
            <v>44180</v>
          </cell>
          <cell r="K65">
            <v>3</v>
          </cell>
          <cell r="L65">
            <v>44270</v>
          </cell>
          <cell r="M65">
            <v>44271</v>
          </cell>
          <cell r="N65">
            <v>6</v>
          </cell>
          <cell r="O65">
            <v>44455</v>
          </cell>
          <cell r="P65">
            <v>44456</v>
          </cell>
          <cell r="Q65">
            <v>6</v>
          </cell>
          <cell r="R65">
            <v>44637</v>
          </cell>
          <cell r="S65">
            <v>44638</v>
          </cell>
          <cell r="T65">
            <v>6</v>
          </cell>
          <cell r="U65">
            <v>44822</v>
          </cell>
          <cell r="V65" t="str">
            <v>090791546</v>
          </cell>
          <cell r="W65">
            <v>30376</v>
          </cell>
          <cell r="X65">
            <v>39</v>
          </cell>
        </row>
        <row r="65">
          <cell r="Z65" t="str">
            <v>柴桢省</v>
          </cell>
        </row>
        <row r="65">
          <cell r="AC65">
            <v>1</v>
          </cell>
          <cell r="AD65">
            <v>1</v>
          </cell>
          <cell r="AE65">
            <v>0</v>
          </cell>
          <cell r="AF65" t="str">
            <v>M1441891</v>
          </cell>
          <cell r="AG65" t="str">
            <v>有发票</v>
          </cell>
          <cell r="AH65">
            <v>18</v>
          </cell>
          <cell r="AI65">
            <v>4</v>
          </cell>
          <cell r="AJ65">
            <v>14</v>
          </cell>
        </row>
        <row r="66">
          <cell r="B66">
            <v>373</v>
          </cell>
          <cell r="C66" t="str">
            <v>针车A2线</v>
          </cell>
          <cell r="D66" t="str">
            <v>គង់ កេនណា</v>
          </cell>
          <cell r="E66" t="str">
            <v>KONG KENNA</v>
          </cell>
          <cell r="F66" t="str">
            <v>F</v>
          </cell>
          <cell r="G66">
            <v>44118</v>
          </cell>
          <cell r="H66">
            <v>2</v>
          </cell>
          <cell r="I66">
            <v>44179</v>
          </cell>
          <cell r="J66">
            <v>44180</v>
          </cell>
          <cell r="K66">
            <v>3</v>
          </cell>
          <cell r="L66">
            <v>44270</v>
          </cell>
          <cell r="M66">
            <v>44271</v>
          </cell>
          <cell r="N66">
            <v>6</v>
          </cell>
          <cell r="O66">
            <v>44455</v>
          </cell>
          <cell r="P66">
            <v>44456</v>
          </cell>
          <cell r="Q66">
            <v>6</v>
          </cell>
          <cell r="R66">
            <v>44637</v>
          </cell>
          <cell r="S66">
            <v>44638</v>
          </cell>
          <cell r="T66">
            <v>6</v>
          </cell>
          <cell r="U66">
            <v>44822</v>
          </cell>
          <cell r="V66" t="str">
            <v>090744383</v>
          </cell>
          <cell r="W66">
            <v>31339</v>
          </cell>
          <cell r="X66">
            <v>36</v>
          </cell>
          <cell r="Y66" t="str">
            <v>2850117-0577507-ព</v>
          </cell>
          <cell r="Z66" t="str">
            <v>柴桢省</v>
          </cell>
        </row>
        <row r="66">
          <cell r="AC66">
            <v>0</v>
          </cell>
          <cell r="AD66">
            <v>1</v>
          </cell>
          <cell r="AE66">
            <v>0</v>
          </cell>
          <cell r="AF66" t="e">
            <v>#REF!</v>
          </cell>
          <cell r="AG66" t="str">
            <v>124-123-6485</v>
          </cell>
          <cell r="AH66">
            <v>18</v>
          </cell>
          <cell r="AI66">
            <v>4</v>
          </cell>
          <cell r="AJ66">
            <v>14</v>
          </cell>
        </row>
        <row r="67">
          <cell r="B67">
            <v>376</v>
          </cell>
          <cell r="C67" t="str">
            <v>针车A1线</v>
          </cell>
          <cell r="D67" t="str">
            <v>សូ សុវណ្ណារ៉ា</v>
          </cell>
          <cell r="E67" t="str">
            <v>SO SOVANNARA</v>
          </cell>
          <cell r="F67" t="str">
            <v>F</v>
          </cell>
          <cell r="G67">
            <v>44118</v>
          </cell>
          <cell r="H67">
            <v>2</v>
          </cell>
          <cell r="I67">
            <v>44179</v>
          </cell>
          <cell r="J67">
            <v>44180</v>
          </cell>
          <cell r="K67">
            <v>3</v>
          </cell>
          <cell r="L67">
            <v>44270</v>
          </cell>
          <cell r="M67">
            <v>44271</v>
          </cell>
          <cell r="N67">
            <v>6</v>
          </cell>
          <cell r="O67">
            <v>44455</v>
          </cell>
          <cell r="P67">
            <v>44456</v>
          </cell>
          <cell r="Q67">
            <v>6</v>
          </cell>
          <cell r="R67">
            <v>44637</v>
          </cell>
          <cell r="S67">
            <v>44638</v>
          </cell>
          <cell r="T67">
            <v>6</v>
          </cell>
          <cell r="U67">
            <v>44822</v>
          </cell>
          <cell r="V67" t="str">
            <v>090613084</v>
          </cell>
          <cell r="W67">
            <v>30416</v>
          </cell>
          <cell r="X67">
            <v>38</v>
          </cell>
          <cell r="Y67" t="str">
            <v>2830117-0571113-ធ</v>
          </cell>
          <cell r="Z67" t="str">
            <v>柴桢省</v>
          </cell>
        </row>
        <row r="67">
          <cell r="AC67">
            <v>0</v>
          </cell>
          <cell r="AD67">
            <v>1</v>
          </cell>
          <cell r="AE67">
            <v>0</v>
          </cell>
          <cell r="AF67">
            <v>1461987</v>
          </cell>
          <cell r="AG67" t="str">
            <v>128-849-8193</v>
          </cell>
          <cell r="AH67">
            <v>18</v>
          </cell>
          <cell r="AI67">
            <v>4</v>
          </cell>
          <cell r="AJ67">
            <v>14</v>
          </cell>
        </row>
        <row r="68">
          <cell r="B68">
            <v>379</v>
          </cell>
          <cell r="C68" t="str">
            <v>针车A2线</v>
          </cell>
          <cell r="D68" t="str">
            <v>នៅ សោភា</v>
          </cell>
          <cell r="E68" t="str">
            <v>NOV SORPHEA</v>
          </cell>
          <cell r="F68" t="str">
            <v>F</v>
          </cell>
          <cell r="G68">
            <v>44118</v>
          </cell>
          <cell r="H68">
            <v>2</v>
          </cell>
          <cell r="I68">
            <v>44179</v>
          </cell>
          <cell r="J68">
            <v>44180</v>
          </cell>
          <cell r="K68">
            <v>3</v>
          </cell>
          <cell r="L68">
            <v>44270</v>
          </cell>
          <cell r="M68">
            <v>44271</v>
          </cell>
          <cell r="N68">
            <v>6</v>
          </cell>
          <cell r="O68">
            <v>44455</v>
          </cell>
          <cell r="P68">
            <v>44456</v>
          </cell>
          <cell r="Q68">
            <v>6</v>
          </cell>
          <cell r="R68">
            <v>44637</v>
          </cell>
          <cell r="S68">
            <v>44638</v>
          </cell>
          <cell r="T68">
            <v>6</v>
          </cell>
          <cell r="U68">
            <v>44822</v>
          </cell>
          <cell r="V68" t="str">
            <v>050863707</v>
          </cell>
          <cell r="W68">
            <v>34978</v>
          </cell>
          <cell r="X68">
            <v>26</v>
          </cell>
          <cell r="Y68" t="str">
            <v>2951218-1934182-ក</v>
          </cell>
          <cell r="Z68" t="str">
            <v>PREY VEANG</v>
          </cell>
        </row>
        <row r="68">
          <cell r="AC68">
            <v>0</v>
          </cell>
          <cell r="AD68">
            <v>1</v>
          </cell>
          <cell r="AE68">
            <v>0</v>
          </cell>
          <cell r="AF68" t="str">
            <v>有发票</v>
          </cell>
          <cell r="AG68" t="str">
            <v>127-139-5205</v>
          </cell>
          <cell r="AH68">
            <v>18</v>
          </cell>
          <cell r="AI68">
            <v>4</v>
          </cell>
          <cell r="AJ68">
            <v>14</v>
          </cell>
        </row>
        <row r="69">
          <cell r="B69">
            <v>381</v>
          </cell>
          <cell r="C69" t="str">
            <v>成型A线</v>
          </cell>
          <cell r="D69" t="str">
            <v>ចាប សុណា</v>
          </cell>
          <cell r="E69" t="str">
            <v>CHAP SONA</v>
          </cell>
          <cell r="F69" t="str">
            <v>F</v>
          </cell>
          <cell r="G69">
            <v>44118</v>
          </cell>
          <cell r="H69">
            <v>2</v>
          </cell>
          <cell r="I69">
            <v>44179</v>
          </cell>
          <cell r="J69">
            <v>44180</v>
          </cell>
          <cell r="K69">
            <v>3</v>
          </cell>
          <cell r="L69">
            <v>44270</v>
          </cell>
          <cell r="M69">
            <v>44271</v>
          </cell>
          <cell r="N69">
            <v>6</v>
          </cell>
          <cell r="O69">
            <v>44455</v>
          </cell>
          <cell r="P69">
            <v>44456</v>
          </cell>
          <cell r="Q69">
            <v>6</v>
          </cell>
          <cell r="R69">
            <v>44637</v>
          </cell>
          <cell r="S69">
            <v>44638</v>
          </cell>
          <cell r="T69">
            <v>6</v>
          </cell>
          <cell r="U69">
            <v>44822</v>
          </cell>
          <cell r="V69" t="str">
            <v>090916170</v>
          </cell>
          <cell r="W69">
            <v>37157</v>
          </cell>
          <cell r="X69">
            <v>20</v>
          </cell>
        </row>
        <row r="69">
          <cell r="Z69" t="str">
            <v>柴桢省</v>
          </cell>
        </row>
        <row r="69">
          <cell r="AC69">
            <v>0</v>
          </cell>
          <cell r="AD69">
            <v>0</v>
          </cell>
          <cell r="AE69">
            <v>0</v>
          </cell>
          <cell r="AF69" t="str">
            <v>有发票</v>
          </cell>
          <cell r="AG69" t="str">
            <v>128-815-7096</v>
          </cell>
          <cell r="AH69">
            <v>18</v>
          </cell>
          <cell r="AI69">
            <v>5</v>
          </cell>
          <cell r="AJ69">
            <v>13</v>
          </cell>
        </row>
        <row r="70">
          <cell r="B70">
            <v>384</v>
          </cell>
          <cell r="C70" t="str">
            <v>针车A1线</v>
          </cell>
          <cell r="D70" t="str">
            <v>ឌូ រស្មី</v>
          </cell>
          <cell r="E70" t="str">
            <v>DO RAKSMEY</v>
          </cell>
          <cell r="F70" t="str">
            <v>F</v>
          </cell>
          <cell r="G70">
            <v>44118</v>
          </cell>
          <cell r="H70">
            <v>2</v>
          </cell>
          <cell r="I70">
            <v>44179</v>
          </cell>
          <cell r="J70">
            <v>44180</v>
          </cell>
          <cell r="K70">
            <v>3</v>
          </cell>
          <cell r="L70">
            <v>44270</v>
          </cell>
          <cell r="M70">
            <v>44271</v>
          </cell>
          <cell r="N70">
            <v>6</v>
          </cell>
          <cell r="O70">
            <v>44455</v>
          </cell>
          <cell r="P70">
            <v>44456</v>
          </cell>
          <cell r="Q70">
            <v>6</v>
          </cell>
          <cell r="R70">
            <v>44637</v>
          </cell>
          <cell r="S70">
            <v>44638</v>
          </cell>
          <cell r="T70">
            <v>6</v>
          </cell>
          <cell r="U70">
            <v>44822</v>
          </cell>
          <cell r="V70" t="str">
            <v>090538910</v>
          </cell>
          <cell r="W70">
            <v>34523</v>
          </cell>
          <cell r="X70">
            <v>27</v>
          </cell>
          <cell r="Y70" t="str">
            <v>2940517-0754983-</v>
          </cell>
          <cell r="Z70" t="str">
            <v>柴桢省</v>
          </cell>
        </row>
        <row r="70">
          <cell r="AC70">
            <v>0</v>
          </cell>
          <cell r="AD70">
            <v>1</v>
          </cell>
          <cell r="AE70">
            <v>0</v>
          </cell>
          <cell r="AF70">
            <v>1422317</v>
          </cell>
          <cell r="AG70" t="str">
            <v>127-139-8793</v>
          </cell>
          <cell r="AH70">
            <v>18</v>
          </cell>
          <cell r="AI70">
            <v>4</v>
          </cell>
          <cell r="AJ70">
            <v>14</v>
          </cell>
        </row>
        <row r="71">
          <cell r="B71">
            <v>385</v>
          </cell>
          <cell r="C71" t="str">
            <v>针车A1线</v>
          </cell>
          <cell r="D71" t="str">
            <v>នាង ឆវី</v>
          </cell>
          <cell r="E71" t="str">
            <v>NEANG CHHVY</v>
          </cell>
          <cell r="F71" t="str">
            <v>F</v>
          </cell>
          <cell r="G71">
            <v>44118</v>
          </cell>
          <cell r="H71">
            <v>2</v>
          </cell>
          <cell r="I71">
            <v>44179</v>
          </cell>
          <cell r="J71">
            <v>44180</v>
          </cell>
          <cell r="K71">
            <v>3</v>
          </cell>
          <cell r="L71">
            <v>44270</v>
          </cell>
          <cell r="M71">
            <v>44271</v>
          </cell>
          <cell r="N71">
            <v>6</v>
          </cell>
          <cell r="O71">
            <v>44455</v>
          </cell>
          <cell r="P71">
            <v>44456</v>
          </cell>
          <cell r="Q71">
            <v>6</v>
          </cell>
          <cell r="R71">
            <v>44637</v>
          </cell>
          <cell r="S71">
            <v>44638</v>
          </cell>
          <cell r="T71">
            <v>6</v>
          </cell>
          <cell r="U71">
            <v>44822</v>
          </cell>
          <cell r="V71" t="str">
            <v>090521689</v>
          </cell>
          <cell r="W71">
            <v>35738</v>
          </cell>
          <cell r="X71">
            <v>24</v>
          </cell>
          <cell r="Y71" t="str">
            <v>2970616-0106842-ខ</v>
          </cell>
          <cell r="Z71" t="str">
            <v>柴桢省</v>
          </cell>
        </row>
        <row r="71">
          <cell r="AC71">
            <v>0</v>
          </cell>
          <cell r="AD71">
            <v>1</v>
          </cell>
          <cell r="AE71">
            <v>1</v>
          </cell>
          <cell r="AF71" t="str">
            <v>有发票</v>
          </cell>
          <cell r="AG71" t="str">
            <v>128-809-8187</v>
          </cell>
          <cell r="AH71">
            <v>18</v>
          </cell>
          <cell r="AI71">
            <v>4</v>
          </cell>
          <cell r="AJ71">
            <v>14</v>
          </cell>
        </row>
        <row r="72">
          <cell r="B72">
            <v>386</v>
          </cell>
          <cell r="C72" t="str">
            <v>针车A2线</v>
          </cell>
          <cell r="D72" t="str">
            <v>លិញ ស៊ីណា</v>
          </cell>
          <cell r="E72" t="str">
            <v>LINH SINA</v>
          </cell>
          <cell r="F72" t="str">
            <v>F</v>
          </cell>
          <cell r="G72">
            <v>44118</v>
          </cell>
          <cell r="H72">
            <v>2</v>
          </cell>
          <cell r="I72">
            <v>44179</v>
          </cell>
          <cell r="J72">
            <v>44180</v>
          </cell>
          <cell r="K72">
            <v>3</v>
          </cell>
          <cell r="L72">
            <v>44270</v>
          </cell>
          <cell r="M72">
            <v>44271</v>
          </cell>
          <cell r="N72">
            <v>6</v>
          </cell>
          <cell r="O72">
            <v>44455</v>
          </cell>
          <cell r="P72">
            <v>44456</v>
          </cell>
          <cell r="Q72">
            <v>6</v>
          </cell>
          <cell r="R72">
            <v>44637</v>
          </cell>
          <cell r="S72">
            <v>44638</v>
          </cell>
          <cell r="T72">
            <v>6</v>
          </cell>
          <cell r="U72">
            <v>44822</v>
          </cell>
          <cell r="V72" t="str">
            <v>090889390</v>
          </cell>
          <cell r="W72">
            <v>34974</v>
          </cell>
          <cell r="X72">
            <v>26</v>
          </cell>
        </row>
        <row r="72">
          <cell r="Z72" t="str">
            <v>柴桢省</v>
          </cell>
        </row>
        <row r="72">
          <cell r="AC72">
            <v>0</v>
          </cell>
          <cell r="AD72">
            <v>2</v>
          </cell>
          <cell r="AE72">
            <v>1</v>
          </cell>
          <cell r="AF72" t="str">
            <v>有发票</v>
          </cell>
          <cell r="AG72" t="e">
            <v>#REF!</v>
          </cell>
          <cell r="AH72">
            <v>18</v>
          </cell>
          <cell r="AI72">
            <v>4</v>
          </cell>
          <cell r="AJ72">
            <v>14</v>
          </cell>
        </row>
        <row r="73">
          <cell r="B73">
            <v>387</v>
          </cell>
          <cell r="C73" t="str">
            <v>针车A1线</v>
          </cell>
          <cell r="D73" t="str">
            <v>សំ ស៊ីដា</v>
          </cell>
          <cell r="E73" t="str">
            <v>SAM SIDA</v>
          </cell>
          <cell r="F73" t="str">
            <v>F</v>
          </cell>
          <cell r="G73">
            <v>44118</v>
          </cell>
          <cell r="H73">
            <v>2</v>
          </cell>
          <cell r="I73">
            <v>44179</v>
          </cell>
          <cell r="J73">
            <v>44180</v>
          </cell>
          <cell r="K73">
            <v>3</v>
          </cell>
          <cell r="L73">
            <v>44270</v>
          </cell>
          <cell r="M73">
            <v>44271</v>
          </cell>
          <cell r="N73">
            <v>6</v>
          </cell>
          <cell r="O73">
            <v>44455</v>
          </cell>
          <cell r="P73">
            <v>44456</v>
          </cell>
          <cell r="Q73">
            <v>6</v>
          </cell>
          <cell r="R73">
            <v>44637</v>
          </cell>
          <cell r="S73">
            <v>44638</v>
          </cell>
          <cell r="T73">
            <v>6</v>
          </cell>
          <cell r="U73">
            <v>44822</v>
          </cell>
          <cell r="V73" t="str">
            <v>090626377</v>
          </cell>
          <cell r="W73">
            <v>29600</v>
          </cell>
          <cell r="X73">
            <v>41</v>
          </cell>
          <cell r="Y73" t="str">
            <v>2810117-0576462-វ</v>
          </cell>
          <cell r="Z73" t="str">
            <v>柴桢省</v>
          </cell>
        </row>
        <row r="73">
          <cell r="AC73">
            <v>0</v>
          </cell>
          <cell r="AD73">
            <v>2</v>
          </cell>
          <cell r="AE73">
            <v>0</v>
          </cell>
          <cell r="AF73" t="str">
            <v>O245718</v>
          </cell>
          <cell r="AG73" t="str">
            <v>124-855-0757</v>
          </cell>
          <cell r="AH73">
            <v>18</v>
          </cell>
          <cell r="AI73">
            <v>4</v>
          </cell>
          <cell r="AJ73">
            <v>14</v>
          </cell>
        </row>
        <row r="74">
          <cell r="B74">
            <v>389</v>
          </cell>
          <cell r="C74" t="str">
            <v>针车F3线</v>
          </cell>
          <cell r="D74" t="str">
            <v>ឡឹក ម៉ារី</v>
          </cell>
          <cell r="E74" t="str">
            <v>LOEK MARY</v>
          </cell>
          <cell r="F74" t="str">
            <v>F</v>
          </cell>
          <cell r="G74">
            <v>44118</v>
          </cell>
          <cell r="H74">
            <v>2</v>
          </cell>
          <cell r="I74">
            <v>44179</v>
          </cell>
          <cell r="J74">
            <v>44180</v>
          </cell>
          <cell r="K74">
            <v>3</v>
          </cell>
          <cell r="L74">
            <v>44270</v>
          </cell>
          <cell r="M74">
            <v>44271</v>
          </cell>
          <cell r="N74">
            <v>6</v>
          </cell>
          <cell r="O74">
            <v>44455</v>
          </cell>
          <cell r="P74">
            <v>44456</v>
          </cell>
          <cell r="Q74">
            <v>6</v>
          </cell>
          <cell r="R74">
            <v>44637</v>
          </cell>
          <cell r="S74">
            <v>44638</v>
          </cell>
          <cell r="T74">
            <v>6</v>
          </cell>
          <cell r="U74">
            <v>44822</v>
          </cell>
          <cell r="V74" t="str">
            <v>090903810</v>
          </cell>
          <cell r="W74">
            <v>33884</v>
          </cell>
          <cell r="X74">
            <v>29</v>
          </cell>
          <cell r="Y74" t="str">
            <v>2920317-0639966-ហ</v>
          </cell>
          <cell r="Z74" t="str">
            <v>柴桢省</v>
          </cell>
        </row>
        <row r="74">
          <cell r="AC74">
            <v>0</v>
          </cell>
          <cell r="AD74">
            <v>1</v>
          </cell>
          <cell r="AE74">
            <v>0</v>
          </cell>
          <cell r="AF74" t="str">
            <v>有发票</v>
          </cell>
          <cell r="AG74" t="str">
            <v>128-846-3651</v>
          </cell>
          <cell r="AH74">
            <v>18</v>
          </cell>
          <cell r="AI74">
            <v>4</v>
          </cell>
          <cell r="AJ74">
            <v>14</v>
          </cell>
        </row>
        <row r="75">
          <cell r="B75">
            <v>390</v>
          </cell>
          <cell r="C75" t="str">
            <v>针车A1线</v>
          </cell>
          <cell r="D75" t="str">
            <v>ឆន យ៉ាត</v>
          </cell>
          <cell r="E75" t="str">
            <v>CHHON YAT</v>
          </cell>
          <cell r="F75" t="str">
            <v>F</v>
          </cell>
          <cell r="G75">
            <v>44118</v>
          </cell>
          <cell r="H75">
            <v>2</v>
          </cell>
          <cell r="I75">
            <v>44179</v>
          </cell>
          <cell r="J75">
            <v>44180</v>
          </cell>
          <cell r="K75">
            <v>3</v>
          </cell>
          <cell r="L75">
            <v>44270</v>
          </cell>
          <cell r="M75">
            <v>44271</v>
          </cell>
          <cell r="N75">
            <v>6</v>
          </cell>
          <cell r="O75">
            <v>44455</v>
          </cell>
          <cell r="P75">
            <v>44456</v>
          </cell>
          <cell r="Q75">
            <v>6</v>
          </cell>
          <cell r="R75">
            <v>44637</v>
          </cell>
          <cell r="S75">
            <v>44638</v>
          </cell>
          <cell r="T75">
            <v>6</v>
          </cell>
          <cell r="U75">
            <v>44822</v>
          </cell>
          <cell r="V75" t="str">
            <v>090624823</v>
          </cell>
          <cell r="W75">
            <v>36207</v>
          </cell>
          <cell r="X75">
            <v>23</v>
          </cell>
        </row>
        <row r="75">
          <cell r="Z75" t="str">
            <v>柴桢省</v>
          </cell>
        </row>
        <row r="75">
          <cell r="AC75">
            <v>0</v>
          </cell>
          <cell r="AD75">
            <v>1</v>
          </cell>
          <cell r="AE75">
            <v>0</v>
          </cell>
          <cell r="AF75" t="str">
            <v>有发票</v>
          </cell>
          <cell r="AG75" t="str">
            <v>有发票</v>
          </cell>
          <cell r="AH75">
            <v>18</v>
          </cell>
          <cell r="AI75">
            <v>4</v>
          </cell>
          <cell r="AJ75">
            <v>14</v>
          </cell>
        </row>
        <row r="76">
          <cell r="B76">
            <v>391</v>
          </cell>
          <cell r="C76" t="str">
            <v>针车A1线</v>
          </cell>
          <cell r="D76" t="str">
            <v>ខាំ ចន្ថា</v>
          </cell>
          <cell r="E76" t="str">
            <v>KHAM CHANTHA</v>
          </cell>
          <cell r="F76" t="str">
            <v>F</v>
          </cell>
          <cell r="G76">
            <v>44118</v>
          </cell>
          <cell r="H76">
            <v>2</v>
          </cell>
          <cell r="I76">
            <v>44179</v>
          </cell>
          <cell r="J76">
            <v>44180</v>
          </cell>
          <cell r="K76">
            <v>3</v>
          </cell>
          <cell r="L76">
            <v>44270</v>
          </cell>
          <cell r="M76">
            <v>44271</v>
          </cell>
          <cell r="N76">
            <v>6</v>
          </cell>
          <cell r="O76">
            <v>44455</v>
          </cell>
          <cell r="P76">
            <v>44456</v>
          </cell>
          <cell r="Q76">
            <v>6</v>
          </cell>
          <cell r="R76">
            <v>44637</v>
          </cell>
          <cell r="S76">
            <v>44638</v>
          </cell>
          <cell r="T76">
            <v>6</v>
          </cell>
          <cell r="U76">
            <v>44822</v>
          </cell>
          <cell r="V76" t="str">
            <v>090879213</v>
          </cell>
          <cell r="W76">
            <v>32196</v>
          </cell>
          <cell r="X76">
            <v>34</v>
          </cell>
          <cell r="Y76" t="str">
            <v>2881217-1023773-ខ</v>
          </cell>
          <cell r="Z76" t="str">
            <v>柴桢省</v>
          </cell>
        </row>
        <row r="76">
          <cell r="AC76">
            <v>0</v>
          </cell>
          <cell r="AD76">
            <v>2</v>
          </cell>
          <cell r="AE76">
            <v>0</v>
          </cell>
          <cell r="AF76" t="e">
            <v>#REF!</v>
          </cell>
          <cell r="AG76" t="str">
            <v>124-062-0732</v>
          </cell>
          <cell r="AH76">
            <v>18</v>
          </cell>
          <cell r="AI76">
            <v>4</v>
          </cell>
          <cell r="AJ76">
            <v>14</v>
          </cell>
        </row>
        <row r="77">
          <cell r="B77">
            <v>392</v>
          </cell>
          <cell r="C77" t="str">
            <v>针车A2线</v>
          </cell>
          <cell r="D77" t="str">
            <v>កៅ សុខា</v>
          </cell>
          <cell r="E77" t="str">
            <v>KAO SOKHA</v>
          </cell>
          <cell r="F77" t="str">
            <v>F</v>
          </cell>
          <cell r="G77">
            <v>44118</v>
          </cell>
          <cell r="H77">
            <v>2</v>
          </cell>
          <cell r="I77">
            <v>44179</v>
          </cell>
          <cell r="J77">
            <v>44180</v>
          </cell>
          <cell r="K77">
            <v>3</v>
          </cell>
          <cell r="L77">
            <v>44270</v>
          </cell>
          <cell r="M77">
            <v>44271</v>
          </cell>
          <cell r="N77">
            <v>6</v>
          </cell>
          <cell r="O77">
            <v>44455</v>
          </cell>
          <cell r="P77">
            <v>44456</v>
          </cell>
          <cell r="Q77">
            <v>6</v>
          </cell>
          <cell r="R77">
            <v>44637</v>
          </cell>
          <cell r="S77">
            <v>44638</v>
          </cell>
          <cell r="T77">
            <v>6</v>
          </cell>
          <cell r="U77">
            <v>44822</v>
          </cell>
          <cell r="V77" t="str">
            <v>090732039</v>
          </cell>
          <cell r="W77">
            <v>30722</v>
          </cell>
          <cell r="X77">
            <v>38</v>
          </cell>
          <cell r="Y77" t="str">
            <v>2841116-0426370-ន</v>
          </cell>
          <cell r="Z77" t="str">
            <v>柴桢省</v>
          </cell>
        </row>
        <row r="77">
          <cell r="AC77">
            <v>0</v>
          </cell>
          <cell r="AD77">
            <v>2</v>
          </cell>
          <cell r="AE77">
            <v>0</v>
          </cell>
          <cell r="AF77" t="str">
            <v>有发票</v>
          </cell>
          <cell r="AG77" t="str">
            <v>128-863-8060</v>
          </cell>
          <cell r="AH77">
            <v>18</v>
          </cell>
          <cell r="AI77">
            <v>4</v>
          </cell>
          <cell r="AJ77">
            <v>14</v>
          </cell>
        </row>
        <row r="78">
          <cell r="B78">
            <v>393</v>
          </cell>
          <cell r="C78" t="str">
            <v>针车A1线</v>
          </cell>
          <cell r="D78" t="str">
            <v>ហឿង យ៉ា</v>
          </cell>
          <cell r="E78" t="str">
            <v>HOEUNG YA</v>
          </cell>
          <cell r="F78" t="str">
            <v>F</v>
          </cell>
          <cell r="G78">
            <v>44118</v>
          </cell>
          <cell r="H78">
            <v>2</v>
          </cell>
          <cell r="I78">
            <v>44179</v>
          </cell>
          <cell r="J78">
            <v>44180</v>
          </cell>
          <cell r="K78">
            <v>3</v>
          </cell>
          <cell r="L78">
            <v>44270</v>
          </cell>
          <cell r="M78">
            <v>44271</v>
          </cell>
          <cell r="N78">
            <v>6</v>
          </cell>
          <cell r="O78">
            <v>44455</v>
          </cell>
          <cell r="P78">
            <v>44456</v>
          </cell>
          <cell r="Q78">
            <v>6</v>
          </cell>
          <cell r="R78">
            <v>44637</v>
          </cell>
          <cell r="S78">
            <v>44638</v>
          </cell>
          <cell r="T78">
            <v>6</v>
          </cell>
          <cell r="U78">
            <v>44822</v>
          </cell>
          <cell r="V78" t="str">
            <v>090660883</v>
          </cell>
          <cell r="W78">
            <v>30377</v>
          </cell>
          <cell r="X78">
            <v>39</v>
          </cell>
        </row>
        <row r="78">
          <cell r="Z78" t="str">
            <v>柴桢省</v>
          </cell>
        </row>
        <row r="78">
          <cell r="AC78">
            <v>0</v>
          </cell>
          <cell r="AD78">
            <v>1</v>
          </cell>
          <cell r="AE78">
            <v>0</v>
          </cell>
          <cell r="AF78" t="str">
            <v>M1441761</v>
          </cell>
          <cell r="AG78" t="str">
            <v>124-927-6275</v>
          </cell>
          <cell r="AH78">
            <v>18</v>
          </cell>
          <cell r="AI78">
            <v>4</v>
          </cell>
          <cell r="AJ78">
            <v>14</v>
          </cell>
        </row>
        <row r="79">
          <cell r="B79">
            <v>395</v>
          </cell>
          <cell r="C79" t="str">
            <v>针车A1线</v>
          </cell>
          <cell r="D79" t="str">
            <v>មាន ចាន់ថន</v>
          </cell>
          <cell r="E79" t="str">
            <v>MEAN CHANTHAN</v>
          </cell>
          <cell r="F79" t="str">
            <v>F</v>
          </cell>
          <cell r="G79">
            <v>44118</v>
          </cell>
          <cell r="H79">
            <v>2</v>
          </cell>
          <cell r="I79">
            <v>44179</v>
          </cell>
          <cell r="J79">
            <v>44180</v>
          </cell>
          <cell r="K79">
            <v>3</v>
          </cell>
          <cell r="L79">
            <v>44270</v>
          </cell>
          <cell r="M79">
            <v>44271</v>
          </cell>
          <cell r="N79">
            <v>6</v>
          </cell>
          <cell r="O79">
            <v>44455</v>
          </cell>
          <cell r="P79">
            <v>44456</v>
          </cell>
          <cell r="Q79">
            <v>6</v>
          </cell>
          <cell r="R79">
            <v>44637</v>
          </cell>
          <cell r="S79">
            <v>44638</v>
          </cell>
          <cell r="T79">
            <v>6</v>
          </cell>
          <cell r="U79">
            <v>44822</v>
          </cell>
          <cell r="V79" t="str">
            <v>090827410</v>
          </cell>
          <cell r="W79">
            <v>34979</v>
          </cell>
          <cell r="X79">
            <v>26</v>
          </cell>
          <cell r="Y79" t="str">
            <v>2950117-0575917-វ</v>
          </cell>
          <cell r="Z79" t="str">
            <v>柴桢省</v>
          </cell>
        </row>
        <row r="79">
          <cell r="AC79">
            <v>1</v>
          </cell>
          <cell r="AD79">
            <v>2</v>
          </cell>
          <cell r="AE79">
            <v>1</v>
          </cell>
          <cell r="AF79" t="str">
            <v>M01971390</v>
          </cell>
          <cell r="AG79" t="str">
            <v>有发票</v>
          </cell>
          <cell r="AH79">
            <v>18</v>
          </cell>
          <cell r="AI79">
            <v>4</v>
          </cell>
          <cell r="AJ79">
            <v>14</v>
          </cell>
        </row>
        <row r="80">
          <cell r="B80">
            <v>396</v>
          </cell>
          <cell r="C80" t="str">
            <v>针车A1线</v>
          </cell>
          <cell r="D80" t="str">
            <v>ផូ រីដា</v>
          </cell>
          <cell r="E80" t="str">
            <v>PHOU RIDA</v>
          </cell>
          <cell r="F80" t="str">
            <v>F</v>
          </cell>
          <cell r="G80">
            <v>44118</v>
          </cell>
          <cell r="H80">
            <v>2</v>
          </cell>
          <cell r="I80">
            <v>44179</v>
          </cell>
          <cell r="J80">
            <v>44180</v>
          </cell>
          <cell r="K80">
            <v>3</v>
          </cell>
          <cell r="L80">
            <v>44270</v>
          </cell>
          <cell r="M80">
            <v>44271</v>
          </cell>
          <cell r="N80">
            <v>6</v>
          </cell>
          <cell r="O80">
            <v>44455</v>
          </cell>
          <cell r="P80">
            <v>44456</v>
          </cell>
          <cell r="Q80">
            <v>6</v>
          </cell>
          <cell r="R80">
            <v>44637</v>
          </cell>
          <cell r="S80">
            <v>44638</v>
          </cell>
          <cell r="T80">
            <v>6</v>
          </cell>
          <cell r="U80">
            <v>44822</v>
          </cell>
          <cell r="V80" t="str">
            <v>090755454</v>
          </cell>
          <cell r="W80">
            <v>33968</v>
          </cell>
          <cell r="X80">
            <v>29</v>
          </cell>
          <cell r="Y80" t="str">
            <v>2920517-0759085-ល</v>
          </cell>
          <cell r="Z80" t="str">
            <v>柴桢省</v>
          </cell>
        </row>
        <row r="80">
          <cell r="AC80">
            <v>0</v>
          </cell>
          <cell r="AD80">
            <v>1</v>
          </cell>
          <cell r="AE80">
            <v>1</v>
          </cell>
          <cell r="AF80" t="e">
            <v>#REF!</v>
          </cell>
          <cell r="AG80" t="str">
            <v>有发票</v>
          </cell>
          <cell r="AH80">
            <v>18</v>
          </cell>
          <cell r="AI80">
            <v>4</v>
          </cell>
          <cell r="AJ80">
            <v>14</v>
          </cell>
        </row>
        <row r="81">
          <cell r="B81">
            <v>397</v>
          </cell>
          <cell r="C81" t="str">
            <v>针车B1线</v>
          </cell>
          <cell r="D81" t="str">
            <v>ឃឹម ស្រីនុត</v>
          </cell>
          <cell r="E81" t="str">
            <v>KHOEM SREYNUT</v>
          </cell>
          <cell r="F81" t="str">
            <v>F</v>
          </cell>
          <cell r="G81">
            <v>44118</v>
          </cell>
          <cell r="H81">
            <v>2</v>
          </cell>
          <cell r="I81">
            <v>44179</v>
          </cell>
          <cell r="J81">
            <v>44180</v>
          </cell>
          <cell r="K81">
            <v>3</v>
          </cell>
          <cell r="L81">
            <v>44270</v>
          </cell>
          <cell r="M81">
            <v>44271</v>
          </cell>
          <cell r="N81">
            <v>6</v>
          </cell>
          <cell r="O81">
            <v>44455</v>
          </cell>
          <cell r="P81">
            <v>44456</v>
          </cell>
          <cell r="Q81">
            <v>6</v>
          </cell>
          <cell r="R81">
            <v>44637</v>
          </cell>
          <cell r="S81">
            <v>44638</v>
          </cell>
          <cell r="T81">
            <v>6</v>
          </cell>
          <cell r="U81">
            <v>44822</v>
          </cell>
          <cell r="V81" t="str">
            <v>090506314</v>
          </cell>
          <cell r="W81">
            <v>34733</v>
          </cell>
          <cell r="X81">
            <v>27</v>
          </cell>
          <cell r="Y81" t="str">
            <v>2951117-0993353-យ</v>
          </cell>
          <cell r="Z81" t="str">
            <v>柴桢省</v>
          </cell>
        </row>
        <row r="81">
          <cell r="AC81">
            <v>1</v>
          </cell>
          <cell r="AD81">
            <v>1</v>
          </cell>
          <cell r="AE81">
            <v>0</v>
          </cell>
          <cell r="AF81">
            <v>2196318</v>
          </cell>
          <cell r="AG81" t="str">
            <v>128-849-2337</v>
          </cell>
          <cell r="AH81">
            <v>18</v>
          </cell>
          <cell r="AI81">
            <v>4</v>
          </cell>
          <cell r="AJ81">
            <v>14</v>
          </cell>
        </row>
        <row r="82">
          <cell r="B82">
            <v>401</v>
          </cell>
          <cell r="C82" t="str">
            <v>针车A1线</v>
          </cell>
          <cell r="D82" t="str">
            <v>ប៉ិត សាមាន</v>
          </cell>
          <cell r="E82" t="str">
            <v>SAMEAN</v>
          </cell>
          <cell r="F82" t="str">
            <v>F</v>
          </cell>
          <cell r="G82">
            <v>44118</v>
          </cell>
          <cell r="H82">
            <v>2</v>
          </cell>
          <cell r="I82">
            <v>44179</v>
          </cell>
          <cell r="J82">
            <v>44180</v>
          </cell>
          <cell r="K82">
            <v>3</v>
          </cell>
          <cell r="L82">
            <v>44270</v>
          </cell>
          <cell r="M82">
            <v>44271</v>
          </cell>
          <cell r="N82">
            <v>6</v>
          </cell>
          <cell r="O82">
            <v>44455</v>
          </cell>
          <cell r="P82">
            <v>44456</v>
          </cell>
          <cell r="Q82">
            <v>6</v>
          </cell>
          <cell r="R82">
            <v>44637</v>
          </cell>
          <cell r="S82">
            <v>44638</v>
          </cell>
          <cell r="T82">
            <v>6</v>
          </cell>
          <cell r="U82">
            <v>44822</v>
          </cell>
          <cell r="V82" t="str">
            <v>090923337</v>
          </cell>
          <cell r="W82">
            <v>37351</v>
          </cell>
          <cell r="X82">
            <v>19</v>
          </cell>
        </row>
        <row r="82">
          <cell r="Z82" t="str">
            <v>柴桢省</v>
          </cell>
        </row>
        <row r="82">
          <cell r="AC82">
            <v>0</v>
          </cell>
          <cell r="AD82">
            <v>0</v>
          </cell>
          <cell r="AE82">
            <v>0</v>
          </cell>
          <cell r="AF82" t="str">
            <v>有发票</v>
          </cell>
          <cell r="AG82" t="str">
            <v>128-848-5992</v>
          </cell>
          <cell r="AH82">
            <v>18</v>
          </cell>
          <cell r="AI82">
            <v>4</v>
          </cell>
          <cell r="AJ82">
            <v>14</v>
          </cell>
        </row>
        <row r="83">
          <cell r="B83">
            <v>402</v>
          </cell>
          <cell r="C83" t="str">
            <v>针车A2线</v>
          </cell>
          <cell r="D83" t="str">
            <v>ពក ឆវ័ន</v>
          </cell>
          <cell r="E83" t="str">
            <v>PORK CHHVN</v>
          </cell>
          <cell r="F83" t="str">
            <v>F</v>
          </cell>
          <cell r="G83">
            <v>44118</v>
          </cell>
          <cell r="H83">
            <v>2</v>
          </cell>
          <cell r="I83">
            <v>44179</v>
          </cell>
          <cell r="J83">
            <v>44180</v>
          </cell>
          <cell r="K83">
            <v>3</v>
          </cell>
          <cell r="L83">
            <v>44270</v>
          </cell>
          <cell r="M83">
            <v>44271</v>
          </cell>
          <cell r="N83">
            <v>6</v>
          </cell>
          <cell r="O83">
            <v>44455</v>
          </cell>
          <cell r="P83">
            <v>44456</v>
          </cell>
          <cell r="Q83">
            <v>6</v>
          </cell>
          <cell r="R83">
            <v>44637</v>
          </cell>
          <cell r="S83">
            <v>44638</v>
          </cell>
          <cell r="T83">
            <v>6</v>
          </cell>
          <cell r="U83">
            <v>44822</v>
          </cell>
          <cell r="V83" t="str">
            <v>050822618</v>
          </cell>
          <cell r="W83">
            <v>33270</v>
          </cell>
          <cell r="X83">
            <v>31</v>
          </cell>
          <cell r="Y83" t="str">
            <v>2910417-0698811-ម</v>
          </cell>
          <cell r="Z83" t="str">
            <v>PREY VEANG</v>
          </cell>
        </row>
        <row r="83">
          <cell r="AC83">
            <v>0</v>
          </cell>
          <cell r="AD83">
            <v>3</v>
          </cell>
          <cell r="AE83">
            <v>1</v>
          </cell>
          <cell r="AF83" t="str">
            <v>有发票</v>
          </cell>
          <cell r="AG83" t="str">
            <v>有发票</v>
          </cell>
          <cell r="AH83">
            <v>18</v>
          </cell>
          <cell r="AI83">
            <v>4</v>
          </cell>
          <cell r="AJ83">
            <v>14</v>
          </cell>
        </row>
        <row r="84">
          <cell r="B84">
            <v>403</v>
          </cell>
          <cell r="C84" t="str">
            <v>针车A2线</v>
          </cell>
          <cell r="D84" t="str">
            <v>ជា សារុំ</v>
          </cell>
          <cell r="E84" t="str">
            <v>CHEA SAROM</v>
          </cell>
          <cell r="F84" t="str">
            <v>F</v>
          </cell>
          <cell r="G84">
            <v>44118</v>
          </cell>
          <cell r="H84">
            <v>2</v>
          </cell>
          <cell r="I84">
            <v>44179</v>
          </cell>
          <cell r="J84">
            <v>44180</v>
          </cell>
          <cell r="K84">
            <v>3</v>
          </cell>
          <cell r="L84">
            <v>44270</v>
          </cell>
          <cell r="M84">
            <v>44271</v>
          </cell>
          <cell r="N84">
            <v>6</v>
          </cell>
          <cell r="O84">
            <v>44455</v>
          </cell>
          <cell r="P84">
            <v>44456</v>
          </cell>
          <cell r="Q84">
            <v>6</v>
          </cell>
          <cell r="R84">
            <v>44637</v>
          </cell>
          <cell r="S84">
            <v>44638</v>
          </cell>
          <cell r="T84">
            <v>6</v>
          </cell>
          <cell r="U84">
            <v>44822</v>
          </cell>
          <cell r="V84" t="str">
            <v>090711418</v>
          </cell>
          <cell r="W84">
            <v>30011</v>
          </cell>
          <cell r="X84">
            <v>40</v>
          </cell>
          <cell r="Y84" t="str">
            <v>2820117-0570512-ឈ</v>
          </cell>
          <cell r="Z84" t="str">
            <v>柴桢省</v>
          </cell>
        </row>
        <row r="84">
          <cell r="AC84">
            <v>0</v>
          </cell>
          <cell r="AD84">
            <v>2</v>
          </cell>
          <cell r="AE84">
            <v>0</v>
          </cell>
          <cell r="AF84">
            <v>2231852</v>
          </cell>
          <cell r="AG84" t="str">
            <v>有发票</v>
          </cell>
          <cell r="AH84">
            <v>18</v>
          </cell>
          <cell r="AI84">
            <v>4</v>
          </cell>
          <cell r="AJ84">
            <v>14</v>
          </cell>
        </row>
        <row r="85">
          <cell r="B85">
            <v>406</v>
          </cell>
          <cell r="C85" t="str">
            <v>针车A1线</v>
          </cell>
          <cell r="D85" t="str">
            <v>រ៉ុន សារុំ</v>
          </cell>
          <cell r="E85" t="str">
            <v>RON SAROM</v>
          </cell>
          <cell r="F85" t="str">
            <v>F</v>
          </cell>
          <cell r="G85">
            <v>44118</v>
          </cell>
          <cell r="H85">
            <v>2</v>
          </cell>
          <cell r="I85">
            <v>44179</v>
          </cell>
          <cell r="J85">
            <v>44180</v>
          </cell>
          <cell r="K85">
            <v>3</v>
          </cell>
          <cell r="L85">
            <v>44270</v>
          </cell>
          <cell r="M85">
            <v>44271</v>
          </cell>
          <cell r="N85">
            <v>6</v>
          </cell>
          <cell r="O85">
            <v>44455</v>
          </cell>
          <cell r="P85">
            <v>44456</v>
          </cell>
          <cell r="Q85">
            <v>6</v>
          </cell>
          <cell r="R85">
            <v>44637</v>
          </cell>
          <cell r="S85">
            <v>44638</v>
          </cell>
          <cell r="T85">
            <v>6</v>
          </cell>
          <cell r="U85">
            <v>44822</v>
          </cell>
          <cell r="V85" t="str">
            <v>090542443</v>
          </cell>
          <cell r="W85">
            <v>29536</v>
          </cell>
          <cell r="X85">
            <v>41</v>
          </cell>
          <cell r="Y85" t="str">
            <v>2800117-0567396-ព</v>
          </cell>
          <cell r="Z85" t="str">
            <v>柴桢省</v>
          </cell>
        </row>
        <row r="85">
          <cell r="AC85">
            <v>0</v>
          </cell>
          <cell r="AD85">
            <v>3</v>
          </cell>
          <cell r="AE85">
            <v>0</v>
          </cell>
          <cell r="AF85" t="str">
            <v>M1493814</v>
          </cell>
          <cell r="AG85" t="str">
            <v>128-591-3645</v>
          </cell>
          <cell r="AH85">
            <v>18</v>
          </cell>
          <cell r="AI85">
            <v>4</v>
          </cell>
          <cell r="AJ85">
            <v>14</v>
          </cell>
        </row>
        <row r="86">
          <cell r="B86">
            <v>407</v>
          </cell>
          <cell r="C86" t="str">
            <v>针车A1线</v>
          </cell>
          <cell r="D86" t="str">
            <v>យ៉ុន រាយ</v>
          </cell>
          <cell r="E86" t="str">
            <v>YON REAY</v>
          </cell>
          <cell r="F86" t="str">
            <v>F</v>
          </cell>
          <cell r="G86">
            <v>44118</v>
          </cell>
          <cell r="H86">
            <v>2</v>
          </cell>
          <cell r="I86">
            <v>44179</v>
          </cell>
          <cell r="J86">
            <v>44180</v>
          </cell>
          <cell r="K86">
            <v>3</v>
          </cell>
          <cell r="L86">
            <v>44270</v>
          </cell>
          <cell r="M86">
            <v>44271</v>
          </cell>
          <cell r="N86">
            <v>6</v>
          </cell>
          <cell r="O86">
            <v>44455</v>
          </cell>
          <cell r="P86">
            <v>44456</v>
          </cell>
          <cell r="Q86">
            <v>6</v>
          </cell>
          <cell r="R86">
            <v>44637</v>
          </cell>
          <cell r="S86">
            <v>44638</v>
          </cell>
          <cell r="T86">
            <v>6</v>
          </cell>
          <cell r="U86">
            <v>44822</v>
          </cell>
          <cell r="V86" t="str">
            <v>090870430</v>
          </cell>
          <cell r="W86">
            <v>36270</v>
          </cell>
          <cell r="X86">
            <v>22</v>
          </cell>
          <cell r="Y86" t="str">
            <v>2990417-0732705-ក</v>
          </cell>
          <cell r="Z86" t="str">
            <v>柴桢省</v>
          </cell>
        </row>
        <row r="86">
          <cell r="AC86">
            <v>0</v>
          </cell>
          <cell r="AD86">
            <v>0</v>
          </cell>
          <cell r="AE86">
            <v>0</v>
          </cell>
          <cell r="AF86" t="e">
            <v>#REF!</v>
          </cell>
          <cell r="AG86" t="str">
            <v>128-848-5455</v>
          </cell>
          <cell r="AH86">
            <v>18</v>
          </cell>
          <cell r="AI86">
            <v>7</v>
          </cell>
          <cell r="AJ86">
            <v>11</v>
          </cell>
        </row>
        <row r="87">
          <cell r="B87">
            <v>408</v>
          </cell>
          <cell r="C87" t="str">
            <v>针车A2线</v>
          </cell>
          <cell r="D87" t="str">
            <v>ឃឹម ស៊ីណាត</v>
          </cell>
          <cell r="E87" t="str">
            <v>KHOEM SINAT</v>
          </cell>
          <cell r="F87" t="str">
            <v>F</v>
          </cell>
          <cell r="G87">
            <v>44118</v>
          </cell>
          <cell r="H87">
            <v>2</v>
          </cell>
          <cell r="I87">
            <v>44179</v>
          </cell>
          <cell r="J87">
            <v>44180</v>
          </cell>
          <cell r="K87">
            <v>3</v>
          </cell>
          <cell r="L87">
            <v>44270</v>
          </cell>
          <cell r="M87">
            <v>44271</v>
          </cell>
          <cell r="N87">
            <v>6</v>
          </cell>
          <cell r="O87">
            <v>44455</v>
          </cell>
          <cell r="P87">
            <v>44456</v>
          </cell>
          <cell r="Q87">
            <v>6</v>
          </cell>
          <cell r="R87">
            <v>44637</v>
          </cell>
          <cell r="S87">
            <v>44638</v>
          </cell>
          <cell r="T87">
            <v>6</v>
          </cell>
          <cell r="U87">
            <v>44822</v>
          </cell>
          <cell r="V87" t="str">
            <v>090531545</v>
          </cell>
          <cell r="W87">
            <v>30537</v>
          </cell>
          <cell r="X87">
            <v>38</v>
          </cell>
        </row>
        <row r="87">
          <cell r="Z87" t="str">
            <v>柴桢省</v>
          </cell>
        </row>
        <row r="87">
          <cell r="AC87">
            <v>0</v>
          </cell>
          <cell r="AD87">
            <v>2</v>
          </cell>
          <cell r="AE87">
            <v>0</v>
          </cell>
          <cell r="AF87" t="e">
            <v>#REF!</v>
          </cell>
          <cell r="AG87" t="str">
            <v>128-846-0980</v>
          </cell>
          <cell r="AH87">
            <v>18</v>
          </cell>
          <cell r="AI87">
            <v>4</v>
          </cell>
          <cell r="AJ87">
            <v>14</v>
          </cell>
        </row>
        <row r="88">
          <cell r="B88">
            <v>410</v>
          </cell>
          <cell r="C88" t="str">
            <v>针车A2线</v>
          </cell>
          <cell r="D88" t="str">
            <v>ប៊ូ សាមឿន</v>
          </cell>
          <cell r="E88" t="str">
            <v>BUO SAMOEUN</v>
          </cell>
          <cell r="F88" t="str">
            <v>F</v>
          </cell>
          <cell r="G88">
            <v>44118</v>
          </cell>
          <cell r="H88">
            <v>2</v>
          </cell>
          <cell r="I88">
            <v>44179</v>
          </cell>
          <cell r="J88">
            <v>44180</v>
          </cell>
          <cell r="K88">
            <v>3</v>
          </cell>
          <cell r="L88">
            <v>44270</v>
          </cell>
          <cell r="M88">
            <v>44271</v>
          </cell>
          <cell r="N88">
            <v>6</v>
          </cell>
          <cell r="O88">
            <v>44455</v>
          </cell>
          <cell r="P88">
            <v>44456</v>
          </cell>
          <cell r="Q88">
            <v>6</v>
          </cell>
          <cell r="R88">
            <v>44637</v>
          </cell>
          <cell r="S88">
            <v>44638</v>
          </cell>
          <cell r="T88">
            <v>6</v>
          </cell>
          <cell r="U88">
            <v>44822</v>
          </cell>
          <cell r="V88" t="str">
            <v>090668144</v>
          </cell>
          <cell r="W88">
            <v>33717</v>
          </cell>
          <cell r="X88">
            <v>29</v>
          </cell>
          <cell r="Y88" t="str">
            <v>2920117-0569178-ស</v>
          </cell>
          <cell r="Z88" t="str">
            <v>柴桢省</v>
          </cell>
        </row>
        <row r="88">
          <cell r="AC88">
            <v>0</v>
          </cell>
          <cell r="AD88">
            <v>1</v>
          </cell>
          <cell r="AE88">
            <v>0</v>
          </cell>
          <cell r="AF88">
            <v>2229455</v>
          </cell>
          <cell r="AG88" t="str">
            <v>有发票</v>
          </cell>
          <cell r="AH88">
            <v>18</v>
          </cell>
          <cell r="AI88">
            <v>4</v>
          </cell>
          <cell r="AJ88">
            <v>14</v>
          </cell>
        </row>
        <row r="89">
          <cell r="B89">
            <v>411</v>
          </cell>
          <cell r="C89" t="str">
            <v>针车A1线</v>
          </cell>
          <cell r="D89" t="str">
            <v>ហ៊ឹង ធារី</v>
          </cell>
          <cell r="E89" t="str">
            <v>HOENG THEARY</v>
          </cell>
          <cell r="F89" t="str">
            <v>F</v>
          </cell>
          <cell r="G89">
            <v>44118</v>
          </cell>
          <cell r="H89">
            <v>2</v>
          </cell>
          <cell r="I89">
            <v>44179</v>
          </cell>
          <cell r="J89">
            <v>44180</v>
          </cell>
          <cell r="K89">
            <v>3</v>
          </cell>
          <cell r="L89">
            <v>44270</v>
          </cell>
          <cell r="M89">
            <v>44271</v>
          </cell>
          <cell r="N89">
            <v>6</v>
          </cell>
          <cell r="O89">
            <v>44455</v>
          </cell>
          <cell r="P89">
            <v>44456</v>
          </cell>
          <cell r="Q89">
            <v>6</v>
          </cell>
          <cell r="R89">
            <v>44637</v>
          </cell>
          <cell r="S89">
            <v>44638</v>
          </cell>
          <cell r="T89">
            <v>6</v>
          </cell>
          <cell r="U89">
            <v>44822</v>
          </cell>
          <cell r="V89" t="str">
            <v>090611662</v>
          </cell>
          <cell r="W89">
            <v>35105</v>
          </cell>
          <cell r="X89">
            <v>26</v>
          </cell>
        </row>
        <row r="89">
          <cell r="Z89" t="str">
            <v>柴桢省</v>
          </cell>
        </row>
        <row r="89">
          <cell r="AC89">
            <v>0</v>
          </cell>
          <cell r="AD89">
            <v>0</v>
          </cell>
          <cell r="AE89">
            <v>0</v>
          </cell>
          <cell r="AF89" t="e">
            <v>#REF!</v>
          </cell>
          <cell r="AG89" t="str">
            <v>128-559-8769</v>
          </cell>
          <cell r="AH89">
            <v>18</v>
          </cell>
          <cell r="AI89">
            <v>4</v>
          </cell>
          <cell r="AJ89">
            <v>14</v>
          </cell>
        </row>
        <row r="90">
          <cell r="B90">
            <v>415</v>
          </cell>
          <cell r="C90" t="str">
            <v>针车D2线</v>
          </cell>
          <cell r="D90" t="str">
            <v>ឌុច ស្រី</v>
          </cell>
          <cell r="E90" t="str">
            <v>DUCH SREY</v>
          </cell>
          <cell r="F90" t="str">
            <v>F</v>
          </cell>
          <cell r="G90">
            <v>44118</v>
          </cell>
          <cell r="H90">
            <v>2</v>
          </cell>
          <cell r="I90">
            <v>44179</v>
          </cell>
          <cell r="J90">
            <v>44180</v>
          </cell>
          <cell r="K90">
            <v>3</v>
          </cell>
          <cell r="L90">
            <v>44270</v>
          </cell>
          <cell r="M90">
            <v>44271</v>
          </cell>
          <cell r="N90">
            <v>6</v>
          </cell>
          <cell r="O90">
            <v>44455</v>
          </cell>
          <cell r="P90">
            <v>44456</v>
          </cell>
          <cell r="Q90">
            <v>6</v>
          </cell>
          <cell r="R90">
            <v>44637</v>
          </cell>
          <cell r="S90">
            <v>44638</v>
          </cell>
          <cell r="T90">
            <v>6</v>
          </cell>
          <cell r="U90">
            <v>44822</v>
          </cell>
          <cell r="V90" t="str">
            <v>090776409</v>
          </cell>
          <cell r="W90">
            <v>32545</v>
          </cell>
          <cell r="X90">
            <v>33</v>
          </cell>
          <cell r="Y90" t="str">
            <v>2890117-0571578-វ</v>
          </cell>
          <cell r="Z90" t="str">
            <v>柴桢省</v>
          </cell>
        </row>
        <row r="90">
          <cell r="AC90">
            <v>0</v>
          </cell>
          <cell r="AD90">
            <v>2</v>
          </cell>
          <cell r="AE90">
            <v>1</v>
          </cell>
          <cell r="AF90" t="e">
            <v>#REF!</v>
          </cell>
          <cell r="AG90" t="e">
            <v>#REF!</v>
          </cell>
          <cell r="AH90">
            <v>18</v>
          </cell>
          <cell r="AI90">
            <v>5</v>
          </cell>
          <cell r="AJ90">
            <v>13</v>
          </cell>
          <cell r="AK90">
            <v>1</v>
          </cell>
        </row>
        <row r="91">
          <cell r="B91">
            <v>416</v>
          </cell>
          <cell r="C91" t="str">
            <v>针车F1线</v>
          </cell>
          <cell r="D91" t="str">
            <v>ភិន កេត</v>
          </cell>
          <cell r="E91" t="str">
            <v>PHIN KET</v>
          </cell>
          <cell r="F91" t="str">
            <v>F</v>
          </cell>
          <cell r="G91">
            <v>44118</v>
          </cell>
          <cell r="H91">
            <v>2</v>
          </cell>
          <cell r="I91">
            <v>44179</v>
          </cell>
          <cell r="J91">
            <v>44180</v>
          </cell>
          <cell r="K91">
            <v>3</v>
          </cell>
          <cell r="L91">
            <v>44270</v>
          </cell>
          <cell r="M91">
            <v>44271</v>
          </cell>
          <cell r="N91">
            <v>6</v>
          </cell>
          <cell r="O91">
            <v>44455</v>
          </cell>
          <cell r="P91">
            <v>44456</v>
          </cell>
          <cell r="Q91">
            <v>6</v>
          </cell>
          <cell r="R91">
            <v>44637</v>
          </cell>
          <cell r="S91">
            <v>44638</v>
          </cell>
          <cell r="T91">
            <v>6</v>
          </cell>
          <cell r="U91">
            <v>44822</v>
          </cell>
          <cell r="V91" t="str">
            <v>090609667</v>
          </cell>
          <cell r="W91">
            <v>35219</v>
          </cell>
          <cell r="X91">
            <v>25</v>
          </cell>
          <cell r="Y91" t="str">
            <v>2960117-0572000-ជ</v>
          </cell>
          <cell r="Z91" t="str">
            <v>柴桢省</v>
          </cell>
        </row>
        <row r="91">
          <cell r="AC91">
            <v>0</v>
          </cell>
          <cell r="AD91">
            <v>1</v>
          </cell>
          <cell r="AE91">
            <v>0</v>
          </cell>
          <cell r="AF91" t="str">
            <v>有发票</v>
          </cell>
          <cell r="AG91" t="str">
            <v>125-929-3020</v>
          </cell>
          <cell r="AH91">
            <v>18</v>
          </cell>
          <cell r="AI91">
            <v>4</v>
          </cell>
          <cell r="AJ91">
            <v>14</v>
          </cell>
        </row>
        <row r="92">
          <cell r="B92">
            <v>451</v>
          </cell>
          <cell r="C92" t="str">
            <v>针车C1线</v>
          </cell>
          <cell r="D92" t="str">
            <v>យៅ ស្រីនិត</v>
          </cell>
          <cell r="E92" t="str">
            <v>YAO SREYNIT</v>
          </cell>
          <cell r="F92" t="str">
            <v>F</v>
          </cell>
          <cell r="G92">
            <v>44130</v>
          </cell>
          <cell r="H92">
            <v>2</v>
          </cell>
          <cell r="I92">
            <v>44191</v>
          </cell>
          <cell r="J92">
            <v>44192</v>
          </cell>
          <cell r="K92">
            <v>3</v>
          </cell>
          <cell r="L92">
            <v>44282</v>
          </cell>
          <cell r="M92">
            <v>44283</v>
          </cell>
          <cell r="N92">
            <v>6</v>
          </cell>
          <cell r="O92">
            <v>44467</v>
          </cell>
          <cell r="P92">
            <v>44468</v>
          </cell>
          <cell r="Q92">
            <v>6</v>
          </cell>
          <cell r="R92">
            <v>44649</v>
          </cell>
          <cell r="S92">
            <v>44650</v>
          </cell>
          <cell r="T92">
            <v>6</v>
          </cell>
          <cell r="U92">
            <v>44834</v>
          </cell>
          <cell r="V92" t="str">
            <v>090783468</v>
          </cell>
          <cell r="W92">
            <v>36177</v>
          </cell>
          <cell r="X92">
            <v>23</v>
          </cell>
          <cell r="Y92" t="str">
            <v>29904170696651-អ</v>
          </cell>
          <cell r="Z92" t="str">
            <v>柴桢省</v>
          </cell>
        </row>
        <row r="92">
          <cell r="AC92">
            <v>0</v>
          </cell>
          <cell r="AD92">
            <v>0</v>
          </cell>
          <cell r="AE92">
            <v>0</v>
          </cell>
          <cell r="AF92">
            <v>2218555</v>
          </cell>
          <cell r="AG92" t="e">
            <v>#REF!</v>
          </cell>
          <cell r="AH92">
            <v>18</v>
          </cell>
          <cell r="AI92">
            <v>4</v>
          </cell>
          <cell r="AJ92">
            <v>14</v>
          </cell>
        </row>
        <row r="93">
          <cell r="B93">
            <v>455</v>
          </cell>
          <cell r="C93" t="str">
            <v>针车F2线</v>
          </cell>
          <cell r="D93" t="str">
            <v>នង ផារី</v>
          </cell>
          <cell r="E93" t="str">
            <v>NONG PHARY</v>
          </cell>
          <cell r="F93" t="str">
            <v>F</v>
          </cell>
          <cell r="G93">
            <v>44130</v>
          </cell>
          <cell r="H93">
            <v>2</v>
          </cell>
          <cell r="I93">
            <v>44191</v>
          </cell>
          <cell r="J93">
            <v>44192</v>
          </cell>
          <cell r="K93">
            <v>3</v>
          </cell>
          <cell r="L93">
            <v>44282</v>
          </cell>
          <cell r="M93">
            <v>44283</v>
          </cell>
          <cell r="N93">
            <v>6</v>
          </cell>
          <cell r="O93">
            <v>44467</v>
          </cell>
          <cell r="P93">
            <v>44468</v>
          </cell>
          <cell r="Q93">
            <v>6</v>
          </cell>
          <cell r="R93">
            <v>44649</v>
          </cell>
          <cell r="S93">
            <v>44650</v>
          </cell>
          <cell r="T93">
            <v>6</v>
          </cell>
          <cell r="U93">
            <v>44834</v>
          </cell>
          <cell r="V93" t="str">
            <v>090660475</v>
          </cell>
          <cell r="W93">
            <v>32599</v>
          </cell>
          <cell r="X93">
            <v>32</v>
          </cell>
          <cell r="Y93" t="str">
            <v>2890117-0567369-ឡ</v>
          </cell>
          <cell r="Z93" t="str">
            <v>柴桢省</v>
          </cell>
        </row>
        <row r="93">
          <cell r="AC93">
            <v>1</v>
          </cell>
          <cell r="AD93">
            <v>1</v>
          </cell>
          <cell r="AE93">
            <v>0</v>
          </cell>
          <cell r="AF93" t="str">
            <v>有发票</v>
          </cell>
          <cell r="AG93" t="str">
            <v>125-353-8279</v>
          </cell>
          <cell r="AH93">
            <v>18</v>
          </cell>
          <cell r="AI93">
            <v>4</v>
          </cell>
          <cell r="AJ93">
            <v>14</v>
          </cell>
        </row>
        <row r="94">
          <cell r="B94">
            <v>457</v>
          </cell>
          <cell r="C94" t="str">
            <v>针车C1线</v>
          </cell>
          <cell r="D94" t="str">
            <v>ងួន សុខុម</v>
          </cell>
          <cell r="E94" t="str">
            <v>NGUON SOKHOM</v>
          </cell>
          <cell r="F94" t="str">
            <v>F</v>
          </cell>
          <cell r="G94">
            <v>44130</v>
          </cell>
          <cell r="H94">
            <v>2</v>
          </cell>
          <cell r="I94">
            <v>44191</v>
          </cell>
          <cell r="J94">
            <v>44192</v>
          </cell>
          <cell r="K94">
            <v>3</v>
          </cell>
          <cell r="L94">
            <v>44282</v>
          </cell>
          <cell r="M94">
            <v>44283</v>
          </cell>
          <cell r="N94">
            <v>6</v>
          </cell>
          <cell r="O94">
            <v>44467</v>
          </cell>
          <cell r="P94">
            <v>44468</v>
          </cell>
          <cell r="Q94">
            <v>6</v>
          </cell>
          <cell r="R94">
            <v>44649</v>
          </cell>
          <cell r="S94">
            <v>44650</v>
          </cell>
          <cell r="T94">
            <v>6</v>
          </cell>
          <cell r="U94">
            <v>44834</v>
          </cell>
          <cell r="V94" t="str">
            <v>090330556(01)</v>
          </cell>
          <cell r="W94">
            <v>32265</v>
          </cell>
          <cell r="X94">
            <v>33</v>
          </cell>
          <cell r="Y94" t="str">
            <v>2880117-0574078-យ</v>
          </cell>
          <cell r="Z94" t="str">
            <v>柴桢省</v>
          </cell>
        </row>
        <row r="94">
          <cell r="AC94">
            <v>0</v>
          </cell>
          <cell r="AD94">
            <v>2</v>
          </cell>
          <cell r="AE94">
            <v>0</v>
          </cell>
          <cell r="AF94" t="str">
            <v>M1451167</v>
          </cell>
          <cell r="AG94" t="str">
            <v>125-811-4005</v>
          </cell>
          <cell r="AH94">
            <v>18</v>
          </cell>
          <cell r="AI94">
            <v>4</v>
          </cell>
          <cell r="AJ94">
            <v>14</v>
          </cell>
        </row>
        <row r="95">
          <cell r="B95">
            <v>458</v>
          </cell>
          <cell r="C95" t="str">
            <v>针车C2线</v>
          </cell>
          <cell r="D95" t="str">
            <v>សៀវ សុផា</v>
          </cell>
          <cell r="E95" t="str">
            <v>SIEV SOPHA</v>
          </cell>
          <cell r="F95" t="str">
            <v>F</v>
          </cell>
          <cell r="G95">
            <v>44130</v>
          </cell>
          <cell r="H95">
            <v>2</v>
          </cell>
          <cell r="I95">
            <v>44191</v>
          </cell>
          <cell r="J95">
            <v>44192</v>
          </cell>
          <cell r="K95">
            <v>3</v>
          </cell>
          <cell r="L95">
            <v>44282</v>
          </cell>
          <cell r="M95">
            <v>44283</v>
          </cell>
          <cell r="N95">
            <v>6</v>
          </cell>
          <cell r="O95">
            <v>44467</v>
          </cell>
          <cell r="P95">
            <v>44468</v>
          </cell>
          <cell r="Q95">
            <v>6</v>
          </cell>
          <cell r="R95">
            <v>44649</v>
          </cell>
          <cell r="S95">
            <v>44650</v>
          </cell>
          <cell r="T95">
            <v>6</v>
          </cell>
          <cell r="U95">
            <v>44834</v>
          </cell>
          <cell r="V95" t="str">
            <v>090919694</v>
          </cell>
          <cell r="W95">
            <v>37188</v>
          </cell>
          <cell r="X95">
            <v>20</v>
          </cell>
        </row>
        <row r="95">
          <cell r="Z95" t="str">
            <v>柴桢省</v>
          </cell>
        </row>
        <row r="95">
          <cell r="AC95">
            <v>0</v>
          </cell>
          <cell r="AD95">
            <v>0</v>
          </cell>
          <cell r="AE95">
            <v>0</v>
          </cell>
          <cell r="AF95" t="str">
            <v>有发票</v>
          </cell>
          <cell r="AG95" t="e">
            <v>#REF!</v>
          </cell>
          <cell r="AH95">
            <v>18</v>
          </cell>
          <cell r="AI95">
            <v>4</v>
          </cell>
          <cell r="AJ95">
            <v>14</v>
          </cell>
        </row>
        <row r="96">
          <cell r="B96">
            <v>459</v>
          </cell>
          <cell r="C96" t="str">
            <v>针车C2线</v>
          </cell>
          <cell r="D96" t="str">
            <v>សាន មិថុនា</v>
          </cell>
          <cell r="E96" t="str">
            <v>SAN MITHONA</v>
          </cell>
          <cell r="F96" t="str">
            <v>F</v>
          </cell>
          <cell r="G96">
            <v>44130</v>
          </cell>
          <cell r="H96">
            <v>2</v>
          </cell>
          <cell r="I96">
            <v>44191</v>
          </cell>
          <cell r="J96">
            <v>44192</v>
          </cell>
          <cell r="K96">
            <v>3</v>
          </cell>
          <cell r="L96">
            <v>44282</v>
          </cell>
          <cell r="M96">
            <v>44283</v>
          </cell>
          <cell r="N96">
            <v>6</v>
          </cell>
          <cell r="O96">
            <v>44467</v>
          </cell>
          <cell r="P96">
            <v>44468</v>
          </cell>
          <cell r="Q96">
            <v>6</v>
          </cell>
          <cell r="R96">
            <v>44649</v>
          </cell>
          <cell r="S96">
            <v>44650</v>
          </cell>
          <cell r="T96">
            <v>6</v>
          </cell>
          <cell r="U96">
            <v>44834</v>
          </cell>
          <cell r="V96" t="str">
            <v>090608881</v>
          </cell>
          <cell r="W96">
            <v>29670</v>
          </cell>
          <cell r="X96">
            <v>40</v>
          </cell>
          <cell r="Y96" t="str">
            <v>2810517-0742747-ព</v>
          </cell>
          <cell r="Z96" t="str">
            <v>柴桢省</v>
          </cell>
        </row>
        <row r="96">
          <cell r="AC96">
            <v>0</v>
          </cell>
          <cell r="AD96">
            <v>2</v>
          </cell>
          <cell r="AE96">
            <v>0</v>
          </cell>
          <cell r="AF96" t="str">
            <v>M1501466</v>
          </cell>
          <cell r="AG96" t="str">
            <v>124-558-9120</v>
          </cell>
          <cell r="AH96">
            <v>18</v>
          </cell>
          <cell r="AI96">
            <v>4</v>
          </cell>
          <cell r="AJ96">
            <v>14</v>
          </cell>
        </row>
        <row r="97">
          <cell r="B97">
            <v>461</v>
          </cell>
          <cell r="C97" t="str">
            <v>针车C1线</v>
          </cell>
          <cell r="D97" t="str">
            <v>មឿន ចន្ថា</v>
          </cell>
          <cell r="E97" t="str">
            <v>MOEUN CHANTHA</v>
          </cell>
          <cell r="F97" t="str">
            <v>F</v>
          </cell>
          <cell r="G97">
            <v>44130</v>
          </cell>
          <cell r="H97">
            <v>2</v>
          </cell>
          <cell r="I97">
            <v>44191</v>
          </cell>
          <cell r="J97">
            <v>44192</v>
          </cell>
          <cell r="K97">
            <v>3</v>
          </cell>
          <cell r="L97">
            <v>44282</v>
          </cell>
          <cell r="M97">
            <v>44283</v>
          </cell>
          <cell r="N97">
            <v>6</v>
          </cell>
          <cell r="O97">
            <v>44467</v>
          </cell>
          <cell r="P97">
            <v>44468</v>
          </cell>
          <cell r="Q97">
            <v>6</v>
          </cell>
          <cell r="R97">
            <v>44649</v>
          </cell>
          <cell r="S97">
            <v>44650</v>
          </cell>
          <cell r="T97">
            <v>6</v>
          </cell>
          <cell r="U97">
            <v>44834</v>
          </cell>
          <cell r="V97" t="str">
            <v>090916804</v>
          </cell>
          <cell r="W97">
            <v>37503</v>
          </cell>
          <cell r="X97">
            <v>19</v>
          </cell>
        </row>
        <row r="97">
          <cell r="Z97" t="str">
            <v>柴桢省</v>
          </cell>
        </row>
        <row r="97">
          <cell r="AC97">
            <v>0</v>
          </cell>
          <cell r="AD97">
            <v>0</v>
          </cell>
          <cell r="AE97">
            <v>0</v>
          </cell>
          <cell r="AF97" t="str">
            <v>有发票</v>
          </cell>
          <cell r="AG97" t="str">
            <v>有发票</v>
          </cell>
          <cell r="AH97">
            <v>18</v>
          </cell>
          <cell r="AI97">
            <v>4</v>
          </cell>
          <cell r="AJ97">
            <v>14</v>
          </cell>
        </row>
        <row r="98">
          <cell r="B98">
            <v>465</v>
          </cell>
          <cell r="C98" t="str">
            <v>仓库班长</v>
          </cell>
          <cell r="D98" t="str">
            <v>មាស ស្រីកា</v>
          </cell>
          <cell r="E98" t="str">
            <v>MEAS SREYKA</v>
          </cell>
          <cell r="F98" t="str">
            <v>F</v>
          </cell>
          <cell r="G98">
            <v>44130</v>
          </cell>
          <cell r="H98">
            <v>2</v>
          </cell>
          <cell r="I98">
            <v>44191</v>
          </cell>
          <cell r="J98">
            <v>44192</v>
          </cell>
          <cell r="K98">
            <v>3</v>
          </cell>
          <cell r="L98">
            <v>44282</v>
          </cell>
          <cell r="M98">
            <v>44283</v>
          </cell>
          <cell r="N98">
            <v>6</v>
          </cell>
          <cell r="O98">
            <v>44467</v>
          </cell>
          <cell r="P98">
            <v>44468</v>
          </cell>
          <cell r="Q98">
            <v>6</v>
          </cell>
          <cell r="R98">
            <v>44649</v>
          </cell>
          <cell r="S98">
            <v>44650</v>
          </cell>
          <cell r="T98">
            <v>6</v>
          </cell>
          <cell r="U98">
            <v>44834</v>
          </cell>
          <cell r="V98" t="str">
            <v>09000530011</v>
          </cell>
          <cell r="W98">
            <v>33640</v>
          </cell>
          <cell r="X98">
            <v>30</v>
          </cell>
          <cell r="Y98" t="str">
            <v>2920317-0654417-ធ</v>
          </cell>
          <cell r="Z98" t="str">
            <v>柴桢省</v>
          </cell>
        </row>
        <row r="98">
          <cell r="AC98">
            <v>0</v>
          </cell>
          <cell r="AD98">
            <v>1</v>
          </cell>
          <cell r="AE98">
            <v>0</v>
          </cell>
          <cell r="AF98" t="str">
            <v>有发票</v>
          </cell>
          <cell r="AG98" t="e">
            <v>#REF!</v>
          </cell>
          <cell r="AH98">
            <v>18</v>
          </cell>
          <cell r="AI98">
            <v>4.5</v>
          </cell>
          <cell r="AJ98">
            <v>13.5</v>
          </cell>
        </row>
        <row r="99">
          <cell r="B99">
            <v>476</v>
          </cell>
          <cell r="C99" t="str">
            <v>针车C2线</v>
          </cell>
          <cell r="D99" t="str">
            <v>បឿន សុធាវី</v>
          </cell>
          <cell r="E99" t="str">
            <v>BOEUN SOTHEAVY</v>
          </cell>
          <cell r="F99" t="str">
            <v>F</v>
          </cell>
          <cell r="G99">
            <v>44130</v>
          </cell>
          <cell r="H99">
            <v>2</v>
          </cell>
          <cell r="I99">
            <v>44191</v>
          </cell>
          <cell r="J99">
            <v>44192</v>
          </cell>
          <cell r="K99">
            <v>3</v>
          </cell>
          <cell r="L99">
            <v>44282</v>
          </cell>
          <cell r="M99">
            <v>44283</v>
          </cell>
          <cell r="N99">
            <v>6</v>
          </cell>
          <cell r="O99">
            <v>44467</v>
          </cell>
          <cell r="P99">
            <v>44468</v>
          </cell>
          <cell r="Q99">
            <v>6</v>
          </cell>
          <cell r="R99">
            <v>44649</v>
          </cell>
          <cell r="S99">
            <v>44650</v>
          </cell>
          <cell r="T99">
            <v>6</v>
          </cell>
          <cell r="U99">
            <v>44834</v>
          </cell>
          <cell r="V99" t="str">
            <v>090705728</v>
          </cell>
          <cell r="W99">
            <v>33736</v>
          </cell>
          <cell r="X99">
            <v>29</v>
          </cell>
          <cell r="Y99" t="str">
            <v>2920117-0570626-ត</v>
          </cell>
          <cell r="Z99" t="str">
            <v>柴桢省</v>
          </cell>
        </row>
        <row r="99">
          <cell r="AC99">
            <v>0</v>
          </cell>
          <cell r="AD99">
            <v>0</v>
          </cell>
          <cell r="AE99">
            <v>0</v>
          </cell>
          <cell r="AF99" t="str">
            <v>有发票</v>
          </cell>
          <cell r="AG99" t="str">
            <v>124-005-3483</v>
          </cell>
          <cell r="AH99">
            <v>18</v>
          </cell>
          <cell r="AI99">
            <v>4</v>
          </cell>
          <cell r="AJ99">
            <v>14</v>
          </cell>
        </row>
        <row r="100">
          <cell r="B100">
            <v>484</v>
          </cell>
          <cell r="C100" t="str">
            <v>针车C1线</v>
          </cell>
          <cell r="D100" t="str">
            <v>ចាន់ លក្ខិណា</v>
          </cell>
          <cell r="E100" t="str">
            <v>CHAN LAKANA</v>
          </cell>
          <cell r="F100" t="str">
            <v>F</v>
          </cell>
          <cell r="G100">
            <v>44130</v>
          </cell>
          <cell r="H100">
            <v>2</v>
          </cell>
          <cell r="I100">
            <v>44191</v>
          </cell>
          <cell r="J100">
            <v>44192</v>
          </cell>
          <cell r="K100">
            <v>3</v>
          </cell>
          <cell r="L100">
            <v>44282</v>
          </cell>
          <cell r="M100">
            <v>44283</v>
          </cell>
          <cell r="N100">
            <v>6</v>
          </cell>
          <cell r="O100">
            <v>44467</v>
          </cell>
          <cell r="P100">
            <v>44468</v>
          </cell>
          <cell r="Q100">
            <v>6</v>
          </cell>
          <cell r="R100">
            <v>44649</v>
          </cell>
          <cell r="S100">
            <v>44650</v>
          </cell>
          <cell r="T100">
            <v>6</v>
          </cell>
          <cell r="U100">
            <v>44834</v>
          </cell>
          <cell r="V100" t="str">
            <v>090487713</v>
          </cell>
          <cell r="W100">
            <v>34448</v>
          </cell>
          <cell r="X100">
            <v>27</v>
          </cell>
          <cell r="Y100" t="str">
            <v>2940117-057603ទ</v>
          </cell>
          <cell r="Z100" t="str">
            <v>柴桢省</v>
          </cell>
        </row>
        <row r="100">
          <cell r="AC100">
            <v>1</v>
          </cell>
          <cell r="AD100">
            <v>2</v>
          </cell>
          <cell r="AE100">
            <v>0</v>
          </cell>
          <cell r="AF100" t="e">
            <v>#REF!</v>
          </cell>
          <cell r="AG100" t="str">
            <v>124-191-7273</v>
          </cell>
          <cell r="AH100">
            <v>18</v>
          </cell>
          <cell r="AI100">
            <v>4</v>
          </cell>
          <cell r="AJ100">
            <v>14</v>
          </cell>
        </row>
        <row r="101">
          <cell r="B101">
            <v>485</v>
          </cell>
          <cell r="C101" t="str">
            <v>针车C2线</v>
          </cell>
          <cell r="D101" t="str">
            <v>ផាន់ ធុន</v>
          </cell>
          <cell r="E101" t="str">
            <v>PHAN THUN</v>
          </cell>
          <cell r="F101" t="str">
            <v>F</v>
          </cell>
          <cell r="G101">
            <v>44130</v>
          </cell>
          <cell r="H101">
            <v>2</v>
          </cell>
          <cell r="I101">
            <v>44191</v>
          </cell>
          <cell r="J101">
            <v>44192</v>
          </cell>
          <cell r="K101">
            <v>3</v>
          </cell>
          <cell r="L101">
            <v>44282</v>
          </cell>
          <cell r="M101">
            <v>44283</v>
          </cell>
          <cell r="N101">
            <v>6</v>
          </cell>
          <cell r="O101">
            <v>44467</v>
          </cell>
          <cell r="P101">
            <v>44468</v>
          </cell>
          <cell r="Q101">
            <v>6</v>
          </cell>
          <cell r="R101">
            <v>44649</v>
          </cell>
          <cell r="S101">
            <v>44650</v>
          </cell>
          <cell r="T101">
            <v>6</v>
          </cell>
          <cell r="U101">
            <v>44834</v>
          </cell>
          <cell r="V101" t="str">
            <v>090608848</v>
          </cell>
          <cell r="W101">
            <v>30140</v>
          </cell>
          <cell r="X101">
            <v>39</v>
          </cell>
          <cell r="Y101" t="str">
            <v>282108-1744049-ធ</v>
          </cell>
          <cell r="Z101" t="str">
            <v>柴桢省</v>
          </cell>
        </row>
        <row r="101">
          <cell r="AC101">
            <v>0</v>
          </cell>
          <cell r="AD101">
            <v>2</v>
          </cell>
          <cell r="AE101">
            <v>0</v>
          </cell>
          <cell r="AF101">
            <v>2201638</v>
          </cell>
          <cell r="AG101" t="str">
            <v>有发票</v>
          </cell>
          <cell r="AH101">
            <v>18</v>
          </cell>
          <cell r="AI101">
            <v>4</v>
          </cell>
          <cell r="AJ101">
            <v>14</v>
          </cell>
        </row>
        <row r="102">
          <cell r="B102">
            <v>488</v>
          </cell>
          <cell r="C102" t="str">
            <v>针车C2线</v>
          </cell>
          <cell r="D102" t="str">
            <v>វ៉ង់ សារ៉ុន</v>
          </cell>
          <cell r="E102" t="str">
            <v>VONG SARON</v>
          </cell>
          <cell r="F102" t="str">
            <v>F</v>
          </cell>
          <cell r="G102">
            <v>44130</v>
          </cell>
          <cell r="H102">
            <v>2</v>
          </cell>
          <cell r="I102">
            <v>44191</v>
          </cell>
          <cell r="J102">
            <v>44192</v>
          </cell>
          <cell r="K102">
            <v>3</v>
          </cell>
          <cell r="L102">
            <v>44282</v>
          </cell>
          <cell r="M102">
            <v>44283</v>
          </cell>
          <cell r="N102">
            <v>6</v>
          </cell>
          <cell r="O102">
            <v>44467</v>
          </cell>
          <cell r="P102">
            <v>44468</v>
          </cell>
          <cell r="Q102">
            <v>6</v>
          </cell>
          <cell r="R102">
            <v>44649</v>
          </cell>
          <cell r="S102">
            <v>44650</v>
          </cell>
          <cell r="T102">
            <v>6</v>
          </cell>
          <cell r="U102">
            <v>44834</v>
          </cell>
          <cell r="V102" t="str">
            <v>090751306</v>
          </cell>
          <cell r="W102">
            <v>28705</v>
          </cell>
          <cell r="X102">
            <v>43</v>
          </cell>
          <cell r="Y102" t="str">
            <v>2781018-1810438-ន</v>
          </cell>
          <cell r="Z102" t="str">
            <v>柴桢省</v>
          </cell>
        </row>
        <row r="102">
          <cell r="AC102">
            <v>1</v>
          </cell>
          <cell r="AD102">
            <v>0</v>
          </cell>
          <cell r="AE102">
            <v>0</v>
          </cell>
          <cell r="AF102" t="str">
            <v>有发票</v>
          </cell>
          <cell r="AG102" t="str">
            <v>124-760-2024</v>
          </cell>
          <cell r="AH102">
            <v>18</v>
          </cell>
          <cell r="AI102">
            <v>5</v>
          </cell>
          <cell r="AJ102">
            <v>13</v>
          </cell>
          <cell r="AK102">
            <v>1</v>
          </cell>
        </row>
        <row r="103">
          <cell r="B103">
            <v>543</v>
          </cell>
          <cell r="C103" t="str">
            <v>针车E1线</v>
          </cell>
          <cell r="D103" t="str">
            <v>អ៊ឹម យិត</v>
          </cell>
          <cell r="E103" t="str">
            <v>OEM YIT</v>
          </cell>
          <cell r="F103" t="str">
            <v>F</v>
          </cell>
          <cell r="G103">
            <v>44138</v>
          </cell>
          <cell r="H103">
            <v>2</v>
          </cell>
          <cell r="I103">
            <v>44199</v>
          </cell>
        </row>
        <row r="103">
          <cell r="M103">
            <v>44200</v>
          </cell>
          <cell r="N103">
            <v>6</v>
          </cell>
          <cell r="O103">
            <v>44381</v>
          </cell>
          <cell r="P103">
            <v>44382</v>
          </cell>
          <cell r="Q103">
            <v>6</v>
          </cell>
          <cell r="R103">
            <v>44566</v>
          </cell>
          <cell r="S103">
            <v>44567</v>
          </cell>
          <cell r="T103">
            <v>6</v>
          </cell>
          <cell r="U103">
            <v>44748</v>
          </cell>
          <cell r="V103" t="str">
            <v>090609308</v>
          </cell>
          <cell r="W103">
            <v>27089</v>
          </cell>
          <cell r="X103">
            <v>48</v>
          </cell>
          <cell r="Y103" t="str">
            <v>2740117-0570474-ថ</v>
          </cell>
          <cell r="Z103" t="str">
            <v>柴桢省</v>
          </cell>
        </row>
        <row r="103">
          <cell r="AC103">
            <v>1</v>
          </cell>
          <cell r="AD103">
            <v>0</v>
          </cell>
          <cell r="AE103">
            <v>0</v>
          </cell>
          <cell r="AF103" t="str">
            <v>有发票</v>
          </cell>
          <cell r="AG103" t="str">
            <v>124-119-8931</v>
          </cell>
          <cell r="AH103">
            <v>18</v>
          </cell>
          <cell r="AI103">
            <v>4</v>
          </cell>
          <cell r="AJ103">
            <v>14</v>
          </cell>
        </row>
        <row r="104">
          <cell r="B104">
            <v>544</v>
          </cell>
          <cell r="C104" t="str">
            <v>针车C1线班长</v>
          </cell>
          <cell r="D104" t="str">
            <v>យិន សារ៉េត</v>
          </cell>
          <cell r="E104" t="str">
            <v>YIN SARET</v>
          </cell>
          <cell r="F104" t="str">
            <v>F</v>
          </cell>
          <cell r="G104">
            <v>44138</v>
          </cell>
          <cell r="H104">
            <v>2</v>
          </cell>
          <cell r="I104">
            <v>44199</v>
          </cell>
        </row>
        <row r="104">
          <cell r="M104">
            <v>44200</v>
          </cell>
          <cell r="N104">
            <v>6</v>
          </cell>
          <cell r="O104">
            <v>44381</v>
          </cell>
          <cell r="P104">
            <v>44382</v>
          </cell>
          <cell r="Q104">
            <v>6</v>
          </cell>
          <cell r="R104">
            <v>44566</v>
          </cell>
          <cell r="S104">
            <v>44567</v>
          </cell>
          <cell r="T104">
            <v>6</v>
          </cell>
          <cell r="U104">
            <v>44748</v>
          </cell>
          <cell r="V104" t="str">
            <v>090686564</v>
          </cell>
          <cell r="W104">
            <v>29352</v>
          </cell>
          <cell r="X104">
            <v>41</v>
          </cell>
          <cell r="Y104" t="str">
            <v>2800117-0560765-ត</v>
          </cell>
          <cell r="Z104" t="str">
            <v>柴桢省</v>
          </cell>
        </row>
        <row r="104">
          <cell r="AC104">
            <v>1</v>
          </cell>
          <cell r="AD104">
            <v>4</v>
          </cell>
          <cell r="AE104">
            <v>0</v>
          </cell>
          <cell r="AF104" t="e">
            <v>#REF!</v>
          </cell>
          <cell r="AG104" t="str">
            <v>有发票</v>
          </cell>
          <cell r="AH104">
            <v>18</v>
          </cell>
          <cell r="AI104">
            <v>4</v>
          </cell>
          <cell r="AJ104">
            <v>14</v>
          </cell>
        </row>
        <row r="105">
          <cell r="B105">
            <v>547</v>
          </cell>
          <cell r="C105" t="str">
            <v>针车C1线</v>
          </cell>
          <cell r="D105" t="str">
            <v>រ័ត្ន សុជា</v>
          </cell>
          <cell r="E105" t="str">
            <v>ROTH SOCHEA</v>
          </cell>
          <cell r="F105" t="str">
            <v>F</v>
          </cell>
          <cell r="G105">
            <v>44138</v>
          </cell>
          <cell r="H105">
            <v>2</v>
          </cell>
          <cell r="I105">
            <v>44199</v>
          </cell>
        </row>
        <row r="105">
          <cell r="M105">
            <v>44200</v>
          </cell>
          <cell r="N105">
            <v>6</v>
          </cell>
          <cell r="O105">
            <v>44381</v>
          </cell>
          <cell r="P105">
            <v>44382</v>
          </cell>
          <cell r="Q105">
            <v>6</v>
          </cell>
          <cell r="R105">
            <v>44566</v>
          </cell>
          <cell r="S105">
            <v>44567</v>
          </cell>
          <cell r="T105">
            <v>6</v>
          </cell>
          <cell r="U105">
            <v>44748</v>
          </cell>
          <cell r="V105" t="str">
            <v>090706483</v>
          </cell>
          <cell r="W105">
            <v>30010</v>
          </cell>
          <cell r="X105">
            <v>40</v>
          </cell>
          <cell r="Y105" t="str">
            <v>2820517-0757481-ម</v>
          </cell>
          <cell r="Z105" t="str">
            <v>柴桢省</v>
          </cell>
        </row>
        <row r="105">
          <cell r="AC105">
            <v>0</v>
          </cell>
          <cell r="AD105">
            <v>1</v>
          </cell>
          <cell r="AE105">
            <v>0</v>
          </cell>
          <cell r="AF105" t="str">
            <v>有发票</v>
          </cell>
          <cell r="AG105" t="str">
            <v>有发票</v>
          </cell>
          <cell r="AH105">
            <v>18</v>
          </cell>
          <cell r="AI105">
            <v>4</v>
          </cell>
          <cell r="AJ105">
            <v>14</v>
          </cell>
        </row>
        <row r="106">
          <cell r="B106">
            <v>548</v>
          </cell>
          <cell r="C106" t="str">
            <v>针车F2线</v>
          </cell>
          <cell r="D106" t="str">
            <v>ចាន់ នីសា</v>
          </cell>
          <cell r="E106" t="str">
            <v>CHAN LISA</v>
          </cell>
          <cell r="F106" t="str">
            <v>F</v>
          </cell>
          <cell r="G106">
            <v>44138</v>
          </cell>
          <cell r="H106">
            <v>2</v>
          </cell>
          <cell r="I106">
            <v>44199</v>
          </cell>
        </row>
        <row r="106">
          <cell r="M106">
            <v>44200</v>
          </cell>
          <cell r="N106">
            <v>6</v>
          </cell>
          <cell r="O106">
            <v>44381</v>
          </cell>
          <cell r="P106">
            <v>44382</v>
          </cell>
          <cell r="Q106">
            <v>6</v>
          </cell>
          <cell r="R106">
            <v>44566</v>
          </cell>
          <cell r="S106">
            <v>44567</v>
          </cell>
          <cell r="T106">
            <v>6</v>
          </cell>
          <cell r="U106">
            <v>44748</v>
          </cell>
          <cell r="V106" t="str">
            <v>090925371</v>
          </cell>
          <cell r="W106">
            <v>37605</v>
          </cell>
          <cell r="X106">
            <v>19</v>
          </cell>
          <cell r="Y106" t="str">
            <v>2021120-2507077-យ</v>
          </cell>
          <cell r="Z106" t="str">
            <v>柴桢省</v>
          </cell>
        </row>
        <row r="106">
          <cell r="AC106">
            <v>0</v>
          </cell>
          <cell r="AD106">
            <v>0</v>
          </cell>
          <cell r="AE106">
            <v>0</v>
          </cell>
          <cell r="AF106" t="str">
            <v>有发票</v>
          </cell>
          <cell r="AG106" t="str">
            <v>121-419-5664</v>
          </cell>
          <cell r="AH106">
            <v>18</v>
          </cell>
          <cell r="AI106">
            <v>4</v>
          </cell>
          <cell r="AJ106">
            <v>14</v>
          </cell>
        </row>
        <row r="107">
          <cell r="B107">
            <v>549</v>
          </cell>
          <cell r="C107" t="str">
            <v>针车C1线</v>
          </cell>
          <cell r="D107" t="str">
            <v>វ៉ាត ធី</v>
          </cell>
          <cell r="E107" t="str">
            <v>VAT THY</v>
          </cell>
          <cell r="F107" t="str">
            <v>F</v>
          </cell>
          <cell r="G107">
            <v>44138</v>
          </cell>
          <cell r="H107">
            <v>2</v>
          </cell>
          <cell r="I107">
            <v>44199</v>
          </cell>
        </row>
        <row r="107">
          <cell r="M107">
            <v>44200</v>
          </cell>
          <cell r="N107">
            <v>6</v>
          </cell>
          <cell r="O107">
            <v>44381</v>
          </cell>
          <cell r="P107">
            <v>44382</v>
          </cell>
          <cell r="Q107">
            <v>6</v>
          </cell>
          <cell r="R107">
            <v>44566</v>
          </cell>
          <cell r="S107">
            <v>44567</v>
          </cell>
          <cell r="T107">
            <v>6</v>
          </cell>
          <cell r="U107">
            <v>44748</v>
          </cell>
          <cell r="V107" t="str">
            <v>061807087</v>
          </cell>
          <cell r="W107">
            <v>29471</v>
          </cell>
          <cell r="X107">
            <v>41</v>
          </cell>
          <cell r="Y107" t="str">
            <v>2800717-0843530-ត</v>
          </cell>
          <cell r="Z107" t="str">
            <v>KOMPONG CHAM</v>
          </cell>
        </row>
        <row r="107">
          <cell r="AC107">
            <v>0</v>
          </cell>
          <cell r="AD107">
            <v>3</v>
          </cell>
          <cell r="AE107">
            <v>0</v>
          </cell>
          <cell r="AF107" t="str">
            <v>有发票</v>
          </cell>
          <cell r="AG107" t="str">
            <v>128-810-2181</v>
          </cell>
          <cell r="AH107">
            <v>18</v>
          </cell>
          <cell r="AI107">
            <v>4</v>
          </cell>
          <cell r="AJ107">
            <v>14</v>
          </cell>
        </row>
        <row r="108">
          <cell r="B108">
            <v>586</v>
          </cell>
          <cell r="C108" t="str">
            <v>针车B1线</v>
          </cell>
          <cell r="D108" t="str">
            <v>ឡាយ ដានី</v>
          </cell>
          <cell r="E108" t="str">
            <v>LAY DANY</v>
          </cell>
          <cell r="F108" t="str">
            <v>F</v>
          </cell>
          <cell r="G108">
            <v>44154</v>
          </cell>
          <cell r="H108">
            <v>2</v>
          </cell>
          <cell r="I108">
            <v>44215</v>
          </cell>
        </row>
        <row r="108">
          <cell r="M108">
            <v>44216</v>
          </cell>
          <cell r="N108">
            <v>6</v>
          </cell>
          <cell r="O108">
            <v>44397</v>
          </cell>
          <cell r="P108">
            <v>44398</v>
          </cell>
          <cell r="Q108">
            <v>6</v>
          </cell>
          <cell r="R108">
            <v>44582</v>
          </cell>
          <cell r="S108">
            <v>44583</v>
          </cell>
          <cell r="T108">
            <v>6</v>
          </cell>
          <cell r="U108">
            <v>44764</v>
          </cell>
          <cell r="V108" t="str">
            <v>090922750</v>
          </cell>
          <cell r="W108">
            <v>33088</v>
          </cell>
          <cell r="X108">
            <v>31</v>
          </cell>
        </row>
        <row r="108">
          <cell r="Z108" t="str">
            <v>柴桢省</v>
          </cell>
        </row>
        <row r="108">
          <cell r="AC108">
            <v>1</v>
          </cell>
          <cell r="AD108">
            <v>1</v>
          </cell>
          <cell r="AE108">
            <v>0</v>
          </cell>
          <cell r="AF108" t="str">
            <v>有发票</v>
          </cell>
          <cell r="AG108" t="str">
            <v>124-214-8148</v>
          </cell>
          <cell r="AH108">
            <v>18</v>
          </cell>
          <cell r="AI108">
            <v>4</v>
          </cell>
          <cell r="AJ108">
            <v>14</v>
          </cell>
        </row>
        <row r="109">
          <cell r="B109">
            <v>585</v>
          </cell>
          <cell r="C109" t="str">
            <v>针车B2线</v>
          </cell>
          <cell r="D109" t="str">
            <v>សោម រស្មី</v>
          </cell>
          <cell r="E109" t="str">
            <v>SOM RAKSMEY</v>
          </cell>
          <cell r="F109" t="str">
            <v>F</v>
          </cell>
          <cell r="G109">
            <v>44154</v>
          </cell>
          <cell r="H109">
            <v>2</v>
          </cell>
          <cell r="I109">
            <v>44215</v>
          </cell>
        </row>
        <row r="109">
          <cell r="M109">
            <v>44216</v>
          </cell>
          <cell r="N109">
            <v>6</v>
          </cell>
          <cell r="O109">
            <v>44397</v>
          </cell>
          <cell r="P109">
            <v>44398</v>
          </cell>
          <cell r="Q109">
            <v>6</v>
          </cell>
          <cell r="R109">
            <v>44582</v>
          </cell>
          <cell r="S109">
            <v>44583</v>
          </cell>
          <cell r="T109">
            <v>6</v>
          </cell>
          <cell r="U109">
            <v>44764</v>
          </cell>
          <cell r="V109" t="str">
            <v>090705729</v>
          </cell>
          <cell r="W109">
            <v>30846</v>
          </cell>
          <cell r="X109">
            <v>37</v>
          </cell>
          <cell r="Y109" t="str">
            <v>2840117-0562294-ធ</v>
          </cell>
          <cell r="Z109" t="str">
            <v>柴桢省</v>
          </cell>
        </row>
        <row r="109">
          <cell r="AC109">
            <v>0</v>
          </cell>
          <cell r="AD109">
            <v>1</v>
          </cell>
          <cell r="AE109">
            <v>1</v>
          </cell>
          <cell r="AF109">
            <v>1187340</v>
          </cell>
          <cell r="AG109" t="e">
            <v>#REF!</v>
          </cell>
          <cell r="AH109">
            <v>18</v>
          </cell>
          <cell r="AI109">
            <v>4</v>
          </cell>
          <cell r="AJ109">
            <v>14</v>
          </cell>
        </row>
        <row r="110">
          <cell r="B110">
            <v>595</v>
          </cell>
          <cell r="C110" t="str">
            <v>针车C2线</v>
          </cell>
          <cell r="D110" t="str">
            <v>កែវ ធារ៉ូ</v>
          </cell>
          <cell r="E110" t="str">
            <v>KEO THEARO</v>
          </cell>
          <cell r="F110" t="str">
            <v>F</v>
          </cell>
          <cell r="G110">
            <v>44155</v>
          </cell>
          <cell r="H110">
            <v>2</v>
          </cell>
          <cell r="I110">
            <v>44216</v>
          </cell>
        </row>
        <row r="110">
          <cell r="M110">
            <v>44217</v>
          </cell>
          <cell r="N110">
            <v>6</v>
          </cell>
          <cell r="O110">
            <v>44398</v>
          </cell>
          <cell r="P110">
            <v>44399</v>
          </cell>
          <cell r="Q110">
            <v>6</v>
          </cell>
          <cell r="R110">
            <v>44583</v>
          </cell>
          <cell r="S110">
            <v>44584</v>
          </cell>
          <cell r="T110">
            <v>6</v>
          </cell>
          <cell r="U110">
            <v>44765</v>
          </cell>
          <cell r="V110" t="str">
            <v>090713940</v>
          </cell>
          <cell r="W110">
            <v>33237</v>
          </cell>
          <cell r="X110">
            <v>31</v>
          </cell>
          <cell r="Y110" t="str">
            <v>1900317-0638648-ត</v>
          </cell>
        </row>
        <row r="110">
          <cell r="AC110">
            <v>0</v>
          </cell>
          <cell r="AD110">
            <v>2</v>
          </cell>
          <cell r="AE110">
            <v>0</v>
          </cell>
          <cell r="AF110" t="str">
            <v>M1563230</v>
          </cell>
          <cell r="AG110" t="e">
            <v>#REF!</v>
          </cell>
          <cell r="AH110">
            <v>18</v>
          </cell>
          <cell r="AI110">
            <v>5</v>
          </cell>
          <cell r="AJ110">
            <v>13</v>
          </cell>
          <cell r="AK110">
            <v>1</v>
          </cell>
        </row>
        <row r="111">
          <cell r="B111">
            <v>592</v>
          </cell>
          <cell r="C111" t="str">
            <v>针车B1线</v>
          </cell>
          <cell r="D111" t="str">
            <v>ហង់ ចិន្តា</v>
          </cell>
          <cell r="E111" t="str">
            <v>HONG CHENDA</v>
          </cell>
          <cell r="F111" t="str">
            <v>M</v>
          </cell>
          <cell r="G111">
            <v>44155</v>
          </cell>
          <cell r="H111">
            <v>2</v>
          </cell>
          <cell r="I111">
            <v>44216</v>
          </cell>
        </row>
        <row r="111">
          <cell r="M111">
            <v>44217</v>
          </cell>
          <cell r="N111">
            <v>6</v>
          </cell>
          <cell r="O111">
            <v>44398</v>
          </cell>
          <cell r="P111">
            <v>44399</v>
          </cell>
          <cell r="Q111">
            <v>6</v>
          </cell>
          <cell r="R111">
            <v>44583</v>
          </cell>
          <cell r="S111">
            <v>44584</v>
          </cell>
          <cell r="T111">
            <v>6</v>
          </cell>
          <cell r="U111">
            <v>44765</v>
          </cell>
          <cell r="V111" t="str">
            <v>090511125</v>
          </cell>
          <cell r="W111">
            <v>28890</v>
          </cell>
          <cell r="X111">
            <v>43</v>
          </cell>
          <cell r="Y111" t="str">
            <v>2790418-1374566-ល</v>
          </cell>
        </row>
        <row r="111">
          <cell r="AC111">
            <v>0</v>
          </cell>
          <cell r="AD111">
            <v>2</v>
          </cell>
          <cell r="AE111">
            <v>0</v>
          </cell>
          <cell r="AF111" t="str">
            <v>有发票</v>
          </cell>
          <cell r="AG111" t="str">
            <v>127-139-5610</v>
          </cell>
          <cell r="AH111">
            <v>18</v>
          </cell>
          <cell r="AI111">
            <v>4</v>
          </cell>
          <cell r="AJ111">
            <v>14</v>
          </cell>
        </row>
        <row r="112">
          <cell r="B112">
            <v>593</v>
          </cell>
          <cell r="C112" t="str">
            <v>针车B2线</v>
          </cell>
          <cell r="D112" t="str">
            <v>ស្មោង​ ខាន់ណារ៉ា</v>
          </cell>
          <cell r="E112" t="str">
            <v>SMONG KHANNARA</v>
          </cell>
          <cell r="F112" t="str">
            <v>F</v>
          </cell>
          <cell r="G112">
            <v>44155</v>
          </cell>
          <cell r="H112">
            <v>2</v>
          </cell>
          <cell r="I112">
            <v>44216</v>
          </cell>
        </row>
        <row r="112">
          <cell r="M112">
            <v>44217</v>
          </cell>
          <cell r="N112">
            <v>6</v>
          </cell>
          <cell r="O112">
            <v>44398</v>
          </cell>
          <cell r="P112">
            <v>44399</v>
          </cell>
          <cell r="Q112">
            <v>6</v>
          </cell>
          <cell r="R112">
            <v>44583</v>
          </cell>
          <cell r="S112">
            <v>44584</v>
          </cell>
          <cell r="T112">
            <v>6</v>
          </cell>
          <cell r="U112">
            <v>44765</v>
          </cell>
          <cell r="V112" t="str">
            <v>090832849</v>
          </cell>
          <cell r="W112">
            <v>33919</v>
          </cell>
          <cell r="X112">
            <v>29</v>
          </cell>
          <cell r="Y112" t="str">
            <v>2920117-0570254-ន</v>
          </cell>
        </row>
        <row r="112">
          <cell r="AC112">
            <v>0</v>
          </cell>
          <cell r="AD112">
            <v>0</v>
          </cell>
          <cell r="AE112">
            <v>0</v>
          </cell>
          <cell r="AF112" t="str">
            <v>有发票</v>
          </cell>
          <cell r="AG112" t="str">
            <v>128-847-8334</v>
          </cell>
          <cell r="AH112">
            <v>18</v>
          </cell>
          <cell r="AI112">
            <v>4</v>
          </cell>
          <cell r="AJ112">
            <v>14</v>
          </cell>
        </row>
        <row r="113">
          <cell r="B113">
            <v>610</v>
          </cell>
          <cell r="C113" t="str">
            <v>针车C2线</v>
          </cell>
          <cell r="D113" t="str">
            <v>ចាន់ សុផល</v>
          </cell>
          <cell r="E113" t="str">
            <v>CHANN SOPHAL</v>
          </cell>
          <cell r="F113" t="str">
            <v>F</v>
          </cell>
          <cell r="G113">
            <v>44166</v>
          </cell>
          <cell r="H113">
            <v>2</v>
          </cell>
          <cell r="I113">
            <v>44228</v>
          </cell>
        </row>
        <row r="113">
          <cell r="M113">
            <v>44229</v>
          </cell>
          <cell r="N113">
            <v>6</v>
          </cell>
          <cell r="O113">
            <v>44410</v>
          </cell>
          <cell r="P113">
            <v>44411</v>
          </cell>
          <cell r="Q113">
            <v>6</v>
          </cell>
          <cell r="R113">
            <v>44595</v>
          </cell>
          <cell r="S113">
            <v>44596</v>
          </cell>
          <cell r="T113">
            <v>6</v>
          </cell>
          <cell r="U113">
            <v>44777</v>
          </cell>
          <cell r="V113" t="str">
            <v>090744631</v>
          </cell>
          <cell r="W113">
            <v>29805</v>
          </cell>
          <cell r="X113">
            <v>40</v>
          </cell>
          <cell r="Y113" t="str">
            <v>2810116-0030195-ធ</v>
          </cell>
        </row>
        <row r="113">
          <cell r="AC113">
            <v>0</v>
          </cell>
          <cell r="AD113">
            <v>0</v>
          </cell>
          <cell r="AE113">
            <v>0</v>
          </cell>
          <cell r="AF113" t="str">
            <v>O154813</v>
          </cell>
          <cell r="AG113" t="str">
            <v>124-818-7134</v>
          </cell>
          <cell r="AH113">
            <v>18</v>
          </cell>
          <cell r="AI113">
            <v>4</v>
          </cell>
          <cell r="AJ113">
            <v>14</v>
          </cell>
        </row>
        <row r="114">
          <cell r="B114">
            <v>599</v>
          </cell>
          <cell r="C114" t="str">
            <v>电脑车</v>
          </cell>
          <cell r="D114" t="str">
            <v>ទេព​ ល្អិត</v>
          </cell>
          <cell r="E114" t="str">
            <v>TEP LO ETH</v>
          </cell>
          <cell r="F114" t="str">
            <v>F</v>
          </cell>
          <cell r="G114">
            <v>44167</v>
          </cell>
          <cell r="H114">
            <v>2</v>
          </cell>
          <cell r="I114">
            <v>44229</v>
          </cell>
        </row>
        <row r="114">
          <cell r="M114">
            <v>44230</v>
          </cell>
          <cell r="N114">
            <v>6</v>
          </cell>
          <cell r="O114">
            <v>44411</v>
          </cell>
          <cell r="P114">
            <v>44412</v>
          </cell>
          <cell r="Q114">
            <v>6</v>
          </cell>
          <cell r="R114">
            <v>44596</v>
          </cell>
          <cell r="S114">
            <v>44597</v>
          </cell>
          <cell r="T114">
            <v>6</v>
          </cell>
          <cell r="U114">
            <v>44778</v>
          </cell>
          <cell r="V114" t="str">
            <v>090735800</v>
          </cell>
          <cell r="W114">
            <v>28890</v>
          </cell>
          <cell r="X114">
            <v>43</v>
          </cell>
          <cell r="Y114" t="str">
            <v>2790317-0651448-ម</v>
          </cell>
        </row>
        <row r="114">
          <cell r="AA114">
            <v>8889631771</v>
          </cell>
        </row>
        <row r="114">
          <cell r="AC114">
            <v>0</v>
          </cell>
          <cell r="AD114">
            <v>2</v>
          </cell>
          <cell r="AE114">
            <v>0</v>
          </cell>
          <cell r="AF114" t="e">
            <v>#REF!</v>
          </cell>
          <cell r="AG114" t="str">
            <v>125-492-7523</v>
          </cell>
          <cell r="AH114">
            <v>18</v>
          </cell>
          <cell r="AI114">
            <v>4</v>
          </cell>
          <cell r="AJ114">
            <v>14</v>
          </cell>
        </row>
        <row r="115">
          <cell r="B115">
            <v>600</v>
          </cell>
          <cell r="C115" t="str">
            <v>针车C1线</v>
          </cell>
          <cell r="D115" t="str">
            <v>សំ វណ្ណៈ</v>
          </cell>
          <cell r="E115" t="str">
            <v>SAM VANNAK</v>
          </cell>
          <cell r="F115" t="str">
            <v>F</v>
          </cell>
          <cell r="G115">
            <v>44167</v>
          </cell>
          <cell r="H115">
            <v>2</v>
          </cell>
          <cell r="I115">
            <v>44229</v>
          </cell>
        </row>
        <row r="115">
          <cell r="M115">
            <v>44230</v>
          </cell>
          <cell r="N115">
            <v>6</v>
          </cell>
          <cell r="O115">
            <v>44411</v>
          </cell>
          <cell r="P115">
            <v>44412</v>
          </cell>
          <cell r="Q115">
            <v>6</v>
          </cell>
          <cell r="R115">
            <v>44596</v>
          </cell>
          <cell r="S115">
            <v>44597</v>
          </cell>
          <cell r="T115">
            <v>6</v>
          </cell>
          <cell r="U115">
            <v>44778</v>
          </cell>
          <cell r="V115" t="str">
            <v>090899550</v>
          </cell>
          <cell r="W115">
            <v>31166</v>
          </cell>
          <cell r="X115">
            <v>36</v>
          </cell>
        </row>
        <row r="115">
          <cell r="AA115">
            <v>973840580</v>
          </cell>
        </row>
        <row r="115">
          <cell r="AC115">
            <v>1</v>
          </cell>
          <cell r="AD115">
            <v>0</v>
          </cell>
          <cell r="AE115">
            <v>0</v>
          </cell>
          <cell r="AF115" t="e">
            <v>#REF!</v>
          </cell>
          <cell r="AG115" t="str">
            <v>124-684-9385</v>
          </cell>
          <cell r="AH115">
            <v>18</v>
          </cell>
          <cell r="AI115">
            <v>4</v>
          </cell>
          <cell r="AJ115">
            <v>14</v>
          </cell>
        </row>
        <row r="116">
          <cell r="B116">
            <v>607</v>
          </cell>
          <cell r="C116" t="str">
            <v>成型C线</v>
          </cell>
          <cell r="D116" t="str">
            <v>ថុន​ នីសា</v>
          </cell>
          <cell r="E116" t="str">
            <v>THON NISA</v>
          </cell>
          <cell r="F116" t="str">
            <v>F</v>
          </cell>
          <cell r="G116">
            <v>44167</v>
          </cell>
          <cell r="H116">
            <v>2</v>
          </cell>
          <cell r="I116">
            <v>44229</v>
          </cell>
        </row>
        <row r="116">
          <cell r="M116">
            <v>44230</v>
          </cell>
          <cell r="N116">
            <v>6</v>
          </cell>
          <cell r="O116">
            <v>44411</v>
          </cell>
          <cell r="P116">
            <v>44412</v>
          </cell>
          <cell r="Q116">
            <v>6</v>
          </cell>
          <cell r="R116">
            <v>44596</v>
          </cell>
          <cell r="S116">
            <v>44597</v>
          </cell>
          <cell r="T116">
            <v>6</v>
          </cell>
          <cell r="U116">
            <v>44778</v>
          </cell>
          <cell r="V116" t="str">
            <v>090927701</v>
          </cell>
          <cell r="W116">
            <v>37358</v>
          </cell>
          <cell r="X116">
            <v>19</v>
          </cell>
        </row>
        <row r="116">
          <cell r="AA116">
            <v>975137180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 t="str">
            <v>有发票</v>
          </cell>
          <cell r="AG116" t="str">
            <v>有发票</v>
          </cell>
          <cell r="AH116">
            <v>18</v>
          </cell>
          <cell r="AI116">
            <v>4</v>
          </cell>
          <cell r="AJ116">
            <v>14</v>
          </cell>
        </row>
        <row r="117">
          <cell r="B117">
            <v>608</v>
          </cell>
          <cell r="C117" t="str">
            <v>针车A1线</v>
          </cell>
          <cell r="D117" t="str">
            <v>ព្រុំ ចាន់</v>
          </cell>
          <cell r="E117" t="str">
            <v>PRUM CHAN</v>
          </cell>
          <cell r="F117" t="str">
            <v>F</v>
          </cell>
          <cell r="G117">
            <v>44167</v>
          </cell>
          <cell r="H117">
            <v>2</v>
          </cell>
          <cell r="I117">
            <v>44229</v>
          </cell>
        </row>
        <row r="117">
          <cell r="M117">
            <v>44230</v>
          </cell>
          <cell r="N117">
            <v>6</v>
          </cell>
          <cell r="O117">
            <v>44411</v>
          </cell>
          <cell r="P117">
            <v>44412</v>
          </cell>
          <cell r="Q117">
            <v>6</v>
          </cell>
          <cell r="R117">
            <v>44596</v>
          </cell>
          <cell r="S117">
            <v>44597</v>
          </cell>
          <cell r="T117">
            <v>6</v>
          </cell>
          <cell r="U117">
            <v>44778</v>
          </cell>
          <cell r="V117" t="str">
            <v>090927715</v>
          </cell>
          <cell r="W117">
            <v>37574</v>
          </cell>
          <cell r="X117">
            <v>19</v>
          </cell>
        </row>
        <row r="117">
          <cell r="AA117">
            <v>978260701</v>
          </cell>
        </row>
        <row r="117">
          <cell r="AC117">
            <v>0</v>
          </cell>
          <cell r="AD117">
            <v>0</v>
          </cell>
          <cell r="AE117">
            <v>0</v>
          </cell>
          <cell r="AF117" t="str">
            <v>有发票</v>
          </cell>
          <cell r="AG117" t="str">
            <v>有发票</v>
          </cell>
          <cell r="AH117">
            <v>18</v>
          </cell>
          <cell r="AI117">
            <v>4</v>
          </cell>
          <cell r="AJ117">
            <v>14</v>
          </cell>
        </row>
        <row r="118">
          <cell r="B118">
            <v>216</v>
          </cell>
          <cell r="C118" t="str">
            <v>成型B线</v>
          </cell>
          <cell r="D118" t="str">
            <v>ដៀប វាស្នា</v>
          </cell>
          <cell r="E118" t="str">
            <v>DIEB VEASNA</v>
          </cell>
          <cell r="F118" t="str">
            <v>M</v>
          </cell>
          <cell r="G118">
            <v>44081</v>
          </cell>
          <cell r="H118">
            <v>2</v>
          </cell>
          <cell r="I118">
            <v>44142</v>
          </cell>
          <cell r="J118">
            <v>44143</v>
          </cell>
          <cell r="K118">
            <v>3</v>
          </cell>
          <cell r="L118">
            <v>44235</v>
          </cell>
          <cell r="M118">
            <v>44236</v>
          </cell>
          <cell r="N118">
            <v>6</v>
          </cell>
          <cell r="O118">
            <v>44417</v>
          </cell>
          <cell r="P118">
            <v>44418</v>
          </cell>
          <cell r="Q118">
            <v>6</v>
          </cell>
          <cell r="R118">
            <v>44602</v>
          </cell>
          <cell r="S118">
            <v>44603</v>
          </cell>
          <cell r="T118">
            <v>6</v>
          </cell>
          <cell r="U118">
            <v>44784</v>
          </cell>
          <cell r="V118" t="str">
            <v>090484165</v>
          </cell>
          <cell r="W118">
            <v>34732</v>
          </cell>
          <cell r="X118">
            <v>27</v>
          </cell>
        </row>
        <row r="118">
          <cell r="Z118" t="str">
            <v>柴桢省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 t="str">
            <v>有发票</v>
          </cell>
          <cell r="AG118" t="str">
            <v>有发票</v>
          </cell>
          <cell r="AH118">
            <v>18</v>
          </cell>
          <cell r="AI118">
            <v>7</v>
          </cell>
          <cell r="AJ118">
            <v>11</v>
          </cell>
          <cell r="AK118">
            <v>3</v>
          </cell>
        </row>
        <row r="119">
          <cell r="B119">
            <v>218</v>
          </cell>
          <cell r="C119" t="str">
            <v>成型B线考勤管理员</v>
          </cell>
          <cell r="D119" t="str">
            <v>ឥន សុផា</v>
          </cell>
          <cell r="E119" t="str">
            <v>EN SOPHA</v>
          </cell>
          <cell r="F119" t="str">
            <v>F</v>
          </cell>
          <cell r="G119">
            <v>44081</v>
          </cell>
          <cell r="H119">
            <v>2</v>
          </cell>
          <cell r="I119">
            <v>44142</v>
          </cell>
          <cell r="J119">
            <v>44143</v>
          </cell>
          <cell r="K119">
            <v>3</v>
          </cell>
          <cell r="L119">
            <v>44235</v>
          </cell>
          <cell r="M119">
            <v>44236</v>
          </cell>
          <cell r="N119">
            <v>6</v>
          </cell>
          <cell r="O119">
            <v>44417</v>
          </cell>
          <cell r="P119">
            <v>44418</v>
          </cell>
          <cell r="Q119">
            <v>6</v>
          </cell>
          <cell r="R119">
            <v>44602</v>
          </cell>
          <cell r="S119">
            <v>44603</v>
          </cell>
          <cell r="T119">
            <v>6</v>
          </cell>
          <cell r="U119">
            <v>44784</v>
          </cell>
          <cell r="V119" t="str">
            <v>090765895</v>
          </cell>
          <cell r="W119">
            <v>34688</v>
          </cell>
          <cell r="X119">
            <v>27</v>
          </cell>
          <cell r="Y119" t="str">
            <v>2940317-0657255-គ</v>
          </cell>
          <cell r="Z119" t="str">
            <v>柴桢省</v>
          </cell>
          <cell r="AA119" t="str">
            <v>097 57 47 707</v>
          </cell>
        </row>
        <row r="119">
          <cell r="AC119">
            <v>0</v>
          </cell>
          <cell r="AD119">
            <v>2</v>
          </cell>
          <cell r="AE119">
            <v>1</v>
          </cell>
          <cell r="AF119">
            <v>1472650</v>
          </cell>
          <cell r="AG119" t="str">
            <v>128-676-2513</v>
          </cell>
          <cell r="AH119">
            <v>18</v>
          </cell>
          <cell r="AI119">
            <v>4.5</v>
          </cell>
          <cell r="AJ119">
            <v>13.5</v>
          </cell>
        </row>
        <row r="120">
          <cell r="B120">
            <v>220</v>
          </cell>
          <cell r="C120" t="str">
            <v>成型B线</v>
          </cell>
          <cell r="D120" t="str">
            <v>ផុន ធានី</v>
          </cell>
          <cell r="E120" t="str">
            <v>PHON THEANY</v>
          </cell>
          <cell r="F120" t="str">
            <v>M</v>
          </cell>
          <cell r="G120">
            <v>44081</v>
          </cell>
          <cell r="H120">
            <v>2</v>
          </cell>
          <cell r="I120">
            <v>44142</v>
          </cell>
          <cell r="J120">
            <v>44143</v>
          </cell>
          <cell r="K120">
            <v>3</v>
          </cell>
          <cell r="L120">
            <v>44235</v>
          </cell>
          <cell r="M120">
            <v>44236</v>
          </cell>
          <cell r="N120">
            <v>6</v>
          </cell>
          <cell r="O120">
            <v>44417</v>
          </cell>
          <cell r="P120">
            <v>44418</v>
          </cell>
          <cell r="Q120">
            <v>6</v>
          </cell>
          <cell r="R120">
            <v>44602</v>
          </cell>
          <cell r="S120">
            <v>44603</v>
          </cell>
          <cell r="T120">
            <v>6</v>
          </cell>
          <cell r="U120">
            <v>44784</v>
          </cell>
          <cell r="V120" t="str">
            <v>051126349</v>
          </cell>
          <cell r="W120">
            <v>34762</v>
          </cell>
          <cell r="X120">
            <v>26</v>
          </cell>
          <cell r="Y120" t="str">
            <v>1950917-0883752-អ</v>
          </cell>
          <cell r="Z120" t="str">
            <v>PREY VEANG</v>
          </cell>
        </row>
        <row r="120">
          <cell r="AC120">
            <v>0</v>
          </cell>
          <cell r="AD120">
            <v>1</v>
          </cell>
          <cell r="AE120">
            <v>1</v>
          </cell>
          <cell r="AF120" t="str">
            <v>M1501643</v>
          </cell>
          <cell r="AG120" t="str">
            <v>有发票</v>
          </cell>
          <cell r="AH120">
            <v>18</v>
          </cell>
          <cell r="AI120">
            <v>5.5</v>
          </cell>
          <cell r="AJ120">
            <v>12.5</v>
          </cell>
          <cell r="AK120">
            <v>1</v>
          </cell>
        </row>
        <row r="121">
          <cell r="B121">
            <v>222</v>
          </cell>
          <cell r="C121" t="str">
            <v>成型D线前段班长</v>
          </cell>
          <cell r="D121" t="str">
            <v>ស សាវន់</v>
          </cell>
          <cell r="E121" t="str">
            <v>SOR SAVORN</v>
          </cell>
          <cell r="F121" t="str">
            <v>F</v>
          </cell>
          <cell r="G121">
            <v>44081</v>
          </cell>
          <cell r="H121">
            <v>2</v>
          </cell>
          <cell r="I121">
            <v>44142</v>
          </cell>
          <cell r="J121">
            <v>44143</v>
          </cell>
          <cell r="K121">
            <v>3</v>
          </cell>
          <cell r="L121">
            <v>44235</v>
          </cell>
          <cell r="M121">
            <v>44236</v>
          </cell>
          <cell r="N121">
            <v>6</v>
          </cell>
          <cell r="O121">
            <v>44417</v>
          </cell>
          <cell r="P121">
            <v>44418</v>
          </cell>
          <cell r="Q121">
            <v>6</v>
          </cell>
          <cell r="R121">
            <v>44602</v>
          </cell>
          <cell r="S121">
            <v>44603</v>
          </cell>
          <cell r="T121">
            <v>6</v>
          </cell>
          <cell r="U121">
            <v>44784</v>
          </cell>
          <cell r="V121" t="str">
            <v>090625385</v>
          </cell>
          <cell r="W121">
            <v>30362</v>
          </cell>
          <cell r="X121">
            <v>39</v>
          </cell>
          <cell r="Y121" t="str">
            <v>2830317-0660737-ប</v>
          </cell>
          <cell r="Z121" t="str">
            <v>柴桢省</v>
          </cell>
          <cell r="AA121" t="str">
            <v>097 90 05 873</v>
          </cell>
        </row>
        <row r="121">
          <cell r="AC121">
            <v>1</v>
          </cell>
          <cell r="AD121">
            <v>2</v>
          </cell>
          <cell r="AE121">
            <v>0</v>
          </cell>
          <cell r="AF121" t="str">
            <v>M1527801</v>
          </cell>
          <cell r="AG121" t="str">
            <v>124-514-1095</v>
          </cell>
          <cell r="AH121">
            <v>18</v>
          </cell>
          <cell r="AI121">
            <v>4</v>
          </cell>
          <cell r="AJ121">
            <v>14</v>
          </cell>
        </row>
        <row r="122">
          <cell r="B122">
            <v>223</v>
          </cell>
          <cell r="C122" t="str">
            <v>成型B线</v>
          </cell>
          <cell r="D122" t="str">
            <v>ញ៉េប គន្ធា</v>
          </cell>
          <cell r="E122" t="str">
            <v>NHEB KUNTHEA</v>
          </cell>
          <cell r="F122" t="str">
            <v>F</v>
          </cell>
          <cell r="G122">
            <v>44081</v>
          </cell>
          <cell r="H122">
            <v>2</v>
          </cell>
          <cell r="I122">
            <v>44142</v>
          </cell>
          <cell r="J122">
            <v>44143</v>
          </cell>
          <cell r="K122">
            <v>3</v>
          </cell>
          <cell r="L122">
            <v>44235</v>
          </cell>
          <cell r="M122">
            <v>44236</v>
          </cell>
          <cell r="N122">
            <v>6</v>
          </cell>
          <cell r="O122">
            <v>44417</v>
          </cell>
          <cell r="P122">
            <v>44418</v>
          </cell>
          <cell r="Q122">
            <v>6</v>
          </cell>
          <cell r="R122">
            <v>44602</v>
          </cell>
          <cell r="S122">
            <v>44603</v>
          </cell>
          <cell r="T122">
            <v>6</v>
          </cell>
          <cell r="U122">
            <v>44784</v>
          </cell>
          <cell r="V122" t="str">
            <v>020956426</v>
          </cell>
          <cell r="W122">
            <v>35286</v>
          </cell>
          <cell r="X122">
            <v>25</v>
          </cell>
          <cell r="Y122" t="str">
            <v>2960618-1442358-វ</v>
          </cell>
          <cell r="Z122" t="str">
            <v>KONDAL</v>
          </cell>
          <cell r="AA122" t="str">
            <v>088 94 04 434</v>
          </cell>
        </row>
        <row r="122">
          <cell r="AC122">
            <v>0</v>
          </cell>
          <cell r="AD122">
            <v>1</v>
          </cell>
          <cell r="AE122">
            <v>0</v>
          </cell>
          <cell r="AF122" t="str">
            <v>M01970441</v>
          </cell>
          <cell r="AG122" t="str">
            <v>127-070-2715</v>
          </cell>
          <cell r="AH122">
            <v>18</v>
          </cell>
          <cell r="AI122">
            <v>4</v>
          </cell>
          <cell r="AJ122">
            <v>14</v>
          </cell>
        </row>
        <row r="123">
          <cell r="B123">
            <v>224</v>
          </cell>
          <cell r="C123" t="str">
            <v>成型B线</v>
          </cell>
          <cell r="D123" t="str">
            <v>រ៉ូន ចាន់រ៉ា</v>
          </cell>
          <cell r="E123" t="str">
            <v>ROUN CHANRA</v>
          </cell>
          <cell r="F123" t="str">
            <v>F</v>
          </cell>
          <cell r="G123">
            <v>44081</v>
          </cell>
          <cell r="H123">
            <v>2</v>
          </cell>
          <cell r="I123">
            <v>44142</v>
          </cell>
          <cell r="J123">
            <v>44143</v>
          </cell>
          <cell r="K123">
            <v>3</v>
          </cell>
          <cell r="L123">
            <v>44235</v>
          </cell>
          <cell r="M123">
            <v>44236</v>
          </cell>
          <cell r="N123">
            <v>6</v>
          </cell>
          <cell r="O123">
            <v>44417</v>
          </cell>
          <cell r="P123">
            <v>44418</v>
          </cell>
          <cell r="Q123">
            <v>6</v>
          </cell>
          <cell r="R123">
            <v>44602</v>
          </cell>
          <cell r="S123">
            <v>44603</v>
          </cell>
          <cell r="T123">
            <v>6</v>
          </cell>
          <cell r="U123">
            <v>44784</v>
          </cell>
          <cell r="V123" t="str">
            <v>090616416</v>
          </cell>
          <cell r="W123">
            <v>34895</v>
          </cell>
          <cell r="X123">
            <v>26</v>
          </cell>
          <cell r="Y123" t="str">
            <v>2950418-1344872-យ</v>
          </cell>
          <cell r="Z123" t="str">
            <v>柴桢省</v>
          </cell>
          <cell r="AA123" t="str">
            <v>088 93 75 505</v>
          </cell>
          <cell r="AB123" t="str">
            <v>097 43 900 70</v>
          </cell>
          <cell r="AC123">
            <v>1</v>
          </cell>
          <cell r="AD123">
            <v>1</v>
          </cell>
          <cell r="AE123">
            <v>0</v>
          </cell>
          <cell r="AF123" t="str">
            <v>有发票</v>
          </cell>
          <cell r="AG123" t="str">
            <v>125-913-0484</v>
          </cell>
          <cell r="AH123">
            <v>18</v>
          </cell>
          <cell r="AI123">
            <v>4</v>
          </cell>
          <cell r="AJ123">
            <v>14</v>
          </cell>
        </row>
        <row r="124">
          <cell r="B124">
            <v>226</v>
          </cell>
          <cell r="C124" t="str">
            <v>成型B线</v>
          </cell>
          <cell r="D124" t="str">
            <v>ទយ សាផន</v>
          </cell>
          <cell r="E124" t="str">
            <v>TOY SAPHAN</v>
          </cell>
          <cell r="F124" t="str">
            <v>F</v>
          </cell>
          <cell r="G124">
            <v>44081</v>
          </cell>
          <cell r="H124">
            <v>2</v>
          </cell>
          <cell r="I124">
            <v>44142</v>
          </cell>
          <cell r="J124">
            <v>44143</v>
          </cell>
          <cell r="K124">
            <v>3</v>
          </cell>
          <cell r="L124">
            <v>44235</v>
          </cell>
          <cell r="M124">
            <v>44236</v>
          </cell>
          <cell r="N124">
            <v>6</v>
          </cell>
          <cell r="O124">
            <v>44417</v>
          </cell>
          <cell r="P124">
            <v>44418</v>
          </cell>
          <cell r="Q124">
            <v>6</v>
          </cell>
          <cell r="R124">
            <v>44602</v>
          </cell>
          <cell r="S124">
            <v>44603</v>
          </cell>
          <cell r="T124">
            <v>6</v>
          </cell>
          <cell r="U124">
            <v>44784</v>
          </cell>
          <cell r="V124" t="str">
            <v>090543081</v>
          </cell>
          <cell r="W124">
            <v>29983</v>
          </cell>
          <cell r="X124">
            <v>40</v>
          </cell>
        </row>
        <row r="124">
          <cell r="Z124" t="str">
            <v>柴桢省</v>
          </cell>
          <cell r="AA124" t="str">
            <v>010 56 71 16</v>
          </cell>
          <cell r="AB124" t="str">
            <v>096 94 66 366</v>
          </cell>
          <cell r="AC124">
            <v>0</v>
          </cell>
          <cell r="AD124">
            <v>1</v>
          </cell>
          <cell r="AE124">
            <v>0</v>
          </cell>
          <cell r="AF124" t="str">
            <v>有发票</v>
          </cell>
          <cell r="AG124" t="str">
            <v>128-135-2860</v>
          </cell>
          <cell r="AH124">
            <v>18</v>
          </cell>
          <cell r="AI124">
            <v>6</v>
          </cell>
          <cell r="AJ124">
            <v>12</v>
          </cell>
          <cell r="AK124">
            <v>2</v>
          </cell>
        </row>
        <row r="125">
          <cell r="B125">
            <v>229</v>
          </cell>
          <cell r="C125" t="str">
            <v>成型A线</v>
          </cell>
          <cell r="D125" t="str">
            <v>ឈឿង សូត្រ</v>
          </cell>
          <cell r="E125" t="str">
            <v>CHHOEUNG SOT</v>
          </cell>
          <cell r="F125" t="str">
            <v>F</v>
          </cell>
          <cell r="G125">
            <v>44081</v>
          </cell>
          <cell r="H125">
            <v>2</v>
          </cell>
          <cell r="I125">
            <v>44142</v>
          </cell>
          <cell r="J125">
            <v>44143</v>
          </cell>
          <cell r="K125">
            <v>3</v>
          </cell>
          <cell r="L125">
            <v>44235</v>
          </cell>
          <cell r="M125">
            <v>44236</v>
          </cell>
          <cell r="N125">
            <v>6</v>
          </cell>
          <cell r="O125">
            <v>44417</v>
          </cell>
          <cell r="P125">
            <v>44418</v>
          </cell>
          <cell r="Q125">
            <v>6</v>
          </cell>
          <cell r="R125">
            <v>44602</v>
          </cell>
          <cell r="S125">
            <v>44603</v>
          </cell>
          <cell r="T125">
            <v>6</v>
          </cell>
          <cell r="U125">
            <v>44784</v>
          </cell>
          <cell r="V125" t="str">
            <v>090565519</v>
          </cell>
          <cell r="W125">
            <v>29016</v>
          </cell>
          <cell r="X125">
            <v>42</v>
          </cell>
          <cell r="Y125" t="str">
            <v>2790317-0654930-គ</v>
          </cell>
          <cell r="Z125" t="str">
            <v>柴桢省</v>
          </cell>
          <cell r="AA125" t="str">
            <v>088 99 74 683</v>
          </cell>
          <cell r="AB125" t="str">
            <v>088 25 21 640</v>
          </cell>
          <cell r="AC125">
            <v>1</v>
          </cell>
          <cell r="AD125">
            <v>1</v>
          </cell>
          <cell r="AE125">
            <v>0</v>
          </cell>
          <cell r="AF125" t="str">
            <v>有发票</v>
          </cell>
          <cell r="AG125" t="str">
            <v>125-812-5317</v>
          </cell>
          <cell r="AH125">
            <v>18</v>
          </cell>
          <cell r="AI125">
            <v>4</v>
          </cell>
          <cell r="AJ125">
            <v>14</v>
          </cell>
        </row>
        <row r="126">
          <cell r="B126">
            <v>230</v>
          </cell>
          <cell r="C126" t="str">
            <v>成型A线</v>
          </cell>
          <cell r="D126" t="str">
            <v>ពុត សុដា</v>
          </cell>
          <cell r="E126" t="str">
            <v>PUT SODA</v>
          </cell>
          <cell r="F126" t="str">
            <v>F</v>
          </cell>
          <cell r="G126">
            <v>44081</v>
          </cell>
          <cell r="H126">
            <v>2</v>
          </cell>
          <cell r="I126">
            <v>44142</v>
          </cell>
          <cell r="J126">
            <v>44143</v>
          </cell>
          <cell r="K126">
            <v>3</v>
          </cell>
          <cell r="L126">
            <v>44235</v>
          </cell>
          <cell r="M126">
            <v>44236</v>
          </cell>
          <cell r="N126">
            <v>6</v>
          </cell>
          <cell r="O126">
            <v>44417</v>
          </cell>
          <cell r="P126">
            <v>44418</v>
          </cell>
          <cell r="Q126">
            <v>6</v>
          </cell>
          <cell r="R126">
            <v>44602</v>
          </cell>
          <cell r="S126">
            <v>44603</v>
          </cell>
          <cell r="T126">
            <v>6</v>
          </cell>
          <cell r="U126">
            <v>44784</v>
          </cell>
          <cell r="V126" t="str">
            <v>090531679</v>
          </cell>
          <cell r="W126">
            <v>31388</v>
          </cell>
          <cell r="X126">
            <v>36</v>
          </cell>
          <cell r="Y126" t="str">
            <v>2850317-0659697-គ</v>
          </cell>
          <cell r="Z126" t="str">
            <v>柴桢省</v>
          </cell>
          <cell r="AA126" t="str">
            <v>088 97 37 323</v>
          </cell>
          <cell r="AB126" t="str">
            <v>088 29 79 904</v>
          </cell>
          <cell r="AC126">
            <v>0</v>
          </cell>
          <cell r="AD126">
            <v>1</v>
          </cell>
          <cell r="AE126">
            <v>0</v>
          </cell>
          <cell r="AF126" t="str">
            <v>M1562886</v>
          </cell>
          <cell r="AG126" t="str">
            <v>有发票</v>
          </cell>
          <cell r="AH126">
            <v>18</v>
          </cell>
          <cell r="AI126">
            <v>5</v>
          </cell>
          <cell r="AJ126">
            <v>13</v>
          </cell>
        </row>
        <row r="127">
          <cell r="B127">
            <v>233</v>
          </cell>
          <cell r="C127" t="str">
            <v>成型B线</v>
          </cell>
          <cell r="D127" t="str">
            <v>ជា សាម៉ាលី</v>
          </cell>
          <cell r="E127" t="str">
            <v>CHEA SAMALY</v>
          </cell>
          <cell r="F127" t="str">
            <v>M</v>
          </cell>
          <cell r="G127">
            <v>44081</v>
          </cell>
          <cell r="H127">
            <v>2</v>
          </cell>
          <cell r="I127">
            <v>44142</v>
          </cell>
          <cell r="J127">
            <v>44143</v>
          </cell>
          <cell r="K127">
            <v>3</v>
          </cell>
          <cell r="L127">
            <v>44235</v>
          </cell>
          <cell r="M127">
            <v>44236</v>
          </cell>
          <cell r="N127">
            <v>6</v>
          </cell>
          <cell r="O127">
            <v>44417</v>
          </cell>
          <cell r="P127">
            <v>44418</v>
          </cell>
          <cell r="Q127">
            <v>6</v>
          </cell>
          <cell r="R127">
            <v>44602</v>
          </cell>
          <cell r="S127">
            <v>44603</v>
          </cell>
          <cell r="T127">
            <v>6</v>
          </cell>
          <cell r="U127">
            <v>44784</v>
          </cell>
          <cell r="V127" t="str">
            <v>090832933</v>
          </cell>
          <cell r="W127">
            <v>32980</v>
          </cell>
          <cell r="X127">
            <v>31</v>
          </cell>
          <cell r="Y127" t="str">
            <v>1900117-0576849-យ</v>
          </cell>
          <cell r="Z127" t="str">
            <v>柴桢省</v>
          </cell>
          <cell r="AA127" t="str">
            <v>088 55 21 959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 t="str">
            <v>有发票</v>
          </cell>
          <cell r="AG127" t="str">
            <v>125-810-9187</v>
          </cell>
          <cell r="AH127">
            <v>18</v>
          </cell>
          <cell r="AI127">
            <v>5.5</v>
          </cell>
          <cell r="AJ127">
            <v>12.5</v>
          </cell>
          <cell r="AK127">
            <v>1.5</v>
          </cell>
        </row>
        <row r="128">
          <cell r="B128">
            <v>234</v>
          </cell>
          <cell r="C128" t="str">
            <v>成型A线</v>
          </cell>
          <cell r="D128" t="str">
            <v>ងិន សុជាតិ</v>
          </cell>
          <cell r="E128" t="str">
            <v>NGEN SOCHEAT</v>
          </cell>
          <cell r="F128" t="str">
            <v>M</v>
          </cell>
          <cell r="G128">
            <v>44081</v>
          </cell>
          <cell r="H128">
            <v>2</v>
          </cell>
          <cell r="I128">
            <v>44142</v>
          </cell>
          <cell r="J128">
            <v>44143</v>
          </cell>
          <cell r="K128">
            <v>3</v>
          </cell>
          <cell r="L128">
            <v>44235</v>
          </cell>
          <cell r="M128">
            <v>44236</v>
          </cell>
          <cell r="N128">
            <v>6</v>
          </cell>
          <cell r="O128">
            <v>44417</v>
          </cell>
          <cell r="P128">
            <v>44418</v>
          </cell>
          <cell r="Q128">
            <v>6</v>
          </cell>
          <cell r="R128">
            <v>44602</v>
          </cell>
          <cell r="S128">
            <v>44603</v>
          </cell>
          <cell r="T128">
            <v>6</v>
          </cell>
          <cell r="U128">
            <v>44784</v>
          </cell>
          <cell r="V128" t="str">
            <v>090478757</v>
          </cell>
          <cell r="W128">
            <v>34768</v>
          </cell>
          <cell r="X128">
            <v>26</v>
          </cell>
          <cell r="Y128" t="str">
            <v>1951216-0495602-ផ</v>
          </cell>
          <cell r="Z128" t="str">
            <v>柴桢省</v>
          </cell>
          <cell r="AA128" t="str">
            <v>088 25 27 346</v>
          </cell>
          <cell r="AB128" t="str">
            <v>088 57 29 011</v>
          </cell>
          <cell r="AC128">
            <v>0</v>
          </cell>
          <cell r="AD128">
            <v>1</v>
          </cell>
          <cell r="AE128">
            <v>1</v>
          </cell>
          <cell r="AF128" t="str">
            <v>M1448835</v>
          </cell>
          <cell r="AG128" t="str">
            <v>有发票</v>
          </cell>
          <cell r="AH128">
            <v>18</v>
          </cell>
          <cell r="AI128">
            <v>4</v>
          </cell>
          <cell r="AJ128">
            <v>14</v>
          </cell>
        </row>
        <row r="129">
          <cell r="B129">
            <v>237</v>
          </cell>
          <cell r="C129" t="str">
            <v>成型大包装柬干</v>
          </cell>
          <cell r="D129" t="str">
            <v>ចាន់ សូរិយា</v>
          </cell>
          <cell r="E129" t="str">
            <v>CHAN SORIYA</v>
          </cell>
          <cell r="F129" t="str">
            <v>M</v>
          </cell>
          <cell r="G129">
            <v>44081</v>
          </cell>
          <cell r="H129">
            <v>2</v>
          </cell>
          <cell r="I129">
            <v>44142</v>
          </cell>
          <cell r="J129">
            <v>44143</v>
          </cell>
          <cell r="K129">
            <v>3</v>
          </cell>
          <cell r="L129">
            <v>44235</v>
          </cell>
          <cell r="M129">
            <v>44236</v>
          </cell>
          <cell r="N129">
            <v>6</v>
          </cell>
          <cell r="O129">
            <v>44417</v>
          </cell>
          <cell r="P129">
            <v>44418</v>
          </cell>
          <cell r="Q129">
            <v>6</v>
          </cell>
          <cell r="R129">
            <v>44602</v>
          </cell>
          <cell r="S129">
            <v>44603</v>
          </cell>
          <cell r="T129">
            <v>6</v>
          </cell>
          <cell r="U129">
            <v>44784</v>
          </cell>
          <cell r="V129" t="str">
            <v>090588280</v>
          </cell>
          <cell r="W129">
            <v>31299</v>
          </cell>
          <cell r="X129">
            <v>36</v>
          </cell>
          <cell r="Y129" t="str">
            <v>1850317-0655537-គ</v>
          </cell>
          <cell r="Z129" t="str">
            <v>柴桢省</v>
          </cell>
          <cell r="AA129" t="str">
            <v>088 81 69 734</v>
          </cell>
        </row>
        <row r="129">
          <cell r="AC129">
            <v>1</v>
          </cell>
          <cell r="AD129">
            <v>1</v>
          </cell>
          <cell r="AE129">
            <v>0</v>
          </cell>
          <cell r="AF129">
            <v>1473084</v>
          </cell>
          <cell r="AG129" t="str">
            <v>126-569-8868</v>
          </cell>
          <cell r="AH129">
            <v>18</v>
          </cell>
          <cell r="AI129">
            <v>4</v>
          </cell>
          <cell r="AJ129">
            <v>14</v>
          </cell>
        </row>
        <row r="130">
          <cell r="B130">
            <v>238</v>
          </cell>
          <cell r="C130" t="str">
            <v>成型B线</v>
          </cell>
          <cell r="D130" t="str">
            <v>កែវ សុជាតិ</v>
          </cell>
          <cell r="E130" t="str">
            <v>KEO SOCHEAT</v>
          </cell>
          <cell r="F130" t="str">
            <v>M</v>
          </cell>
          <cell r="G130">
            <v>44081</v>
          </cell>
          <cell r="H130">
            <v>2</v>
          </cell>
          <cell r="I130">
            <v>44142</v>
          </cell>
          <cell r="J130">
            <v>44143</v>
          </cell>
          <cell r="K130">
            <v>3</v>
          </cell>
          <cell r="L130">
            <v>44235</v>
          </cell>
          <cell r="M130">
            <v>44236</v>
          </cell>
          <cell r="N130">
            <v>6</v>
          </cell>
          <cell r="O130">
            <v>44417</v>
          </cell>
          <cell r="P130">
            <v>44418</v>
          </cell>
          <cell r="Q130">
            <v>6</v>
          </cell>
          <cell r="R130">
            <v>44602</v>
          </cell>
          <cell r="S130">
            <v>44603</v>
          </cell>
          <cell r="T130">
            <v>6</v>
          </cell>
          <cell r="U130">
            <v>44784</v>
          </cell>
          <cell r="V130" t="str">
            <v>051158025</v>
          </cell>
          <cell r="W130">
            <v>36170</v>
          </cell>
          <cell r="X130">
            <v>23</v>
          </cell>
        </row>
        <row r="130">
          <cell r="Z130" t="str">
            <v>PREY VEANG</v>
          </cell>
          <cell r="AA130" t="str">
            <v>069 23 87 88</v>
          </cell>
        </row>
        <row r="130">
          <cell r="AC130">
            <v>0</v>
          </cell>
          <cell r="AD130">
            <v>1</v>
          </cell>
          <cell r="AE130">
            <v>0</v>
          </cell>
          <cell r="AF130" t="str">
            <v>M1467919</v>
          </cell>
          <cell r="AG130" t="e">
            <v>#REF!</v>
          </cell>
          <cell r="AH130">
            <v>18</v>
          </cell>
          <cell r="AI130">
            <v>4</v>
          </cell>
          <cell r="AJ130">
            <v>14</v>
          </cell>
        </row>
        <row r="131">
          <cell r="B131">
            <v>270</v>
          </cell>
          <cell r="C131" t="str">
            <v>成型B线</v>
          </cell>
          <cell r="D131" t="str">
            <v>ស៊ុំ ស្រីម៉ា</v>
          </cell>
          <cell r="E131" t="str">
            <v>SUM SREYMA</v>
          </cell>
          <cell r="F131" t="str">
            <v>F</v>
          </cell>
          <cell r="G131">
            <v>44103</v>
          </cell>
          <cell r="H131">
            <v>2</v>
          </cell>
          <cell r="I131">
            <v>44164</v>
          </cell>
          <cell r="J131">
            <v>44165</v>
          </cell>
          <cell r="K131">
            <v>3</v>
          </cell>
          <cell r="L131">
            <v>44255</v>
          </cell>
          <cell r="M131">
            <v>44256</v>
          </cell>
          <cell r="N131">
            <v>6</v>
          </cell>
          <cell r="O131">
            <v>44440</v>
          </cell>
          <cell r="P131">
            <v>44441</v>
          </cell>
          <cell r="Q131">
            <v>6</v>
          </cell>
          <cell r="R131">
            <v>44622</v>
          </cell>
          <cell r="S131">
            <v>44623</v>
          </cell>
          <cell r="T131">
            <v>6</v>
          </cell>
          <cell r="U131">
            <v>44807</v>
          </cell>
          <cell r="V131" t="str">
            <v>090746882</v>
          </cell>
          <cell r="W131">
            <v>31505</v>
          </cell>
          <cell r="X131">
            <v>35</v>
          </cell>
        </row>
        <row r="131">
          <cell r="Z131" t="str">
            <v>柴桢省</v>
          </cell>
        </row>
        <row r="131">
          <cell r="AC131">
            <v>0</v>
          </cell>
          <cell r="AD131">
            <v>5</v>
          </cell>
          <cell r="AE131">
            <v>0</v>
          </cell>
          <cell r="AF131" t="str">
            <v>有发票</v>
          </cell>
          <cell r="AG131" t="str">
            <v>126-540-4276</v>
          </cell>
          <cell r="AH131">
            <v>18</v>
          </cell>
          <cell r="AI131">
            <v>5</v>
          </cell>
          <cell r="AJ131">
            <v>13</v>
          </cell>
        </row>
        <row r="132">
          <cell r="B132">
            <v>271</v>
          </cell>
          <cell r="C132" t="str">
            <v>成型B线</v>
          </cell>
          <cell r="D132" t="str">
            <v>ម៉ន សាមី</v>
          </cell>
          <cell r="E132" t="str">
            <v>MON SAMY</v>
          </cell>
          <cell r="F132" t="str">
            <v>F</v>
          </cell>
          <cell r="G132">
            <v>44103</v>
          </cell>
          <cell r="H132">
            <v>2</v>
          </cell>
          <cell r="I132">
            <v>44164</v>
          </cell>
          <cell r="J132">
            <v>44165</v>
          </cell>
          <cell r="K132">
            <v>3</v>
          </cell>
          <cell r="L132">
            <v>44255</v>
          </cell>
          <cell r="M132">
            <v>44256</v>
          </cell>
          <cell r="N132">
            <v>6</v>
          </cell>
          <cell r="O132">
            <v>44440</v>
          </cell>
          <cell r="P132">
            <v>44441</v>
          </cell>
          <cell r="Q132">
            <v>6</v>
          </cell>
          <cell r="R132">
            <v>44622</v>
          </cell>
          <cell r="S132">
            <v>44623</v>
          </cell>
          <cell r="T132">
            <v>6</v>
          </cell>
          <cell r="U132">
            <v>44807</v>
          </cell>
          <cell r="V132" t="str">
            <v>090480985</v>
          </cell>
          <cell r="W132">
            <v>34074</v>
          </cell>
          <cell r="X132">
            <v>28</v>
          </cell>
          <cell r="Y132" t="str">
            <v>2930717-0819785-ឌ</v>
          </cell>
          <cell r="Z132" t="str">
            <v>柴桢省</v>
          </cell>
        </row>
        <row r="132">
          <cell r="AC132">
            <v>0</v>
          </cell>
          <cell r="AD132">
            <v>2</v>
          </cell>
          <cell r="AE132">
            <v>1</v>
          </cell>
          <cell r="AF132" t="str">
            <v>有发票</v>
          </cell>
          <cell r="AG132" t="str">
            <v>128-846-6469</v>
          </cell>
          <cell r="AH132">
            <v>18</v>
          </cell>
          <cell r="AI132">
            <v>5</v>
          </cell>
          <cell r="AJ132">
            <v>13</v>
          </cell>
        </row>
        <row r="133">
          <cell r="B133">
            <v>285</v>
          </cell>
          <cell r="C133" t="str">
            <v>成型A线</v>
          </cell>
          <cell r="D133" t="str">
            <v>ពៅ សុផារ៉ា</v>
          </cell>
          <cell r="E133" t="str">
            <v>POV SOPHARA</v>
          </cell>
          <cell r="F133" t="str">
            <v>F</v>
          </cell>
          <cell r="G133">
            <v>44109</v>
          </cell>
          <cell r="H133">
            <v>2</v>
          </cell>
          <cell r="I133">
            <v>44170</v>
          </cell>
          <cell r="J133">
            <v>44171</v>
          </cell>
          <cell r="K133">
            <v>3</v>
          </cell>
          <cell r="L133">
            <v>44261</v>
          </cell>
          <cell r="M133">
            <v>44262</v>
          </cell>
          <cell r="N133">
            <v>6</v>
          </cell>
          <cell r="O133">
            <v>44446</v>
          </cell>
          <cell r="P133">
            <v>44447</v>
          </cell>
          <cell r="Q133">
            <v>6</v>
          </cell>
          <cell r="R133">
            <v>44628</v>
          </cell>
          <cell r="S133">
            <v>44629</v>
          </cell>
          <cell r="T133">
            <v>6</v>
          </cell>
          <cell r="U133">
            <v>44813</v>
          </cell>
          <cell r="V133" t="str">
            <v>090907002</v>
          </cell>
          <cell r="W133">
            <v>34037</v>
          </cell>
          <cell r="X133">
            <v>28</v>
          </cell>
          <cell r="Y133" t="str">
            <v>2930417-0695499-គ</v>
          </cell>
          <cell r="Z133" t="str">
            <v>柴桢省</v>
          </cell>
        </row>
        <row r="133">
          <cell r="AC133">
            <v>0</v>
          </cell>
          <cell r="AD133">
            <v>2</v>
          </cell>
          <cell r="AE133">
            <v>0</v>
          </cell>
          <cell r="AF133" t="str">
            <v>M02020293复印件</v>
          </cell>
          <cell r="AG133" t="str">
            <v>126-680-9064</v>
          </cell>
          <cell r="AH133">
            <v>18</v>
          </cell>
          <cell r="AI133">
            <v>4</v>
          </cell>
          <cell r="AJ133">
            <v>14</v>
          </cell>
        </row>
        <row r="134">
          <cell r="B134">
            <v>286</v>
          </cell>
          <cell r="C134" t="str">
            <v>成型A线</v>
          </cell>
          <cell r="D134" t="str">
            <v>ម៉ៅ ធារី</v>
          </cell>
          <cell r="E134" t="str">
            <v>MAO THEARY</v>
          </cell>
          <cell r="F134" t="str">
            <v>F</v>
          </cell>
          <cell r="G134">
            <v>44109</v>
          </cell>
          <cell r="H134">
            <v>2</v>
          </cell>
          <cell r="I134">
            <v>44170</v>
          </cell>
          <cell r="J134">
            <v>44171</v>
          </cell>
          <cell r="K134">
            <v>3</v>
          </cell>
          <cell r="L134">
            <v>44261</v>
          </cell>
          <cell r="M134">
            <v>44262</v>
          </cell>
          <cell r="N134">
            <v>6</v>
          </cell>
          <cell r="O134">
            <v>44446</v>
          </cell>
          <cell r="P134">
            <v>44447</v>
          </cell>
          <cell r="Q134">
            <v>6</v>
          </cell>
          <cell r="R134">
            <v>44628</v>
          </cell>
          <cell r="S134">
            <v>44629</v>
          </cell>
          <cell r="T134">
            <v>6</v>
          </cell>
          <cell r="U134">
            <v>44813</v>
          </cell>
          <cell r="V134" t="str">
            <v>090869136</v>
          </cell>
          <cell r="W134">
            <v>35839</v>
          </cell>
          <cell r="X134">
            <v>24</v>
          </cell>
          <cell r="Y134" t="str">
            <v>2980517-0774369-គ</v>
          </cell>
          <cell r="Z134" t="str">
            <v>柴桢省</v>
          </cell>
        </row>
        <row r="134">
          <cell r="AC134">
            <v>1</v>
          </cell>
          <cell r="AD134">
            <v>0</v>
          </cell>
          <cell r="AE134">
            <v>0</v>
          </cell>
          <cell r="AF134" t="str">
            <v>有发票</v>
          </cell>
          <cell r="AG134" t="str">
            <v>有发票</v>
          </cell>
          <cell r="AH134">
            <v>18</v>
          </cell>
          <cell r="AI134">
            <v>7.5</v>
          </cell>
          <cell r="AJ134">
            <v>10.5</v>
          </cell>
          <cell r="AK134">
            <v>2</v>
          </cell>
        </row>
        <row r="135">
          <cell r="B135">
            <v>287</v>
          </cell>
          <cell r="C135" t="str">
            <v>成型D线</v>
          </cell>
          <cell r="D135" t="str">
            <v>អែល ស៊ីម</v>
          </cell>
          <cell r="E135" t="str">
            <v>ERL SOEM</v>
          </cell>
          <cell r="F135" t="str">
            <v>M</v>
          </cell>
          <cell r="G135">
            <v>44109</v>
          </cell>
          <cell r="H135">
            <v>2</v>
          </cell>
          <cell r="I135">
            <v>44170</v>
          </cell>
          <cell r="J135">
            <v>44171</v>
          </cell>
          <cell r="K135">
            <v>3</v>
          </cell>
          <cell r="L135">
            <v>44261</v>
          </cell>
          <cell r="M135">
            <v>44262</v>
          </cell>
          <cell r="N135">
            <v>6</v>
          </cell>
          <cell r="O135">
            <v>44446</v>
          </cell>
          <cell r="P135">
            <v>44447</v>
          </cell>
          <cell r="Q135">
            <v>6</v>
          </cell>
          <cell r="R135">
            <v>44628</v>
          </cell>
          <cell r="S135">
            <v>44629</v>
          </cell>
          <cell r="T135">
            <v>6</v>
          </cell>
          <cell r="U135">
            <v>44813</v>
          </cell>
          <cell r="V135" t="str">
            <v>090547310</v>
          </cell>
          <cell r="W135">
            <v>30026</v>
          </cell>
          <cell r="X135">
            <v>39</v>
          </cell>
          <cell r="Y135" t="str">
            <v>1820117-0576825-ប</v>
          </cell>
          <cell r="Z135" t="str">
            <v>柴桢省</v>
          </cell>
        </row>
        <row r="135">
          <cell r="AC135">
            <v>0</v>
          </cell>
          <cell r="AD135">
            <v>1</v>
          </cell>
          <cell r="AE135">
            <v>0</v>
          </cell>
          <cell r="AF135" t="str">
            <v>M1286390复印件</v>
          </cell>
          <cell r="AG135" t="str">
            <v>124-297-8676</v>
          </cell>
          <cell r="AH135">
            <v>18</v>
          </cell>
          <cell r="AI135">
            <v>10</v>
          </cell>
          <cell r="AJ135">
            <v>8</v>
          </cell>
        </row>
        <row r="136">
          <cell r="B136">
            <v>288</v>
          </cell>
          <cell r="C136" t="str">
            <v>成型B线</v>
          </cell>
          <cell r="D136" t="str">
            <v>ឆាន់ ស្រីអូន</v>
          </cell>
          <cell r="E136" t="str">
            <v>CHHAN SREY AUN</v>
          </cell>
          <cell r="F136" t="str">
            <v>F</v>
          </cell>
          <cell r="G136">
            <v>44109</v>
          </cell>
          <cell r="H136">
            <v>2</v>
          </cell>
          <cell r="I136">
            <v>44170</v>
          </cell>
          <cell r="J136">
            <v>44171</v>
          </cell>
          <cell r="K136">
            <v>3</v>
          </cell>
          <cell r="L136">
            <v>44261</v>
          </cell>
          <cell r="M136">
            <v>44262</v>
          </cell>
          <cell r="N136">
            <v>6</v>
          </cell>
          <cell r="O136">
            <v>44446</v>
          </cell>
          <cell r="P136">
            <v>44447</v>
          </cell>
          <cell r="Q136">
            <v>6</v>
          </cell>
          <cell r="R136">
            <v>44628</v>
          </cell>
          <cell r="S136">
            <v>44629</v>
          </cell>
          <cell r="T136">
            <v>6</v>
          </cell>
          <cell r="U136">
            <v>44813</v>
          </cell>
          <cell r="V136" t="str">
            <v>090888187</v>
          </cell>
          <cell r="W136">
            <v>33391</v>
          </cell>
          <cell r="X136">
            <v>30</v>
          </cell>
          <cell r="Y136" t="str">
            <v>2911016-0373627-ភ</v>
          </cell>
          <cell r="Z136" t="str">
            <v>柴桢省</v>
          </cell>
        </row>
        <row r="136">
          <cell r="AC136">
            <v>1</v>
          </cell>
          <cell r="AD136">
            <v>2</v>
          </cell>
          <cell r="AE136">
            <v>0</v>
          </cell>
          <cell r="AF136" t="str">
            <v>有发票</v>
          </cell>
          <cell r="AG136" t="str">
            <v>125-929-3745</v>
          </cell>
          <cell r="AH136">
            <v>18</v>
          </cell>
          <cell r="AI136">
            <v>4</v>
          </cell>
          <cell r="AJ136">
            <v>14</v>
          </cell>
        </row>
        <row r="137">
          <cell r="B137">
            <v>289</v>
          </cell>
          <cell r="C137" t="str">
            <v>成型B线班长</v>
          </cell>
          <cell r="D137" t="str">
            <v>ខ្លូត សោភ័ណ្ឌ</v>
          </cell>
          <cell r="E137" t="str">
            <v>KLOT SOPHORN</v>
          </cell>
          <cell r="F137" t="str">
            <v>F</v>
          </cell>
          <cell r="G137">
            <v>44109</v>
          </cell>
          <cell r="H137">
            <v>2</v>
          </cell>
          <cell r="I137">
            <v>44170</v>
          </cell>
          <cell r="J137">
            <v>44171</v>
          </cell>
          <cell r="K137">
            <v>3</v>
          </cell>
          <cell r="L137">
            <v>44261</v>
          </cell>
          <cell r="M137">
            <v>44262</v>
          </cell>
          <cell r="N137">
            <v>6</v>
          </cell>
          <cell r="O137">
            <v>44446</v>
          </cell>
          <cell r="P137">
            <v>44447</v>
          </cell>
          <cell r="Q137">
            <v>6</v>
          </cell>
          <cell r="R137">
            <v>44628</v>
          </cell>
          <cell r="S137">
            <v>44629</v>
          </cell>
          <cell r="T137">
            <v>6</v>
          </cell>
          <cell r="U137">
            <v>44813</v>
          </cell>
          <cell r="V137" t="str">
            <v>090695741</v>
          </cell>
          <cell r="W137">
            <v>32203</v>
          </cell>
          <cell r="X137">
            <v>34</v>
          </cell>
          <cell r="Y137" t="str">
            <v>2880117-0560530-ឍ</v>
          </cell>
          <cell r="Z137" t="str">
            <v>柴桢省</v>
          </cell>
        </row>
        <row r="137">
          <cell r="AC137">
            <v>1</v>
          </cell>
          <cell r="AD137">
            <v>2</v>
          </cell>
          <cell r="AE137">
            <v>0</v>
          </cell>
          <cell r="AF137" t="str">
            <v>有发票</v>
          </cell>
          <cell r="AG137" t="str">
            <v>128-591-8080</v>
          </cell>
          <cell r="AH137">
            <v>18</v>
          </cell>
          <cell r="AI137">
            <v>4</v>
          </cell>
          <cell r="AJ137">
            <v>14</v>
          </cell>
        </row>
        <row r="138">
          <cell r="B138">
            <v>291</v>
          </cell>
          <cell r="C138" t="str">
            <v>成型A线</v>
          </cell>
          <cell r="D138" t="str">
            <v>ប៉ាង យ៉ា</v>
          </cell>
          <cell r="E138" t="str">
            <v>PANG YA</v>
          </cell>
          <cell r="F138" t="str">
            <v>F</v>
          </cell>
          <cell r="G138">
            <v>44109</v>
          </cell>
          <cell r="H138">
            <v>2</v>
          </cell>
          <cell r="I138">
            <v>44170</v>
          </cell>
          <cell r="J138">
            <v>44171</v>
          </cell>
          <cell r="K138">
            <v>3</v>
          </cell>
          <cell r="L138">
            <v>44261</v>
          </cell>
          <cell r="M138">
            <v>44262</v>
          </cell>
          <cell r="N138">
            <v>6</v>
          </cell>
          <cell r="O138">
            <v>44446</v>
          </cell>
          <cell r="P138">
            <v>44447</v>
          </cell>
          <cell r="Q138">
            <v>6</v>
          </cell>
          <cell r="R138">
            <v>44628</v>
          </cell>
          <cell r="S138">
            <v>44629</v>
          </cell>
          <cell r="T138">
            <v>6</v>
          </cell>
          <cell r="U138">
            <v>44813</v>
          </cell>
          <cell r="V138" t="str">
            <v>090568399</v>
          </cell>
          <cell r="W138">
            <v>31066</v>
          </cell>
          <cell r="X138">
            <v>37</v>
          </cell>
          <cell r="Y138" t="str">
            <v>2850317-0660432-ណ</v>
          </cell>
          <cell r="Z138" t="str">
            <v>柴桢省</v>
          </cell>
        </row>
        <row r="138">
          <cell r="AC138">
            <v>1</v>
          </cell>
          <cell r="AD138">
            <v>1</v>
          </cell>
          <cell r="AE138">
            <v>0</v>
          </cell>
          <cell r="AF138" t="str">
            <v>有发票</v>
          </cell>
          <cell r="AG138" t="str">
            <v>128-591-7951</v>
          </cell>
          <cell r="AH138">
            <v>18</v>
          </cell>
          <cell r="AI138">
            <v>4</v>
          </cell>
          <cell r="AJ138">
            <v>14</v>
          </cell>
        </row>
        <row r="139">
          <cell r="B139">
            <v>292</v>
          </cell>
          <cell r="C139" t="str">
            <v>成型A线</v>
          </cell>
          <cell r="D139" t="str">
            <v>សេក សុផល</v>
          </cell>
          <cell r="E139" t="str">
            <v>SEK SOPHAL</v>
          </cell>
          <cell r="F139" t="str">
            <v>F</v>
          </cell>
          <cell r="G139">
            <v>44109</v>
          </cell>
          <cell r="H139">
            <v>2</v>
          </cell>
          <cell r="I139">
            <v>44170</v>
          </cell>
          <cell r="J139">
            <v>44171</v>
          </cell>
          <cell r="K139">
            <v>3</v>
          </cell>
          <cell r="L139">
            <v>44261</v>
          </cell>
          <cell r="M139">
            <v>44262</v>
          </cell>
          <cell r="N139">
            <v>6</v>
          </cell>
          <cell r="O139">
            <v>44446</v>
          </cell>
          <cell r="P139">
            <v>44447</v>
          </cell>
          <cell r="Q139">
            <v>6</v>
          </cell>
          <cell r="R139">
            <v>44628</v>
          </cell>
          <cell r="S139">
            <v>44629</v>
          </cell>
          <cell r="T139">
            <v>6</v>
          </cell>
          <cell r="U139">
            <v>44813</v>
          </cell>
          <cell r="V139" t="str">
            <v>090718999</v>
          </cell>
          <cell r="W139">
            <v>32771</v>
          </cell>
          <cell r="X139">
            <v>32</v>
          </cell>
          <cell r="Y139" t="str">
            <v>2890215-0017633-ណ</v>
          </cell>
          <cell r="Z139" t="str">
            <v>柴桢省</v>
          </cell>
        </row>
        <row r="139">
          <cell r="AC139">
            <v>0</v>
          </cell>
          <cell r="AD139">
            <v>1</v>
          </cell>
          <cell r="AE139">
            <v>0</v>
          </cell>
          <cell r="AF139" t="str">
            <v>有发票</v>
          </cell>
          <cell r="AG139" t="str">
            <v>128-554-1236</v>
          </cell>
          <cell r="AH139">
            <v>18</v>
          </cell>
          <cell r="AI139">
            <v>6.5</v>
          </cell>
          <cell r="AJ139">
            <v>11.5</v>
          </cell>
          <cell r="AK139">
            <v>1.5</v>
          </cell>
        </row>
        <row r="140">
          <cell r="B140">
            <v>293</v>
          </cell>
          <cell r="C140" t="str">
            <v>成型A线</v>
          </cell>
          <cell r="D140" t="str">
            <v>ប្រាក់ ផល្លា</v>
          </cell>
          <cell r="E140" t="str">
            <v>PRAK PHROLA</v>
          </cell>
          <cell r="F140" t="str">
            <v>F</v>
          </cell>
          <cell r="G140">
            <v>44109</v>
          </cell>
          <cell r="H140">
            <v>2</v>
          </cell>
          <cell r="I140">
            <v>44170</v>
          </cell>
          <cell r="J140">
            <v>44171</v>
          </cell>
          <cell r="K140">
            <v>3</v>
          </cell>
          <cell r="L140">
            <v>44261</v>
          </cell>
          <cell r="M140">
            <v>44262</v>
          </cell>
          <cell r="N140">
            <v>6</v>
          </cell>
          <cell r="O140">
            <v>44446</v>
          </cell>
          <cell r="P140">
            <v>44447</v>
          </cell>
          <cell r="Q140">
            <v>6</v>
          </cell>
          <cell r="R140">
            <v>44628</v>
          </cell>
          <cell r="S140">
            <v>44629</v>
          </cell>
          <cell r="T140">
            <v>6</v>
          </cell>
          <cell r="U140">
            <v>44813</v>
          </cell>
          <cell r="V140" t="str">
            <v>090522410</v>
          </cell>
          <cell r="W140">
            <v>34471</v>
          </cell>
          <cell r="X140">
            <v>27</v>
          </cell>
          <cell r="Y140" t="str">
            <v>2940117-0572300-ឈ</v>
          </cell>
          <cell r="Z140" t="str">
            <v>柴桢省</v>
          </cell>
        </row>
        <row r="140">
          <cell r="AC140">
            <v>0</v>
          </cell>
          <cell r="AD140">
            <v>2</v>
          </cell>
          <cell r="AE140">
            <v>1</v>
          </cell>
          <cell r="AF140" t="e">
            <v>#REF!</v>
          </cell>
          <cell r="AG140" t="str">
            <v>124-873-1954</v>
          </cell>
          <cell r="AH140">
            <v>18</v>
          </cell>
          <cell r="AI140">
            <v>8</v>
          </cell>
          <cell r="AJ140">
            <v>10</v>
          </cell>
          <cell r="AK140">
            <v>2</v>
          </cell>
        </row>
        <row r="141">
          <cell r="B141">
            <v>296</v>
          </cell>
          <cell r="C141" t="str">
            <v>成型A线</v>
          </cell>
          <cell r="D141" t="str">
            <v>សុខ ផារ៉ា</v>
          </cell>
          <cell r="E141" t="str">
            <v>SOK PHARA</v>
          </cell>
          <cell r="F141" t="str">
            <v>F</v>
          </cell>
          <cell r="G141">
            <v>44109</v>
          </cell>
          <cell r="H141">
            <v>2</v>
          </cell>
          <cell r="I141">
            <v>44170</v>
          </cell>
          <cell r="J141">
            <v>44171</v>
          </cell>
          <cell r="K141">
            <v>3</v>
          </cell>
          <cell r="L141">
            <v>44261</v>
          </cell>
          <cell r="M141">
            <v>44262</v>
          </cell>
          <cell r="N141">
            <v>6</v>
          </cell>
          <cell r="O141">
            <v>44446</v>
          </cell>
          <cell r="P141">
            <v>44447</v>
          </cell>
          <cell r="Q141">
            <v>6</v>
          </cell>
          <cell r="R141">
            <v>44628</v>
          </cell>
          <cell r="S141">
            <v>44629</v>
          </cell>
          <cell r="T141">
            <v>6</v>
          </cell>
          <cell r="U141">
            <v>44813</v>
          </cell>
          <cell r="V141" t="str">
            <v>010841337</v>
          </cell>
          <cell r="W141">
            <v>35187</v>
          </cell>
          <cell r="X141">
            <v>25</v>
          </cell>
        </row>
        <row r="141">
          <cell r="Z141" t="str">
            <v>金边</v>
          </cell>
        </row>
        <row r="141">
          <cell r="AC141">
            <v>1</v>
          </cell>
          <cell r="AD141">
            <v>3</v>
          </cell>
          <cell r="AE141">
            <v>0</v>
          </cell>
          <cell r="AF141" t="str">
            <v>M14944490复印件</v>
          </cell>
          <cell r="AG141" t="str">
            <v>128-559-5918</v>
          </cell>
          <cell r="AH141">
            <v>18</v>
          </cell>
          <cell r="AI141">
            <v>8</v>
          </cell>
          <cell r="AJ141">
            <v>10</v>
          </cell>
          <cell r="AK141">
            <v>2</v>
          </cell>
        </row>
        <row r="142">
          <cell r="B142">
            <v>417</v>
          </cell>
          <cell r="C142" t="str">
            <v>成型A线</v>
          </cell>
          <cell r="D142" t="str">
            <v>បឿន សាឡន</v>
          </cell>
          <cell r="E142" t="str">
            <v>BOEUN SALORN</v>
          </cell>
          <cell r="F142" t="str">
            <v>F</v>
          </cell>
          <cell r="G142">
            <v>44123</v>
          </cell>
          <cell r="H142">
            <v>2</v>
          </cell>
          <cell r="I142">
            <v>44184</v>
          </cell>
          <cell r="J142">
            <v>44185</v>
          </cell>
          <cell r="K142">
            <v>3</v>
          </cell>
          <cell r="L142">
            <v>44275</v>
          </cell>
          <cell r="M142">
            <v>44276</v>
          </cell>
          <cell r="N142">
            <v>6</v>
          </cell>
          <cell r="O142">
            <v>44460</v>
          </cell>
          <cell r="P142">
            <v>44461</v>
          </cell>
          <cell r="Q142">
            <v>6</v>
          </cell>
          <cell r="R142">
            <v>44642</v>
          </cell>
          <cell r="S142">
            <v>44643</v>
          </cell>
          <cell r="T142">
            <v>6</v>
          </cell>
          <cell r="U142">
            <v>44827</v>
          </cell>
          <cell r="V142" t="str">
            <v>090608954</v>
          </cell>
          <cell r="W142">
            <v>30608</v>
          </cell>
          <cell r="X142">
            <v>38</v>
          </cell>
          <cell r="Y142" t="str">
            <v>2830117-0569841-ព</v>
          </cell>
          <cell r="Z142" t="str">
            <v>柴桢省</v>
          </cell>
        </row>
        <row r="142">
          <cell r="AC142">
            <v>1</v>
          </cell>
          <cell r="AD142">
            <v>1</v>
          </cell>
          <cell r="AE142">
            <v>0</v>
          </cell>
          <cell r="AF142" t="str">
            <v>O246736</v>
          </cell>
          <cell r="AG142" t="str">
            <v>124-097-8914</v>
          </cell>
          <cell r="AH142">
            <v>18</v>
          </cell>
          <cell r="AI142">
            <v>4.5</v>
          </cell>
          <cell r="AJ142">
            <v>13.5</v>
          </cell>
        </row>
        <row r="143">
          <cell r="B143">
            <v>419</v>
          </cell>
          <cell r="C143" t="str">
            <v>成型A线</v>
          </cell>
          <cell r="D143" t="str">
            <v>សុត សន្ដាប់</v>
          </cell>
          <cell r="E143" t="str">
            <v>SOT SANDAP</v>
          </cell>
          <cell r="F143" t="str">
            <v>M</v>
          </cell>
          <cell r="G143">
            <v>44123</v>
          </cell>
          <cell r="H143">
            <v>2</v>
          </cell>
          <cell r="I143">
            <v>44184</v>
          </cell>
          <cell r="J143">
            <v>44185</v>
          </cell>
          <cell r="K143">
            <v>3</v>
          </cell>
          <cell r="L143">
            <v>44275</v>
          </cell>
          <cell r="M143">
            <v>44276</v>
          </cell>
          <cell r="N143">
            <v>6</v>
          </cell>
          <cell r="O143">
            <v>44460</v>
          </cell>
          <cell r="P143">
            <v>44461</v>
          </cell>
          <cell r="Q143">
            <v>6</v>
          </cell>
          <cell r="R143">
            <v>44642</v>
          </cell>
          <cell r="S143">
            <v>44643</v>
          </cell>
          <cell r="T143">
            <v>6</v>
          </cell>
          <cell r="U143">
            <v>44827</v>
          </cell>
          <cell r="V143" t="str">
            <v>090892176</v>
          </cell>
          <cell r="W143">
            <v>36599</v>
          </cell>
          <cell r="X143">
            <v>21</v>
          </cell>
          <cell r="Y143" t="str">
            <v>1000219-2002308-វ</v>
          </cell>
          <cell r="Z143" t="str">
            <v>柴桢省</v>
          </cell>
        </row>
        <row r="143">
          <cell r="AC143">
            <v>0</v>
          </cell>
          <cell r="AD143">
            <v>0</v>
          </cell>
          <cell r="AE143">
            <v>0</v>
          </cell>
          <cell r="AF143" t="str">
            <v>M01865738</v>
          </cell>
          <cell r="AG143" t="str">
            <v>124-154-6528</v>
          </cell>
          <cell r="AH143">
            <v>18</v>
          </cell>
          <cell r="AI143">
            <v>4</v>
          </cell>
          <cell r="AJ143">
            <v>14</v>
          </cell>
        </row>
        <row r="144">
          <cell r="B144">
            <v>420</v>
          </cell>
          <cell r="C144" t="str">
            <v>成型A线</v>
          </cell>
          <cell r="D144" t="str">
            <v>ម៉ៅ សុជា</v>
          </cell>
          <cell r="E144" t="str">
            <v>MEOV SOCHEA</v>
          </cell>
          <cell r="F144" t="str">
            <v>M</v>
          </cell>
          <cell r="G144">
            <v>44123</v>
          </cell>
          <cell r="H144">
            <v>2</v>
          </cell>
          <cell r="I144">
            <v>44184</v>
          </cell>
          <cell r="J144">
            <v>44185</v>
          </cell>
          <cell r="K144">
            <v>3</v>
          </cell>
          <cell r="L144">
            <v>44275</v>
          </cell>
          <cell r="M144">
            <v>44276</v>
          </cell>
          <cell r="N144">
            <v>6</v>
          </cell>
          <cell r="O144">
            <v>44460</v>
          </cell>
          <cell r="P144">
            <v>44461</v>
          </cell>
          <cell r="Q144">
            <v>6</v>
          </cell>
          <cell r="R144">
            <v>44642</v>
          </cell>
          <cell r="S144">
            <v>44643</v>
          </cell>
          <cell r="T144">
            <v>6</v>
          </cell>
          <cell r="U144">
            <v>44827</v>
          </cell>
          <cell r="V144" t="str">
            <v>090481323</v>
          </cell>
          <cell r="W144">
            <v>34979</v>
          </cell>
          <cell r="X144">
            <v>26</v>
          </cell>
          <cell r="Y144" t="str">
            <v>1950520-2372386-ប</v>
          </cell>
          <cell r="Z144" t="str">
            <v>柴桢省</v>
          </cell>
        </row>
        <row r="144">
          <cell r="AC144">
            <v>0</v>
          </cell>
          <cell r="AD144">
            <v>1</v>
          </cell>
          <cell r="AE144">
            <v>0</v>
          </cell>
          <cell r="AF144" t="str">
            <v>有发票</v>
          </cell>
          <cell r="AG144" t="str">
            <v>124-019-3276</v>
          </cell>
          <cell r="AH144">
            <v>18</v>
          </cell>
          <cell r="AI144">
            <v>4</v>
          </cell>
          <cell r="AJ144">
            <v>14</v>
          </cell>
        </row>
        <row r="145">
          <cell r="B145">
            <v>421</v>
          </cell>
          <cell r="C145" t="str">
            <v>成型B线</v>
          </cell>
          <cell r="D145" t="str">
            <v>ព្រំ ពៅ</v>
          </cell>
          <cell r="E145" t="str">
            <v>PRUM POV</v>
          </cell>
          <cell r="F145" t="str">
            <v>M</v>
          </cell>
          <cell r="G145">
            <v>44123</v>
          </cell>
          <cell r="H145">
            <v>2</v>
          </cell>
          <cell r="I145">
            <v>44184</v>
          </cell>
          <cell r="J145">
            <v>44185</v>
          </cell>
          <cell r="K145">
            <v>3</v>
          </cell>
          <cell r="L145">
            <v>44275</v>
          </cell>
          <cell r="M145">
            <v>44276</v>
          </cell>
          <cell r="N145">
            <v>6</v>
          </cell>
          <cell r="O145">
            <v>44460</v>
          </cell>
          <cell r="P145">
            <v>44461</v>
          </cell>
          <cell r="Q145">
            <v>6</v>
          </cell>
          <cell r="R145">
            <v>44642</v>
          </cell>
          <cell r="S145">
            <v>44643</v>
          </cell>
          <cell r="T145">
            <v>6</v>
          </cell>
          <cell r="U145">
            <v>44827</v>
          </cell>
          <cell r="V145" t="str">
            <v>090294365（01）</v>
          </cell>
          <cell r="W145">
            <v>32151</v>
          </cell>
          <cell r="X145">
            <v>34</v>
          </cell>
          <cell r="Y145" t="str">
            <v>1880219-1997977-ឌ</v>
          </cell>
          <cell r="Z145" t="str">
            <v>柴桢省</v>
          </cell>
        </row>
        <row r="145">
          <cell r="AC145">
            <v>0</v>
          </cell>
          <cell r="AD145">
            <v>2</v>
          </cell>
          <cell r="AE145">
            <v>0</v>
          </cell>
          <cell r="AF145" t="str">
            <v>有发票</v>
          </cell>
          <cell r="AG145" t="str">
            <v>124-962-9706</v>
          </cell>
          <cell r="AH145">
            <v>18</v>
          </cell>
          <cell r="AI145">
            <v>5.5</v>
          </cell>
          <cell r="AJ145">
            <v>12.5</v>
          </cell>
          <cell r="AK145">
            <v>1.5</v>
          </cell>
        </row>
        <row r="146">
          <cell r="B146">
            <v>422</v>
          </cell>
          <cell r="C146" t="str">
            <v>成型B线</v>
          </cell>
          <cell r="D146" t="str">
            <v>ដាំ គង់</v>
          </cell>
          <cell r="E146" t="str">
            <v>DAM KUNG</v>
          </cell>
          <cell r="F146" t="str">
            <v>F</v>
          </cell>
          <cell r="G146">
            <v>44123</v>
          </cell>
          <cell r="H146">
            <v>2</v>
          </cell>
          <cell r="I146">
            <v>44184</v>
          </cell>
          <cell r="J146">
            <v>44185</v>
          </cell>
          <cell r="K146">
            <v>3</v>
          </cell>
          <cell r="L146">
            <v>44275</v>
          </cell>
          <cell r="M146">
            <v>44276</v>
          </cell>
          <cell r="N146">
            <v>6</v>
          </cell>
          <cell r="O146">
            <v>44460</v>
          </cell>
          <cell r="P146">
            <v>44461</v>
          </cell>
          <cell r="Q146">
            <v>6</v>
          </cell>
          <cell r="R146">
            <v>44642</v>
          </cell>
          <cell r="S146">
            <v>44643</v>
          </cell>
          <cell r="T146">
            <v>6</v>
          </cell>
          <cell r="U146">
            <v>44827</v>
          </cell>
          <cell r="V146" t="str">
            <v>090663508</v>
          </cell>
          <cell r="W146">
            <v>36557</v>
          </cell>
          <cell r="X146">
            <v>22</v>
          </cell>
          <cell r="Y146" t="str">
            <v>2000317-0641749-</v>
          </cell>
          <cell r="Z146" t="str">
            <v>柴桢省</v>
          </cell>
        </row>
        <row r="146">
          <cell r="AC146">
            <v>0</v>
          </cell>
          <cell r="AD146">
            <v>1</v>
          </cell>
          <cell r="AE146">
            <v>0</v>
          </cell>
          <cell r="AF146" t="str">
            <v>M1530884</v>
          </cell>
          <cell r="AG146" t="str">
            <v>124-324-1873</v>
          </cell>
          <cell r="AH146">
            <v>18</v>
          </cell>
          <cell r="AI146">
            <v>4</v>
          </cell>
          <cell r="AJ146">
            <v>14</v>
          </cell>
        </row>
        <row r="147">
          <cell r="B147">
            <v>424</v>
          </cell>
          <cell r="C147" t="str">
            <v>成型B线</v>
          </cell>
          <cell r="D147" t="str">
            <v>ព្រុំ ចន្រ្ទា</v>
          </cell>
          <cell r="E147" t="str">
            <v>PRUM CHANTREA</v>
          </cell>
          <cell r="F147" t="str">
            <v>F</v>
          </cell>
          <cell r="G147">
            <v>44123</v>
          </cell>
          <cell r="H147">
            <v>2</v>
          </cell>
          <cell r="I147">
            <v>44184</v>
          </cell>
          <cell r="J147">
            <v>44185</v>
          </cell>
          <cell r="K147">
            <v>3</v>
          </cell>
          <cell r="L147">
            <v>44275</v>
          </cell>
          <cell r="M147">
            <v>44276</v>
          </cell>
          <cell r="N147">
            <v>6</v>
          </cell>
          <cell r="O147">
            <v>44460</v>
          </cell>
          <cell r="P147">
            <v>44461</v>
          </cell>
          <cell r="Q147">
            <v>6</v>
          </cell>
          <cell r="R147">
            <v>44642</v>
          </cell>
          <cell r="S147">
            <v>44643</v>
          </cell>
          <cell r="T147">
            <v>6</v>
          </cell>
          <cell r="U147">
            <v>44827</v>
          </cell>
          <cell r="V147" t="str">
            <v>090579955</v>
          </cell>
          <cell r="W147">
            <v>32364</v>
          </cell>
          <cell r="X147">
            <v>33</v>
          </cell>
          <cell r="Y147" t="str">
            <v>2880918-1714861-ឡ</v>
          </cell>
          <cell r="Z147" t="str">
            <v>柴桢省</v>
          </cell>
        </row>
        <row r="147">
          <cell r="AC147">
            <v>0</v>
          </cell>
          <cell r="AD147">
            <v>2</v>
          </cell>
          <cell r="AE147">
            <v>0</v>
          </cell>
          <cell r="AF147" t="str">
            <v>有发票</v>
          </cell>
          <cell r="AG147" t="str">
            <v>有发票</v>
          </cell>
          <cell r="AH147">
            <v>18</v>
          </cell>
          <cell r="AI147">
            <v>6</v>
          </cell>
          <cell r="AJ147">
            <v>12</v>
          </cell>
          <cell r="AK147">
            <v>1.5</v>
          </cell>
        </row>
        <row r="148">
          <cell r="B148">
            <v>425</v>
          </cell>
          <cell r="C148" t="str">
            <v>成型B线</v>
          </cell>
          <cell r="D148" t="str">
            <v>កូវ ចាន់រី</v>
          </cell>
          <cell r="E148" t="str">
            <v>KOV CHANRY</v>
          </cell>
          <cell r="F148" t="str">
            <v>F</v>
          </cell>
          <cell r="G148">
            <v>44123</v>
          </cell>
          <cell r="H148">
            <v>2</v>
          </cell>
          <cell r="I148">
            <v>44184</v>
          </cell>
          <cell r="J148">
            <v>44185</v>
          </cell>
          <cell r="K148">
            <v>3</v>
          </cell>
          <cell r="L148">
            <v>44275</v>
          </cell>
          <cell r="M148">
            <v>44276</v>
          </cell>
          <cell r="N148">
            <v>6</v>
          </cell>
          <cell r="O148">
            <v>44460</v>
          </cell>
          <cell r="P148">
            <v>44461</v>
          </cell>
          <cell r="Q148">
            <v>6</v>
          </cell>
          <cell r="R148">
            <v>44642</v>
          </cell>
          <cell r="S148">
            <v>44643</v>
          </cell>
          <cell r="T148">
            <v>6</v>
          </cell>
          <cell r="U148">
            <v>44827</v>
          </cell>
          <cell r="V148" t="str">
            <v>090711647</v>
          </cell>
          <cell r="W148">
            <v>33788</v>
          </cell>
          <cell r="X148">
            <v>29</v>
          </cell>
        </row>
        <row r="148">
          <cell r="Z148" t="str">
            <v>柴桢省</v>
          </cell>
        </row>
        <row r="148">
          <cell r="AC148">
            <v>1</v>
          </cell>
          <cell r="AD148">
            <v>2</v>
          </cell>
          <cell r="AE148">
            <v>0</v>
          </cell>
          <cell r="AF148" t="str">
            <v>有发票</v>
          </cell>
          <cell r="AG148">
            <v>1210549</v>
          </cell>
          <cell r="AH148">
            <v>18</v>
          </cell>
          <cell r="AI148">
            <v>5</v>
          </cell>
          <cell r="AJ148">
            <v>13</v>
          </cell>
          <cell r="AK148">
            <v>1</v>
          </cell>
        </row>
        <row r="149">
          <cell r="B149">
            <v>426</v>
          </cell>
          <cell r="C149" t="str">
            <v>成型D线</v>
          </cell>
          <cell r="D149" t="str">
            <v>អួន សុជា</v>
          </cell>
          <cell r="E149" t="str">
            <v>UON SOCHEA</v>
          </cell>
          <cell r="F149" t="str">
            <v>F</v>
          </cell>
          <cell r="G149">
            <v>44123</v>
          </cell>
          <cell r="H149">
            <v>2</v>
          </cell>
          <cell r="I149">
            <v>44184</v>
          </cell>
          <cell r="J149">
            <v>44185</v>
          </cell>
          <cell r="K149">
            <v>3</v>
          </cell>
          <cell r="L149">
            <v>44275</v>
          </cell>
          <cell r="M149">
            <v>44276</v>
          </cell>
          <cell r="N149">
            <v>6</v>
          </cell>
          <cell r="O149">
            <v>44460</v>
          </cell>
          <cell r="P149">
            <v>44461</v>
          </cell>
          <cell r="Q149">
            <v>6</v>
          </cell>
          <cell r="R149">
            <v>44642</v>
          </cell>
          <cell r="S149">
            <v>44643</v>
          </cell>
          <cell r="T149">
            <v>6</v>
          </cell>
          <cell r="U149">
            <v>44827</v>
          </cell>
          <cell r="V149" t="str">
            <v>090861846</v>
          </cell>
          <cell r="W149">
            <v>36905</v>
          </cell>
          <cell r="X149">
            <v>21</v>
          </cell>
          <cell r="Y149" t="str">
            <v>2010319-2006729ញ</v>
          </cell>
          <cell r="Z149" t="str">
            <v>柴桢省</v>
          </cell>
        </row>
        <row r="149">
          <cell r="AC149">
            <v>0</v>
          </cell>
          <cell r="AD149">
            <v>1</v>
          </cell>
          <cell r="AE149">
            <v>0</v>
          </cell>
          <cell r="AF149" t="str">
            <v>有发票</v>
          </cell>
          <cell r="AG149" t="str">
            <v>有发票</v>
          </cell>
          <cell r="AH149">
            <v>18</v>
          </cell>
          <cell r="AI149">
            <v>4.5</v>
          </cell>
          <cell r="AJ149">
            <v>13.5</v>
          </cell>
        </row>
        <row r="150">
          <cell r="B150">
            <v>428</v>
          </cell>
          <cell r="C150" t="str">
            <v>成型A线</v>
          </cell>
          <cell r="D150" t="str">
            <v>សៅ សំណាង</v>
          </cell>
          <cell r="E150" t="str">
            <v>SAO SAMNANG</v>
          </cell>
          <cell r="F150" t="str">
            <v>M</v>
          </cell>
          <cell r="G150">
            <v>44123</v>
          </cell>
          <cell r="H150">
            <v>2</v>
          </cell>
          <cell r="I150">
            <v>44184</v>
          </cell>
          <cell r="J150">
            <v>44185</v>
          </cell>
          <cell r="K150">
            <v>3</v>
          </cell>
          <cell r="L150">
            <v>44275</v>
          </cell>
          <cell r="M150">
            <v>44276</v>
          </cell>
          <cell r="N150">
            <v>6</v>
          </cell>
          <cell r="O150">
            <v>44460</v>
          </cell>
          <cell r="P150">
            <v>44461</v>
          </cell>
          <cell r="Q150">
            <v>6</v>
          </cell>
          <cell r="R150">
            <v>44642</v>
          </cell>
          <cell r="S150">
            <v>44643</v>
          </cell>
          <cell r="T150">
            <v>6</v>
          </cell>
          <cell r="U150">
            <v>44827</v>
          </cell>
          <cell r="V150" t="str">
            <v>090915421</v>
          </cell>
          <cell r="W150">
            <v>37118</v>
          </cell>
          <cell r="X150">
            <v>20</v>
          </cell>
        </row>
        <row r="150">
          <cell r="Z150" t="str">
            <v>柴桢省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 t="str">
            <v>有发票</v>
          </cell>
          <cell r="AG150" t="str">
            <v>128-591-7423</v>
          </cell>
          <cell r="AH150">
            <v>18</v>
          </cell>
          <cell r="AI150">
            <v>4.5</v>
          </cell>
          <cell r="AJ150">
            <v>13.5</v>
          </cell>
          <cell r="AK150">
            <v>0.5</v>
          </cell>
        </row>
        <row r="151">
          <cell r="B151">
            <v>501</v>
          </cell>
          <cell r="C151" t="str">
            <v>成型D线</v>
          </cell>
          <cell r="D151" t="str">
            <v>ពៅ រ៉ាឆាន់</v>
          </cell>
          <cell r="E151" t="str">
            <v>POV RACHHAN</v>
          </cell>
          <cell r="F151" t="str">
            <v>M</v>
          </cell>
          <cell r="G151">
            <v>44130</v>
          </cell>
          <cell r="H151">
            <v>2</v>
          </cell>
          <cell r="I151">
            <v>44191</v>
          </cell>
          <cell r="J151">
            <v>44192</v>
          </cell>
          <cell r="K151">
            <v>3</v>
          </cell>
          <cell r="L151">
            <v>44282</v>
          </cell>
          <cell r="M151">
            <v>44283</v>
          </cell>
          <cell r="N151">
            <v>6</v>
          </cell>
          <cell r="O151">
            <v>44467</v>
          </cell>
          <cell r="P151">
            <v>44468</v>
          </cell>
          <cell r="Q151">
            <v>6</v>
          </cell>
          <cell r="R151">
            <v>44649</v>
          </cell>
          <cell r="S151">
            <v>44650</v>
          </cell>
          <cell r="T151">
            <v>6</v>
          </cell>
          <cell r="U151">
            <v>44834</v>
          </cell>
          <cell r="V151" t="str">
            <v>090508965</v>
          </cell>
          <cell r="W151">
            <v>34344</v>
          </cell>
          <cell r="X151">
            <v>28</v>
          </cell>
        </row>
        <row r="151">
          <cell r="Z151" t="str">
            <v>柴桢省</v>
          </cell>
        </row>
        <row r="151">
          <cell r="AC151">
            <v>0</v>
          </cell>
          <cell r="AD151">
            <v>1</v>
          </cell>
          <cell r="AE151">
            <v>0</v>
          </cell>
          <cell r="AF151">
            <v>1565213</v>
          </cell>
          <cell r="AG151" t="str">
            <v>128-591-8075</v>
          </cell>
          <cell r="AH151">
            <v>18</v>
          </cell>
          <cell r="AI151">
            <v>4.5</v>
          </cell>
          <cell r="AJ151">
            <v>13.5</v>
          </cell>
          <cell r="AK151">
            <v>0.5</v>
          </cell>
        </row>
        <row r="152">
          <cell r="B152">
            <v>503</v>
          </cell>
          <cell r="C152" t="str">
            <v>成型D线</v>
          </cell>
          <cell r="D152" t="str">
            <v>ផូ រ៉ា</v>
          </cell>
          <cell r="E152" t="str">
            <v>PHO RA</v>
          </cell>
          <cell r="F152" t="str">
            <v>M</v>
          </cell>
          <cell r="G152">
            <v>44130</v>
          </cell>
          <cell r="H152">
            <v>2</v>
          </cell>
          <cell r="I152">
            <v>44191</v>
          </cell>
          <cell r="J152">
            <v>44192</v>
          </cell>
          <cell r="K152">
            <v>3</v>
          </cell>
          <cell r="L152">
            <v>44282</v>
          </cell>
          <cell r="M152">
            <v>44283</v>
          </cell>
          <cell r="N152">
            <v>6</v>
          </cell>
          <cell r="O152">
            <v>44467</v>
          </cell>
          <cell r="P152">
            <v>44468</v>
          </cell>
          <cell r="Q152">
            <v>6</v>
          </cell>
          <cell r="R152">
            <v>44649</v>
          </cell>
          <cell r="S152">
            <v>44650</v>
          </cell>
          <cell r="T152">
            <v>6</v>
          </cell>
          <cell r="U152">
            <v>44834</v>
          </cell>
          <cell r="V152" t="str">
            <v>090496302</v>
          </cell>
          <cell r="W152">
            <v>32577</v>
          </cell>
          <cell r="X152">
            <v>32</v>
          </cell>
          <cell r="Y152" t="str">
            <v>1890117-0573585-ល</v>
          </cell>
          <cell r="Z152" t="str">
            <v>柴桢省</v>
          </cell>
        </row>
        <row r="152">
          <cell r="AC152">
            <v>0</v>
          </cell>
          <cell r="AD152">
            <v>2</v>
          </cell>
          <cell r="AE152">
            <v>1</v>
          </cell>
          <cell r="AF152" t="str">
            <v>有发票</v>
          </cell>
          <cell r="AG152" t="str">
            <v>128-559-5396</v>
          </cell>
          <cell r="AH152">
            <v>18</v>
          </cell>
          <cell r="AI152">
            <v>4</v>
          </cell>
          <cell r="AJ152">
            <v>14</v>
          </cell>
        </row>
        <row r="153">
          <cell r="B153">
            <v>504</v>
          </cell>
          <cell r="C153" t="str">
            <v>成型C线</v>
          </cell>
          <cell r="D153" t="str">
            <v>សុខា បូរ៉ា</v>
          </cell>
          <cell r="E153" t="str">
            <v>SOKHA BORA</v>
          </cell>
          <cell r="F153" t="str">
            <v>M</v>
          </cell>
          <cell r="G153">
            <v>44130</v>
          </cell>
          <cell r="H153">
            <v>2</v>
          </cell>
          <cell r="I153">
            <v>44191</v>
          </cell>
          <cell r="J153">
            <v>44192</v>
          </cell>
          <cell r="K153">
            <v>3</v>
          </cell>
          <cell r="L153">
            <v>44282</v>
          </cell>
          <cell r="M153">
            <v>44283</v>
          </cell>
          <cell r="N153">
            <v>6</v>
          </cell>
          <cell r="O153">
            <v>44467</v>
          </cell>
          <cell r="P153">
            <v>44468</v>
          </cell>
          <cell r="Q153">
            <v>6</v>
          </cell>
          <cell r="R153">
            <v>44649</v>
          </cell>
          <cell r="S153">
            <v>44650</v>
          </cell>
          <cell r="T153">
            <v>6</v>
          </cell>
          <cell r="U153">
            <v>44834</v>
          </cell>
          <cell r="V153">
            <v>250025935</v>
          </cell>
          <cell r="W153">
            <v>30868</v>
          </cell>
          <cell r="X153">
            <v>37</v>
          </cell>
          <cell r="Y153" t="str">
            <v>1840817-0870850-ម</v>
          </cell>
          <cell r="Z153" t="str">
            <v>柴桢省</v>
          </cell>
        </row>
        <row r="153">
          <cell r="AC153">
            <v>0</v>
          </cell>
          <cell r="AD153">
            <v>1</v>
          </cell>
          <cell r="AE153">
            <v>0</v>
          </cell>
          <cell r="AF153" t="str">
            <v>有发票</v>
          </cell>
          <cell r="AG153" t="str">
            <v>128-863-9881</v>
          </cell>
          <cell r="AH153">
            <v>18</v>
          </cell>
          <cell r="AI153">
            <v>7</v>
          </cell>
          <cell r="AJ153">
            <v>11</v>
          </cell>
        </row>
        <row r="154">
          <cell r="B154">
            <v>505</v>
          </cell>
          <cell r="C154" t="str">
            <v>成型C线</v>
          </cell>
          <cell r="D154" t="str">
            <v>យឹម សាផាត</v>
          </cell>
          <cell r="E154" t="str">
            <v>YIM SAPHAT</v>
          </cell>
          <cell r="F154" t="str">
            <v>F</v>
          </cell>
          <cell r="G154">
            <v>44130</v>
          </cell>
          <cell r="H154">
            <v>2</v>
          </cell>
          <cell r="I154">
            <v>44191</v>
          </cell>
          <cell r="J154">
            <v>44192</v>
          </cell>
          <cell r="K154">
            <v>3</v>
          </cell>
          <cell r="L154">
            <v>44282</v>
          </cell>
          <cell r="M154">
            <v>44283</v>
          </cell>
          <cell r="N154">
            <v>6</v>
          </cell>
          <cell r="O154">
            <v>44467</v>
          </cell>
          <cell r="P154">
            <v>44468</v>
          </cell>
          <cell r="Q154">
            <v>6</v>
          </cell>
          <cell r="R154">
            <v>44649</v>
          </cell>
          <cell r="S154">
            <v>44650</v>
          </cell>
          <cell r="T154">
            <v>6</v>
          </cell>
          <cell r="U154">
            <v>44834</v>
          </cell>
          <cell r="V154" t="str">
            <v>090657062</v>
          </cell>
          <cell r="W154">
            <v>28800</v>
          </cell>
          <cell r="X154">
            <v>43</v>
          </cell>
          <cell r="Y154" t="str">
            <v>2780420-2353486-ផ</v>
          </cell>
          <cell r="Z154" t="str">
            <v>柴桢省</v>
          </cell>
        </row>
        <row r="154">
          <cell r="AC154">
            <v>1</v>
          </cell>
          <cell r="AD154">
            <v>2</v>
          </cell>
          <cell r="AE154">
            <v>0</v>
          </cell>
          <cell r="AF154" t="str">
            <v>有发票</v>
          </cell>
          <cell r="AG154" t="e">
            <v>#REF!</v>
          </cell>
          <cell r="AH154">
            <v>18</v>
          </cell>
          <cell r="AI154">
            <v>7</v>
          </cell>
          <cell r="AJ154">
            <v>11</v>
          </cell>
        </row>
        <row r="155">
          <cell r="B155">
            <v>508</v>
          </cell>
          <cell r="C155" t="str">
            <v>成型D线</v>
          </cell>
          <cell r="D155" t="str">
            <v>កៅ ម៉េង</v>
          </cell>
          <cell r="E155" t="str">
            <v>KAO MENG</v>
          </cell>
          <cell r="F155" t="str">
            <v>M</v>
          </cell>
          <cell r="G155">
            <v>44130</v>
          </cell>
          <cell r="H155">
            <v>2</v>
          </cell>
          <cell r="I155">
            <v>44191</v>
          </cell>
          <cell r="J155">
            <v>44192</v>
          </cell>
          <cell r="K155">
            <v>3</v>
          </cell>
          <cell r="L155">
            <v>44282</v>
          </cell>
          <cell r="M155">
            <v>44283</v>
          </cell>
          <cell r="N155">
            <v>6</v>
          </cell>
          <cell r="O155">
            <v>44467</v>
          </cell>
          <cell r="P155">
            <v>44468</v>
          </cell>
          <cell r="Q155">
            <v>6</v>
          </cell>
          <cell r="R155">
            <v>44649</v>
          </cell>
          <cell r="S155">
            <v>44650</v>
          </cell>
          <cell r="T155">
            <v>6</v>
          </cell>
          <cell r="U155">
            <v>44834</v>
          </cell>
          <cell r="V155" t="str">
            <v>090722635</v>
          </cell>
          <cell r="W155">
            <v>34663</v>
          </cell>
          <cell r="X155">
            <v>27</v>
          </cell>
          <cell r="Y155" t="str">
            <v>1940420-2357414-ឍ</v>
          </cell>
          <cell r="Z155" t="str">
            <v>柴桢省</v>
          </cell>
        </row>
        <row r="155">
          <cell r="AC155">
            <v>0</v>
          </cell>
          <cell r="AD155">
            <v>0</v>
          </cell>
          <cell r="AE155">
            <v>0</v>
          </cell>
          <cell r="AF155">
            <v>1278830</v>
          </cell>
          <cell r="AG155" t="str">
            <v>126-536-7918</v>
          </cell>
          <cell r="AH155">
            <v>18</v>
          </cell>
          <cell r="AI155">
            <v>4</v>
          </cell>
          <cell r="AJ155">
            <v>14</v>
          </cell>
        </row>
        <row r="156">
          <cell r="B156">
            <v>509</v>
          </cell>
          <cell r="C156" t="str">
            <v>成型A线班长</v>
          </cell>
          <cell r="D156" t="str">
            <v>សែម ចន្នី</v>
          </cell>
          <cell r="E156" t="str">
            <v>SEM CHANNY</v>
          </cell>
          <cell r="F156" t="str">
            <v>F</v>
          </cell>
          <cell r="G156">
            <v>44130</v>
          </cell>
          <cell r="H156">
            <v>2</v>
          </cell>
          <cell r="I156">
            <v>44191</v>
          </cell>
          <cell r="J156">
            <v>44192</v>
          </cell>
          <cell r="K156">
            <v>3</v>
          </cell>
          <cell r="L156">
            <v>44282</v>
          </cell>
          <cell r="M156">
            <v>44283</v>
          </cell>
          <cell r="N156">
            <v>6</v>
          </cell>
          <cell r="O156">
            <v>44467</v>
          </cell>
          <cell r="P156">
            <v>44468</v>
          </cell>
          <cell r="Q156">
            <v>6</v>
          </cell>
          <cell r="R156">
            <v>44649</v>
          </cell>
          <cell r="S156">
            <v>44650</v>
          </cell>
          <cell r="T156">
            <v>6</v>
          </cell>
          <cell r="U156">
            <v>44834</v>
          </cell>
          <cell r="V156" t="str">
            <v>090880987</v>
          </cell>
          <cell r="W156">
            <v>33834</v>
          </cell>
          <cell r="X156">
            <v>29</v>
          </cell>
        </row>
        <row r="156">
          <cell r="Z156" t="str">
            <v>柴桢省</v>
          </cell>
        </row>
        <row r="156">
          <cell r="AC156">
            <v>1</v>
          </cell>
          <cell r="AD156">
            <v>3</v>
          </cell>
          <cell r="AE156">
            <v>1</v>
          </cell>
          <cell r="AF156" t="str">
            <v>有发票</v>
          </cell>
          <cell r="AG156" t="str">
            <v>124-172-6107</v>
          </cell>
          <cell r="AH156">
            <v>18</v>
          </cell>
          <cell r="AI156">
            <v>7.5</v>
          </cell>
          <cell r="AJ156">
            <v>10.5</v>
          </cell>
          <cell r="AK156">
            <v>2.5</v>
          </cell>
        </row>
        <row r="157">
          <cell r="B157">
            <v>517</v>
          </cell>
          <cell r="C157" t="str">
            <v>成型C线</v>
          </cell>
          <cell r="D157" t="str">
            <v>សៀម សុខខេម</v>
          </cell>
          <cell r="E157" t="str">
            <v>SIEM SOKKHEM</v>
          </cell>
          <cell r="F157" t="str">
            <v>F</v>
          </cell>
          <cell r="G157">
            <v>44130</v>
          </cell>
          <cell r="H157">
            <v>2</v>
          </cell>
          <cell r="I157">
            <v>44191</v>
          </cell>
          <cell r="J157">
            <v>44192</v>
          </cell>
          <cell r="K157">
            <v>3</v>
          </cell>
          <cell r="L157">
            <v>44282</v>
          </cell>
          <cell r="M157">
            <v>44283</v>
          </cell>
          <cell r="N157">
            <v>6</v>
          </cell>
          <cell r="O157">
            <v>44467</v>
          </cell>
          <cell r="P157">
            <v>44468</v>
          </cell>
          <cell r="Q157">
            <v>6</v>
          </cell>
          <cell r="R157">
            <v>44649</v>
          </cell>
          <cell r="S157">
            <v>44650</v>
          </cell>
          <cell r="T157">
            <v>6</v>
          </cell>
          <cell r="U157">
            <v>44834</v>
          </cell>
          <cell r="V157" t="str">
            <v>090881491</v>
          </cell>
          <cell r="W157">
            <v>36476</v>
          </cell>
          <cell r="X157">
            <v>22</v>
          </cell>
        </row>
        <row r="157">
          <cell r="Z157" t="str">
            <v>柴桢省</v>
          </cell>
        </row>
        <row r="157">
          <cell r="AC157">
            <v>1</v>
          </cell>
          <cell r="AD157">
            <v>1</v>
          </cell>
          <cell r="AE157">
            <v>0</v>
          </cell>
          <cell r="AF157" t="str">
            <v>有发票</v>
          </cell>
          <cell r="AG157" t="e">
            <v>#REF!</v>
          </cell>
          <cell r="AH157">
            <v>18</v>
          </cell>
          <cell r="AI157">
            <v>4</v>
          </cell>
          <cell r="AJ157">
            <v>14</v>
          </cell>
        </row>
        <row r="158">
          <cell r="B158">
            <v>518</v>
          </cell>
          <cell r="C158" t="str">
            <v>成型A线</v>
          </cell>
          <cell r="D158" t="str">
            <v>វ័ល្ល កាន់រ៉ាឌី</v>
          </cell>
          <cell r="E158" t="str">
            <v>VOR KANRADY</v>
          </cell>
          <cell r="F158" t="str">
            <v>F</v>
          </cell>
          <cell r="G158">
            <v>44130</v>
          </cell>
          <cell r="H158">
            <v>2</v>
          </cell>
          <cell r="I158">
            <v>44191</v>
          </cell>
          <cell r="J158">
            <v>44192</v>
          </cell>
          <cell r="K158">
            <v>3</v>
          </cell>
          <cell r="L158">
            <v>44282</v>
          </cell>
          <cell r="M158">
            <v>44283</v>
          </cell>
          <cell r="N158">
            <v>6</v>
          </cell>
          <cell r="O158">
            <v>44467</v>
          </cell>
          <cell r="P158">
            <v>44468</v>
          </cell>
          <cell r="Q158">
            <v>6</v>
          </cell>
          <cell r="R158">
            <v>44649</v>
          </cell>
          <cell r="S158">
            <v>44650</v>
          </cell>
          <cell r="T158">
            <v>6</v>
          </cell>
          <cell r="U158">
            <v>44834</v>
          </cell>
          <cell r="V158" t="str">
            <v>040331110</v>
          </cell>
          <cell r="W158">
            <v>35442</v>
          </cell>
          <cell r="X158">
            <v>25</v>
          </cell>
        </row>
        <row r="158">
          <cell r="Z158" t="str">
            <v>KOMPONG CHNANG</v>
          </cell>
        </row>
        <row r="158">
          <cell r="AC158">
            <v>0</v>
          </cell>
          <cell r="AD158">
            <v>3</v>
          </cell>
          <cell r="AE158">
            <v>1</v>
          </cell>
          <cell r="AF158" t="str">
            <v>有发票</v>
          </cell>
          <cell r="AG158" t="str">
            <v>124-967-2446</v>
          </cell>
          <cell r="AH158">
            <v>18</v>
          </cell>
          <cell r="AI158">
            <v>5</v>
          </cell>
          <cell r="AJ158">
            <v>13</v>
          </cell>
          <cell r="AK158">
            <v>1</v>
          </cell>
        </row>
        <row r="159">
          <cell r="B159">
            <v>524</v>
          </cell>
          <cell r="C159" t="str">
            <v>成型C线</v>
          </cell>
          <cell r="D159" t="str">
            <v>នេត សុភិន</v>
          </cell>
          <cell r="E159" t="str">
            <v>NET SOPHIN</v>
          </cell>
          <cell r="F159" t="str">
            <v>F</v>
          </cell>
          <cell r="G159">
            <v>44130</v>
          </cell>
          <cell r="H159">
            <v>2</v>
          </cell>
          <cell r="I159">
            <v>44191</v>
          </cell>
          <cell r="J159">
            <v>44192</v>
          </cell>
          <cell r="K159">
            <v>3</v>
          </cell>
          <cell r="L159">
            <v>44282</v>
          </cell>
          <cell r="M159">
            <v>44283</v>
          </cell>
          <cell r="N159">
            <v>6</v>
          </cell>
          <cell r="O159">
            <v>44467</v>
          </cell>
          <cell r="P159">
            <v>44468</v>
          </cell>
          <cell r="Q159">
            <v>6</v>
          </cell>
          <cell r="R159">
            <v>44649</v>
          </cell>
          <cell r="S159">
            <v>44650</v>
          </cell>
          <cell r="T159">
            <v>6</v>
          </cell>
          <cell r="U159">
            <v>44834</v>
          </cell>
          <cell r="V159" t="str">
            <v>050943034</v>
          </cell>
          <cell r="W159">
            <v>35247</v>
          </cell>
          <cell r="X159">
            <v>25</v>
          </cell>
          <cell r="Y159" t="str">
            <v>2960317-0670675-រ</v>
          </cell>
          <cell r="Z159" t="str">
            <v>PREY VEANG</v>
          </cell>
        </row>
        <row r="159">
          <cell r="AC159">
            <v>0</v>
          </cell>
          <cell r="AD159">
            <v>2</v>
          </cell>
          <cell r="AE159">
            <v>1</v>
          </cell>
          <cell r="AF159" t="str">
            <v>M1449718</v>
          </cell>
          <cell r="AG159" t="str">
            <v>有发票</v>
          </cell>
          <cell r="AH159">
            <v>18</v>
          </cell>
          <cell r="AI159">
            <v>4</v>
          </cell>
          <cell r="AJ159">
            <v>14</v>
          </cell>
        </row>
        <row r="160">
          <cell r="B160">
            <v>533</v>
          </cell>
          <cell r="C160" t="str">
            <v>成型C线</v>
          </cell>
          <cell r="D160" t="str">
            <v>ថាន រដ្ឋា</v>
          </cell>
          <cell r="E160" t="str">
            <v>THAN ROTHA</v>
          </cell>
          <cell r="F160" t="str">
            <v>F</v>
          </cell>
          <cell r="G160">
            <v>44130</v>
          </cell>
          <cell r="H160">
            <v>2</v>
          </cell>
          <cell r="I160">
            <v>44191</v>
          </cell>
          <cell r="J160">
            <v>44192</v>
          </cell>
          <cell r="K160">
            <v>3</v>
          </cell>
          <cell r="L160">
            <v>44282</v>
          </cell>
          <cell r="M160">
            <v>44283</v>
          </cell>
          <cell r="N160">
            <v>6</v>
          </cell>
          <cell r="O160">
            <v>44467</v>
          </cell>
          <cell r="P160">
            <v>44468</v>
          </cell>
          <cell r="Q160">
            <v>6</v>
          </cell>
          <cell r="R160">
            <v>44649</v>
          </cell>
          <cell r="S160">
            <v>44650</v>
          </cell>
          <cell r="T160">
            <v>6</v>
          </cell>
          <cell r="U160">
            <v>44834</v>
          </cell>
          <cell r="V160" t="str">
            <v>090551264</v>
          </cell>
          <cell r="W160">
            <v>33394</v>
          </cell>
          <cell r="X160">
            <v>30</v>
          </cell>
          <cell r="Y160" t="str">
            <v>2911217-1082818-ធ</v>
          </cell>
          <cell r="Z160" t="str">
            <v>柴桢省</v>
          </cell>
        </row>
        <row r="160">
          <cell r="AC160">
            <v>1</v>
          </cell>
          <cell r="AD160">
            <v>1</v>
          </cell>
          <cell r="AE160">
            <v>0</v>
          </cell>
          <cell r="AF160" t="str">
            <v>M02055761</v>
          </cell>
          <cell r="AG160" t="str">
            <v>128-670-8404</v>
          </cell>
          <cell r="AH160">
            <v>18</v>
          </cell>
          <cell r="AI160">
            <v>4</v>
          </cell>
          <cell r="AJ160">
            <v>14</v>
          </cell>
        </row>
        <row r="161">
          <cell r="B161">
            <v>535</v>
          </cell>
          <cell r="C161" t="str">
            <v>成型C线</v>
          </cell>
          <cell r="D161" t="str">
            <v>ភឿក សារុំ</v>
          </cell>
          <cell r="E161" t="str">
            <v>PHOEUK SAROM</v>
          </cell>
          <cell r="F161" t="str">
            <v>F</v>
          </cell>
          <cell r="G161">
            <v>44130</v>
          </cell>
          <cell r="H161">
            <v>2</v>
          </cell>
          <cell r="I161">
            <v>44191</v>
          </cell>
          <cell r="J161">
            <v>44192</v>
          </cell>
          <cell r="K161">
            <v>3</v>
          </cell>
          <cell r="L161">
            <v>44282</v>
          </cell>
          <cell r="M161">
            <v>44283</v>
          </cell>
          <cell r="N161">
            <v>6</v>
          </cell>
          <cell r="O161">
            <v>44467</v>
          </cell>
          <cell r="P161">
            <v>44468</v>
          </cell>
          <cell r="Q161">
            <v>6</v>
          </cell>
          <cell r="R161">
            <v>44649</v>
          </cell>
          <cell r="S161">
            <v>44650</v>
          </cell>
          <cell r="T161">
            <v>6</v>
          </cell>
          <cell r="U161">
            <v>44834</v>
          </cell>
          <cell r="V161" t="str">
            <v>090821867</v>
          </cell>
          <cell r="W161">
            <v>31169</v>
          </cell>
          <cell r="X161">
            <v>36</v>
          </cell>
          <cell r="Y161" t="str">
            <v>2851018-1825608-ព</v>
          </cell>
          <cell r="Z161" t="str">
            <v>柴桢省</v>
          </cell>
        </row>
        <row r="161">
          <cell r="AC161">
            <v>1</v>
          </cell>
          <cell r="AD161">
            <v>2</v>
          </cell>
          <cell r="AE161">
            <v>0</v>
          </cell>
          <cell r="AF161" t="str">
            <v>有发票</v>
          </cell>
          <cell r="AG161" t="str">
            <v>124-11-2928</v>
          </cell>
          <cell r="AH161">
            <v>18</v>
          </cell>
          <cell r="AI161">
            <v>4.5</v>
          </cell>
          <cell r="AJ161">
            <v>13.5</v>
          </cell>
        </row>
        <row r="162">
          <cell r="B162">
            <v>536</v>
          </cell>
          <cell r="C162" t="str">
            <v>成型C线</v>
          </cell>
          <cell r="D162" t="str">
            <v>តូច នី</v>
          </cell>
          <cell r="E162" t="str">
            <v>TOCH NY</v>
          </cell>
          <cell r="F162" t="str">
            <v>F</v>
          </cell>
          <cell r="G162">
            <v>44130</v>
          </cell>
          <cell r="H162">
            <v>2</v>
          </cell>
          <cell r="I162">
            <v>44191</v>
          </cell>
          <cell r="J162">
            <v>44192</v>
          </cell>
          <cell r="K162">
            <v>3</v>
          </cell>
          <cell r="L162">
            <v>44282</v>
          </cell>
          <cell r="M162">
            <v>44283</v>
          </cell>
          <cell r="N162">
            <v>6</v>
          </cell>
          <cell r="O162">
            <v>44467</v>
          </cell>
          <cell r="P162">
            <v>44468</v>
          </cell>
          <cell r="Q162">
            <v>6</v>
          </cell>
          <cell r="R162">
            <v>44649</v>
          </cell>
          <cell r="S162">
            <v>44650</v>
          </cell>
          <cell r="T162">
            <v>6</v>
          </cell>
          <cell r="U162">
            <v>44834</v>
          </cell>
          <cell r="V162" t="str">
            <v>090658977</v>
          </cell>
          <cell r="W162">
            <v>35523</v>
          </cell>
          <cell r="X162">
            <v>24</v>
          </cell>
          <cell r="Y162" t="str">
            <v>2970519-2074776-ក</v>
          </cell>
          <cell r="Z162" t="str">
            <v>柴桢省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 t="str">
            <v>有发票</v>
          </cell>
          <cell r="AG162" t="str">
            <v>124-563-6806</v>
          </cell>
          <cell r="AH162">
            <v>18</v>
          </cell>
          <cell r="AI162">
            <v>4.5</v>
          </cell>
          <cell r="AJ162">
            <v>13.5</v>
          </cell>
          <cell r="AK162">
            <v>0.5</v>
          </cell>
        </row>
        <row r="163">
          <cell r="B163">
            <v>473</v>
          </cell>
          <cell r="C163" t="str">
            <v>成型B线</v>
          </cell>
          <cell r="D163" t="str">
            <v>យិន វន្តា</v>
          </cell>
          <cell r="E163" t="str">
            <v>YIN VANDA</v>
          </cell>
          <cell r="F163" t="str">
            <v>M</v>
          </cell>
          <cell r="G163">
            <v>44131</v>
          </cell>
          <cell r="H163">
            <v>2</v>
          </cell>
          <cell r="I163">
            <v>44192</v>
          </cell>
          <cell r="J163">
            <v>44193</v>
          </cell>
          <cell r="K163">
            <v>3</v>
          </cell>
          <cell r="L163">
            <v>44283</v>
          </cell>
          <cell r="M163">
            <v>44284</v>
          </cell>
          <cell r="N163">
            <v>6</v>
          </cell>
          <cell r="O163">
            <v>44468</v>
          </cell>
          <cell r="P163">
            <v>44469</v>
          </cell>
          <cell r="Q163">
            <v>6</v>
          </cell>
          <cell r="R163">
            <v>44650</v>
          </cell>
          <cell r="S163">
            <v>44651</v>
          </cell>
          <cell r="T163">
            <v>6</v>
          </cell>
          <cell r="U163">
            <v>44834</v>
          </cell>
          <cell r="V163" t="str">
            <v>090752174</v>
          </cell>
          <cell r="W163">
            <v>32513</v>
          </cell>
          <cell r="X163">
            <v>33</v>
          </cell>
          <cell r="Y163" t="str">
            <v>1890819-2162338-វ</v>
          </cell>
          <cell r="Z163" t="str">
            <v>柴桢省</v>
          </cell>
        </row>
        <row r="163">
          <cell r="AC163">
            <v>0</v>
          </cell>
          <cell r="AD163">
            <v>2</v>
          </cell>
          <cell r="AE163">
            <v>1</v>
          </cell>
          <cell r="AF163" t="str">
            <v>有发票</v>
          </cell>
          <cell r="AG163" t="str">
            <v>有发票</v>
          </cell>
          <cell r="AH163">
            <v>18</v>
          </cell>
          <cell r="AI163">
            <v>5</v>
          </cell>
          <cell r="AJ163">
            <v>13</v>
          </cell>
        </row>
        <row r="164">
          <cell r="B164">
            <v>562</v>
          </cell>
          <cell r="C164" t="str">
            <v>成型大包装</v>
          </cell>
          <cell r="D164" t="str">
            <v>ឡុក សាប៊ន</v>
          </cell>
          <cell r="E164" t="str">
            <v>LOK SABORN</v>
          </cell>
          <cell r="F164" t="str">
            <v>M</v>
          </cell>
          <cell r="G164">
            <v>44138</v>
          </cell>
          <cell r="H164">
            <v>2</v>
          </cell>
          <cell r="I164">
            <v>44199</v>
          </cell>
        </row>
        <row r="164">
          <cell r="M164">
            <v>44200</v>
          </cell>
          <cell r="N164">
            <v>6</v>
          </cell>
          <cell r="O164">
            <v>44381</v>
          </cell>
          <cell r="P164">
            <v>44382</v>
          </cell>
          <cell r="Q164">
            <v>6</v>
          </cell>
          <cell r="R164">
            <v>44566</v>
          </cell>
          <cell r="S164">
            <v>44567</v>
          </cell>
          <cell r="T164">
            <v>6</v>
          </cell>
          <cell r="U164">
            <v>44748</v>
          </cell>
          <cell r="V164" t="str">
            <v>090829845</v>
          </cell>
          <cell r="W164">
            <v>27869</v>
          </cell>
          <cell r="X164">
            <v>45</v>
          </cell>
        </row>
        <row r="164">
          <cell r="Z164" t="str">
            <v>柴桢省</v>
          </cell>
        </row>
        <row r="164">
          <cell r="AB164" t="str">
            <v>没有照片</v>
          </cell>
          <cell r="AC164">
            <v>0</v>
          </cell>
          <cell r="AD164">
            <v>0</v>
          </cell>
          <cell r="AE164">
            <v>0</v>
          </cell>
          <cell r="AF164" t="str">
            <v>有发票</v>
          </cell>
          <cell r="AG164" t="str">
            <v>128-547-0640</v>
          </cell>
          <cell r="AH164">
            <v>18</v>
          </cell>
          <cell r="AI164">
            <v>4</v>
          </cell>
          <cell r="AJ164">
            <v>14</v>
          </cell>
        </row>
        <row r="165">
          <cell r="B165">
            <v>571</v>
          </cell>
          <cell r="C165" t="str">
            <v>成型A线</v>
          </cell>
          <cell r="D165" t="str">
            <v>ពៅ ផេង</v>
          </cell>
          <cell r="E165" t="str">
            <v>PEOU PHENG</v>
          </cell>
          <cell r="F165" t="str">
            <v>M</v>
          </cell>
          <cell r="G165">
            <v>44139</v>
          </cell>
          <cell r="H165">
            <v>2</v>
          </cell>
          <cell r="I165">
            <v>44200</v>
          </cell>
        </row>
        <row r="165">
          <cell r="M165">
            <v>44201</v>
          </cell>
          <cell r="N165">
            <v>6</v>
          </cell>
          <cell r="O165">
            <v>44382</v>
          </cell>
          <cell r="P165">
            <v>44383</v>
          </cell>
          <cell r="Q165">
            <v>6</v>
          </cell>
          <cell r="R165">
            <v>44567</v>
          </cell>
          <cell r="S165">
            <v>44568</v>
          </cell>
          <cell r="T165">
            <v>6</v>
          </cell>
          <cell r="U165">
            <v>44749</v>
          </cell>
          <cell r="V165" t="str">
            <v>090751665</v>
          </cell>
          <cell r="W165">
            <v>30773</v>
          </cell>
          <cell r="X165">
            <v>37</v>
          </cell>
        </row>
        <row r="165">
          <cell r="Z165" t="str">
            <v>柴桢省</v>
          </cell>
        </row>
        <row r="165">
          <cell r="AC165">
            <v>0</v>
          </cell>
          <cell r="AD165">
            <v>3</v>
          </cell>
          <cell r="AE165">
            <v>0</v>
          </cell>
          <cell r="AF165" t="str">
            <v>有发票</v>
          </cell>
          <cell r="AG165" t="str">
            <v>有发票</v>
          </cell>
          <cell r="AH165">
            <v>18</v>
          </cell>
          <cell r="AI165">
            <v>5</v>
          </cell>
          <cell r="AJ165">
            <v>13</v>
          </cell>
          <cell r="AK165">
            <v>0.5</v>
          </cell>
        </row>
        <row r="166">
          <cell r="B166">
            <v>573</v>
          </cell>
          <cell r="C166" t="str">
            <v>成型C线组长</v>
          </cell>
          <cell r="D166" t="str">
            <v>ល្វៃ ស្រីអែម</v>
          </cell>
          <cell r="E166" t="str">
            <v>LVEY SREY EM</v>
          </cell>
          <cell r="F166" t="str">
            <v>F</v>
          </cell>
          <cell r="G166">
            <v>44140</v>
          </cell>
          <cell r="H166">
            <v>2</v>
          </cell>
          <cell r="I166">
            <v>44201</v>
          </cell>
        </row>
        <row r="166">
          <cell r="M166">
            <v>44202</v>
          </cell>
          <cell r="N166">
            <v>6</v>
          </cell>
          <cell r="O166">
            <v>44383</v>
          </cell>
          <cell r="P166">
            <v>44384</v>
          </cell>
          <cell r="Q166">
            <v>6</v>
          </cell>
          <cell r="R166">
            <v>44568</v>
          </cell>
          <cell r="S166">
            <v>44569</v>
          </cell>
          <cell r="T166">
            <v>6</v>
          </cell>
          <cell r="U166">
            <v>44750</v>
          </cell>
          <cell r="V166" t="str">
            <v>090718524</v>
          </cell>
          <cell r="W166">
            <v>36197</v>
          </cell>
          <cell r="X166">
            <v>23</v>
          </cell>
          <cell r="Y166" t="str">
            <v>2990916-0311119-ន</v>
          </cell>
          <cell r="Z166" t="str">
            <v>柴桢省</v>
          </cell>
        </row>
        <row r="166">
          <cell r="AC166">
            <v>1</v>
          </cell>
          <cell r="AD166">
            <v>1</v>
          </cell>
          <cell r="AE166">
            <v>1</v>
          </cell>
          <cell r="AF166" t="str">
            <v>有发票</v>
          </cell>
          <cell r="AG166" t="str">
            <v>125-694-2300</v>
          </cell>
          <cell r="AH166">
            <v>18</v>
          </cell>
          <cell r="AI166">
            <v>6.5</v>
          </cell>
          <cell r="AJ166">
            <v>11.5</v>
          </cell>
          <cell r="AK166">
            <v>2.5</v>
          </cell>
        </row>
        <row r="167">
          <cell r="B167">
            <v>574</v>
          </cell>
          <cell r="C167" t="str">
            <v>成型D线</v>
          </cell>
          <cell r="D167" t="str">
            <v>ញ៉ាញ់ ចិន្តា</v>
          </cell>
          <cell r="E167" t="str">
            <v>NHANH CHENDA</v>
          </cell>
          <cell r="F167" t="str">
            <v>F</v>
          </cell>
          <cell r="G167">
            <v>44140</v>
          </cell>
          <cell r="H167">
            <v>2</v>
          </cell>
          <cell r="I167">
            <v>44201</v>
          </cell>
        </row>
        <row r="167">
          <cell r="M167">
            <v>44202</v>
          </cell>
          <cell r="N167">
            <v>6</v>
          </cell>
          <cell r="O167">
            <v>44383</v>
          </cell>
          <cell r="P167">
            <v>44384</v>
          </cell>
          <cell r="Q167">
            <v>6</v>
          </cell>
          <cell r="R167">
            <v>44568</v>
          </cell>
          <cell r="S167">
            <v>44569</v>
          </cell>
          <cell r="T167">
            <v>6</v>
          </cell>
          <cell r="U167">
            <v>44750</v>
          </cell>
          <cell r="V167" t="str">
            <v>090719096</v>
          </cell>
          <cell r="W167">
            <v>34265</v>
          </cell>
          <cell r="X167">
            <v>28</v>
          </cell>
          <cell r="Y167" t="str">
            <v>2930118-1130954-ណ</v>
          </cell>
          <cell r="Z167" t="str">
            <v>柴桢省</v>
          </cell>
        </row>
        <row r="167">
          <cell r="AC167">
            <v>0</v>
          </cell>
          <cell r="AD167">
            <v>1</v>
          </cell>
          <cell r="AE167">
            <v>0</v>
          </cell>
          <cell r="AF167">
            <v>1472032</v>
          </cell>
          <cell r="AG167" t="str">
            <v>有发票</v>
          </cell>
          <cell r="AH167">
            <v>18</v>
          </cell>
          <cell r="AI167">
            <v>4</v>
          </cell>
          <cell r="AJ167">
            <v>14</v>
          </cell>
        </row>
        <row r="168">
          <cell r="B168">
            <v>576</v>
          </cell>
          <cell r="C168" t="str">
            <v>成型C线</v>
          </cell>
          <cell r="D168" t="str">
            <v>ស៊ូ រ៉ាយ</v>
          </cell>
          <cell r="E168" t="str">
            <v>SOU RAY</v>
          </cell>
          <cell r="F168" t="str">
            <v>F</v>
          </cell>
          <cell r="G168">
            <v>44140</v>
          </cell>
          <cell r="H168">
            <v>2</v>
          </cell>
          <cell r="I168">
            <v>44201</v>
          </cell>
        </row>
        <row r="168">
          <cell r="M168">
            <v>44202</v>
          </cell>
          <cell r="N168">
            <v>6</v>
          </cell>
          <cell r="O168">
            <v>44383</v>
          </cell>
          <cell r="P168">
            <v>44384</v>
          </cell>
          <cell r="Q168">
            <v>6</v>
          </cell>
          <cell r="R168">
            <v>44568</v>
          </cell>
          <cell r="S168">
            <v>44569</v>
          </cell>
          <cell r="T168">
            <v>6</v>
          </cell>
          <cell r="U168">
            <v>44750</v>
          </cell>
          <cell r="V168" t="str">
            <v>090855982</v>
          </cell>
          <cell r="W168">
            <v>36472</v>
          </cell>
          <cell r="X168">
            <v>22</v>
          </cell>
          <cell r="Y168" t="str">
            <v>2990318-1292987-ង</v>
          </cell>
          <cell r="Z168" t="str">
            <v>柴桢省</v>
          </cell>
        </row>
        <row r="168">
          <cell r="AC168">
            <v>0</v>
          </cell>
          <cell r="AD168">
            <v>0</v>
          </cell>
          <cell r="AE168">
            <v>0</v>
          </cell>
          <cell r="AF168" t="str">
            <v>有发票</v>
          </cell>
          <cell r="AG168" t="str">
            <v>125-234-5670</v>
          </cell>
          <cell r="AH168">
            <v>18</v>
          </cell>
          <cell r="AI168">
            <v>4</v>
          </cell>
          <cell r="AJ168">
            <v>14</v>
          </cell>
        </row>
        <row r="169">
          <cell r="B169">
            <v>580</v>
          </cell>
          <cell r="C169" t="str">
            <v>成型C线干部</v>
          </cell>
          <cell r="D169" t="str">
            <v>ទិត សុភ័ស្ត</v>
          </cell>
          <cell r="E169" t="str">
            <v>TITH SOPHOS</v>
          </cell>
          <cell r="F169" t="str">
            <v>M</v>
          </cell>
          <cell r="G169">
            <v>44140</v>
          </cell>
          <cell r="H169">
            <v>2</v>
          </cell>
          <cell r="I169">
            <v>44201</v>
          </cell>
        </row>
        <row r="169">
          <cell r="M169">
            <v>44202</v>
          </cell>
          <cell r="N169">
            <v>6</v>
          </cell>
          <cell r="O169">
            <v>44383</v>
          </cell>
          <cell r="P169">
            <v>44384</v>
          </cell>
          <cell r="Q169">
            <v>6</v>
          </cell>
          <cell r="R169">
            <v>44568</v>
          </cell>
          <cell r="S169">
            <v>44569</v>
          </cell>
          <cell r="T169">
            <v>6</v>
          </cell>
          <cell r="U169">
            <v>44750</v>
          </cell>
          <cell r="V169" t="str">
            <v>090577939</v>
          </cell>
          <cell r="W169">
            <v>35657</v>
          </cell>
          <cell r="X169">
            <v>24</v>
          </cell>
          <cell r="Y169" t="str">
            <v>1970417-0696364-ហ</v>
          </cell>
          <cell r="Z169" t="str">
            <v>柴桢省</v>
          </cell>
        </row>
        <row r="169">
          <cell r="AC169">
            <v>1</v>
          </cell>
          <cell r="AD169">
            <v>1</v>
          </cell>
          <cell r="AE169">
            <v>1</v>
          </cell>
          <cell r="AF169" t="e">
            <v>#REF!</v>
          </cell>
          <cell r="AG169" t="str">
            <v>有发票</v>
          </cell>
          <cell r="AH169">
            <v>18</v>
          </cell>
          <cell r="AI169">
            <v>4</v>
          </cell>
          <cell r="AJ169">
            <v>14</v>
          </cell>
        </row>
        <row r="170">
          <cell r="B170">
            <v>591</v>
          </cell>
          <cell r="C170" t="str">
            <v>成型D线</v>
          </cell>
          <cell r="D170" t="str">
            <v>សួន​ សុខា</v>
          </cell>
          <cell r="E170" t="str">
            <v>SUON SOKHA</v>
          </cell>
          <cell r="F170" t="str">
            <v>F</v>
          </cell>
          <cell r="G170">
            <v>44155</v>
          </cell>
          <cell r="H170">
            <v>2</v>
          </cell>
          <cell r="I170">
            <v>44216</v>
          </cell>
        </row>
        <row r="170">
          <cell r="M170">
            <v>44217</v>
          </cell>
          <cell r="N170">
            <v>6</v>
          </cell>
          <cell r="O170">
            <v>44398</v>
          </cell>
          <cell r="P170">
            <v>44399</v>
          </cell>
          <cell r="Q170">
            <v>6</v>
          </cell>
          <cell r="R170">
            <v>44583</v>
          </cell>
          <cell r="S170">
            <v>44584</v>
          </cell>
          <cell r="T170">
            <v>6</v>
          </cell>
          <cell r="U170">
            <v>44765</v>
          </cell>
          <cell r="V170" t="str">
            <v>090796649</v>
          </cell>
          <cell r="W170">
            <v>24978</v>
          </cell>
          <cell r="X170">
            <v>53</v>
          </cell>
          <cell r="Y170" t="str">
            <v>2680520-2365289-ណ</v>
          </cell>
          <cell r="Z170" t="str">
            <v>柴桢省</v>
          </cell>
        </row>
        <row r="170">
          <cell r="AC170">
            <v>0</v>
          </cell>
          <cell r="AD170">
            <v>1</v>
          </cell>
          <cell r="AE170">
            <v>0</v>
          </cell>
          <cell r="AF170" t="str">
            <v>有发票</v>
          </cell>
          <cell r="AG170" t="str">
            <v>128-846-0791</v>
          </cell>
          <cell r="AH170">
            <v>18</v>
          </cell>
          <cell r="AI170">
            <v>4</v>
          </cell>
          <cell r="AJ170">
            <v>14</v>
          </cell>
        </row>
        <row r="171">
          <cell r="B171">
            <v>589</v>
          </cell>
          <cell r="C171" t="str">
            <v>成型B线</v>
          </cell>
          <cell r="D171" t="str">
            <v>សេក ខ្លី</v>
          </cell>
          <cell r="E171" t="str">
            <v>SEK KLEY</v>
          </cell>
          <cell r="F171" t="str">
            <v>F</v>
          </cell>
          <cell r="G171">
            <v>44155</v>
          </cell>
          <cell r="H171">
            <v>2</v>
          </cell>
          <cell r="I171">
            <v>44216</v>
          </cell>
        </row>
        <row r="171">
          <cell r="M171">
            <v>44217</v>
          </cell>
          <cell r="N171">
            <v>6</v>
          </cell>
          <cell r="O171">
            <v>44398</v>
          </cell>
          <cell r="P171">
            <v>44399</v>
          </cell>
          <cell r="Q171">
            <v>6</v>
          </cell>
          <cell r="R171">
            <v>44583</v>
          </cell>
          <cell r="S171">
            <v>44584</v>
          </cell>
          <cell r="T171">
            <v>6</v>
          </cell>
          <cell r="U171">
            <v>44765</v>
          </cell>
          <cell r="V171" t="str">
            <v>09708333</v>
          </cell>
          <cell r="W171">
            <v>31963</v>
          </cell>
          <cell r="X171">
            <v>34</v>
          </cell>
          <cell r="Y171" t="str">
            <v>2870317-0654660-ព</v>
          </cell>
          <cell r="Z171" t="str">
            <v>柴桢省</v>
          </cell>
        </row>
        <row r="171">
          <cell r="AC171">
            <v>0</v>
          </cell>
          <cell r="AD171">
            <v>2</v>
          </cell>
          <cell r="AE171">
            <v>0</v>
          </cell>
          <cell r="AF171" t="str">
            <v>有发票</v>
          </cell>
          <cell r="AG171" t="str">
            <v>有发票</v>
          </cell>
          <cell r="AH171">
            <v>18</v>
          </cell>
          <cell r="AI171">
            <v>8</v>
          </cell>
          <cell r="AJ171">
            <v>10</v>
          </cell>
          <cell r="AK171">
            <v>1</v>
          </cell>
        </row>
        <row r="172">
          <cell r="B172">
            <v>590</v>
          </cell>
          <cell r="C172" t="str">
            <v>成型A线</v>
          </cell>
          <cell r="D172" t="str">
            <v>ហែម មន្នីរំដួល</v>
          </cell>
          <cell r="E172" t="str">
            <v>HEM MONNYROMDUOL</v>
          </cell>
          <cell r="F172" t="str">
            <v>F</v>
          </cell>
          <cell r="G172">
            <v>44155</v>
          </cell>
          <cell r="H172">
            <v>2</v>
          </cell>
          <cell r="I172">
            <v>44216</v>
          </cell>
        </row>
        <row r="172">
          <cell r="M172">
            <v>44217</v>
          </cell>
          <cell r="N172">
            <v>6</v>
          </cell>
          <cell r="O172">
            <v>44398</v>
          </cell>
          <cell r="P172">
            <v>44399</v>
          </cell>
          <cell r="Q172">
            <v>6</v>
          </cell>
          <cell r="R172">
            <v>44583</v>
          </cell>
          <cell r="S172">
            <v>44584</v>
          </cell>
          <cell r="T172">
            <v>6</v>
          </cell>
          <cell r="U172">
            <v>44765</v>
          </cell>
          <cell r="V172" t="str">
            <v>090924084</v>
          </cell>
          <cell r="W172">
            <v>37454</v>
          </cell>
          <cell r="X172">
            <v>19</v>
          </cell>
        </row>
        <row r="172">
          <cell r="Z172" t="str">
            <v>柴桢省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 t="str">
            <v>有发票</v>
          </cell>
          <cell r="AG172" t="str">
            <v>127-288-5417</v>
          </cell>
          <cell r="AH172">
            <v>18</v>
          </cell>
          <cell r="AI172">
            <v>5</v>
          </cell>
          <cell r="AJ172">
            <v>13</v>
          </cell>
          <cell r="AK172">
            <v>1</v>
          </cell>
        </row>
        <row r="173">
          <cell r="B173">
            <v>278</v>
          </cell>
          <cell r="C173" t="str">
            <v>裁断</v>
          </cell>
          <cell r="D173" t="str">
            <v>គង់ សាម៉េត</v>
          </cell>
          <cell r="E173" t="str">
            <v>KONG SAMET</v>
          </cell>
          <cell r="F173" t="str">
            <v>M</v>
          </cell>
          <cell r="G173">
            <v>44109</v>
          </cell>
          <cell r="H173">
            <v>2</v>
          </cell>
          <cell r="I173">
            <v>44170</v>
          </cell>
          <cell r="J173">
            <v>44171</v>
          </cell>
          <cell r="K173">
            <v>3</v>
          </cell>
          <cell r="L173">
            <v>44261</v>
          </cell>
          <cell r="M173">
            <v>44262</v>
          </cell>
          <cell r="N173">
            <v>6</v>
          </cell>
          <cell r="O173">
            <v>44446</v>
          </cell>
          <cell r="P173">
            <v>44447</v>
          </cell>
          <cell r="Q173">
            <v>6</v>
          </cell>
          <cell r="R173">
            <v>44628</v>
          </cell>
          <cell r="S173">
            <v>44629</v>
          </cell>
          <cell r="T173">
            <v>6</v>
          </cell>
          <cell r="U173">
            <v>44813</v>
          </cell>
          <cell r="V173" t="str">
            <v>090515305</v>
          </cell>
          <cell r="W173">
            <v>33646</v>
          </cell>
          <cell r="X173">
            <v>30</v>
          </cell>
          <cell r="Y173" t="str">
            <v>1920617-0787800-ភ</v>
          </cell>
          <cell r="Z173" t="str">
            <v>柴桢省</v>
          </cell>
        </row>
        <row r="173">
          <cell r="AC173">
            <v>0</v>
          </cell>
          <cell r="AD173">
            <v>3</v>
          </cell>
          <cell r="AE173">
            <v>1</v>
          </cell>
          <cell r="AF173" t="str">
            <v>M1447037复印件</v>
          </cell>
          <cell r="AG173" t="str">
            <v>126-645-7587</v>
          </cell>
          <cell r="AH173">
            <v>18</v>
          </cell>
          <cell r="AI173">
            <v>5</v>
          </cell>
          <cell r="AJ173">
            <v>13</v>
          </cell>
        </row>
        <row r="174">
          <cell r="B174">
            <v>279</v>
          </cell>
          <cell r="C174" t="str">
            <v>裁断</v>
          </cell>
          <cell r="D174" t="str">
            <v>សុខ ធីតា</v>
          </cell>
          <cell r="E174" t="str">
            <v>SOK THIDA</v>
          </cell>
          <cell r="F174" t="str">
            <v>F</v>
          </cell>
          <cell r="G174">
            <v>44109</v>
          </cell>
          <cell r="H174">
            <v>2</v>
          </cell>
          <cell r="I174">
            <v>44170</v>
          </cell>
          <cell r="J174">
            <v>44171</v>
          </cell>
          <cell r="K174">
            <v>3</v>
          </cell>
          <cell r="L174">
            <v>44261</v>
          </cell>
          <cell r="M174">
            <v>44262</v>
          </cell>
          <cell r="N174">
            <v>6</v>
          </cell>
          <cell r="O174">
            <v>44446</v>
          </cell>
          <cell r="P174">
            <v>44447</v>
          </cell>
          <cell r="Q174">
            <v>6</v>
          </cell>
          <cell r="R174">
            <v>44628</v>
          </cell>
          <cell r="S174">
            <v>44629</v>
          </cell>
          <cell r="T174">
            <v>6</v>
          </cell>
          <cell r="U174">
            <v>44813</v>
          </cell>
          <cell r="V174">
            <v>90865847</v>
          </cell>
          <cell r="W174">
            <v>33865</v>
          </cell>
          <cell r="X174">
            <v>29</v>
          </cell>
          <cell r="Y174" t="str">
            <v>2920317-0652314-ឌ</v>
          </cell>
          <cell r="Z174" t="str">
            <v>柴桢省</v>
          </cell>
        </row>
        <row r="174">
          <cell r="AB174" t="str">
            <v>都是复印件</v>
          </cell>
          <cell r="AC174">
            <v>0</v>
          </cell>
          <cell r="AD174">
            <v>2</v>
          </cell>
          <cell r="AE174">
            <v>1</v>
          </cell>
          <cell r="AF174" t="str">
            <v>M02142360复印件</v>
          </cell>
          <cell r="AG174" t="e">
            <v>#REF!</v>
          </cell>
          <cell r="AH174">
            <v>18</v>
          </cell>
          <cell r="AI174">
            <v>4</v>
          </cell>
          <cell r="AJ174">
            <v>14</v>
          </cell>
        </row>
        <row r="175">
          <cell r="B175">
            <v>280</v>
          </cell>
          <cell r="C175" t="str">
            <v>裁断</v>
          </cell>
          <cell r="D175" t="str">
            <v>ស៊ុំ សុភី</v>
          </cell>
          <cell r="E175" t="str">
            <v>SUM SOPHY</v>
          </cell>
          <cell r="F175" t="str">
            <v>F</v>
          </cell>
          <cell r="G175">
            <v>44109</v>
          </cell>
          <cell r="H175">
            <v>2</v>
          </cell>
          <cell r="I175">
            <v>44170</v>
          </cell>
          <cell r="J175">
            <v>44171</v>
          </cell>
          <cell r="K175">
            <v>3</v>
          </cell>
          <cell r="L175">
            <v>44261</v>
          </cell>
          <cell r="M175">
            <v>44262</v>
          </cell>
          <cell r="N175">
            <v>6</v>
          </cell>
          <cell r="O175">
            <v>44446</v>
          </cell>
          <cell r="P175">
            <v>44447</v>
          </cell>
          <cell r="Q175">
            <v>6</v>
          </cell>
          <cell r="R175">
            <v>44628</v>
          </cell>
          <cell r="S175">
            <v>44629</v>
          </cell>
          <cell r="T175">
            <v>6</v>
          </cell>
          <cell r="U175">
            <v>44813</v>
          </cell>
          <cell r="V175" t="str">
            <v>090711381</v>
          </cell>
          <cell r="W175">
            <v>28782</v>
          </cell>
          <cell r="X175">
            <v>43</v>
          </cell>
          <cell r="Y175" t="str">
            <v>2780117-0576108-ប</v>
          </cell>
          <cell r="Z175" t="str">
            <v>柴桢省</v>
          </cell>
        </row>
        <row r="175">
          <cell r="AC175">
            <v>0</v>
          </cell>
          <cell r="AD175">
            <v>1</v>
          </cell>
          <cell r="AE175">
            <v>0</v>
          </cell>
          <cell r="AF175" t="str">
            <v>1278432复印件</v>
          </cell>
          <cell r="AG175" t="str">
            <v>有发票</v>
          </cell>
          <cell r="AH175">
            <v>18</v>
          </cell>
          <cell r="AI175">
            <v>5</v>
          </cell>
          <cell r="AJ175">
            <v>13</v>
          </cell>
        </row>
        <row r="176">
          <cell r="B176">
            <v>282</v>
          </cell>
          <cell r="C176" t="str">
            <v>裁断</v>
          </cell>
          <cell r="D176" t="str">
            <v>ម៉ៅ សាវ៉េត</v>
          </cell>
          <cell r="E176" t="str">
            <v>MAO SAVET</v>
          </cell>
          <cell r="F176" t="str">
            <v>F</v>
          </cell>
          <cell r="G176">
            <v>44109</v>
          </cell>
          <cell r="H176">
            <v>2</v>
          </cell>
          <cell r="I176">
            <v>44170</v>
          </cell>
          <cell r="J176">
            <v>44171</v>
          </cell>
          <cell r="K176">
            <v>3</v>
          </cell>
          <cell r="L176">
            <v>44261</v>
          </cell>
          <cell r="M176">
            <v>44262</v>
          </cell>
          <cell r="N176">
            <v>6</v>
          </cell>
          <cell r="O176">
            <v>44446</v>
          </cell>
          <cell r="P176">
            <v>44447</v>
          </cell>
          <cell r="Q176">
            <v>6</v>
          </cell>
          <cell r="R176">
            <v>44628</v>
          </cell>
          <cell r="S176">
            <v>44629</v>
          </cell>
          <cell r="T176">
            <v>6</v>
          </cell>
          <cell r="U176">
            <v>44813</v>
          </cell>
          <cell r="V176" t="str">
            <v>090665392</v>
          </cell>
          <cell r="W176">
            <v>32234</v>
          </cell>
          <cell r="X176">
            <v>33</v>
          </cell>
          <cell r="Y176" t="str">
            <v>2880317-0657914-វ</v>
          </cell>
          <cell r="Z176" t="str">
            <v>柴桢省</v>
          </cell>
        </row>
        <row r="176">
          <cell r="AC176">
            <v>0</v>
          </cell>
          <cell r="AD176">
            <v>3</v>
          </cell>
          <cell r="AE176">
            <v>1</v>
          </cell>
          <cell r="AF176" t="str">
            <v>1460750复印件</v>
          </cell>
          <cell r="AG176" t="str">
            <v>有发票</v>
          </cell>
          <cell r="AH176">
            <v>18</v>
          </cell>
          <cell r="AI176">
            <v>5.5</v>
          </cell>
          <cell r="AJ176">
            <v>12.5</v>
          </cell>
        </row>
        <row r="177">
          <cell r="B177">
            <v>438</v>
          </cell>
          <cell r="C177" t="str">
            <v>裁断晚班</v>
          </cell>
          <cell r="D177" t="str">
            <v>សូរ សុខា</v>
          </cell>
          <cell r="E177" t="str">
            <v>SO SOKHA</v>
          </cell>
          <cell r="F177" t="str">
            <v>M</v>
          </cell>
          <cell r="G177">
            <v>44125</v>
          </cell>
          <cell r="H177">
            <v>2</v>
          </cell>
          <cell r="I177">
            <v>44186</v>
          </cell>
          <cell r="J177">
            <v>44187</v>
          </cell>
          <cell r="K177">
            <v>3</v>
          </cell>
          <cell r="L177">
            <v>44277</v>
          </cell>
          <cell r="M177">
            <v>44278</v>
          </cell>
          <cell r="N177">
            <v>6</v>
          </cell>
          <cell r="O177">
            <v>44462</v>
          </cell>
          <cell r="P177">
            <v>44463</v>
          </cell>
          <cell r="Q177">
            <v>6</v>
          </cell>
          <cell r="R177">
            <v>44644</v>
          </cell>
          <cell r="S177">
            <v>44645</v>
          </cell>
          <cell r="T177">
            <v>6</v>
          </cell>
          <cell r="U177">
            <v>44829</v>
          </cell>
          <cell r="V177" t="str">
            <v>090665269</v>
          </cell>
          <cell r="W177">
            <v>31192</v>
          </cell>
          <cell r="X177">
            <v>36</v>
          </cell>
        </row>
        <row r="177">
          <cell r="Z177" t="str">
            <v>柴桢省</v>
          </cell>
        </row>
        <row r="177">
          <cell r="AC177">
            <v>0</v>
          </cell>
          <cell r="AD177">
            <v>3</v>
          </cell>
          <cell r="AE177">
            <v>1</v>
          </cell>
          <cell r="AF177" t="str">
            <v>有发票</v>
          </cell>
          <cell r="AG177" t="str">
            <v>有发票</v>
          </cell>
          <cell r="AH177">
            <v>18</v>
          </cell>
          <cell r="AI177">
            <v>5.5</v>
          </cell>
          <cell r="AJ177">
            <v>12.5</v>
          </cell>
        </row>
        <row r="178">
          <cell r="B178">
            <v>440</v>
          </cell>
          <cell r="C178" t="str">
            <v>材料仓</v>
          </cell>
          <cell r="D178" t="str">
            <v>តោ ដែន</v>
          </cell>
          <cell r="E178" t="str">
            <v>TOR DEN </v>
          </cell>
          <cell r="F178" t="str">
            <v>M</v>
          </cell>
          <cell r="G178">
            <v>44125</v>
          </cell>
          <cell r="H178">
            <v>2</v>
          </cell>
          <cell r="I178">
            <v>44186</v>
          </cell>
          <cell r="J178">
            <v>44187</v>
          </cell>
          <cell r="K178">
            <v>3</v>
          </cell>
          <cell r="L178">
            <v>44277</v>
          </cell>
          <cell r="M178">
            <v>44278</v>
          </cell>
          <cell r="N178">
            <v>6</v>
          </cell>
          <cell r="O178">
            <v>44462</v>
          </cell>
          <cell r="P178">
            <v>44463</v>
          </cell>
          <cell r="Q178">
            <v>6</v>
          </cell>
          <cell r="R178">
            <v>44644</v>
          </cell>
          <cell r="S178">
            <v>44645</v>
          </cell>
          <cell r="T178">
            <v>6</v>
          </cell>
          <cell r="U178">
            <v>44829</v>
          </cell>
          <cell r="V178" t="str">
            <v>090919618</v>
          </cell>
          <cell r="W178">
            <v>33096</v>
          </cell>
          <cell r="X178">
            <v>31</v>
          </cell>
        </row>
        <row r="178">
          <cell r="Z178" t="str">
            <v>柴桢省</v>
          </cell>
        </row>
        <row r="178">
          <cell r="AC178">
            <v>0</v>
          </cell>
          <cell r="AD178">
            <v>0</v>
          </cell>
          <cell r="AE178">
            <v>0</v>
          </cell>
          <cell r="AF178" t="str">
            <v>有发票</v>
          </cell>
          <cell r="AG178" t="str">
            <v>125-811-4036</v>
          </cell>
          <cell r="AH178">
            <v>18</v>
          </cell>
          <cell r="AI178">
            <v>4</v>
          </cell>
          <cell r="AJ178">
            <v>14</v>
          </cell>
        </row>
        <row r="179">
          <cell r="B179">
            <v>442</v>
          </cell>
          <cell r="C179" t="str">
            <v>裁断晚班</v>
          </cell>
          <cell r="D179" t="str">
            <v>អ៊ុំ ប្រុស</v>
          </cell>
          <cell r="E179" t="str">
            <v>UM BROS</v>
          </cell>
          <cell r="F179" t="str">
            <v>M</v>
          </cell>
          <cell r="G179">
            <v>44125</v>
          </cell>
          <cell r="H179">
            <v>2</v>
          </cell>
          <cell r="I179">
            <v>44186</v>
          </cell>
          <cell r="J179">
            <v>44187</v>
          </cell>
          <cell r="K179">
            <v>3</v>
          </cell>
          <cell r="L179">
            <v>44277</v>
          </cell>
          <cell r="M179">
            <v>44278</v>
          </cell>
          <cell r="N179">
            <v>6</v>
          </cell>
          <cell r="O179">
            <v>44462</v>
          </cell>
          <cell r="P179">
            <v>44463</v>
          </cell>
          <cell r="Q179">
            <v>6</v>
          </cell>
          <cell r="R179">
            <v>44644</v>
          </cell>
          <cell r="S179">
            <v>44645</v>
          </cell>
          <cell r="T179">
            <v>6</v>
          </cell>
          <cell r="U179">
            <v>44829</v>
          </cell>
          <cell r="V179" t="str">
            <v>090464579</v>
          </cell>
          <cell r="W179">
            <v>34396</v>
          </cell>
          <cell r="X179">
            <v>27</v>
          </cell>
          <cell r="Y179" t="str">
            <v>1940320-2332449-ឍ</v>
          </cell>
          <cell r="Z179" t="str">
            <v>柴桢省</v>
          </cell>
        </row>
        <row r="179">
          <cell r="AC179">
            <v>0</v>
          </cell>
          <cell r="AD179">
            <v>1</v>
          </cell>
          <cell r="AE179">
            <v>0</v>
          </cell>
          <cell r="AF179" t="str">
            <v>有发票</v>
          </cell>
          <cell r="AG179" t="str">
            <v>有发票</v>
          </cell>
          <cell r="AH179">
            <v>18</v>
          </cell>
          <cell r="AI179">
            <v>6</v>
          </cell>
          <cell r="AJ179">
            <v>12</v>
          </cell>
        </row>
        <row r="180">
          <cell r="B180">
            <v>443</v>
          </cell>
          <cell r="C180" t="str">
            <v>裁断</v>
          </cell>
          <cell r="D180" t="str">
            <v>ទិត ភារុន</v>
          </cell>
          <cell r="E180" t="str">
            <v>TET PHEARUN</v>
          </cell>
          <cell r="F180" t="str">
            <v>M</v>
          </cell>
          <cell r="G180">
            <v>44125</v>
          </cell>
          <cell r="H180">
            <v>2</v>
          </cell>
          <cell r="I180">
            <v>44186</v>
          </cell>
          <cell r="J180">
            <v>44187</v>
          </cell>
          <cell r="K180">
            <v>3</v>
          </cell>
          <cell r="L180">
            <v>44277</v>
          </cell>
          <cell r="M180">
            <v>44278</v>
          </cell>
          <cell r="N180">
            <v>6</v>
          </cell>
          <cell r="O180">
            <v>44462</v>
          </cell>
          <cell r="P180">
            <v>44463</v>
          </cell>
          <cell r="Q180">
            <v>6</v>
          </cell>
          <cell r="R180">
            <v>44644</v>
          </cell>
          <cell r="S180">
            <v>44645</v>
          </cell>
          <cell r="T180">
            <v>6</v>
          </cell>
          <cell r="U180">
            <v>44829</v>
          </cell>
          <cell r="V180" t="str">
            <v>090869659</v>
          </cell>
          <cell r="W180">
            <v>36847</v>
          </cell>
          <cell r="X180">
            <v>21</v>
          </cell>
        </row>
        <row r="180">
          <cell r="Z180" t="str">
            <v>柴桢省</v>
          </cell>
        </row>
        <row r="180">
          <cell r="AC180">
            <v>0</v>
          </cell>
          <cell r="AD180">
            <v>0</v>
          </cell>
          <cell r="AE180">
            <v>0</v>
          </cell>
          <cell r="AF180" t="str">
            <v>有发票</v>
          </cell>
          <cell r="AG180" t="str">
            <v>124-111-2148</v>
          </cell>
          <cell r="AH180">
            <v>18</v>
          </cell>
          <cell r="AI180">
            <v>4</v>
          </cell>
          <cell r="AJ180">
            <v>14</v>
          </cell>
        </row>
        <row r="181">
          <cell r="B181">
            <v>444</v>
          </cell>
          <cell r="C181" t="str">
            <v>裁断班长</v>
          </cell>
          <cell r="D181" t="str">
            <v>ហ៊ិន រ៉ាម៉ន</v>
          </cell>
          <cell r="E181" t="str">
            <v>HIN RAMORN</v>
          </cell>
          <cell r="F181" t="str">
            <v>M</v>
          </cell>
          <cell r="G181">
            <v>44125</v>
          </cell>
          <cell r="H181">
            <v>2</v>
          </cell>
          <cell r="I181">
            <v>44186</v>
          </cell>
          <cell r="J181">
            <v>44187</v>
          </cell>
          <cell r="K181">
            <v>3</v>
          </cell>
          <cell r="L181">
            <v>44277</v>
          </cell>
          <cell r="M181">
            <v>44278</v>
          </cell>
          <cell r="N181">
            <v>6</v>
          </cell>
          <cell r="O181">
            <v>44462</v>
          </cell>
          <cell r="P181">
            <v>44463</v>
          </cell>
          <cell r="Q181">
            <v>6</v>
          </cell>
          <cell r="R181">
            <v>44644</v>
          </cell>
          <cell r="S181">
            <v>44645</v>
          </cell>
          <cell r="T181">
            <v>6</v>
          </cell>
          <cell r="U181">
            <v>44829</v>
          </cell>
          <cell r="V181" t="str">
            <v>090766567</v>
          </cell>
          <cell r="W181">
            <v>33668</v>
          </cell>
          <cell r="X181">
            <v>29</v>
          </cell>
          <cell r="Y181" t="str">
            <v>1920317-0640286-ថ</v>
          </cell>
          <cell r="Z181" t="str">
            <v>柴桢省</v>
          </cell>
        </row>
        <row r="181">
          <cell r="AC181">
            <v>1</v>
          </cell>
          <cell r="AD181">
            <v>1</v>
          </cell>
          <cell r="AE181">
            <v>0</v>
          </cell>
          <cell r="AF181" t="e">
            <v>#REF!</v>
          </cell>
          <cell r="AG181" t="str">
            <v>有发票</v>
          </cell>
          <cell r="AH181">
            <v>18</v>
          </cell>
          <cell r="AI181">
            <v>4</v>
          </cell>
          <cell r="AJ181">
            <v>14</v>
          </cell>
        </row>
        <row r="182">
          <cell r="B182">
            <v>495</v>
          </cell>
          <cell r="C182" t="str">
            <v>裁断班长</v>
          </cell>
          <cell r="D182" t="str">
            <v>ហួន រចនា</v>
          </cell>
          <cell r="E182" t="str">
            <v>HOUN RACHNA</v>
          </cell>
          <cell r="F182" t="str">
            <v>F</v>
          </cell>
          <cell r="G182">
            <v>44130</v>
          </cell>
          <cell r="H182">
            <v>2</v>
          </cell>
          <cell r="I182">
            <v>44191</v>
          </cell>
          <cell r="J182">
            <v>44192</v>
          </cell>
          <cell r="K182">
            <v>3</v>
          </cell>
          <cell r="L182">
            <v>44282</v>
          </cell>
          <cell r="M182">
            <v>44283</v>
          </cell>
          <cell r="N182">
            <v>6</v>
          </cell>
          <cell r="O182">
            <v>44467</v>
          </cell>
          <cell r="P182">
            <v>44468</v>
          </cell>
          <cell r="Q182">
            <v>6</v>
          </cell>
          <cell r="R182">
            <v>44649</v>
          </cell>
          <cell r="S182">
            <v>44650</v>
          </cell>
          <cell r="T182">
            <v>6</v>
          </cell>
          <cell r="U182">
            <v>44834</v>
          </cell>
          <cell r="V182" t="str">
            <v>090560414</v>
          </cell>
          <cell r="W182">
            <v>33033</v>
          </cell>
          <cell r="X182">
            <v>31</v>
          </cell>
          <cell r="Y182" t="str">
            <v>2900319-2019527-ទ</v>
          </cell>
          <cell r="Z182" t="str">
            <v>柴桢省</v>
          </cell>
        </row>
        <row r="182">
          <cell r="AC182">
            <v>1</v>
          </cell>
          <cell r="AD182">
            <v>2</v>
          </cell>
          <cell r="AE182">
            <v>0</v>
          </cell>
          <cell r="AF182" t="str">
            <v>M01973449</v>
          </cell>
          <cell r="AG182" t="str">
            <v>124-418-4158</v>
          </cell>
          <cell r="AH182">
            <v>18</v>
          </cell>
          <cell r="AI182">
            <v>4</v>
          </cell>
          <cell r="AJ182">
            <v>14</v>
          </cell>
        </row>
        <row r="183">
          <cell r="B183">
            <v>496</v>
          </cell>
          <cell r="C183" t="str">
            <v>裁断班长晚班</v>
          </cell>
          <cell r="D183" t="str">
            <v>ឃុត លីដា</v>
          </cell>
          <cell r="E183" t="str">
            <v>KHUT LIDA</v>
          </cell>
          <cell r="F183" t="str">
            <v>M</v>
          </cell>
          <cell r="G183">
            <v>44130</v>
          </cell>
          <cell r="H183">
            <v>2</v>
          </cell>
          <cell r="I183">
            <v>44191</v>
          </cell>
          <cell r="J183">
            <v>44192</v>
          </cell>
          <cell r="K183">
            <v>3</v>
          </cell>
          <cell r="L183">
            <v>44282</v>
          </cell>
          <cell r="M183">
            <v>44283</v>
          </cell>
          <cell r="N183">
            <v>6</v>
          </cell>
          <cell r="O183">
            <v>44467</v>
          </cell>
          <cell r="P183">
            <v>44468</v>
          </cell>
          <cell r="Q183">
            <v>6</v>
          </cell>
          <cell r="R183">
            <v>44649</v>
          </cell>
          <cell r="S183">
            <v>44650</v>
          </cell>
          <cell r="T183">
            <v>6</v>
          </cell>
          <cell r="U183">
            <v>44834</v>
          </cell>
          <cell r="V183" t="str">
            <v>090711002</v>
          </cell>
          <cell r="W183">
            <v>35439</v>
          </cell>
          <cell r="X183">
            <v>25</v>
          </cell>
        </row>
        <row r="183">
          <cell r="Z183" t="str">
            <v>柴桢省</v>
          </cell>
        </row>
        <row r="183">
          <cell r="AC183">
            <v>1</v>
          </cell>
          <cell r="AD183">
            <v>2</v>
          </cell>
          <cell r="AE183">
            <v>1</v>
          </cell>
          <cell r="AF183" t="e">
            <v>#REF!</v>
          </cell>
          <cell r="AG183" t="str">
            <v>126-678-8979</v>
          </cell>
          <cell r="AH183">
            <v>18</v>
          </cell>
          <cell r="AI183">
            <v>7</v>
          </cell>
          <cell r="AJ183">
            <v>11</v>
          </cell>
        </row>
        <row r="184">
          <cell r="B184">
            <v>542</v>
          </cell>
          <cell r="C184" t="str">
            <v>材料仓</v>
          </cell>
          <cell r="D184" t="str">
            <v>ខៅ ស្រីនាង</v>
          </cell>
          <cell r="E184" t="str">
            <v>KHAO SREYNEANG</v>
          </cell>
          <cell r="F184" t="str">
            <v>F</v>
          </cell>
          <cell r="G184">
            <v>44138</v>
          </cell>
          <cell r="H184">
            <v>2</v>
          </cell>
          <cell r="I184">
            <v>44199</v>
          </cell>
        </row>
        <row r="184">
          <cell r="M184">
            <v>44200</v>
          </cell>
          <cell r="N184">
            <v>6</v>
          </cell>
          <cell r="O184">
            <v>44381</v>
          </cell>
          <cell r="P184">
            <v>44382</v>
          </cell>
          <cell r="Q184">
            <v>6</v>
          </cell>
          <cell r="R184">
            <v>44566</v>
          </cell>
          <cell r="S184">
            <v>44567</v>
          </cell>
          <cell r="T184">
            <v>6</v>
          </cell>
          <cell r="U184">
            <v>44748</v>
          </cell>
          <cell r="V184" t="str">
            <v>090883381</v>
          </cell>
          <cell r="W184">
            <v>36650</v>
          </cell>
          <cell r="X184">
            <v>21</v>
          </cell>
        </row>
        <row r="184">
          <cell r="Z184" t="str">
            <v>柴桢省</v>
          </cell>
        </row>
        <row r="184">
          <cell r="AC184">
            <v>0</v>
          </cell>
          <cell r="AD184">
            <v>0</v>
          </cell>
          <cell r="AE184">
            <v>0</v>
          </cell>
          <cell r="AF184" t="str">
            <v>有发票</v>
          </cell>
          <cell r="AG184" t="str">
            <v>124-268-2196</v>
          </cell>
          <cell r="AH184">
            <v>18</v>
          </cell>
          <cell r="AI184">
            <v>4</v>
          </cell>
          <cell r="AJ184">
            <v>14</v>
          </cell>
        </row>
        <row r="185">
          <cell r="B185">
            <v>564</v>
          </cell>
          <cell r="C185" t="str">
            <v>裁断</v>
          </cell>
          <cell r="D185" t="str">
            <v>ស៊ន់ តែង</v>
          </cell>
          <cell r="E185" t="str">
            <v>SON TOENG</v>
          </cell>
          <cell r="F185" t="str">
            <v>F</v>
          </cell>
          <cell r="G185">
            <v>44139</v>
          </cell>
          <cell r="H185">
            <v>2</v>
          </cell>
          <cell r="I185">
            <v>44200</v>
          </cell>
        </row>
        <row r="185">
          <cell r="M185">
            <v>44201</v>
          </cell>
          <cell r="N185">
            <v>6</v>
          </cell>
          <cell r="O185">
            <v>44382</v>
          </cell>
          <cell r="P185">
            <v>44383</v>
          </cell>
          <cell r="Q185">
            <v>6</v>
          </cell>
          <cell r="R185">
            <v>44567</v>
          </cell>
          <cell r="S185">
            <v>44568</v>
          </cell>
          <cell r="T185">
            <v>6</v>
          </cell>
          <cell r="U185">
            <v>44749</v>
          </cell>
          <cell r="V185" t="str">
            <v>090547271</v>
          </cell>
          <cell r="W185">
            <v>30117</v>
          </cell>
          <cell r="X185">
            <v>39</v>
          </cell>
          <cell r="Y185" t="str">
            <v>2820417-0696272-ភ</v>
          </cell>
          <cell r="Z185" t="str">
            <v>柴桢省</v>
          </cell>
        </row>
        <row r="185">
          <cell r="AC185">
            <v>0</v>
          </cell>
          <cell r="AD185">
            <v>2</v>
          </cell>
          <cell r="AE185">
            <v>1</v>
          </cell>
          <cell r="AF185" t="str">
            <v>有发票</v>
          </cell>
          <cell r="AG185" t="str">
            <v>124-159-7767</v>
          </cell>
          <cell r="AH185">
            <v>18</v>
          </cell>
          <cell r="AI185">
            <v>5</v>
          </cell>
          <cell r="AJ185">
            <v>13</v>
          </cell>
        </row>
        <row r="186">
          <cell r="B186">
            <v>277</v>
          </cell>
          <cell r="C186" t="str">
            <v>裁断</v>
          </cell>
          <cell r="D186" t="str">
            <v>ជឿន សុខចាន់</v>
          </cell>
          <cell r="E186" t="str">
            <v>CHOEUN SOKCHAN</v>
          </cell>
          <cell r="F186" t="str">
            <v>F</v>
          </cell>
          <cell r="G186">
            <v>44107</v>
          </cell>
          <cell r="H186">
            <v>2</v>
          </cell>
          <cell r="I186">
            <v>44168</v>
          </cell>
          <cell r="J186">
            <v>44169</v>
          </cell>
          <cell r="K186">
            <v>3</v>
          </cell>
          <cell r="L186">
            <v>44259</v>
          </cell>
          <cell r="M186">
            <v>44260</v>
          </cell>
          <cell r="N186">
            <v>6</v>
          </cell>
          <cell r="O186">
            <v>44444</v>
          </cell>
          <cell r="P186">
            <v>44445</v>
          </cell>
          <cell r="Q186">
            <v>6</v>
          </cell>
          <cell r="R186">
            <v>44626</v>
          </cell>
          <cell r="S186">
            <v>44627</v>
          </cell>
          <cell r="T186">
            <v>6</v>
          </cell>
          <cell r="U186">
            <v>44811</v>
          </cell>
          <cell r="V186" t="str">
            <v>090567967</v>
          </cell>
          <cell r="W186">
            <v>34019</v>
          </cell>
          <cell r="X186">
            <v>29</v>
          </cell>
          <cell r="Y186" t="str">
            <v>2930317-0659111-ត</v>
          </cell>
          <cell r="Z186" t="str">
            <v>柴桢省</v>
          </cell>
        </row>
        <row r="186">
          <cell r="AC186">
            <v>0</v>
          </cell>
          <cell r="AD186">
            <v>0</v>
          </cell>
          <cell r="AE186">
            <v>0</v>
          </cell>
          <cell r="AF186" t="str">
            <v>M1440599复印件</v>
          </cell>
          <cell r="AG186" t="str">
            <v>有发票</v>
          </cell>
          <cell r="AH186">
            <v>18</v>
          </cell>
          <cell r="AI186">
            <v>4</v>
          </cell>
          <cell r="AJ186">
            <v>14</v>
          </cell>
        </row>
        <row r="187">
          <cell r="B187">
            <v>491</v>
          </cell>
          <cell r="C187" t="str">
            <v>裁断</v>
          </cell>
          <cell r="D187" t="str">
            <v>ថៃ ស្រីហួច</v>
          </cell>
          <cell r="E187" t="str">
            <v>THAI SREYHUOCH</v>
          </cell>
          <cell r="F187" t="str">
            <v>F</v>
          </cell>
          <cell r="G187">
            <v>44130</v>
          </cell>
          <cell r="H187">
            <v>2</v>
          </cell>
          <cell r="I187">
            <v>44191</v>
          </cell>
          <cell r="J187">
            <v>44192</v>
          </cell>
          <cell r="K187">
            <v>3</v>
          </cell>
          <cell r="L187">
            <v>44282</v>
          </cell>
          <cell r="M187">
            <v>44283</v>
          </cell>
          <cell r="N187">
            <v>6</v>
          </cell>
          <cell r="O187">
            <v>44467</v>
          </cell>
          <cell r="P187">
            <v>44468</v>
          </cell>
          <cell r="Q187">
            <v>6</v>
          </cell>
          <cell r="R187">
            <v>44649</v>
          </cell>
          <cell r="S187">
            <v>44650</v>
          </cell>
          <cell r="T187">
            <v>6</v>
          </cell>
          <cell r="U187">
            <v>44834</v>
          </cell>
          <cell r="V187" t="str">
            <v>090920018</v>
          </cell>
          <cell r="W187">
            <v>37411</v>
          </cell>
          <cell r="X187">
            <v>19</v>
          </cell>
          <cell r="Y187" t="str">
            <v>2020820-2438289-ទ</v>
          </cell>
          <cell r="Z187" t="str">
            <v>柴桢省</v>
          </cell>
        </row>
        <row r="187">
          <cell r="AC187">
            <v>0</v>
          </cell>
          <cell r="AD187">
            <v>0</v>
          </cell>
          <cell r="AE187">
            <v>0</v>
          </cell>
          <cell r="AF187" t="str">
            <v>有发票</v>
          </cell>
          <cell r="AG187" t="str">
            <v>121-545-4345</v>
          </cell>
          <cell r="AH187">
            <v>18</v>
          </cell>
          <cell r="AI187">
            <v>4</v>
          </cell>
          <cell r="AJ187">
            <v>14</v>
          </cell>
        </row>
        <row r="188">
          <cell r="B188">
            <v>283</v>
          </cell>
          <cell r="C188" t="str">
            <v>裁断</v>
          </cell>
          <cell r="D188" t="str">
            <v>ជឹម ស្រីម៉ៅ</v>
          </cell>
          <cell r="E188" t="str">
            <v>CHOEM SREYMAO</v>
          </cell>
          <cell r="F188" t="str">
            <v>F</v>
          </cell>
          <cell r="G188">
            <v>44107</v>
          </cell>
          <cell r="H188">
            <v>2</v>
          </cell>
          <cell r="I188">
            <v>44168</v>
          </cell>
          <cell r="J188">
            <v>44169</v>
          </cell>
          <cell r="K188">
            <v>3</v>
          </cell>
          <cell r="L188">
            <v>44259</v>
          </cell>
          <cell r="M188">
            <v>44260</v>
          </cell>
          <cell r="N188">
            <v>6</v>
          </cell>
          <cell r="O188">
            <v>44444</v>
          </cell>
          <cell r="P188">
            <v>44445</v>
          </cell>
          <cell r="Q188">
            <v>6</v>
          </cell>
          <cell r="R188">
            <v>44626</v>
          </cell>
          <cell r="S188">
            <v>44627</v>
          </cell>
          <cell r="T188">
            <v>6</v>
          </cell>
          <cell r="U188">
            <v>44811</v>
          </cell>
          <cell r="V188" t="str">
            <v>090747145</v>
          </cell>
          <cell r="W188">
            <v>33213</v>
          </cell>
          <cell r="X188">
            <v>31</v>
          </cell>
          <cell r="Y188" t="str">
            <v>2900317-0655769-ល</v>
          </cell>
          <cell r="Z188" t="str">
            <v>柴桢省</v>
          </cell>
        </row>
        <row r="188">
          <cell r="AC188">
            <v>0</v>
          </cell>
          <cell r="AD188">
            <v>3</v>
          </cell>
          <cell r="AE188">
            <v>1</v>
          </cell>
          <cell r="AF188" t="str">
            <v>M1527881复印件</v>
          </cell>
          <cell r="AG188" t="str">
            <v>有发票</v>
          </cell>
          <cell r="AH188">
            <v>18</v>
          </cell>
          <cell r="AI188">
            <v>4.5</v>
          </cell>
          <cell r="AJ188">
            <v>13.5</v>
          </cell>
        </row>
        <row r="189">
          <cell r="B189">
            <v>439</v>
          </cell>
          <cell r="C189" t="str">
            <v>裁断</v>
          </cell>
          <cell r="D189" t="str">
            <v>ធឿន ដានី</v>
          </cell>
          <cell r="E189" t="str">
            <v>THOEUN DANY</v>
          </cell>
          <cell r="F189" t="str">
            <v>F</v>
          </cell>
          <cell r="G189">
            <v>44125</v>
          </cell>
          <cell r="H189">
            <v>2</v>
          </cell>
          <cell r="I189">
            <v>44186</v>
          </cell>
          <cell r="J189">
            <v>44187</v>
          </cell>
          <cell r="K189">
            <v>3</v>
          </cell>
          <cell r="L189">
            <v>44277</v>
          </cell>
          <cell r="M189">
            <v>44278</v>
          </cell>
          <cell r="N189">
            <v>6</v>
          </cell>
          <cell r="O189">
            <v>44462</v>
          </cell>
          <cell r="P189">
            <v>44463</v>
          </cell>
          <cell r="Q189">
            <v>6</v>
          </cell>
          <cell r="R189">
            <v>44644</v>
          </cell>
          <cell r="S189">
            <v>44645</v>
          </cell>
          <cell r="T189">
            <v>6</v>
          </cell>
          <cell r="U189">
            <v>44829</v>
          </cell>
          <cell r="V189" t="str">
            <v>090915404</v>
          </cell>
          <cell r="W189">
            <v>36886</v>
          </cell>
          <cell r="X189">
            <v>21</v>
          </cell>
        </row>
        <row r="189">
          <cell r="Z189" t="str">
            <v>柴桢省</v>
          </cell>
        </row>
        <row r="189">
          <cell r="AC189">
            <v>0</v>
          </cell>
          <cell r="AD189">
            <v>0</v>
          </cell>
          <cell r="AE189">
            <v>0</v>
          </cell>
          <cell r="AF189" t="e">
            <v>#REF!</v>
          </cell>
          <cell r="AG189" t="e">
            <v>#REF!</v>
          </cell>
          <cell r="AH189">
            <v>18</v>
          </cell>
          <cell r="AI189">
            <v>4</v>
          </cell>
          <cell r="AJ189">
            <v>14</v>
          </cell>
        </row>
        <row r="190">
          <cell r="B190">
            <v>602</v>
          </cell>
          <cell r="C190" t="str">
            <v>裁断晚班</v>
          </cell>
          <cell r="D190" t="str">
            <v>ឃ្លោក ភិរោធិ</v>
          </cell>
          <cell r="E190" t="str">
            <v>KHLORK PHERORTH</v>
          </cell>
          <cell r="F190" t="str">
            <v>M</v>
          </cell>
          <cell r="G190">
            <v>44167</v>
          </cell>
          <cell r="H190">
            <v>2</v>
          </cell>
          <cell r="I190">
            <v>44229</v>
          </cell>
        </row>
        <row r="190">
          <cell r="M190">
            <v>44230</v>
          </cell>
          <cell r="N190">
            <v>6</v>
          </cell>
          <cell r="O190">
            <v>44411</v>
          </cell>
          <cell r="P190">
            <v>44412</v>
          </cell>
          <cell r="Q190">
            <v>6</v>
          </cell>
          <cell r="R190">
            <v>44596</v>
          </cell>
          <cell r="S190">
            <v>44597</v>
          </cell>
          <cell r="T190">
            <v>6</v>
          </cell>
          <cell r="U190">
            <v>44778</v>
          </cell>
          <cell r="V190" t="str">
            <v>090880378</v>
          </cell>
          <cell r="W190">
            <v>33134</v>
          </cell>
          <cell r="X190">
            <v>31</v>
          </cell>
          <cell r="Y190" t="str">
            <v>1900720-2403789-ទ</v>
          </cell>
        </row>
        <row r="190">
          <cell r="AA190">
            <v>60660332</v>
          </cell>
        </row>
        <row r="190">
          <cell r="AC190">
            <v>0</v>
          </cell>
          <cell r="AD190">
            <v>0</v>
          </cell>
          <cell r="AE190">
            <v>0</v>
          </cell>
          <cell r="AF190" t="str">
            <v>有发票</v>
          </cell>
          <cell r="AG190" t="e">
            <v>#REF!</v>
          </cell>
          <cell r="AH190">
            <v>18</v>
          </cell>
          <cell r="AI190">
            <v>4</v>
          </cell>
          <cell r="AJ190">
            <v>14</v>
          </cell>
        </row>
        <row r="191">
          <cell r="B191">
            <v>340</v>
          </cell>
          <cell r="C191" t="str">
            <v>行政</v>
          </cell>
          <cell r="D191" t="str">
            <v>សោម សារឹម</v>
          </cell>
          <cell r="E191" t="str">
            <v>SORM SARIM</v>
          </cell>
          <cell r="F191" t="str">
            <v>M</v>
          </cell>
          <cell r="G191">
            <v>44112</v>
          </cell>
          <cell r="H191">
            <v>2</v>
          </cell>
          <cell r="I191">
            <v>44173</v>
          </cell>
          <cell r="J191">
            <v>44174</v>
          </cell>
          <cell r="K191">
            <v>3</v>
          </cell>
          <cell r="L191">
            <v>44264</v>
          </cell>
          <cell r="M191">
            <v>44265</v>
          </cell>
          <cell r="N191">
            <v>6</v>
          </cell>
          <cell r="O191">
            <v>44449</v>
          </cell>
          <cell r="P191">
            <v>44450</v>
          </cell>
          <cell r="Q191">
            <v>6</v>
          </cell>
          <cell r="R191">
            <v>44631</v>
          </cell>
          <cell r="S191">
            <v>44632</v>
          </cell>
          <cell r="T191">
            <v>6</v>
          </cell>
          <cell r="U191">
            <v>44816</v>
          </cell>
          <cell r="V191" t="str">
            <v>090875794</v>
          </cell>
          <cell r="W191">
            <v>37382</v>
          </cell>
          <cell r="X191">
            <v>19</v>
          </cell>
          <cell r="Y191" t="str">
            <v>1020520-2370006-វ</v>
          </cell>
          <cell r="Z191" t="str">
            <v>柴桢省</v>
          </cell>
        </row>
        <row r="191">
          <cell r="AC191">
            <v>0</v>
          </cell>
          <cell r="AD191">
            <v>0</v>
          </cell>
          <cell r="AE191">
            <v>0</v>
          </cell>
          <cell r="AF191" t="str">
            <v>有发票</v>
          </cell>
          <cell r="AG191" t="str">
            <v>128-121-2137</v>
          </cell>
          <cell r="AH191">
            <v>18</v>
          </cell>
          <cell r="AI191">
            <v>6</v>
          </cell>
          <cell r="AJ191">
            <v>12</v>
          </cell>
        </row>
        <row r="192">
          <cell r="B192">
            <v>430</v>
          </cell>
          <cell r="C192" t="str">
            <v>品管班长</v>
          </cell>
          <cell r="D192" t="str">
            <v>ស៊ុន ស្រីណា</v>
          </cell>
          <cell r="E192" t="str">
            <v>SUN SREYNA</v>
          </cell>
          <cell r="F192" t="str">
            <v>F</v>
          </cell>
          <cell r="G192">
            <v>44123</v>
          </cell>
          <cell r="H192">
            <v>2</v>
          </cell>
          <cell r="I192">
            <v>44184</v>
          </cell>
          <cell r="J192">
            <v>44185</v>
          </cell>
          <cell r="K192">
            <v>3</v>
          </cell>
          <cell r="L192">
            <v>44275</v>
          </cell>
          <cell r="M192">
            <v>44276</v>
          </cell>
          <cell r="N192">
            <v>6</v>
          </cell>
          <cell r="O192">
            <v>44460</v>
          </cell>
          <cell r="P192">
            <v>44461</v>
          </cell>
          <cell r="Q192">
            <v>6</v>
          </cell>
          <cell r="R192">
            <v>44642</v>
          </cell>
          <cell r="S192">
            <v>44643</v>
          </cell>
          <cell r="T192">
            <v>6</v>
          </cell>
          <cell r="U192">
            <v>44827</v>
          </cell>
          <cell r="V192" t="str">
            <v>090863281</v>
          </cell>
          <cell r="W192">
            <v>32975</v>
          </cell>
          <cell r="X192">
            <v>31</v>
          </cell>
        </row>
        <row r="192">
          <cell r="Z192" t="str">
            <v>柴桢省</v>
          </cell>
        </row>
        <row r="192">
          <cell r="AC192">
            <v>1</v>
          </cell>
          <cell r="AD192">
            <v>2</v>
          </cell>
          <cell r="AE192">
            <v>0</v>
          </cell>
          <cell r="AF192" t="e">
            <v>#REF!</v>
          </cell>
          <cell r="AG192" t="str">
            <v>124-149-8778</v>
          </cell>
          <cell r="AH192">
            <v>18</v>
          </cell>
          <cell r="AI192">
            <v>6</v>
          </cell>
          <cell r="AJ192">
            <v>12</v>
          </cell>
          <cell r="AK192">
            <v>2</v>
          </cell>
        </row>
        <row r="193">
          <cell r="B193">
            <v>431</v>
          </cell>
          <cell r="C193" t="str">
            <v>品管</v>
          </cell>
          <cell r="D193" t="str">
            <v>ចាន់ ស្រីលក្ខ</v>
          </cell>
          <cell r="E193" t="str">
            <v>CHAN SREYLEAK</v>
          </cell>
          <cell r="F193" t="str">
            <v>F</v>
          </cell>
          <cell r="G193">
            <v>44123</v>
          </cell>
          <cell r="H193">
            <v>2</v>
          </cell>
          <cell r="I193">
            <v>44184</v>
          </cell>
          <cell r="J193">
            <v>44185</v>
          </cell>
          <cell r="K193">
            <v>3</v>
          </cell>
          <cell r="L193">
            <v>44275</v>
          </cell>
          <cell r="M193">
            <v>44276</v>
          </cell>
          <cell r="N193">
            <v>6</v>
          </cell>
          <cell r="O193">
            <v>44460</v>
          </cell>
          <cell r="P193">
            <v>44461</v>
          </cell>
          <cell r="Q193">
            <v>6</v>
          </cell>
          <cell r="R193">
            <v>44642</v>
          </cell>
          <cell r="S193">
            <v>44643</v>
          </cell>
          <cell r="T193">
            <v>6</v>
          </cell>
          <cell r="U193">
            <v>44827</v>
          </cell>
          <cell r="V193" t="str">
            <v>090776408</v>
          </cell>
          <cell r="W193">
            <v>34459</v>
          </cell>
          <cell r="X193">
            <v>27</v>
          </cell>
        </row>
        <row r="193">
          <cell r="Z193" t="str">
            <v>柴桢省</v>
          </cell>
        </row>
        <row r="193">
          <cell r="AC193">
            <v>0</v>
          </cell>
          <cell r="AD193">
            <v>1</v>
          </cell>
          <cell r="AE193">
            <v>0</v>
          </cell>
          <cell r="AF193" t="str">
            <v>有发票</v>
          </cell>
          <cell r="AG193" t="str">
            <v>124-550-2958</v>
          </cell>
          <cell r="AH193">
            <v>18</v>
          </cell>
          <cell r="AI193">
            <v>4</v>
          </cell>
          <cell r="AJ193">
            <v>14</v>
          </cell>
        </row>
        <row r="194">
          <cell r="B194">
            <v>433</v>
          </cell>
          <cell r="C194" t="str">
            <v>品管</v>
          </cell>
          <cell r="D194" t="str">
            <v>ស្រី រស្មី</v>
          </cell>
          <cell r="E194" t="str">
            <v>SREY REAKSMEY</v>
          </cell>
          <cell r="F194" t="str">
            <v>F</v>
          </cell>
          <cell r="G194">
            <v>44123</v>
          </cell>
          <cell r="H194">
            <v>2</v>
          </cell>
          <cell r="I194">
            <v>44184</v>
          </cell>
          <cell r="J194">
            <v>44185</v>
          </cell>
          <cell r="K194">
            <v>3</v>
          </cell>
          <cell r="L194">
            <v>44275</v>
          </cell>
          <cell r="M194">
            <v>44276</v>
          </cell>
          <cell r="N194">
            <v>6</v>
          </cell>
          <cell r="O194">
            <v>44460</v>
          </cell>
          <cell r="P194">
            <v>44461</v>
          </cell>
          <cell r="Q194">
            <v>6</v>
          </cell>
          <cell r="R194">
            <v>44642</v>
          </cell>
          <cell r="S194">
            <v>44643</v>
          </cell>
          <cell r="T194">
            <v>6</v>
          </cell>
          <cell r="U194">
            <v>44827</v>
          </cell>
          <cell r="V194" t="str">
            <v>090711663</v>
          </cell>
          <cell r="W194">
            <v>33707</v>
          </cell>
          <cell r="X194">
            <v>29</v>
          </cell>
          <cell r="Y194" t="str">
            <v>2920117-0574362-ថ</v>
          </cell>
          <cell r="Z194" t="str">
            <v>柴桢省</v>
          </cell>
        </row>
        <row r="194">
          <cell r="AC194">
            <v>0</v>
          </cell>
          <cell r="AD194">
            <v>0</v>
          </cell>
          <cell r="AE194">
            <v>0</v>
          </cell>
          <cell r="AF194" t="str">
            <v>M1450918</v>
          </cell>
          <cell r="AG194" t="e">
            <v>#REF!</v>
          </cell>
          <cell r="AH194">
            <v>18</v>
          </cell>
          <cell r="AI194">
            <v>4</v>
          </cell>
          <cell r="AJ194">
            <v>14</v>
          </cell>
        </row>
        <row r="195">
          <cell r="B195">
            <v>435</v>
          </cell>
          <cell r="C195" t="str">
            <v>仓库班长</v>
          </cell>
          <cell r="D195" t="str">
            <v>ឡាក់ សំណាង</v>
          </cell>
          <cell r="E195" t="str">
            <v>LAK SAMNANG</v>
          </cell>
          <cell r="F195" t="str">
            <v>M</v>
          </cell>
          <cell r="G195">
            <v>44123</v>
          </cell>
          <cell r="H195">
            <v>2</v>
          </cell>
          <cell r="I195">
            <v>44184</v>
          </cell>
          <cell r="J195">
            <v>44185</v>
          </cell>
          <cell r="K195">
            <v>3</v>
          </cell>
          <cell r="L195">
            <v>44275</v>
          </cell>
          <cell r="M195">
            <v>44276</v>
          </cell>
          <cell r="N195">
            <v>6</v>
          </cell>
          <cell r="O195">
            <v>44460</v>
          </cell>
          <cell r="P195">
            <v>44461</v>
          </cell>
          <cell r="Q195">
            <v>6</v>
          </cell>
          <cell r="R195">
            <v>44642</v>
          </cell>
          <cell r="S195">
            <v>44643</v>
          </cell>
          <cell r="T195">
            <v>6</v>
          </cell>
          <cell r="U195">
            <v>44827</v>
          </cell>
          <cell r="V195" t="str">
            <v>090855744</v>
          </cell>
          <cell r="W195">
            <v>34310</v>
          </cell>
          <cell r="X195">
            <v>28</v>
          </cell>
          <cell r="Y195" t="str">
            <v>1930318-1293737-ម</v>
          </cell>
          <cell r="Z195" t="str">
            <v>柴桢省</v>
          </cell>
        </row>
        <row r="195">
          <cell r="AC195">
            <v>0</v>
          </cell>
          <cell r="AD195">
            <v>1</v>
          </cell>
          <cell r="AE195">
            <v>0</v>
          </cell>
          <cell r="AF195" t="str">
            <v>M1531888</v>
          </cell>
          <cell r="AG195" t="e">
            <v>#REF!</v>
          </cell>
          <cell r="AH195">
            <v>18</v>
          </cell>
          <cell r="AI195">
            <v>4</v>
          </cell>
          <cell r="AJ195">
            <v>14</v>
          </cell>
        </row>
        <row r="196">
          <cell r="B196">
            <v>446</v>
          </cell>
          <cell r="C196" t="str">
            <v>大底仓</v>
          </cell>
          <cell r="D196" t="str">
            <v>ទេព បញ្ញា</v>
          </cell>
          <cell r="E196" t="str">
            <v>TEP PANHA</v>
          </cell>
          <cell r="F196" t="str">
            <v>M</v>
          </cell>
          <cell r="G196">
            <v>44125</v>
          </cell>
          <cell r="H196">
            <v>2</v>
          </cell>
          <cell r="I196">
            <v>44186</v>
          </cell>
          <cell r="J196">
            <v>44187</v>
          </cell>
          <cell r="K196">
            <v>3</v>
          </cell>
          <cell r="L196">
            <v>44277</v>
          </cell>
          <cell r="M196">
            <v>44278</v>
          </cell>
          <cell r="N196">
            <v>6</v>
          </cell>
          <cell r="O196">
            <v>44462</v>
          </cell>
          <cell r="P196">
            <v>44463</v>
          </cell>
          <cell r="Q196">
            <v>6</v>
          </cell>
          <cell r="R196">
            <v>44644</v>
          </cell>
          <cell r="S196">
            <v>44645</v>
          </cell>
          <cell r="T196">
            <v>6</v>
          </cell>
          <cell r="U196">
            <v>44829</v>
          </cell>
          <cell r="V196" t="str">
            <v>062168033</v>
          </cell>
          <cell r="W196">
            <v>29503</v>
          </cell>
          <cell r="X196">
            <v>41</v>
          </cell>
          <cell r="Y196" t="str">
            <v>1800718-1536297-យ（是发票）</v>
          </cell>
          <cell r="Z196" t="str">
            <v>KOMPONG CHAM</v>
          </cell>
        </row>
        <row r="196">
          <cell r="AC196">
            <v>1</v>
          </cell>
          <cell r="AD196">
            <v>1</v>
          </cell>
          <cell r="AE196">
            <v>0</v>
          </cell>
          <cell r="AF196" t="str">
            <v>有发票</v>
          </cell>
          <cell r="AG196" t="str">
            <v>125-812-55588</v>
          </cell>
          <cell r="AH196">
            <v>18</v>
          </cell>
          <cell r="AI196">
            <v>4</v>
          </cell>
          <cell r="AJ196">
            <v>14</v>
          </cell>
        </row>
        <row r="197">
          <cell r="B197">
            <v>612</v>
          </cell>
          <cell r="C197" t="str">
            <v>品管</v>
          </cell>
          <cell r="D197" t="str">
            <v>ទាវ សុផាន់ណា</v>
          </cell>
          <cell r="E197" t="str">
            <v>TEAV SOPHANNA</v>
          </cell>
          <cell r="F197" t="str">
            <v>F</v>
          </cell>
          <cell r="G197">
            <v>44173</v>
          </cell>
          <cell r="H197">
            <v>2</v>
          </cell>
          <cell r="I197">
            <v>44235</v>
          </cell>
        </row>
        <row r="197">
          <cell r="M197">
            <v>44236</v>
          </cell>
          <cell r="N197">
            <v>6</v>
          </cell>
          <cell r="O197">
            <v>44417</v>
          </cell>
          <cell r="P197">
            <v>44418</v>
          </cell>
          <cell r="Q197">
            <v>6</v>
          </cell>
          <cell r="R197">
            <v>44602</v>
          </cell>
          <cell r="S197">
            <v>44603</v>
          </cell>
          <cell r="T197">
            <v>6</v>
          </cell>
          <cell r="U197">
            <v>44784</v>
          </cell>
          <cell r="V197" t="str">
            <v>090684824</v>
          </cell>
          <cell r="W197">
            <v>35466</v>
          </cell>
          <cell r="X197">
            <v>25</v>
          </cell>
          <cell r="Y197" t="str">
            <v>2970117-0570497-រ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 t="str">
            <v>有发票</v>
          </cell>
          <cell r="AG197" t="str">
            <v>127-103-3358</v>
          </cell>
          <cell r="AH197">
            <v>18</v>
          </cell>
          <cell r="AI197">
            <v>4</v>
          </cell>
          <cell r="AJ197">
            <v>14</v>
          </cell>
        </row>
        <row r="198">
          <cell r="B198">
            <v>618</v>
          </cell>
          <cell r="C198" t="str">
            <v>裁断班长</v>
          </cell>
          <cell r="D198" t="str">
            <v>ប្រាក់ សាវុធ</v>
          </cell>
          <cell r="E198" t="str">
            <v>PRAK SAVUTH</v>
          </cell>
          <cell r="F198" t="str">
            <v>F</v>
          </cell>
          <cell r="G198">
            <v>44173</v>
          </cell>
          <cell r="H198">
            <v>2</v>
          </cell>
          <cell r="I198">
            <v>44235</v>
          </cell>
        </row>
        <row r="198">
          <cell r="M198">
            <v>44236</v>
          </cell>
          <cell r="N198">
            <v>6</v>
          </cell>
          <cell r="O198">
            <v>44417</v>
          </cell>
          <cell r="P198">
            <v>44418</v>
          </cell>
          <cell r="Q198">
            <v>6</v>
          </cell>
          <cell r="R198">
            <v>44602</v>
          </cell>
          <cell r="S198">
            <v>44603</v>
          </cell>
          <cell r="T198">
            <v>6</v>
          </cell>
          <cell r="U198">
            <v>44784</v>
          </cell>
          <cell r="V198" t="str">
            <v>090726032</v>
          </cell>
          <cell r="W198">
            <v>32696</v>
          </cell>
          <cell r="X198">
            <v>32</v>
          </cell>
          <cell r="Y198" t="str">
            <v>2890317-0657954-ក</v>
          </cell>
        </row>
        <row r="198">
          <cell r="AC198">
            <v>1</v>
          </cell>
          <cell r="AD198">
            <v>2</v>
          </cell>
          <cell r="AE198">
            <v>1</v>
          </cell>
          <cell r="AF198" t="e">
            <v>#REF!</v>
          </cell>
          <cell r="AG198" t="str">
            <v>有发票</v>
          </cell>
          <cell r="AH198">
            <v>18</v>
          </cell>
          <cell r="AI198">
            <v>5</v>
          </cell>
          <cell r="AJ198">
            <v>13</v>
          </cell>
        </row>
        <row r="199">
          <cell r="B199">
            <v>629</v>
          </cell>
          <cell r="C199" t="str">
            <v>裁断</v>
          </cell>
          <cell r="D199" t="str">
            <v>ហេង ហួត</v>
          </cell>
          <cell r="E199" t="str">
            <v>HENG HUOT</v>
          </cell>
          <cell r="F199" t="str">
            <v>M</v>
          </cell>
          <cell r="G199">
            <v>44173</v>
          </cell>
          <cell r="H199">
            <v>2</v>
          </cell>
          <cell r="I199">
            <v>44235</v>
          </cell>
        </row>
        <row r="199">
          <cell r="M199">
            <v>44236</v>
          </cell>
          <cell r="N199">
            <v>6</v>
          </cell>
          <cell r="O199">
            <v>44417</v>
          </cell>
          <cell r="P199">
            <v>44418</v>
          </cell>
          <cell r="Q199">
            <v>6</v>
          </cell>
          <cell r="R199">
            <v>44602</v>
          </cell>
          <cell r="S199">
            <v>44603</v>
          </cell>
          <cell r="T199">
            <v>6</v>
          </cell>
          <cell r="U199">
            <v>44784</v>
          </cell>
          <cell r="V199" t="str">
            <v>050894012</v>
          </cell>
          <cell r="W199">
            <v>32978</v>
          </cell>
          <cell r="X199">
            <v>31</v>
          </cell>
          <cell r="Y199" t="str">
            <v>1901117-0973008-ណ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 t="str">
            <v>有发票</v>
          </cell>
          <cell r="AG199" t="str">
            <v>124-309-0616</v>
          </cell>
          <cell r="AH199">
            <v>18</v>
          </cell>
          <cell r="AI199">
            <v>4</v>
          </cell>
          <cell r="AJ199">
            <v>14</v>
          </cell>
        </row>
        <row r="200">
          <cell r="B200">
            <v>624</v>
          </cell>
          <cell r="C200" t="str">
            <v>裁断晚班</v>
          </cell>
          <cell r="D200" t="str">
            <v>ឆោម ស៊ីវេត</v>
          </cell>
          <cell r="E200" t="str">
            <v>CHHORM SIVET</v>
          </cell>
          <cell r="F200" t="str">
            <v>M</v>
          </cell>
          <cell r="G200">
            <v>44173</v>
          </cell>
          <cell r="H200">
            <v>2</v>
          </cell>
          <cell r="I200">
            <v>44235</v>
          </cell>
        </row>
        <row r="200">
          <cell r="M200">
            <v>44236</v>
          </cell>
          <cell r="N200">
            <v>6</v>
          </cell>
          <cell r="O200">
            <v>44417</v>
          </cell>
          <cell r="P200">
            <v>44418</v>
          </cell>
          <cell r="Q200">
            <v>6</v>
          </cell>
          <cell r="R200">
            <v>44602</v>
          </cell>
          <cell r="S200">
            <v>44603</v>
          </cell>
          <cell r="T200">
            <v>6</v>
          </cell>
          <cell r="U200">
            <v>44784</v>
          </cell>
          <cell r="V200" t="str">
            <v>090920250</v>
          </cell>
          <cell r="W200">
            <v>33520</v>
          </cell>
          <cell r="X200">
            <v>30</v>
          </cell>
          <cell r="Y200" t="str">
            <v>1910318-1295570-ន</v>
          </cell>
        </row>
        <row r="200">
          <cell r="AC200">
            <v>1</v>
          </cell>
          <cell r="AD200">
            <v>2</v>
          </cell>
          <cell r="AE200">
            <v>1</v>
          </cell>
          <cell r="AF200" t="str">
            <v>有发票</v>
          </cell>
          <cell r="AG200" t="str">
            <v>125-929-2864</v>
          </cell>
          <cell r="AH200">
            <v>18</v>
          </cell>
          <cell r="AI200">
            <v>4</v>
          </cell>
          <cell r="AJ200">
            <v>14</v>
          </cell>
        </row>
        <row r="201">
          <cell r="B201">
            <v>611</v>
          </cell>
          <cell r="C201" t="str">
            <v>针车B2线</v>
          </cell>
          <cell r="D201" t="str">
            <v>លន់ ស្រីពៅ</v>
          </cell>
          <cell r="E201" t="str">
            <v>LUN SREYPAO</v>
          </cell>
          <cell r="F201" t="str">
            <v>F</v>
          </cell>
          <cell r="G201">
            <v>44169</v>
          </cell>
          <cell r="H201">
            <v>2</v>
          </cell>
          <cell r="I201">
            <v>44231</v>
          </cell>
        </row>
        <row r="201">
          <cell r="M201">
            <v>44232</v>
          </cell>
          <cell r="N201">
            <v>6</v>
          </cell>
          <cell r="O201">
            <v>44413</v>
          </cell>
          <cell r="P201">
            <v>44414</v>
          </cell>
          <cell r="Q201">
            <v>6</v>
          </cell>
          <cell r="R201">
            <v>44598</v>
          </cell>
          <cell r="S201">
            <v>44599</v>
          </cell>
          <cell r="T201">
            <v>6</v>
          </cell>
          <cell r="U201">
            <v>44780</v>
          </cell>
          <cell r="V201" t="str">
            <v>090631803</v>
          </cell>
          <cell r="W201">
            <v>35138</v>
          </cell>
          <cell r="X201">
            <v>25</v>
          </cell>
          <cell r="Y201" t="str">
            <v>2960117-0571268-ព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 t="e">
            <v>#REF!</v>
          </cell>
          <cell r="AG201" t="str">
            <v>124-504-3209</v>
          </cell>
          <cell r="AH201">
            <v>18</v>
          </cell>
          <cell r="AI201">
            <v>4</v>
          </cell>
          <cell r="AJ201">
            <v>14</v>
          </cell>
        </row>
        <row r="202">
          <cell r="B202">
            <v>614</v>
          </cell>
          <cell r="C202" t="str">
            <v>针车B2线</v>
          </cell>
          <cell r="D202" t="str">
            <v>ស្មោង មនោរា</v>
          </cell>
          <cell r="E202" t="str">
            <v>SMONG MORNOREA</v>
          </cell>
          <cell r="F202" t="str">
            <v>F</v>
          </cell>
          <cell r="G202">
            <v>44169</v>
          </cell>
          <cell r="H202">
            <v>2</v>
          </cell>
          <cell r="I202">
            <v>44231</v>
          </cell>
        </row>
        <row r="202">
          <cell r="M202">
            <v>44232</v>
          </cell>
          <cell r="N202">
            <v>6</v>
          </cell>
          <cell r="O202">
            <v>44413</v>
          </cell>
          <cell r="P202">
            <v>44414</v>
          </cell>
          <cell r="Q202">
            <v>6</v>
          </cell>
          <cell r="R202">
            <v>44598</v>
          </cell>
          <cell r="S202">
            <v>44599</v>
          </cell>
          <cell r="T202">
            <v>6</v>
          </cell>
          <cell r="U202">
            <v>44780</v>
          </cell>
          <cell r="V202" t="str">
            <v>090832850</v>
          </cell>
          <cell r="W202">
            <v>32247</v>
          </cell>
          <cell r="X202">
            <v>33</v>
          </cell>
          <cell r="Y202" t="str">
            <v>2880217-0611002-ច</v>
          </cell>
        </row>
        <row r="202">
          <cell r="AC202">
            <v>1</v>
          </cell>
          <cell r="AD202">
            <v>0</v>
          </cell>
          <cell r="AE202">
            <v>0</v>
          </cell>
          <cell r="AF202" t="e">
            <v>#REF!</v>
          </cell>
          <cell r="AG202" t="str">
            <v>124-081-6405</v>
          </cell>
          <cell r="AH202">
            <v>18</v>
          </cell>
          <cell r="AI202">
            <v>4</v>
          </cell>
          <cell r="AJ202">
            <v>14</v>
          </cell>
        </row>
        <row r="203">
          <cell r="B203">
            <v>615</v>
          </cell>
          <cell r="C203" t="str">
            <v>针车B2线</v>
          </cell>
          <cell r="D203" t="str">
            <v>បូ ធីតា</v>
          </cell>
          <cell r="E203" t="str">
            <v>BO THIDA</v>
          </cell>
          <cell r="F203" t="str">
            <v>F</v>
          </cell>
          <cell r="G203">
            <v>44169</v>
          </cell>
          <cell r="H203">
            <v>2</v>
          </cell>
          <cell r="I203">
            <v>44231</v>
          </cell>
        </row>
        <row r="203">
          <cell r="M203">
            <v>44232</v>
          </cell>
          <cell r="N203">
            <v>6</v>
          </cell>
          <cell r="O203">
            <v>44413</v>
          </cell>
          <cell r="P203">
            <v>44414</v>
          </cell>
          <cell r="Q203">
            <v>6</v>
          </cell>
          <cell r="R203">
            <v>44598</v>
          </cell>
          <cell r="S203">
            <v>44599</v>
          </cell>
          <cell r="T203">
            <v>6</v>
          </cell>
          <cell r="U203">
            <v>44780</v>
          </cell>
          <cell r="V203" t="str">
            <v>090789302</v>
          </cell>
          <cell r="W203">
            <v>33704</v>
          </cell>
          <cell r="X203">
            <v>29</v>
          </cell>
          <cell r="Y203" t="str">
            <v>2920317-0657857-ស</v>
          </cell>
        </row>
        <row r="203">
          <cell r="AC203">
            <v>1</v>
          </cell>
          <cell r="AD203">
            <v>1</v>
          </cell>
          <cell r="AE203">
            <v>0</v>
          </cell>
          <cell r="AF203" t="e">
            <v>#REF!</v>
          </cell>
          <cell r="AG203" t="str">
            <v>124-919-1943</v>
          </cell>
          <cell r="AH203">
            <v>18</v>
          </cell>
          <cell r="AI203">
            <v>4</v>
          </cell>
          <cell r="AJ203">
            <v>14</v>
          </cell>
        </row>
        <row r="204">
          <cell r="B204">
            <v>617</v>
          </cell>
          <cell r="C204" t="str">
            <v>针车A2线</v>
          </cell>
          <cell r="D204" t="str">
            <v>ពាន ឃា</v>
          </cell>
          <cell r="E204" t="str">
            <v>PEAN KHEA</v>
          </cell>
          <cell r="F204" t="str">
            <v>F</v>
          </cell>
          <cell r="G204">
            <v>44169</v>
          </cell>
          <cell r="H204">
            <v>2</v>
          </cell>
          <cell r="I204">
            <v>44231</v>
          </cell>
        </row>
        <row r="204">
          <cell r="M204">
            <v>44232</v>
          </cell>
          <cell r="N204">
            <v>6</v>
          </cell>
          <cell r="O204">
            <v>44413</v>
          </cell>
          <cell r="P204">
            <v>44414</v>
          </cell>
          <cell r="Q204">
            <v>6</v>
          </cell>
          <cell r="R204">
            <v>44598</v>
          </cell>
          <cell r="S204">
            <v>44599</v>
          </cell>
          <cell r="T204">
            <v>6</v>
          </cell>
          <cell r="U204">
            <v>44780</v>
          </cell>
          <cell r="V204" t="str">
            <v>090594073</v>
          </cell>
          <cell r="W204">
            <v>35165</v>
          </cell>
          <cell r="X204">
            <v>25</v>
          </cell>
          <cell r="Y204" t="str">
            <v>2960117-0569414-ព</v>
          </cell>
        </row>
        <row r="204">
          <cell r="AC204">
            <v>1</v>
          </cell>
          <cell r="AD204">
            <v>1</v>
          </cell>
          <cell r="AE204">
            <v>1</v>
          </cell>
          <cell r="AF204" t="e">
            <v>#REF!</v>
          </cell>
          <cell r="AG204" t="e">
            <v>#REF!</v>
          </cell>
          <cell r="AH204">
            <v>18</v>
          </cell>
          <cell r="AI204">
            <v>4</v>
          </cell>
          <cell r="AJ204">
            <v>14</v>
          </cell>
        </row>
        <row r="205">
          <cell r="B205">
            <v>619</v>
          </cell>
          <cell r="C205" t="str">
            <v>针车C1线</v>
          </cell>
          <cell r="D205" t="str">
            <v>យុន លីតា</v>
          </cell>
          <cell r="E205" t="str">
            <v>YON LITA</v>
          </cell>
          <cell r="F205" t="str">
            <v>F</v>
          </cell>
          <cell r="G205">
            <v>44173</v>
          </cell>
          <cell r="H205">
            <v>2</v>
          </cell>
          <cell r="I205">
            <v>44235</v>
          </cell>
        </row>
        <row r="205">
          <cell r="M205">
            <v>44236</v>
          </cell>
          <cell r="N205">
            <v>6</v>
          </cell>
          <cell r="O205">
            <v>44417</v>
          </cell>
          <cell r="P205">
            <v>44418</v>
          </cell>
          <cell r="Q205">
            <v>6</v>
          </cell>
          <cell r="R205">
            <v>44602</v>
          </cell>
          <cell r="S205">
            <v>44603</v>
          </cell>
          <cell r="T205">
            <v>6</v>
          </cell>
          <cell r="U205">
            <v>44784</v>
          </cell>
          <cell r="V205" t="str">
            <v>090910714</v>
          </cell>
          <cell r="W205">
            <v>36921</v>
          </cell>
          <cell r="X205">
            <v>21</v>
          </cell>
          <cell r="Y205" t="str">
            <v>2010620-2380794-ឋ</v>
          </cell>
        </row>
        <row r="205">
          <cell r="AC205">
            <v>0</v>
          </cell>
          <cell r="AD205">
            <v>0</v>
          </cell>
          <cell r="AE205">
            <v>0</v>
          </cell>
          <cell r="AF205" t="str">
            <v>有发票</v>
          </cell>
          <cell r="AG205" t="str">
            <v>124-560-2808</v>
          </cell>
          <cell r="AH205">
            <v>18</v>
          </cell>
          <cell r="AI205">
            <v>4</v>
          </cell>
          <cell r="AJ205">
            <v>14</v>
          </cell>
        </row>
        <row r="206">
          <cell r="B206">
            <v>620</v>
          </cell>
          <cell r="C206" t="str">
            <v>针车C1线</v>
          </cell>
          <cell r="D206" t="str">
            <v>ម៉ុត រត្ថា</v>
          </cell>
          <cell r="E206" t="str">
            <v>MOT RATHA</v>
          </cell>
          <cell r="F206" t="str">
            <v>F</v>
          </cell>
          <cell r="G206">
            <v>44173</v>
          </cell>
          <cell r="H206">
            <v>2</v>
          </cell>
          <cell r="I206">
            <v>44235</v>
          </cell>
        </row>
        <row r="206">
          <cell r="M206">
            <v>44236</v>
          </cell>
          <cell r="N206">
            <v>6</v>
          </cell>
          <cell r="O206">
            <v>44417</v>
          </cell>
          <cell r="P206">
            <v>44418</v>
          </cell>
          <cell r="Q206">
            <v>6</v>
          </cell>
          <cell r="R206">
            <v>44602</v>
          </cell>
          <cell r="S206">
            <v>44603</v>
          </cell>
          <cell r="T206">
            <v>6</v>
          </cell>
          <cell r="U206">
            <v>44784</v>
          </cell>
          <cell r="V206" t="str">
            <v>090921703</v>
          </cell>
          <cell r="W206">
            <v>37421</v>
          </cell>
          <cell r="X206">
            <v>19</v>
          </cell>
          <cell r="Y206" t="str">
            <v>2021220-2516349-ឈ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 t="str">
            <v>有发票</v>
          </cell>
          <cell r="AG206" t="str">
            <v>128-848-4743</v>
          </cell>
          <cell r="AH206">
            <v>18</v>
          </cell>
          <cell r="AI206">
            <v>4</v>
          </cell>
          <cell r="AJ206">
            <v>14</v>
          </cell>
        </row>
        <row r="207">
          <cell r="B207">
            <v>626</v>
          </cell>
          <cell r="C207" t="str">
            <v>针车C1线</v>
          </cell>
          <cell r="D207" t="str">
            <v>តី ស្រីប៉ុម</v>
          </cell>
          <cell r="E207" t="str">
            <v>TEY SREYPOM</v>
          </cell>
          <cell r="F207" t="str">
            <v>F</v>
          </cell>
          <cell r="G207">
            <v>44173</v>
          </cell>
          <cell r="H207">
            <v>2</v>
          </cell>
          <cell r="I207">
            <v>44235</v>
          </cell>
        </row>
        <row r="207">
          <cell r="M207">
            <v>44236</v>
          </cell>
          <cell r="N207">
            <v>6</v>
          </cell>
          <cell r="O207">
            <v>44417</v>
          </cell>
          <cell r="P207">
            <v>44418</v>
          </cell>
          <cell r="Q207">
            <v>6</v>
          </cell>
          <cell r="R207">
            <v>44602</v>
          </cell>
          <cell r="S207">
            <v>44603</v>
          </cell>
          <cell r="T207">
            <v>6</v>
          </cell>
          <cell r="U207">
            <v>44784</v>
          </cell>
          <cell r="V207" t="str">
            <v>051436905</v>
          </cell>
          <cell r="W207">
            <v>36918</v>
          </cell>
          <cell r="X207">
            <v>21</v>
          </cell>
          <cell r="Y207">
            <v>2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 t="str">
            <v>有发票</v>
          </cell>
          <cell r="AG207" t="str">
            <v>有发票</v>
          </cell>
          <cell r="AH207">
            <v>18</v>
          </cell>
          <cell r="AI207">
            <v>5</v>
          </cell>
          <cell r="AJ207">
            <v>13</v>
          </cell>
          <cell r="AK207">
            <v>1</v>
          </cell>
        </row>
        <row r="208">
          <cell r="B208">
            <v>628</v>
          </cell>
          <cell r="C208" t="str">
            <v>成型A线</v>
          </cell>
          <cell r="D208" t="str">
            <v>ចាន់ សុផៃ</v>
          </cell>
          <cell r="E208" t="str">
            <v>CHAN SOPAL</v>
          </cell>
          <cell r="F208" t="str">
            <v>F</v>
          </cell>
          <cell r="G208">
            <v>44183</v>
          </cell>
          <cell r="H208">
            <v>2</v>
          </cell>
          <cell r="I208">
            <v>44245</v>
          </cell>
        </row>
        <row r="208">
          <cell r="M208">
            <v>44246</v>
          </cell>
          <cell r="N208">
            <v>6</v>
          </cell>
          <cell r="O208">
            <v>44427</v>
          </cell>
          <cell r="P208">
            <v>44428</v>
          </cell>
          <cell r="Q208">
            <v>6</v>
          </cell>
          <cell r="R208">
            <v>44612</v>
          </cell>
          <cell r="S208">
            <v>44613</v>
          </cell>
          <cell r="T208">
            <v>6</v>
          </cell>
          <cell r="U208">
            <v>44794</v>
          </cell>
          <cell r="V208" t="str">
            <v>090588331</v>
          </cell>
          <cell r="W208">
            <v>33945</v>
          </cell>
          <cell r="X208">
            <v>29</v>
          </cell>
          <cell r="Y208" t="str">
            <v>2920117-0576996-ឡ</v>
          </cell>
        </row>
        <row r="208">
          <cell r="AC208">
            <v>1</v>
          </cell>
          <cell r="AD208">
            <v>0</v>
          </cell>
          <cell r="AE208">
            <v>0</v>
          </cell>
          <cell r="AF208">
            <v>2275700</v>
          </cell>
          <cell r="AG208" t="e">
            <v>#REF!</v>
          </cell>
          <cell r="AH208">
            <v>18</v>
          </cell>
          <cell r="AI208">
            <v>10</v>
          </cell>
          <cell r="AJ208">
            <v>8</v>
          </cell>
        </row>
        <row r="209">
          <cell r="B209">
            <v>648</v>
          </cell>
          <cell r="C209" t="str">
            <v>成型D线</v>
          </cell>
          <cell r="D209" t="str">
            <v>ធឿន ចំប៉ី</v>
          </cell>
          <cell r="E209" t="str">
            <v>THOEURN CHOMBY</v>
          </cell>
          <cell r="F209" t="str">
            <v>F</v>
          </cell>
          <cell r="G209">
            <v>44187</v>
          </cell>
          <cell r="H209">
            <v>2</v>
          </cell>
          <cell r="I209">
            <v>44249</v>
          </cell>
        </row>
        <row r="209">
          <cell r="M209">
            <v>44250</v>
          </cell>
          <cell r="N209">
            <v>6</v>
          </cell>
          <cell r="O209">
            <v>44431</v>
          </cell>
          <cell r="P209">
            <v>44432</v>
          </cell>
          <cell r="Q209">
            <v>6</v>
          </cell>
          <cell r="R209">
            <v>44616</v>
          </cell>
          <cell r="S209">
            <v>44617</v>
          </cell>
          <cell r="T209">
            <v>6</v>
          </cell>
          <cell r="U209">
            <v>44798</v>
          </cell>
          <cell r="V209" t="str">
            <v>090832855</v>
          </cell>
          <cell r="W209">
            <v>36252</v>
          </cell>
          <cell r="X209">
            <v>22</v>
          </cell>
          <cell r="Y209" t="str">
            <v>2990417-0690781-ហ</v>
          </cell>
        </row>
        <row r="209">
          <cell r="AC209">
            <v>0</v>
          </cell>
          <cell r="AD209">
            <v>0</v>
          </cell>
          <cell r="AE209">
            <v>0</v>
          </cell>
          <cell r="AF209">
            <v>2218990</v>
          </cell>
          <cell r="AG209" t="str">
            <v>128-846-3652</v>
          </cell>
          <cell r="AH209">
            <v>18</v>
          </cell>
          <cell r="AI209">
            <v>4</v>
          </cell>
          <cell r="AJ209">
            <v>14</v>
          </cell>
        </row>
        <row r="210">
          <cell r="B210">
            <v>661</v>
          </cell>
          <cell r="C210" t="str">
            <v>成型B线</v>
          </cell>
          <cell r="D210" t="str">
            <v>ម៉ាក់ វន្ឌី</v>
          </cell>
          <cell r="E210" t="str">
            <v>MATT VANDY</v>
          </cell>
          <cell r="F210" t="str">
            <v>F</v>
          </cell>
          <cell r="G210">
            <v>44188</v>
          </cell>
          <cell r="H210">
            <v>2</v>
          </cell>
          <cell r="I210">
            <v>44250</v>
          </cell>
        </row>
        <row r="210">
          <cell r="M210">
            <v>44251</v>
          </cell>
          <cell r="N210">
            <v>6</v>
          </cell>
          <cell r="O210">
            <v>44432</v>
          </cell>
          <cell r="P210">
            <v>44433</v>
          </cell>
          <cell r="Q210">
            <v>6</v>
          </cell>
          <cell r="R210">
            <v>44617</v>
          </cell>
          <cell r="S210">
            <v>44618</v>
          </cell>
          <cell r="T210">
            <v>6</v>
          </cell>
          <cell r="U210">
            <v>44799</v>
          </cell>
          <cell r="V210" t="str">
            <v>090906014</v>
          </cell>
          <cell r="W210">
            <v>37569</v>
          </cell>
          <cell r="X210">
            <v>19</v>
          </cell>
          <cell r="Y210" t="str">
            <v>2021220-2527945-ធ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 t="str">
            <v>有发票</v>
          </cell>
          <cell r="AG210" t="str">
            <v>128-559-7995</v>
          </cell>
          <cell r="AH210">
            <v>18</v>
          </cell>
          <cell r="AI210">
            <v>4</v>
          </cell>
          <cell r="AJ210">
            <v>14</v>
          </cell>
        </row>
        <row r="211">
          <cell r="B211">
            <v>636</v>
          </cell>
          <cell r="C211" t="str">
            <v>针车A1线</v>
          </cell>
          <cell r="D211" t="str">
            <v>សាន​ កូឡាប</v>
          </cell>
          <cell r="E211" t="str">
            <v>SAN KOLAB</v>
          </cell>
          <cell r="F211" t="str">
            <v>F</v>
          </cell>
          <cell r="G211">
            <v>44184</v>
          </cell>
          <cell r="H211">
            <v>2</v>
          </cell>
          <cell r="I211">
            <v>44246</v>
          </cell>
        </row>
        <row r="211">
          <cell r="M211">
            <v>44247</v>
          </cell>
          <cell r="N211">
            <v>6</v>
          </cell>
          <cell r="O211">
            <v>44428</v>
          </cell>
          <cell r="P211">
            <v>44429</v>
          </cell>
          <cell r="Q211">
            <v>6</v>
          </cell>
          <cell r="R211">
            <v>44613</v>
          </cell>
          <cell r="S211">
            <v>44614</v>
          </cell>
          <cell r="T211">
            <v>6</v>
          </cell>
          <cell r="U211">
            <v>44795</v>
          </cell>
          <cell r="V211" t="str">
            <v>090705515</v>
          </cell>
          <cell r="W211">
            <v>33613</v>
          </cell>
          <cell r="X211">
            <v>30</v>
          </cell>
          <cell r="Y211" t="str">
            <v>2921216-0495664-ម</v>
          </cell>
        </row>
        <row r="211">
          <cell r="AA211" t="str">
            <v>0882938063</v>
          </cell>
        </row>
        <row r="211">
          <cell r="AC211">
            <v>1</v>
          </cell>
          <cell r="AD211">
            <v>1</v>
          </cell>
          <cell r="AE211">
            <v>0</v>
          </cell>
          <cell r="AF211" t="str">
            <v>M1448825</v>
          </cell>
          <cell r="AG211" t="e">
            <v>#REF!</v>
          </cell>
          <cell r="AH211">
            <v>18</v>
          </cell>
          <cell r="AI211">
            <v>4</v>
          </cell>
          <cell r="AJ211">
            <v>14</v>
          </cell>
        </row>
        <row r="212">
          <cell r="B212">
            <v>635</v>
          </cell>
          <cell r="C212" t="str">
            <v>针车C2线</v>
          </cell>
          <cell r="D212" t="str">
            <v>សោម សារី</v>
          </cell>
          <cell r="E212" t="str">
            <v>SOM SAVY</v>
          </cell>
          <cell r="F212" t="str">
            <v>F</v>
          </cell>
          <cell r="G212">
            <v>44184</v>
          </cell>
          <cell r="H212">
            <v>2</v>
          </cell>
          <cell r="I212">
            <v>44246</v>
          </cell>
        </row>
        <row r="212">
          <cell r="M212">
            <v>44247</v>
          </cell>
          <cell r="N212">
            <v>6</v>
          </cell>
          <cell r="O212">
            <v>44428</v>
          </cell>
          <cell r="P212">
            <v>44429</v>
          </cell>
          <cell r="Q212">
            <v>6</v>
          </cell>
          <cell r="R212">
            <v>44613</v>
          </cell>
          <cell r="S212">
            <v>44614</v>
          </cell>
          <cell r="T212">
            <v>6</v>
          </cell>
          <cell r="U212">
            <v>44795</v>
          </cell>
          <cell r="V212" t="str">
            <v>090763860</v>
          </cell>
          <cell r="W212">
            <v>31062</v>
          </cell>
          <cell r="X212">
            <v>37</v>
          </cell>
          <cell r="Y212" t="str">
            <v>2850117-0569459-ស</v>
          </cell>
        </row>
        <row r="212">
          <cell r="AA212" t="str">
            <v>0976072108</v>
          </cell>
        </row>
        <row r="212">
          <cell r="AC212">
            <v>1</v>
          </cell>
          <cell r="AD212">
            <v>2</v>
          </cell>
          <cell r="AE212">
            <v>1</v>
          </cell>
          <cell r="AF212">
            <v>2278912</v>
          </cell>
          <cell r="AG212" t="e">
            <v>#REF!</v>
          </cell>
          <cell r="AH212">
            <v>18</v>
          </cell>
          <cell r="AI212">
            <v>4</v>
          </cell>
          <cell r="AJ212">
            <v>14</v>
          </cell>
        </row>
        <row r="213">
          <cell r="B213">
            <v>634</v>
          </cell>
          <cell r="C213" t="str">
            <v>成型A线</v>
          </cell>
          <cell r="D213" t="str">
            <v>កូប អាន់</v>
          </cell>
          <cell r="E213" t="str">
            <v>KOP ANN</v>
          </cell>
          <cell r="F213" t="str">
            <v>F</v>
          </cell>
          <cell r="G213">
            <v>44184</v>
          </cell>
          <cell r="H213">
            <v>2</v>
          </cell>
          <cell r="I213">
            <v>44246</v>
          </cell>
        </row>
        <row r="213">
          <cell r="M213">
            <v>44247</v>
          </cell>
          <cell r="N213">
            <v>6</v>
          </cell>
          <cell r="O213">
            <v>44428</v>
          </cell>
          <cell r="P213">
            <v>44429</v>
          </cell>
          <cell r="Q213">
            <v>6</v>
          </cell>
          <cell r="R213">
            <v>44613</v>
          </cell>
          <cell r="S213">
            <v>44614</v>
          </cell>
          <cell r="T213">
            <v>6</v>
          </cell>
          <cell r="U213">
            <v>44795</v>
          </cell>
          <cell r="V213" t="str">
            <v>090897727</v>
          </cell>
          <cell r="W213">
            <v>36894</v>
          </cell>
          <cell r="X213">
            <v>21</v>
          </cell>
          <cell r="Y213" t="str">
            <v>2010519-2059350-ញ</v>
          </cell>
        </row>
        <row r="213">
          <cell r="AA213" t="str">
            <v>0889667945</v>
          </cell>
        </row>
        <row r="213">
          <cell r="AC213">
            <v>0</v>
          </cell>
          <cell r="AD213">
            <v>0</v>
          </cell>
          <cell r="AE213">
            <v>0</v>
          </cell>
          <cell r="AF213" t="str">
            <v>M02047026</v>
          </cell>
          <cell r="AG213" t="str">
            <v>128-848-6562</v>
          </cell>
          <cell r="AH213">
            <v>18</v>
          </cell>
          <cell r="AI213">
            <v>4</v>
          </cell>
          <cell r="AJ213">
            <v>14</v>
          </cell>
        </row>
        <row r="214">
          <cell r="B214">
            <v>632</v>
          </cell>
          <cell r="C214" t="str">
            <v>成型A线</v>
          </cell>
          <cell r="D214" t="str">
            <v>នី លីស</v>
          </cell>
          <cell r="E214" t="str">
            <v>MY LIS</v>
          </cell>
          <cell r="F214" t="str">
            <v>F</v>
          </cell>
          <cell r="G214">
            <v>44184</v>
          </cell>
          <cell r="H214">
            <v>2</v>
          </cell>
          <cell r="I214">
            <v>44246</v>
          </cell>
        </row>
        <row r="214">
          <cell r="M214">
            <v>44247</v>
          </cell>
          <cell r="N214">
            <v>6</v>
          </cell>
          <cell r="O214">
            <v>44428</v>
          </cell>
          <cell r="P214">
            <v>44429</v>
          </cell>
          <cell r="Q214">
            <v>6</v>
          </cell>
          <cell r="R214">
            <v>44613</v>
          </cell>
          <cell r="S214">
            <v>44614</v>
          </cell>
          <cell r="T214">
            <v>6</v>
          </cell>
          <cell r="U214">
            <v>44795</v>
          </cell>
          <cell r="V214" t="str">
            <v>090918729</v>
          </cell>
          <cell r="W214">
            <v>37194</v>
          </cell>
          <cell r="X214">
            <v>20</v>
          </cell>
          <cell r="Y214" t="str">
            <v>2011220-2520443-រ</v>
          </cell>
        </row>
        <row r="214">
          <cell r="AA214" t="str">
            <v>0887081126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 t="e">
            <v>#REF!</v>
          </cell>
          <cell r="AG214" t="str">
            <v>128-846-5258</v>
          </cell>
          <cell r="AH214">
            <v>18</v>
          </cell>
          <cell r="AI214">
            <v>4</v>
          </cell>
          <cell r="AJ214">
            <v>14</v>
          </cell>
        </row>
        <row r="215">
          <cell r="B215">
            <v>633</v>
          </cell>
          <cell r="C215" t="str">
            <v>针车C1线</v>
          </cell>
          <cell r="D215" t="str">
            <v>ឆន ផល្លី</v>
          </cell>
          <cell r="E215" t="str">
            <v>CHHORN PHALLY</v>
          </cell>
          <cell r="F215" t="str">
            <v>F</v>
          </cell>
          <cell r="G215">
            <v>44184</v>
          </cell>
          <cell r="H215">
            <v>2</v>
          </cell>
          <cell r="I215">
            <v>44246</v>
          </cell>
        </row>
        <row r="215">
          <cell r="M215">
            <v>44247</v>
          </cell>
          <cell r="N215">
            <v>6</v>
          </cell>
          <cell r="O215">
            <v>44428</v>
          </cell>
          <cell r="P215">
            <v>44429</v>
          </cell>
          <cell r="Q215">
            <v>6</v>
          </cell>
          <cell r="R215">
            <v>44613</v>
          </cell>
          <cell r="S215">
            <v>44614</v>
          </cell>
          <cell r="T215">
            <v>6</v>
          </cell>
          <cell r="U215">
            <v>44795</v>
          </cell>
          <cell r="V215" t="str">
            <v>090816148</v>
          </cell>
          <cell r="W215">
            <v>26701</v>
          </cell>
          <cell r="X215">
            <v>49</v>
          </cell>
          <cell r="Y215" t="str">
            <v>2731220-2520437-ធ</v>
          </cell>
        </row>
        <row r="215">
          <cell r="AA215" t="str">
            <v>0887081176</v>
          </cell>
        </row>
        <row r="215">
          <cell r="AC215" t="e">
            <v>#N/A</v>
          </cell>
          <cell r="AD215" t="e">
            <v>#N/A</v>
          </cell>
          <cell r="AE215" t="e">
            <v>#N/A</v>
          </cell>
          <cell r="AF215" t="e">
            <v>#REF!</v>
          </cell>
          <cell r="AG215" t="str">
            <v>124-368-6533</v>
          </cell>
          <cell r="AH215">
            <v>18</v>
          </cell>
          <cell r="AI215">
            <v>4</v>
          </cell>
          <cell r="AJ215">
            <v>14</v>
          </cell>
        </row>
        <row r="216">
          <cell r="B216">
            <v>639</v>
          </cell>
          <cell r="C216" t="str">
            <v>针车C1线</v>
          </cell>
          <cell r="D216" t="str">
            <v>ខ្វៃ សុភាព</v>
          </cell>
          <cell r="E216" t="str">
            <v>KHVAI SOPHEAP</v>
          </cell>
          <cell r="F216" t="str">
            <v>F</v>
          </cell>
          <cell r="G216">
            <v>44186</v>
          </cell>
          <cell r="H216">
            <v>2</v>
          </cell>
          <cell r="I216">
            <v>44248</v>
          </cell>
        </row>
        <row r="216">
          <cell r="M216">
            <v>44249</v>
          </cell>
          <cell r="N216">
            <v>6</v>
          </cell>
          <cell r="O216">
            <v>44430</v>
          </cell>
          <cell r="P216">
            <v>44431</v>
          </cell>
          <cell r="Q216">
            <v>6</v>
          </cell>
          <cell r="R216">
            <v>44615</v>
          </cell>
          <cell r="S216">
            <v>44616</v>
          </cell>
          <cell r="T216">
            <v>6</v>
          </cell>
          <cell r="U216">
            <v>44797</v>
          </cell>
          <cell r="V216" t="str">
            <v>090635954</v>
          </cell>
          <cell r="W216">
            <v>29872</v>
          </cell>
          <cell r="X216">
            <v>40</v>
          </cell>
        </row>
        <row r="216">
          <cell r="AA216" t="str">
            <v>0976308339</v>
          </cell>
        </row>
        <row r="216">
          <cell r="AC216">
            <v>1</v>
          </cell>
          <cell r="AD216">
            <v>2</v>
          </cell>
          <cell r="AE216">
            <v>1</v>
          </cell>
          <cell r="AF216" t="e">
            <v>#REF!</v>
          </cell>
          <cell r="AG216" t="str">
            <v>124-386-5828</v>
          </cell>
          <cell r="AH216">
            <v>18</v>
          </cell>
          <cell r="AI216">
            <v>4</v>
          </cell>
          <cell r="AJ216">
            <v>14</v>
          </cell>
        </row>
        <row r="217">
          <cell r="B217">
            <v>647</v>
          </cell>
          <cell r="C217" t="str">
            <v>针车A2线</v>
          </cell>
          <cell r="D217" t="str">
            <v>យិន កុសល</v>
          </cell>
          <cell r="E217" t="str">
            <v>YIN KOSAL</v>
          </cell>
          <cell r="F217" t="str">
            <v>F</v>
          </cell>
          <cell r="G217">
            <v>44186</v>
          </cell>
          <cell r="H217">
            <v>2</v>
          </cell>
          <cell r="I217">
            <v>44248</v>
          </cell>
        </row>
        <row r="217">
          <cell r="M217">
            <v>44249</v>
          </cell>
          <cell r="N217">
            <v>6</v>
          </cell>
          <cell r="O217">
            <v>44430</v>
          </cell>
          <cell r="P217">
            <v>44431</v>
          </cell>
          <cell r="Q217">
            <v>6</v>
          </cell>
          <cell r="R217">
            <v>44615</v>
          </cell>
          <cell r="S217">
            <v>44616</v>
          </cell>
          <cell r="T217">
            <v>6</v>
          </cell>
          <cell r="U217">
            <v>44797</v>
          </cell>
          <cell r="V217" t="str">
            <v>090751371</v>
          </cell>
          <cell r="W217">
            <v>23328</v>
          </cell>
          <cell r="X217">
            <v>58</v>
          </cell>
        </row>
        <row r="217">
          <cell r="AC217">
            <v>1</v>
          </cell>
          <cell r="AD217">
            <v>1</v>
          </cell>
          <cell r="AE217">
            <v>0</v>
          </cell>
          <cell r="AF217" t="e">
            <v>#REF!</v>
          </cell>
          <cell r="AG217" t="str">
            <v>有发票</v>
          </cell>
          <cell r="AH217">
            <v>18</v>
          </cell>
          <cell r="AI217">
            <v>4</v>
          </cell>
          <cell r="AJ217">
            <v>14</v>
          </cell>
        </row>
        <row r="218">
          <cell r="B218">
            <v>653</v>
          </cell>
          <cell r="C218" t="str">
            <v>针车A2线</v>
          </cell>
          <cell r="D218" t="str">
            <v>ចាន់ ស្រីពៅ</v>
          </cell>
          <cell r="E218" t="str">
            <v>CHAN SREYPOV</v>
          </cell>
          <cell r="F218" t="str">
            <v>F</v>
          </cell>
          <cell r="G218">
            <v>44186</v>
          </cell>
          <cell r="H218">
            <v>2</v>
          </cell>
          <cell r="I218">
            <v>44248</v>
          </cell>
        </row>
        <row r="218">
          <cell r="M218">
            <v>44249</v>
          </cell>
          <cell r="N218">
            <v>6</v>
          </cell>
          <cell r="O218">
            <v>44430</v>
          </cell>
          <cell r="P218">
            <v>44431</v>
          </cell>
          <cell r="Q218">
            <v>6</v>
          </cell>
          <cell r="R218">
            <v>44615</v>
          </cell>
          <cell r="S218">
            <v>44616</v>
          </cell>
          <cell r="T218">
            <v>6</v>
          </cell>
          <cell r="U218">
            <v>44797</v>
          </cell>
          <cell r="V218" t="str">
            <v>090727635</v>
          </cell>
          <cell r="W218">
            <v>32161</v>
          </cell>
          <cell r="X218">
            <v>34</v>
          </cell>
          <cell r="Y218" t="str">
            <v>2880617-0799444-យ</v>
          </cell>
        </row>
        <row r="218">
          <cell r="AC218">
            <v>1</v>
          </cell>
          <cell r="AD218">
            <v>3</v>
          </cell>
          <cell r="AE218">
            <v>1</v>
          </cell>
          <cell r="AF218" t="str">
            <v>O496603</v>
          </cell>
          <cell r="AG218" t="str">
            <v>125-811-3521</v>
          </cell>
          <cell r="AH218">
            <v>18</v>
          </cell>
          <cell r="AI218">
            <v>4</v>
          </cell>
          <cell r="AJ218">
            <v>14</v>
          </cell>
        </row>
        <row r="219">
          <cell r="B219">
            <v>655</v>
          </cell>
          <cell r="C219" t="str">
            <v>针车A1线</v>
          </cell>
          <cell r="D219" t="str">
            <v>ម៉ៅ សេត</v>
          </cell>
          <cell r="E219" t="str">
            <v>MAO SET</v>
          </cell>
          <cell r="F219" t="str">
            <v>F</v>
          </cell>
          <cell r="G219">
            <v>44187</v>
          </cell>
          <cell r="H219">
            <v>2</v>
          </cell>
          <cell r="I219">
            <v>44249</v>
          </cell>
        </row>
        <row r="219">
          <cell r="M219">
            <v>44250</v>
          </cell>
          <cell r="N219">
            <v>6</v>
          </cell>
          <cell r="O219">
            <v>44431</v>
          </cell>
          <cell r="P219">
            <v>44432</v>
          </cell>
          <cell r="Q219">
            <v>6</v>
          </cell>
          <cell r="R219">
            <v>44616</v>
          </cell>
          <cell r="S219">
            <v>44617</v>
          </cell>
          <cell r="T219">
            <v>6</v>
          </cell>
          <cell r="U219">
            <v>44798</v>
          </cell>
          <cell r="V219" t="str">
            <v>090796097</v>
          </cell>
          <cell r="W219">
            <v>27539</v>
          </cell>
          <cell r="X219">
            <v>46</v>
          </cell>
        </row>
        <row r="219">
          <cell r="AA219" t="str">
            <v>0979694955</v>
          </cell>
        </row>
        <row r="219">
          <cell r="AC219">
            <v>1</v>
          </cell>
          <cell r="AD219">
            <v>2</v>
          </cell>
          <cell r="AE219">
            <v>0</v>
          </cell>
          <cell r="AF219" t="e">
            <v>#REF!</v>
          </cell>
          <cell r="AG219" t="str">
            <v>124-417-8060</v>
          </cell>
          <cell r="AH219">
            <v>18</v>
          </cell>
          <cell r="AI219">
            <v>4</v>
          </cell>
          <cell r="AJ219">
            <v>14</v>
          </cell>
        </row>
        <row r="220">
          <cell r="B220">
            <v>657</v>
          </cell>
          <cell r="C220" t="str">
            <v>成型A线</v>
          </cell>
          <cell r="D220" t="str">
            <v>ម៉ែន សារុន</v>
          </cell>
          <cell r="E220" t="str">
            <v>MERN SARUN</v>
          </cell>
          <cell r="F220" t="str">
            <v>F</v>
          </cell>
          <cell r="G220">
            <v>44187</v>
          </cell>
          <cell r="H220">
            <v>2</v>
          </cell>
          <cell r="I220">
            <v>44249</v>
          </cell>
        </row>
        <row r="220">
          <cell r="M220">
            <v>44250</v>
          </cell>
          <cell r="N220">
            <v>6</v>
          </cell>
          <cell r="O220">
            <v>44431</v>
          </cell>
          <cell r="P220">
            <v>44432</v>
          </cell>
          <cell r="Q220">
            <v>6</v>
          </cell>
          <cell r="R220">
            <v>44616</v>
          </cell>
          <cell r="S220">
            <v>44617</v>
          </cell>
          <cell r="T220">
            <v>6</v>
          </cell>
          <cell r="U220">
            <v>44798</v>
          </cell>
          <cell r="V220" t="str">
            <v>090596107</v>
          </cell>
          <cell r="W220">
            <v>28719</v>
          </cell>
          <cell r="X220">
            <v>43</v>
          </cell>
          <cell r="Y220" t="str">
            <v>2781117-1005629-រ</v>
          </cell>
        </row>
        <row r="220">
          <cell r="AA220" t="str">
            <v>0882922478</v>
          </cell>
        </row>
        <row r="220">
          <cell r="AC220">
            <v>1</v>
          </cell>
          <cell r="AD220">
            <v>3</v>
          </cell>
          <cell r="AE220">
            <v>0</v>
          </cell>
          <cell r="AF220" t="str">
            <v>有发票</v>
          </cell>
          <cell r="AG220" t="str">
            <v>有发票</v>
          </cell>
          <cell r="AH220">
            <v>18</v>
          </cell>
          <cell r="AI220">
            <v>4</v>
          </cell>
          <cell r="AJ220">
            <v>14</v>
          </cell>
        </row>
        <row r="221">
          <cell r="B221">
            <v>659</v>
          </cell>
          <cell r="C221" t="str">
            <v>针车C1线</v>
          </cell>
          <cell r="D221" t="str">
            <v>ម៉ក់ លាង</v>
          </cell>
          <cell r="E221" t="str">
            <v>MORK LEANG</v>
          </cell>
          <cell r="F221" t="str">
            <v>M</v>
          </cell>
          <cell r="G221">
            <v>44187</v>
          </cell>
          <cell r="H221">
            <v>2</v>
          </cell>
          <cell r="I221">
            <v>44249</v>
          </cell>
        </row>
        <row r="221">
          <cell r="M221">
            <v>44250</v>
          </cell>
          <cell r="N221">
            <v>6</v>
          </cell>
          <cell r="O221">
            <v>44431</v>
          </cell>
          <cell r="P221">
            <v>44432</v>
          </cell>
          <cell r="Q221">
            <v>6</v>
          </cell>
          <cell r="R221">
            <v>44616</v>
          </cell>
          <cell r="S221">
            <v>44617</v>
          </cell>
          <cell r="T221">
            <v>6</v>
          </cell>
          <cell r="U221">
            <v>44798</v>
          </cell>
          <cell r="V221" t="str">
            <v>090506504</v>
          </cell>
          <cell r="W221">
            <v>29921</v>
          </cell>
          <cell r="X221">
            <v>40</v>
          </cell>
          <cell r="Y221" t="str">
            <v>2810220-2310216-ហ</v>
          </cell>
        </row>
        <row r="221">
          <cell r="AA221" t="str">
            <v>0977862325</v>
          </cell>
        </row>
        <row r="221">
          <cell r="AC221">
            <v>1</v>
          </cell>
          <cell r="AD221">
            <v>2</v>
          </cell>
          <cell r="AE221">
            <v>0</v>
          </cell>
          <cell r="AF221" t="e">
            <v>#REF!</v>
          </cell>
          <cell r="AG221" t="str">
            <v>128-879-5058</v>
          </cell>
          <cell r="AH221">
            <v>18</v>
          </cell>
          <cell r="AI221">
            <v>4</v>
          </cell>
          <cell r="AJ221">
            <v>14</v>
          </cell>
        </row>
        <row r="222">
          <cell r="B222">
            <v>658</v>
          </cell>
          <cell r="C222" t="str">
            <v>针车A1线</v>
          </cell>
          <cell r="D222" t="str">
            <v>ពៅ នាង</v>
          </cell>
          <cell r="E222" t="str">
            <v>POV NEANG</v>
          </cell>
          <cell r="F222" t="str">
            <v>F</v>
          </cell>
          <cell r="G222">
            <v>44187</v>
          </cell>
          <cell r="H222">
            <v>2</v>
          </cell>
          <cell r="I222">
            <v>44249</v>
          </cell>
        </row>
        <row r="222">
          <cell r="M222">
            <v>44250</v>
          </cell>
          <cell r="N222">
            <v>6</v>
          </cell>
          <cell r="O222">
            <v>44431</v>
          </cell>
          <cell r="P222">
            <v>44432</v>
          </cell>
          <cell r="Q222">
            <v>6</v>
          </cell>
          <cell r="R222">
            <v>44616</v>
          </cell>
          <cell r="S222">
            <v>44617</v>
          </cell>
          <cell r="T222">
            <v>6</v>
          </cell>
          <cell r="U222">
            <v>44798</v>
          </cell>
          <cell r="V222" t="str">
            <v>090846284</v>
          </cell>
          <cell r="W222">
            <v>28920</v>
          </cell>
          <cell r="X222">
            <v>42</v>
          </cell>
          <cell r="Y222" t="str">
            <v>2790420-2353501-ធ</v>
          </cell>
        </row>
        <row r="222">
          <cell r="AA222" t="str">
            <v>0886215531</v>
          </cell>
        </row>
        <row r="222">
          <cell r="AC222">
            <v>1</v>
          </cell>
          <cell r="AD222">
            <v>3</v>
          </cell>
          <cell r="AE222">
            <v>0</v>
          </cell>
          <cell r="AF222" t="str">
            <v>有发票</v>
          </cell>
          <cell r="AG222" t="str">
            <v>124-764-2891</v>
          </cell>
          <cell r="AH222">
            <v>18</v>
          </cell>
          <cell r="AI222">
            <v>4</v>
          </cell>
          <cell r="AJ222">
            <v>14</v>
          </cell>
        </row>
        <row r="223">
          <cell r="B223">
            <v>650</v>
          </cell>
          <cell r="C223" t="str">
            <v>针车A2线</v>
          </cell>
          <cell r="D223" t="str">
            <v>គីម ដាវី</v>
          </cell>
          <cell r="E223" t="str">
            <v>KIM DAVY</v>
          </cell>
          <cell r="F223" t="str">
            <v>F</v>
          </cell>
          <cell r="G223">
            <v>44187</v>
          </cell>
          <cell r="H223">
            <v>2</v>
          </cell>
          <cell r="I223">
            <v>44249</v>
          </cell>
        </row>
        <row r="223">
          <cell r="M223">
            <v>44250</v>
          </cell>
          <cell r="N223">
            <v>6</v>
          </cell>
          <cell r="O223">
            <v>44431</v>
          </cell>
          <cell r="P223">
            <v>44432</v>
          </cell>
          <cell r="Q223">
            <v>6</v>
          </cell>
          <cell r="R223">
            <v>44616</v>
          </cell>
          <cell r="S223">
            <v>44617</v>
          </cell>
          <cell r="T223">
            <v>6</v>
          </cell>
          <cell r="U223">
            <v>44798</v>
          </cell>
          <cell r="V223" t="str">
            <v>090797812</v>
          </cell>
          <cell r="W223">
            <v>30775</v>
          </cell>
          <cell r="X223">
            <v>37</v>
          </cell>
          <cell r="Y223" t="str">
            <v>2840818-1579314-រ</v>
          </cell>
        </row>
        <row r="223">
          <cell r="AA223" t="str">
            <v>0973487850</v>
          </cell>
        </row>
        <row r="223">
          <cell r="AC223">
            <v>1</v>
          </cell>
          <cell r="AD223">
            <v>1</v>
          </cell>
          <cell r="AE223">
            <v>0</v>
          </cell>
          <cell r="AF223" t="str">
            <v>M1685796</v>
          </cell>
          <cell r="AG223" t="e">
            <v>#REF!</v>
          </cell>
          <cell r="AH223">
            <v>18</v>
          </cell>
          <cell r="AI223">
            <v>4</v>
          </cell>
          <cell r="AJ223">
            <v>14</v>
          </cell>
        </row>
        <row r="224">
          <cell r="B224">
            <v>656</v>
          </cell>
          <cell r="C224" t="str">
            <v>品管班长</v>
          </cell>
          <cell r="D224" t="str">
            <v>អ៊ុក ចាន់ធូ</v>
          </cell>
          <cell r="E224" t="str">
            <v>UNG CHANTHOU</v>
          </cell>
          <cell r="F224" t="str">
            <v>F</v>
          </cell>
          <cell r="G224">
            <v>44187</v>
          </cell>
          <cell r="H224">
            <v>2</v>
          </cell>
          <cell r="I224">
            <v>44249</v>
          </cell>
        </row>
        <row r="224">
          <cell r="M224">
            <v>44250</v>
          </cell>
          <cell r="N224">
            <v>6</v>
          </cell>
          <cell r="O224">
            <v>44431</v>
          </cell>
          <cell r="P224">
            <v>44432</v>
          </cell>
          <cell r="Q224">
            <v>6</v>
          </cell>
          <cell r="R224">
            <v>44616</v>
          </cell>
          <cell r="S224">
            <v>44617</v>
          </cell>
          <cell r="T224">
            <v>6</v>
          </cell>
          <cell r="U224">
            <v>44798</v>
          </cell>
          <cell r="V224" t="str">
            <v>090866373</v>
          </cell>
          <cell r="W224">
            <v>33405</v>
          </cell>
          <cell r="X224">
            <v>30</v>
          </cell>
          <cell r="Y224" t="str">
            <v>2910117-0564582-ធ</v>
          </cell>
        </row>
        <row r="224">
          <cell r="AA224" t="str">
            <v>0889886929</v>
          </cell>
        </row>
        <row r="224">
          <cell r="AC224">
            <v>1</v>
          </cell>
          <cell r="AD224">
            <v>2</v>
          </cell>
          <cell r="AE224">
            <v>1</v>
          </cell>
          <cell r="AF224" t="str">
            <v>有发票</v>
          </cell>
          <cell r="AG224" t="str">
            <v>有发票</v>
          </cell>
          <cell r="AH224">
            <v>18</v>
          </cell>
          <cell r="AI224">
            <v>4</v>
          </cell>
          <cell r="AJ224">
            <v>14</v>
          </cell>
        </row>
        <row r="225">
          <cell r="B225">
            <v>654</v>
          </cell>
          <cell r="C225" t="str">
            <v>针车A2线</v>
          </cell>
          <cell r="D225" t="str">
            <v>វុធ កញ្ញា</v>
          </cell>
          <cell r="E225" t="str">
            <v>VUT KANHA</v>
          </cell>
          <cell r="F225" t="str">
            <v>F</v>
          </cell>
          <cell r="G225">
            <v>44187</v>
          </cell>
          <cell r="H225">
            <v>2</v>
          </cell>
          <cell r="I225">
            <v>44249</v>
          </cell>
        </row>
        <row r="225">
          <cell r="M225">
            <v>44250</v>
          </cell>
          <cell r="N225">
            <v>6</v>
          </cell>
          <cell r="O225">
            <v>44431</v>
          </cell>
          <cell r="P225">
            <v>44432</v>
          </cell>
          <cell r="Q225">
            <v>6</v>
          </cell>
          <cell r="R225">
            <v>44616</v>
          </cell>
          <cell r="S225">
            <v>44617</v>
          </cell>
          <cell r="T225">
            <v>6</v>
          </cell>
          <cell r="U225">
            <v>44798</v>
          </cell>
          <cell r="V225" t="str">
            <v>090538509</v>
          </cell>
          <cell r="W225">
            <v>31665</v>
          </cell>
          <cell r="X225">
            <v>35</v>
          </cell>
          <cell r="Y225" t="str">
            <v>2861220-2526999-ឡ</v>
          </cell>
        </row>
        <row r="225">
          <cell r="AA225" t="str">
            <v>0977340528</v>
          </cell>
        </row>
        <row r="225">
          <cell r="AC225">
            <v>1</v>
          </cell>
          <cell r="AD225">
            <v>4</v>
          </cell>
          <cell r="AE225">
            <v>1</v>
          </cell>
          <cell r="AF225" t="str">
            <v>有发票</v>
          </cell>
          <cell r="AG225" t="str">
            <v>124-571-5409</v>
          </cell>
          <cell r="AH225">
            <v>18</v>
          </cell>
          <cell r="AI225">
            <v>4</v>
          </cell>
          <cell r="AJ225">
            <v>14</v>
          </cell>
        </row>
        <row r="226">
          <cell r="B226">
            <v>660</v>
          </cell>
          <cell r="C226" t="str">
            <v>针车C2线</v>
          </cell>
          <cell r="D226" t="str">
            <v>ខៀវ សំអឿន</v>
          </cell>
          <cell r="E226" t="str">
            <v>KHIEV SAM OEURN</v>
          </cell>
          <cell r="F226" t="str">
            <v>F</v>
          </cell>
          <cell r="G226">
            <v>44188</v>
          </cell>
          <cell r="H226">
            <v>2</v>
          </cell>
          <cell r="I226">
            <v>44250</v>
          </cell>
        </row>
        <row r="226">
          <cell r="M226">
            <v>44251</v>
          </cell>
          <cell r="N226">
            <v>6</v>
          </cell>
          <cell r="O226">
            <v>44432</v>
          </cell>
          <cell r="P226">
            <v>44433</v>
          </cell>
          <cell r="Q226">
            <v>6</v>
          </cell>
          <cell r="R226">
            <v>44617</v>
          </cell>
          <cell r="S226">
            <v>44618</v>
          </cell>
          <cell r="T226">
            <v>6</v>
          </cell>
          <cell r="U226">
            <v>44799</v>
          </cell>
          <cell r="V226" t="str">
            <v>090728739</v>
          </cell>
          <cell r="W226">
            <v>25675</v>
          </cell>
          <cell r="X226">
            <v>51</v>
          </cell>
          <cell r="Y226" t="str">
            <v>2700318-1308776-ឋ</v>
          </cell>
        </row>
        <row r="226">
          <cell r="AA226" t="str">
            <v>0974331505</v>
          </cell>
        </row>
        <row r="226">
          <cell r="AC226">
            <v>1</v>
          </cell>
          <cell r="AD226">
            <v>2</v>
          </cell>
          <cell r="AE226">
            <v>0</v>
          </cell>
          <cell r="AF226" t="e">
            <v>#REF!</v>
          </cell>
          <cell r="AG226" t="str">
            <v>有发票</v>
          </cell>
          <cell r="AH226">
            <v>18</v>
          </cell>
          <cell r="AI226">
            <v>4</v>
          </cell>
          <cell r="AJ226">
            <v>14</v>
          </cell>
        </row>
        <row r="227">
          <cell r="B227">
            <v>643</v>
          </cell>
          <cell r="C227" t="str">
            <v>裁断</v>
          </cell>
          <cell r="D227" t="str">
            <v>ពេញ សុធារ៉ា</v>
          </cell>
          <cell r="E227" t="str">
            <v>PENH SOTHEARA</v>
          </cell>
          <cell r="F227" t="str">
            <v>F</v>
          </cell>
          <cell r="G227">
            <v>44186</v>
          </cell>
          <cell r="H227">
            <v>2</v>
          </cell>
          <cell r="I227">
            <v>44248</v>
          </cell>
        </row>
        <row r="227">
          <cell r="M227">
            <v>44249</v>
          </cell>
          <cell r="N227">
            <v>6</v>
          </cell>
          <cell r="O227">
            <v>44430</v>
          </cell>
          <cell r="P227">
            <v>44431</v>
          </cell>
          <cell r="Q227">
            <v>6</v>
          </cell>
          <cell r="R227">
            <v>44615</v>
          </cell>
          <cell r="S227">
            <v>44616</v>
          </cell>
          <cell r="T227">
            <v>6</v>
          </cell>
          <cell r="U227">
            <v>44797</v>
          </cell>
          <cell r="V227" t="str">
            <v>090920171</v>
          </cell>
          <cell r="W227">
            <v>37345</v>
          </cell>
          <cell r="X227">
            <v>19</v>
          </cell>
          <cell r="Y227" t="str">
            <v>2021220-2526528-ធ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 t="e">
            <v>#REF!</v>
          </cell>
          <cell r="AG227" t="str">
            <v>有发票</v>
          </cell>
          <cell r="AH227">
            <v>18</v>
          </cell>
          <cell r="AI227">
            <v>4</v>
          </cell>
          <cell r="AJ227">
            <v>14</v>
          </cell>
        </row>
        <row r="228">
          <cell r="B228">
            <v>640</v>
          </cell>
          <cell r="C228" t="str">
            <v>裁断</v>
          </cell>
          <cell r="D228" t="str">
            <v>ព្រុំ ដានី</v>
          </cell>
          <cell r="E228" t="str">
            <v>PRUM DANY</v>
          </cell>
          <cell r="F228" t="str">
            <v>F</v>
          </cell>
          <cell r="G228">
            <v>44186</v>
          </cell>
          <cell r="H228">
            <v>2</v>
          </cell>
          <cell r="I228">
            <v>44248</v>
          </cell>
        </row>
        <row r="228">
          <cell r="M228">
            <v>44249</v>
          </cell>
          <cell r="N228">
            <v>6</v>
          </cell>
          <cell r="O228">
            <v>44430</v>
          </cell>
          <cell r="P228">
            <v>44431</v>
          </cell>
          <cell r="Q228">
            <v>6</v>
          </cell>
          <cell r="R228">
            <v>44615</v>
          </cell>
          <cell r="S228">
            <v>44616</v>
          </cell>
          <cell r="T228">
            <v>6</v>
          </cell>
          <cell r="U228">
            <v>44797</v>
          </cell>
          <cell r="V228" t="str">
            <v>090703829</v>
          </cell>
          <cell r="W228">
            <v>30777</v>
          </cell>
          <cell r="X228">
            <v>37</v>
          </cell>
          <cell r="Y228" t="str">
            <v>2840117-0569041-ត</v>
          </cell>
        </row>
        <row r="228">
          <cell r="AC228">
            <v>1</v>
          </cell>
          <cell r="AD228">
            <v>2</v>
          </cell>
          <cell r="AE228">
            <v>1</v>
          </cell>
          <cell r="AF228" t="str">
            <v>M1440525</v>
          </cell>
          <cell r="AG228" t="str">
            <v>有发票</v>
          </cell>
          <cell r="AH228">
            <v>18</v>
          </cell>
          <cell r="AI228">
            <v>4</v>
          </cell>
          <cell r="AJ228">
            <v>14</v>
          </cell>
        </row>
        <row r="229">
          <cell r="B229">
            <v>642</v>
          </cell>
          <cell r="C229" t="str">
            <v>裁断</v>
          </cell>
          <cell r="D229" t="str">
            <v>ងិន គឹមឡាង</v>
          </cell>
          <cell r="E229" t="str">
            <v>NGIN KIMLEANG</v>
          </cell>
          <cell r="F229" t="str">
            <v>F</v>
          </cell>
          <cell r="G229">
            <v>44186</v>
          </cell>
          <cell r="H229">
            <v>2</v>
          </cell>
          <cell r="I229">
            <v>44248</v>
          </cell>
        </row>
        <row r="229">
          <cell r="M229">
            <v>44249</v>
          </cell>
          <cell r="N229">
            <v>6</v>
          </cell>
          <cell r="O229">
            <v>44430</v>
          </cell>
          <cell r="P229">
            <v>44431</v>
          </cell>
          <cell r="Q229">
            <v>6</v>
          </cell>
          <cell r="R229">
            <v>44615</v>
          </cell>
          <cell r="S229">
            <v>44616</v>
          </cell>
          <cell r="T229">
            <v>6</v>
          </cell>
          <cell r="U229">
            <v>44797</v>
          </cell>
          <cell r="V229" t="str">
            <v>090920624</v>
          </cell>
          <cell r="W229">
            <v>37604</v>
          </cell>
          <cell r="X229">
            <v>19</v>
          </cell>
          <cell r="Y229" t="str">
            <v>2021220-2526372-ឃ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 t="e">
            <v>#REF!</v>
          </cell>
          <cell r="AG229" t="str">
            <v>125-987-8775</v>
          </cell>
          <cell r="AH229">
            <v>18</v>
          </cell>
          <cell r="AI229">
            <v>4</v>
          </cell>
          <cell r="AJ229">
            <v>14</v>
          </cell>
        </row>
        <row r="230">
          <cell r="B230">
            <v>652</v>
          </cell>
          <cell r="C230" t="str">
            <v>针车A1线</v>
          </cell>
          <cell r="D230" t="str">
            <v>ឃឹម​​​​​​​​​​​​​​​ សាឡី</v>
          </cell>
          <cell r="E230" t="str">
            <v>KHOEM SALEY</v>
          </cell>
          <cell r="F230" t="str">
            <v>F</v>
          </cell>
          <cell r="G230">
            <v>44188</v>
          </cell>
          <cell r="H230">
            <v>2</v>
          </cell>
          <cell r="I230">
            <v>44250</v>
          </cell>
        </row>
        <row r="230">
          <cell r="M230">
            <v>44251</v>
          </cell>
          <cell r="N230">
            <v>6</v>
          </cell>
          <cell r="O230">
            <v>44432</v>
          </cell>
          <cell r="P230">
            <v>44433</v>
          </cell>
          <cell r="Q230">
            <v>6</v>
          </cell>
          <cell r="R230">
            <v>44617</v>
          </cell>
          <cell r="S230">
            <v>44618</v>
          </cell>
          <cell r="T230">
            <v>6</v>
          </cell>
          <cell r="U230">
            <v>44799</v>
          </cell>
          <cell r="V230" t="str">
            <v>090618254</v>
          </cell>
          <cell r="W230">
            <v>28008</v>
          </cell>
          <cell r="X230">
            <v>45</v>
          </cell>
        </row>
        <row r="230">
          <cell r="AA230" t="str">
            <v>0712683166</v>
          </cell>
        </row>
        <row r="230">
          <cell r="AC230">
            <v>1</v>
          </cell>
          <cell r="AD230">
            <v>5</v>
          </cell>
          <cell r="AE230">
            <v>0</v>
          </cell>
          <cell r="AF230" t="e">
            <v>#REF!</v>
          </cell>
          <cell r="AG230" t="str">
            <v>124-924-4331</v>
          </cell>
          <cell r="AH230">
            <v>18</v>
          </cell>
          <cell r="AI230">
            <v>4</v>
          </cell>
          <cell r="AJ230">
            <v>14</v>
          </cell>
        </row>
        <row r="231">
          <cell r="B231">
            <v>666</v>
          </cell>
          <cell r="C231" t="str">
            <v>成品仓</v>
          </cell>
          <cell r="D231" t="str">
            <v>វ៉ាន វ៉ាន់ណេង</v>
          </cell>
          <cell r="E231" t="str">
            <v>VORN VANNENG</v>
          </cell>
          <cell r="F231" t="str">
            <v>M</v>
          </cell>
          <cell r="G231">
            <v>44191</v>
          </cell>
          <cell r="H231">
            <v>2</v>
          </cell>
          <cell r="I231">
            <v>44253</v>
          </cell>
        </row>
        <row r="231">
          <cell r="M231">
            <v>44254</v>
          </cell>
          <cell r="N231">
            <v>6</v>
          </cell>
          <cell r="O231">
            <v>44435</v>
          </cell>
          <cell r="P231">
            <v>44436</v>
          </cell>
          <cell r="Q231">
            <v>6</v>
          </cell>
          <cell r="R231">
            <v>44620</v>
          </cell>
          <cell r="S231">
            <v>44621</v>
          </cell>
          <cell r="T231">
            <v>6</v>
          </cell>
          <cell r="U231">
            <v>44805</v>
          </cell>
          <cell r="V231" t="str">
            <v>09071747</v>
          </cell>
          <cell r="W231">
            <v>36682</v>
          </cell>
          <cell r="X231">
            <v>21</v>
          </cell>
          <cell r="Y231" t="str">
            <v>1000219-1983458-ធ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 t="str">
            <v>有发票</v>
          </cell>
          <cell r="AG231" t="str">
            <v>124-956-6880</v>
          </cell>
          <cell r="AH231">
            <v>18</v>
          </cell>
          <cell r="AI231">
            <v>4</v>
          </cell>
          <cell r="AJ231">
            <v>14</v>
          </cell>
        </row>
        <row r="232">
          <cell r="B232">
            <v>671</v>
          </cell>
          <cell r="C232" t="str">
            <v>针车B2线</v>
          </cell>
          <cell r="D232" t="str">
            <v>នុត ផារី</v>
          </cell>
          <cell r="E232" t="str">
            <v>NUT PHARY</v>
          </cell>
          <cell r="F232" t="str">
            <v>F</v>
          </cell>
          <cell r="G232">
            <v>44200</v>
          </cell>
          <cell r="H232">
            <v>2</v>
          </cell>
          <cell r="I232">
            <v>44259</v>
          </cell>
        </row>
        <row r="232">
          <cell r="M232">
            <v>44260</v>
          </cell>
          <cell r="N232">
            <v>6</v>
          </cell>
          <cell r="O232">
            <v>44444</v>
          </cell>
          <cell r="P232">
            <v>44445</v>
          </cell>
          <cell r="Q232">
            <v>6</v>
          </cell>
          <cell r="R232">
            <v>44626</v>
          </cell>
          <cell r="S232">
            <v>44627</v>
          </cell>
          <cell r="T232">
            <v>6</v>
          </cell>
          <cell r="U232">
            <v>44811</v>
          </cell>
          <cell r="V232" t="str">
            <v>090898535</v>
          </cell>
          <cell r="W232">
            <v>36900</v>
          </cell>
          <cell r="X232">
            <v>21</v>
          </cell>
          <cell r="Y232" t="str">
            <v>2010619-2089264-ទ</v>
          </cell>
        </row>
        <row r="232">
          <cell r="AA232" t="str">
            <v>088855174</v>
          </cell>
        </row>
        <row r="232">
          <cell r="AC232">
            <v>1</v>
          </cell>
          <cell r="AD232">
            <v>0</v>
          </cell>
          <cell r="AE232">
            <v>0</v>
          </cell>
          <cell r="AF232" t="e">
            <v>#REF!</v>
          </cell>
          <cell r="AG232" t="str">
            <v>128-559-4699</v>
          </cell>
          <cell r="AH232">
            <v>18</v>
          </cell>
          <cell r="AI232">
            <v>4</v>
          </cell>
          <cell r="AJ232">
            <v>14</v>
          </cell>
        </row>
        <row r="233">
          <cell r="B233">
            <v>676</v>
          </cell>
          <cell r="C233" t="str">
            <v>针车A2线</v>
          </cell>
          <cell r="D233" t="str">
            <v>វ៉ា ម៉ៅ</v>
          </cell>
          <cell r="E233" t="str">
            <v>VA MAO</v>
          </cell>
          <cell r="F233" t="str">
            <v>F</v>
          </cell>
          <cell r="G233">
            <v>44200</v>
          </cell>
          <cell r="H233">
            <v>2</v>
          </cell>
          <cell r="I233">
            <v>44259</v>
          </cell>
        </row>
        <row r="233">
          <cell r="M233">
            <v>44260</v>
          </cell>
          <cell r="N233">
            <v>6</v>
          </cell>
          <cell r="O233">
            <v>44444</v>
          </cell>
          <cell r="P233">
            <v>44445</v>
          </cell>
          <cell r="Q233">
            <v>6</v>
          </cell>
          <cell r="R233">
            <v>44626</v>
          </cell>
          <cell r="S233">
            <v>44627</v>
          </cell>
          <cell r="T233">
            <v>6</v>
          </cell>
          <cell r="U233">
            <v>44811</v>
          </cell>
          <cell r="V233" t="str">
            <v>090562683</v>
          </cell>
          <cell r="W233">
            <v>30442</v>
          </cell>
          <cell r="X233">
            <v>38</v>
          </cell>
        </row>
        <row r="233">
          <cell r="AA233" t="str">
            <v>0976169665</v>
          </cell>
        </row>
        <row r="233">
          <cell r="AC233">
            <v>1</v>
          </cell>
          <cell r="AD233">
            <v>2</v>
          </cell>
          <cell r="AE233">
            <v>1</v>
          </cell>
          <cell r="AF233" t="e">
            <v>#REF!</v>
          </cell>
          <cell r="AG233" t="str">
            <v>128-846-6488</v>
          </cell>
          <cell r="AH233">
            <v>18</v>
          </cell>
          <cell r="AI233">
            <v>4</v>
          </cell>
          <cell r="AJ233">
            <v>14</v>
          </cell>
        </row>
        <row r="234">
          <cell r="B234">
            <v>680</v>
          </cell>
          <cell r="C234" t="str">
            <v>针车C2线</v>
          </cell>
          <cell r="D234" t="str">
            <v>ម៉ៅ សារ៉ាន</v>
          </cell>
          <cell r="E234" t="str">
            <v>MAO SARAN</v>
          </cell>
          <cell r="F234" t="str">
            <v>F</v>
          </cell>
          <cell r="G234">
            <v>44200</v>
          </cell>
          <cell r="H234">
            <v>2</v>
          </cell>
          <cell r="I234">
            <v>44259</v>
          </cell>
        </row>
        <row r="234">
          <cell r="M234">
            <v>44260</v>
          </cell>
          <cell r="N234">
            <v>6</v>
          </cell>
          <cell r="O234">
            <v>44444</v>
          </cell>
          <cell r="P234">
            <v>44445</v>
          </cell>
          <cell r="Q234">
            <v>6</v>
          </cell>
          <cell r="R234">
            <v>44626</v>
          </cell>
          <cell r="S234">
            <v>44627</v>
          </cell>
          <cell r="T234">
            <v>6</v>
          </cell>
          <cell r="U234">
            <v>44811</v>
          </cell>
          <cell r="V234" t="str">
            <v>090619379</v>
          </cell>
          <cell r="W234">
            <v>27804</v>
          </cell>
          <cell r="X234">
            <v>46</v>
          </cell>
          <cell r="Y234" t="str">
            <v>2760517-0739704-យ</v>
          </cell>
        </row>
        <row r="234">
          <cell r="AA234" t="str">
            <v>0885823222</v>
          </cell>
        </row>
        <row r="234">
          <cell r="AC234">
            <v>1</v>
          </cell>
          <cell r="AD234">
            <v>2</v>
          </cell>
          <cell r="AE234">
            <v>0</v>
          </cell>
          <cell r="AF234" t="str">
            <v>有发票</v>
          </cell>
          <cell r="AG234" t="str">
            <v>125-234-2755</v>
          </cell>
          <cell r="AH234">
            <v>18</v>
          </cell>
          <cell r="AI234">
            <v>4</v>
          </cell>
          <cell r="AJ234">
            <v>14</v>
          </cell>
        </row>
        <row r="235">
          <cell r="B235">
            <v>686</v>
          </cell>
          <cell r="C235" t="str">
            <v>成型C线</v>
          </cell>
          <cell r="D235" t="str">
            <v>ឆាន ទីមឡែន</v>
          </cell>
          <cell r="E235" t="str">
            <v>CHHAN TOEMLEN</v>
          </cell>
          <cell r="F235" t="str">
            <v>F</v>
          </cell>
          <cell r="G235">
            <v>44200</v>
          </cell>
          <cell r="H235">
            <v>2</v>
          </cell>
          <cell r="I235">
            <v>44259</v>
          </cell>
        </row>
        <row r="235">
          <cell r="M235">
            <v>44260</v>
          </cell>
          <cell r="N235">
            <v>6</v>
          </cell>
          <cell r="O235">
            <v>44444</v>
          </cell>
          <cell r="P235">
            <v>44445</v>
          </cell>
          <cell r="Q235">
            <v>6</v>
          </cell>
          <cell r="R235">
            <v>44626</v>
          </cell>
          <cell r="S235">
            <v>44627</v>
          </cell>
          <cell r="T235">
            <v>6</v>
          </cell>
          <cell r="U235">
            <v>44811</v>
          </cell>
          <cell r="V235" t="str">
            <v>090920282</v>
          </cell>
          <cell r="W235">
            <v>37259</v>
          </cell>
          <cell r="X235">
            <v>20</v>
          </cell>
          <cell r="Y235" t="str">
            <v>2021220-2529530-គ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 t="e">
            <v>#REF!</v>
          </cell>
          <cell r="AG235" t="str">
            <v>124-984-1670</v>
          </cell>
          <cell r="AH235">
            <v>18</v>
          </cell>
          <cell r="AI235">
            <v>4</v>
          </cell>
          <cell r="AJ235">
            <v>14</v>
          </cell>
        </row>
        <row r="236">
          <cell r="B236">
            <v>692</v>
          </cell>
          <cell r="C236" t="str">
            <v>针车F2线</v>
          </cell>
          <cell r="D236" t="str">
            <v>អ៊ឺម ចន</v>
          </cell>
          <cell r="E236" t="str">
            <v>OEM CHON</v>
          </cell>
          <cell r="F236" t="str">
            <v>F</v>
          </cell>
          <cell r="G236">
            <v>44200</v>
          </cell>
          <cell r="H236">
            <v>2</v>
          </cell>
          <cell r="I236">
            <v>44259</v>
          </cell>
        </row>
        <row r="236">
          <cell r="M236">
            <v>44260</v>
          </cell>
          <cell r="N236">
            <v>6</v>
          </cell>
          <cell r="O236">
            <v>44444</v>
          </cell>
          <cell r="P236">
            <v>44445</v>
          </cell>
          <cell r="Q236">
            <v>6</v>
          </cell>
          <cell r="R236">
            <v>44626</v>
          </cell>
          <cell r="S236">
            <v>44627</v>
          </cell>
          <cell r="T236">
            <v>6</v>
          </cell>
          <cell r="U236">
            <v>44811</v>
          </cell>
          <cell r="V236" t="str">
            <v>090547299</v>
          </cell>
          <cell r="W236">
            <v>28499</v>
          </cell>
          <cell r="X236">
            <v>44</v>
          </cell>
          <cell r="Y236" t="str">
            <v>2780117-0577306-ផ</v>
          </cell>
        </row>
        <row r="236">
          <cell r="AA236" t="str">
            <v>0972566010</v>
          </cell>
        </row>
        <row r="236">
          <cell r="AC236">
            <v>1</v>
          </cell>
          <cell r="AD236">
            <v>3</v>
          </cell>
          <cell r="AE236">
            <v>0</v>
          </cell>
          <cell r="AF236" t="str">
            <v>N1286387</v>
          </cell>
          <cell r="AG236" t="str">
            <v>124-489-7756</v>
          </cell>
          <cell r="AH236">
            <v>18</v>
          </cell>
          <cell r="AI236">
            <v>4</v>
          </cell>
          <cell r="AJ236">
            <v>14</v>
          </cell>
        </row>
        <row r="237">
          <cell r="B237">
            <v>672</v>
          </cell>
          <cell r="C237" t="str">
            <v>针车C2线</v>
          </cell>
          <cell r="D237" t="str">
            <v>អ៊ិន សាមី</v>
          </cell>
          <cell r="E237" t="str">
            <v>IN SAMEY</v>
          </cell>
          <cell r="F237" t="str">
            <v>F</v>
          </cell>
          <cell r="G237">
            <v>44200</v>
          </cell>
          <cell r="H237">
            <v>2</v>
          </cell>
          <cell r="I237">
            <v>44259</v>
          </cell>
        </row>
        <row r="237">
          <cell r="M237">
            <v>44260</v>
          </cell>
          <cell r="N237">
            <v>6</v>
          </cell>
          <cell r="O237">
            <v>44444</v>
          </cell>
          <cell r="P237">
            <v>44445</v>
          </cell>
          <cell r="Q237">
            <v>6</v>
          </cell>
          <cell r="R237">
            <v>44626</v>
          </cell>
          <cell r="S237">
            <v>44627</v>
          </cell>
          <cell r="T237">
            <v>6</v>
          </cell>
          <cell r="U237">
            <v>44811</v>
          </cell>
          <cell r="V237" t="str">
            <v>090907297</v>
          </cell>
          <cell r="W237">
            <v>29142</v>
          </cell>
          <cell r="X237">
            <v>42</v>
          </cell>
          <cell r="Y237" t="str">
            <v>2790320-2334459-ប</v>
          </cell>
        </row>
        <row r="237">
          <cell r="AC237">
            <v>1</v>
          </cell>
          <cell r="AD237">
            <v>2</v>
          </cell>
          <cell r="AE237">
            <v>0</v>
          </cell>
          <cell r="AF237" t="str">
            <v>有发票</v>
          </cell>
          <cell r="AG237" t="str">
            <v>125-234-5218</v>
          </cell>
          <cell r="AH237">
            <v>18</v>
          </cell>
          <cell r="AI237">
            <v>4</v>
          </cell>
          <cell r="AJ237">
            <v>14</v>
          </cell>
        </row>
        <row r="238">
          <cell r="B238">
            <v>688</v>
          </cell>
          <cell r="C238" t="str">
            <v>针车C1线</v>
          </cell>
          <cell r="D238" t="str">
            <v>អ៊ុក ណារិន</v>
          </cell>
          <cell r="E238" t="str">
            <v>OUK NARIN</v>
          </cell>
          <cell r="F238" t="str">
            <v>F</v>
          </cell>
          <cell r="G238">
            <v>44200</v>
          </cell>
          <cell r="H238">
            <v>2</v>
          </cell>
          <cell r="I238">
            <v>44259</v>
          </cell>
        </row>
        <row r="238">
          <cell r="M238">
            <v>44260</v>
          </cell>
          <cell r="N238">
            <v>6</v>
          </cell>
          <cell r="O238">
            <v>44444</v>
          </cell>
          <cell r="P238">
            <v>44445</v>
          </cell>
          <cell r="Q238">
            <v>6</v>
          </cell>
          <cell r="R238">
            <v>44626</v>
          </cell>
          <cell r="S238">
            <v>44627</v>
          </cell>
          <cell r="T238">
            <v>6</v>
          </cell>
          <cell r="U238">
            <v>44811</v>
          </cell>
          <cell r="V238" t="str">
            <v>090591740</v>
          </cell>
          <cell r="W238">
            <v>28991</v>
          </cell>
          <cell r="X238">
            <v>42</v>
          </cell>
          <cell r="Y238" t="str">
            <v>2790219-1984644-ក</v>
          </cell>
        </row>
        <row r="238">
          <cell r="AC238">
            <v>1</v>
          </cell>
          <cell r="AD238">
            <v>3</v>
          </cell>
          <cell r="AE238">
            <v>0</v>
          </cell>
          <cell r="AF238" t="e">
            <v>#REF!</v>
          </cell>
          <cell r="AG238" t="str">
            <v>124-122-1597</v>
          </cell>
          <cell r="AH238">
            <v>18</v>
          </cell>
          <cell r="AI238">
            <v>4</v>
          </cell>
          <cell r="AJ238">
            <v>14</v>
          </cell>
        </row>
        <row r="239">
          <cell r="B239">
            <v>689</v>
          </cell>
          <cell r="C239" t="str">
            <v>成型C线</v>
          </cell>
          <cell r="D239" t="str">
            <v>យឹម ស៊ីថា</v>
          </cell>
          <cell r="E239" t="str">
            <v>YIM SITHA</v>
          </cell>
          <cell r="F239" t="str">
            <v>F</v>
          </cell>
          <cell r="G239">
            <v>44200</v>
          </cell>
          <cell r="H239">
            <v>2</v>
          </cell>
          <cell r="I239">
            <v>44259</v>
          </cell>
        </row>
        <row r="239">
          <cell r="M239">
            <v>44260</v>
          </cell>
          <cell r="N239">
            <v>6</v>
          </cell>
          <cell r="O239">
            <v>44444</v>
          </cell>
          <cell r="P239">
            <v>44445</v>
          </cell>
          <cell r="Q239">
            <v>6</v>
          </cell>
          <cell r="R239">
            <v>44626</v>
          </cell>
          <cell r="S239">
            <v>44627</v>
          </cell>
          <cell r="T239">
            <v>6</v>
          </cell>
          <cell r="U239">
            <v>44811</v>
          </cell>
          <cell r="V239" t="str">
            <v>090589595</v>
          </cell>
          <cell r="W239">
            <v>28524</v>
          </cell>
          <cell r="X239">
            <v>44</v>
          </cell>
          <cell r="Y239" t="str">
            <v>2781218-194574-ខ</v>
          </cell>
        </row>
        <row r="239">
          <cell r="AC239">
            <v>1</v>
          </cell>
          <cell r="AD239">
            <v>3</v>
          </cell>
          <cell r="AE239">
            <v>0</v>
          </cell>
          <cell r="AF239" t="str">
            <v>N02046826</v>
          </cell>
          <cell r="AG239" t="str">
            <v>124-303-2870</v>
          </cell>
          <cell r="AH239">
            <v>18</v>
          </cell>
          <cell r="AI239">
            <v>4</v>
          </cell>
          <cell r="AJ239">
            <v>14</v>
          </cell>
        </row>
        <row r="240">
          <cell r="B240">
            <v>690</v>
          </cell>
          <cell r="C240" t="str">
            <v>成型A线</v>
          </cell>
          <cell r="D240" t="str">
            <v>ហន ភត្រ្តា</v>
          </cell>
          <cell r="E240" t="str">
            <v>HORN PHEAKTRA</v>
          </cell>
          <cell r="F240" t="str">
            <v>F</v>
          </cell>
          <cell r="G240">
            <v>44200</v>
          </cell>
          <cell r="H240">
            <v>2</v>
          </cell>
          <cell r="I240">
            <v>44259</v>
          </cell>
        </row>
        <row r="240">
          <cell r="M240">
            <v>44260</v>
          </cell>
          <cell r="N240">
            <v>6</v>
          </cell>
          <cell r="O240">
            <v>44444</v>
          </cell>
          <cell r="P240">
            <v>44445</v>
          </cell>
          <cell r="Q240">
            <v>6</v>
          </cell>
          <cell r="R240">
            <v>44626</v>
          </cell>
          <cell r="S240">
            <v>44627</v>
          </cell>
          <cell r="T240">
            <v>6</v>
          </cell>
          <cell r="U240">
            <v>44811</v>
          </cell>
          <cell r="V240" t="str">
            <v>090912903</v>
          </cell>
          <cell r="W240">
            <v>37353</v>
          </cell>
          <cell r="X240">
            <v>19</v>
          </cell>
          <cell r="Y240" t="str">
            <v>2020520-2363308-ឃ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 t="e">
            <v>#REF!</v>
          </cell>
          <cell r="AG240" t="str">
            <v>125-213-0478</v>
          </cell>
          <cell r="AH240">
            <v>18</v>
          </cell>
          <cell r="AI240">
            <v>6</v>
          </cell>
          <cell r="AJ240">
            <v>12</v>
          </cell>
          <cell r="AK240">
            <v>1</v>
          </cell>
        </row>
        <row r="241">
          <cell r="B241">
            <v>693</v>
          </cell>
          <cell r="C241" t="str">
            <v>成型B线</v>
          </cell>
          <cell r="D241" t="str">
            <v>អ៊ែម ឌីណា</v>
          </cell>
          <cell r="E241" t="str">
            <v>EM DINA</v>
          </cell>
          <cell r="F241" t="str">
            <v>M</v>
          </cell>
          <cell r="G241">
            <v>44200</v>
          </cell>
          <cell r="H241">
            <v>2</v>
          </cell>
          <cell r="I241">
            <v>44259</v>
          </cell>
        </row>
        <row r="241">
          <cell r="M241">
            <v>44260</v>
          </cell>
          <cell r="N241">
            <v>6</v>
          </cell>
          <cell r="O241">
            <v>44444</v>
          </cell>
          <cell r="P241">
            <v>44445</v>
          </cell>
          <cell r="Q241">
            <v>6</v>
          </cell>
          <cell r="R241">
            <v>44626</v>
          </cell>
          <cell r="S241">
            <v>44627</v>
          </cell>
          <cell r="T241">
            <v>6</v>
          </cell>
          <cell r="U241">
            <v>44811</v>
          </cell>
          <cell r="V241" t="str">
            <v>090918798</v>
          </cell>
          <cell r="W241">
            <v>37347</v>
          </cell>
          <cell r="X241">
            <v>19</v>
          </cell>
          <cell r="Y241" t="str">
            <v>1020820-2437515-ជ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 t="e">
            <v>#REF!</v>
          </cell>
          <cell r="AG241" t="str">
            <v>125-147-0123</v>
          </cell>
          <cell r="AH241">
            <v>18</v>
          </cell>
          <cell r="AI241">
            <v>4</v>
          </cell>
          <cell r="AJ241">
            <v>14</v>
          </cell>
        </row>
        <row r="242">
          <cell r="B242">
            <v>694</v>
          </cell>
          <cell r="C242" t="str">
            <v>成型B线</v>
          </cell>
          <cell r="D242" t="str">
            <v>ថទ ទូ</v>
          </cell>
          <cell r="E242" t="str">
            <v>THORN TU</v>
          </cell>
          <cell r="F242" t="str">
            <v>F</v>
          </cell>
          <cell r="G242">
            <v>44200</v>
          </cell>
          <cell r="H242">
            <v>2</v>
          </cell>
          <cell r="I242">
            <v>44259</v>
          </cell>
        </row>
        <row r="242">
          <cell r="M242">
            <v>44260</v>
          </cell>
          <cell r="N242">
            <v>6</v>
          </cell>
          <cell r="O242">
            <v>44444</v>
          </cell>
          <cell r="P242">
            <v>44445</v>
          </cell>
          <cell r="Q242">
            <v>6</v>
          </cell>
          <cell r="R242">
            <v>44626</v>
          </cell>
          <cell r="S242">
            <v>44627</v>
          </cell>
          <cell r="T242">
            <v>6</v>
          </cell>
          <cell r="U242">
            <v>44811</v>
          </cell>
          <cell r="V242" t="str">
            <v>080080176</v>
          </cell>
          <cell r="W242">
            <v>36380</v>
          </cell>
          <cell r="X242">
            <v>22</v>
          </cell>
          <cell r="Y242" t="str">
            <v>2991218-1919199-ច</v>
          </cell>
        </row>
        <row r="242">
          <cell r="AC242">
            <v>1</v>
          </cell>
          <cell r="AD242">
            <v>2</v>
          </cell>
          <cell r="AE242">
            <v>1</v>
          </cell>
          <cell r="AF242" t="str">
            <v>N2201911</v>
          </cell>
          <cell r="AG242" t="str">
            <v>125-811-4992</v>
          </cell>
          <cell r="AH242">
            <v>18</v>
          </cell>
          <cell r="AI242">
            <v>4</v>
          </cell>
          <cell r="AJ242">
            <v>14</v>
          </cell>
        </row>
        <row r="243">
          <cell r="B243">
            <v>695</v>
          </cell>
          <cell r="C243" t="str">
            <v>成型A线</v>
          </cell>
          <cell r="D243" t="str">
            <v>ស្រីហម បុប្ផា</v>
          </cell>
          <cell r="E243" t="str">
            <v>SREYHORM BOPHA</v>
          </cell>
          <cell r="F243" t="str">
            <v>M</v>
          </cell>
          <cell r="G243">
            <v>44200</v>
          </cell>
          <cell r="H243">
            <v>2</v>
          </cell>
          <cell r="I243">
            <v>44259</v>
          </cell>
        </row>
        <row r="243">
          <cell r="M243">
            <v>44260</v>
          </cell>
          <cell r="N243">
            <v>6</v>
          </cell>
          <cell r="O243">
            <v>44444</v>
          </cell>
          <cell r="P243">
            <v>44445</v>
          </cell>
          <cell r="Q243">
            <v>6</v>
          </cell>
          <cell r="R243">
            <v>44626</v>
          </cell>
          <cell r="S243">
            <v>44627</v>
          </cell>
          <cell r="T243">
            <v>6</v>
          </cell>
          <cell r="U243">
            <v>44811</v>
          </cell>
          <cell r="V243" t="str">
            <v>090515842</v>
          </cell>
          <cell r="W243">
            <v>32304</v>
          </cell>
          <cell r="X243">
            <v>33</v>
          </cell>
        </row>
        <row r="243">
          <cell r="AF243" t="e">
            <v>#REF!</v>
          </cell>
          <cell r="AG243" t="str">
            <v>125-811-4177</v>
          </cell>
          <cell r="AH243">
            <v>18</v>
          </cell>
          <cell r="AI243">
            <v>4</v>
          </cell>
          <cell r="AJ243">
            <v>14</v>
          </cell>
        </row>
        <row r="244">
          <cell r="B244">
            <v>696</v>
          </cell>
          <cell r="C244" t="str">
            <v>成型A线</v>
          </cell>
          <cell r="D244" t="str">
            <v>គង់ ស៊ីណា</v>
          </cell>
          <cell r="E244" t="str">
            <v>KONG SINA</v>
          </cell>
          <cell r="F244" t="str">
            <v>F</v>
          </cell>
          <cell r="G244">
            <v>44200</v>
          </cell>
          <cell r="H244">
            <v>2</v>
          </cell>
          <cell r="I244">
            <v>44259</v>
          </cell>
        </row>
        <row r="244">
          <cell r="M244">
            <v>44260</v>
          </cell>
          <cell r="N244">
            <v>6</v>
          </cell>
          <cell r="O244">
            <v>44444</v>
          </cell>
          <cell r="P244">
            <v>44445</v>
          </cell>
          <cell r="Q244">
            <v>6</v>
          </cell>
          <cell r="R244">
            <v>44626</v>
          </cell>
          <cell r="S244">
            <v>44627</v>
          </cell>
          <cell r="T244">
            <v>6</v>
          </cell>
          <cell r="U244">
            <v>44811</v>
          </cell>
          <cell r="V244" t="str">
            <v>090688907</v>
          </cell>
          <cell r="W244">
            <v>30870</v>
          </cell>
          <cell r="X244">
            <v>37</v>
          </cell>
          <cell r="Y244" t="str">
            <v>2840117-0575374-ផ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498476</v>
          </cell>
          <cell r="AG244" t="str">
            <v>121-818-2002</v>
          </cell>
          <cell r="AH244">
            <v>18</v>
          </cell>
          <cell r="AI244">
            <v>4.5</v>
          </cell>
          <cell r="AJ244">
            <v>13.5</v>
          </cell>
          <cell r="AK244">
            <v>0.5</v>
          </cell>
        </row>
        <row r="245">
          <cell r="B245">
            <v>698</v>
          </cell>
          <cell r="C245" t="str">
            <v>成型B线</v>
          </cell>
          <cell r="D245" t="str">
            <v>ពេជ្រ សាមឌី</v>
          </cell>
          <cell r="E245" t="str">
            <v>PICH SAMDY</v>
          </cell>
          <cell r="F245" t="str">
            <v>M</v>
          </cell>
          <cell r="G245">
            <v>44200</v>
          </cell>
          <cell r="H245">
            <v>2</v>
          </cell>
          <cell r="I245">
            <v>44259</v>
          </cell>
        </row>
        <row r="245">
          <cell r="M245">
            <v>44260</v>
          </cell>
          <cell r="N245">
            <v>6</v>
          </cell>
          <cell r="O245">
            <v>44444</v>
          </cell>
          <cell r="P245">
            <v>44445</v>
          </cell>
          <cell r="Q245">
            <v>6</v>
          </cell>
          <cell r="R245">
            <v>44626</v>
          </cell>
          <cell r="S245">
            <v>44627</v>
          </cell>
          <cell r="T245">
            <v>6</v>
          </cell>
          <cell r="U245">
            <v>44811</v>
          </cell>
          <cell r="V245" t="str">
            <v>090880050</v>
          </cell>
          <cell r="W245">
            <v>37534</v>
          </cell>
          <cell r="X245">
            <v>19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 t="str">
            <v>有发票</v>
          </cell>
          <cell r="AG245" t="e">
            <v>#REF!</v>
          </cell>
          <cell r="AH245">
            <v>18</v>
          </cell>
          <cell r="AI245">
            <v>4</v>
          </cell>
          <cell r="AJ245">
            <v>14</v>
          </cell>
        </row>
        <row r="246">
          <cell r="B246">
            <v>699</v>
          </cell>
          <cell r="C246" t="str">
            <v>成型D线</v>
          </cell>
          <cell r="D246" t="str">
            <v>ណន សាម៉ុល</v>
          </cell>
          <cell r="E246" t="str">
            <v>NON SAMOL</v>
          </cell>
          <cell r="F246" t="str">
            <v>M</v>
          </cell>
          <cell r="G246">
            <v>44200</v>
          </cell>
          <cell r="H246">
            <v>2</v>
          </cell>
          <cell r="I246">
            <v>44259</v>
          </cell>
        </row>
        <row r="246">
          <cell r="M246">
            <v>44260</v>
          </cell>
          <cell r="N246">
            <v>6</v>
          </cell>
          <cell r="O246">
            <v>44444</v>
          </cell>
          <cell r="P246">
            <v>44445</v>
          </cell>
          <cell r="Q246">
            <v>6</v>
          </cell>
          <cell r="R246">
            <v>44626</v>
          </cell>
          <cell r="S246">
            <v>44627</v>
          </cell>
          <cell r="T246">
            <v>6</v>
          </cell>
          <cell r="U246">
            <v>44811</v>
          </cell>
          <cell r="V246" t="str">
            <v>090903843</v>
          </cell>
          <cell r="W246">
            <v>36634</v>
          </cell>
          <cell r="X246">
            <v>21</v>
          </cell>
          <cell r="Y246" t="str">
            <v>1000320-2335340-រ</v>
          </cell>
        </row>
        <row r="246">
          <cell r="AC246">
            <v>0</v>
          </cell>
          <cell r="AD246">
            <v>0</v>
          </cell>
          <cell r="AE246">
            <v>0</v>
          </cell>
          <cell r="AF246" t="str">
            <v>有发票</v>
          </cell>
          <cell r="AG246" t="str">
            <v>128-846-4412</v>
          </cell>
          <cell r="AH246">
            <v>18</v>
          </cell>
          <cell r="AI246">
            <v>6</v>
          </cell>
          <cell r="AJ246">
            <v>12</v>
          </cell>
        </row>
        <row r="247">
          <cell r="B247">
            <v>701</v>
          </cell>
          <cell r="C247" t="str">
            <v>成型C线</v>
          </cell>
          <cell r="D247" t="str">
            <v>ឡេង សុខា</v>
          </cell>
          <cell r="E247" t="str">
            <v>LENG SOKHA</v>
          </cell>
          <cell r="F247" t="str">
            <v>M</v>
          </cell>
          <cell r="G247">
            <v>44200</v>
          </cell>
          <cell r="H247">
            <v>2</v>
          </cell>
          <cell r="I247">
            <v>44259</v>
          </cell>
        </row>
        <row r="247">
          <cell r="M247">
            <v>44260</v>
          </cell>
          <cell r="N247">
            <v>6</v>
          </cell>
          <cell r="O247">
            <v>44444</v>
          </cell>
          <cell r="P247">
            <v>44445</v>
          </cell>
          <cell r="Q247">
            <v>6</v>
          </cell>
          <cell r="R247">
            <v>44626</v>
          </cell>
          <cell r="S247">
            <v>44627</v>
          </cell>
          <cell r="T247">
            <v>6</v>
          </cell>
          <cell r="U247">
            <v>44811</v>
          </cell>
          <cell r="V247" t="str">
            <v>090727715</v>
          </cell>
          <cell r="W247">
            <v>29258</v>
          </cell>
          <cell r="X247">
            <v>42</v>
          </cell>
          <cell r="Y247" t="str">
            <v>1800121-2534935-ឋ</v>
          </cell>
        </row>
        <row r="247">
          <cell r="AC247">
            <v>1</v>
          </cell>
          <cell r="AD247">
            <v>3</v>
          </cell>
          <cell r="AE247">
            <v>0</v>
          </cell>
          <cell r="AF247" t="str">
            <v>有发票</v>
          </cell>
          <cell r="AG247" t="str">
            <v>128-557-0039</v>
          </cell>
          <cell r="AH247">
            <v>18</v>
          </cell>
          <cell r="AI247">
            <v>4</v>
          </cell>
          <cell r="AJ247">
            <v>14</v>
          </cell>
        </row>
        <row r="248">
          <cell r="B248">
            <v>707</v>
          </cell>
          <cell r="C248" t="str">
            <v>成型A线</v>
          </cell>
          <cell r="D248" t="str">
            <v>ចាន់ ស៊ាឡេង</v>
          </cell>
          <cell r="E248" t="str">
            <v>CHAN SEAKLENG</v>
          </cell>
          <cell r="F248" t="str">
            <v>F</v>
          </cell>
          <cell r="G248">
            <v>44214</v>
          </cell>
          <cell r="H248">
            <v>2</v>
          </cell>
          <cell r="I248">
            <v>44273</v>
          </cell>
        </row>
        <row r="248">
          <cell r="M248">
            <v>44274</v>
          </cell>
          <cell r="N248">
            <v>6</v>
          </cell>
          <cell r="O248">
            <v>44458</v>
          </cell>
          <cell r="P248">
            <v>44459</v>
          </cell>
          <cell r="Q248">
            <v>6</v>
          </cell>
          <cell r="R248">
            <v>44640</v>
          </cell>
          <cell r="S248">
            <v>44641</v>
          </cell>
          <cell r="T248">
            <v>6</v>
          </cell>
          <cell r="U248">
            <v>44825</v>
          </cell>
          <cell r="V248" t="str">
            <v>160543362</v>
          </cell>
          <cell r="W248">
            <v>36928</v>
          </cell>
          <cell r="X248">
            <v>21</v>
          </cell>
        </row>
        <row r="248">
          <cell r="AA248" t="str">
            <v>070856818</v>
          </cell>
        </row>
        <row r="248">
          <cell r="AC248">
            <v>1</v>
          </cell>
          <cell r="AD248">
            <v>0</v>
          </cell>
          <cell r="AE248">
            <v>0</v>
          </cell>
          <cell r="AF248" t="e">
            <v>#REF!</v>
          </cell>
          <cell r="AG248" t="str">
            <v>128-593-2166</v>
          </cell>
          <cell r="AH248">
            <v>18</v>
          </cell>
          <cell r="AI248">
            <v>4.5</v>
          </cell>
          <cell r="AJ248">
            <v>13.5</v>
          </cell>
        </row>
        <row r="249">
          <cell r="B249">
            <v>708</v>
          </cell>
          <cell r="C249" t="str">
            <v>成型A线</v>
          </cell>
          <cell r="D249" t="str">
            <v>មុំ សារុន</v>
          </cell>
          <cell r="E249" t="str">
            <v>MOM SARUN</v>
          </cell>
          <cell r="F249" t="str">
            <v>M</v>
          </cell>
          <cell r="G249">
            <v>44214</v>
          </cell>
          <cell r="H249">
            <v>2</v>
          </cell>
          <cell r="I249">
            <v>44273</v>
          </cell>
        </row>
        <row r="249">
          <cell r="M249">
            <v>44274</v>
          </cell>
          <cell r="N249">
            <v>6</v>
          </cell>
          <cell r="O249">
            <v>44458</v>
          </cell>
          <cell r="P249">
            <v>44459</v>
          </cell>
          <cell r="Q249">
            <v>6</v>
          </cell>
          <cell r="R249">
            <v>44640</v>
          </cell>
          <cell r="S249">
            <v>44641</v>
          </cell>
          <cell r="T249">
            <v>6</v>
          </cell>
          <cell r="U249">
            <v>44825</v>
          </cell>
          <cell r="V249" t="str">
            <v>090813479</v>
          </cell>
          <cell r="W249">
            <v>31246</v>
          </cell>
          <cell r="X249">
            <v>36</v>
          </cell>
          <cell r="Y249" t="str">
            <v>1850519-2055345-ប</v>
          </cell>
        </row>
        <row r="249">
          <cell r="AA249" t="str">
            <v>0976562175</v>
          </cell>
        </row>
        <row r="249">
          <cell r="AC249">
            <v>1</v>
          </cell>
          <cell r="AD249">
            <v>1</v>
          </cell>
          <cell r="AE249">
            <v>0</v>
          </cell>
          <cell r="AF249" t="str">
            <v>N01998998</v>
          </cell>
          <cell r="AG249" t="str">
            <v>124-766-8887</v>
          </cell>
          <cell r="AH249">
            <v>18</v>
          </cell>
          <cell r="AI249">
            <v>5.5</v>
          </cell>
          <cell r="AJ249">
            <v>12.5</v>
          </cell>
          <cell r="AK249">
            <v>1.5</v>
          </cell>
        </row>
        <row r="250">
          <cell r="B250">
            <v>710</v>
          </cell>
          <cell r="C250" t="str">
            <v>电脑车</v>
          </cell>
          <cell r="D250" t="str">
            <v>ហ៊ី គុំ</v>
          </cell>
          <cell r="E250" t="str">
            <v>HY KUM</v>
          </cell>
          <cell r="F250" t="str">
            <v>F</v>
          </cell>
          <cell r="G250">
            <v>44214</v>
          </cell>
          <cell r="H250">
            <v>2</v>
          </cell>
          <cell r="I250">
            <v>44273</v>
          </cell>
        </row>
        <row r="250">
          <cell r="M250">
            <v>44274</v>
          </cell>
          <cell r="N250">
            <v>6</v>
          </cell>
          <cell r="O250">
            <v>44458</v>
          </cell>
          <cell r="P250">
            <v>44459</v>
          </cell>
          <cell r="Q250">
            <v>6</v>
          </cell>
          <cell r="R250">
            <v>44640</v>
          </cell>
          <cell r="S250">
            <v>44641</v>
          </cell>
          <cell r="T250">
            <v>6</v>
          </cell>
          <cell r="U250">
            <v>44825</v>
          </cell>
          <cell r="V250" t="str">
            <v>061515342</v>
          </cell>
          <cell r="W250">
            <v>34123</v>
          </cell>
          <cell r="X250">
            <v>28</v>
          </cell>
          <cell r="Y250" t="str">
            <v>2930916-0303806-ទ</v>
          </cell>
        </row>
        <row r="250">
          <cell r="AA250" t="str">
            <v>0882319896</v>
          </cell>
        </row>
        <row r="250">
          <cell r="AC250">
            <v>1</v>
          </cell>
          <cell r="AD250">
            <v>1</v>
          </cell>
          <cell r="AE250">
            <v>0</v>
          </cell>
          <cell r="AF250" t="str">
            <v>有发票</v>
          </cell>
          <cell r="AG250" t="str">
            <v>124-642-1530</v>
          </cell>
          <cell r="AH250">
            <v>18</v>
          </cell>
          <cell r="AI250">
            <v>4</v>
          </cell>
          <cell r="AJ250">
            <v>14</v>
          </cell>
        </row>
        <row r="251">
          <cell r="B251">
            <v>734</v>
          </cell>
          <cell r="C251" t="str">
            <v>成型A线</v>
          </cell>
          <cell r="D251" t="str">
            <v>ចាន់ ស្រីពៅ</v>
          </cell>
          <cell r="E251" t="str">
            <v>CHAN SREYPEOU</v>
          </cell>
          <cell r="F251" t="str">
            <v>F</v>
          </cell>
          <cell r="G251">
            <v>44216</v>
          </cell>
          <cell r="H251">
            <v>2</v>
          </cell>
          <cell r="I251">
            <v>44275</v>
          </cell>
        </row>
        <row r="251">
          <cell r="M251">
            <v>44276</v>
          </cell>
          <cell r="N251">
            <v>6</v>
          </cell>
          <cell r="O251">
            <v>44460</v>
          </cell>
          <cell r="P251">
            <v>44461</v>
          </cell>
          <cell r="Q251">
            <v>6</v>
          </cell>
          <cell r="R251">
            <v>44642</v>
          </cell>
          <cell r="S251">
            <v>44643</v>
          </cell>
          <cell r="T251">
            <v>6</v>
          </cell>
          <cell r="U251">
            <v>44827</v>
          </cell>
          <cell r="V251" t="str">
            <v>090924059</v>
          </cell>
          <cell r="W251">
            <v>37147</v>
          </cell>
          <cell r="X251">
            <v>20</v>
          </cell>
          <cell r="Y251" t="str">
            <v>2010121-2543949-ដ</v>
          </cell>
        </row>
        <row r="251">
          <cell r="AA251" t="str">
            <v>0883095076</v>
          </cell>
        </row>
        <row r="251">
          <cell r="AC251">
            <v>0</v>
          </cell>
          <cell r="AD251">
            <v>0</v>
          </cell>
          <cell r="AE251">
            <v>0</v>
          </cell>
          <cell r="AF251" t="str">
            <v>有发票</v>
          </cell>
          <cell r="AG251" t="str">
            <v>124-608-5703</v>
          </cell>
          <cell r="AH251">
            <v>18</v>
          </cell>
          <cell r="AI251">
            <v>4.5</v>
          </cell>
          <cell r="AJ251">
            <v>13.5</v>
          </cell>
        </row>
        <row r="252">
          <cell r="B252">
            <v>735</v>
          </cell>
          <cell r="C252" t="str">
            <v>成型D线</v>
          </cell>
          <cell r="D252" t="str">
            <v>ទិត រ៉ានី</v>
          </cell>
          <cell r="E252" t="str">
            <v>TITH RANY</v>
          </cell>
          <cell r="F252" t="str">
            <v>F</v>
          </cell>
          <cell r="G252">
            <v>44216</v>
          </cell>
          <cell r="H252">
            <v>2</v>
          </cell>
          <cell r="I252">
            <v>44275</v>
          </cell>
        </row>
        <row r="252">
          <cell r="M252">
            <v>44276</v>
          </cell>
          <cell r="N252">
            <v>6</v>
          </cell>
          <cell r="O252">
            <v>44460</v>
          </cell>
          <cell r="P252">
            <v>44461</v>
          </cell>
          <cell r="Q252">
            <v>6</v>
          </cell>
          <cell r="R252">
            <v>44642</v>
          </cell>
          <cell r="S252">
            <v>44643</v>
          </cell>
          <cell r="T252">
            <v>6</v>
          </cell>
          <cell r="U252">
            <v>44827</v>
          </cell>
          <cell r="V252" t="str">
            <v>090897465</v>
          </cell>
          <cell r="W252">
            <v>37522</v>
          </cell>
          <cell r="X252">
            <v>19</v>
          </cell>
          <cell r="Y252" t="str">
            <v>1020420-2351008-វ</v>
          </cell>
        </row>
        <row r="252">
          <cell r="AA252" t="str">
            <v>0977841643</v>
          </cell>
        </row>
        <row r="252">
          <cell r="AC252">
            <v>0</v>
          </cell>
          <cell r="AD252">
            <v>0</v>
          </cell>
          <cell r="AE252">
            <v>0</v>
          </cell>
          <cell r="AF252" t="e">
            <v>#REF!</v>
          </cell>
          <cell r="AG252" t="str">
            <v>124-460-4070</v>
          </cell>
          <cell r="AH252">
            <v>18</v>
          </cell>
          <cell r="AI252">
            <v>4</v>
          </cell>
          <cell r="AJ252">
            <v>14</v>
          </cell>
        </row>
        <row r="253">
          <cell r="B253">
            <v>714</v>
          </cell>
          <cell r="C253" t="str">
            <v>电脑车</v>
          </cell>
          <cell r="D253" t="str">
            <v>ប្រាក់ ស៊ីនួន</v>
          </cell>
          <cell r="E253" t="str">
            <v>PRAK SINUON</v>
          </cell>
          <cell r="F253" t="str">
            <v>F</v>
          </cell>
          <cell r="G253">
            <v>44214</v>
          </cell>
          <cell r="H253">
            <v>2</v>
          </cell>
          <cell r="I253">
            <v>44273</v>
          </cell>
        </row>
        <row r="253">
          <cell r="M253">
            <v>44274</v>
          </cell>
          <cell r="N253">
            <v>6</v>
          </cell>
          <cell r="O253">
            <v>44458</v>
          </cell>
          <cell r="P253">
            <v>44459</v>
          </cell>
          <cell r="Q253">
            <v>6</v>
          </cell>
          <cell r="R253">
            <v>44640</v>
          </cell>
          <cell r="S253">
            <v>44641</v>
          </cell>
          <cell r="T253">
            <v>6</v>
          </cell>
          <cell r="U253">
            <v>44825</v>
          </cell>
          <cell r="V253" t="str">
            <v>090808846</v>
          </cell>
          <cell r="W253">
            <v>30560</v>
          </cell>
          <cell r="X253">
            <v>38</v>
          </cell>
          <cell r="Y253" t="str">
            <v>2831018-1809026-ថ</v>
          </cell>
        </row>
        <row r="253">
          <cell r="AA253" t="str">
            <v>0978250734</v>
          </cell>
        </row>
        <row r="253">
          <cell r="AC253">
            <v>1</v>
          </cell>
          <cell r="AD253">
            <v>3</v>
          </cell>
          <cell r="AE253">
            <v>0</v>
          </cell>
          <cell r="AF253" t="str">
            <v>有发票</v>
          </cell>
          <cell r="AG253" t="str">
            <v>124-242-5954</v>
          </cell>
          <cell r="AH253">
            <v>18</v>
          </cell>
          <cell r="AI253">
            <v>4</v>
          </cell>
          <cell r="AJ253">
            <v>14</v>
          </cell>
        </row>
        <row r="254">
          <cell r="B254">
            <v>737</v>
          </cell>
          <cell r="C254" t="str">
            <v>成型A线</v>
          </cell>
          <cell r="D254" t="str">
            <v>អ៊ុក ឆាយ</v>
          </cell>
          <cell r="E254" t="str">
            <v>UK CHAY</v>
          </cell>
          <cell r="F254" t="str">
            <v>M</v>
          </cell>
          <cell r="G254">
            <v>44216</v>
          </cell>
          <cell r="H254">
            <v>2</v>
          </cell>
          <cell r="I254">
            <v>44275</v>
          </cell>
        </row>
        <row r="254">
          <cell r="M254">
            <v>44276</v>
          </cell>
          <cell r="N254">
            <v>6</v>
          </cell>
          <cell r="O254">
            <v>44460</v>
          </cell>
          <cell r="P254">
            <v>44461</v>
          </cell>
          <cell r="Q254">
            <v>6</v>
          </cell>
          <cell r="R254">
            <v>44642</v>
          </cell>
          <cell r="S254">
            <v>44643</v>
          </cell>
          <cell r="T254">
            <v>6</v>
          </cell>
          <cell r="U254">
            <v>44827</v>
          </cell>
          <cell r="V254" t="str">
            <v>090927677</v>
          </cell>
          <cell r="W254">
            <v>37403</v>
          </cell>
          <cell r="X254">
            <v>19</v>
          </cell>
          <cell r="Y254" t="str">
            <v>1020121-2545104-វ</v>
          </cell>
        </row>
        <row r="254">
          <cell r="AA254" t="str">
            <v>0976898957</v>
          </cell>
        </row>
        <row r="254">
          <cell r="AC254">
            <v>0</v>
          </cell>
          <cell r="AD254">
            <v>0</v>
          </cell>
          <cell r="AE254">
            <v>0</v>
          </cell>
          <cell r="AF254" t="e">
            <v>#REF!</v>
          </cell>
          <cell r="AG254" t="str">
            <v>125-399-7598</v>
          </cell>
          <cell r="AH254">
            <v>18</v>
          </cell>
          <cell r="AI254">
            <v>4</v>
          </cell>
          <cell r="AJ254">
            <v>14</v>
          </cell>
        </row>
        <row r="255">
          <cell r="B255">
            <v>702</v>
          </cell>
          <cell r="C255" t="str">
            <v>品管</v>
          </cell>
          <cell r="D255" t="str">
            <v>ឃន រក្សា</v>
          </cell>
          <cell r="E255" t="str">
            <v>KHORN REAKSA</v>
          </cell>
          <cell r="F255" t="str">
            <v>F</v>
          </cell>
          <cell r="G255">
            <v>44214</v>
          </cell>
          <cell r="H255">
            <v>2</v>
          </cell>
          <cell r="I255">
            <v>44273</v>
          </cell>
        </row>
        <row r="255">
          <cell r="M255">
            <v>44274</v>
          </cell>
          <cell r="N255">
            <v>6</v>
          </cell>
          <cell r="O255">
            <v>44458</v>
          </cell>
          <cell r="P255">
            <v>44459</v>
          </cell>
          <cell r="Q255">
            <v>6</v>
          </cell>
          <cell r="R255">
            <v>44640</v>
          </cell>
          <cell r="S255">
            <v>44641</v>
          </cell>
          <cell r="T255">
            <v>6</v>
          </cell>
          <cell r="U255">
            <v>44825</v>
          </cell>
          <cell r="V255" t="str">
            <v>090875657</v>
          </cell>
          <cell r="W255">
            <v>36264</v>
          </cell>
          <cell r="X255">
            <v>22</v>
          </cell>
          <cell r="Y255" t="str">
            <v>2990917-0913703-ល</v>
          </cell>
        </row>
        <row r="255">
          <cell r="AA255" t="str">
            <v>0719770073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 t="e">
            <v>#REF!</v>
          </cell>
          <cell r="AG255" t="str">
            <v>124-173-3703</v>
          </cell>
          <cell r="AH255">
            <v>18</v>
          </cell>
          <cell r="AI255">
            <v>4</v>
          </cell>
          <cell r="AJ255">
            <v>14</v>
          </cell>
        </row>
        <row r="256">
          <cell r="B256">
            <v>703</v>
          </cell>
          <cell r="C256" t="str">
            <v>品管</v>
          </cell>
          <cell r="D256" t="str">
            <v>ប៉ែន ស្រីសយ</v>
          </cell>
          <cell r="E256" t="str">
            <v>PEN SREYSAY</v>
          </cell>
          <cell r="F256" t="str">
            <v>F</v>
          </cell>
          <cell r="G256">
            <v>44214</v>
          </cell>
          <cell r="H256">
            <v>2</v>
          </cell>
          <cell r="I256">
            <v>44273</v>
          </cell>
        </row>
        <row r="256">
          <cell r="M256">
            <v>44274</v>
          </cell>
          <cell r="N256">
            <v>6</v>
          </cell>
          <cell r="O256">
            <v>44458</v>
          </cell>
          <cell r="P256">
            <v>44459</v>
          </cell>
          <cell r="Q256">
            <v>6</v>
          </cell>
          <cell r="R256">
            <v>44640</v>
          </cell>
          <cell r="S256">
            <v>44641</v>
          </cell>
          <cell r="T256">
            <v>6</v>
          </cell>
          <cell r="U256">
            <v>44825</v>
          </cell>
          <cell r="V256" t="str">
            <v>090878286</v>
          </cell>
          <cell r="W256">
            <v>36263</v>
          </cell>
          <cell r="X256">
            <v>22</v>
          </cell>
          <cell r="Y256" t="str">
            <v>2991117-0993404-រ</v>
          </cell>
        </row>
        <row r="256">
          <cell r="AA256" t="str">
            <v>0886821956</v>
          </cell>
        </row>
        <row r="256">
          <cell r="AC256">
            <v>1</v>
          </cell>
          <cell r="AD256">
            <v>1</v>
          </cell>
          <cell r="AE256">
            <v>1</v>
          </cell>
          <cell r="AF256" t="e">
            <v>#REF!</v>
          </cell>
          <cell r="AG256" t="e">
            <v>#REF!</v>
          </cell>
          <cell r="AH256">
            <v>18</v>
          </cell>
          <cell r="AI256">
            <v>4</v>
          </cell>
          <cell r="AJ256">
            <v>14</v>
          </cell>
        </row>
        <row r="257">
          <cell r="B257">
            <v>726</v>
          </cell>
          <cell r="C257" t="str">
            <v>品管</v>
          </cell>
          <cell r="D257" t="str">
            <v>ព្រុំ លក្ខិណា</v>
          </cell>
          <cell r="E257" t="str">
            <v>PRUM LEAKHNA</v>
          </cell>
          <cell r="F257" t="str">
            <v>F</v>
          </cell>
          <cell r="G257">
            <v>44215</v>
          </cell>
          <cell r="H257">
            <v>2</v>
          </cell>
          <cell r="I257">
            <v>44274</v>
          </cell>
        </row>
        <row r="257">
          <cell r="M257">
            <v>44275</v>
          </cell>
          <cell r="N257">
            <v>6</v>
          </cell>
          <cell r="O257">
            <v>44459</v>
          </cell>
          <cell r="P257">
            <v>44460</v>
          </cell>
          <cell r="Q257">
            <v>6</v>
          </cell>
          <cell r="R257">
            <v>44641</v>
          </cell>
          <cell r="S257">
            <v>44642</v>
          </cell>
          <cell r="T257">
            <v>6</v>
          </cell>
          <cell r="U257">
            <v>44826</v>
          </cell>
          <cell r="V257" t="str">
            <v>090934028</v>
          </cell>
          <cell r="W257">
            <v>37171</v>
          </cell>
          <cell r="X257">
            <v>20</v>
          </cell>
        </row>
        <row r="257">
          <cell r="AA257" t="str">
            <v>0977109108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 t="e">
            <v>#REF!</v>
          </cell>
          <cell r="AG257" t="e">
            <v>#REF!</v>
          </cell>
          <cell r="AH257">
            <v>18</v>
          </cell>
          <cell r="AI257">
            <v>4</v>
          </cell>
          <cell r="AJ257">
            <v>14</v>
          </cell>
        </row>
        <row r="258">
          <cell r="B258">
            <v>706</v>
          </cell>
          <cell r="C258" t="str">
            <v>品管</v>
          </cell>
          <cell r="D258" t="str">
            <v>ណី វ៉ានស៊ី</v>
          </cell>
          <cell r="E258" t="str">
            <v>NEY VANSY</v>
          </cell>
          <cell r="F258" t="str">
            <v>F</v>
          </cell>
          <cell r="G258">
            <v>44214</v>
          </cell>
          <cell r="H258">
            <v>2</v>
          </cell>
          <cell r="I258">
            <v>44273</v>
          </cell>
        </row>
        <row r="258">
          <cell r="M258">
            <v>44274</v>
          </cell>
          <cell r="N258">
            <v>6</v>
          </cell>
          <cell r="O258">
            <v>44458</v>
          </cell>
          <cell r="P258">
            <v>44459</v>
          </cell>
          <cell r="Q258">
            <v>6</v>
          </cell>
          <cell r="R258">
            <v>44640</v>
          </cell>
          <cell r="S258">
            <v>44641</v>
          </cell>
          <cell r="T258">
            <v>6</v>
          </cell>
          <cell r="U258">
            <v>44825</v>
          </cell>
          <cell r="V258" t="str">
            <v>090703957</v>
          </cell>
          <cell r="W258">
            <v>34363</v>
          </cell>
          <cell r="X258">
            <v>28</v>
          </cell>
          <cell r="Y258" t="str">
            <v>2940417-0733369-យ</v>
          </cell>
        </row>
        <row r="258">
          <cell r="AA258" t="str">
            <v>0974247391</v>
          </cell>
        </row>
        <row r="258">
          <cell r="AC258">
            <v>1</v>
          </cell>
          <cell r="AD258">
            <v>0</v>
          </cell>
          <cell r="AE258">
            <v>0</v>
          </cell>
          <cell r="AF258" t="e">
            <v>#REF!</v>
          </cell>
          <cell r="AG258" t="e">
            <v>#REF!</v>
          </cell>
          <cell r="AH258">
            <v>18</v>
          </cell>
          <cell r="AI258">
            <v>4</v>
          </cell>
          <cell r="AJ258">
            <v>14</v>
          </cell>
        </row>
        <row r="259">
          <cell r="B259">
            <v>738</v>
          </cell>
          <cell r="C259" t="str">
            <v>材料仓</v>
          </cell>
          <cell r="D259" t="str">
            <v>ទិត វ៉នសំខាន់</v>
          </cell>
          <cell r="E259" t="str">
            <v>TITH VONSAMKHAN</v>
          </cell>
          <cell r="F259" t="str">
            <v>M</v>
          </cell>
          <cell r="G259">
            <v>44216</v>
          </cell>
          <cell r="H259">
            <v>2</v>
          </cell>
          <cell r="I259">
            <v>44275</v>
          </cell>
        </row>
        <row r="259">
          <cell r="M259">
            <v>44276</v>
          </cell>
          <cell r="N259">
            <v>6</v>
          </cell>
          <cell r="O259">
            <v>44460</v>
          </cell>
          <cell r="P259">
            <v>44461</v>
          </cell>
          <cell r="Q259">
            <v>6</v>
          </cell>
          <cell r="R259">
            <v>44642</v>
          </cell>
          <cell r="S259">
            <v>44643</v>
          </cell>
          <cell r="T259">
            <v>6</v>
          </cell>
          <cell r="U259">
            <v>44827</v>
          </cell>
          <cell r="V259" t="str">
            <v>090659267</v>
          </cell>
          <cell r="W259">
            <v>36182</v>
          </cell>
          <cell r="X259">
            <v>23</v>
          </cell>
          <cell r="Y259" t="str">
            <v>1990918-1684202-ល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 t="str">
            <v>N01864064</v>
          </cell>
          <cell r="AG259" t="str">
            <v>125-810-8757</v>
          </cell>
          <cell r="AH259">
            <v>18</v>
          </cell>
          <cell r="AI259">
            <v>4</v>
          </cell>
          <cell r="AJ259">
            <v>14</v>
          </cell>
        </row>
        <row r="260">
          <cell r="B260">
            <v>739</v>
          </cell>
          <cell r="C260" t="str">
            <v>成型C线</v>
          </cell>
          <cell r="D260" t="str">
            <v>ល្វៃ ស្រីនី</v>
          </cell>
          <cell r="E260" t="str">
            <v>LVEY SREYNY</v>
          </cell>
          <cell r="F260" t="str">
            <v>F</v>
          </cell>
          <cell r="G260">
            <v>44221</v>
          </cell>
          <cell r="H260">
            <v>2</v>
          </cell>
          <cell r="I260">
            <v>44280</v>
          </cell>
        </row>
        <row r="260">
          <cell r="M260">
            <v>44281</v>
          </cell>
          <cell r="N260">
            <v>6</v>
          </cell>
          <cell r="O260">
            <v>44465</v>
          </cell>
          <cell r="P260">
            <v>44466</v>
          </cell>
          <cell r="Q260">
            <v>6</v>
          </cell>
          <cell r="R260">
            <v>44647</v>
          </cell>
          <cell r="S260">
            <v>44648</v>
          </cell>
          <cell r="T260">
            <v>6</v>
          </cell>
          <cell r="U260">
            <v>44832</v>
          </cell>
          <cell r="V260" t="str">
            <v>090934836</v>
          </cell>
          <cell r="W260">
            <v>37486</v>
          </cell>
          <cell r="X260">
            <v>19</v>
          </cell>
          <cell r="Y260" t="str">
            <v>2020121-2549644-ញ</v>
          </cell>
        </row>
        <row r="260">
          <cell r="AA260" t="str">
            <v>0979263515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 t="e">
            <v>#REF!</v>
          </cell>
          <cell r="AG260" t="str">
            <v>125-914-8615</v>
          </cell>
          <cell r="AH260">
            <v>18</v>
          </cell>
          <cell r="AI260">
            <v>4</v>
          </cell>
          <cell r="AJ260">
            <v>14</v>
          </cell>
        </row>
        <row r="261">
          <cell r="B261">
            <v>741</v>
          </cell>
          <cell r="C261" t="str">
            <v>成型C线胶水管理员</v>
          </cell>
          <cell r="D261" t="str">
            <v>លី លីមសឿង</v>
          </cell>
          <cell r="E261" t="str">
            <v>LY LEUMSOEUG</v>
          </cell>
          <cell r="F261" t="str">
            <v>M</v>
          </cell>
          <cell r="G261">
            <v>44228</v>
          </cell>
          <cell r="H261">
            <v>2</v>
          </cell>
          <cell r="I261">
            <v>44287</v>
          </cell>
        </row>
        <row r="261">
          <cell r="M261">
            <v>44288</v>
          </cell>
          <cell r="N261">
            <v>6</v>
          </cell>
          <cell r="O261">
            <v>44471</v>
          </cell>
          <cell r="P261">
            <v>44472</v>
          </cell>
          <cell r="Q261">
            <v>6</v>
          </cell>
          <cell r="R261">
            <v>44654</v>
          </cell>
          <cell r="S261">
            <v>44655</v>
          </cell>
          <cell r="T261">
            <v>6</v>
          </cell>
          <cell r="U261">
            <v>44838</v>
          </cell>
          <cell r="V261" t="str">
            <v>090483069</v>
          </cell>
          <cell r="W261">
            <v>33253</v>
          </cell>
          <cell r="X261">
            <v>31</v>
          </cell>
          <cell r="Y261" t="str">
            <v>1910819-2180698-ហ</v>
          </cell>
        </row>
        <row r="261">
          <cell r="AA261" t="str">
            <v>0888379594</v>
          </cell>
        </row>
        <row r="261">
          <cell r="AC261">
            <v>1</v>
          </cell>
          <cell r="AD261">
            <v>1</v>
          </cell>
          <cell r="AE261">
            <v>0</v>
          </cell>
          <cell r="AF261" t="e">
            <v>#REF!</v>
          </cell>
          <cell r="AG261" t="str">
            <v>126-402-0349</v>
          </cell>
          <cell r="AH261">
            <v>18</v>
          </cell>
          <cell r="AI261">
            <v>4</v>
          </cell>
          <cell r="AJ261">
            <v>14</v>
          </cell>
        </row>
        <row r="262">
          <cell r="B262">
            <v>742</v>
          </cell>
          <cell r="C262" t="str">
            <v>成型C线</v>
          </cell>
          <cell r="D262" t="str">
            <v>រស់ សុភន់</v>
          </cell>
          <cell r="E262" t="str">
            <v>ROS SOPHON</v>
          </cell>
          <cell r="F262" t="str">
            <v>F</v>
          </cell>
          <cell r="G262">
            <v>44228</v>
          </cell>
          <cell r="H262">
            <v>2</v>
          </cell>
          <cell r="I262">
            <v>44287</v>
          </cell>
        </row>
        <row r="262">
          <cell r="M262">
            <v>44288</v>
          </cell>
          <cell r="N262">
            <v>6</v>
          </cell>
          <cell r="O262">
            <v>44471</v>
          </cell>
          <cell r="P262">
            <v>44472</v>
          </cell>
          <cell r="Q262">
            <v>6</v>
          </cell>
          <cell r="R262">
            <v>44654</v>
          </cell>
          <cell r="S262">
            <v>44655</v>
          </cell>
          <cell r="T262">
            <v>6</v>
          </cell>
          <cell r="U262">
            <v>44838</v>
          </cell>
          <cell r="V262" t="str">
            <v>090679396</v>
          </cell>
          <cell r="W262">
            <v>35191</v>
          </cell>
          <cell r="X262">
            <v>25</v>
          </cell>
          <cell r="Y262" t="str">
            <v>2961117-0985266-ហ</v>
          </cell>
        </row>
        <row r="262">
          <cell r="AA262" t="str">
            <v>0977183034</v>
          </cell>
        </row>
        <row r="262">
          <cell r="AC262">
            <v>1</v>
          </cell>
          <cell r="AD262">
            <v>1</v>
          </cell>
          <cell r="AE262">
            <v>0</v>
          </cell>
          <cell r="AF262" t="str">
            <v>N1541295</v>
          </cell>
          <cell r="AG262" t="str">
            <v>126-402-0030</v>
          </cell>
          <cell r="AH262">
            <v>18</v>
          </cell>
          <cell r="AI262">
            <v>4</v>
          </cell>
          <cell r="AJ262">
            <v>14</v>
          </cell>
        </row>
        <row r="263">
          <cell r="B263">
            <v>743</v>
          </cell>
          <cell r="C263" t="str">
            <v>成型A线</v>
          </cell>
          <cell r="D263" t="str">
            <v>គាន សុគុណ</v>
          </cell>
          <cell r="E263" t="str">
            <v>KEAN SOKUN</v>
          </cell>
          <cell r="F263" t="str">
            <v>M</v>
          </cell>
          <cell r="G263">
            <v>44232</v>
          </cell>
          <cell r="H263">
            <v>2</v>
          </cell>
          <cell r="I263">
            <v>44291</v>
          </cell>
        </row>
        <row r="263">
          <cell r="M263">
            <v>44292</v>
          </cell>
          <cell r="N263">
            <v>6</v>
          </cell>
          <cell r="O263">
            <v>44475</v>
          </cell>
          <cell r="P263">
            <v>44476</v>
          </cell>
          <cell r="Q263">
            <v>6</v>
          </cell>
          <cell r="R263">
            <v>44658</v>
          </cell>
          <cell r="S263">
            <v>44659</v>
          </cell>
          <cell r="T263">
            <v>6</v>
          </cell>
          <cell r="U263">
            <v>44842</v>
          </cell>
          <cell r="V263" t="str">
            <v>090723017</v>
          </cell>
          <cell r="W263">
            <v>33067</v>
          </cell>
          <cell r="X263">
            <v>31</v>
          </cell>
          <cell r="Y263" t="str">
            <v>1901119-2240243-ឆ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 t="str">
            <v>有发票</v>
          </cell>
          <cell r="AG263" t="str">
            <v>125-810-3937</v>
          </cell>
          <cell r="AH263">
            <v>18</v>
          </cell>
          <cell r="AI263">
            <v>4</v>
          </cell>
          <cell r="AJ263">
            <v>14</v>
          </cell>
        </row>
        <row r="264">
          <cell r="B264">
            <v>745</v>
          </cell>
          <cell r="C264" t="str">
            <v>成型C线</v>
          </cell>
          <cell r="D264" t="str">
            <v>ចាន សារី</v>
          </cell>
          <cell r="E264" t="str">
            <v>CHAN SARY</v>
          </cell>
          <cell r="F264" t="str">
            <v>F</v>
          </cell>
          <cell r="G264">
            <v>44232</v>
          </cell>
          <cell r="H264">
            <v>2</v>
          </cell>
          <cell r="I264">
            <v>44291</v>
          </cell>
        </row>
        <row r="264">
          <cell r="M264">
            <v>44292</v>
          </cell>
          <cell r="N264">
            <v>6</v>
          </cell>
          <cell r="O264">
            <v>44475</v>
          </cell>
          <cell r="P264">
            <v>44476</v>
          </cell>
          <cell r="Q264">
            <v>6</v>
          </cell>
          <cell r="R264">
            <v>44658</v>
          </cell>
          <cell r="S264">
            <v>44659</v>
          </cell>
          <cell r="T264">
            <v>6</v>
          </cell>
          <cell r="U264">
            <v>44842</v>
          </cell>
          <cell r="V264" t="str">
            <v>090816139</v>
          </cell>
          <cell r="W264">
            <v>29121</v>
          </cell>
          <cell r="X264">
            <v>42</v>
          </cell>
          <cell r="Y264" t="str">
            <v>2791220-2530596-ប</v>
          </cell>
        </row>
        <row r="264">
          <cell r="AC264">
            <v>1</v>
          </cell>
          <cell r="AD264">
            <v>3</v>
          </cell>
          <cell r="AE264">
            <v>1</v>
          </cell>
          <cell r="AF264" t="str">
            <v>有发票</v>
          </cell>
          <cell r="AG264" t="str">
            <v>有发票</v>
          </cell>
          <cell r="AH264">
            <v>18</v>
          </cell>
          <cell r="AI264">
            <v>4</v>
          </cell>
          <cell r="AJ264">
            <v>14</v>
          </cell>
        </row>
        <row r="265">
          <cell r="B265">
            <v>300</v>
          </cell>
          <cell r="C265" t="str">
            <v>针车B2线</v>
          </cell>
          <cell r="D265" t="str">
            <v>ប្រាជ្ញ សាភន់</v>
          </cell>
          <cell r="E265" t="str">
            <v>BRACH SAPHORN</v>
          </cell>
          <cell r="F265" t="str">
            <v>F</v>
          </cell>
          <cell r="G265">
            <v>44109</v>
          </cell>
          <cell r="H265">
            <v>2</v>
          </cell>
          <cell r="I265">
            <v>44170</v>
          </cell>
          <cell r="J265">
            <v>44171</v>
          </cell>
          <cell r="K265">
            <v>3</v>
          </cell>
          <cell r="L265">
            <v>44261</v>
          </cell>
          <cell r="M265">
            <v>44171</v>
          </cell>
          <cell r="N265">
            <v>6</v>
          </cell>
          <cell r="O265">
            <v>44353</v>
          </cell>
          <cell r="P265">
            <v>44354</v>
          </cell>
          <cell r="Q265">
            <v>6</v>
          </cell>
          <cell r="R265">
            <v>44537</v>
          </cell>
          <cell r="S265">
            <v>44538</v>
          </cell>
          <cell r="T265">
            <v>6</v>
          </cell>
          <cell r="U265">
            <v>44720</v>
          </cell>
          <cell r="V265" t="str">
            <v>090646491</v>
          </cell>
          <cell r="W265">
            <v>27781</v>
          </cell>
          <cell r="X265">
            <v>46</v>
          </cell>
        </row>
        <row r="265">
          <cell r="Z265" t="str">
            <v>柴桢省</v>
          </cell>
        </row>
        <row r="265">
          <cell r="AC265">
            <v>1</v>
          </cell>
          <cell r="AD265">
            <v>1</v>
          </cell>
          <cell r="AE265">
            <v>0</v>
          </cell>
          <cell r="AF265" t="str">
            <v>有发票</v>
          </cell>
          <cell r="AG265" t="str">
            <v>124-249-3734</v>
          </cell>
          <cell r="AH265">
            <v>18</v>
          </cell>
          <cell r="AI265">
            <v>4</v>
          </cell>
          <cell r="AJ265">
            <v>14</v>
          </cell>
        </row>
        <row r="266">
          <cell r="B266">
            <v>748</v>
          </cell>
          <cell r="C266" t="str">
            <v>裁断</v>
          </cell>
          <cell r="D266" t="str">
            <v>អ៊ិន សុផៃ</v>
          </cell>
          <cell r="E266" t="str">
            <v>IN SOPHAI</v>
          </cell>
          <cell r="F266" t="str">
            <v>F</v>
          </cell>
          <cell r="G266">
            <v>44272</v>
          </cell>
          <cell r="H266">
            <v>2</v>
          </cell>
          <cell r="I266">
            <v>44333</v>
          </cell>
        </row>
        <row r="266">
          <cell r="M266">
            <v>44334</v>
          </cell>
          <cell r="N266">
            <v>6</v>
          </cell>
          <cell r="O266">
            <v>44518</v>
          </cell>
          <cell r="P266">
            <v>44519</v>
          </cell>
          <cell r="Q266">
            <v>6</v>
          </cell>
          <cell r="R266">
            <v>44700</v>
          </cell>
          <cell r="S266">
            <v>44701</v>
          </cell>
          <cell r="T266">
            <v>6</v>
          </cell>
          <cell r="U266">
            <v>44885</v>
          </cell>
          <cell r="V266" t="str">
            <v>090834685</v>
          </cell>
          <cell r="W266">
            <v>29130</v>
          </cell>
          <cell r="X266">
            <v>42</v>
          </cell>
          <cell r="Y266" t="str">
            <v>27906170796658ជ</v>
          </cell>
        </row>
        <row r="266">
          <cell r="AC266">
            <v>1</v>
          </cell>
          <cell r="AD266">
            <v>2</v>
          </cell>
          <cell r="AE266">
            <v>0</v>
          </cell>
          <cell r="AF266" t="e">
            <v>#REF!</v>
          </cell>
          <cell r="AG266" t="str">
            <v>125-976-9683</v>
          </cell>
          <cell r="AH266">
            <v>18</v>
          </cell>
          <cell r="AI266">
            <v>4</v>
          </cell>
          <cell r="AJ266">
            <v>14</v>
          </cell>
        </row>
        <row r="267">
          <cell r="B267">
            <v>750</v>
          </cell>
          <cell r="C267" t="str">
            <v>电脑车</v>
          </cell>
          <cell r="D267" t="str">
            <v>វែត កាត់ណា</v>
          </cell>
          <cell r="E267" t="str">
            <v>VET KAKNA</v>
          </cell>
          <cell r="F267" t="str">
            <v>F</v>
          </cell>
          <cell r="G267">
            <v>44272</v>
          </cell>
          <cell r="H267">
            <v>2</v>
          </cell>
          <cell r="I267">
            <v>44333</v>
          </cell>
        </row>
        <row r="267">
          <cell r="M267">
            <v>44334</v>
          </cell>
          <cell r="N267">
            <v>6</v>
          </cell>
          <cell r="O267">
            <v>44518</v>
          </cell>
          <cell r="P267">
            <v>44519</v>
          </cell>
          <cell r="Q267">
            <v>6</v>
          </cell>
          <cell r="R267">
            <v>44700</v>
          </cell>
          <cell r="S267">
            <v>44701</v>
          </cell>
          <cell r="T267">
            <v>6</v>
          </cell>
          <cell r="U267">
            <v>44885</v>
          </cell>
          <cell r="V267" t="str">
            <v>250180448</v>
          </cell>
          <cell r="W267">
            <v>36595</v>
          </cell>
          <cell r="X267">
            <v>21</v>
          </cell>
          <cell r="Y267" t="str">
            <v>20012192277224ឈ</v>
          </cell>
        </row>
        <row r="267">
          <cell r="AC267">
            <v>1</v>
          </cell>
          <cell r="AD267">
            <v>3</v>
          </cell>
          <cell r="AE267">
            <v>0</v>
          </cell>
          <cell r="AF267" t="e">
            <v>#REF!</v>
          </cell>
          <cell r="AG267" t="e">
            <v>#REF!</v>
          </cell>
          <cell r="AH267">
            <v>18</v>
          </cell>
          <cell r="AI267">
            <v>4</v>
          </cell>
          <cell r="AJ267">
            <v>14</v>
          </cell>
        </row>
        <row r="268">
          <cell r="B268">
            <v>751</v>
          </cell>
          <cell r="C268" t="str">
            <v>电脑车</v>
          </cell>
          <cell r="D268" t="str">
            <v>ស៊ុត សាអែម</v>
          </cell>
          <cell r="E268" t="str">
            <v>SUT SA EM</v>
          </cell>
          <cell r="F268" t="str">
            <v>F</v>
          </cell>
          <cell r="G268">
            <v>44272</v>
          </cell>
          <cell r="H268">
            <v>2</v>
          </cell>
          <cell r="I268">
            <v>44333</v>
          </cell>
        </row>
        <row r="268">
          <cell r="M268">
            <v>44334</v>
          </cell>
          <cell r="N268">
            <v>6</v>
          </cell>
          <cell r="O268">
            <v>44518</v>
          </cell>
          <cell r="P268">
            <v>44519</v>
          </cell>
          <cell r="Q268">
            <v>6</v>
          </cell>
          <cell r="R268">
            <v>44700</v>
          </cell>
          <cell r="S268">
            <v>44701</v>
          </cell>
          <cell r="T268">
            <v>6</v>
          </cell>
          <cell r="U268">
            <v>44885</v>
          </cell>
          <cell r="V268" t="str">
            <v>090916825</v>
          </cell>
          <cell r="W268">
            <v>33848</v>
          </cell>
          <cell r="X268">
            <v>29</v>
          </cell>
          <cell r="Y268" t="str">
            <v>29206202387651ប</v>
          </cell>
        </row>
        <row r="268">
          <cell r="AC268">
            <v>1</v>
          </cell>
          <cell r="AD268">
            <v>0</v>
          </cell>
          <cell r="AE268">
            <v>0</v>
          </cell>
          <cell r="AF268" t="e">
            <v>#REF!</v>
          </cell>
          <cell r="AG268" t="e">
            <v>#REF!</v>
          </cell>
          <cell r="AH268">
            <v>18</v>
          </cell>
          <cell r="AI268">
            <v>4</v>
          </cell>
          <cell r="AJ268">
            <v>14</v>
          </cell>
        </row>
        <row r="269">
          <cell r="B269">
            <v>755</v>
          </cell>
          <cell r="C269" t="str">
            <v>针车C1线</v>
          </cell>
          <cell r="D269" t="str">
            <v>ឈឹម សីម៉ា</v>
          </cell>
          <cell r="E269" t="str">
            <v>CHHOEM SEYMA</v>
          </cell>
          <cell r="F269" t="str">
            <v>F</v>
          </cell>
          <cell r="G269">
            <v>44275</v>
          </cell>
          <cell r="H269">
            <v>2</v>
          </cell>
          <cell r="I269">
            <v>44336</v>
          </cell>
        </row>
        <row r="269">
          <cell r="M269">
            <v>44337</v>
          </cell>
          <cell r="N269">
            <v>6</v>
          </cell>
          <cell r="O269">
            <v>44521</v>
          </cell>
          <cell r="P269">
            <v>44522</v>
          </cell>
          <cell r="Q269">
            <v>6</v>
          </cell>
          <cell r="R269">
            <v>44703</v>
          </cell>
          <cell r="S269">
            <v>44704</v>
          </cell>
          <cell r="T269">
            <v>6</v>
          </cell>
          <cell r="U269">
            <v>44888</v>
          </cell>
          <cell r="V269" t="str">
            <v>090686968</v>
          </cell>
          <cell r="W269">
            <v>33169</v>
          </cell>
          <cell r="X269">
            <v>31</v>
          </cell>
          <cell r="Y269" t="str">
            <v>29004170697370ព</v>
          </cell>
        </row>
        <row r="269">
          <cell r="AC269">
            <v>1</v>
          </cell>
          <cell r="AD269">
            <v>1</v>
          </cell>
          <cell r="AE269">
            <v>0</v>
          </cell>
          <cell r="AF269" t="str">
            <v>有发票</v>
          </cell>
          <cell r="AG269" t="e">
            <v>#REF!</v>
          </cell>
          <cell r="AH269">
            <v>18</v>
          </cell>
          <cell r="AI269">
            <v>4</v>
          </cell>
          <cell r="AJ269">
            <v>14</v>
          </cell>
        </row>
        <row r="270">
          <cell r="B270">
            <v>757</v>
          </cell>
          <cell r="C270" t="str">
            <v>针车E1线助理</v>
          </cell>
          <cell r="D270" t="str">
            <v>សឹម រ៉ាឌី</v>
          </cell>
          <cell r="E270" t="str">
            <v>SOME RADY</v>
          </cell>
          <cell r="F270" t="str">
            <v>F</v>
          </cell>
          <cell r="G270">
            <v>44277</v>
          </cell>
          <cell r="H270">
            <v>2</v>
          </cell>
          <cell r="I270">
            <v>44338</v>
          </cell>
        </row>
        <row r="270">
          <cell r="M270">
            <v>44339</v>
          </cell>
          <cell r="N270">
            <v>6</v>
          </cell>
          <cell r="O270">
            <v>44523</v>
          </cell>
          <cell r="P270">
            <v>44524</v>
          </cell>
          <cell r="Q270">
            <v>6</v>
          </cell>
          <cell r="R270">
            <v>44705</v>
          </cell>
          <cell r="S270">
            <v>44706</v>
          </cell>
          <cell r="T270">
            <v>6</v>
          </cell>
          <cell r="U270">
            <v>44890</v>
          </cell>
          <cell r="V270" t="str">
            <v>090706265</v>
          </cell>
          <cell r="W270">
            <v>33890</v>
          </cell>
          <cell r="X270">
            <v>29</v>
          </cell>
          <cell r="Y270" t="str">
            <v>2920117056169ព</v>
          </cell>
        </row>
        <row r="270">
          <cell r="AC270">
            <v>1</v>
          </cell>
          <cell r="AD270">
            <v>2</v>
          </cell>
          <cell r="AE270">
            <v>1</v>
          </cell>
          <cell r="AF270" t="e">
            <v>#REF!</v>
          </cell>
          <cell r="AG270" t="str">
            <v>有发票</v>
          </cell>
          <cell r="AH270">
            <v>18</v>
          </cell>
          <cell r="AI270">
            <v>4</v>
          </cell>
          <cell r="AJ270">
            <v>14</v>
          </cell>
        </row>
        <row r="271">
          <cell r="B271">
            <v>758</v>
          </cell>
          <cell r="C271" t="str">
            <v>电脑车</v>
          </cell>
          <cell r="D271" t="str">
            <v>ខៅ ស្រីនិ</v>
          </cell>
          <cell r="E271" t="str">
            <v>KHAO SREYNI</v>
          </cell>
          <cell r="F271" t="str">
            <v>F</v>
          </cell>
          <cell r="G271">
            <v>44277</v>
          </cell>
          <cell r="H271">
            <v>2</v>
          </cell>
          <cell r="I271">
            <v>44338</v>
          </cell>
        </row>
        <row r="271">
          <cell r="M271">
            <v>44339</v>
          </cell>
          <cell r="N271">
            <v>6</v>
          </cell>
          <cell r="O271">
            <v>44523</v>
          </cell>
          <cell r="P271">
            <v>44524</v>
          </cell>
          <cell r="Q271">
            <v>6</v>
          </cell>
          <cell r="R271">
            <v>44705</v>
          </cell>
          <cell r="S271">
            <v>44706</v>
          </cell>
          <cell r="T271">
            <v>6</v>
          </cell>
          <cell r="U271">
            <v>44890</v>
          </cell>
          <cell r="V271" t="str">
            <v>090934834</v>
          </cell>
          <cell r="W271">
            <v>37622</v>
          </cell>
          <cell r="X271">
            <v>19</v>
          </cell>
          <cell r="Y271" t="str">
            <v>20301212552919ញ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 t="e">
            <v>#REF!</v>
          </cell>
          <cell r="AG271" t="str">
            <v>124-506-9746</v>
          </cell>
          <cell r="AH271">
            <v>18</v>
          </cell>
          <cell r="AI271">
            <v>4</v>
          </cell>
          <cell r="AJ271">
            <v>14</v>
          </cell>
        </row>
        <row r="272">
          <cell r="B272">
            <v>765</v>
          </cell>
          <cell r="C272" t="str">
            <v>针车D2线</v>
          </cell>
          <cell r="D272" t="str">
            <v>កែន​ ស្រី</v>
          </cell>
          <cell r="E272" t="str">
            <v>KEN SREY</v>
          </cell>
          <cell r="F272" t="str">
            <v>F</v>
          </cell>
          <cell r="G272">
            <v>44278</v>
          </cell>
          <cell r="H272">
            <v>2</v>
          </cell>
          <cell r="I272">
            <v>44339</v>
          </cell>
        </row>
        <row r="272">
          <cell r="M272">
            <v>44340</v>
          </cell>
          <cell r="N272">
            <v>6</v>
          </cell>
          <cell r="O272">
            <v>44524</v>
          </cell>
          <cell r="P272">
            <v>44525</v>
          </cell>
          <cell r="Q272">
            <v>6</v>
          </cell>
          <cell r="R272">
            <v>44706</v>
          </cell>
          <cell r="S272">
            <v>44707</v>
          </cell>
          <cell r="T272">
            <v>6</v>
          </cell>
          <cell r="U272">
            <v>44891</v>
          </cell>
          <cell r="V272" t="str">
            <v>090846634</v>
          </cell>
          <cell r="W272">
            <v>36986</v>
          </cell>
          <cell r="X272">
            <v>20</v>
          </cell>
        </row>
        <row r="272">
          <cell r="AC272">
            <v>1</v>
          </cell>
          <cell r="AD272">
            <v>2</v>
          </cell>
          <cell r="AE272">
            <v>1</v>
          </cell>
          <cell r="AF272" t="e">
            <v>#REF!</v>
          </cell>
          <cell r="AG272" t="str">
            <v>128-593-1650</v>
          </cell>
          <cell r="AH272">
            <v>18</v>
          </cell>
          <cell r="AI272">
            <v>6</v>
          </cell>
          <cell r="AJ272">
            <v>12</v>
          </cell>
        </row>
        <row r="273">
          <cell r="B273">
            <v>766</v>
          </cell>
          <cell r="C273" t="str">
            <v>针车D2代班长</v>
          </cell>
          <cell r="D273" t="str">
            <v>វង់ ចន្ធូ</v>
          </cell>
          <cell r="E273" t="str">
            <v>VONG CHANTHOU</v>
          </cell>
          <cell r="F273" t="str">
            <v>F</v>
          </cell>
          <cell r="G273">
            <v>44278</v>
          </cell>
          <cell r="H273">
            <v>2</v>
          </cell>
          <cell r="I273">
            <v>44339</v>
          </cell>
        </row>
        <row r="273">
          <cell r="M273">
            <v>44340</v>
          </cell>
          <cell r="N273">
            <v>6</v>
          </cell>
          <cell r="O273">
            <v>44524</v>
          </cell>
          <cell r="P273">
            <v>44525</v>
          </cell>
          <cell r="Q273">
            <v>6</v>
          </cell>
          <cell r="R273">
            <v>44706</v>
          </cell>
          <cell r="S273">
            <v>44707</v>
          </cell>
          <cell r="T273">
            <v>6</v>
          </cell>
          <cell r="U273">
            <v>44891</v>
          </cell>
          <cell r="V273" t="str">
            <v>090650138</v>
          </cell>
          <cell r="W273">
            <v>35550</v>
          </cell>
          <cell r="X273">
            <v>24</v>
          </cell>
          <cell r="Y273" t="str">
            <v>29705170738307រ</v>
          </cell>
        </row>
        <row r="273">
          <cell r="AC273">
            <v>1</v>
          </cell>
          <cell r="AD273">
            <v>2</v>
          </cell>
          <cell r="AE273">
            <v>1</v>
          </cell>
          <cell r="AF273" t="str">
            <v>N1451189</v>
          </cell>
          <cell r="AG273" t="str">
            <v>有发票</v>
          </cell>
          <cell r="AH273">
            <v>18</v>
          </cell>
          <cell r="AI273">
            <v>4</v>
          </cell>
          <cell r="AJ273">
            <v>14</v>
          </cell>
        </row>
        <row r="274">
          <cell r="B274">
            <v>774</v>
          </cell>
          <cell r="C274" t="str">
            <v>针车C1线</v>
          </cell>
          <cell r="D274" t="str">
            <v>ស្រី​ ចាន់នី</v>
          </cell>
          <cell r="E274" t="str">
            <v>SREY CHANNY</v>
          </cell>
          <cell r="F274" t="str">
            <v>F</v>
          </cell>
          <cell r="G274">
            <v>44278</v>
          </cell>
          <cell r="H274">
            <v>2</v>
          </cell>
          <cell r="I274">
            <v>44339</v>
          </cell>
        </row>
        <row r="274">
          <cell r="M274">
            <v>44340</v>
          </cell>
          <cell r="N274">
            <v>6</v>
          </cell>
          <cell r="O274">
            <v>44524</v>
          </cell>
          <cell r="P274">
            <v>44525</v>
          </cell>
          <cell r="Q274">
            <v>6</v>
          </cell>
          <cell r="R274">
            <v>44706</v>
          </cell>
          <cell r="S274">
            <v>44707</v>
          </cell>
          <cell r="T274">
            <v>6</v>
          </cell>
          <cell r="U274">
            <v>44891</v>
          </cell>
          <cell r="V274" t="str">
            <v>090594252</v>
          </cell>
          <cell r="W274">
            <v>29470</v>
          </cell>
          <cell r="X274">
            <v>41</v>
          </cell>
        </row>
        <row r="274">
          <cell r="AC274">
            <v>1</v>
          </cell>
          <cell r="AD274">
            <v>0</v>
          </cell>
          <cell r="AE274">
            <v>0</v>
          </cell>
          <cell r="AF274" t="e">
            <v>#REF!</v>
          </cell>
          <cell r="AG274" t="str">
            <v>128-847-3409</v>
          </cell>
          <cell r="AH274">
            <v>18</v>
          </cell>
          <cell r="AI274">
            <v>4</v>
          </cell>
          <cell r="AJ274">
            <v>14</v>
          </cell>
        </row>
        <row r="275">
          <cell r="B275">
            <v>778</v>
          </cell>
          <cell r="C275" t="str">
            <v>针车D1线</v>
          </cell>
          <cell r="D275" t="str">
            <v>នន់ នី</v>
          </cell>
          <cell r="E275" t="str">
            <v>NUN NY</v>
          </cell>
          <cell r="F275" t="str">
            <v>F</v>
          </cell>
          <cell r="G275">
            <v>44280</v>
          </cell>
          <cell r="H275">
            <v>2</v>
          </cell>
          <cell r="I275">
            <v>44341</v>
          </cell>
        </row>
        <row r="275">
          <cell r="M275">
            <v>44342</v>
          </cell>
          <cell r="N275">
            <v>6</v>
          </cell>
          <cell r="O275">
            <v>44526</v>
          </cell>
          <cell r="P275">
            <v>44527</v>
          </cell>
          <cell r="Q275">
            <v>6</v>
          </cell>
          <cell r="R275">
            <v>44708</v>
          </cell>
          <cell r="S275">
            <v>44709</v>
          </cell>
          <cell r="T275">
            <v>6</v>
          </cell>
          <cell r="U275">
            <v>44893</v>
          </cell>
          <cell r="V275" t="str">
            <v>090751330</v>
          </cell>
          <cell r="W275">
            <v>31451</v>
          </cell>
          <cell r="X275">
            <v>36</v>
          </cell>
          <cell r="Y275" t="str">
            <v>28603170655704ផ</v>
          </cell>
        </row>
        <row r="275">
          <cell r="AC275">
            <v>1</v>
          </cell>
          <cell r="AD275">
            <v>2</v>
          </cell>
          <cell r="AE275">
            <v>1</v>
          </cell>
          <cell r="AF275">
            <v>243303</v>
          </cell>
          <cell r="AG275" t="str">
            <v>有发票</v>
          </cell>
          <cell r="AH275">
            <v>18</v>
          </cell>
          <cell r="AI275">
            <v>4</v>
          </cell>
          <cell r="AJ275">
            <v>14</v>
          </cell>
        </row>
        <row r="276">
          <cell r="B276">
            <v>779</v>
          </cell>
          <cell r="C276" t="str">
            <v>针车B1组长</v>
          </cell>
          <cell r="D276" t="str">
            <v>ប៉ក់ សុផាត</v>
          </cell>
          <cell r="E276" t="str">
            <v>PAK SOPHAT</v>
          </cell>
          <cell r="F276" t="str">
            <v>F</v>
          </cell>
          <cell r="G276">
            <v>44280</v>
          </cell>
          <cell r="H276">
            <v>2</v>
          </cell>
          <cell r="I276">
            <v>44341</v>
          </cell>
        </row>
        <row r="276">
          <cell r="M276">
            <v>44342</v>
          </cell>
          <cell r="N276">
            <v>6</v>
          </cell>
          <cell r="O276">
            <v>44526</v>
          </cell>
          <cell r="P276">
            <v>44527</v>
          </cell>
          <cell r="Q276">
            <v>6</v>
          </cell>
          <cell r="R276">
            <v>44708</v>
          </cell>
          <cell r="S276">
            <v>44709</v>
          </cell>
          <cell r="T276">
            <v>6</v>
          </cell>
          <cell r="U276">
            <v>44893</v>
          </cell>
          <cell r="V276" t="str">
            <v>090719112</v>
          </cell>
          <cell r="W276">
            <v>30924</v>
          </cell>
          <cell r="X276">
            <v>37</v>
          </cell>
          <cell r="Y276" t="str">
            <v>28401170566123ឍ</v>
          </cell>
        </row>
        <row r="276">
          <cell r="AC276">
            <v>1</v>
          </cell>
          <cell r="AD276">
            <v>4</v>
          </cell>
          <cell r="AE276">
            <v>0</v>
          </cell>
          <cell r="AF276" t="e">
            <v>#REF!</v>
          </cell>
          <cell r="AG276" t="str">
            <v>有发票</v>
          </cell>
          <cell r="AH276">
            <v>18</v>
          </cell>
          <cell r="AI276">
            <v>4</v>
          </cell>
          <cell r="AJ276">
            <v>14</v>
          </cell>
        </row>
        <row r="277">
          <cell r="B277">
            <v>780</v>
          </cell>
          <cell r="C277" t="str">
            <v>针车D2线</v>
          </cell>
          <cell r="D277" t="str">
            <v>ប្រាជ្ញ ច្រឹប</v>
          </cell>
          <cell r="E277" t="str">
            <v>BRACH CHROEB</v>
          </cell>
          <cell r="F277" t="str">
            <v>F</v>
          </cell>
          <cell r="G277">
            <v>44280</v>
          </cell>
          <cell r="H277">
            <v>2</v>
          </cell>
          <cell r="I277">
            <v>44341</v>
          </cell>
        </row>
        <row r="277">
          <cell r="M277">
            <v>44342</v>
          </cell>
          <cell r="N277">
            <v>6</v>
          </cell>
          <cell r="O277">
            <v>44526</v>
          </cell>
          <cell r="P277">
            <v>44527</v>
          </cell>
          <cell r="Q277">
            <v>6</v>
          </cell>
          <cell r="R277">
            <v>44708</v>
          </cell>
          <cell r="S277">
            <v>44709</v>
          </cell>
          <cell r="T277">
            <v>6</v>
          </cell>
          <cell r="U277">
            <v>44893</v>
          </cell>
          <cell r="V277" t="str">
            <v>090646443</v>
          </cell>
          <cell r="W277">
            <v>29980</v>
          </cell>
          <cell r="X277">
            <v>40</v>
          </cell>
          <cell r="Y277" t="str">
            <v>28206202379873រ</v>
          </cell>
        </row>
        <row r="277">
          <cell r="AC277">
            <v>1</v>
          </cell>
          <cell r="AD277">
            <v>2</v>
          </cell>
          <cell r="AE277">
            <v>0</v>
          </cell>
          <cell r="AF277" t="str">
            <v>有发票</v>
          </cell>
          <cell r="AG277" t="str">
            <v>124-828-3563</v>
          </cell>
          <cell r="AH277">
            <v>18</v>
          </cell>
          <cell r="AI277">
            <v>4</v>
          </cell>
          <cell r="AJ277">
            <v>14</v>
          </cell>
        </row>
        <row r="278">
          <cell r="B278">
            <v>782</v>
          </cell>
          <cell r="C278" t="str">
            <v>针车C1线</v>
          </cell>
          <cell r="D278" t="str">
            <v>យិន ចំរើន</v>
          </cell>
          <cell r="E278" t="str">
            <v>YIN CHAMROEUN</v>
          </cell>
          <cell r="F278" t="str">
            <v>F</v>
          </cell>
          <cell r="G278">
            <v>44280</v>
          </cell>
          <cell r="H278">
            <v>2</v>
          </cell>
          <cell r="I278">
            <v>44341</v>
          </cell>
        </row>
        <row r="278">
          <cell r="M278">
            <v>44342</v>
          </cell>
          <cell r="N278">
            <v>6</v>
          </cell>
          <cell r="O278">
            <v>44526</v>
          </cell>
          <cell r="P278">
            <v>44527</v>
          </cell>
          <cell r="Q278">
            <v>6</v>
          </cell>
          <cell r="R278">
            <v>44708</v>
          </cell>
          <cell r="S278">
            <v>44709</v>
          </cell>
          <cell r="T278">
            <v>6</v>
          </cell>
          <cell r="U278">
            <v>44893</v>
          </cell>
          <cell r="V278" t="str">
            <v>090725072</v>
          </cell>
          <cell r="W278">
            <v>36656</v>
          </cell>
          <cell r="X278">
            <v>21</v>
          </cell>
        </row>
        <row r="278">
          <cell r="AC278">
            <v>1</v>
          </cell>
          <cell r="AD278">
            <v>1</v>
          </cell>
          <cell r="AE278">
            <v>1</v>
          </cell>
          <cell r="AF278" t="e">
            <v>#REF!</v>
          </cell>
          <cell r="AG278" t="str">
            <v>有发票</v>
          </cell>
          <cell r="AH278">
            <v>18</v>
          </cell>
          <cell r="AI278">
            <v>4</v>
          </cell>
          <cell r="AJ278">
            <v>14</v>
          </cell>
        </row>
        <row r="279">
          <cell r="B279">
            <v>784</v>
          </cell>
          <cell r="C279" t="str">
            <v>针车C2线</v>
          </cell>
          <cell r="D279" t="str">
            <v>លន់ សាវី</v>
          </cell>
          <cell r="E279" t="str">
            <v>LUN SAVY</v>
          </cell>
          <cell r="F279" t="str">
            <v>F</v>
          </cell>
          <cell r="G279">
            <v>44280</v>
          </cell>
          <cell r="H279">
            <v>2</v>
          </cell>
          <cell r="I279">
            <v>44341</v>
          </cell>
        </row>
        <row r="279">
          <cell r="M279">
            <v>44342</v>
          </cell>
          <cell r="N279">
            <v>6</v>
          </cell>
          <cell r="O279">
            <v>44526</v>
          </cell>
          <cell r="P279">
            <v>44527</v>
          </cell>
          <cell r="Q279">
            <v>6</v>
          </cell>
          <cell r="R279">
            <v>44708</v>
          </cell>
          <cell r="S279">
            <v>44709</v>
          </cell>
          <cell r="T279">
            <v>6</v>
          </cell>
          <cell r="U279">
            <v>44893</v>
          </cell>
          <cell r="V279" t="str">
            <v>160330016</v>
          </cell>
          <cell r="W279">
            <v>33758</v>
          </cell>
          <cell r="X279">
            <v>29</v>
          </cell>
          <cell r="Y279" t="str">
            <v>29204170694562ម</v>
          </cell>
        </row>
        <row r="279">
          <cell r="AC279">
            <v>1</v>
          </cell>
          <cell r="AD279">
            <v>2</v>
          </cell>
          <cell r="AE279">
            <v>1</v>
          </cell>
          <cell r="AF279" t="e">
            <v>#REF!</v>
          </cell>
          <cell r="AG279" t="str">
            <v>有发票</v>
          </cell>
          <cell r="AH279">
            <v>18</v>
          </cell>
          <cell r="AI279">
            <v>5</v>
          </cell>
          <cell r="AJ279">
            <v>13</v>
          </cell>
        </row>
        <row r="280">
          <cell r="B280">
            <v>763</v>
          </cell>
          <cell r="C280" t="str">
            <v>电脑车</v>
          </cell>
          <cell r="D280" t="str">
            <v>ឈួន ពៅ</v>
          </cell>
          <cell r="E280" t="str">
            <v>CHHOUN PEOU</v>
          </cell>
          <cell r="F280" t="str">
            <v>M</v>
          </cell>
          <cell r="G280">
            <v>44282</v>
          </cell>
          <cell r="H280">
            <v>2</v>
          </cell>
          <cell r="I280">
            <v>44343</v>
          </cell>
        </row>
        <row r="280">
          <cell r="M280">
            <v>44344</v>
          </cell>
          <cell r="N280">
            <v>6</v>
          </cell>
          <cell r="O280">
            <v>44528</v>
          </cell>
          <cell r="P280">
            <v>44529</v>
          </cell>
          <cell r="Q280">
            <v>6</v>
          </cell>
          <cell r="R280">
            <v>44710</v>
          </cell>
          <cell r="S280">
            <v>44711</v>
          </cell>
          <cell r="T280">
            <v>6</v>
          </cell>
          <cell r="U280">
            <v>44895</v>
          </cell>
          <cell r="V280" t="str">
            <v>090655816</v>
          </cell>
          <cell r="W280">
            <v>34737</v>
          </cell>
          <cell r="X280">
            <v>27</v>
          </cell>
          <cell r="Y280" t="str">
            <v>19505181412634ទ</v>
          </cell>
        </row>
        <row r="280">
          <cell r="AC280">
            <v>1</v>
          </cell>
          <cell r="AD280">
            <v>1</v>
          </cell>
          <cell r="AE280">
            <v>1</v>
          </cell>
          <cell r="AF280" t="str">
            <v>N1500235</v>
          </cell>
          <cell r="AG280" t="str">
            <v>128-868-4509</v>
          </cell>
          <cell r="AH280">
            <v>18</v>
          </cell>
          <cell r="AI280">
            <v>4</v>
          </cell>
          <cell r="AJ280">
            <v>14</v>
          </cell>
        </row>
        <row r="281">
          <cell r="B281">
            <v>747</v>
          </cell>
          <cell r="C281" t="str">
            <v>裁断</v>
          </cell>
          <cell r="D281" t="str">
            <v>វ៉ាន់ វីសារ</v>
          </cell>
          <cell r="E281" t="str">
            <v>VAN VISA</v>
          </cell>
          <cell r="F281" t="str">
            <v>F</v>
          </cell>
          <cell r="G281">
            <v>44277</v>
          </cell>
          <cell r="H281">
            <v>2</v>
          </cell>
          <cell r="I281">
            <v>44338</v>
          </cell>
        </row>
        <row r="281">
          <cell r="M281">
            <v>44339</v>
          </cell>
          <cell r="N281">
            <v>6</v>
          </cell>
          <cell r="O281">
            <v>44523</v>
          </cell>
          <cell r="P281">
            <v>44524</v>
          </cell>
          <cell r="Q281">
            <v>6</v>
          </cell>
          <cell r="R281">
            <v>44705</v>
          </cell>
          <cell r="S281">
            <v>44706</v>
          </cell>
          <cell r="T281">
            <v>6</v>
          </cell>
          <cell r="U281">
            <v>44890</v>
          </cell>
          <cell r="V281" t="str">
            <v>O90937111</v>
          </cell>
          <cell r="W281">
            <v>37603</v>
          </cell>
          <cell r="X281">
            <v>19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 t="e">
            <v>#REF!</v>
          </cell>
          <cell r="AG281" t="str">
            <v>127-313-1043</v>
          </cell>
          <cell r="AH281">
            <v>18</v>
          </cell>
          <cell r="AI281">
            <v>4</v>
          </cell>
          <cell r="AJ281">
            <v>14</v>
          </cell>
        </row>
        <row r="282">
          <cell r="B282">
            <v>761</v>
          </cell>
          <cell r="C282" t="str">
            <v>品管</v>
          </cell>
          <cell r="D282" t="str">
            <v>យុត មករា</v>
          </cell>
          <cell r="E282" t="str">
            <v>YUN MAKARA</v>
          </cell>
          <cell r="F282" t="str">
            <v>F</v>
          </cell>
          <cell r="G282">
            <v>44277</v>
          </cell>
          <cell r="H282">
            <v>2</v>
          </cell>
          <cell r="I282">
            <v>44338</v>
          </cell>
        </row>
        <row r="282">
          <cell r="M282">
            <v>44339</v>
          </cell>
          <cell r="N282">
            <v>6</v>
          </cell>
          <cell r="O282">
            <v>44523</v>
          </cell>
          <cell r="P282">
            <v>44524</v>
          </cell>
          <cell r="Q282">
            <v>6</v>
          </cell>
          <cell r="R282">
            <v>44705</v>
          </cell>
          <cell r="S282">
            <v>44706</v>
          </cell>
          <cell r="T282">
            <v>6</v>
          </cell>
          <cell r="U282">
            <v>44890</v>
          </cell>
          <cell r="V282" t="str">
            <v>090879383</v>
          </cell>
          <cell r="W282">
            <v>36168</v>
          </cell>
          <cell r="X282">
            <v>23</v>
          </cell>
          <cell r="Y282" t="str">
            <v>29911171005080ឋ</v>
          </cell>
        </row>
        <row r="282">
          <cell r="AC282">
            <v>0</v>
          </cell>
          <cell r="AD282">
            <v>0</v>
          </cell>
          <cell r="AE282">
            <v>0</v>
          </cell>
          <cell r="AF282" t="str">
            <v>N1491829</v>
          </cell>
          <cell r="AG282" t="str">
            <v>124-093-8270</v>
          </cell>
          <cell r="AH282">
            <v>18</v>
          </cell>
          <cell r="AI282">
            <v>4</v>
          </cell>
          <cell r="AJ282">
            <v>14</v>
          </cell>
        </row>
        <row r="283">
          <cell r="B283">
            <v>762</v>
          </cell>
          <cell r="C283" t="str">
            <v>材料仓</v>
          </cell>
          <cell r="D283" t="str">
            <v>វ៉ាន់ ​​​ឌីណា</v>
          </cell>
          <cell r="E283" t="str">
            <v>VAN DINA</v>
          </cell>
          <cell r="F283" t="str">
            <v>F</v>
          </cell>
          <cell r="G283">
            <v>44277</v>
          </cell>
          <cell r="H283">
            <v>2</v>
          </cell>
          <cell r="I283">
            <v>44338</v>
          </cell>
        </row>
        <row r="283">
          <cell r="M283">
            <v>44339</v>
          </cell>
          <cell r="N283">
            <v>6</v>
          </cell>
          <cell r="O283">
            <v>44523</v>
          </cell>
          <cell r="P283">
            <v>44524</v>
          </cell>
          <cell r="Q283">
            <v>6</v>
          </cell>
          <cell r="R283">
            <v>44705</v>
          </cell>
          <cell r="S283">
            <v>44706</v>
          </cell>
          <cell r="T283">
            <v>6</v>
          </cell>
          <cell r="U283">
            <v>44890</v>
          </cell>
          <cell r="V283" t="str">
            <v>090846989</v>
          </cell>
          <cell r="W283">
            <v>37027</v>
          </cell>
          <cell r="X283">
            <v>20</v>
          </cell>
          <cell r="Y283" t="str">
            <v>20107192144256ឋ</v>
          </cell>
        </row>
        <row r="283">
          <cell r="AC283">
            <v>0</v>
          </cell>
          <cell r="AD283">
            <v>0</v>
          </cell>
          <cell r="AE283">
            <v>0</v>
          </cell>
          <cell r="AF283" t="str">
            <v>有发票</v>
          </cell>
          <cell r="AG283" t="str">
            <v>128-833-5476</v>
          </cell>
          <cell r="AH283">
            <v>18</v>
          </cell>
          <cell r="AI283">
            <v>4</v>
          </cell>
          <cell r="AJ283">
            <v>14</v>
          </cell>
        </row>
        <row r="284">
          <cell r="B284">
            <v>788</v>
          </cell>
          <cell r="C284" t="str">
            <v>针车D2线班长</v>
          </cell>
          <cell r="D284" t="str">
            <v>ចែម សាផាត</v>
          </cell>
          <cell r="E284" t="str">
            <v>CHEM SAPHAT</v>
          </cell>
          <cell r="F284" t="str">
            <v>F</v>
          </cell>
          <cell r="G284">
            <v>44287</v>
          </cell>
          <cell r="H284">
            <v>2</v>
          </cell>
          <cell r="I284">
            <v>44348</v>
          </cell>
        </row>
        <row r="284">
          <cell r="M284">
            <v>44349</v>
          </cell>
          <cell r="N284">
            <v>6</v>
          </cell>
          <cell r="O284">
            <v>44532</v>
          </cell>
          <cell r="P284">
            <v>44533</v>
          </cell>
          <cell r="Q284">
            <v>6</v>
          </cell>
          <cell r="R284">
            <v>44715</v>
          </cell>
          <cell r="S284">
            <v>44716</v>
          </cell>
          <cell r="T284">
            <v>6</v>
          </cell>
          <cell r="U284">
            <v>44899</v>
          </cell>
          <cell r="V284" t="str">
            <v>090531643</v>
          </cell>
          <cell r="W284">
            <v>30413</v>
          </cell>
          <cell r="X284">
            <v>38</v>
          </cell>
          <cell r="Y284" t="str">
            <v>28301170573272ត</v>
          </cell>
        </row>
        <row r="284">
          <cell r="AC284">
            <v>1</v>
          </cell>
          <cell r="AD284">
            <v>3</v>
          </cell>
          <cell r="AE284">
            <v>0</v>
          </cell>
          <cell r="AF284" t="e">
            <v>#REF!</v>
          </cell>
          <cell r="AG284" t="str">
            <v>有发票</v>
          </cell>
          <cell r="AH284">
            <v>18</v>
          </cell>
          <cell r="AI284">
            <v>4.5</v>
          </cell>
          <cell r="AJ284">
            <v>13.5</v>
          </cell>
          <cell r="AK284">
            <v>0.5</v>
          </cell>
        </row>
        <row r="285">
          <cell r="B285">
            <v>794</v>
          </cell>
          <cell r="C285" t="str">
            <v>针车D1线</v>
          </cell>
          <cell r="D285" t="str">
            <v>គង់ ភាក់ត្រា</v>
          </cell>
          <cell r="E285" t="str">
            <v>KONG PHEAKTRA</v>
          </cell>
          <cell r="F285" t="str">
            <v>F</v>
          </cell>
          <cell r="G285">
            <v>44287</v>
          </cell>
          <cell r="H285">
            <v>2</v>
          </cell>
          <cell r="I285">
            <v>44348</v>
          </cell>
        </row>
        <row r="285">
          <cell r="M285">
            <v>44349</v>
          </cell>
          <cell r="N285">
            <v>6</v>
          </cell>
          <cell r="O285">
            <v>44532</v>
          </cell>
          <cell r="P285">
            <v>44533</v>
          </cell>
          <cell r="Q285">
            <v>6</v>
          </cell>
          <cell r="R285">
            <v>44715</v>
          </cell>
          <cell r="S285">
            <v>44716</v>
          </cell>
          <cell r="T285">
            <v>6</v>
          </cell>
          <cell r="U285">
            <v>44899</v>
          </cell>
          <cell r="V285" t="str">
            <v>090890554</v>
          </cell>
          <cell r="W285">
            <v>37654</v>
          </cell>
          <cell r="X285">
            <v>19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>
            <v>18</v>
          </cell>
          <cell r="AI285">
            <v>4</v>
          </cell>
          <cell r="AJ285">
            <v>14</v>
          </cell>
        </row>
        <row r="286">
          <cell r="B286">
            <v>795</v>
          </cell>
          <cell r="C286" t="str">
            <v>针车D2线</v>
          </cell>
          <cell r="D286" t="str">
            <v>ទន់ ម៉ាន់ថា</v>
          </cell>
          <cell r="E286" t="str">
            <v>TN MANTHA</v>
          </cell>
          <cell r="F286" t="str">
            <v>F</v>
          </cell>
          <cell r="G286">
            <v>44287</v>
          </cell>
          <cell r="H286">
            <v>2</v>
          </cell>
          <cell r="I286">
            <v>44348</v>
          </cell>
        </row>
        <row r="286">
          <cell r="M286">
            <v>44349</v>
          </cell>
          <cell r="N286">
            <v>6</v>
          </cell>
          <cell r="O286">
            <v>44532</v>
          </cell>
          <cell r="P286">
            <v>44533</v>
          </cell>
          <cell r="Q286">
            <v>6</v>
          </cell>
          <cell r="R286">
            <v>44715</v>
          </cell>
          <cell r="S286">
            <v>44716</v>
          </cell>
          <cell r="T286">
            <v>6</v>
          </cell>
          <cell r="U286">
            <v>44899</v>
          </cell>
          <cell r="V286" t="str">
            <v>090553341</v>
          </cell>
          <cell r="W286">
            <v>29994</v>
          </cell>
          <cell r="X286">
            <v>40</v>
          </cell>
          <cell r="Y286" t="str">
            <v>28209160308255</v>
          </cell>
        </row>
        <row r="286">
          <cell r="AC286">
            <v>1</v>
          </cell>
          <cell r="AD286">
            <v>3</v>
          </cell>
          <cell r="AE286">
            <v>1</v>
          </cell>
          <cell r="AF286" t="e">
            <v>#REF!</v>
          </cell>
          <cell r="AG286" t="str">
            <v>124-008-0233</v>
          </cell>
          <cell r="AH286">
            <v>18</v>
          </cell>
          <cell r="AI286">
            <v>4</v>
          </cell>
          <cell r="AJ286">
            <v>14</v>
          </cell>
        </row>
        <row r="287">
          <cell r="B287">
            <v>797</v>
          </cell>
          <cell r="C287" t="str">
            <v>针车A1线</v>
          </cell>
          <cell r="D287" t="str">
            <v>សៀម ស្រីកែវ</v>
          </cell>
          <cell r="E287" t="str">
            <v>SIEM SREYKEO</v>
          </cell>
          <cell r="F287" t="str">
            <v>F</v>
          </cell>
          <cell r="G287">
            <v>44287</v>
          </cell>
          <cell r="H287">
            <v>2</v>
          </cell>
          <cell r="I287">
            <v>44348</v>
          </cell>
        </row>
        <row r="287">
          <cell r="M287">
            <v>44349</v>
          </cell>
          <cell r="N287">
            <v>6</v>
          </cell>
          <cell r="O287">
            <v>44532</v>
          </cell>
          <cell r="P287">
            <v>44533</v>
          </cell>
          <cell r="Q287">
            <v>6</v>
          </cell>
          <cell r="R287">
            <v>44715</v>
          </cell>
          <cell r="S287">
            <v>44716</v>
          </cell>
          <cell r="T287">
            <v>6</v>
          </cell>
          <cell r="U287">
            <v>44899</v>
          </cell>
          <cell r="V287" t="str">
            <v>090934535</v>
          </cell>
          <cell r="W287">
            <v>37476</v>
          </cell>
          <cell r="X287">
            <v>19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 t="e">
            <v>#REF!</v>
          </cell>
          <cell r="AG287" t="str">
            <v>121-755-6802</v>
          </cell>
          <cell r="AH287">
            <v>18</v>
          </cell>
          <cell r="AI287">
            <v>4</v>
          </cell>
          <cell r="AJ287">
            <v>14</v>
          </cell>
        </row>
        <row r="288">
          <cell r="B288">
            <v>799</v>
          </cell>
          <cell r="C288" t="str">
            <v>电脑车</v>
          </cell>
          <cell r="D288" t="str">
            <v>ចិន​ ស្រីអូន</v>
          </cell>
          <cell r="E288" t="str">
            <v>CHEN SREYAUN</v>
          </cell>
          <cell r="F288" t="str">
            <v>F</v>
          </cell>
          <cell r="G288">
            <v>44287</v>
          </cell>
          <cell r="H288">
            <v>2</v>
          </cell>
          <cell r="I288">
            <v>44348</v>
          </cell>
        </row>
        <row r="288">
          <cell r="M288">
            <v>44349</v>
          </cell>
          <cell r="N288">
            <v>6</v>
          </cell>
          <cell r="O288">
            <v>44532</v>
          </cell>
          <cell r="P288">
            <v>44533</v>
          </cell>
          <cell r="Q288">
            <v>6</v>
          </cell>
          <cell r="R288">
            <v>44715</v>
          </cell>
          <cell r="S288">
            <v>44716</v>
          </cell>
          <cell r="T288">
            <v>6</v>
          </cell>
          <cell r="U288">
            <v>44899</v>
          </cell>
          <cell r="V288" t="str">
            <v>090885618</v>
          </cell>
          <cell r="W288">
            <v>37687</v>
          </cell>
          <cell r="X288">
            <v>18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 t="e">
            <v>#REF!</v>
          </cell>
          <cell r="AG288" t="str">
            <v>128-845-8403</v>
          </cell>
          <cell r="AH288">
            <v>18</v>
          </cell>
          <cell r="AI288">
            <v>4</v>
          </cell>
          <cell r="AJ288">
            <v>14</v>
          </cell>
        </row>
        <row r="289">
          <cell r="B289">
            <v>801</v>
          </cell>
          <cell r="C289" t="str">
            <v>针车E1线</v>
          </cell>
          <cell r="D289" t="str">
            <v>ឃាន សំណាង</v>
          </cell>
          <cell r="E289" t="str">
            <v>KHEAN SAM NANG</v>
          </cell>
          <cell r="F289" t="str">
            <v>F</v>
          </cell>
          <cell r="G289">
            <v>44287</v>
          </cell>
          <cell r="H289">
            <v>2</v>
          </cell>
          <cell r="I289">
            <v>44348</v>
          </cell>
        </row>
        <row r="289">
          <cell r="M289">
            <v>44349</v>
          </cell>
          <cell r="N289">
            <v>6</v>
          </cell>
          <cell r="O289">
            <v>44532</v>
          </cell>
          <cell r="P289">
            <v>44533</v>
          </cell>
          <cell r="Q289">
            <v>6</v>
          </cell>
          <cell r="R289">
            <v>44715</v>
          </cell>
          <cell r="S289">
            <v>44716</v>
          </cell>
          <cell r="T289">
            <v>6</v>
          </cell>
          <cell r="U289">
            <v>44899</v>
          </cell>
          <cell r="V289" t="str">
            <v>070322758</v>
          </cell>
          <cell r="W289">
            <v>33186</v>
          </cell>
          <cell r="X289">
            <v>31</v>
          </cell>
          <cell r="Y289" t="str">
            <v>29002191988893ឃ</v>
          </cell>
        </row>
        <row r="289">
          <cell r="AC289">
            <v>1</v>
          </cell>
          <cell r="AD289">
            <v>1</v>
          </cell>
          <cell r="AE289">
            <v>0</v>
          </cell>
          <cell r="AF289" t="e">
            <v>#REF!</v>
          </cell>
          <cell r="AG289" t="str">
            <v>128-559-8279</v>
          </cell>
          <cell r="AH289">
            <v>18</v>
          </cell>
          <cell r="AI289">
            <v>4</v>
          </cell>
          <cell r="AJ289">
            <v>14</v>
          </cell>
        </row>
        <row r="290">
          <cell r="B290">
            <v>803</v>
          </cell>
          <cell r="C290" t="str">
            <v>针车D2线</v>
          </cell>
          <cell r="D290" t="str">
            <v>រ៉េត ស្រីនោ</v>
          </cell>
          <cell r="E290" t="str">
            <v>RET SREYNOR</v>
          </cell>
          <cell r="F290" t="str">
            <v>F</v>
          </cell>
          <cell r="G290">
            <v>44287</v>
          </cell>
          <cell r="H290">
            <v>2</v>
          </cell>
          <cell r="I290">
            <v>44348</v>
          </cell>
        </row>
        <row r="290">
          <cell r="M290">
            <v>44349</v>
          </cell>
          <cell r="N290">
            <v>6</v>
          </cell>
          <cell r="O290">
            <v>44532</v>
          </cell>
          <cell r="P290">
            <v>44533</v>
          </cell>
          <cell r="Q290">
            <v>6</v>
          </cell>
          <cell r="R290">
            <v>44715</v>
          </cell>
          <cell r="S290">
            <v>44716</v>
          </cell>
          <cell r="T290">
            <v>6</v>
          </cell>
          <cell r="U290">
            <v>44899</v>
          </cell>
          <cell r="V290" t="str">
            <v>090937797</v>
          </cell>
          <cell r="W290">
            <v>37602</v>
          </cell>
          <cell r="X290">
            <v>19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 t="e">
            <v>#REF!</v>
          </cell>
          <cell r="AG290" t="str">
            <v>121-471-9422</v>
          </cell>
          <cell r="AH290">
            <v>18</v>
          </cell>
          <cell r="AI290">
            <v>4</v>
          </cell>
          <cell r="AJ290">
            <v>14</v>
          </cell>
        </row>
        <row r="291">
          <cell r="B291">
            <v>805</v>
          </cell>
          <cell r="C291" t="str">
            <v>针车D2线</v>
          </cell>
          <cell r="D291" t="str">
            <v>រ៉េត ស្រីនូ</v>
          </cell>
          <cell r="E291" t="str">
            <v>RET SREYNOU</v>
          </cell>
          <cell r="F291" t="str">
            <v>F</v>
          </cell>
          <cell r="G291">
            <v>44287</v>
          </cell>
          <cell r="H291">
            <v>2</v>
          </cell>
          <cell r="I291">
            <v>44348</v>
          </cell>
        </row>
        <row r="291">
          <cell r="M291">
            <v>44349</v>
          </cell>
          <cell r="N291">
            <v>6</v>
          </cell>
          <cell r="O291">
            <v>44532</v>
          </cell>
          <cell r="P291">
            <v>44533</v>
          </cell>
          <cell r="Q291">
            <v>6</v>
          </cell>
          <cell r="R291">
            <v>44715</v>
          </cell>
          <cell r="S291">
            <v>44716</v>
          </cell>
          <cell r="T291">
            <v>6</v>
          </cell>
          <cell r="U291">
            <v>44899</v>
          </cell>
          <cell r="V291" t="str">
            <v>090937796</v>
          </cell>
          <cell r="W291">
            <v>37237</v>
          </cell>
          <cell r="X291">
            <v>20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 t="e">
            <v>#REF!</v>
          </cell>
          <cell r="AG291" t="str">
            <v>121-588-6791</v>
          </cell>
          <cell r="AH291">
            <v>18</v>
          </cell>
          <cell r="AI291">
            <v>4</v>
          </cell>
          <cell r="AJ291">
            <v>14</v>
          </cell>
        </row>
        <row r="292">
          <cell r="B292">
            <v>806</v>
          </cell>
          <cell r="C292" t="str">
            <v>针车D2线</v>
          </cell>
          <cell r="D292" t="str">
            <v>ភាន ពុទ្ធី</v>
          </cell>
          <cell r="E292" t="str">
            <v>PHEAN PUTHY</v>
          </cell>
          <cell r="F292" t="str">
            <v>F</v>
          </cell>
          <cell r="G292">
            <v>44287</v>
          </cell>
          <cell r="H292">
            <v>2</v>
          </cell>
          <cell r="I292">
            <v>44348</v>
          </cell>
        </row>
        <row r="292">
          <cell r="M292">
            <v>44349</v>
          </cell>
          <cell r="N292">
            <v>6</v>
          </cell>
          <cell r="O292">
            <v>44532</v>
          </cell>
          <cell r="P292">
            <v>44533</v>
          </cell>
          <cell r="Q292">
            <v>6</v>
          </cell>
          <cell r="R292">
            <v>44715</v>
          </cell>
          <cell r="S292">
            <v>44716</v>
          </cell>
          <cell r="T292">
            <v>6</v>
          </cell>
          <cell r="U292">
            <v>44899</v>
          </cell>
          <cell r="V292" t="str">
            <v>090937798</v>
          </cell>
          <cell r="W292">
            <v>37452</v>
          </cell>
          <cell r="X292">
            <v>19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 t="e">
            <v>#REF!</v>
          </cell>
          <cell r="AG292" t="str">
            <v>121-944-6412</v>
          </cell>
          <cell r="AH292">
            <v>18</v>
          </cell>
          <cell r="AI292">
            <v>4</v>
          </cell>
          <cell r="AJ292">
            <v>14</v>
          </cell>
        </row>
        <row r="293">
          <cell r="B293">
            <v>807</v>
          </cell>
          <cell r="C293" t="str">
            <v>针车D1线</v>
          </cell>
          <cell r="D293" t="str">
            <v>សៅ​ សុវណ្ណ</v>
          </cell>
          <cell r="E293" t="str">
            <v>SAO SOVANN</v>
          </cell>
          <cell r="F293" t="str">
            <v>F</v>
          </cell>
          <cell r="G293">
            <v>44287</v>
          </cell>
          <cell r="H293">
            <v>2</v>
          </cell>
          <cell r="I293">
            <v>44348</v>
          </cell>
        </row>
        <row r="293">
          <cell r="M293">
            <v>44349</v>
          </cell>
          <cell r="N293">
            <v>6</v>
          </cell>
          <cell r="O293">
            <v>44532</v>
          </cell>
          <cell r="P293">
            <v>44533</v>
          </cell>
          <cell r="Q293">
            <v>6</v>
          </cell>
          <cell r="R293">
            <v>44715</v>
          </cell>
          <cell r="S293">
            <v>44716</v>
          </cell>
          <cell r="T293">
            <v>6</v>
          </cell>
          <cell r="U293">
            <v>44899</v>
          </cell>
          <cell r="V293" t="str">
            <v>090729510</v>
          </cell>
          <cell r="W293">
            <v>32307</v>
          </cell>
          <cell r="X293">
            <v>33</v>
          </cell>
          <cell r="Y293" t="str">
            <v>28807192144469អ</v>
          </cell>
        </row>
        <row r="293">
          <cell r="AC293">
            <v>1</v>
          </cell>
          <cell r="AD293">
            <v>3</v>
          </cell>
          <cell r="AE293">
            <v>1</v>
          </cell>
          <cell r="AF293" t="e">
            <v>#REF!</v>
          </cell>
          <cell r="AG293" t="str">
            <v>128-864-6853</v>
          </cell>
          <cell r="AH293">
            <v>18</v>
          </cell>
          <cell r="AI293">
            <v>4</v>
          </cell>
          <cell r="AJ293">
            <v>14</v>
          </cell>
        </row>
        <row r="294">
          <cell r="B294">
            <v>811</v>
          </cell>
          <cell r="C294" t="str">
            <v>针车D1线</v>
          </cell>
          <cell r="D294" t="str">
            <v>ម៉ៅ ចាន់ណាន</v>
          </cell>
          <cell r="E294" t="str">
            <v>MAO CHANNAN</v>
          </cell>
          <cell r="F294" t="str">
            <v>F</v>
          </cell>
          <cell r="G294">
            <v>44287</v>
          </cell>
          <cell r="H294">
            <v>2</v>
          </cell>
          <cell r="I294">
            <v>44348</v>
          </cell>
        </row>
        <row r="294">
          <cell r="M294">
            <v>44349</v>
          </cell>
          <cell r="N294">
            <v>6</v>
          </cell>
          <cell r="O294">
            <v>44532</v>
          </cell>
          <cell r="P294">
            <v>44533</v>
          </cell>
          <cell r="Q294">
            <v>6</v>
          </cell>
          <cell r="R294">
            <v>44715</v>
          </cell>
          <cell r="S294">
            <v>44716</v>
          </cell>
          <cell r="T294">
            <v>6</v>
          </cell>
          <cell r="U294">
            <v>44899</v>
          </cell>
          <cell r="V294" t="str">
            <v>090880514</v>
          </cell>
          <cell r="W294">
            <v>37419</v>
          </cell>
          <cell r="X294">
            <v>19</v>
          </cell>
          <cell r="Y294" t="str">
            <v>2020820243816ឋ</v>
          </cell>
        </row>
        <row r="294">
          <cell r="AC294">
            <v>1</v>
          </cell>
          <cell r="AD294">
            <v>1</v>
          </cell>
          <cell r="AE294">
            <v>1</v>
          </cell>
          <cell r="AF294" t="e">
            <v>#REF!</v>
          </cell>
          <cell r="AG294" t="str">
            <v>有发票</v>
          </cell>
          <cell r="AH294">
            <v>18</v>
          </cell>
          <cell r="AI294">
            <v>4</v>
          </cell>
          <cell r="AJ294">
            <v>14</v>
          </cell>
        </row>
        <row r="295">
          <cell r="B295">
            <v>812</v>
          </cell>
          <cell r="C295" t="str">
            <v>针车D1线班长</v>
          </cell>
          <cell r="D295" t="str">
            <v>ចិន វលក្ខ័ណ</v>
          </cell>
          <cell r="E295" t="str">
            <v>CHEN VORLEAK</v>
          </cell>
          <cell r="F295" t="str">
            <v>F</v>
          </cell>
          <cell r="G295">
            <v>44287</v>
          </cell>
          <cell r="H295">
            <v>2</v>
          </cell>
          <cell r="I295">
            <v>44348</v>
          </cell>
        </row>
        <row r="295">
          <cell r="M295">
            <v>44349</v>
          </cell>
          <cell r="N295">
            <v>6</v>
          </cell>
          <cell r="O295">
            <v>44532</v>
          </cell>
          <cell r="P295">
            <v>44533</v>
          </cell>
          <cell r="Q295">
            <v>6</v>
          </cell>
          <cell r="R295">
            <v>44715</v>
          </cell>
          <cell r="S295">
            <v>44716</v>
          </cell>
          <cell r="T295">
            <v>6</v>
          </cell>
          <cell r="U295">
            <v>44899</v>
          </cell>
          <cell r="V295" t="str">
            <v>090873416</v>
          </cell>
          <cell r="W295">
            <v>35713</v>
          </cell>
          <cell r="X295">
            <v>24</v>
          </cell>
          <cell r="Y295" t="str">
            <v>2970170840443ភ</v>
          </cell>
        </row>
        <row r="295">
          <cell r="AC295">
            <v>1</v>
          </cell>
          <cell r="AD295">
            <v>1</v>
          </cell>
          <cell r="AE295">
            <v>0</v>
          </cell>
          <cell r="AF295" t="e">
            <v>#REF!</v>
          </cell>
          <cell r="AG295" t="str">
            <v>有发票</v>
          </cell>
          <cell r="AH295">
            <v>18</v>
          </cell>
          <cell r="AI295">
            <v>4</v>
          </cell>
          <cell r="AJ295">
            <v>14</v>
          </cell>
        </row>
        <row r="296">
          <cell r="B296">
            <v>815</v>
          </cell>
          <cell r="C296" t="str">
            <v>针车B2线</v>
          </cell>
          <cell r="D296" t="str">
            <v>ឈុន រ៉ាឌី</v>
          </cell>
          <cell r="E296" t="str">
            <v>CHHUN RANY</v>
          </cell>
          <cell r="F296" t="str">
            <v>F</v>
          </cell>
          <cell r="G296">
            <v>44287</v>
          </cell>
          <cell r="H296">
            <v>2</v>
          </cell>
          <cell r="I296">
            <v>44348</v>
          </cell>
        </row>
        <row r="296">
          <cell r="M296">
            <v>44349</v>
          </cell>
          <cell r="N296">
            <v>6</v>
          </cell>
          <cell r="O296">
            <v>44532</v>
          </cell>
          <cell r="P296">
            <v>44533</v>
          </cell>
          <cell r="Q296">
            <v>6</v>
          </cell>
          <cell r="R296">
            <v>44715</v>
          </cell>
          <cell r="S296">
            <v>44716</v>
          </cell>
          <cell r="T296">
            <v>6</v>
          </cell>
          <cell r="U296">
            <v>44899</v>
          </cell>
          <cell r="V296" t="str">
            <v>090934088</v>
          </cell>
          <cell r="W296">
            <v>37354</v>
          </cell>
          <cell r="X296">
            <v>19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 t="e">
            <v>#REF!</v>
          </cell>
          <cell r="AG296" t="str">
            <v>125-213-0472</v>
          </cell>
          <cell r="AH296">
            <v>18</v>
          </cell>
          <cell r="AI296">
            <v>4</v>
          </cell>
          <cell r="AJ296">
            <v>14</v>
          </cell>
        </row>
        <row r="297">
          <cell r="B297">
            <v>817</v>
          </cell>
          <cell r="C297" t="str">
            <v>针车D2线</v>
          </cell>
          <cell r="D297" t="str">
            <v>អ៊ុំ សារ៉ែន</v>
          </cell>
          <cell r="E297" t="str">
            <v>OM SAREN</v>
          </cell>
          <cell r="F297" t="str">
            <v>F</v>
          </cell>
          <cell r="G297">
            <v>44288</v>
          </cell>
          <cell r="H297">
            <v>2</v>
          </cell>
          <cell r="I297">
            <v>44349</v>
          </cell>
        </row>
        <row r="297">
          <cell r="M297">
            <v>44350</v>
          </cell>
          <cell r="N297">
            <v>6</v>
          </cell>
          <cell r="O297">
            <v>44533</v>
          </cell>
          <cell r="P297">
            <v>44534</v>
          </cell>
          <cell r="Q297">
            <v>6</v>
          </cell>
          <cell r="R297">
            <v>44716</v>
          </cell>
          <cell r="S297">
            <v>44717</v>
          </cell>
          <cell r="T297">
            <v>6</v>
          </cell>
          <cell r="U297">
            <v>44900</v>
          </cell>
          <cell r="V297" t="str">
            <v>090551744</v>
          </cell>
          <cell r="W297">
            <v>30423</v>
          </cell>
          <cell r="X297">
            <v>38</v>
          </cell>
          <cell r="Y297" t="str">
            <v>28301170561299ផ</v>
          </cell>
        </row>
        <row r="297">
          <cell r="AC297">
            <v>1</v>
          </cell>
          <cell r="AD297">
            <v>2</v>
          </cell>
          <cell r="AE297">
            <v>1</v>
          </cell>
          <cell r="AF297">
            <v>1187116</v>
          </cell>
          <cell r="AG297" t="str">
            <v>有发票</v>
          </cell>
          <cell r="AH297">
            <v>18</v>
          </cell>
          <cell r="AI297">
            <v>4</v>
          </cell>
          <cell r="AJ297">
            <v>14</v>
          </cell>
        </row>
        <row r="298">
          <cell r="B298">
            <v>819</v>
          </cell>
          <cell r="C298" t="str">
            <v>针车E5线班长</v>
          </cell>
          <cell r="D298" t="str">
            <v>ជុំ ម៉ាលិស</v>
          </cell>
          <cell r="E298" t="str">
            <v>CHUM MALIS</v>
          </cell>
          <cell r="F298" t="str">
            <v>F</v>
          </cell>
          <cell r="G298">
            <v>44288</v>
          </cell>
          <cell r="H298">
            <v>2</v>
          </cell>
          <cell r="I298">
            <v>44349</v>
          </cell>
        </row>
        <row r="298">
          <cell r="M298">
            <v>44350</v>
          </cell>
          <cell r="N298">
            <v>6</v>
          </cell>
          <cell r="O298">
            <v>44533</v>
          </cell>
          <cell r="P298">
            <v>44534</v>
          </cell>
          <cell r="Q298">
            <v>6</v>
          </cell>
          <cell r="R298">
            <v>44716</v>
          </cell>
          <cell r="S298">
            <v>44717</v>
          </cell>
          <cell r="T298">
            <v>6</v>
          </cell>
          <cell r="U298">
            <v>44900</v>
          </cell>
          <cell r="V298" t="str">
            <v>090869947</v>
          </cell>
          <cell r="W298">
            <v>37530</v>
          </cell>
          <cell r="X298">
            <v>19</v>
          </cell>
          <cell r="Y298" t="str">
            <v>20207192134396ថ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 t="e">
            <v>#REF!</v>
          </cell>
          <cell r="AG298" t="str">
            <v>有发票</v>
          </cell>
          <cell r="AH298">
            <v>18</v>
          </cell>
          <cell r="AI298">
            <v>4</v>
          </cell>
          <cell r="AJ298">
            <v>14</v>
          </cell>
        </row>
        <row r="299">
          <cell r="B299">
            <v>821</v>
          </cell>
          <cell r="C299" t="str">
            <v>针车D2线</v>
          </cell>
          <cell r="D299" t="str">
            <v>ប៉ិន លីដា</v>
          </cell>
          <cell r="E299" t="str">
            <v>PEN LIDA</v>
          </cell>
          <cell r="F299" t="str">
            <v>F</v>
          </cell>
          <cell r="G299">
            <v>44288</v>
          </cell>
          <cell r="H299">
            <v>2</v>
          </cell>
          <cell r="I299">
            <v>44349</v>
          </cell>
        </row>
        <row r="299">
          <cell r="M299">
            <v>44350</v>
          </cell>
          <cell r="N299">
            <v>6</v>
          </cell>
          <cell r="O299">
            <v>44533</v>
          </cell>
          <cell r="P299">
            <v>44534</v>
          </cell>
          <cell r="Q299">
            <v>6</v>
          </cell>
          <cell r="R299">
            <v>44716</v>
          </cell>
          <cell r="S299">
            <v>44717</v>
          </cell>
          <cell r="T299">
            <v>6</v>
          </cell>
          <cell r="U299">
            <v>44900</v>
          </cell>
          <cell r="V299" t="str">
            <v>090722807</v>
          </cell>
          <cell r="W299">
            <v>36597</v>
          </cell>
          <cell r="X299">
            <v>21</v>
          </cell>
          <cell r="Y299" t="str">
            <v>200031811309332គ</v>
          </cell>
        </row>
        <row r="299">
          <cell r="AC299">
            <v>0</v>
          </cell>
          <cell r="AD299">
            <v>0</v>
          </cell>
          <cell r="AE299">
            <v>0</v>
          </cell>
          <cell r="AF299" t="str">
            <v>N1509505</v>
          </cell>
          <cell r="AG299" t="e">
            <v>#REF!</v>
          </cell>
          <cell r="AH299">
            <v>18</v>
          </cell>
          <cell r="AI299">
            <v>4</v>
          </cell>
          <cell r="AJ299">
            <v>14</v>
          </cell>
        </row>
        <row r="300">
          <cell r="B300">
            <v>826</v>
          </cell>
          <cell r="C300" t="str">
            <v>针车D1线</v>
          </cell>
          <cell r="D300" t="str">
            <v>ឈិន​ សុផា</v>
          </cell>
          <cell r="E300" t="str">
            <v>CHHEN SOPHA</v>
          </cell>
          <cell r="F300" t="str">
            <v>F</v>
          </cell>
          <cell r="G300">
            <v>44289</v>
          </cell>
          <cell r="H300">
            <v>2</v>
          </cell>
          <cell r="I300">
            <v>44350</v>
          </cell>
        </row>
        <row r="300">
          <cell r="M300">
            <v>44351</v>
          </cell>
          <cell r="N300">
            <v>6</v>
          </cell>
          <cell r="O300">
            <v>44534</v>
          </cell>
          <cell r="P300">
            <v>44535</v>
          </cell>
          <cell r="Q300">
            <v>6</v>
          </cell>
          <cell r="R300">
            <v>44717</v>
          </cell>
          <cell r="S300">
            <v>44718</v>
          </cell>
          <cell r="T300">
            <v>6</v>
          </cell>
          <cell r="U300">
            <v>44901</v>
          </cell>
          <cell r="V300" t="str">
            <v>100759752</v>
          </cell>
          <cell r="W300">
            <v>32874</v>
          </cell>
          <cell r="X300">
            <v>32</v>
          </cell>
          <cell r="Y300" t="str">
            <v>29004170698489ខ</v>
          </cell>
        </row>
        <row r="300">
          <cell r="AC300">
            <v>1</v>
          </cell>
          <cell r="AD300">
            <v>2</v>
          </cell>
          <cell r="AE300">
            <v>1</v>
          </cell>
          <cell r="AF300" t="e">
            <v>#REF!</v>
          </cell>
          <cell r="AG300" t="str">
            <v>有发票</v>
          </cell>
          <cell r="AH300">
            <v>18</v>
          </cell>
          <cell r="AI300">
            <v>4</v>
          </cell>
          <cell r="AJ300">
            <v>14</v>
          </cell>
        </row>
        <row r="301">
          <cell r="B301">
            <v>824</v>
          </cell>
          <cell r="C301" t="str">
            <v>针车D1线</v>
          </cell>
          <cell r="D301" t="str">
            <v>សុខ សុភាព</v>
          </cell>
          <cell r="E301" t="str">
            <v>SOK SOPHEAP</v>
          </cell>
          <cell r="F301" t="str">
            <v>F</v>
          </cell>
          <cell r="G301">
            <v>44291</v>
          </cell>
          <cell r="H301">
            <v>2</v>
          </cell>
          <cell r="I301">
            <v>44352</v>
          </cell>
        </row>
        <row r="301">
          <cell r="M301">
            <v>44353</v>
          </cell>
          <cell r="N301">
            <v>6</v>
          </cell>
          <cell r="O301">
            <v>44536</v>
          </cell>
          <cell r="P301">
            <v>44537</v>
          </cell>
          <cell r="Q301">
            <v>6</v>
          </cell>
          <cell r="R301">
            <v>44719</v>
          </cell>
          <cell r="S301">
            <v>44720</v>
          </cell>
          <cell r="T301">
            <v>6</v>
          </cell>
          <cell r="U301">
            <v>44903</v>
          </cell>
          <cell r="V301" t="str">
            <v>090876137</v>
          </cell>
          <cell r="W301">
            <v>33061</v>
          </cell>
          <cell r="X301">
            <v>31</v>
          </cell>
          <cell r="Y301" t="str">
            <v>29001181228558ន</v>
          </cell>
        </row>
        <row r="301">
          <cell r="AC301">
            <v>1</v>
          </cell>
          <cell r="AD301">
            <v>2</v>
          </cell>
          <cell r="AE301">
            <v>0</v>
          </cell>
          <cell r="AF301" t="e">
            <v>#REF!</v>
          </cell>
          <cell r="AG301" t="str">
            <v>128-677-0721</v>
          </cell>
          <cell r="AH301">
            <v>18</v>
          </cell>
          <cell r="AI301">
            <v>4</v>
          </cell>
          <cell r="AJ301">
            <v>14</v>
          </cell>
        </row>
        <row r="302">
          <cell r="B302">
            <v>825</v>
          </cell>
          <cell r="C302" t="str">
            <v>针车B1线</v>
          </cell>
          <cell r="D302" t="str">
            <v>សុខ ចន្ថា</v>
          </cell>
          <cell r="E302" t="str">
            <v>SOK CHANTHA</v>
          </cell>
          <cell r="F302" t="str">
            <v>F</v>
          </cell>
          <cell r="G302">
            <v>44291</v>
          </cell>
          <cell r="H302">
            <v>2</v>
          </cell>
          <cell r="I302">
            <v>44352</v>
          </cell>
        </row>
        <row r="302">
          <cell r="M302">
            <v>44353</v>
          </cell>
          <cell r="N302">
            <v>6</v>
          </cell>
          <cell r="O302">
            <v>44536</v>
          </cell>
          <cell r="P302">
            <v>44537</v>
          </cell>
          <cell r="Q302">
            <v>6</v>
          </cell>
          <cell r="R302">
            <v>44719</v>
          </cell>
          <cell r="S302">
            <v>44720</v>
          </cell>
          <cell r="T302">
            <v>6</v>
          </cell>
          <cell r="U302">
            <v>44903</v>
          </cell>
          <cell r="V302" t="str">
            <v>090885702</v>
          </cell>
          <cell r="W302">
            <v>37349</v>
          </cell>
          <cell r="X302">
            <v>19</v>
          </cell>
          <cell r="Y302" t="str">
            <v>20208192170049ឌ</v>
          </cell>
        </row>
        <row r="302">
          <cell r="AC302">
            <v>0</v>
          </cell>
          <cell r="AD302">
            <v>0</v>
          </cell>
          <cell r="AE302">
            <v>0</v>
          </cell>
          <cell r="AF302" t="e">
            <v>#REF!</v>
          </cell>
          <cell r="AG302" t="str">
            <v>128-559-5821</v>
          </cell>
          <cell r="AH302">
            <v>18</v>
          </cell>
          <cell r="AI302">
            <v>4</v>
          </cell>
          <cell r="AJ302">
            <v>14</v>
          </cell>
        </row>
        <row r="303">
          <cell r="B303">
            <v>829</v>
          </cell>
          <cell r="C303" t="str">
            <v>针车D1线</v>
          </cell>
          <cell r="D303" t="str">
            <v>ខែម ណារី</v>
          </cell>
          <cell r="E303" t="str">
            <v>KHEM NARY</v>
          </cell>
          <cell r="F303" t="str">
            <v>F</v>
          </cell>
          <cell r="G303">
            <v>44291</v>
          </cell>
          <cell r="H303">
            <v>2</v>
          </cell>
          <cell r="I303">
            <v>44352</v>
          </cell>
        </row>
        <row r="303">
          <cell r="M303">
            <v>44353</v>
          </cell>
          <cell r="N303">
            <v>6</v>
          </cell>
          <cell r="O303">
            <v>44536</v>
          </cell>
          <cell r="P303">
            <v>44537</v>
          </cell>
          <cell r="Q303">
            <v>6</v>
          </cell>
          <cell r="R303">
            <v>44719</v>
          </cell>
          <cell r="S303">
            <v>44720</v>
          </cell>
          <cell r="T303">
            <v>6</v>
          </cell>
          <cell r="U303">
            <v>44903</v>
          </cell>
          <cell r="V303" t="str">
            <v>090631524</v>
          </cell>
          <cell r="W303">
            <v>33235</v>
          </cell>
          <cell r="X303">
            <v>31</v>
          </cell>
          <cell r="Y303" t="str">
            <v>29001170573660ណ</v>
          </cell>
        </row>
        <row r="303">
          <cell r="AC303">
            <v>0</v>
          </cell>
          <cell r="AD303">
            <v>0</v>
          </cell>
          <cell r="AE303">
            <v>0</v>
          </cell>
          <cell r="AF303" t="str">
            <v>有发票</v>
          </cell>
          <cell r="AG303" t="str">
            <v>124-976-8814</v>
          </cell>
          <cell r="AH303">
            <v>18</v>
          </cell>
          <cell r="AI303">
            <v>4</v>
          </cell>
          <cell r="AJ303">
            <v>14</v>
          </cell>
        </row>
        <row r="304">
          <cell r="B304">
            <v>830</v>
          </cell>
          <cell r="C304" t="str">
            <v>针车D2线</v>
          </cell>
          <cell r="D304" t="str">
            <v>នាង ចាន់ណា</v>
          </cell>
          <cell r="E304" t="str">
            <v>NEANG CHANNA</v>
          </cell>
          <cell r="F304" t="str">
            <v>F</v>
          </cell>
          <cell r="G304">
            <v>44291</v>
          </cell>
          <cell r="H304">
            <v>2</v>
          </cell>
          <cell r="I304">
            <v>44352</v>
          </cell>
        </row>
        <row r="304">
          <cell r="M304">
            <v>44353</v>
          </cell>
          <cell r="N304">
            <v>6</v>
          </cell>
          <cell r="O304">
            <v>44536</v>
          </cell>
          <cell r="P304">
            <v>44537</v>
          </cell>
          <cell r="Q304">
            <v>6</v>
          </cell>
          <cell r="R304">
            <v>44719</v>
          </cell>
          <cell r="S304">
            <v>44720</v>
          </cell>
          <cell r="T304">
            <v>6</v>
          </cell>
          <cell r="U304">
            <v>44903</v>
          </cell>
          <cell r="V304" t="str">
            <v>090892975</v>
          </cell>
          <cell r="W304">
            <v>35527</v>
          </cell>
          <cell r="X304">
            <v>24</v>
          </cell>
          <cell r="Y304" t="str">
            <v>29701170569322ទ</v>
          </cell>
        </row>
        <row r="304">
          <cell r="AC304">
            <v>1</v>
          </cell>
          <cell r="AD304">
            <v>1</v>
          </cell>
          <cell r="AE304">
            <v>0</v>
          </cell>
          <cell r="AF304" t="e">
            <v>#REF!</v>
          </cell>
          <cell r="AG304" t="str">
            <v>128-847-2988</v>
          </cell>
          <cell r="AH304">
            <v>18</v>
          </cell>
          <cell r="AI304">
            <v>4</v>
          </cell>
          <cell r="AJ304">
            <v>14</v>
          </cell>
        </row>
        <row r="305">
          <cell r="B305">
            <v>834</v>
          </cell>
          <cell r="C305" t="str">
            <v>裁断</v>
          </cell>
          <cell r="D305" t="str">
            <v>ព្រំ តូឡា</v>
          </cell>
          <cell r="E305" t="str">
            <v>PRUM TOLA</v>
          </cell>
          <cell r="F305" t="str">
            <v>M</v>
          </cell>
          <cell r="G305">
            <v>44291</v>
          </cell>
          <cell r="H305">
            <v>2</v>
          </cell>
          <cell r="I305">
            <v>44352</v>
          </cell>
        </row>
        <row r="305">
          <cell r="M305">
            <v>44353</v>
          </cell>
          <cell r="N305">
            <v>6</v>
          </cell>
          <cell r="O305">
            <v>44536</v>
          </cell>
          <cell r="P305">
            <v>44537</v>
          </cell>
          <cell r="Q305">
            <v>6</v>
          </cell>
          <cell r="R305">
            <v>44719</v>
          </cell>
          <cell r="S305">
            <v>44720</v>
          </cell>
          <cell r="T305">
            <v>6</v>
          </cell>
          <cell r="U305">
            <v>44903</v>
          </cell>
          <cell r="V305" t="str">
            <v>090645712</v>
          </cell>
          <cell r="W305">
            <v>35065</v>
          </cell>
          <cell r="X305">
            <v>26</v>
          </cell>
          <cell r="Y305" t="str">
            <v>19603170643670ប</v>
          </cell>
        </row>
        <row r="305">
          <cell r="AC305">
            <v>1</v>
          </cell>
          <cell r="AD305">
            <v>0</v>
          </cell>
          <cell r="AE305">
            <v>0</v>
          </cell>
          <cell r="AF305" t="str">
            <v>N1447341</v>
          </cell>
          <cell r="AG305" t="str">
            <v>124-328-6735</v>
          </cell>
          <cell r="AH305">
            <v>18</v>
          </cell>
          <cell r="AI305">
            <v>4</v>
          </cell>
          <cell r="AJ305">
            <v>14</v>
          </cell>
        </row>
        <row r="306">
          <cell r="B306">
            <v>833</v>
          </cell>
          <cell r="C306" t="str">
            <v>针车D2线</v>
          </cell>
          <cell r="D306" t="str">
            <v>សួង ឌីណា</v>
          </cell>
          <cell r="E306" t="str">
            <v>SUONG DINA</v>
          </cell>
          <cell r="F306" t="str">
            <v>F</v>
          </cell>
          <cell r="G306">
            <v>44292</v>
          </cell>
          <cell r="H306">
            <v>2</v>
          </cell>
          <cell r="I306">
            <v>44353</v>
          </cell>
        </row>
        <row r="306">
          <cell r="M306">
            <v>44354</v>
          </cell>
          <cell r="N306">
            <v>6</v>
          </cell>
          <cell r="O306">
            <v>44537</v>
          </cell>
          <cell r="P306">
            <v>44538</v>
          </cell>
          <cell r="Q306">
            <v>6</v>
          </cell>
          <cell r="R306">
            <v>44720</v>
          </cell>
          <cell r="S306">
            <v>44721</v>
          </cell>
          <cell r="T306">
            <v>6</v>
          </cell>
          <cell r="U306">
            <v>44904</v>
          </cell>
          <cell r="V306" t="str">
            <v>090642945</v>
          </cell>
          <cell r="W306">
            <v>35105</v>
          </cell>
          <cell r="X306">
            <v>26</v>
          </cell>
        </row>
        <row r="306">
          <cell r="AC306">
            <v>1</v>
          </cell>
          <cell r="AD306">
            <v>0</v>
          </cell>
          <cell r="AE306">
            <v>0</v>
          </cell>
          <cell r="AF306" t="e">
            <v>#REF!</v>
          </cell>
          <cell r="AG306" t="str">
            <v>有发票</v>
          </cell>
          <cell r="AH306">
            <v>18</v>
          </cell>
          <cell r="AI306">
            <v>4</v>
          </cell>
          <cell r="AJ306">
            <v>14</v>
          </cell>
        </row>
        <row r="307">
          <cell r="B307">
            <v>836</v>
          </cell>
          <cell r="C307" t="str">
            <v>针车D1线</v>
          </cell>
          <cell r="D307" t="str">
            <v>ធឿន ចំរើន</v>
          </cell>
          <cell r="E307" t="str">
            <v>THOEURN CHAMROEUN</v>
          </cell>
          <cell r="F307" t="str">
            <v>F</v>
          </cell>
          <cell r="G307">
            <v>44292</v>
          </cell>
          <cell r="H307">
            <v>2</v>
          </cell>
          <cell r="I307">
            <v>44353</v>
          </cell>
        </row>
        <row r="307">
          <cell r="M307">
            <v>44354</v>
          </cell>
          <cell r="N307">
            <v>6</v>
          </cell>
          <cell r="O307">
            <v>44537</v>
          </cell>
          <cell r="P307">
            <v>44538</v>
          </cell>
          <cell r="Q307">
            <v>6</v>
          </cell>
          <cell r="R307">
            <v>44720</v>
          </cell>
          <cell r="S307">
            <v>44721</v>
          </cell>
          <cell r="T307">
            <v>6</v>
          </cell>
          <cell r="U307">
            <v>44904</v>
          </cell>
          <cell r="V307" t="str">
            <v>090832854</v>
          </cell>
          <cell r="W307">
            <v>35500</v>
          </cell>
          <cell r="X307">
            <v>24</v>
          </cell>
          <cell r="Y307" t="str">
            <v>29703170655730ព</v>
          </cell>
        </row>
        <row r="307">
          <cell r="AC307">
            <v>1</v>
          </cell>
          <cell r="AD307">
            <v>1</v>
          </cell>
          <cell r="AE307">
            <v>0</v>
          </cell>
          <cell r="AF307" t="str">
            <v>有发票</v>
          </cell>
          <cell r="AG307" t="str">
            <v>125-811-9123</v>
          </cell>
          <cell r="AH307">
            <v>18</v>
          </cell>
          <cell r="AI307">
            <v>4</v>
          </cell>
          <cell r="AJ307">
            <v>14</v>
          </cell>
        </row>
        <row r="308">
          <cell r="B308">
            <v>839</v>
          </cell>
          <cell r="C308" t="str">
            <v>针车D2线</v>
          </cell>
          <cell r="D308" t="str">
            <v>ទិត ដានី</v>
          </cell>
          <cell r="E308" t="str">
            <v>TEN DANY</v>
          </cell>
          <cell r="F308" t="str">
            <v>F</v>
          </cell>
          <cell r="G308">
            <v>44292</v>
          </cell>
          <cell r="H308">
            <v>2</v>
          </cell>
          <cell r="I308">
            <v>44353</v>
          </cell>
        </row>
        <row r="308">
          <cell r="M308">
            <v>44354</v>
          </cell>
          <cell r="N308">
            <v>6</v>
          </cell>
          <cell r="O308">
            <v>44537</v>
          </cell>
          <cell r="P308">
            <v>44538</v>
          </cell>
          <cell r="Q308">
            <v>6</v>
          </cell>
          <cell r="R308">
            <v>44720</v>
          </cell>
          <cell r="S308">
            <v>44721</v>
          </cell>
          <cell r="T308">
            <v>6</v>
          </cell>
          <cell r="U308">
            <v>44904</v>
          </cell>
          <cell r="V308" t="str">
            <v>090938361</v>
          </cell>
          <cell r="W308">
            <v>37681</v>
          </cell>
          <cell r="X308">
            <v>19</v>
          </cell>
        </row>
        <row r="308">
          <cell r="AC308">
            <v>0</v>
          </cell>
          <cell r="AD308">
            <v>0</v>
          </cell>
          <cell r="AE308">
            <v>0</v>
          </cell>
          <cell r="AF308" t="e">
            <v>#REF!</v>
          </cell>
          <cell r="AG308" t="str">
            <v>121-945-2427</v>
          </cell>
          <cell r="AH308">
            <v>18</v>
          </cell>
          <cell r="AI308">
            <v>4</v>
          </cell>
          <cell r="AJ308">
            <v>14</v>
          </cell>
        </row>
        <row r="309">
          <cell r="B309">
            <v>840</v>
          </cell>
          <cell r="C309" t="str">
            <v>针车E2线</v>
          </cell>
          <cell r="D309" t="str">
            <v>កែវ សារឿន</v>
          </cell>
          <cell r="E309" t="str">
            <v>KEO SAVOEUN</v>
          </cell>
          <cell r="F309" t="str">
            <v>F</v>
          </cell>
          <cell r="G309">
            <v>44292</v>
          </cell>
          <cell r="H309">
            <v>2</v>
          </cell>
          <cell r="I309">
            <v>44353</v>
          </cell>
        </row>
        <row r="309">
          <cell r="M309">
            <v>44354</v>
          </cell>
          <cell r="N309">
            <v>6</v>
          </cell>
          <cell r="O309">
            <v>44537</v>
          </cell>
          <cell r="P309">
            <v>44538</v>
          </cell>
          <cell r="Q309">
            <v>6</v>
          </cell>
          <cell r="R309">
            <v>44720</v>
          </cell>
          <cell r="S309">
            <v>44721</v>
          </cell>
          <cell r="T309">
            <v>6</v>
          </cell>
          <cell r="U309">
            <v>44904</v>
          </cell>
          <cell r="V309" t="str">
            <v>090676948</v>
          </cell>
          <cell r="W309">
            <v>31138</v>
          </cell>
          <cell r="X309">
            <v>36</v>
          </cell>
        </row>
        <row r="309">
          <cell r="AC309">
            <v>1</v>
          </cell>
          <cell r="AD309">
            <v>2</v>
          </cell>
          <cell r="AE309">
            <v>0</v>
          </cell>
          <cell r="AF309" t="e">
            <v>#REF!</v>
          </cell>
          <cell r="AG309" t="str">
            <v>128-554-2665</v>
          </cell>
          <cell r="AH309">
            <v>18</v>
          </cell>
          <cell r="AI309">
            <v>4</v>
          </cell>
          <cell r="AJ309">
            <v>14</v>
          </cell>
        </row>
        <row r="310">
          <cell r="B310">
            <v>841</v>
          </cell>
          <cell r="C310" t="str">
            <v>针车D2线</v>
          </cell>
          <cell r="D310" t="str">
            <v>ស្អឿង​ ចិន្នា</v>
          </cell>
          <cell r="E310" t="str">
            <v>SA OEURNG CHENNA</v>
          </cell>
          <cell r="F310" t="str">
            <v>F</v>
          </cell>
          <cell r="G310">
            <v>44292</v>
          </cell>
          <cell r="H310">
            <v>2</v>
          </cell>
          <cell r="I310">
            <v>44353</v>
          </cell>
        </row>
        <row r="310">
          <cell r="M310">
            <v>44354</v>
          </cell>
          <cell r="N310">
            <v>6</v>
          </cell>
          <cell r="O310">
            <v>44537</v>
          </cell>
          <cell r="P310">
            <v>44538</v>
          </cell>
          <cell r="Q310">
            <v>6</v>
          </cell>
          <cell r="R310">
            <v>44720</v>
          </cell>
          <cell r="S310">
            <v>44721</v>
          </cell>
          <cell r="T310">
            <v>6</v>
          </cell>
          <cell r="U310">
            <v>44904</v>
          </cell>
          <cell r="V310" t="str">
            <v>090880699</v>
          </cell>
          <cell r="W310">
            <v>36442</v>
          </cell>
          <cell r="X310">
            <v>22</v>
          </cell>
        </row>
        <row r="310">
          <cell r="AC310">
            <v>1</v>
          </cell>
          <cell r="AD310">
            <v>1</v>
          </cell>
          <cell r="AE310">
            <v>1</v>
          </cell>
          <cell r="AF310" t="e">
            <v>#REF!</v>
          </cell>
          <cell r="AG310" t="str">
            <v>有发票</v>
          </cell>
          <cell r="AH310">
            <v>18</v>
          </cell>
          <cell r="AI310">
            <v>4</v>
          </cell>
          <cell r="AJ310">
            <v>14</v>
          </cell>
        </row>
        <row r="311">
          <cell r="B311">
            <v>845</v>
          </cell>
          <cell r="C311" t="str">
            <v>品管</v>
          </cell>
          <cell r="D311" t="str">
            <v>យ៉ុន វីតា</v>
          </cell>
          <cell r="E311" t="str">
            <v>YON VITA</v>
          </cell>
          <cell r="F311" t="str">
            <v>F</v>
          </cell>
          <cell r="G311">
            <v>44294</v>
          </cell>
          <cell r="H311">
            <v>2</v>
          </cell>
          <cell r="I311">
            <v>44355</v>
          </cell>
        </row>
        <row r="311">
          <cell r="M311">
            <v>44356</v>
          </cell>
          <cell r="N311">
            <v>6</v>
          </cell>
          <cell r="O311">
            <v>44539</v>
          </cell>
          <cell r="P311">
            <v>44540</v>
          </cell>
          <cell r="Q311">
            <v>6</v>
          </cell>
          <cell r="R311">
            <v>44722</v>
          </cell>
          <cell r="S311">
            <v>44723</v>
          </cell>
          <cell r="T311">
            <v>6</v>
          </cell>
          <cell r="U311">
            <v>44906</v>
          </cell>
          <cell r="V311" t="str">
            <v>090881103</v>
          </cell>
          <cell r="W311">
            <v>36623</v>
          </cell>
          <cell r="X311">
            <v>21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 t="e">
            <v>#REF!</v>
          </cell>
          <cell r="AG311" t="str">
            <v>124-181-4013</v>
          </cell>
          <cell r="AH311">
            <v>18</v>
          </cell>
          <cell r="AI311">
            <v>4</v>
          </cell>
          <cell r="AJ311">
            <v>14</v>
          </cell>
        </row>
        <row r="312">
          <cell r="B312">
            <v>843</v>
          </cell>
          <cell r="C312" t="str">
            <v>针车B1线</v>
          </cell>
          <cell r="D312" t="str">
            <v>សេក ចន្នី</v>
          </cell>
          <cell r="E312" t="str">
            <v>SEK CHANNY</v>
          </cell>
          <cell r="F312" t="str">
            <v>F</v>
          </cell>
          <cell r="G312">
            <v>44292</v>
          </cell>
          <cell r="H312">
            <v>2</v>
          </cell>
          <cell r="I312">
            <v>44353</v>
          </cell>
        </row>
        <row r="312">
          <cell r="M312">
            <v>44354</v>
          </cell>
          <cell r="N312">
            <v>6</v>
          </cell>
          <cell r="O312">
            <v>44537</v>
          </cell>
          <cell r="P312">
            <v>44538</v>
          </cell>
          <cell r="Q312">
            <v>6</v>
          </cell>
          <cell r="R312">
            <v>44720</v>
          </cell>
          <cell r="S312">
            <v>44721</v>
          </cell>
          <cell r="T312">
            <v>6</v>
          </cell>
          <cell r="U312">
            <v>44904</v>
          </cell>
          <cell r="V312" t="str">
            <v>090917549</v>
          </cell>
          <cell r="W312">
            <v>37257</v>
          </cell>
          <cell r="X312">
            <v>20</v>
          </cell>
          <cell r="Y312" t="str">
            <v>20207202393957ធ</v>
          </cell>
        </row>
        <row r="312">
          <cell r="AC312">
            <v>1</v>
          </cell>
          <cell r="AD312">
            <v>0</v>
          </cell>
          <cell r="AE312">
            <v>0</v>
          </cell>
          <cell r="AF312" t="str">
            <v>有发票</v>
          </cell>
          <cell r="AG312" t="str">
            <v>有发票</v>
          </cell>
          <cell r="AH312">
            <v>18</v>
          </cell>
          <cell r="AI312">
            <v>4</v>
          </cell>
          <cell r="AJ312">
            <v>14</v>
          </cell>
        </row>
        <row r="313">
          <cell r="B313">
            <v>770</v>
          </cell>
          <cell r="C313" t="str">
            <v>针车D1线</v>
          </cell>
          <cell r="D313" t="str">
            <v>ស៊ាន ស៊ីថា</v>
          </cell>
          <cell r="E313" t="str">
            <v>SEAN SITHA</v>
          </cell>
          <cell r="F313" t="str">
            <v>F</v>
          </cell>
          <cell r="G313">
            <v>44277</v>
          </cell>
          <cell r="H313">
            <v>2</v>
          </cell>
          <cell r="I313">
            <v>44338</v>
          </cell>
        </row>
        <row r="313">
          <cell r="M313">
            <v>44339</v>
          </cell>
          <cell r="N313">
            <v>6</v>
          </cell>
          <cell r="O313">
            <v>44523</v>
          </cell>
          <cell r="P313">
            <v>44524</v>
          </cell>
          <cell r="Q313">
            <v>6</v>
          </cell>
          <cell r="R313">
            <v>44705</v>
          </cell>
          <cell r="S313">
            <v>44706</v>
          </cell>
          <cell r="T313">
            <v>6</v>
          </cell>
          <cell r="U313">
            <v>44890</v>
          </cell>
          <cell r="V313" t="str">
            <v>090707643</v>
          </cell>
          <cell r="W313">
            <v>29961</v>
          </cell>
          <cell r="X313">
            <v>40</v>
          </cell>
        </row>
        <row r="313">
          <cell r="AC313">
            <v>1</v>
          </cell>
          <cell r="AD313">
            <v>1</v>
          </cell>
          <cell r="AE313">
            <v>0</v>
          </cell>
          <cell r="AF313" t="e">
            <v>#REF!</v>
          </cell>
          <cell r="AG313" t="str">
            <v>有发票</v>
          </cell>
          <cell r="AH313">
            <v>18</v>
          </cell>
          <cell r="AI313">
            <v>4</v>
          </cell>
          <cell r="AJ313">
            <v>14</v>
          </cell>
        </row>
        <row r="314">
          <cell r="B314">
            <v>847</v>
          </cell>
          <cell r="C314" t="str">
            <v>针车D1线</v>
          </cell>
          <cell r="D314" t="str">
            <v>ទេព រត្ថា</v>
          </cell>
          <cell r="E314" t="str">
            <v>TEP RATHA</v>
          </cell>
          <cell r="F314" t="str">
            <v>F</v>
          </cell>
          <cell r="G314">
            <v>44306</v>
          </cell>
          <cell r="H314">
            <v>2</v>
          </cell>
          <cell r="I314">
            <v>44367</v>
          </cell>
        </row>
        <row r="314">
          <cell r="M314">
            <v>44368</v>
          </cell>
          <cell r="N314">
            <v>6</v>
          </cell>
          <cell r="O314">
            <v>44551</v>
          </cell>
          <cell r="P314">
            <v>44552</v>
          </cell>
          <cell r="Q314">
            <v>6</v>
          </cell>
          <cell r="R314">
            <v>44734</v>
          </cell>
          <cell r="S314">
            <v>44735</v>
          </cell>
          <cell r="T314">
            <v>6</v>
          </cell>
          <cell r="U314">
            <v>44918</v>
          </cell>
          <cell r="V314" t="str">
            <v>090646463</v>
          </cell>
          <cell r="W314">
            <v>35478</v>
          </cell>
          <cell r="X314">
            <v>25</v>
          </cell>
        </row>
        <row r="314">
          <cell r="AC314">
            <v>1</v>
          </cell>
          <cell r="AD314">
            <v>3</v>
          </cell>
          <cell r="AE314">
            <v>0</v>
          </cell>
          <cell r="AF314" t="str">
            <v>N1450486</v>
          </cell>
          <cell r="AG314" t="str">
            <v>124-638-6204</v>
          </cell>
          <cell r="AH314">
            <v>18</v>
          </cell>
          <cell r="AI314">
            <v>4</v>
          </cell>
          <cell r="AJ314">
            <v>14</v>
          </cell>
        </row>
        <row r="315">
          <cell r="B315">
            <v>850</v>
          </cell>
          <cell r="C315" t="str">
            <v>针车D2线</v>
          </cell>
          <cell r="D315" t="str">
            <v>គង់ នីសា</v>
          </cell>
          <cell r="E315" t="str">
            <v>KUNG NISA</v>
          </cell>
          <cell r="F315" t="str">
            <v>F</v>
          </cell>
          <cell r="G315">
            <v>44306</v>
          </cell>
          <cell r="H315">
            <v>2</v>
          </cell>
          <cell r="I315">
            <v>44367</v>
          </cell>
        </row>
        <row r="315">
          <cell r="M315">
            <v>44368</v>
          </cell>
          <cell r="N315">
            <v>6</v>
          </cell>
          <cell r="O315">
            <v>44551</v>
          </cell>
          <cell r="P315">
            <v>44552</v>
          </cell>
          <cell r="Q315">
            <v>6</v>
          </cell>
          <cell r="R315">
            <v>44734</v>
          </cell>
          <cell r="S315">
            <v>44735</v>
          </cell>
          <cell r="T315">
            <v>6</v>
          </cell>
          <cell r="U315">
            <v>44918</v>
          </cell>
          <cell r="V315" t="str">
            <v>090658628</v>
          </cell>
          <cell r="W315">
            <v>34598</v>
          </cell>
          <cell r="X315">
            <v>27</v>
          </cell>
        </row>
        <row r="315">
          <cell r="AC315">
            <v>1</v>
          </cell>
          <cell r="AD315">
            <v>1</v>
          </cell>
          <cell r="AE315">
            <v>0</v>
          </cell>
          <cell r="AF315" t="e">
            <v>#REF!</v>
          </cell>
          <cell r="AG315" t="str">
            <v>125-810-9541</v>
          </cell>
          <cell r="AH315">
            <v>18</v>
          </cell>
          <cell r="AI315">
            <v>4</v>
          </cell>
          <cell r="AJ315">
            <v>14</v>
          </cell>
        </row>
        <row r="316">
          <cell r="B316">
            <v>852</v>
          </cell>
          <cell r="C316" t="str">
            <v>针车C1线</v>
          </cell>
          <cell r="D316" t="str">
            <v>កែវ ឆាលី</v>
          </cell>
          <cell r="E316" t="str">
            <v>KEO CHHALY</v>
          </cell>
          <cell r="F316" t="str">
            <v>M</v>
          </cell>
          <cell r="G316">
            <v>44306</v>
          </cell>
          <cell r="H316">
            <v>2</v>
          </cell>
          <cell r="I316">
            <v>44367</v>
          </cell>
        </row>
        <row r="316">
          <cell r="M316">
            <v>44368</v>
          </cell>
          <cell r="N316">
            <v>6</v>
          </cell>
          <cell r="O316">
            <v>44551</v>
          </cell>
          <cell r="P316">
            <v>44552</v>
          </cell>
          <cell r="Q316">
            <v>6</v>
          </cell>
          <cell r="R316">
            <v>44734</v>
          </cell>
          <cell r="S316">
            <v>44735</v>
          </cell>
          <cell r="T316">
            <v>6</v>
          </cell>
          <cell r="U316">
            <v>44918</v>
          </cell>
          <cell r="V316" t="str">
            <v>090653449</v>
          </cell>
          <cell r="W316">
            <v>35168</v>
          </cell>
          <cell r="X316">
            <v>25</v>
          </cell>
        </row>
        <row r="316">
          <cell r="AC316">
            <v>0</v>
          </cell>
          <cell r="AD316">
            <v>0</v>
          </cell>
          <cell r="AE316">
            <v>0</v>
          </cell>
          <cell r="AF316">
            <v>1426293</v>
          </cell>
          <cell r="AG316" t="str">
            <v>有发票</v>
          </cell>
          <cell r="AH316">
            <v>18</v>
          </cell>
          <cell r="AI316">
            <v>5</v>
          </cell>
          <cell r="AJ316">
            <v>13</v>
          </cell>
          <cell r="AK316">
            <v>1</v>
          </cell>
        </row>
        <row r="317">
          <cell r="B317">
            <v>853</v>
          </cell>
          <cell r="C317" t="str">
            <v>针车D1线</v>
          </cell>
          <cell r="D317" t="str">
            <v>តូច សាវឿន</v>
          </cell>
          <cell r="E317" t="str">
            <v>TAUCH SAVOEUN</v>
          </cell>
          <cell r="F317" t="str">
            <v>F</v>
          </cell>
          <cell r="G317">
            <v>44306</v>
          </cell>
          <cell r="H317">
            <v>2</v>
          </cell>
          <cell r="I317">
            <v>44367</v>
          </cell>
        </row>
        <row r="317">
          <cell r="M317">
            <v>44368</v>
          </cell>
          <cell r="N317">
            <v>6</v>
          </cell>
          <cell r="O317">
            <v>44551</v>
          </cell>
          <cell r="P317">
            <v>44552</v>
          </cell>
          <cell r="Q317">
            <v>6</v>
          </cell>
          <cell r="R317">
            <v>44734</v>
          </cell>
          <cell r="S317">
            <v>44735</v>
          </cell>
          <cell r="T317">
            <v>6</v>
          </cell>
          <cell r="U317">
            <v>44918</v>
          </cell>
          <cell r="V317" t="str">
            <v>090837143</v>
          </cell>
          <cell r="W317">
            <v>26299</v>
          </cell>
          <cell r="X317">
            <v>50</v>
          </cell>
          <cell r="Y317" t="str">
            <v>19601170562531ណ</v>
          </cell>
        </row>
        <row r="317">
          <cell r="AC317">
            <v>1</v>
          </cell>
          <cell r="AD317">
            <v>2</v>
          </cell>
          <cell r="AE317">
            <v>0</v>
          </cell>
          <cell r="AF317">
            <v>1080048</v>
          </cell>
          <cell r="AG317" t="str">
            <v>124-458-8102</v>
          </cell>
          <cell r="AH317">
            <v>18</v>
          </cell>
          <cell r="AI317">
            <v>4</v>
          </cell>
          <cell r="AJ317">
            <v>14</v>
          </cell>
        </row>
        <row r="318">
          <cell r="B318">
            <v>854</v>
          </cell>
          <cell r="C318" t="str">
            <v>电脑车</v>
          </cell>
          <cell r="D318" t="str">
            <v>មាស សាវ៉ន</v>
          </cell>
          <cell r="E318" t="str">
            <v>MEAS SAVORN</v>
          </cell>
          <cell r="F318" t="str">
            <v>M</v>
          </cell>
          <cell r="G318">
            <v>44306</v>
          </cell>
          <cell r="H318">
            <v>2</v>
          </cell>
          <cell r="I318">
            <v>44367</v>
          </cell>
        </row>
        <row r="318">
          <cell r="M318">
            <v>44368</v>
          </cell>
          <cell r="N318">
            <v>6</v>
          </cell>
          <cell r="O318">
            <v>44551</v>
          </cell>
          <cell r="P318">
            <v>44552</v>
          </cell>
          <cell r="Q318">
            <v>6</v>
          </cell>
          <cell r="R318">
            <v>44734</v>
          </cell>
          <cell r="S318">
            <v>44735</v>
          </cell>
          <cell r="T318">
            <v>6</v>
          </cell>
          <cell r="U318">
            <v>44918</v>
          </cell>
          <cell r="V318" t="str">
            <v>090614057</v>
          </cell>
          <cell r="W318">
            <v>30020</v>
          </cell>
          <cell r="X318">
            <v>39</v>
          </cell>
          <cell r="Y318" t="str">
            <v>27204170694476រ</v>
          </cell>
        </row>
        <row r="318">
          <cell r="AC318">
            <v>1</v>
          </cell>
          <cell r="AD318">
            <v>2</v>
          </cell>
          <cell r="AE318">
            <v>0</v>
          </cell>
          <cell r="AF318">
            <v>539612</v>
          </cell>
          <cell r="AG318" t="str">
            <v>有发票</v>
          </cell>
          <cell r="AH318">
            <v>18</v>
          </cell>
          <cell r="AI318">
            <v>4</v>
          </cell>
          <cell r="AJ318">
            <v>14</v>
          </cell>
        </row>
        <row r="319">
          <cell r="B319">
            <v>856</v>
          </cell>
          <cell r="C319" t="str">
            <v>电脑车</v>
          </cell>
          <cell r="D319" t="str">
            <v>យាន សាវ៉េវ</v>
          </cell>
          <cell r="E319" t="str">
            <v>YEAN SAVEV</v>
          </cell>
          <cell r="F319" t="str">
            <v>M</v>
          </cell>
          <cell r="G319">
            <v>44306</v>
          </cell>
          <cell r="H319">
            <v>2</v>
          </cell>
          <cell r="I319">
            <v>44367</v>
          </cell>
        </row>
        <row r="319">
          <cell r="M319">
            <v>44368</v>
          </cell>
          <cell r="N319">
            <v>6</v>
          </cell>
          <cell r="O319">
            <v>44551</v>
          </cell>
          <cell r="P319">
            <v>44552</v>
          </cell>
          <cell r="Q319">
            <v>6</v>
          </cell>
          <cell r="R319">
            <v>44734</v>
          </cell>
          <cell r="S319">
            <v>44735</v>
          </cell>
          <cell r="T319">
            <v>6</v>
          </cell>
          <cell r="U319">
            <v>44918</v>
          </cell>
          <cell r="V319" t="str">
            <v>090910378</v>
          </cell>
          <cell r="W319">
            <v>36991</v>
          </cell>
          <cell r="X319">
            <v>20</v>
          </cell>
          <cell r="Y319" t="str">
            <v>18201170561279ទ</v>
          </cell>
        </row>
        <row r="319">
          <cell r="AC319">
            <v>0</v>
          </cell>
          <cell r="AD319">
            <v>0</v>
          </cell>
          <cell r="AE319">
            <v>0</v>
          </cell>
          <cell r="AF319" t="e">
            <v>#REF!</v>
          </cell>
          <cell r="AG319" t="e">
            <v>#REF!</v>
          </cell>
          <cell r="AH319">
            <v>18</v>
          </cell>
          <cell r="AI319">
            <v>4</v>
          </cell>
          <cell r="AJ319">
            <v>14</v>
          </cell>
        </row>
        <row r="320">
          <cell r="B320">
            <v>860</v>
          </cell>
          <cell r="C320" t="str">
            <v>针车D1线班长</v>
          </cell>
          <cell r="D320" t="str">
            <v>ពៅ ចន្ធី</v>
          </cell>
          <cell r="E320" t="str">
            <v>POV CHANTHY</v>
          </cell>
          <cell r="F320" t="str">
            <v>F</v>
          </cell>
          <cell r="G320">
            <v>44307</v>
          </cell>
          <cell r="H320">
            <v>2</v>
          </cell>
          <cell r="I320">
            <v>44368</v>
          </cell>
        </row>
        <row r="320">
          <cell r="M320">
            <v>44369</v>
          </cell>
          <cell r="N320">
            <v>6</v>
          </cell>
          <cell r="O320">
            <v>44552</v>
          </cell>
          <cell r="P320">
            <v>44553</v>
          </cell>
          <cell r="Q320">
            <v>6</v>
          </cell>
          <cell r="R320">
            <v>44735</v>
          </cell>
          <cell r="S320">
            <v>44736</v>
          </cell>
          <cell r="T320">
            <v>6</v>
          </cell>
          <cell r="U320">
            <v>44919</v>
          </cell>
          <cell r="V320" t="str">
            <v>090535496</v>
          </cell>
          <cell r="W320">
            <v>31719</v>
          </cell>
          <cell r="X320">
            <v>35</v>
          </cell>
          <cell r="Y320" t="str">
            <v>28001170565395ន</v>
          </cell>
        </row>
        <row r="320">
          <cell r="AC320">
            <v>1</v>
          </cell>
          <cell r="AD320">
            <v>2</v>
          </cell>
          <cell r="AE320">
            <v>1</v>
          </cell>
          <cell r="AF320" t="str">
            <v>有发票</v>
          </cell>
          <cell r="AG320" t="str">
            <v>128-590-2566</v>
          </cell>
          <cell r="AH320">
            <v>18</v>
          </cell>
          <cell r="AI320">
            <v>4</v>
          </cell>
          <cell r="AJ320">
            <v>14</v>
          </cell>
        </row>
        <row r="321">
          <cell r="B321">
            <v>864</v>
          </cell>
          <cell r="C321" t="str">
            <v>电脑车</v>
          </cell>
          <cell r="D321" t="str">
            <v>រី ជីតា</v>
          </cell>
          <cell r="E321" t="str">
            <v>RI CHITA</v>
          </cell>
          <cell r="F321" t="str">
            <v>F</v>
          </cell>
          <cell r="G321">
            <v>44307</v>
          </cell>
          <cell r="H321">
            <v>2</v>
          </cell>
          <cell r="I321">
            <v>44368</v>
          </cell>
        </row>
        <row r="321">
          <cell r="M321">
            <v>44369</v>
          </cell>
          <cell r="N321">
            <v>6</v>
          </cell>
          <cell r="O321">
            <v>44552</v>
          </cell>
          <cell r="P321">
            <v>44553</v>
          </cell>
          <cell r="Q321">
            <v>6</v>
          </cell>
          <cell r="R321">
            <v>44735</v>
          </cell>
          <cell r="S321">
            <v>44736</v>
          </cell>
          <cell r="T321">
            <v>6</v>
          </cell>
          <cell r="U321">
            <v>44919</v>
          </cell>
          <cell r="V321" t="str">
            <v>090930382</v>
          </cell>
          <cell r="W321">
            <v>37542</v>
          </cell>
          <cell r="X321">
            <v>19</v>
          </cell>
        </row>
        <row r="321">
          <cell r="AC321" t="e">
            <v>#N/A</v>
          </cell>
          <cell r="AD321">
            <v>0</v>
          </cell>
          <cell r="AE321">
            <v>0</v>
          </cell>
          <cell r="AF321">
            <v>0</v>
          </cell>
          <cell r="AG321" t="str">
            <v>124-599-8407</v>
          </cell>
          <cell r="AH321">
            <v>18</v>
          </cell>
          <cell r="AI321">
            <v>3</v>
          </cell>
          <cell r="AJ321">
            <v>15</v>
          </cell>
        </row>
        <row r="322">
          <cell r="B322">
            <v>866</v>
          </cell>
          <cell r="C322" t="str">
            <v>针车C1线</v>
          </cell>
          <cell r="D322" t="str">
            <v>យ៉ន ហៃ</v>
          </cell>
          <cell r="E322" t="str">
            <v>YORN HAY</v>
          </cell>
          <cell r="F322" t="str">
            <v>F</v>
          </cell>
          <cell r="G322">
            <v>44307</v>
          </cell>
          <cell r="H322">
            <v>2</v>
          </cell>
          <cell r="I322">
            <v>44368</v>
          </cell>
        </row>
        <row r="322">
          <cell r="M322">
            <v>44369</v>
          </cell>
          <cell r="N322">
            <v>6</v>
          </cell>
          <cell r="O322">
            <v>44552</v>
          </cell>
          <cell r="P322">
            <v>44553</v>
          </cell>
          <cell r="Q322">
            <v>6</v>
          </cell>
          <cell r="R322">
            <v>44735</v>
          </cell>
          <cell r="S322">
            <v>44736</v>
          </cell>
          <cell r="T322">
            <v>6</v>
          </cell>
          <cell r="U322">
            <v>44919</v>
          </cell>
          <cell r="V322" t="str">
            <v>090866833</v>
          </cell>
          <cell r="W322">
            <v>32275</v>
          </cell>
          <cell r="X322">
            <v>33</v>
          </cell>
          <cell r="Y322" t="str">
            <v>20206202377801ជ</v>
          </cell>
        </row>
        <row r="322">
          <cell r="AC322">
            <v>1</v>
          </cell>
          <cell r="AD322">
            <v>2</v>
          </cell>
          <cell r="AE322">
            <v>0</v>
          </cell>
          <cell r="AF322" t="e">
            <v>#REF!</v>
          </cell>
          <cell r="AG322" t="str">
            <v>有发票</v>
          </cell>
          <cell r="AH322">
            <v>18</v>
          </cell>
          <cell r="AI322">
            <v>4</v>
          </cell>
          <cell r="AJ322">
            <v>14</v>
          </cell>
        </row>
        <row r="323">
          <cell r="B323">
            <v>867</v>
          </cell>
          <cell r="C323" t="str">
            <v>机修</v>
          </cell>
          <cell r="D323" t="str">
            <v>ក្រូច សំបាត់</v>
          </cell>
          <cell r="E323" t="str">
            <v>KROCH SAMBATH</v>
          </cell>
          <cell r="F323" t="str">
            <v>M</v>
          </cell>
          <cell r="G323">
            <v>44307</v>
          </cell>
          <cell r="H323">
            <v>2</v>
          </cell>
          <cell r="I323">
            <v>44368</v>
          </cell>
        </row>
        <row r="323">
          <cell r="M323">
            <v>44369</v>
          </cell>
          <cell r="N323">
            <v>6</v>
          </cell>
          <cell r="O323">
            <v>44552</v>
          </cell>
          <cell r="P323">
            <v>44553</v>
          </cell>
          <cell r="Q323">
            <v>6</v>
          </cell>
          <cell r="R323">
            <v>44735</v>
          </cell>
          <cell r="S323">
            <v>44736</v>
          </cell>
          <cell r="T323">
            <v>6</v>
          </cell>
          <cell r="U323">
            <v>44919</v>
          </cell>
          <cell r="V323" t="str">
            <v>090866813</v>
          </cell>
          <cell r="W323">
            <v>36535</v>
          </cell>
          <cell r="X323">
            <v>22</v>
          </cell>
          <cell r="Y323" t="str">
            <v>28801170576647ស</v>
          </cell>
        </row>
        <row r="323">
          <cell r="AC323">
            <v>0</v>
          </cell>
          <cell r="AD323">
            <v>0</v>
          </cell>
          <cell r="AE323">
            <v>0</v>
          </cell>
          <cell r="AF323" t="str">
            <v>有发票</v>
          </cell>
          <cell r="AG323" t="e">
            <v>#REF!</v>
          </cell>
          <cell r="AH323">
            <v>18</v>
          </cell>
          <cell r="AI323">
            <v>4</v>
          </cell>
          <cell r="AJ323">
            <v>14</v>
          </cell>
        </row>
        <row r="324">
          <cell r="B324">
            <v>868</v>
          </cell>
          <cell r="C324" t="str">
            <v>针车F3线</v>
          </cell>
          <cell r="D324" t="str">
            <v>គួយ ចាន់ធូ</v>
          </cell>
          <cell r="E324" t="str">
            <v>KUOY CHANTHUO</v>
          </cell>
          <cell r="F324" t="str">
            <v>F</v>
          </cell>
          <cell r="G324">
            <v>44307</v>
          </cell>
          <cell r="H324">
            <v>2</v>
          </cell>
          <cell r="I324">
            <v>44368</v>
          </cell>
        </row>
        <row r="324">
          <cell r="M324">
            <v>44369</v>
          </cell>
          <cell r="N324">
            <v>6</v>
          </cell>
          <cell r="O324">
            <v>44552</v>
          </cell>
          <cell r="P324">
            <v>44553</v>
          </cell>
          <cell r="Q324">
            <v>6</v>
          </cell>
          <cell r="R324">
            <v>44735</v>
          </cell>
          <cell r="S324">
            <v>44736</v>
          </cell>
          <cell r="T324">
            <v>6</v>
          </cell>
          <cell r="U324">
            <v>44919</v>
          </cell>
          <cell r="V324" t="str">
            <v>090560630</v>
          </cell>
          <cell r="W324">
            <v>31216</v>
          </cell>
          <cell r="X324">
            <v>36</v>
          </cell>
          <cell r="Y324" t="str">
            <v>10006202389372ដ</v>
          </cell>
        </row>
        <row r="324">
          <cell r="AC324">
            <v>1</v>
          </cell>
          <cell r="AD324">
            <v>3</v>
          </cell>
          <cell r="AE324">
            <v>0</v>
          </cell>
          <cell r="AF324" t="e">
            <v>#REF!</v>
          </cell>
          <cell r="AG324" t="str">
            <v>124-137-0318</v>
          </cell>
          <cell r="AH324">
            <v>18</v>
          </cell>
          <cell r="AI324">
            <v>4</v>
          </cell>
          <cell r="AJ324">
            <v>14</v>
          </cell>
        </row>
        <row r="325">
          <cell r="B325">
            <v>869</v>
          </cell>
          <cell r="C325" t="str">
            <v>针车D1线</v>
          </cell>
          <cell r="D325" t="str">
            <v>ឡា ចង់</v>
          </cell>
          <cell r="E325" t="str">
            <v>LA CHONG</v>
          </cell>
          <cell r="F325" t="str">
            <v>F</v>
          </cell>
          <cell r="G325">
            <v>44307</v>
          </cell>
          <cell r="H325">
            <v>2</v>
          </cell>
          <cell r="I325">
            <v>44368</v>
          </cell>
        </row>
        <row r="325">
          <cell r="M325">
            <v>44369</v>
          </cell>
          <cell r="N325">
            <v>6</v>
          </cell>
          <cell r="O325">
            <v>44552</v>
          </cell>
          <cell r="P325">
            <v>44553</v>
          </cell>
          <cell r="Q325">
            <v>6</v>
          </cell>
          <cell r="R325">
            <v>44735</v>
          </cell>
          <cell r="S325">
            <v>44736</v>
          </cell>
          <cell r="T325">
            <v>6</v>
          </cell>
          <cell r="U325">
            <v>44919</v>
          </cell>
          <cell r="V325" t="str">
            <v>080052848(01)</v>
          </cell>
          <cell r="W325">
            <v>32825</v>
          </cell>
          <cell r="X325">
            <v>32</v>
          </cell>
        </row>
        <row r="325">
          <cell r="AC325">
            <v>1</v>
          </cell>
          <cell r="AD325">
            <v>1</v>
          </cell>
          <cell r="AE325">
            <v>0</v>
          </cell>
          <cell r="AF325" t="e">
            <v>#REF!</v>
          </cell>
          <cell r="AG325" t="str">
            <v>127-403-4086</v>
          </cell>
          <cell r="AH325">
            <v>18</v>
          </cell>
          <cell r="AI325">
            <v>4</v>
          </cell>
          <cell r="AJ325">
            <v>14</v>
          </cell>
        </row>
        <row r="326">
          <cell r="B326">
            <v>874</v>
          </cell>
          <cell r="C326" t="str">
            <v>品管</v>
          </cell>
          <cell r="D326" t="str">
            <v>ឃួន ស្រីទូច</v>
          </cell>
          <cell r="E326" t="str">
            <v>KHOUN SREYTOUCH</v>
          </cell>
          <cell r="F326" t="str">
            <v>F</v>
          </cell>
          <cell r="G326">
            <v>44307</v>
          </cell>
          <cell r="H326">
            <v>2</v>
          </cell>
          <cell r="I326">
            <v>44368</v>
          </cell>
        </row>
        <row r="326">
          <cell r="M326">
            <v>44369</v>
          </cell>
          <cell r="N326">
            <v>6</v>
          </cell>
          <cell r="O326">
            <v>44552</v>
          </cell>
          <cell r="P326">
            <v>44553</v>
          </cell>
          <cell r="Q326">
            <v>6</v>
          </cell>
          <cell r="R326">
            <v>44735</v>
          </cell>
          <cell r="S326">
            <v>44736</v>
          </cell>
          <cell r="T326">
            <v>6</v>
          </cell>
          <cell r="U326">
            <v>44919</v>
          </cell>
          <cell r="V326" t="str">
            <v>090751611</v>
          </cell>
          <cell r="W326">
            <v>34928</v>
          </cell>
          <cell r="X326">
            <v>26</v>
          </cell>
          <cell r="Y326" t="str">
            <v>29505170737250ប</v>
          </cell>
        </row>
        <row r="326">
          <cell r="AC326">
            <v>1</v>
          </cell>
          <cell r="AD326">
            <v>2</v>
          </cell>
          <cell r="AE326">
            <v>0</v>
          </cell>
          <cell r="AF326" t="str">
            <v>有发票</v>
          </cell>
          <cell r="AG326" t="str">
            <v>有发票</v>
          </cell>
          <cell r="AH326">
            <v>18</v>
          </cell>
          <cell r="AI326">
            <v>6</v>
          </cell>
          <cell r="AJ326">
            <v>12</v>
          </cell>
        </row>
        <row r="327">
          <cell r="B327">
            <v>883</v>
          </cell>
          <cell r="C327" t="str">
            <v>清洁工</v>
          </cell>
          <cell r="D327" t="str">
            <v>ចាន់ ផល្លី</v>
          </cell>
          <cell r="E327" t="str">
            <v>CHAN PHOLY</v>
          </cell>
          <cell r="F327" t="str">
            <v>F</v>
          </cell>
          <cell r="G327">
            <v>44314</v>
          </cell>
          <cell r="H327">
            <v>1</v>
          </cell>
          <cell r="I327">
            <v>44344</v>
          </cell>
        </row>
        <row r="327">
          <cell r="M327">
            <v>44345</v>
          </cell>
          <cell r="N327">
            <v>6</v>
          </cell>
          <cell r="O327">
            <v>44529</v>
          </cell>
          <cell r="P327">
            <v>44530</v>
          </cell>
          <cell r="Q327">
            <v>6</v>
          </cell>
          <cell r="R327">
            <v>44711</v>
          </cell>
          <cell r="S327">
            <v>44712</v>
          </cell>
          <cell r="T327">
            <v>6</v>
          </cell>
          <cell r="U327">
            <v>44895</v>
          </cell>
          <cell r="V327" t="str">
            <v>090492567</v>
          </cell>
          <cell r="W327">
            <v>24941</v>
          </cell>
          <cell r="X327">
            <v>53</v>
          </cell>
        </row>
        <row r="327">
          <cell r="AF327" t="e">
            <v>#REF!</v>
          </cell>
          <cell r="AG327" t="str">
            <v>124-240-5785</v>
          </cell>
          <cell r="AH327">
            <v>18</v>
          </cell>
          <cell r="AI327">
            <v>4</v>
          </cell>
          <cell r="AJ327">
            <v>14</v>
          </cell>
        </row>
        <row r="328">
          <cell r="B328">
            <v>888</v>
          </cell>
          <cell r="C328" t="str">
            <v>成型C线</v>
          </cell>
          <cell r="D328" t="str">
            <v>យិន រ៉ា</v>
          </cell>
          <cell r="E328" t="str">
            <v>YIN RA</v>
          </cell>
          <cell r="F328" t="str">
            <v>F</v>
          </cell>
          <cell r="G328">
            <v>44314</v>
          </cell>
          <cell r="H328">
            <v>2</v>
          </cell>
          <cell r="I328">
            <v>44375</v>
          </cell>
        </row>
        <row r="328">
          <cell r="M328">
            <v>44376</v>
          </cell>
          <cell r="N328">
            <v>6</v>
          </cell>
          <cell r="O328">
            <v>44559</v>
          </cell>
          <cell r="P328">
            <v>44560</v>
          </cell>
          <cell r="Q328">
            <v>6</v>
          </cell>
          <cell r="R328">
            <v>44742</v>
          </cell>
          <cell r="S328">
            <v>44743</v>
          </cell>
          <cell r="T328">
            <v>6</v>
          </cell>
          <cell r="U328">
            <v>44927</v>
          </cell>
          <cell r="V328" t="str">
            <v>090675035</v>
          </cell>
          <cell r="W328">
            <v>34142</v>
          </cell>
          <cell r="X328">
            <v>28</v>
          </cell>
          <cell r="Y328" t="str">
            <v>29305192059292យ</v>
          </cell>
        </row>
        <row r="328">
          <cell r="AC328">
            <v>1</v>
          </cell>
          <cell r="AD328">
            <v>3</v>
          </cell>
          <cell r="AE328">
            <v>1</v>
          </cell>
          <cell r="AF328" t="str">
            <v>有发票</v>
          </cell>
          <cell r="AG328" t="str">
            <v>128-554-3556</v>
          </cell>
          <cell r="AH328">
            <v>18</v>
          </cell>
          <cell r="AI328">
            <v>4</v>
          </cell>
          <cell r="AJ328">
            <v>14</v>
          </cell>
        </row>
        <row r="329">
          <cell r="B329">
            <v>884</v>
          </cell>
          <cell r="C329" t="str">
            <v>针车D1线</v>
          </cell>
          <cell r="D329" t="str">
            <v>សុខ ស្រីម៉ៅ</v>
          </cell>
          <cell r="E329" t="str">
            <v>SON SREYMAO</v>
          </cell>
          <cell r="F329" t="str">
            <v>F</v>
          </cell>
          <cell r="G329">
            <v>44314</v>
          </cell>
          <cell r="H329">
            <v>2</v>
          </cell>
          <cell r="I329">
            <v>44375</v>
          </cell>
        </row>
        <row r="329">
          <cell r="M329">
            <v>44376</v>
          </cell>
          <cell r="N329">
            <v>6</v>
          </cell>
          <cell r="O329">
            <v>44559</v>
          </cell>
          <cell r="P329">
            <v>44560</v>
          </cell>
          <cell r="Q329">
            <v>6</v>
          </cell>
          <cell r="R329">
            <v>44742</v>
          </cell>
          <cell r="S329">
            <v>44743</v>
          </cell>
          <cell r="T329">
            <v>6</v>
          </cell>
          <cell r="U329">
            <v>44927</v>
          </cell>
          <cell r="V329" t="str">
            <v>090706452</v>
          </cell>
          <cell r="W329">
            <v>33789</v>
          </cell>
          <cell r="X329">
            <v>29</v>
          </cell>
          <cell r="Y329" t="str">
            <v>29205170744353ន</v>
          </cell>
        </row>
        <row r="329">
          <cell r="AC329">
            <v>1</v>
          </cell>
          <cell r="AD329">
            <v>2</v>
          </cell>
          <cell r="AE329">
            <v>0</v>
          </cell>
          <cell r="AF329" t="str">
            <v>有发票</v>
          </cell>
          <cell r="AG329" t="str">
            <v>有发票</v>
          </cell>
          <cell r="AH329">
            <v>18</v>
          </cell>
          <cell r="AI329">
            <v>4</v>
          </cell>
          <cell r="AJ329">
            <v>14</v>
          </cell>
        </row>
        <row r="330">
          <cell r="B330">
            <v>876</v>
          </cell>
          <cell r="C330" t="str">
            <v>裁断</v>
          </cell>
          <cell r="D330" t="str">
            <v>ព្រំ ចាន់រី</v>
          </cell>
          <cell r="E330" t="str">
            <v>PRUM CHANRY</v>
          </cell>
          <cell r="F330" t="str">
            <v>F</v>
          </cell>
          <cell r="G330">
            <v>44310</v>
          </cell>
          <cell r="H330">
            <v>2</v>
          </cell>
          <cell r="I330">
            <v>44371</v>
          </cell>
        </row>
        <row r="330">
          <cell r="M330">
            <v>44372</v>
          </cell>
          <cell r="N330">
            <v>6</v>
          </cell>
          <cell r="O330">
            <v>44555</v>
          </cell>
          <cell r="P330">
            <v>44556</v>
          </cell>
          <cell r="Q330">
            <v>6</v>
          </cell>
          <cell r="R330">
            <v>44738</v>
          </cell>
          <cell r="S330">
            <v>44739</v>
          </cell>
          <cell r="T330">
            <v>6</v>
          </cell>
          <cell r="U330">
            <v>44922</v>
          </cell>
          <cell r="V330" t="str">
            <v>090791604</v>
          </cell>
          <cell r="W330">
            <v>34699</v>
          </cell>
          <cell r="X330">
            <v>27</v>
          </cell>
          <cell r="Y330" t="str">
            <v>29401191964921យ</v>
          </cell>
        </row>
        <row r="330">
          <cell r="AC330">
            <v>1</v>
          </cell>
          <cell r="AD330">
            <v>2</v>
          </cell>
          <cell r="AE330">
            <v>1</v>
          </cell>
          <cell r="AF330" t="e">
            <v>#REF!</v>
          </cell>
          <cell r="AG330" t="str">
            <v>有发票</v>
          </cell>
          <cell r="AH330">
            <v>18</v>
          </cell>
          <cell r="AI330">
            <v>4</v>
          </cell>
          <cell r="AJ330">
            <v>14</v>
          </cell>
        </row>
        <row r="331">
          <cell r="B331">
            <v>887</v>
          </cell>
          <cell r="C331" t="str">
            <v>裁断</v>
          </cell>
          <cell r="D331" t="str">
            <v>ទេព ចំរើន</v>
          </cell>
          <cell r="E331" t="str">
            <v>TEP CHAMROEUN</v>
          </cell>
          <cell r="F331" t="str">
            <v>F</v>
          </cell>
          <cell r="G331">
            <v>44314</v>
          </cell>
          <cell r="H331">
            <v>2</v>
          </cell>
          <cell r="I331">
            <v>44375</v>
          </cell>
        </row>
        <row r="331">
          <cell r="M331">
            <v>44376</v>
          </cell>
          <cell r="N331">
            <v>6</v>
          </cell>
          <cell r="O331">
            <v>44559</v>
          </cell>
          <cell r="P331">
            <v>44560</v>
          </cell>
          <cell r="Q331">
            <v>6</v>
          </cell>
          <cell r="R331">
            <v>44742</v>
          </cell>
          <cell r="S331">
            <v>44743</v>
          </cell>
          <cell r="T331">
            <v>6</v>
          </cell>
          <cell r="U331">
            <v>44927</v>
          </cell>
          <cell r="V331" t="str">
            <v>090702696</v>
          </cell>
          <cell r="W331">
            <v>34885</v>
          </cell>
          <cell r="X331">
            <v>26</v>
          </cell>
          <cell r="Y331" t="str">
            <v>29501170561131ញ</v>
          </cell>
        </row>
        <row r="331">
          <cell r="AC331">
            <v>1</v>
          </cell>
          <cell r="AD331">
            <v>2</v>
          </cell>
          <cell r="AE331">
            <v>1</v>
          </cell>
          <cell r="AF331" t="str">
            <v>N1418057</v>
          </cell>
          <cell r="AG331" t="str">
            <v>有发票</v>
          </cell>
          <cell r="AH331">
            <v>18</v>
          </cell>
          <cell r="AI331">
            <v>4</v>
          </cell>
          <cell r="AJ331">
            <v>14</v>
          </cell>
        </row>
        <row r="332">
          <cell r="B332">
            <v>893</v>
          </cell>
          <cell r="C332" t="str">
            <v>针车A1线</v>
          </cell>
          <cell r="D332" t="str">
            <v>គយ ផល្លា</v>
          </cell>
          <cell r="E332" t="str">
            <v>KOUY PHALLA</v>
          </cell>
          <cell r="F332" t="str">
            <v>F</v>
          </cell>
          <cell r="G332">
            <v>44320</v>
          </cell>
          <cell r="H332">
            <v>2</v>
          </cell>
          <cell r="I332">
            <v>44381</v>
          </cell>
        </row>
        <row r="332">
          <cell r="M332">
            <v>44382</v>
          </cell>
          <cell r="N332">
            <v>6</v>
          </cell>
          <cell r="O332">
            <v>44566</v>
          </cell>
          <cell r="P332">
            <v>44567</v>
          </cell>
          <cell r="Q332">
            <v>6</v>
          </cell>
          <cell r="R332">
            <v>44748</v>
          </cell>
          <cell r="S332">
            <v>44749</v>
          </cell>
          <cell r="T332">
            <v>6</v>
          </cell>
          <cell r="U332">
            <v>44933</v>
          </cell>
          <cell r="V332" t="str">
            <v>090825303</v>
          </cell>
          <cell r="W332">
            <v>30503</v>
          </cell>
          <cell r="X332">
            <v>38</v>
          </cell>
          <cell r="Y332" t="str">
            <v>28302191984837អ</v>
          </cell>
        </row>
        <row r="332">
          <cell r="AC332">
            <v>1</v>
          </cell>
          <cell r="AD332">
            <v>3</v>
          </cell>
          <cell r="AE332">
            <v>0</v>
          </cell>
          <cell r="AF332" t="str">
            <v>N02003295</v>
          </cell>
          <cell r="AG332" t="str">
            <v>有发票</v>
          </cell>
          <cell r="AH332">
            <v>18</v>
          </cell>
          <cell r="AI332">
            <v>4</v>
          </cell>
          <cell r="AJ332">
            <v>14</v>
          </cell>
        </row>
        <row r="333">
          <cell r="B333">
            <v>894</v>
          </cell>
          <cell r="C333" t="str">
            <v>电脑车班长</v>
          </cell>
          <cell r="D333" t="str">
            <v>យី ស្រីពេជ្រ</v>
          </cell>
          <cell r="E333" t="str">
            <v>YI SREYPECH</v>
          </cell>
          <cell r="F333" t="str">
            <v>F</v>
          </cell>
          <cell r="G333">
            <v>44320</v>
          </cell>
          <cell r="H333">
            <v>2</v>
          </cell>
          <cell r="I333">
            <v>44381</v>
          </cell>
        </row>
        <row r="333">
          <cell r="M333">
            <v>44382</v>
          </cell>
          <cell r="N333">
            <v>6</v>
          </cell>
          <cell r="O333">
            <v>44566</v>
          </cell>
          <cell r="P333">
            <v>44567</v>
          </cell>
          <cell r="Q333">
            <v>6</v>
          </cell>
          <cell r="R333">
            <v>44748</v>
          </cell>
          <cell r="S333">
            <v>44749</v>
          </cell>
          <cell r="T333">
            <v>6</v>
          </cell>
          <cell r="U333">
            <v>44933</v>
          </cell>
          <cell r="V333" t="str">
            <v>090891795</v>
          </cell>
          <cell r="W333">
            <v>36892</v>
          </cell>
          <cell r="X333">
            <v>21</v>
          </cell>
          <cell r="Y333" t="str">
            <v>20108192161618ឍ</v>
          </cell>
        </row>
        <row r="333">
          <cell r="AC333">
            <v>1</v>
          </cell>
          <cell r="AD333">
            <v>0</v>
          </cell>
          <cell r="AE333">
            <v>0</v>
          </cell>
          <cell r="AF333" t="str">
            <v>N2228558</v>
          </cell>
          <cell r="AG333" t="str">
            <v>126-536-8483</v>
          </cell>
          <cell r="AH333">
            <v>18</v>
          </cell>
          <cell r="AI333">
            <v>8</v>
          </cell>
          <cell r="AJ333">
            <v>10</v>
          </cell>
        </row>
        <row r="334">
          <cell r="B334">
            <v>895</v>
          </cell>
          <cell r="C334" t="str">
            <v>针车F1线班长</v>
          </cell>
          <cell r="D334" t="str">
            <v>ខ្លូត ថាវី</v>
          </cell>
          <cell r="E334" t="str">
            <v>KHLOT THAVY</v>
          </cell>
          <cell r="F334" t="str">
            <v>F</v>
          </cell>
          <cell r="G334">
            <v>44320</v>
          </cell>
          <cell r="H334">
            <v>2</v>
          </cell>
          <cell r="I334">
            <v>44381</v>
          </cell>
        </row>
        <row r="334">
          <cell r="M334">
            <v>44382</v>
          </cell>
          <cell r="N334">
            <v>6</v>
          </cell>
          <cell r="O334">
            <v>44566</v>
          </cell>
          <cell r="P334">
            <v>44567</v>
          </cell>
          <cell r="Q334">
            <v>6</v>
          </cell>
          <cell r="R334">
            <v>44748</v>
          </cell>
          <cell r="S334">
            <v>44749</v>
          </cell>
          <cell r="T334">
            <v>6</v>
          </cell>
          <cell r="U334">
            <v>44933</v>
          </cell>
          <cell r="V334" t="str">
            <v>090482991</v>
          </cell>
          <cell r="W334">
            <v>30996</v>
          </cell>
          <cell r="X334">
            <v>37</v>
          </cell>
          <cell r="Y334" t="str">
            <v>28401170561222ឈ</v>
          </cell>
        </row>
        <row r="334">
          <cell r="AC334">
            <v>1</v>
          </cell>
          <cell r="AD334">
            <v>2</v>
          </cell>
          <cell r="AE334">
            <v>0</v>
          </cell>
          <cell r="AF334">
            <v>1080614</v>
          </cell>
          <cell r="AG334" t="str">
            <v>126-635-6650</v>
          </cell>
          <cell r="AH334">
            <v>18</v>
          </cell>
          <cell r="AI334">
            <v>4</v>
          </cell>
          <cell r="AJ334">
            <v>14</v>
          </cell>
        </row>
        <row r="335">
          <cell r="B335">
            <v>896</v>
          </cell>
          <cell r="C335" t="str">
            <v>针车D1线</v>
          </cell>
          <cell r="D335" t="str">
            <v>ហន នន់</v>
          </cell>
          <cell r="E335" t="str">
            <v>HORN NUN</v>
          </cell>
          <cell r="F335" t="str">
            <v>F</v>
          </cell>
          <cell r="G335">
            <v>44320</v>
          </cell>
          <cell r="H335">
            <v>2</v>
          </cell>
          <cell r="I335">
            <v>44381</v>
          </cell>
        </row>
        <row r="335">
          <cell r="M335">
            <v>44382</v>
          </cell>
          <cell r="N335">
            <v>6</v>
          </cell>
          <cell r="O335">
            <v>44566</v>
          </cell>
          <cell r="P335">
            <v>44567</v>
          </cell>
          <cell r="Q335">
            <v>6</v>
          </cell>
          <cell r="R335">
            <v>44748</v>
          </cell>
          <cell r="S335">
            <v>44749</v>
          </cell>
          <cell r="T335">
            <v>6</v>
          </cell>
          <cell r="U335">
            <v>44933</v>
          </cell>
          <cell r="V335" t="str">
            <v>090780281</v>
          </cell>
          <cell r="W335">
            <v>30056</v>
          </cell>
          <cell r="X335">
            <v>39</v>
          </cell>
          <cell r="Y335" t="str">
            <v>28204192040103ឃ</v>
          </cell>
        </row>
        <row r="335">
          <cell r="AC335">
            <v>1</v>
          </cell>
          <cell r="AD335">
            <v>4</v>
          </cell>
          <cell r="AE335">
            <v>0</v>
          </cell>
          <cell r="AF335" t="str">
            <v>有发票</v>
          </cell>
          <cell r="AG335" t="str">
            <v>128-536-9005</v>
          </cell>
          <cell r="AH335">
            <v>18</v>
          </cell>
          <cell r="AI335">
            <v>4</v>
          </cell>
          <cell r="AJ335">
            <v>14</v>
          </cell>
        </row>
        <row r="336">
          <cell r="B336">
            <v>898</v>
          </cell>
          <cell r="C336" t="str">
            <v>针车D2线</v>
          </cell>
          <cell r="D336" t="str">
            <v>ម៉ៅ កូឡាប</v>
          </cell>
          <cell r="E336" t="str">
            <v>MAO KOLAB</v>
          </cell>
          <cell r="F336" t="str">
            <v>F</v>
          </cell>
          <cell r="G336">
            <v>44320</v>
          </cell>
          <cell r="H336">
            <v>2</v>
          </cell>
          <cell r="I336">
            <v>44381</v>
          </cell>
        </row>
        <row r="336">
          <cell r="M336">
            <v>44382</v>
          </cell>
          <cell r="N336">
            <v>6</v>
          </cell>
          <cell r="O336">
            <v>44566</v>
          </cell>
          <cell r="P336">
            <v>44567</v>
          </cell>
          <cell r="Q336">
            <v>6</v>
          </cell>
          <cell r="R336">
            <v>44748</v>
          </cell>
          <cell r="S336">
            <v>44749</v>
          </cell>
          <cell r="T336">
            <v>6</v>
          </cell>
          <cell r="U336">
            <v>44933</v>
          </cell>
          <cell r="V336" t="str">
            <v>090675036</v>
          </cell>
          <cell r="W336">
            <v>36035</v>
          </cell>
          <cell r="X336">
            <v>23</v>
          </cell>
          <cell r="Y336" t="str">
            <v>29801170562830ន</v>
          </cell>
        </row>
        <row r="336">
          <cell r="AC336">
            <v>1</v>
          </cell>
          <cell r="AD336">
            <v>0</v>
          </cell>
          <cell r="AE336">
            <v>0</v>
          </cell>
          <cell r="AF336" t="e">
            <v>#REF!</v>
          </cell>
          <cell r="AG336" t="str">
            <v>128-556-7305</v>
          </cell>
          <cell r="AH336">
            <v>18</v>
          </cell>
          <cell r="AI336">
            <v>4</v>
          </cell>
          <cell r="AJ336">
            <v>14</v>
          </cell>
        </row>
        <row r="337">
          <cell r="B337">
            <v>899</v>
          </cell>
          <cell r="C337" t="str">
            <v>针车A1线</v>
          </cell>
          <cell r="D337" t="str">
            <v>សុក ហៀង</v>
          </cell>
          <cell r="E337" t="str">
            <v>SOK HIENG</v>
          </cell>
          <cell r="F337" t="str">
            <v>F</v>
          </cell>
          <cell r="G337">
            <v>44320</v>
          </cell>
          <cell r="H337">
            <v>2</v>
          </cell>
          <cell r="I337">
            <v>44381</v>
          </cell>
        </row>
        <row r="337">
          <cell r="M337">
            <v>44382</v>
          </cell>
          <cell r="N337">
            <v>6</v>
          </cell>
          <cell r="O337">
            <v>44566</v>
          </cell>
          <cell r="P337">
            <v>44567</v>
          </cell>
          <cell r="Q337">
            <v>6</v>
          </cell>
          <cell r="R337">
            <v>44748</v>
          </cell>
          <cell r="S337">
            <v>44749</v>
          </cell>
          <cell r="T337">
            <v>6</v>
          </cell>
          <cell r="U337">
            <v>44933</v>
          </cell>
          <cell r="V337" t="str">
            <v>090699423</v>
          </cell>
          <cell r="W337">
            <v>34889</v>
          </cell>
          <cell r="X337">
            <v>26</v>
          </cell>
          <cell r="Y337" t="str">
            <v>29503170660840ធ</v>
          </cell>
        </row>
        <row r="337">
          <cell r="AC337">
            <v>1</v>
          </cell>
          <cell r="AD337">
            <v>0</v>
          </cell>
          <cell r="AE337">
            <v>0</v>
          </cell>
          <cell r="AF337" t="str">
            <v>N1440637</v>
          </cell>
          <cell r="AG337" t="str">
            <v>124-993-4097</v>
          </cell>
          <cell r="AH337">
            <v>18</v>
          </cell>
          <cell r="AI337">
            <v>4</v>
          </cell>
          <cell r="AJ337">
            <v>14</v>
          </cell>
        </row>
        <row r="338">
          <cell r="B338">
            <v>890</v>
          </cell>
          <cell r="C338" t="str">
            <v>裁断晚班</v>
          </cell>
          <cell r="D338" t="str">
            <v>នង ម៉ៅ</v>
          </cell>
          <cell r="E338" t="str">
            <v>NONG MAO</v>
          </cell>
          <cell r="F338" t="str">
            <v>M</v>
          </cell>
          <cell r="G338">
            <v>44320</v>
          </cell>
          <cell r="H338">
            <v>2</v>
          </cell>
          <cell r="I338">
            <v>44381</v>
          </cell>
        </row>
        <row r="338">
          <cell r="M338">
            <v>44382</v>
          </cell>
          <cell r="N338">
            <v>6</v>
          </cell>
          <cell r="O338">
            <v>44566</v>
          </cell>
          <cell r="P338">
            <v>44567</v>
          </cell>
          <cell r="Q338">
            <v>6</v>
          </cell>
          <cell r="R338">
            <v>44748</v>
          </cell>
          <cell r="S338">
            <v>44749</v>
          </cell>
          <cell r="T338">
            <v>6</v>
          </cell>
          <cell r="U338">
            <v>44933</v>
          </cell>
          <cell r="V338" t="str">
            <v>090567905</v>
          </cell>
          <cell r="W338">
            <v>35362</v>
          </cell>
          <cell r="X338">
            <v>25</v>
          </cell>
        </row>
        <row r="338">
          <cell r="AC338">
            <v>0</v>
          </cell>
          <cell r="AD338">
            <v>0</v>
          </cell>
          <cell r="AE338">
            <v>0</v>
          </cell>
          <cell r="AF338" t="e">
            <v>#REF!</v>
          </cell>
          <cell r="AG338" t="e">
            <v>#REF!</v>
          </cell>
          <cell r="AH338">
            <v>18</v>
          </cell>
          <cell r="AI338">
            <v>4</v>
          </cell>
          <cell r="AJ338">
            <v>14</v>
          </cell>
        </row>
        <row r="339">
          <cell r="B339">
            <v>903</v>
          </cell>
          <cell r="C339" t="str">
            <v>针车A1线</v>
          </cell>
          <cell r="D339" t="str">
            <v>ថោង ចរិយា</v>
          </cell>
          <cell r="E339" t="str">
            <v>THORNG CHAKRIYA</v>
          </cell>
          <cell r="F339" t="str">
            <v>F</v>
          </cell>
          <cell r="G339">
            <v>44321</v>
          </cell>
          <cell r="H339">
            <v>2</v>
          </cell>
          <cell r="I339">
            <v>44382</v>
          </cell>
        </row>
        <row r="339">
          <cell r="M339">
            <v>44383</v>
          </cell>
          <cell r="N339">
            <v>6</v>
          </cell>
          <cell r="O339">
            <v>44567</v>
          </cell>
          <cell r="P339">
            <v>44568</v>
          </cell>
          <cell r="Q339">
            <v>6</v>
          </cell>
          <cell r="R339">
            <v>44749</v>
          </cell>
          <cell r="S339">
            <v>44750</v>
          </cell>
          <cell r="T339">
            <v>6</v>
          </cell>
          <cell r="U339">
            <v>44934</v>
          </cell>
          <cell r="V339" t="str">
            <v>090936789</v>
          </cell>
          <cell r="W339">
            <v>31758</v>
          </cell>
          <cell r="X339">
            <v>35</v>
          </cell>
        </row>
        <row r="339">
          <cell r="AC339">
            <v>1</v>
          </cell>
          <cell r="AD339">
            <v>1</v>
          </cell>
          <cell r="AE339">
            <v>0</v>
          </cell>
          <cell r="AF339" t="e">
            <v>#REF!</v>
          </cell>
          <cell r="AG339" t="str">
            <v>124-262-9276</v>
          </cell>
          <cell r="AH339">
            <v>18</v>
          </cell>
          <cell r="AI339">
            <v>4</v>
          </cell>
          <cell r="AJ339">
            <v>14</v>
          </cell>
        </row>
        <row r="340">
          <cell r="B340">
            <v>904</v>
          </cell>
          <cell r="C340" t="str">
            <v>针车A2线</v>
          </cell>
          <cell r="D340" t="str">
            <v>គង់ សារិត</v>
          </cell>
          <cell r="E340" t="str">
            <v>KUNG SARIT</v>
          </cell>
          <cell r="F340" t="str">
            <v>F</v>
          </cell>
          <cell r="G340">
            <v>44321</v>
          </cell>
          <cell r="H340">
            <v>2</v>
          </cell>
          <cell r="I340">
            <v>44382</v>
          </cell>
        </row>
        <row r="340">
          <cell r="M340">
            <v>44383</v>
          </cell>
          <cell r="N340">
            <v>6</v>
          </cell>
          <cell r="O340">
            <v>44567</v>
          </cell>
          <cell r="P340">
            <v>44568</v>
          </cell>
          <cell r="Q340">
            <v>6</v>
          </cell>
          <cell r="R340">
            <v>44749</v>
          </cell>
          <cell r="S340">
            <v>44750</v>
          </cell>
          <cell r="T340">
            <v>6</v>
          </cell>
          <cell r="U340">
            <v>44934</v>
          </cell>
          <cell r="V340" t="str">
            <v>090744558</v>
          </cell>
          <cell r="W340">
            <v>31606</v>
          </cell>
          <cell r="X340">
            <v>35</v>
          </cell>
          <cell r="Y340" t="str">
            <v>28601170572938រ</v>
          </cell>
        </row>
        <row r="340">
          <cell r="AC340">
            <v>1</v>
          </cell>
          <cell r="AD340">
            <v>3</v>
          </cell>
          <cell r="AE340">
            <v>1</v>
          </cell>
          <cell r="AF340" t="str">
            <v>N1450186</v>
          </cell>
          <cell r="AG340" t="str">
            <v>124-856-8654</v>
          </cell>
          <cell r="AH340">
            <v>18</v>
          </cell>
          <cell r="AI340">
            <v>4</v>
          </cell>
          <cell r="AJ340">
            <v>14</v>
          </cell>
        </row>
        <row r="341">
          <cell r="B341">
            <v>906</v>
          </cell>
          <cell r="C341" t="str">
            <v>针车B1线</v>
          </cell>
          <cell r="D341" t="str">
            <v>សឹម រចនា</v>
          </cell>
          <cell r="E341" t="str">
            <v>SOME RACHANA</v>
          </cell>
          <cell r="F341" t="str">
            <v>F</v>
          </cell>
          <cell r="G341">
            <v>44321</v>
          </cell>
          <cell r="H341">
            <v>2</v>
          </cell>
          <cell r="I341">
            <v>44382</v>
          </cell>
        </row>
        <row r="341">
          <cell r="M341">
            <v>44383</v>
          </cell>
          <cell r="N341">
            <v>6</v>
          </cell>
          <cell r="O341">
            <v>44567</v>
          </cell>
          <cell r="P341">
            <v>44568</v>
          </cell>
          <cell r="Q341">
            <v>6</v>
          </cell>
          <cell r="R341">
            <v>44749</v>
          </cell>
          <cell r="S341">
            <v>44750</v>
          </cell>
          <cell r="T341">
            <v>6</v>
          </cell>
          <cell r="U341">
            <v>44934</v>
          </cell>
          <cell r="V341" t="str">
            <v>090937539</v>
          </cell>
          <cell r="W341">
            <v>37622</v>
          </cell>
          <cell r="X341">
            <v>19</v>
          </cell>
        </row>
        <row r="341">
          <cell r="AC341">
            <v>0</v>
          </cell>
          <cell r="AD341">
            <v>0</v>
          </cell>
          <cell r="AE341">
            <v>0</v>
          </cell>
          <cell r="AF341" t="e">
            <v>#REF!</v>
          </cell>
          <cell r="AG341" t="str">
            <v>121-351-4810</v>
          </cell>
          <cell r="AH341">
            <v>18</v>
          </cell>
          <cell r="AI341">
            <v>4</v>
          </cell>
          <cell r="AJ341">
            <v>14</v>
          </cell>
        </row>
        <row r="342">
          <cell r="B342">
            <v>907</v>
          </cell>
          <cell r="C342" t="str">
            <v>成型D线</v>
          </cell>
          <cell r="D342" t="str">
            <v>ទូច មករា</v>
          </cell>
          <cell r="E342" t="str">
            <v>THOUCH MAKARA</v>
          </cell>
          <cell r="F342" t="str">
            <v>M</v>
          </cell>
          <cell r="G342">
            <v>44321</v>
          </cell>
          <cell r="H342">
            <v>2</v>
          </cell>
          <cell r="I342">
            <v>44382</v>
          </cell>
        </row>
        <row r="342">
          <cell r="M342">
            <v>44383</v>
          </cell>
          <cell r="N342">
            <v>6</v>
          </cell>
          <cell r="O342">
            <v>44567</v>
          </cell>
          <cell r="P342">
            <v>44568</v>
          </cell>
          <cell r="Q342">
            <v>6</v>
          </cell>
          <cell r="R342">
            <v>44749</v>
          </cell>
          <cell r="S342">
            <v>44750</v>
          </cell>
          <cell r="T342">
            <v>6</v>
          </cell>
          <cell r="U342">
            <v>44934</v>
          </cell>
          <cell r="V342" t="str">
            <v>070254604</v>
          </cell>
          <cell r="W342">
            <v>35457</v>
          </cell>
          <cell r="X342">
            <v>25</v>
          </cell>
        </row>
        <row r="342">
          <cell r="AC342">
            <v>1</v>
          </cell>
          <cell r="AD342">
            <v>1</v>
          </cell>
          <cell r="AE342">
            <v>0</v>
          </cell>
          <cell r="AF342" t="e">
            <v>#REF!</v>
          </cell>
          <cell r="AG342" t="str">
            <v>有发票</v>
          </cell>
          <cell r="AH342">
            <v>18</v>
          </cell>
          <cell r="AI342">
            <v>4</v>
          </cell>
          <cell r="AJ342">
            <v>14</v>
          </cell>
        </row>
        <row r="343">
          <cell r="B343">
            <v>901</v>
          </cell>
          <cell r="C343" t="str">
            <v>成型B线</v>
          </cell>
          <cell r="D343" t="str">
            <v> ឃួន ជាតិ</v>
          </cell>
          <cell r="E343" t="str">
            <v>KHOUN CHEAT</v>
          </cell>
          <cell r="F343" t="str">
            <v>M</v>
          </cell>
          <cell r="G343">
            <v>44321</v>
          </cell>
          <cell r="H343">
            <v>2</v>
          </cell>
          <cell r="I343">
            <v>44382</v>
          </cell>
        </row>
        <row r="343">
          <cell r="M343">
            <v>44383</v>
          </cell>
          <cell r="N343">
            <v>6</v>
          </cell>
          <cell r="O343">
            <v>44567</v>
          </cell>
          <cell r="P343">
            <v>44568</v>
          </cell>
          <cell r="Q343">
            <v>6</v>
          </cell>
          <cell r="R343">
            <v>44749</v>
          </cell>
          <cell r="S343">
            <v>44750</v>
          </cell>
          <cell r="T343">
            <v>6</v>
          </cell>
          <cell r="U343">
            <v>44934</v>
          </cell>
          <cell r="V343" t="str">
            <v>051344448</v>
          </cell>
          <cell r="W343">
            <v>34492</v>
          </cell>
          <cell r="X343">
            <v>27</v>
          </cell>
          <cell r="Y343" t="str">
            <v>19407192138534ម</v>
          </cell>
        </row>
        <row r="343">
          <cell r="AC343">
            <v>1</v>
          </cell>
          <cell r="AD343">
            <v>2</v>
          </cell>
          <cell r="AE343">
            <v>0</v>
          </cell>
          <cell r="AF343" t="e">
            <v>#REF!</v>
          </cell>
          <cell r="AG343" t="str">
            <v>128-870-8426</v>
          </cell>
          <cell r="AH343">
            <v>18</v>
          </cell>
          <cell r="AI343">
            <v>4</v>
          </cell>
          <cell r="AJ343">
            <v>14</v>
          </cell>
        </row>
        <row r="344">
          <cell r="B344">
            <v>902</v>
          </cell>
          <cell r="C344" t="str">
            <v>成型C线班长</v>
          </cell>
          <cell r="D344" t="str">
            <v>ម៉ាញ មករា</v>
          </cell>
          <cell r="E344" t="str">
            <v>MANH MAKARA</v>
          </cell>
          <cell r="F344" t="str">
            <v>M</v>
          </cell>
          <cell r="G344">
            <v>44321</v>
          </cell>
          <cell r="H344">
            <v>2</v>
          </cell>
          <cell r="I344">
            <v>44382</v>
          </cell>
        </row>
        <row r="344">
          <cell r="M344">
            <v>44383</v>
          </cell>
          <cell r="N344">
            <v>6</v>
          </cell>
          <cell r="O344">
            <v>44567</v>
          </cell>
          <cell r="P344">
            <v>44568</v>
          </cell>
          <cell r="Q344">
            <v>6</v>
          </cell>
          <cell r="R344">
            <v>44749</v>
          </cell>
          <cell r="S344">
            <v>44750</v>
          </cell>
          <cell r="T344">
            <v>6</v>
          </cell>
          <cell r="U344">
            <v>44934</v>
          </cell>
          <cell r="V344" t="str">
            <v>090776869</v>
          </cell>
          <cell r="W344">
            <v>31524</v>
          </cell>
          <cell r="X344">
            <v>35</v>
          </cell>
          <cell r="Y344" t="str">
            <v>18610170934316ទ</v>
          </cell>
        </row>
        <row r="344">
          <cell r="AC344">
            <v>1</v>
          </cell>
          <cell r="AD344">
            <v>1</v>
          </cell>
          <cell r="AE344">
            <v>0</v>
          </cell>
          <cell r="AF344" t="e">
            <v>#REF!</v>
          </cell>
          <cell r="AG344" t="str">
            <v>126-642-2423</v>
          </cell>
          <cell r="AH344">
            <v>18</v>
          </cell>
          <cell r="AI344">
            <v>4</v>
          </cell>
          <cell r="AJ344">
            <v>14</v>
          </cell>
        </row>
        <row r="345">
          <cell r="B345">
            <v>908</v>
          </cell>
          <cell r="C345" t="str">
            <v>成型C线</v>
          </cell>
          <cell r="D345" t="str">
            <v> ស៊ុំ ស៊ីណា</v>
          </cell>
          <cell r="E345" t="str">
            <v>SUM SIDA</v>
          </cell>
          <cell r="F345" t="str">
            <v>F</v>
          </cell>
          <cell r="G345">
            <v>44321</v>
          </cell>
          <cell r="H345">
            <v>2</v>
          </cell>
          <cell r="I345">
            <v>44382</v>
          </cell>
        </row>
        <row r="345">
          <cell r="M345">
            <v>44383</v>
          </cell>
          <cell r="N345">
            <v>6</v>
          </cell>
          <cell r="O345">
            <v>44567</v>
          </cell>
          <cell r="P345">
            <v>44568</v>
          </cell>
          <cell r="Q345">
            <v>6</v>
          </cell>
          <cell r="R345">
            <v>44749</v>
          </cell>
          <cell r="S345">
            <v>44750</v>
          </cell>
          <cell r="T345">
            <v>6</v>
          </cell>
          <cell r="U345">
            <v>44934</v>
          </cell>
          <cell r="V345" t="str">
            <v>090659651</v>
          </cell>
          <cell r="W345">
            <v>30351</v>
          </cell>
          <cell r="X345">
            <v>39</v>
          </cell>
          <cell r="Y345" t="str">
            <v>28307192152934ភ</v>
          </cell>
        </row>
        <row r="345">
          <cell r="AC345">
            <v>1</v>
          </cell>
          <cell r="AD345">
            <v>3</v>
          </cell>
          <cell r="AE345">
            <v>0</v>
          </cell>
          <cell r="AF345" t="str">
            <v>有发票</v>
          </cell>
          <cell r="AG345" t="str">
            <v>125-864-9140</v>
          </cell>
          <cell r="AH345">
            <v>18</v>
          </cell>
          <cell r="AI345">
            <v>4</v>
          </cell>
          <cell r="AJ345">
            <v>14</v>
          </cell>
        </row>
        <row r="346">
          <cell r="B346">
            <v>922</v>
          </cell>
          <cell r="C346" t="str">
            <v>成型B线</v>
          </cell>
          <cell r="D346" t="str">
            <v>សឿន ស៊ីណាត</v>
          </cell>
          <cell r="E346" t="str">
            <v>SOEUN SINAT</v>
          </cell>
          <cell r="F346" t="str">
            <v>F</v>
          </cell>
          <cell r="G346">
            <v>44326</v>
          </cell>
          <cell r="H346">
            <v>2</v>
          </cell>
          <cell r="I346">
            <v>44387</v>
          </cell>
        </row>
        <row r="346">
          <cell r="M346">
            <v>44388</v>
          </cell>
          <cell r="N346">
            <v>6</v>
          </cell>
          <cell r="O346">
            <v>44572</v>
          </cell>
          <cell r="P346">
            <v>44573</v>
          </cell>
          <cell r="Q346">
            <v>6</v>
          </cell>
          <cell r="R346">
            <v>44754</v>
          </cell>
          <cell r="S346">
            <v>44755</v>
          </cell>
          <cell r="T346">
            <v>6</v>
          </cell>
          <cell r="U346">
            <v>44939</v>
          </cell>
          <cell r="V346" t="str">
            <v>090860991</v>
          </cell>
          <cell r="W346">
            <v>32152</v>
          </cell>
          <cell r="X346">
            <v>34</v>
          </cell>
          <cell r="Y346" t="str">
            <v>28804170695930ស</v>
          </cell>
        </row>
        <row r="346">
          <cell r="AC346">
            <v>1</v>
          </cell>
          <cell r="AD346">
            <v>2</v>
          </cell>
          <cell r="AE346">
            <v>0</v>
          </cell>
          <cell r="AF346" t="e">
            <v>#REF!</v>
          </cell>
          <cell r="AG346" t="str">
            <v>125-480-7301</v>
          </cell>
          <cell r="AH346">
            <v>18</v>
          </cell>
          <cell r="AI346">
            <v>4</v>
          </cell>
          <cell r="AJ346">
            <v>14</v>
          </cell>
        </row>
        <row r="347">
          <cell r="B347">
            <v>919</v>
          </cell>
          <cell r="C347" t="str">
            <v>面仓</v>
          </cell>
          <cell r="D347" t="str">
            <v>ស្រី ក្រាំងយ៉ូវ</v>
          </cell>
          <cell r="E347" t="str">
            <v>SREY KRANGYOUV</v>
          </cell>
          <cell r="F347" t="str">
            <v>F</v>
          </cell>
          <cell r="G347">
            <v>44326</v>
          </cell>
          <cell r="H347">
            <v>2</v>
          </cell>
          <cell r="I347">
            <v>44387</v>
          </cell>
        </row>
        <row r="347">
          <cell r="M347">
            <v>44388</v>
          </cell>
          <cell r="N347">
            <v>6</v>
          </cell>
          <cell r="O347">
            <v>44572</v>
          </cell>
          <cell r="P347">
            <v>44573</v>
          </cell>
          <cell r="Q347">
            <v>6</v>
          </cell>
          <cell r="R347">
            <v>44754</v>
          </cell>
          <cell r="S347">
            <v>44755</v>
          </cell>
          <cell r="T347">
            <v>6</v>
          </cell>
          <cell r="U347">
            <v>44939</v>
          </cell>
          <cell r="V347" t="str">
            <v>090488476</v>
          </cell>
          <cell r="W347">
            <v>34366</v>
          </cell>
          <cell r="X347">
            <v>28</v>
          </cell>
        </row>
        <row r="347">
          <cell r="AF347" t="e">
            <v>#REF!</v>
          </cell>
          <cell r="AG347" t="str">
            <v>有发票</v>
          </cell>
          <cell r="AH347">
            <v>18</v>
          </cell>
          <cell r="AI347">
            <v>5</v>
          </cell>
          <cell r="AJ347">
            <v>13</v>
          </cell>
          <cell r="AK347">
            <v>1</v>
          </cell>
        </row>
        <row r="348">
          <cell r="B348">
            <v>929</v>
          </cell>
          <cell r="C348" t="str">
            <v>针车D2线</v>
          </cell>
          <cell r="D348" t="str">
            <v>មាស សូធី</v>
          </cell>
          <cell r="E348" t="str">
            <v>MEAS SOTHY</v>
          </cell>
          <cell r="F348" t="str">
            <v>F</v>
          </cell>
          <cell r="G348">
            <v>44327</v>
          </cell>
          <cell r="H348">
            <v>2</v>
          </cell>
          <cell r="I348">
            <v>44388</v>
          </cell>
        </row>
        <row r="348">
          <cell r="M348">
            <v>44389</v>
          </cell>
          <cell r="N348">
            <v>6</v>
          </cell>
          <cell r="O348">
            <v>44573</v>
          </cell>
          <cell r="P348">
            <v>44574</v>
          </cell>
          <cell r="Q348">
            <v>6</v>
          </cell>
          <cell r="R348">
            <v>44755</v>
          </cell>
          <cell r="S348">
            <v>44756</v>
          </cell>
          <cell r="T348">
            <v>6</v>
          </cell>
          <cell r="U348">
            <v>44940</v>
          </cell>
          <cell r="V348" t="str">
            <v>090614082</v>
          </cell>
          <cell r="W348">
            <v>31965</v>
          </cell>
          <cell r="X348">
            <v>34</v>
          </cell>
          <cell r="Y348" t="str">
            <v>28701170576271ផ</v>
          </cell>
        </row>
        <row r="348">
          <cell r="AC348">
            <v>1</v>
          </cell>
          <cell r="AD348">
            <v>2</v>
          </cell>
          <cell r="AE348">
            <v>1</v>
          </cell>
          <cell r="AF348">
            <v>1278417</v>
          </cell>
          <cell r="AG348" t="str">
            <v>有发票</v>
          </cell>
          <cell r="AH348">
            <v>18</v>
          </cell>
          <cell r="AI348">
            <v>4</v>
          </cell>
          <cell r="AJ348">
            <v>14</v>
          </cell>
        </row>
        <row r="349">
          <cell r="B349">
            <v>918</v>
          </cell>
          <cell r="C349" t="str">
            <v>裁断</v>
          </cell>
          <cell r="D349" t="str">
            <v>សន ឆាត</v>
          </cell>
          <cell r="E349" t="str">
            <v>SORN CHHAT</v>
          </cell>
          <cell r="F349" t="str">
            <v>M</v>
          </cell>
          <cell r="G349">
            <v>44326</v>
          </cell>
          <cell r="H349">
            <v>2</v>
          </cell>
          <cell r="I349">
            <v>44387</v>
          </cell>
        </row>
        <row r="349">
          <cell r="M349">
            <v>44388</v>
          </cell>
          <cell r="N349">
            <v>6</v>
          </cell>
          <cell r="O349">
            <v>44572</v>
          </cell>
          <cell r="P349">
            <v>44573</v>
          </cell>
          <cell r="Q349">
            <v>6</v>
          </cell>
          <cell r="R349">
            <v>44754</v>
          </cell>
          <cell r="S349">
            <v>44755</v>
          </cell>
          <cell r="T349">
            <v>6</v>
          </cell>
          <cell r="U349">
            <v>44939</v>
          </cell>
          <cell r="V349" t="str">
            <v>090899517</v>
          </cell>
          <cell r="W349">
            <v>37654</v>
          </cell>
          <cell r="X349">
            <v>19</v>
          </cell>
        </row>
        <row r="349">
          <cell r="AC349">
            <v>0</v>
          </cell>
          <cell r="AD349">
            <v>0</v>
          </cell>
          <cell r="AE349">
            <v>0</v>
          </cell>
          <cell r="AF349" t="e">
            <v>#REF!</v>
          </cell>
          <cell r="AG349" t="str">
            <v>124-278-6554</v>
          </cell>
          <cell r="AH349">
            <v>18</v>
          </cell>
          <cell r="AI349">
            <v>4</v>
          </cell>
          <cell r="AJ349">
            <v>14</v>
          </cell>
        </row>
        <row r="350">
          <cell r="B350">
            <v>938</v>
          </cell>
          <cell r="C350" t="str">
            <v>成型A线</v>
          </cell>
          <cell r="D350" t="str">
            <v>នួន ផារី</v>
          </cell>
          <cell r="E350" t="str">
            <v>NUON PHARY</v>
          </cell>
          <cell r="F350" t="str">
            <v>F</v>
          </cell>
          <cell r="G350">
            <v>44328</v>
          </cell>
          <cell r="H350">
            <v>2</v>
          </cell>
          <cell r="I350">
            <v>44389</v>
          </cell>
        </row>
        <row r="350">
          <cell r="M350">
            <v>44390</v>
          </cell>
          <cell r="N350">
            <v>6</v>
          </cell>
          <cell r="O350">
            <v>44574</v>
          </cell>
          <cell r="P350">
            <v>44575</v>
          </cell>
          <cell r="Q350">
            <v>6</v>
          </cell>
          <cell r="R350">
            <v>44756</v>
          </cell>
          <cell r="S350">
            <v>44757</v>
          </cell>
          <cell r="T350">
            <v>6</v>
          </cell>
          <cell r="U350">
            <v>44941</v>
          </cell>
          <cell r="V350" t="str">
            <v>090888111</v>
          </cell>
          <cell r="W350">
            <v>35678</v>
          </cell>
          <cell r="X350">
            <v>24</v>
          </cell>
          <cell r="Y350" t="str">
            <v>29703170659532ព</v>
          </cell>
        </row>
        <row r="350">
          <cell r="AA350" t="str">
            <v>0889548918</v>
          </cell>
        </row>
        <row r="350">
          <cell r="AC350">
            <v>0</v>
          </cell>
          <cell r="AD350">
            <v>0</v>
          </cell>
          <cell r="AE350">
            <v>0</v>
          </cell>
          <cell r="AF350">
            <v>2263616</v>
          </cell>
          <cell r="AG350" t="str">
            <v>124-247-3232</v>
          </cell>
          <cell r="AH350">
            <v>18</v>
          </cell>
          <cell r="AI350">
            <v>5</v>
          </cell>
          <cell r="AJ350">
            <v>13</v>
          </cell>
          <cell r="AK350">
            <v>1</v>
          </cell>
        </row>
        <row r="351">
          <cell r="B351">
            <v>940</v>
          </cell>
          <cell r="C351" t="str">
            <v>裁断</v>
          </cell>
          <cell r="D351" t="str">
            <v>មាស​ សូនី</v>
          </cell>
          <cell r="E351" t="str">
            <v>MEAS SONY</v>
          </cell>
          <cell r="F351" t="str">
            <v>M</v>
          </cell>
          <cell r="G351">
            <v>44328</v>
          </cell>
          <cell r="H351">
            <v>2</v>
          </cell>
          <cell r="I351">
            <v>44389</v>
          </cell>
        </row>
        <row r="351">
          <cell r="M351">
            <v>44390</v>
          </cell>
          <cell r="N351">
            <v>6</v>
          </cell>
          <cell r="O351">
            <v>44574</v>
          </cell>
          <cell r="P351">
            <v>44575</v>
          </cell>
          <cell r="Q351">
            <v>6</v>
          </cell>
          <cell r="R351">
            <v>44756</v>
          </cell>
          <cell r="S351">
            <v>44757</v>
          </cell>
          <cell r="T351">
            <v>6</v>
          </cell>
          <cell r="U351">
            <v>44941</v>
          </cell>
          <cell r="V351" t="str">
            <v>090565048</v>
          </cell>
          <cell r="W351">
            <v>29351</v>
          </cell>
          <cell r="X351">
            <v>41</v>
          </cell>
        </row>
        <row r="351">
          <cell r="AC351">
            <v>1</v>
          </cell>
          <cell r="AD351">
            <v>2</v>
          </cell>
          <cell r="AE351">
            <v>0</v>
          </cell>
          <cell r="AF351">
            <v>1278435</v>
          </cell>
          <cell r="AG351" t="str">
            <v>121-284-4862</v>
          </cell>
          <cell r="AH351">
            <v>18</v>
          </cell>
          <cell r="AI351">
            <v>4</v>
          </cell>
          <cell r="AJ351">
            <v>14</v>
          </cell>
        </row>
        <row r="352">
          <cell r="B352">
            <v>945</v>
          </cell>
          <cell r="C352" t="str">
            <v>成型D线</v>
          </cell>
          <cell r="D352" t="str">
            <v>សូ ចាន់ថា</v>
          </cell>
          <cell r="E352" t="str">
            <v>SO CHANTHA</v>
          </cell>
          <cell r="F352" t="str">
            <v>F</v>
          </cell>
          <cell r="G352">
            <v>44329</v>
          </cell>
          <cell r="H352">
            <v>2</v>
          </cell>
          <cell r="I352">
            <v>44390</v>
          </cell>
        </row>
        <row r="352">
          <cell r="M352">
            <v>44391</v>
          </cell>
          <cell r="N352">
            <v>6</v>
          </cell>
          <cell r="O352">
            <v>44575</v>
          </cell>
          <cell r="P352">
            <v>44576</v>
          </cell>
          <cell r="Q352">
            <v>6</v>
          </cell>
          <cell r="R352">
            <v>44757</v>
          </cell>
          <cell r="S352">
            <v>44758</v>
          </cell>
          <cell r="T352">
            <v>6</v>
          </cell>
          <cell r="U352">
            <v>44942</v>
          </cell>
          <cell r="V352" t="str">
            <v>090564992</v>
          </cell>
          <cell r="W352">
            <v>35292</v>
          </cell>
          <cell r="X352">
            <v>25</v>
          </cell>
          <cell r="Y352" t="str">
            <v>29601170575403ទ</v>
          </cell>
        </row>
        <row r="352">
          <cell r="AC352">
            <v>1</v>
          </cell>
          <cell r="AD352">
            <v>2</v>
          </cell>
          <cell r="AE352">
            <v>1</v>
          </cell>
          <cell r="AF352" t="e">
            <v>#REF!</v>
          </cell>
          <cell r="AG352" t="str">
            <v>有发票</v>
          </cell>
          <cell r="AH352">
            <v>18</v>
          </cell>
          <cell r="AI352">
            <v>4.5</v>
          </cell>
          <cell r="AJ352">
            <v>13.5</v>
          </cell>
          <cell r="AK352">
            <v>0.5</v>
          </cell>
        </row>
        <row r="353">
          <cell r="B353">
            <v>947</v>
          </cell>
          <cell r="C353" t="str">
            <v>成型C线</v>
          </cell>
          <cell r="D353" t="str">
            <v>លី សេងហុង</v>
          </cell>
          <cell r="E353" t="str">
            <v>LY SENGHONG</v>
          </cell>
          <cell r="F353" t="str">
            <v>M</v>
          </cell>
          <cell r="G353">
            <v>44329</v>
          </cell>
          <cell r="H353">
            <v>2</v>
          </cell>
          <cell r="I353">
            <v>44390</v>
          </cell>
        </row>
        <row r="353">
          <cell r="M353">
            <v>44391</v>
          </cell>
          <cell r="N353">
            <v>6</v>
          </cell>
          <cell r="O353">
            <v>44575</v>
          </cell>
          <cell r="P353">
            <v>44576</v>
          </cell>
          <cell r="Q353">
            <v>6</v>
          </cell>
          <cell r="R353">
            <v>44757</v>
          </cell>
          <cell r="S353">
            <v>44758</v>
          </cell>
          <cell r="T353">
            <v>6</v>
          </cell>
          <cell r="U353">
            <v>44942</v>
          </cell>
          <cell r="V353" t="str">
            <v>090926263</v>
          </cell>
          <cell r="W353">
            <v>38008</v>
          </cell>
          <cell r="X353">
            <v>18</v>
          </cell>
        </row>
        <row r="353">
          <cell r="AC353">
            <v>0</v>
          </cell>
          <cell r="AD353">
            <v>0</v>
          </cell>
          <cell r="AE353">
            <v>0</v>
          </cell>
          <cell r="AF353" t="e">
            <v>#REF!</v>
          </cell>
          <cell r="AG353" t="str">
            <v>124-884-9072</v>
          </cell>
          <cell r="AH353">
            <v>18</v>
          </cell>
          <cell r="AI353">
            <v>4</v>
          </cell>
          <cell r="AJ353">
            <v>14</v>
          </cell>
        </row>
        <row r="354">
          <cell r="B354">
            <v>941</v>
          </cell>
          <cell r="C354" t="str">
            <v>针车F2线</v>
          </cell>
          <cell r="D354" t="str">
            <v>យ៉ោក សុភី</v>
          </cell>
          <cell r="E354" t="str">
            <v>YAOK SOPHY</v>
          </cell>
          <cell r="F354" t="str">
            <v>F</v>
          </cell>
          <cell r="G354">
            <v>44329</v>
          </cell>
          <cell r="H354">
            <v>2</v>
          </cell>
          <cell r="I354">
            <v>44390</v>
          </cell>
        </row>
        <row r="354">
          <cell r="M354">
            <v>44391</v>
          </cell>
          <cell r="N354">
            <v>6</v>
          </cell>
          <cell r="O354">
            <v>44575</v>
          </cell>
          <cell r="P354">
            <v>44576</v>
          </cell>
          <cell r="Q354">
            <v>6</v>
          </cell>
          <cell r="R354">
            <v>44757</v>
          </cell>
          <cell r="S354">
            <v>44758</v>
          </cell>
          <cell r="T354">
            <v>6</v>
          </cell>
          <cell r="U354">
            <v>44942</v>
          </cell>
          <cell r="V354" t="str">
            <v>090605336</v>
          </cell>
          <cell r="W354">
            <v>29438</v>
          </cell>
          <cell r="X354">
            <v>41</v>
          </cell>
        </row>
        <row r="354">
          <cell r="AC354">
            <v>1</v>
          </cell>
          <cell r="AD354">
            <v>3</v>
          </cell>
          <cell r="AE354">
            <v>0</v>
          </cell>
          <cell r="AF354" t="e">
            <v>#REF!</v>
          </cell>
          <cell r="AG354" t="str">
            <v>有发票</v>
          </cell>
          <cell r="AH354">
            <v>18</v>
          </cell>
          <cell r="AI354">
            <v>4</v>
          </cell>
          <cell r="AJ354">
            <v>14</v>
          </cell>
        </row>
        <row r="355">
          <cell r="B355">
            <v>951</v>
          </cell>
          <cell r="C355" t="str">
            <v>针车C2线</v>
          </cell>
          <cell r="D355" t="str">
            <v>ញឹម រំដួល</v>
          </cell>
          <cell r="E355" t="str">
            <v>NHOEM RUMDUOL</v>
          </cell>
          <cell r="F355" t="str">
            <v>F</v>
          </cell>
          <cell r="G355">
            <v>44334</v>
          </cell>
          <cell r="H355">
            <v>2</v>
          </cell>
          <cell r="I355">
            <v>44395</v>
          </cell>
        </row>
        <row r="355">
          <cell r="M355">
            <v>44396</v>
          </cell>
          <cell r="N355">
            <v>6</v>
          </cell>
          <cell r="O355">
            <v>44580</v>
          </cell>
          <cell r="P355">
            <v>44581</v>
          </cell>
          <cell r="Q355">
            <v>6</v>
          </cell>
          <cell r="R355">
            <v>44762</v>
          </cell>
          <cell r="S355">
            <v>44763</v>
          </cell>
          <cell r="T355">
            <v>6</v>
          </cell>
          <cell r="U355">
            <v>44947</v>
          </cell>
          <cell r="V355" t="str">
            <v>090792427</v>
          </cell>
          <cell r="W355">
            <v>31648</v>
          </cell>
          <cell r="X355">
            <v>35</v>
          </cell>
        </row>
        <row r="355">
          <cell r="AC355">
            <v>1</v>
          </cell>
          <cell r="AD355">
            <v>2</v>
          </cell>
          <cell r="AE355">
            <v>1</v>
          </cell>
          <cell r="AF355" t="e">
            <v>#REF!</v>
          </cell>
          <cell r="AG355" t="str">
            <v>127-029-6180</v>
          </cell>
          <cell r="AH355">
            <v>18</v>
          </cell>
          <cell r="AI355">
            <v>4</v>
          </cell>
          <cell r="AJ355">
            <v>14</v>
          </cell>
        </row>
        <row r="356">
          <cell r="B356">
            <v>964</v>
          </cell>
          <cell r="C356" t="str">
            <v>品管</v>
          </cell>
          <cell r="D356" t="str">
            <v>ឡុង សារ</v>
          </cell>
          <cell r="E356" t="str">
            <v>LONG SA</v>
          </cell>
          <cell r="F356" t="str">
            <v>F</v>
          </cell>
          <cell r="G356">
            <v>44340</v>
          </cell>
          <cell r="H356">
            <v>2</v>
          </cell>
          <cell r="I356">
            <v>44401</v>
          </cell>
        </row>
        <row r="356">
          <cell r="M356">
            <v>44402</v>
          </cell>
          <cell r="N356">
            <v>6</v>
          </cell>
          <cell r="O356">
            <v>44586</v>
          </cell>
          <cell r="P356">
            <v>44587</v>
          </cell>
          <cell r="Q356">
            <v>6</v>
          </cell>
          <cell r="R356">
            <v>44768</v>
          </cell>
          <cell r="S356">
            <v>44769</v>
          </cell>
          <cell r="T356">
            <v>6</v>
          </cell>
          <cell r="U356">
            <v>44953</v>
          </cell>
          <cell r="V356" t="str">
            <v>090721882</v>
          </cell>
          <cell r="W356">
            <v>35522</v>
          </cell>
          <cell r="X356">
            <v>24</v>
          </cell>
          <cell r="Y356" t="str">
            <v>29701170567029ភ</v>
          </cell>
        </row>
        <row r="356">
          <cell r="AC356">
            <v>0</v>
          </cell>
          <cell r="AD356">
            <v>0</v>
          </cell>
          <cell r="AE356">
            <v>0</v>
          </cell>
          <cell r="AF356" t="e">
            <v>#REF!</v>
          </cell>
          <cell r="AG356" t="str">
            <v>128-880-4261</v>
          </cell>
          <cell r="AH356">
            <v>18</v>
          </cell>
          <cell r="AI356">
            <v>4</v>
          </cell>
          <cell r="AJ356">
            <v>14</v>
          </cell>
        </row>
        <row r="357">
          <cell r="B357">
            <v>955</v>
          </cell>
          <cell r="C357" t="str">
            <v>针车E1线</v>
          </cell>
          <cell r="D357" t="str">
            <v>អ៊ុំ​ ស្រីនាង</v>
          </cell>
          <cell r="E357" t="str">
            <v>OUM SREYNEANG</v>
          </cell>
          <cell r="F357" t="str">
            <v>F</v>
          </cell>
          <cell r="G357">
            <v>44341</v>
          </cell>
          <cell r="H357">
            <v>2</v>
          </cell>
          <cell r="I357">
            <v>44402</v>
          </cell>
        </row>
        <row r="357">
          <cell r="M357">
            <v>44403</v>
          </cell>
          <cell r="N357">
            <v>6</v>
          </cell>
          <cell r="O357">
            <v>44587</v>
          </cell>
          <cell r="P357">
            <v>44588</v>
          </cell>
          <cell r="Q357">
            <v>6</v>
          </cell>
          <cell r="R357">
            <v>44769</v>
          </cell>
          <cell r="S357">
            <v>44770</v>
          </cell>
          <cell r="T357">
            <v>6</v>
          </cell>
          <cell r="U357">
            <v>44954</v>
          </cell>
          <cell r="V357" t="str">
            <v>090935188</v>
          </cell>
          <cell r="W357">
            <v>37507</v>
          </cell>
          <cell r="X357">
            <v>19</v>
          </cell>
        </row>
        <row r="357">
          <cell r="AC357">
            <v>0</v>
          </cell>
          <cell r="AD357">
            <v>0</v>
          </cell>
          <cell r="AE357">
            <v>0</v>
          </cell>
          <cell r="AF357" t="e">
            <v>#REF!</v>
          </cell>
          <cell r="AG357" t="str">
            <v>128-227-8740</v>
          </cell>
          <cell r="AH357">
            <v>18</v>
          </cell>
          <cell r="AI357">
            <v>4</v>
          </cell>
          <cell r="AJ357">
            <v>14</v>
          </cell>
        </row>
        <row r="358">
          <cell r="B358">
            <v>956</v>
          </cell>
          <cell r="C358" t="str">
            <v>针车C2线</v>
          </cell>
          <cell r="D358" t="str">
            <v>អ៊ុំ ស្រីកា</v>
          </cell>
          <cell r="E358" t="str">
            <v>UM SREYKA</v>
          </cell>
          <cell r="F358" t="str">
            <v>F</v>
          </cell>
          <cell r="G358">
            <v>44341</v>
          </cell>
          <cell r="H358">
            <v>2</v>
          </cell>
          <cell r="I358">
            <v>44402</v>
          </cell>
        </row>
        <row r="358">
          <cell r="M358">
            <v>44403</v>
          </cell>
          <cell r="N358">
            <v>6</v>
          </cell>
          <cell r="O358">
            <v>44587</v>
          </cell>
          <cell r="P358">
            <v>44588</v>
          </cell>
          <cell r="Q358">
            <v>6</v>
          </cell>
          <cell r="R358">
            <v>44769</v>
          </cell>
          <cell r="S358">
            <v>44770</v>
          </cell>
          <cell r="T358">
            <v>6</v>
          </cell>
          <cell r="U358">
            <v>44954</v>
          </cell>
          <cell r="V358" t="str">
            <v>090881557</v>
          </cell>
          <cell r="W358">
            <v>36526</v>
          </cell>
          <cell r="X358">
            <v>22</v>
          </cell>
        </row>
        <row r="358">
          <cell r="AC358">
            <v>0</v>
          </cell>
          <cell r="AD358">
            <v>0</v>
          </cell>
          <cell r="AE358">
            <v>0</v>
          </cell>
          <cell r="AF358" t="e">
            <v>#REF!</v>
          </cell>
          <cell r="AG358" t="str">
            <v>124-309-3513</v>
          </cell>
          <cell r="AH358">
            <v>18</v>
          </cell>
          <cell r="AI358">
            <v>4</v>
          </cell>
          <cell r="AJ358">
            <v>14</v>
          </cell>
        </row>
        <row r="359">
          <cell r="B359">
            <v>960</v>
          </cell>
          <cell r="C359" t="str">
            <v>针车C2线</v>
          </cell>
          <cell r="D359" t="str">
            <v>វ៉ាន់ ឆវី</v>
          </cell>
          <cell r="E359" t="str">
            <v>VAN CHHORVY</v>
          </cell>
          <cell r="F359" t="str">
            <v>F</v>
          </cell>
          <cell r="G359">
            <v>44341</v>
          </cell>
          <cell r="H359">
            <v>2</v>
          </cell>
          <cell r="I359">
            <v>44402</v>
          </cell>
        </row>
        <row r="359">
          <cell r="M359">
            <v>44403</v>
          </cell>
          <cell r="N359">
            <v>6</v>
          </cell>
          <cell r="O359">
            <v>44587</v>
          </cell>
          <cell r="P359">
            <v>44588</v>
          </cell>
          <cell r="Q359">
            <v>6</v>
          </cell>
          <cell r="R359">
            <v>44769</v>
          </cell>
          <cell r="S359">
            <v>44770</v>
          </cell>
          <cell r="T359">
            <v>6</v>
          </cell>
          <cell r="U359">
            <v>44954</v>
          </cell>
          <cell r="V359" t="str">
            <v>250104617</v>
          </cell>
          <cell r="W359">
            <v>33791</v>
          </cell>
          <cell r="X359">
            <v>29</v>
          </cell>
          <cell r="Y359" t="str">
            <v>29207160173443ថ</v>
          </cell>
        </row>
        <row r="359">
          <cell r="AC359">
            <v>1</v>
          </cell>
          <cell r="AD359">
            <v>1</v>
          </cell>
          <cell r="AE359">
            <v>1</v>
          </cell>
          <cell r="AF359">
            <v>1307611</v>
          </cell>
          <cell r="AG359" t="str">
            <v>128-879-1762</v>
          </cell>
          <cell r="AH359">
            <v>18</v>
          </cell>
          <cell r="AI359">
            <v>4</v>
          </cell>
          <cell r="AJ359">
            <v>14</v>
          </cell>
        </row>
        <row r="360">
          <cell r="B360">
            <v>963</v>
          </cell>
          <cell r="C360" t="str">
            <v>电脑车</v>
          </cell>
          <cell r="D360" t="str">
            <v>នឿន ចាន់ចរិយា</v>
          </cell>
          <cell r="E360" t="str">
            <v>NOEURN CHANCHAKRIYA</v>
          </cell>
          <cell r="F360" t="str">
            <v>F</v>
          </cell>
          <cell r="G360">
            <v>44341</v>
          </cell>
          <cell r="H360">
            <v>2</v>
          </cell>
          <cell r="I360">
            <v>44402</v>
          </cell>
        </row>
        <row r="360">
          <cell r="M360">
            <v>44403</v>
          </cell>
          <cell r="N360">
            <v>6</v>
          </cell>
          <cell r="O360">
            <v>44587</v>
          </cell>
          <cell r="P360">
            <v>44588</v>
          </cell>
          <cell r="Q360">
            <v>6</v>
          </cell>
          <cell r="R360">
            <v>44769</v>
          </cell>
          <cell r="S360">
            <v>44770</v>
          </cell>
          <cell r="T360">
            <v>6</v>
          </cell>
          <cell r="U360">
            <v>44954</v>
          </cell>
          <cell r="V360" t="str">
            <v>090940592</v>
          </cell>
          <cell r="W360">
            <v>37362</v>
          </cell>
          <cell r="X360">
            <v>19</v>
          </cell>
        </row>
        <row r="360">
          <cell r="AC360">
            <v>0</v>
          </cell>
          <cell r="AD360">
            <v>0</v>
          </cell>
          <cell r="AE360">
            <v>0</v>
          </cell>
          <cell r="AF360" t="e">
            <v>#REF!</v>
          </cell>
          <cell r="AG360" t="str">
            <v>121-405-3737</v>
          </cell>
          <cell r="AH360">
            <v>18</v>
          </cell>
          <cell r="AI360">
            <v>4</v>
          </cell>
          <cell r="AJ360">
            <v>14</v>
          </cell>
        </row>
        <row r="361">
          <cell r="B361">
            <v>970</v>
          </cell>
          <cell r="C361" t="str">
            <v>品管</v>
          </cell>
          <cell r="D361" t="str">
            <v>សន តុលា</v>
          </cell>
          <cell r="E361" t="str">
            <v>SAN TOLA</v>
          </cell>
          <cell r="F361" t="str">
            <v>M</v>
          </cell>
          <cell r="G361">
            <v>44392</v>
          </cell>
          <cell r="H361">
            <v>2</v>
          </cell>
          <cell r="I361">
            <v>44454</v>
          </cell>
        </row>
        <row r="361">
          <cell r="M361">
            <v>44455</v>
          </cell>
          <cell r="N361">
            <v>6</v>
          </cell>
          <cell r="O361">
            <v>44636</v>
          </cell>
          <cell r="P361">
            <v>44637</v>
          </cell>
          <cell r="Q361">
            <v>6</v>
          </cell>
          <cell r="R361">
            <v>44821</v>
          </cell>
          <cell r="S361">
            <v>44822</v>
          </cell>
          <cell r="T361">
            <v>6</v>
          </cell>
          <cell r="U361">
            <v>45003</v>
          </cell>
          <cell r="V361" t="str">
            <v>090876178</v>
          </cell>
          <cell r="W361">
            <v>36193</v>
          </cell>
          <cell r="X361">
            <v>23</v>
          </cell>
          <cell r="Y361" t="str">
            <v>19904181365705រ</v>
          </cell>
        </row>
        <row r="361">
          <cell r="AC361">
            <v>1</v>
          </cell>
          <cell r="AD361">
            <v>0</v>
          </cell>
          <cell r="AE361">
            <v>0</v>
          </cell>
          <cell r="AF361" t="e">
            <v>#REF!</v>
          </cell>
          <cell r="AG361" t="e">
            <v>#REF!</v>
          </cell>
          <cell r="AH361">
            <v>18</v>
          </cell>
          <cell r="AI361">
            <v>4</v>
          </cell>
          <cell r="AJ361">
            <v>14</v>
          </cell>
        </row>
        <row r="362">
          <cell r="B362">
            <v>973</v>
          </cell>
          <cell r="C362" t="str">
            <v>针车B1线</v>
          </cell>
          <cell r="D362" t="str">
            <v>ខាន់ ថាវី</v>
          </cell>
          <cell r="E362" t="str">
            <v>KHANN THAVY</v>
          </cell>
          <cell r="F362" t="str">
            <v>F</v>
          </cell>
          <cell r="G362">
            <v>44393</v>
          </cell>
          <cell r="H362">
            <v>2</v>
          </cell>
          <cell r="I362">
            <v>44455</v>
          </cell>
        </row>
        <row r="362">
          <cell r="M362">
            <v>44456</v>
          </cell>
          <cell r="N362">
            <v>6</v>
          </cell>
          <cell r="O362">
            <v>44637</v>
          </cell>
          <cell r="P362">
            <v>44638</v>
          </cell>
          <cell r="Q362">
            <v>6</v>
          </cell>
          <cell r="R362">
            <v>44822</v>
          </cell>
          <cell r="S362">
            <v>44823</v>
          </cell>
          <cell r="T362">
            <v>6</v>
          </cell>
          <cell r="U362">
            <v>45004</v>
          </cell>
          <cell r="V362" t="str">
            <v>090840514</v>
          </cell>
          <cell r="W362">
            <v>33148</v>
          </cell>
          <cell r="X362">
            <v>31</v>
          </cell>
          <cell r="Y362" t="str">
            <v>29003170660768ព</v>
          </cell>
        </row>
        <row r="362">
          <cell r="AC362">
            <v>1</v>
          </cell>
          <cell r="AD362">
            <v>3</v>
          </cell>
          <cell r="AE362">
            <v>0</v>
          </cell>
          <cell r="AF362" t="str">
            <v>N1289151</v>
          </cell>
          <cell r="AG362" t="e">
            <v>#REF!</v>
          </cell>
          <cell r="AH362">
            <v>18</v>
          </cell>
          <cell r="AI362">
            <v>4</v>
          </cell>
          <cell r="AJ362">
            <v>14</v>
          </cell>
        </row>
        <row r="363">
          <cell r="B363">
            <v>986</v>
          </cell>
          <cell r="C363" t="str">
            <v>裁断晚班</v>
          </cell>
          <cell r="D363" t="str">
            <v>យ៉ាត់ សាវ័ន</v>
          </cell>
          <cell r="E363" t="str">
            <v>YATH SAVORNH</v>
          </cell>
          <cell r="F363" t="str">
            <v>M</v>
          </cell>
          <cell r="G363">
            <v>44396</v>
          </cell>
          <cell r="H363">
            <v>3</v>
          </cell>
          <cell r="I363">
            <v>44488</v>
          </cell>
        </row>
        <row r="363">
          <cell r="M363">
            <v>44489</v>
          </cell>
          <cell r="N363">
            <v>6</v>
          </cell>
          <cell r="O363">
            <v>44671</v>
          </cell>
          <cell r="P363">
            <v>44672</v>
          </cell>
          <cell r="Q363">
            <v>6</v>
          </cell>
          <cell r="R363">
            <v>44855</v>
          </cell>
          <cell r="S363">
            <v>44856</v>
          </cell>
          <cell r="T363">
            <v>6</v>
          </cell>
          <cell r="U363">
            <v>45038</v>
          </cell>
          <cell r="V363" t="str">
            <v>090570604</v>
          </cell>
          <cell r="W363">
            <v>34709</v>
          </cell>
          <cell r="X363">
            <v>27</v>
          </cell>
          <cell r="Y363" t="str">
            <v>19503192025863ផ</v>
          </cell>
        </row>
        <row r="363">
          <cell r="AC363">
            <v>0</v>
          </cell>
          <cell r="AD363">
            <v>0</v>
          </cell>
          <cell r="AE363">
            <v>0</v>
          </cell>
          <cell r="AF363" t="e">
            <v>#REF!</v>
          </cell>
          <cell r="AG363" t="str">
            <v>126-729-5440</v>
          </cell>
          <cell r="AH363">
            <v>18</v>
          </cell>
          <cell r="AI363">
            <v>4</v>
          </cell>
          <cell r="AJ363">
            <v>14</v>
          </cell>
        </row>
        <row r="364">
          <cell r="B364">
            <v>980</v>
          </cell>
          <cell r="C364" t="str">
            <v>针车E2线</v>
          </cell>
          <cell r="D364" t="str">
            <v>យិត រដ្ឋា</v>
          </cell>
          <cell r="E364" t="str">
            <v>YIN RATHA</v>
          </cell>
          <cell r="F364" t="str">
            <v>F</v>
          </cell>
          <cell r="G364">
            <v>44397</v>
          </cell>
          <cell r="H364">
            <v>3</v>
          </cell>
          <cell r="I364">
            <v>44489</v>
          </cell>
        </row>
        <row r="364">
          <cell r="M364">
            <v>44490</v>
          </cell>
          <cell r="N364">
            <v>6</v>
          </cell>
          <cell r="O364">
            <v>44672</v>
          </cell>
          <cell r="P364">
            <v>44673</v>
          </cell>
          <cell r="Q364">
            <v>6</v>
          </cell>
          <cell r="R364">
            <v>44856</v>
          </cell>
          <cell r="S364">
            <v>44857</v>
          </cell>
          <cell r="T364">
            <v>6</v>
          </cell>
          <cell r="U364">
            <v>45039</v>
          </cell>
          <cell r="V364" t="str">
            <v>090496427</v>
          </cell>
          <cell r="W364">
            <v>32152</v>
          </cell>
          <cell r="X364">
            <v>34</v>
          </cell>
          <cell r="Y364" t="str">
            <v>28801191960780ល</v>
          </cell>
        </row>
        <row r="364">
          <cell r="AC364">
            <v>1</v>
          </cell>
          <cell r="AD364">
            <v>2</v>
          </cell>
          <cell r="AE364">
            <v>0</v>
          </cell>
          <cell r="AF364" t="e">
            <v>#REF!</v>
          </cell>
          <cell r="AG364" t="str">
            <v>128-559-4397</v>
          </cell>
          <cell r="AH364">
            <v>18</v>
          </cell>
          <cell r="AI364">
            <v>4</v>
          </cell>
          <cell r="AJ364">
            <v>14</v>
          </cell>
        </row>
        <row r="365">
          <cell r="B365">
            <v>983</v>
          </cell>
          <cell r="C365" t="str">
            <v>针车A2线</v>
          </cell>
          <cell r="D365" t="str">
            <v>ព្រំ ចាវី</v>
          </cell>
          <cell r="E365" t="str">
            <v>PRUM THAVY</v>
          </cell>
          <cell r="F365" t="str">
            <v>F</v>
          </cell>
          <cell r="G365">
            <v>44397</v>
          </cell>
          <cell r="H365">
            <v>3</v>
          </cell>
          <cell r="I365">
            <v>44489</v>
          </cell>
        </row>
        <row r="365">
          <cell r="M365">
            <v>44490</v>
          </cell>
          <cell r="N365">
            <v>6</v>
          </cell>
          <cell r="O365">
            <v>44672</v>
          </cell>
          <cell r="P365">
            <v>44673</v>
          </cell>
          <cell r="Q365">
            <v>6</v>
          </cell>
          <cell r="R365">
            <v>44856</v>
          </cell>
          <cell r="S365">
            <v>44857</v>
          </cell>
          <cell r="T365">
            <v>6</v>
          </cell>
          <cell r="U365">
            <v>45039</v>
          </cell>
          <cell r="V365" t="str">
            <v>090687583</v>
          </cell>
          <cell r="W365">
            <v>36249</v>
          </cell>
          <cell r="X365">
            <v>22</v>
          </cell>
          <cell r="Y365" t="str">
            <v>29905170775477ង</v>
          </cell>
        </row>
        <row r="365">
          <cell r="AC365">
            <v>1</v>
          </cell>
          <cell r="AD365">
            <v>1</v>
          </cell>
          <cell r="AE365">
            <v>0</v>
          </cell>
          <cell r="AF365" t="e">
            <v>#REF!</v>
          </cell>
          <cell r="AG365" t="str">
            <v>128-559-7140</v>
          </cell>
          <cell r="AH365">
            <v>18</v>
          </cell>
          <cell r="AI365">
            <v>4</v>
          </cell>
          <cell r="AJ365">
            <v>14</v>
          </cell>
        </row>
        <row r="366">
          <cell r="B366">
            <v>987</v>
          </cell>
          <cell r="C366" t="str">
            <v>成型B线</v>
          </cell>
          <cell r="D366" t="str">
            <v>នៅ រដ្ឋា</v>
          </cell>
          <cell r="E366" t="str">
            <v>NOV RATHA</v>
          </cell>
          <cell r="F366" t="str">
            <v>F</v>
          </cell>
          <cell r="G366">
            <v>44398</v>
          </cell>
          <cell r="H366">
            <v>3</v>
          </cell>
          <cell r="I366">
            <v>44490</v>
          </cell>
        </row>
        <row r="366">
          <cell r="M366">
            <v>44491</v>
          </cell>
          <cell r="N366">
            <v>6</v>
          </cell>
          <cell r="O366">
            <v>44673</v>
          </cell>
          <cell r="P366">
            <v>44674</v>
          </cell>
          <cell r="Q366">
            <v>6</v>
          </cell>
          <cell r="R366">
            <v>44857</v>
          </cell>
          <cell r="S366">
            <v>44858</v>
          </cell>
          <cell r="T366">
            <v>6</v>
          </cell>
          <cell r="U366">
            <v>45040</v>
          </cell>
          <cell r="V366" t="str">
            <v>090748361</v>
          </cell>
          <cell r="W366">
            <v>29501</v>
          </cell>
          <cell r="X366">
            <v>41</v>
          </cell>
        </row>
        <row r="366">
          <cell r="AC366">
            <v>1</v>
          </cell>
          <cell r="AD366">
            <v>0</v>
          </cell>
          <cell r="AE366">
            <v>0</v>
          </cell>
          <cell r="AF366" t="e">
            <v>#REF!</v>
          </cell>
          <cell r="AG366" t="str">
            <v>126-557-3492</v>
          </cell>
          <cell r="AH366">
            <v>18</v>
          </cell>
          <cell r="AI366">
            <v>7</v>
          </cell>
          <cell r="AJ366">
            <v>11</v>
          </cell>
        </row>
        <row r="367">
          <cell r="B367">
            <v>991</v>
          </cell>
          <cell r="C367" t="str">
            <v>成型B线</v>
          </cell>
          <cell r="D367" t="str">
            <v>មៀច​ តុលា</v>
          </cell>
          <cell r="E367" t="str">
            <v>MIECH TOLA</v>
          </cell>
          <cell r="F367" t="str">
            <v>M</v>
          </cell>
          <cell r="G367">
            <v>44398</v>
          </cell>
          <cell r="H367">
            <v>3</v>
          </cell>
          <cell r="I367">
            <v>44490</v>
          </cell>
        </row>
        <row r="367">
          <cell r="M367">
            <v>44491</v>
          </cell>
          <cell r="N367">
            <v>6</v>
          </cell>
          <cell r="O367">
            <v>44673</v>
          </cell>
          <cell r="P367">
            <v>44674</v>
          </cell>
          <cell r="Q367">
            <v>6</v>
          </cell>
          <cell r="R367">
            <v>44857</v>
          </cell>
          <cell r="S367">
            <v>44858</v>
          </cell>
          <cell r="T367">
            <v>6</v>
          </cell>
          <cell r="U367">
            <v>45040</v>
          </cell>
          <cell r="V367" t="str">
            <v>090741179</v>
          </cell>
          <cell r="W367">
            <v>32633</v>
          </cell>
          <cell r="X367">
            <v>32</v>
          </cell>
          <cell r="Y367" t="str">
            <v>18906181452906ល</v>
          </cell>
        </row>
        <row r="367">
          <cell r="AC367">
            <v>1</v>
          </cell>
          <cell r="AD367">
            <v>0</v>
          </cell>
          <cell r="AE367">
            <v>0</v>
          </cell>
          <cell r="AF367" t="e">
            <v>#REF!</v>
          </cell>
          <cell r="AG367" t="str">
            <v>128-849-2443</v>
          </cell>
          <cell r="AH367">
            <v>18</v>
          </cell>
          <cell r="AI367">
            <v>7</v>
          </cell>
          <cell r="AJ367">
            <v>11</v>
          </cell>
        </row>
        <row r="368">
          <cell r="B368">
            <v>995</v>
          </cell>
          <cell r="C368" t="str">
            <v>成型C线</v>
          </cell>
          <cell r="D368" t="str">
            <v>សុត សុផល</v>
          </cell>
          <cell r="E368" t="str">
            <v>SOT SOPHAL</v>
          </cell>
          <cell r="F368" t="str">
            <v>F</v>
          </cell>
          <cell r="G368">
            <v>44399</v>
          </cell>
          <cell r="H368">
            <v>3</v>
          </cell>
          <cell r="I368">
            <v>44491</v>
          </cell>
        </row>
        <row r="368">
          <cell r="M368">
            <v>44492</v>
          </cell>
          <cell r="N368">
            <v>6</v>
          </cell>
          <cell r="O368">
            <v>44674</v>
          </cell>
          <cell r="P368">
            <v>44675</v>
          </cell>
          <cell r="Q368">
            <v>6</v>
          </cell>
          <cell r="R368">
            <v>44858</v>
          </cell>
          <cell r="S368">
            <v>44859</v>
          </cell>
          <cell r="T368">
            <v>6</v>
          </cell>
          <cell r="U368">
            <v>45041</v>
          </cell>
          <cell r="V368" t="str">
            <v>090881285</v>
          </cell>
          <cell r="W368">
            <v>35134</v>
          </cell>
          <cell r="X368">
            <v>25</v>
          </cell>
          <cell r="Y368" t="str">
            <v>29604181341189ម</v>
          </cell>
        </row>
        <row r="368">
          <cell r="AC368">
            <v>1</v>
          </cell>
          <cell r="AD368">
            <v>2</v>
          </cell>
          <cell r="AE368">
            <v>0</v>
          </cell>
          <cell r="AF368" t="str">
            <v>有发票</v>
          </cell>
          <cell r="AG368" t="str">
            <v>128-554-2247</v>
          </cell>
          <cell r="AH368">
            <v>18</v>
          </cell>
          <cell r="AI368">
            <v>4</v>
          </cell>
          <cell r="AJ368">
            <v>14</v>
          </cell>
        </row>
        <row r="369">
          <cell r="B369">
            <v>996</v>
          </cell>
          <cell r="C369" t="str">
            <v>电脑车</v>
          </cell>
          <cell r="D369" t="str">
            <v>ប៊ុន រ័ត្ន</v>
          </cell>
          <cell r="E369" t="str">
            <v>BUN ROTH</v>
          </cell>
          <cell r="F369" t="str">
            <v>M</v>
          </cell>
          <cell r="G369">
            <v>44399</v>
          </cell>
          <cell r="H369">
            <v>3</v>
          </cell>
          <cell r="I369">
            <v>44491</v>
          </cell>
        </row>
        <row r="369">
          <cell r="M369">
            <v>44492</v>
          </cell>
          <cell r="N369">
            <v>6</v>
          </cell>
          <cell r="O369">
            <v>44674</v>
          </cell>
          <cell r="P369">
            <v>44675</v>
          </cell>
          <cell r="Q369">
            <v>6</v>
          </cell>
          <cell r="R369">
            <v>44858</v>
          </cell>
          <cell r="S369">
            <v>44859</v>
          </cell>
          <cell r="T369">
            <v>6</v>
          </cell>
          <cell r="U369">
            <v>45041</v>
          </cell>
          <cell r="V369" t="str">
            <v>090706454</v>
          </cell>
          <cell r="W369">
            <v>33856</v>
          </cell>
          <cell r="X369">
            <v>29</v>
          </cell>
          <cell r="Y369" t="str">
            <v>19204170696945ហ</v>
          </cell>
        </row>
        <row r="369">
          <cell r="AC369">
            <v>1</v>
          </cell>
          <cell r="AD369">
            <v>2</v>
          </cell>
          <cell r="AE369">
            <v>0</v>
          </cell>
          <cell r="AF369" t="e">
            <v>#REF!</v>
          </cell>
          <cell r="AG369" t="e">
            <v>#REF!</v>
          </cell>
          <cell r="AH369">
            <v>18</v>
          </cell>
          <cell r="AI369">
            <v>4</v>
          </cell>
          <cell r="AJ369">
            <v>14</v>
          </cell>
        </row>
        <row r="370">
          <cell r="B370">
            <v>999</v>
          </cell>
          <cell r="C370" t="str">
            <v>品管</v>
          </cell>
          <cell r="D370" t="str">
            <v>រ៉េន សុធីម</v>
          </cell>
          <cell r="E370" t="str">
            <v>REN SOTHIM</v>
          </cell>
          <cell r="F370" t="str">
            <v>F</v>
          </cell>
          <cell r="G370">
            <v>44400</v>
          </cell>
          <cell r="H370">
            <v>3</v>
          </cell>
          <cell r="I370">
            <v>44492</v>
          </cell>
        </row>
        <row r="370">
          <cell r="M370">
            <v>44493</v>
          </cell>
          <cell r="N370">
            <v>6</v>
          </cell>
          <cell r="O370">
            <v>44675</v>
          </cell>
          <cell r="P370">
            <v>44676</v>
          </cell>
          <cell r="Q370">
            <v>6</v>
          </cell>
          <cell r="R370">
            <v>44859</v>
          </cell>
          <cell r="S370">
            <v>44860</v>
          </cell>
          <cell r="T370">
            <v>6</v>
          </cell>
          <cell r="U370">
            <v>45042</v>
          </cell>
          <cell r="V370" t="str">
            <v>090887091</v>
          </cell>
          <cell r="W370">
            <v>36730</v>
          </cell>
          <cell r="X370">
            <v>21</v>
          </cell>
          <cell r="Y370" t="str">
            <v>20009181655302ញ</v>
          </cell>
        </row>
        <row r="370">
          <cell r="AC370">
            <v>1</v>
          </cell>
          <cell r="AD370">
            <v>0</v>
          </cell>
          <cell r="AE370">
            <v>0</v>
          </cell>
          <cell r="AF370" t="e">
            <v>#REF!</v>
          </cell>
          <cell r="AG370" t="e">
            <v>#REF!</v>
          </cell>
          <cell r="AH370">
            <v>18</v>
          </cell>
          <cell r="AI370">
            <v>4</v>
          </cell>
          <cell r="AJ370">
            <v>14</v>
          </cell>
        </row>
        <row r="371">
          <cell r="B371">
            <v>1000</v>
          </cell>
          <cell r="C371" t="str">
            <v>电脑车（晚班）</v>
          </cell>
          <cell r="D371" t="str">
            <v>ស្រី សារ៉ាត់</v>
          </cell>
          <cell r="E371" t="str">
            <v>SREY SARATH</v>
          </cell>
          <cell r="F371" t="str">
            <v>M</v>
          </cell>
          <cell r="G371">
            <v>44401</v>
          </cell>
          <cell r="H371">
            <v>3</v>
          </cell>
          <cell r="I371">
            <v>44493</v>
          </cell>
        </row>
        <row r="371">
          <cell r="M371">
            <v>44494</v>
          </cell>
          <cell r="N371">
            <v>6</v>
          </cell>
          <cell r="O371">
            <v>44676</v>
          </cell>
          <cell r="P371">
            <v>44677</v>
          </cell>
          <cell r="Q371">
            <v>6</v>
          </cell>
          <cell r="R371">
            <v>44860</v>
          </cell>
          <cell r="S371">
            <v>44861</v>
          </cell>
          <cell r="T371">
            <v>6</v>
          </cell>
          <cell r="U371">
            <v>45043</v>
          </cell>
          <cell r="V371" t="str">
            <v>090836981</v>
          </cell>
          <cell r="W371">
            <v>33852</v>
          </cell>
          <cell r="X371">
            <v>29</v>
          </cell>
          <cell r="Y371" t="str">
            <v>19205192058730ន</v>
          </cell>
        </row>
        <row r="371">
          <cell r="AF371" t="e">
            <v>#REF!</v>
          </cell>
          <cell r="AG371" t="e">
            <v>#REF!</v>
          </cell>
          <cell r="AH371">
            <v>18</v>
          </cell>
          <cell r="AI371">
            <v>4</v>
          </cell>
          <cell r="AJ371">
            <v>14</v>
          </cell>
        </row>
        <row r="372">
          <cell r="B372">
            <v>1003</v>
          </cell>
          <cell r="C372" t="str">
            <v>针车E2线</v>
          </cell>
          <cell r="D372" t="str">
            <v>យិន រដ្ឋធី</v>
          </cell>
          <cell r="E372" t="str">
            <v>YIN ROTHY</v>
          </cell>
          <cell r="F372" t="str">
            <v>F</v>
          </cell>
          <cell r="G372">
            <v>44401</v>
          </cell>
          <cell r="H372">
            <v>3</v>
          </cell>
          <cell r="I372">
            <v>44493</v>
          </cell>
        </row>
        <row r="372">
          <cell r="M372">
            <v>44494</v>
          </cell>
          <cell r="N372">
            <v>6</v>
          </cell>
          <cell r="O372">
            <v>44676</v>
          </cell>
          <cell r="P372">
            <v>44677</v>
          </cell>
          <cell r="Q372">
            <v>6</v>
          </cell>
          <cell r="R372">
            <v>44860</v>
          </cell>
          <cell r="S372">
            <v>44861</v>
          </cell>
          <cell r="T372">
            <v>6</v>
          </cell>
          <cell r="U372">
            <v>45043</v>
          </cell>
          <cell r="V372" t="str">
            <v>090411906(01)</v>
          </cell>
          <cell r="W372">
            <v>32949</v>
          </cell>
          <cell r="X372">
            <v>31</v>
          </cell>
          <cell r="Y372" t="str">
            <v>29003170671034ដ</v>
          </cell>
        </row>
        <row r="372">
          <cell r="AC372">
            <v>1</v>
          </cell>
          <cell r="AD372">
            <v>2</v>
          </cell>
          <cell r="AE372">
            <v>0</v>
          </cell>
          <cell r="AF372" t="e">
            <v>#REF!</v>
          </cell>
          <cell r="AG372" t="str">
            <v>128-559-4390</v>
          </cell>
          <cell r="AH372">
            <v>18</v>
          </cell>
          <cell r="AI372">
            <v>4</v>
          </cell>
          <cell r="AJ372">
            <v>14</v>
          </cell>
        </row>
        <row r="373">
          <cell r="B373">
            <v>1009</v>
          </cell>
          <cell r="C373" t="str">
            <v>针车C2线</v>
          </cell>
          <cell r="D373" t="str">
            <v>នាង​ ដាណា</v>
          </cell>
          <cell r="E373" t="str">
            <v>NEANG DANE</v>
          </cell>
          <cell r="F373" t="str">
            <v>F</v>
          </cell>
          <cell r="G373">
            <v>44403</v>
          </cell>
          <cell r="H373">
            <v>3</v>
          </cell>
          <cell r="I373">
            <v>44495</v>
          </cell>
        </row>
        <row r="373">
          <cell r="M373">
            <v>44496</v>
          </cell>
          <cell r="N373">
            <v>6</v>
          </cell>
          <cell r="O373">
            <v>44678</v>
          </cell>
          <cell r="P373">
            <v>44679</v>
          </cell>
          <cell r="Q373">
            <v>6</v>
          </cell>
          <cell r="R373">
            <v>44862</v>
          </cell>
          <cell r="S373">
            <v>44863</v>
          </cell>
          <cell r="T373">
            <v>6</v>
          </cell>
          <cell r="U373">
            <v>45045</v>
          </cell>
          <cell r="V373" t="str">
            <v>090723478</v>
          </cell>
          <cell r="W373">
            <v>35421</v>
          </cell>
          <cell r="X373">
            <v>25</v>
          </cell>
        </row>
        <row r="373">
          <cell r="AC373">
            <v>0</v>
          </cell>
          <cell r="AD373">
            <v>0</v>
          </cell>
          <cell r="AE373">
            <v>0</v>
          </cell>
          <cell r="AF373" t="e">
            <v>#REF!</v>
          </cell>
          <cell r="AG373" t="str">
            <v>124-433-4711</v>
          </cell>
          <cell r="AH373">
            <v>18</v>
          </cell>
          <cell r="AI373">
            <v>4</v>
          </cell>
          <cell r="AJ373">
            <v>14</v>
          </cell>
        </row>
        <row r="374">
          <cell r="B374">
            <v>1012</v>
          </cell>
          <cell r="C374" t="str">
            <v>成型大包装</v>
          </cell>
          <cell r="D374" t="str">
            <v>ឆាយ ចាន់នឿន</v>
          </cell>
          <cell r="E374" t="str">
            <v>CHHAY CHANNOEUN</v>
          </cell>
          <cell r="F374" t="str">
            <v>M</v>
          </cell>
          <cell r="G374">
            <v>44403</v>
          </cell>
          <cell r="H374">
            <v>3</v>
          </cell>
          <cell r="I374">
            <v>44495</v>
          </cell>
        </row>
        <row r="374">
          <cell r="M374">
            <v>44496</v>
          </cell>
          <cell r="N374">
            <v>6</v>
          </cell>
          <cell r="O374">
            <v>44678</v>
          </cell>
          <cell r="P374">
            <v>44679</v>
          </cell>
          <cell r="Q374">
            <v>6</v>
          </cell>
          <cell r="R374">
            <v>44862</v>
          </cell>
          <cell r="S374">
            <v>44863</v>
          </cell>
          <cell r="T374">
            <v>6</v>
          </cell>
          <cell r="U374">
            <v>45045</v>
          </cell>
          <cell r="V374" t="str">
            <v>0906669880</v>
          </cell>
          <cell r="W374">
            <v>35807</v>
          </cell>
          <cell r="X374">
            <v>24</v>
          </cell>
        </row>
        <row r="374">
          <cell r="AC374">
            <v>0</v>
          </cell>
          <cell r="AD374">
            <v>0</v>
          </cell>
          <cell r="AE374">
            <v>0</v>
          </cell>
          <cell r="AF374">
            <v>1427900</v>
          </cell>
          <cell r="AG374" t="str">
            <v>有发票</v>
          </cell>
          <cell r="AH374">
            <v>18</v>
          </cell>
          <cell r="AI374">
            <v>4</v>
          </cell>
          <cell r="AJ374">
            <v>14</v>
          </cell>
        </row>
        <row r="375">
          <cell r="B375">
            <v>1011</v>
          </cell>
          <cell r="C375" t="str">
            <v>成型D线</v>
          </cell>
          <cell r="D375" t="str">
            <v>ញ៉ែម សុភា</v>
          </cell>
          <cell r="E375" t="str">
            <v>NHEM SOPHEA </v>
          </cell>
          <cell r="F375" t="str">
            <v>M</v>
          </cell>
          <cell r="G375">
            <v>44404</v>
          </cell>
          <cell r="H375">
            <v>3</v>
          </cell>
          <cell r="I375">
            <v>44496</v>
          </cell>
        </row>
        <row r="375">
          <cell r="M375">
            <v>44497</v>
          </cell>
          <cell r="N375">
            <v>6</v>
          </cell>
          <cell r="O375">
            <v>44679</v>
          </cell>
          <cell r="P375">
            <v>44680</v>
          </cell>
          <cell r="Q375">
            <v>6</v>
          </cell>
          <cell r="R375">
            <v>44863</v>
          </cell>
          <cell r="S375">
            <v>44864</v>
          </cell>
          <cell r="T375">
            <v>6</v>
          </cell>
          <cell r="U375">
            <v>45046</v>
          </cell>
          <cell r="V375" t="str">
            <v>090852226</v>
          </cell>
          <cell r="W375">
            <v>35226</v>
          </cell>
          <cell r="X375">
            <v>25</v>
          </cell>
          <cell r="Y375" t="str">
            <v>19606192097908ខ</v>
          </cell>
        </row>
        <row r="375">
          <cell r="AC375">
            <v>1</v>
          </cell>
          <cell r="AD375">
            <v>0</v>
          </cell>
          <cell r="AE375">
            <v>0</v>
          </cell>
          <cell r="AF375" t="e">
            <v>#REF!</v>
          </cell>
          <cell r="AG375" t="str">
            <v>128-863-7074</v>
          </cell>
          <cell r="AH375">
            <v>18</v>
          </cell>
          <cell r="AI375">
            <v>9</v>
          </cell>
          <cell r="AJ375">
            <v>9</v>
          </cell>
        </row>
        <row r="376">
          <cell r="B376">
            <v>1014</v>
          </cell>
          <cell r="C376" t="str">
            <v>成型C线</v>
          </cell>
          <cell r="D376" t="str">
            <v>សាក់ ម៉ាឡា</v>
          </cell>
          <cell r="E376" t="str">
            <v>SAK MALA</v>
          </cell>
          <cell r="F376" t="str">
            <v>F</v>
          </cell>
          <cell r="G376">
            <v>44404</v>
          </cell>
          <cell r="H376">
            <v>3</v>
          </cell>
          <cell r="I376">
            <v>44496</v>
          </cell>
        </row>
        <row r="376">
          <cell r="M376">
            <v>44497</v>
          </cell>
          <cell r="N376">
            <v>6</v>
          </cell>
          <cell r="O376">
            <v>44679</v>
          </cell>
          <cell r="P376">
            <v>44680</v>
          </cell>
          <cell r="Q376">
            <v>6</v>
          </cell>
          <cell r="R376">
            <v>44863</v>
          </cell>
          <cell r="S376">
            <v>44864</v>
          </cell>
          <cell r="T376">
            <v>6</v>
          </cell>
          <cell r="U376">
            <v>45046</v>
          </cell>
          <cell r="V376" t="str">
            <v>09044469</v>
          </cell>
          <cell r="W376">
            <v>37691</v>
          </cell>
          <cell r="X376">
            <v>18</v>
          </cell>
        </row>
        <row r="376">
          <cell r="AC376">
            <v>0</v>
          </cell>
          <cell r="AD376">
            <v>0</v>
          </cell>
          <cell r="AE376">
            <v>0</v>
          </cell>
          <cell r="AF376" t="e">
            <v>#REF!</v>
          </cell>
          <cell r="AG376" t="str">
            <v>125-693-7698</v>
          </cell>
          <cell r="AH376">
            <v>18</v>
          </cell>
          <cell r="AI376">
            <v>4</v>
          </cell>
          <cell r="AJ376">
            <v>14</v>
          </cell>
        </row>
        <row r="377">
          <cell r="B377">
            <v>1017</v>
          </cell>
          <cell r="C377" t="str">
            <v>针车E1线</v>
          </cell>
          <cell r="D377" t="str">
            <v>ផន​ ស្រីនិច្ច</v>
          </cell>
          <cell r="E377" t="str">
            <v>PHORN SREYNICH</v>
          </cell>
          <cell r="F377" t="str">
            <v>F</v>
          </cell>
          <cell r="G377">
            <v>44404</v>
          </cell>
          <cell r="H377">
            <v>3</v>
          </cell>
          <cell r="I377">
            <v>44496</v>
          </cell>
        </row>
        <row r="377">
          <cell r="M377">
            <v>44497</v>
          </cell>
          <cell r="N377">
            <v>6</v>
          </cell>
          <cell r="O377">
            <v>44679</v>
          </cell>
          <cell r="P377">
            <v>44680</v>
          </cell>
          <cell r="Q377">
            <v>6</v>
          </cell>
          <cell r="R377">
            <v>44863</v>
          </cell>
          <cell r="S377">
            <v>44864</v>
          </cell>
          <cell r="T377">
            <v>6</v>
          </cell>
          <cell r="U377">
            <v>45046</v>
          </cell>
          <cell r="V377" t="str">
            <v>090894730</v>
          </cell>
          <cell r="W377">
            <v>36572</v>
          </cell>
          <cell r="X377">
            <v>22</v>
          </cell>
          <cell r="Y377" t="str">
            <v>20008192169204ឋ</v>
          </cell>
        </row>
        <row r="377">
          <cell r="AC377">
            <v>0</v>
          </cell>
          <cell r="AD377">
            <v>0</v>
          </cell>
          <cell r="AE377">
            <v>0</v>
          </cell>
          <cell r="AF377" t="str">
            <v>有发票</v>
          </cell>
          <cell r="AG377" t="str">
            <v>124-862-1852</v>
          </cell>
          <cell r="AH377">
            <v>18</v>
          </cell>
          <cell r="AI377">
            <v>4</v>
          </cell>
          <cell r="AJ377">
            <v>14</v>
          </cell>
        </row>
        <row r="378">
          <cell r="B378">
            <v>1018</v>
          </cell>
          <cell r="C378" t="str">
            <v>针车E1线</v>
          </cell>
          <cell r="D378" t="str">
            <v>ផល ស្រីមុំ</v>
          </cell>
          <cell r="E378" t="str">
            <v>PHAL SREYMOM</v>
          </cell>
          <cell r="F378" t="str">
            <v>F</v>
          </cell>
          <cell r="G378">
            <v>44404</v>
          </cell>
          <cell r="H378">
            <v>3</v>
          </cell>
          <cell r="I378">
            <v>44496</v>
          </cell>
        </row>
        <row r="378">
          <cell r="M378">
            <v>44497</v>
          </cell>
          <cell r="N378">
            <v>6</v>
          </cell>
          <cell r="O378">
            <v>44679</v>
          </cell>
          <cell r="P378">
            <v>44680</v>
          </cell>
          <cell r="Q378">
            <v>6</v>
          </cell>
          <cell r="R378">
            <v>44863</v>
          </cell>
          <cell r="S378">
            <v>44864</v>
          </cell>
          <cell r="T378">
            <v>6</v>
          </cell>
          <cell r="U378">
            <v>45046</v>
          </cell>
          <cell r="V378" t="str">
            <v>090859955</v>
          </cell>
          <cell r="W378">
            <v>34851</v>
          </cell>
          <cell r="X378">
            <v>26</v>
          </cell>
          <cell r="Y378" t="str">
            <v>29510170924688ស</v>
          </cell>
        </row>
        <row r="378">
          <cell r="AC378">
            <v>1</v>
          </cell>
          <cell r="AD378">
            <v>2</v>
          </cell>
          <cell r="AE378">
            <v>1</v>
          </cell>
          <cell r="AF378" t="e">
            <v>#REF!</v>
          </cell>
          <cell r="AG378" t="str">
            <v>125-928-9734</v>
          </cell>
          <cell r="AH378">
            <v>18</v>
          </cell>
          <cell r="AI378">
            <v>4</v>
          </cell>
          <cell r="AJ378">
            <v>14</v>
          </cell>
        </row>
        <row r="379">
          <cell r="B379">
            <v>1022</v>
          </cell>
          <cell r="C379" t="str">
            <v>成型A线</v>
          </cell>
          <cell r="D379" t="str">
            <v>គល់ ដារ៉ូ</v>
          </cell>
          <cell r="E379" t="str">
            <v>KUL DARO</v>
          </cell>
          <cell r="F379" t="str">
            <v>M</v>
          </cell>
          <cell r="G379">
            <v>44406</v>
          </cell>
          <cell r="H379">
            <v>3</v>
          </cell>
          <cell r="I379">
            <v>44498</v>
          </cell>
        </row>
        <row r="379">
          <cell r="M379">
            <v>44499</v>
          </cell>
          <cell r="N379">
            <v>6</v>
          </cell>
          <cell r="O379">
            <v>44681</v>
          </cell>
          <cell r="P379">
            <v>44682</v>
          </cell>
          <cell r="Q379">
            <v>6</v>
          </cell>
          <cell r="R379">
            <v>44866</v>
          </cell>
          <cell r="S379">
            <v>44867</v>
          </cell>
          <cell r="T379">
            <v>6</v>
          </cell>
          <cell r="U379">
            <v>45048</v>
          </cell>
          <cell r="V379" t="str">
            <v>090668153</v>
          </cell>
          <cell r="W379">
            <v>35435</v>
          </cell>
          <cell r="X379">
            <v>25</v>
          </cell>
          <cell r="Y379" t="str">
            <v>19708181633697ឃ</v>
          </cell>
        </row>
        <row r="379">
          <cell r="AC379">
            <v>1</v>
          </cell>
          <cell r="AD379">
            <v>2</v>
          </cell>
          <cell r="AE379">
            <v>0</v>
          </cell>
          <cell r="AF379" t="str">
            <v>有发票</v>
          </cell>
          <cell r="AG379" t="str">
            <v>有发票</v>
          </cell>
          <cell r="AH379">
            <v>18</v>
          </cell>
          <cell r="AI379">
            <v>4</v>
          </cell>
          <cell r="AJ379">
            <v>14</v>
          </cell>
        </row>
        <row r="380">
          <cell r="B380">
            <v>1028</v>
          </cell>
          <cell r="C380" t="str">
            <v>针车E2线</v>
          </cell>
          <cell r="D380" t="str">
            <v>គឹម សេត</v>
          </cell>
          <cell r="E380" t="str">
            <v>KOEM SETH</v>
          </cell>
          <cell r="F380" t="str">
            <v>F</v>
          </cell>
          <cell r="G380">
            <v>44410</v>
          </cell>
          <cell r="H380">
            <v>3</v>
          </cell>
          <cell r="I380">
            <v>44502</v>
          </cell>
        </row>
        <row r="380">
          <cell r="M380">
            <v>44503</v>
          </cell>
          <cell r="N380">
            <v>6</v>
          </cell>
          <cell r="O380">
            <v>44684</v>
          </cell>
          <cell r="P380">
            <v>44685</v>
          </cell>
          <cell r="Q380">
            <v>6</v>
          </cell>
          <cell r="R380">
            <v>44869</v>
          </cell>
          <cell r="S380">
            <v>44870</v>
          </cell>
          <cell r="T380">
            <v>6</v>
          </cell>
          <cell r="U380">
            <v>45051</v>
          </cell>
          <cell r="V380" t="str">
            <v>090722766</v>
          </cell>
          <cell r="W380">
            <v>29743</v>
          </cell>
          <cell r="X380">
            <v>40</v>
          </cell>
          <cell r="Y380" t="str">
            <v>28101170578346ប</v>
          </cell>
        </row>
        <row r="380">
          <cell r="AC380">
            <v>1</v>
          </cell>
          <cell r="AD380">
            <v>2</v>
          </cell>
          <cell r="AE380">
            <v>0</v>
          </cell>
          <cell r="AF380" t="str">
            <v>N1561265</v>
          </cell>
          <cell r="AG380" t="str">
            <v>有发票</v>
          </cell>
          <cell r="AH380">
            <v>18</v>
          </cell>
          <cell r="AI380">
            <v>4</v>
          </cell>
        </row>
        <row r="381">
          <cell r="B381">
            <v>1029</v>
          </cell>
          <cell r="C381" t="str">
            <v>针车D1线</v>
          </cell>
          <cell r="D381" t="str">
            <v>នួន សាភាន</v>
          </cell>
          <cell r="E381" t="str">
            <v>NUON SAPHEAN</v>
          </cell>
          <cell r="F381" t="str">
            <v>F</v>
          </cell>
          <cell r="G381">
            <v>44410</v>
          </cell>
          <cell r="H381">
            <v>3</v>
          </cell>
          <cell r="I381">
            <v>44502</v>
          </cell>
        </row>
        <row r="381">
          <cell r="M381">
            <v>44503</v>
          </cell>
          <cell r="N381">
            <v>6</v>
          </cell>
          <cell r="O381">
            <v>44684</v>
          </cell>
          <cell r="P381">
            <v>44685</v>
          </cell>
          <cell r="Q381">
            <v>6</v>
          </cell>
          <cell r="R381">
            <v>44869</v>
          </cell>
          <cell r="S381">
            <v>44870</v>
          </cell>
          <cell r="T381">
            <v>6</v>
          </cell>
          <cell r="U381">
            <v>45051</v>
          </cell>
          <cell r="V381" t="str">
            <v>090686569</v>
          </cell>
          <cell r="W381">
            <v>36253</v>
          </cell>
          <cell r="X381">
            <v>22</v>
          </cell>
          <cell r="Y381" t="str">
            <v>29907172845130ភ</v>
          </cell>
        </row>
        <row r="381">
          <cell r="AC381">
            <v>1</v>
          </cell>
          <cell r="AD381">
            <v>2</v>
          </cell>
          <cell r="AE381">
            <v>1</v>
          </cell>
          <cell r="AF381" t="str">
            <v>有发票</v>
          </cell>
          <cell r="AG381" t="str">
            <v>有发票</v>
          </cell>
          <cell r="AH381">
            <v>18</v>
          </cell>
          <cell r="AI381">
            <v>4</v>
          </cell>
        </row>
        <row r="382">
          <cell r="B382">
            <v>1039</v>
          </cell>
          <cell r="C382" t="str">
            <v>品管班长</v>
          </cell>
          <cell r="D382" t="str">
            <v>យ៉ាន់ ណូរ៉ា</v>
          </cell>
          <cell r="E382" t="str">
            <v>YANN NORA</v>
          </cell>
          <cell r="F382" t="str">
            <v>F</v>
          </cell>
          <cell r="G382">
            <v>44410</v>
          </cell>
          <cell r="H382">
            <v>3</v>
          </cell>
          <cell r="I382">
            <v>44502</v>
          </cell>
        </row>
        <row r="382">
          <cell r="M382">
            <v>44503</v>
          </cell>
          <cell r="N382">
            <v>6</v>
          </cell>
          <cell r="O382">
            <v>44684</v>
          </cell>
          <cell r="P382">
            <v>44685</v>
          </cell>
          <cell r="Q382">
            <v>6</v>
          </cell>
          <cell r="R382">
            <v>44869</v>
          </cell>
          <cell r="S382">
            <v>44870</v>
          </cell>
          <cell r="T382">
            <v>6</v>
          </cell>
          <cell r="U382">
            <v>45051</v>
          </cell>
          <cell r="V382" t="str">
            <v>110441260</v>
          </cell>
          <cell r="W382">
            <v>35128</v>
          </cell>
          <cell r="X382">
            <v>25</v>
          </cell>
          <cell r="Y382" t="str">
            <v>29603170643933ភ</v>
          </cell>
        </row>
        <row r="382">
          <cell r="AC382">
            <v>0</v>
          </cell>
          <cell r="AD382">
            <v>0</v>
          </cell>
          <cell r="AE382">
            <v>0</v>
          </cell>
          <cell r="AF382" t="str">
            <v>有发票</v>
          </cell>
          <cell r="AG382" t="str">
            <v>有发票</v>
          </cell>
          <cell r="AH382">
            <v>18</v>
          </cell>
          <cell r="AI382">
            <v>4</v>
          </cell>
        </row>
        <row r="383">
          <cell r="B383">
            <v>1041</v>
          </cell>
          <cell r="C383" t="str">
            <v>成型B线</v>
          </cell>
          <cell r="D383" t="str">
            <v>ភឿន សាបាន</v>
          </cell>
          <cell r="E383" t="str">
            <v>PHOEUNG SABAN</v>
          </cell>
          <cell r="F383" t="str">
            <v>F</v>
          </cell>
          <cell r="G383">
            <v>44412</v>
          </cell>
          <cell r="H383">
            <v>3</v>
          </cell>
          <cell r="I383">
            <v>44504</v>
          </cell>
        </row>
        <row r="383">
          <cell r="M383">
            <v>44505</v>
          </cell>
          <cell r="N383">
            <v>6</v>
          </cell>
          <cell r="O383">
            <v>44686</v>
          </cell>
          <cell r="P383">
            <v>44687</v>
          </cell>
          <cell r="Q383">
            <v>6</v>
          </cell>
          <cell r="R383">
            <v>44871</v>
          </cell>
          <cell r="S383">
            <v>44872</v>
          </cell>
          <cell r="T383">
            <v>6</v>
          </cell>
          <cell r="U383">
            <v>45053</v>
          </cell>
          <cell r="V383" t="str">
            <v>090573317</v>
          </cell>
          <cell r="W383">
            <v>28899</v>
          </cell>
          <cell r="X383">
            <v>43</v>
          </cell>
          <cell r="Y383" t="str">
            <v>27903170641328ប</v>
          </cell>
        </row>
        <row r="383">
          <cell r="AC383">
            <v>1</v>
          </cell>
          <cell r="AD383">
            <v>2</v>
          </cell>
          <cell r="AE383">
            <v>0</v>
          </cell>
          <cell r="AF383" t="str">
            <v>有发票</v>
          </cell>
          <cell r="AG383" t="str">
            <v>124-499-2741</v>
          </cell>
          <cell r="AH383">
            <v>18</v>
          </cell>
          <cell r="AI383">
            <v>4</v>
          </cell>
        </row>
        <row r="384">
          <cell r="B384">
            <v>1045</v>
          </cell>
          <cell r="C384" t="str">
            <v>针车C1线</v>
          </cell>
          <cell r="D384" t="str">
            <v>តាំង រស្មី</v>
          </cell>
          <cell r="E384" t="str">
            <v>TANG RAKSMEY</v>
          </cell>
          <cell r="F384" t="str">
            <v>F</v>
          </cell>
          <cell r="G384">
            <v>44412</v>
          </cell>
          <cell r="H384">
            <v>3</v>
          </cell>
          <cell r="I384">
            <v>44504</v>
          </cell>
        </row>
        <row r="384">
          <cell r="M384">
            <v>44505</v>
          </cell>
          <cell r="N384">
            <v>6</v>
          </cell>
          <cell r="O384">
            <v>44686</v>
          </cell>
          <cell r="P384">
            <v>44687</v>
          </cell>
          <cell r="Q384">
            <v>6</v>
          </cell>
          <cell r="R384">
            <v>44871</v>
          </cell>
          <cell r="S384">
            <v>44872</v>
          </cell>
          <cell r="T384">
            <v>6</v>
          </cell>
          <cell r="U384">
            <v>45053</v>
          </cell>
          <cell r="V384" t="str">
            <v>090623346</v>
          </cell>
          <cell r="W384">
            <v>32164</v>
          </cell>
          <cell r="X384">
            <v>34</v>
          </cell>
          <cell r="Y384" t="str">
            <v>28801170576713ភ</v>
          </cell>
        </row>
        <row r="384">
          <cell r="AC384">
            <v>1</v>
          </cell>
          <cell r="AD384">
            <v>2</v>
          </cell>
          <cell r="AE384">
            <v>0</v>
          </cell>
          <cell r="AF384" t="e">
            <v>#REF!</v>
          </cell>
          <cell r="AG384" t="str">
            <v>有发票</v>
          </cell>
          <cell r="AH384">
            <v>18</v>
          </cell>
          <cell r="AI384">
            <v>4</v>
          </cell>
        </row>
        <row r="385">
          <cell r="B385">
            <v>1047</v>
          </cell>
          <cell r="C385" t="str">
            <v>针车F2线</v>
          </cell>
          <cell r="D385" t="str">
            <v>គុយ ផានិត</v>
          </cell>
          <cell r="E385" t="str">
            <v>KUY PHANIT</v>
          </cell>
          <cell r="F385" t="str">
            <v>F</v>
          </cell>
          <cell r="G385">
            <v>44413</v>
          </cell>
          <cell r="H385">
            <v>3</v>
          </cell>
          <cell r="I385">
            <v>44505</v>
          </cell>
        </row>
        <row r="385">
          <cell r="M385">
            <v>44506</v>
          </cell>
          <cell r="N385">
            <v>6</v>
          </cell>
          <cell r="O385">
            <v>44687</v>
          </cell>
          <cell r="P385">
            <v>44688</v>
          </cell>
          <cell r="Q385">
            <v>6</v>
          </cell>
          <cell r="R385">
            <v>44872</v>
          </cell>
          <cell r="S385">
            <v>44873</v>
          </cell>
          <cell r="T385">
            <v>6</v>
          </cell>
          <cell r="U385">
            <v>45054</v>
          </cell>
          <cell r="V385" t="str">
            <v>090851274</v>
          </cell>
          <cell r="W385">
            <v>26403</v>
          </cell>
          <cell r="X385">
            <v>49</v>
          </cell>
          <cell r="Y385" t="str">
            <v>27202150017086ឈ</v>
          </cell>
        </row>
        <row r="385">
          <cell r="AC385">
            <v>1</v>
          </cell>
          <cell r="AD385">
            <v>3</v>
          </cell>
          <cell r="AE385">
            <v>0</v>
          </cell>
          <cell r="AF385" t="e">
            <v>#REF!</v>
          </cell>
          <cell r="AG385" t="str">
            <v>125-662-5850</v>
          </cell>
          <cell r="AH385">
            <v>18</v>
          </cell>
          <cell r="AI385">
            <v>4</v>
          </cell>
        </row>
        <row r="386">
          <cell r="B386">
            <v>1048</v>
          </cell>
          <cell r="C386" t="str">
            <v>针车D1线</v>
          </cell>
          <cell r="D386" t="str">
            <v>សំរិត ភ័ស</v>
          </cell>
          <cell r="E386" t="str">
            <v>SAMRITH PHORS</v>
          </cell>
          <cell r="F386" t="str">
            <v>F</v>
          </cell>
          <cell r="G386">
            <v>44413</v>
          </cell>
          <cell r="H386">
            <v>3</v>
          </cell>
          <cell r="I386">
            <v>44505</v>
          </cell>
        </row>
        <row r="386">
          <cell r="M386">
            <v>44506</v>
          </cell>
          <cell r="N386">
            <v>6</v>
          </cell>
          <cell r="O386">
            <v>44687</v>
          </cell>
          <cell r="P386">
            <v>44688</v>
          </cell>
          <cell r="Q386">
            <v>6</v>
          </cell>
          <cell r="R386">
            <v>44872</v>
          </cell>
          <cell r="S386">
            <v>44873</v>
          </cell>
          <cell r="T386">
            <v>6</v>
          </cell>
          <cell r="U386">
            <v>45054</v>
          </cell>
          <cell r="V386" t="str">
            <v>051330110</v>
          </cell>
          <cell r="W386">
            <v>34464</v>
          </cell>
          <cell r="X386">
            <v>27</v>
          </cell>
          <cell r="Y386" t="str">
            <v>29411181905326ន</v>
          </cell>
        </row>
        <row r="386">
          <cell r="AC386">
            <v>1</v>
          </cell>
          <cell r="AD386">
            <v>2</v>
          </cell>
          <cell r="AE386">
            <v>0</v>
          </cell>
          <cell r="AF386" t="e">
            <v>#REF!</v>
          </cell>
          <cell r="AG386" t="str">
            <v>有发票</v>
          </cell>
          <cell r="AH386">
            <v>18</v>
          </cell>
          <cell r="AI386">
            <v>4</v>
          </cell>
        </row>
        <row r="387">
          <cell r="B387">
            <v>1049</v>
          </cell>
          <cell r="C387" t="str">
            <v>针车D1线</v>
          </cell>
          <cell r="D387" t="str">
            <v>ប៉ែន​ ចិត្រា</v>
          </cell>
          <cell r="E387" t="str">
            <v>PEN CHETRA</v>
          </cell>
          <cell r="F387" t="str">
            <v>M</v>
          </cell>
          <cell r="G387">
            <v>44413</v>
          </cell>
          <cell r="H387">
            <v>3</v>
          </cell>
          <cell r="I387">
            <v>44505</v>
          </cell>
        </row>
        <row r="387">
          <cell r="M387">
            <v>44506</v>
          </cell>
          <cell r="N387">
            <v>6</v>
          </cell>
          <cell r="O387">
            <v>44687</v>
          </cell>
          <cell r="P387">
            <v>44688</v>
          </cell>
          <cell r="Q387">
            <v>6</v>
          </cell>
          <cell r="R387">
            <v>44872</v>
          </cell>
          <cell r="S387">
            <v>44873</v>
          </cell>
          <cell r="T387">
            <v>6</v>
          </cell>
          <cell r="U387">
            <v>45054</v>
          </cell>
          <cell r="V387" t="str">
            <v>090677855</v>
          </cell>
          <cell r="W387">
            <v>33761</v>
          </cell>
          <cell r="X387">
            <v>29</v>
          </cell>
          <cell r="Y387" t="str">
            <v>19201170569732ប</v>
          </cell>
        </row>
        <row r="387">
          <cell r="AC387">
            <v>1</v>
          </cell>
          <cell r="AD387">
            <v>0</v>
          </cell>
          <cell r="AE387">
            <v>0</v>
          </cell>
          <cell r="AF387" t="e">
            <v>#REF!</v>
          </cell>
          <cell r="AG387">
            <v>210446</v>
          </cell>
          <cell r="AH387">
            <v>18</v>
          </cell>
          <cell r="AI387">
            <v>4</v>
          </cell>
        </row>
        <row r="388">
          <cell r="B388">
            <v>1051</v>
          </cell>
          <cell r="C388" t="str">
            <v>针车E2线</v>
          </cell>
          <cell r="D388" t="str">
            <v>យ៉ា ភក្តី</v>
          </cell>
          <cell r="E388" t="str">
            <v>YA PHAKDY</v>
          </cell>
          <cell r="F388" t="str">
            <v>F</v>
          </cell>
          <cell r="G388">
            <v>44413</v>
          </cell>
          <cell r="H388">
            <v>3</v>
          </cell>
          <cell r="I388">
            <v>44505</v>
          </cell>
        </row>
        <row r="388">
          <cell r="M388">
            <v>44506</v>
          </cell>
          <cell r="N388">
            <v>6</v>
          </cell>
          <cell r="O388">
            <v>44687</v>
          </cell>
          <cell r="P388">
            <v>44688</v>
          </cell>
          <cell r="Q388">
            <v>6</v>
          </cell>
          <cell r="R388">
            <v>44872</v>
          </cell>
          <cell r="S388">
            <v>44873</v>
          </cell>
          <cell r="T388">
            <v>6</v>
          </cell>
          <cell r="U388">
            <v>45054</v>
          </cell>
          <cell r="V388" t="str">
            <v>090563040</v>
          </cell>
          <cell r="W388">
            <v>30474</v>
          </cell>
          <cell r="X388">
            <v>38</v>
          </cell>
        </row>
        <row r="388">
          <cell r="AC388">
            <v>1</v>
          </cell>
          <cell r="AD388">
            <v>2</v>
          </cell>
          <cell r="AE388">
            <v>0</v>
          </cell>
          <cell r="AF388" t="e">
            <v>#REF!</v>
          </cell>
          <cell r="AG388" t="str">
            <v>126-536-7642</v>
          </cell>
          <cell r="AH388">
            <v>18</v>
          </cell>
          <cell r="AI388">
            <v>4</v>
          </cell>
        </row>
        <row r="389">
          <cell r="B389">
            <v>1052</v>
          </cell>
          <cell r="C389" t="str">
            <v>针车E2线</v>
          </cell>
          <cell r="D389" t="str">
            <v>ងួន និមល់</v>
          </cell>
          <cell r="E389" t="str">
            <v>NHUON NIMUL</v>
          </cell>
          <cell r="F389" t="str">
            <v>F</v>
          </cell>
          <cell r="G389">
            <v>44413</v>
          </cell>
          <cell r="H389">
            <v>3</v>
          </cell>
          <cell r="I389">
            <v>44505</v>
          </cell>
        </row>
        <row r="389">
          <cell r="M389">
            <v>44506</v>
          </cell>
          <cell r="N389">
            <v>6</v>
          </cell>
          <cell r="O389">
            <v>44687</v>
          </cell>
          <cell r="P389">
            <v>44688</v>
          </cell>
          <cell r="Q389">
            <v>6</v>
          </cell>
          <cell r="R389">
            <v>44872</v>
          </cell>
          <cell r="S389">
            <v>44873</v>
          </cell>
          <cell r="T389">
            <v>6</v>
          </cell>
          <cell r="U389">
            <v>45054</v>
          </cell>
          <cell r="V389" t="str">
            <v>090824271</v>
          </cell>
          <cell r="W389">
            <v>32182</v>
          </cell>
          <cell r="X389">
            <v>34</v>
          </cell>
        </row>
        <row r="389">
          <cell r="AC389">
            <v>1</v>
          </cell>
          <cell r="AD389">
            <v>2</v>
          </cell>
          <cell r="AE389">
            <v>0</v>
          </cell>
          <cell r="AF389" t="e">
            <v>#REF!</v>
          </cell>
          <cell r="AG389" t="str">
            <v>有发票</v>
          </cell>
          <cell r="AH389">
            <v>18</v>
          </cell>
          <cell r="AI389">
            <v>4</v>
          </cell>
        </row>
        <row r="390">
          <cell r="B390">
            <v>1054</v>
          </cell>
          <cell r="C390" t="str">
            <v>削皮</v>
          </cell>
          <cell r="D390" t="str">
            <v>តី ចាន់ថា</v>
          </cell>
          <cell r="E390" t="str">
            <v>TEY CHANTHA</v>
          </cell>
          <cell r="F390" t="str">
            <v>F</v>
          </cell>
          <cell r="G390">
            <v>44413</v>
          </cell>
          <cell r="H390">
            <v>3</v>
          </cell>
          <cell r="I390">
            <v>44505</v>
          </cell>
        </row>
        <row r="390">
          <cell r="M390">
            <v>44506</v>
          </cell>
          <cell r="N390">
            <v>6</v>
          </cell>
          <cell r="O390">
            <v>44687</v>
          </cell>
          <cell r="P390">
            <v>44688</v>
          </cell>
          <cell r="Q390">
            <v>6</v>
          </cell>
          <cell r="R390">
            <v>44872</v>
          </cell>
          <cell r="S390">
            <v>44873</v>
          </cell>
          <cell r="T390">
            <v>6</v>
          </cell>
          <cell r="U390">
            <v>45054</v>
          </cell>
          <cell r="V390" t="str">
            <v>050863794</v>
          </cell>
          <cell r="W390">
            <v>34990</v>
          </cell>
          <cell r="X390">
            <v>26</v>
          </cell>
          <cell r="Y390" t="str">
            <v>29512171054479ម</v>
          </cell>
        </row>
        <row r="390">
          <cell r="AC390">
            <v>1</v>
          </cell>
          <cell r="AD390">
            <v>2</v>
          </cell>
          <cell r="AE390">
            <v>0</v>
          </cell>
          <cell r="AF390" t="e">
            <v>#REF!</v>
          </cell>
          <cell r="AG390" t="str">
            <v>128-954-8524</v>
          </cell>
          <cell r="AH390">
            <v>18</v>
          </cell>
          <cell r="AI390">
            <v>3</v>
          </cell>
        </row>
        <row r="391">
          <cell r="B391">
            <v>1056</v>
          </cell>
          <cell r="C391" t="str">
            <v>裁断</v>
          </cell>
          <cell r="D391" t="str">
            <v>សេង ចន្ធូ</v>
          </cell>
          <cell r="E391" t="str">
            <v>SENG CHANTHOU</v>
          </cell>
          <cell r="F391" t="str">
            <v>F</v>
          </cell>
          <cell r="G391">
            <v>44413</v>
          </cell>
          <cell r="H391">
            <v>3</v>
          </cell>
          <cell r="I391">
            <v>44505</v>
          </cell>
        </row>
        <row r="391">
          <cell r="M391">
            <v>44506</v>
          </cell>
          <cell r="N391">
            <v>6</v>
          </cell>
          <cell r="O391">
            <v>44687</v>
          </cell>
          <cell r="P391">
            <v>44688</v>
          </cell>
          <cell r="Q391">
            <v>6</v>
          </cell>
          <cell r="R391">
            <v>44872</v>
          </cell>
          <cell r="S391">
            <v>44873</v>
          </cell>
          <cell r="T391">
            <v>6</v>
          </cell>
          <cell r="U391">
            <v>45054</v>
          </cell>
          <cell r="V391" t="str">
            <v>090486143</v>
          </cell>
          <cell r="W391">
            <v>34165</v>
          </cell>
          <cell r="X391">
            <v>28</v>
          </cell>
        </row>
        <row r="391">
          <cell r="AC391">
            <v>0</v>
          </cell>
          <cell r="AD391">
            <v>0</v>
          </cell>
          <cell r="AE391">
            <v>0</v>
          </cell>
          <cell r="AF391" t="e">
            <v>#REF!</v>
          </cell>
          <cell r="AG391">
            <v>99884</v>
          </cell>
          <cell r="AH391">
            <v>18</v>
          </cell>
          <cell r="AI391">
            <v>4</v>
          </cell>
        </row>
        <row r="392">
          <cell r="B392">
            <v>1057</v>
          </cell>
          <cell r="C392" t="str">
            <v>裁断</v>
          </cell>
          <cell r="D392" t="str">
            <v>សេង ចាន់ន្ធៀប</v>
          </cell>
          <cell r="E392" t="str">
            <v>SENG CHAN THEAB</v>
          </cell>
          <cell r="F392" t="str">
            <v>F</v>
          </cell>
          <cell r="G392">
            <v>44413</v>
          </cell>
          <cell r="H392">
            <v>3</v>
          </cell>
          <cell r="I392">
            <v>44505</v>
          </cell>
        </row>
        <row r="392">
          <cell r="M392">
            <v>44506</v>
          </cell>
          <cell r="N392">
            <v>6</v>
          </cell>
          <cell r="O392">
            <v>44687</v>
          </cell>
          <cell r="P392">
            <v>44688</v>
          </cell>
          <cell r="Q392">
            <v>6</v>
          </cell>
          <cell r="R392">
            <v>44872</v>
          </cell>
          <cell r="S392">
            <v>44873</v>
          </cell>
          <cell r="T392">
            <v>6</v>
          </cell>
          <cell r="U392">
            <v>45054</v>
          </cell>
          <cell r="V392" t="str">
            <v>090537354</v>
          </cell>
          <cell r="W392">
            <v>35131</v>
          </cell>
          <cell r="X392">
            <v>25</v>
          </cell>
        </row>
        <row r="392">
          <cell r="AC392">
            <v>0</v>
          </cell>
          <cell r="AD392">
            <v>0</v>
          </cell>
          <cell r="AE392">
            <v>0</v>
          </cell>
          <cell r="AF392" t="e">
            <v>#REF!</v>
          </cell>
          <cell r="AG392" t="str">
            <v>127-091-6125</v>
          </cell>
          <cell r="AH392">
            <v>18</v>
          </cell>
          <cell r="AI392">
            <v>4</v>
          </cell>
        </row>
        <row r="393">
          <cell r="B393">
            <v>1058</v>
          </cell>
          <cell r="C393" t="str">
            <v>成型C线</v>
          </cell>
          <cell r="D393" t="str">
            <v>នី ស៊ីយ៉ា</v>
          </cell>
          <cell r="E393" t="str">
            <v>NY SIYA</v>
          </cell>
          <cell r="F393" t="str">
            <v>M</v>
          </cell>
          <cell r="G393">
            <v>44414</v>
          </cell>
          <cell r="H393">
            <v>3</v>
          </cell>
          <cell r="I393">
            <v>44506</v>
          </cell>
        </row>
        <row r="393">
          <cell r="M393">
            <v>44507</v>
          </cell>
          <cell r="N393">
            <v>6</v>
          </cell>
          <cell r="O393">
            <v>44688</v>
          </cell>
          <cell r="P393">
            <v>44689</v>
          </cell>
          <cell r="Q393">
            <v>6</v>
          </cell>
          <cell r="R393">
            <v>44873</v>
          </cell>
          <cell r="S393">
            <v>44874</v>
          </cell>
          <cell r="T393">
            <v>6</v>
          </cell>
          <cell r="U393">
            <v>45055</v>
          </cell>
          <cell r="V393" t="str">
            <v>090943338</v>
          </cell>
          <cell r="W393">
            <v>37777</v>
          </cell>
          <cell r="X393">
            <v>18</v>
          </cell>
        </row>
        <row r="393">
          <cell r="AC393">
            <v>0</v>
          </cell>
          <cell r="AD393">
            <v>0</v>
          </cell>
          <cell r="AE393">
            <v>0</v>
          </cell>
          <cell r="AF393" t="e">
            <v>#REF!</v>
          </cell>
          <cell r="AG393" t="str">
            <v>128-621-9533</v>
          </cell>
          <cell r="AH393">
            <v>18</v>
          </cell>
          <cell r="AI393">
            <v>4</v>
          </cell>
        </row>
        <row r="394">
          <cell r="B394">
            <v>1061</v>
          </cell>
          <cell r="C394" t="str">
            <v>针车E1线班长</v>
          </cell>
          <cell r="D394" t="str">
            <v>យ៉ា សុផាន់ម៉ៃ</v>
          </cell>
          <cell r="E394" t="str">
            <v>YA SOPHANNMAI</v>
          </cell>
          <cell r="F394" t="str">
            <v>F</v>
          </cell>
          <cell r="G394">
            <v>44415</v>
          </cell>
          <cell r="H394">
            <v>3</v>
          </cell>
          <cell r="I394">
            <v>44507</v>
          </cell>
        </row>
        <row r="394">
          <cell r="M394">
            <v>44508</v>
          </cell>
          <cell r="N394">
            <v>6</v>
          </cell>
          <cell r="O394">
            <v>44689</v>
          </cell>
          <cell r="P394">
            <v>44690</v>
          </cell>
          <cell r="Q394">
            <v>6</v>
          </cell>
          <cell r="R394">
            <v>44874</v>
          </cell>
          <cell r="S394">
            <v>44875</v>
          </cell>
          <cell r="T394">
            <v>6</v>
          </cell>
          <cell r="U394">
            <v>45056</v>
          </cell>
          <cell r="V394" t="str">
            <v>090512559</v>
          </cell>
          <cell r="W394">
            <v>34346</v>
          </cell>
          <cell r="X394">
            <v>28</v>
          </cell>
        </row>
        <row r="394">
          <cell r="AC394">
            <v>1</v>
          </cell>
          <cell r="AD394">
            <v>2</v>
          </cell>
          <cell r="AE394">
            <v>1</v>
          </cell>
          <cell r="AF394" t="e">
            <v>#REF!</v>
          </cell>
          <cell r="AG394" t="str">
            <v>128-591-3488</v>
          </cell>
          <cell r="AH394">
            <v>18</v>
          </cell>
          <cell r="AI394">
            <v>4</v>
          </cell>
        </row>
        <row r="395">
          <cell r="B395">
            <v>1062</v>
          </cell>
          <cell r="C395" t="str">
            <v>成型D组长</v>
          </cell>
          <cell r="D395" t="str">
            <v>អ៊ួន សំប៊យនី</v>
          </cell>
          <cell r="E395" t="str">
            <v>UON SAMBORYNY</v>
          </cell>
          <cell r="F395" t="str">
            <v>F</v>
          </cell>
          <cell r="G395">
            <v>44414</v>
          </cell>
          <cell r="H395">
            <v>3</v>
          </cell>
          <cell r="I395">
            <v>44506</v>
          </cell>
        </row>
        <row r="395">
          <cell r="M395">
            <v>44507</v>
          </cell>
          <cell r="N395">
            <v>6</v>
          </cell>
          <cell r="O395">
            <v>44688</v>
          </cell>
          <cell r="P395">
            <v>44689</v>
          </cell>
          <cell r="Q395">
            <v>6</v>
          </cell>
          <cell r="R395">
            <v>44873</v>
          </cell>
          <cell r="S395">
            <v>44874</v>
          </cell>
          <cell r="T395">
            <v>6</v>
          </cell>
          <cell r="U395">
            <v>45055</v>
          </cell>
          <cell r="V395" t="str">
            <v>090751427</v>
          </cell>
          <cell r="W395">
            <v>34661</v>
          </cell>
          <cell r="X395">
            <v>27</v>
          </cell>
        </row>
        <row r="395">
          <cell r="AC395">
            <v>1</v>
          </cell>
          <cell r="AD395">
            <v>2</v>
          </cell>
          <cell r="AE395">
            <v>1</v>
          </cell>
          <cell r="AF395" t="e">
            <v>#REF!</v>
          </cell>
          <cell r="AG395" t="str">
            <v>有发票</v>
          </cell>
          <cell r="AH395">
            <v>18</v>
          </cell>
          <cell r="AI395">
            <v>6</v>
          </cell>
        </row>
        <row r="395">
          <cell r="AK395">
            <v>2</v>
          </cell>
        </row>
        <row r="396">
          <cell r="B396">
            <v>1064</v>
          </cell>
          <cell r="C396" t="str">
            <v>材料仓</v>
          </cell>
          <cell r="D396" t="str">
            <v>សៅ សុធា</v>
          </cell>
          <cell r="E396" t="str">
            <v>SAO SOTHEA</v>
          </cell>
          <cell r="F396" t="str">
            <v>M</v>
          </cell>
          <cell r="G396">
            <v>44415</v>
          </cell>
          <cell r="H396">
            <v>3</v>
          </cell>
          <cell r="I396">
            <v>44507</v>
          </cell>
        </row>
        <row r="396">
          <cell r="M396">
            <v>44508</v>
          </cell>
          <cell r="N396">
            <v>6</v>
          </cell>
          <cell r="O396">
            <v>44689</v>
          </cell>
          <cell r="P396">
            <v>44690</v>
          </cell>
          <cell r="Q396">
            <v>6</v>
          </cell>
          <cell r="R396">
            <v>44874</v>
          </cell>
          <cell r="S396">
            <v>44875</v>
          </cell>
          <cell r="T396">
            <v>6</v>
          </cell>
          <cell r="U396">
            <v>45056</v>
          </cell>
          <cell r="V396" t="str">
            <v>090702626</v>
          </cell>
          <cell r="W396">
            <v>35926</v>
          </cell>
          <cell r="X396">
            <v>23</v>
          </cell>
          <cell r="Y396" t="str">
            <v>19604170694471វ</v>
          </cell>
        </row>
        <row r="396">
          <cell r="AC396">
            <v>1</v>
          </cell>
          <cell r="AD396">
            <v>0</v>
          </cell>
          <cell r="AE396">
            <v>0</v>
          </cell>
          <cell r="AF396" t="e">
            <v>#REF!</v>
          </cell>
          <cell r="AG396" t="str">
            <v>126-536-5489</v>
          </cell>
          <cell r="AH396">
            <v>18</v>
          </cell>
          <cell r="AI396">
            <v>4</v>
          </cell>
        </row>
        <row r="397">
          <cell r="B397">
            <v>1068</v>
          </cell>
          <cell r="C397" t="str">
            <v>裁断翻译</v>
          </cell>
          <cell r="D397" t="str">
            <v>មិនមឿន ជីងថុង</v>
          </cell>
          <cell r="E397" t="str">
            <v>MENMOEURN</v>
          </cell>
          <cell r="F397" t="str">
            <v>M</v>
          </cell>
          <cell r="G397">
            <v>44417</v>
          </cell>
          <cell r="H397">
            <v>3</v>
          </cell>
          <cell r="I397">
            <v>44509</v>
          </cell>
        </row>
        <row r="397">
          <cell r="M397">
            <v>44510</v>
          </cell>
          <cell r="N397">
            <v>6</v>
          </cell>
          <cell r="O397">
            <v>44691</v>
          </cell>
          <cell r="P397">
            <v>44692</v>
          </cell>
          <cell r="Q397">
            <v>6</v>
          </cell>
          <cell r="R397">
            <v>44876</v>
          </cell>
          <cell r="S397">
            <v>44877</v>
          </cell>
          <cell r="T397">
            <v>6</v>
          </cell>
          <cell r="U397">
            <v>45058</v>
          </cell>
          <cell r="V397" t="str">
            <v>090875799</v>
          </cell>
          <cell r="W397">
            <v>37368</v>
          </cell>
          <cell r="X397">
            <v>19</v>
          </cell>
          <cell r="Y397" t="str">
            <v>10205202367832ឈ</v>
          </cell>
        </row>
        <row r="397">
          <cell r="AC397">
            <v>0</v>
          </cell>
          <cell r="AD397">
            <v>0</v>
          </cell>
          <cell r="AE397">
            <v>0</v>
          </cell>
          <cell r="AF397" t="str">
            <v>有发票</v>
          </cell>
          <cell r="AG397" t="str">
            <v>124-287-99618</v>
          </cell>
          <cell r="AH397">
            <v>18</v>
          </cell>
          <cell r="AI397">
            <v>4</v>
          </cell>
        </row>
        <row r="398">
          <cell r="B398">
            <v>1082</v>
          </cell>
          <cell r="C398" t="str">
            <v>成型D线</v>
          </cell>
          <cell r="D398" t="str">
            <v>ភោគ យ៉ាន់​ស៊ីថុន </v>
          </cell>
          <cell r="E398" t="str">
            <v>PHORK YANSITHON</v>
          </cell>
          <cell r="F398" t="str">
            <v>M</v>
          </cell>
          <cell r="G398">
            <v>44417</v>
          </cell>
          <cell r="H398">
            <v>3</v>
          </cell>
          <cell r="I398">
            <v>44509</v>
          </cell>
        </row>
        <row r="398">
          <cell r="M398">
            <v>44510</v>
          </cell>
          <cell r="N398">
            <v>6</v>
          </cell>
          <cell r="O398">
            <v>44691</v>
          </cell>
          <cell r="P398">
            <v>44692</v>
          </cell>
          <cell r="Q398">
            <v>6</v>
          </cell>
          <cell r="R398">
            <v>44876</v>
          </cell>
          <cell r="S398">
            <v>44877</v>
          </cell>
          <cell r="T398">
            <v>6</v>
          </cell>
          <cell r="U398">
            <v>45058</v>
          </cell>
          <cell r="V398" t="str">
            <v>09745888</v>
          </cell>
          <cell r="W398">
            <v>32208</v>
          </cell>
          <cell r="X398">
            <v>34</v>
          </cell>
          <cell r="Y398" t="str">
            <v>18803170663039ព</v>
          </cell>
        </row>
        <row r="398">
          <cell r="AC398">
            <v>1</v>
          </cell>
          <cell r="AD398">
            <v>2</v>
          </cell>
          <cell r="AE398">
            <v>0</v>
          </cell>
          <cell r="AF398" t="str">
            <v>N1417997</v>
          </cell>
          <cell r="AG398" t="str">
            <v>有发票</v>
          </cell>
          <cell r="AH398">
            <v>18</v>
          </cell>
          <cell r="AI398">
            <v>4</v>
          </cell>
        </row>
        <row r="399">
          <cell r="B399">
            <v>1094</v>
          </cell>
          <cell r="C399" t="str">
            <v>成型B线</v>
          </cell>
          <cell r="D399" t="str">
            <v>ឥន ឡេង</v>
          </cell>
          <cell r="E399" t="str">
            <v>EN LENG</v>
          </cell>
          <cell r="F399" t="str">
            <v>M</v>
          </cell>
          <cell r="G399">
            <v>44418</v>
          </cell>
          <cell r="H399">
            <v>3</v>
          </cell>
          <cell r="I399">
            <v>44510</v>
          </cell>
        </row>
        <row r="399">
          <cell r="M399">
            <v>44511</v>
          </cell>
          <cell r="N399">
            <v>6</v>
          </cell>
          <cell r="O399">
            <v>44692</v>
          </cell>
          <cell r="P399">
            <v>44693</v>
          </cell>
          <cell r="Q399">
            <v>6</v>
          </cell>
          <cell r="R399">
            <v>44877</v>
          </cell>
          <cell r="S399">
            <v>44878</v>
          </cell>
          <cell r="T399">
            <v>6</v>
          </cell>
          <cell r="U399">
            <v>45059</v>
          </cell>
          <cell r="V399" t="str">
            <v>090618553</v>
          </cell>
          <cell r="W399">
            <v>35327</v>
          </cell>
          <cell r="X399">
            <v>25</v>
          </cell>
          <cell r="Y399" t="str">
            <v>196051813494998ជ</v>
          </cell>
        </row>
        <row r="399">
          <cell r="AC399">
            <v>1</v>
          </cell>
          <cell r="AD399">
            <v>1</v>
          </cell>
          <cell r="AE399">
            <v>1</v>
          </cell>
          <cell r="AF399" t="e">
            <v>#REF!</v>
          </cell>
          <cell r="AG399" t="str">
            <v>128-880-6680</v>
          </cell>
          <cell r="AH399">
            <v>18</v>
          </cell>
          <cell r="AI399">
            <v>4</v>
          </cell>
        </row>
        <row r="400">
          <cell r="B400">
            <v>1096</v>
          </cell>
          <cell r="C400" t="str">
            <v>成型D线</v>
          </cell>
          <cell r="D400" t="str">
            <v>កែវ សុភា</v>
          </cell>
          <cell r="E400" t="str">
            <v>KEO SOPHEA</v>
          </cell>
          <cell r="F400" t="str">
            <v>F</v>
          </cell>
          <cell r="G400">
            <v>44417</v>
          </cell>
          <cell r="H400">
            <v>3</v>
          </cell>
          <cell r="I400">
            <v>44509</v>
          </cell>
        </row>
        <row r="400">
          <cell r="M400">
            <v>44510</v>
          </cell>
          <cell r="N400">
            <v>6</v>
          </cell>
          <cell r="O400">
            <v>44691</v>
          </cell>
          <cell r="P400">
            <v>44692</v>
          </cell>
          <cell r="Q400">
            <v>6</v>
          </cell>
          <cell r="R400">
            <v>44876</v>
          </cell>
          <cell r="S400">
            <v>44877</v>
          </cell>
          <cell r="T400">
            <v>6</v>
          </cell>
          <cell r="U400">
            <v>45058</v>
          </cell>
          <cell r="V400" t="str">
            <v>090835018</v>
          </cell>
          <cell r="W400">
            <v>27718</v>
          </cell>
          <cell r="X400">
            <v>46</v>
          </cell>
        </row>
        <row r="400">
          <cell r="AC400">
            <v>1</v>
          </cell>
          <cell r="AD400">
            <v>2</v>
          </cell>
          <cell r="AE400">
            <v>0</v>
          </cell>
          <cell r="AF400" t="e">
            <v>#REF!</v>
          </cell>
          <cell r="AG400" t="str">
            <v>125-106-9320</v>
          </cell>
          <cell r="AH400">
            <v>18</v>
          </cell>
          <cell r="AI400">
            <v>4</v>
          </cell>
        </row>
        <row r="401">
          <cell r="B401">
            <v>1100</v>
          </cell>
          <cell r="C401" t="str">
            <v>成型D线</v>
          </cell>
          <cell r="D401" t="str">
            <v>ដៀវ ស្រីពៅ</v>
          </cell>
          <cell r="E401" t="str">
            <v>DIEV SREYPEOU</v>
          </cell>
          <cell r="F401" t="str">
            <v>F</v>
          </cell>
          <cell r="G401">
            <v>44417</v>
          </cell>
          <cell r="H401">
            <v>3</v>
          </cell>
          <cell r="I401">
            <v>44509</v>
          </cell>
        </row>
        <row r="401">
          <cell r="M401">
            <v>44510</v>
          </cell>
          <cell r="N401">
            <v>6</v>
          </cell>
          <cell r="O401">
            <v>44691</v>
          </cell>
          <cell r="P401">
            <v>44692</v>
          </cell>
          <cell r="Q401">
            <v>6</v>
          </cell>
          <cell r="R401">
            <v>44876</v>
          </cell>
          <cell r="S401">
            <v>44877</v>
          </cell>
          <cell r="T401">
            <v>6</v>
          </cell>
          <cell r="U401">
            <v>45058</v>
          </cell>
          <cell r="V401" t="str">
            <v>09095267</v>
          </cell>
          <cell r="W401">
            <v>37767</v>
          </cell>
          <cell r="X401">
            <v>18</v>
          </cell>
        </row>
        <row r="401">
          <cell r="AC401">
            <v>0</v>
          </cell>
          <cell r="AD401">
            <v>0</v>
          </cell>
          <cell r="AE401">
            <v>0</v>
          </cell>
          <cell r="AF401" t="e">
            <v>#REF!</v>
          </cell>
          <cell r="AG401" t="str">
            <v>有发票</v>
          </cell>
          <cell r="AH401">
            <v>18</v>
          </cell>
          <cell r="AI401">
            <v>4</v>
          </cell>
        </row>
        <row r="402">
          <cell r="B402">
            <v>1070</v>
          </cell>
          <cell r="C402" t="str">
            <v>针车E1线</v>
          </cell>
          <cell r="D402" t="str">
            <v>ម៉ៅ ធារី</v>
          </cell>
          <cell r="E402" t="str">
            <v>MAO THEARY</v>
          </cell>
          <cell r="F402" t="str">
            <v>F</v>
          </cell>
          <cell r="G402">
            <v>44418</v>
          </cell>
          <cell r="H402">
            <v>3</v>
          </cell>
          <cell r="I402">
            <v>44510</v>
          </cell>
        </row>
        <row r="402">
          <cell r="M402">
            <v>44511</v>
          </cell>
          <cell r="N402">
            <v>6</v>
          </cell>
          <cell r="O402">
            <v>44692</v>
          </cell>
          <cell r="P402">
            <v>44693</v>
          </cell>
          <cell r="Q402">
            <v>6</v>
          </cell>
          <cell r="R402">
            <v>44877</v>
          </cell>
          <cell r="S402">
            <v>44878</v>
          </cell>
          <cell r="T402">
            <v>6</v>
          </cell>
          <cell r="U402">
            <v>45059</v>
          </cell>
          <cell r="V402" t="str">
            <v>090711484</v>
          </cell>
          <cell r="W402">
            <v>33979</v>
          </cell>
          <cell r="X402">
            <v>29</v>
          </cell>
          <cell r="Y402" t="str">
            <v>29311170960230ឋ</v>
          </cell>
        </row>
        <row r="402">
          <cell r="AC402">
            <v>1</v>
          </cell>
          <cell r="AD402">
            <v>1</v>
          </cell>
          <cell r="AE402">
            <v>0</v>
          </cell>
          <cell r="AF402" t="e">
            <v>#REF!</v>
          </cell>
          <cell r="AG402" t="str">
            <v>有发票</v>
          </cell>
          <cell r="AH402">
            <v>18</v>
          </cell>
          <cell r="AI402">
            <v>4</v>
          </cell>
        </row>
        <row r="403">
          <cell r="B403">
            <v>1071</v>
          </cell>
          <cell r="C403" t="str">
            <v>针车E2线</v>
          </cell>
          <cell r="D403" t="str">
            <v>ម៉ីង ផល្លី</v>
          </cell>
          <cell r="E403" t="str">
            <v>MENG PHALLY</v>
          </cell>
          <cell r="F403" t="str">
            <v>F</v>
          </cell>
          <cell r="G403">
            <v>44418</v>
          </cell>
          <cell r="H403">
            <v>3</v>
          </cell>
          <cell r="I403">
            <v>44510</v>
          </cell>
        </row>
        <row r="403">
          <cell r="M403">
            <v>44511</v>
          </cell>
          <cell r="N403">
            <v>6</v>
          </cell>
          <cell r="O403">
            <v>44692</v>
          </cell>
          <cell r="P403">
            <v>44693</v>
          </cell>
          <cell r="Q403">
            <v>6</v>
          </cell>
          <cell r="R403">
            <v>44877</v>
          </cell>
          <cell r="S403">
            <v>44878</v>
          </cell>
          <cell r="T403">
            <v>6</v>
          </cell>
          <cell r="U403">
            <v>45059</v>
          </cell>
          <cell r="V403" t="str">
            <v>090602020</v>
          </cell>
          <cell r="W403">
            <v>29079</v>
          </cell>
          <cell r="X403">
            <v>42</v>
          </cell>
        </row>
        <row r="403">
          <cell r="AC403">
            <v>1</v>
          </cell>
          <cell r="AD403">
            <v>3</v>
          </cell>
          <cell r="AE403">
            <v>0</v>
          </cell>
          <cell r="AF403" t="e">
            <v>#REF!</v>
          </cell>
          <cell r="AG403" t="str">
            <v>有发票</v>
          </cell>
          <cell r="AH403">
            <v>18</v>
          </cell>
          <cell r="AI403">
            <v>4</v>
          </cell>
        </row>
        <row r="404">
          <cell r="B404">
            <v>1074</v>
          </cell>
          <cell r="C404" t="str">
            <v>针车C2线</v>
          </cell>
          <cell r="D404" t="str">
            <v>រិន​​ តុលា</v>
          </cell>
          <cell r="E404" t="str">
            <v>RIN TONA</v>
          </cell>
          <cell r="F404" t="str">
            <v>F</v>
          </cell>
          <cell r="G404">
            <v>44418</v>
          </cell>
          <cell r="H404">
            <v>3</v>
          </cell>
          <cell r="I404">
            <v>44510</v>
          </cell>
        </row>
        <row r="404">
          <cell r="M404">
            <v>44511</v>
          </cell>
          <cell r="N404">
            <v>6</v>
          </cell>
          <cell r="O404">
            <v>44692</v>
          </cell>
          <cell r="P404">
            <v>44693</v>
          </cell>
          <cell r="Q404">
            <v>6</v>
          </cell>
          <cell r="R404">
            <v>44877</v>
          </cell>
          <cell r="S404">
            <v>44878</v>
          </cell>
          <cell r="T404">
            <v>6</v>
          </cell>
          <cell r="U404">
            <v>45059</v>
          </cell>
          <cell r="V404" t="str">
            <v>09082062</v>
          </cell>
          <cell r="W404">
            <v>35791</v>
          </cell>
          <cell r="X404">
            <v>24</v>
          </cell>
        </row>
        <row r="404">
          <cell r="AC404">
            <v>1</v>
          </cell>
          <cell r="AD404">
            <v>2</v>
          </cell>
          <cell r="AE404">
            <v>1</v>
          </cell>
          <cell r="AF404" t="e">
            <v>#REF!</v>
          </cell>
          <cell r="AG404" t="str">
            <v>125-810-8040</v>
          </cell>
          <cell r="AH404">
            <v>18</v>
          </cell>
          <cell r="AI404">
            <v>4</v>
          </cell>
        </row>
        <row r="405">
          <cell r="B405">
            <v>1076</v>
          </cell>
          <cell r="C405" t="str">
            <v>针车E2线</v>
          </cell>
          <cell r="D405" t="str">
            <v>កយ សោទ្ធា</v>
          </cell>
          <cell r="E405" t="str">
            <v>KAY SOKRTHEA</v>
          </cell>
          <cell r="F405" t="str">
            <v>F</v>
          </cell>
          <cell r="G405">
            <v>44418</v>
          </cell>
          <cell r="H405">
            <v>3</v>
          </cell>
          <cell r="I405">
            <v>44510</v>
          </cell>
        </row>
        <row r="405">
          <cell r="M405">
            <v>44511</v>
          </cell>
          <cell r="N405">
            <v>6</v>
          </cell>
          <cell r="O405">
            <v>44692</v>
          </cell>
          <cell r="P405">
            <v>44693</v>
          </cell>
          <cell r="Q405">
            <v>6</v>
          </cell>
          <cell r="R405">
            <v>44877</v>
          </cell>
          <cell r="S405">
            <v>44878</v>
          </cell>
          <cell r="T405">
            <v>6</v>
          </cell>
          <cell r="U405">
            <v>45059</v>
          </cell>
          <cell r="V405" t="str">
            <v>090897755</v>
          </cell>
          <cell r="W405">
            <v>36895</v>
          </cell>
          <cell r="X405">
            <v>21</v>
          </cell>
          <cell r="Y405" t="str">
            <v>20105192067797ភ</v>
          </cell>
        </row>
        <row r="405">
          <cell r="AC405">
            <v>0</v>
          </cell>
          <cell r="AD405">
            <v>0</v>
          </cell>
          <cell r="AE405">
            <v>0</v>
          </cell>
          <cell r="AF405" t="e">
            <v>#REF!</v>
          </cell>
          <cell r="AG405" t="str">
            <v>124-206-2178</v>
          </cell>
          <cell r="AH405">
            <v>18</v>
          </cell>
          <cell r="AI405">
            <v>4</v>
          </cell>
        </row>
        <row r="406">
          <cell r="B406">
            <v>1077</v>
          </cell>
          <cell r="C406" t="str">
            <v>针车E2线</v>
          </cell>
          <cell r="D406" t="str">
            <v>ប៊ុន មាច</v>
          </cell>
          <cell r="E406" t="str">
            <v>BUN MACH</v>
          </cell>
          <cell r="F406" t="str">
            <v>F</v>
          </cell>
          <cell r="G406">
            <v>44418</v>
          </cell>
          <cell r="H406">
            <v>3</v>
          </cell>
          <cell r="I406">
            <v>44510</v>
          </cell>
        </row>
        <row r="406">
          <cell r="M406">
            <v>44511</v>
          </cell>
          <cell r="N406">
            <v>6</v>
          </cell>
          <cell r="O406">
            <v>44692</v>
          </cell>
          <cell r="P406">
            <v>44693</v>
          </cell>
          <cell r="Q406">
            <v>6</v>
          </cell>
          <cell r="R406">
            <v>44877</v>
          </cell>
          <cell r="S406">
            <v>44878</v>
          </cell>
          <cell r="T406">
            <v>6</v>
          </cell>
          <cell r="U406">
            <v>45059</v>
          </cell>
          <cell r="V406" t="str">
            <v>090690564</v>
          </cell>
          <cell r="W406">
            <v>34337</v>
          </cell>
          <cell r="X406">
            <v>28</v>
          </cell>
          <cell r="Y406" t="str">
            <v>29411171002828ឍ</v>
          </cell>
        </row>
        <row r="406">
          <cell r="AC406">
            <v>1</v>
          </cell>
          <cell r="AD406">
            <v>2</v>
          </cell>
          <cell r="AE406">
            <v>1</v>
          </cell>
          <cell r="AF406" t="e">
            <v>#REF!</v>
          </cell>
          <cell r="AG406" t="str">
            <v>128-880-4991</v>
          </cell>
          <cell r="AH406">
            <v>18</v>
          </cell>
          <cell r="AI406">
            <v>4</v>
          </cell>
        </row>
        <row r="407">
          <cell r="B407">
            <v>1078</v>
          </cell>
          <cell r="C407" t="str">
            <v>针车E2线</v>
          </cell>
          <cell r="D407" t="str">
            <v>សន ​សារី</v>
          </cell>
          <cell r="E407" t="str">
            <v>SORN SAVY </v>
          </cell>
          <cell r="F407" t="str">
            <v>F</v>
          </cell>
          <cell r="G407">
            <v>44418</v>
          </cell>
          <cell r="H407">
            <v>3</v>
          </cell>
          <cell r="I407">
            <v>44510</v>
          </cell>
        </row>
        <row r="407">
          <cell r="M407">
            <v>44511</v>
          </cell>
          <cell r="N407">
            <v>6</v>
          </cell>
          <cell r="O407">
            <v>44692</v>
          </cell>
          <cell r="P407">
            <v>44693</v>
          </cell>
          <cell r="Q407">
            <v>6</v>
          </cell>
          <cell r="R407">
            <v>44877</v>
          </cell>
          <cell r="S407">
            <v>44878</v>
          </cell>
          <cell r="T407">
            <v>6</v>
          </cell>
          <cell r="U407">
            <v>45059</v>
          </cell>
          <cell r="V407" t="str">
            <v>090524268</v>
          </cell>
          <cell r="W407">
            <v>34751</v>
          </cell>
          <cell r="X407">
            <v>27</v>
          </cell>
          <cell r="Y407" t="str">
            <v>29506170803251ថ</v>
          </cell>
        </row>
        <row r="407">
          <cell r="AC407">
            <v>1</v>
          </cell>
          <cell r="AD407">
            <v>2</v>
          </cell>
          <cell r="AE407">
            <v>1</v>
          </cell>
          <cell r="AF407" t="e">
            <v>#REF!</v>
          </cell>
          <cell r="AG407" t="str">
            <v>125-106-8124</v>
          </cell>
          <cell r="AH407">
            <v>18</v>
          </cell>
          <cell r="AI407">
            <v>4</v>
          </cell>
        </row>
        <row r="408">
          <cell r="B408">
            <v>1081</v>
          </cell>
          <cell r="C408" t="str">
            <v>针车E2线</v>
          </cell>
          <cell r="D408" t="str">
            <v>សូស រ៉ាន់រី</v>
          </cell>
          <cell r="E408" t="str">
            <v>SUOS VANRY</v>
          </cell>
          <cell r="F408" t="str">
            <v>F</v>
          </cell>
          <cell r="G408">
            <v>44418</v>
          </cell>
          <cell r="H408">
            <v>3</v>
          </cell>
          <cell r="I408">
            <v>44510</v>
          </cell>
        </row>
        <row r="408">
          <cell r="M408">
            <v>44511</v>
          </cell>
          <cell r="N408">
            <v>6</v>
          </cell>
          <cell r="O408">
            <v>44692</v>
          </cell>
          <cell r="P408">
            <v>44693</v>
          </cell>
          <cell r="Q408">
            <v>6</v>
          </cell>
          <cell r="R408">
            <v>44877</v>
          </cell>
          <cell r="S408">
            <v>44878</v>
          </cell>
          <cell r="T408">
            <v>6</v>
          </cell>
          <cell r="U408">
            <v>45059</v>
          </cell>
          <cell r="V408" t="str">
            <v>0907141103</v>
          </cell>
          <cell r="W408">
            <v>35364</v>
          </cell>
          <cell r="X408">
            <v>25</v>
          </cell>
          <cell r="Y408" t="str">
            <v>29605170758077ឡ</v>
          </cell>
        </row>
        <row r="408">
          <cell r="AC408">
            <v>1</v>
          </cell>
          <cell r="AD408">
            <v>2</v>
          </cell>
          <cell r="AE408">
            <v>1</v>
          </cell>
          <cell r="AF408" t="e">
            <v>#REF!</v>
          </cell>
          <cell r="AG408" t="str">
            <v>128-591-0076</v>
          </cell>
          <cell r="AH408">
            <v>18</v>
          </cell>
          <cell r="AI408">
            <v>4</v>
          </cell>
        </row>
        <row r="409">
          <cell r="B409">
            <v>1083</v>
          </cell>
          <cell r="C409" t="str">
            <v>裁断</v>
          </cell>
          <cell r="D409" t="str">
            <v>ព្រំ ចន្ថន</v>
          </cell>
          <cell r="E409" t="str">
            <v>PRUM CHANTHON</v>
          </cell>
          <cell r="F409" t="str">
            <v>M</v>
          </cell>
          <cell r="G409">
            <v>44417</v>
          </cell>
          <cell r="H409">
            <v>3</v>
          </cell>
          <cell r="I409">
            <v>44509</v>
          </cell>
        </row>
        <row r="409">
          <cell r="M409">
            <v>44510</v>
          </cell>
          <cell r="N409">
            <v>6</v>
          </cell>
          <cell r="O409">
            <v>44691</v>
          </cell>
          <cell r="P409">
            <v>44692</v>
          </cell>
          <cell r="Q409">
            <v>6</v>
          </cell>
          <cell r="R409">
            <v>44876</v>
          </cell>
          <cell r="S409">
            <v>44877</v>
          </cell>
          <cell r="T409">
            <v>6</v>
          </cell>
          <cell r="U409">
            <v>45058</v>
          </cell>
          <cell r="V409" t="str">
            <v>090618804</v>
          </cell>
          <cell r="W409">
            <v>35588</v>
          </cell>
          <cell r="X409">
            <v>24</v>
          </cell>
          <cell r="Y409" t="str">
            <v>19704181351561ន</v>
          </cell>
        </row>
        <row r="409">
          <cell r="AC409">
            <v>0</v>
          </cell>
          <cell r="AD409">
            <v>0</v>
          </cell>
          <cell r="AE409">
            <v>0</v>
          </cell>
          <cell r="AF409" t="e">
            <v>#REF!</v>
          </cell>
          <cell r="AG409" t="str">
            <v>有发票</v>
          </cell>
          <cell r="AH409">
            <v>18</v>
          </cell>
          <cell r="AI409">
            <v>4</v>
          </cell>
        </row>
        <row r="410">
          <cell r="B410">
            <v>1085</v>
          </cell>
          <cell r="C410" t="str">
            <v>针车A2线</v>
          </cell>
          <cell r="D410" t="str">
            <v>យឹម បញ្ញា</v>
          </cell>
          <cell r="E410" t="str">
            <v>YEM PHANHA</v>
          </cell>
          <cell r="F410" t="str">
            <v>M</v>
          </cell>
          <cell r="G410">
            <v>44418</v>
          </cell>
          <cell r="H410">
            <v>3</v>
          </cell>
          <cell r="I410">
            <v>44510</v>
          </cell>
        </row>
        <row r="410">
          <cell r="M410">
            <v>44511</v>
          </cell>
          <cell r="N410">
            <v>6</v>
          </cell>
          <cell r="O410">
            <v>44692</v>
          </cell>
          <cell r="P410">
            <v>44693</v>
          </cell>
          <cell r="Q410">
            <v>6</v>
          </cell>
          <cell r="R410">
            <v>44877</v>
          </cell>
          <cell r="S410">
            <v>44878</v>
          </cell>
          <cell r="T410">
            <v>6</v>
          </cell>
          <cell r="U410">
            <v>45059</v>
          </cell>
          <cell r="V410" t="str">
            <v>090575555</v>
          </cell>
          <cell r="W410">
            <v>33379</v>
          </cell>
          <cell r="X410">
            <v>30</v>
          </cell>
        </row>
        <row r="410">
          <cell r="AC410">
            <v>1</v>
          </cell>
          <cell r="AD410">
            <v>0</v>
          </cell>
          <cell r="AE410">
            <v>0</v>
          </cell>
          <cell r="AF410" t="e">
            <v>#REF!</v>
          </cell>
          <cell r="AG410" t="str">
            <v>有发票</v>
          </cell>
          <cell r="AH410">
            <v>18</v>
          </cell>
          <cell r="AI410">
            <v>4</v>
          </cell>
        </row>
        <row r="411">
          <cell r="B411">
            <v>1086</v>
          </cell>
          <cell r="C411" t="str">
            <v>针车C2线</v>
          </cell>
          <cell r="D411" t="str">
            <v>វ៉ា សំណាង</v>
          </cell>
          <cell r="E411" t="str">
            <v>VA SAMNANG</v>
          </cell>
          <cell r="F411" t="str">
            <v>M</v>
          </cell>
          <cell r="G411">
            <v>44418</v>
          </cell>
          <cell r="H411">
            <v>3</v>
          </cell>
          <cell r="I411">
            <v>44510</v>
          </cell>
        </row>
        <row r="411">
          <cell r="M411">
            <v>44511</v>
          </cell>
          <cell r="N411">
            <v>6</v>
          </cell>
          <cell r="O411">
            <v>44692</v>
          </cell>
          <cell r="P411">
            <v>44693</v>
          </cell>
          <cell r="Q411">
            <v>6</v>
          </cell>
          <cell r="R411">
            <v>44877</v>
          </cell>
          <cell r="S411">
            <v>44878</v>
          </cell>
          <cell r="T411">
            <v>6</v>
          </cell>
          <cell r="U411">
            <v>45059</v>
          </cell>
          <cell r="V411" t="str">
            <v>090835877</v>
          </cell>
          <cell r="W411">
            <v>36991</v>
          </cell>
          <cell r="X411">
            <v>20</v>
          </cell>
          <cell r="Y411" t="str">
            <v>10112202525159ឃ</v>
          </cell>
        </row>
        <row r="411">
          <cell r="AC411">
            <v>1</v>
          </cell>
          <cell r="AD411">
            <v>0</v>
          </cell>
          <cell r="AE411">
            <v>0</v>
          </cell>
          <cell r="AF411" t="e">
            <v>#REF!</v>
          </cell>
          <cell r="AG411" t="str">
            <v>有发票</v>
          </cell>
          <cell r="AH411">
            <v>18</v>
          </cell>
          <cell r="AI411">
            <v>4</v>
          </cell>
        </row>
        <row r="412">
          <cell r="B412">
            <v>1087</v>
          </cell>
          <cell r="C412" t="str">
            <v>针车D1线</v>
          </cell>
          <cell r="D412" t="str">
            <v>មឿន សារី</v>
          </cell>
          <cell r="E412" t="str">
            <v>MOEUNG SARY</v>
          </cell>
          <cell r="F412" t="str">
            <v>F</v>
          </cell>
          <cell r="G412">
            <v>44418</v>
          </cell>
          <cell r="H412">
            <v>3</v>
          </cell>
          <cell r="I412">
            <v>44510</v>
          </cell>
        </row>
        <row r="412">
          <cell r="M412">
            <v>44511</v>
          </cell>
          <cell r="N412">
            <v>6</v>
          </cell>
          <cell r="O412">
            <v>44692</v>
          </cell>
          <cell r="P412">
            <v>44693</v>
          </cell>
          <cell r="Q412">
            <v>6</v>
          </cell>
          <cell r="R412">
            <v>44877</v>
          </cell>
          <cell r="S412">
            <v>44878</v>
          </cell>
          <cell r="T412">
            <v>6</v>
          </cell>
          <cell r="U412">
            <v>45059</v>
          </cell>
          <cell r="V412" t="str">
            <v>090751421</v>
          </cell>
          <cell r="W412">
            <v>32938</v>
          </cell>
          <cell r="X412">
            <v>32</v>
          </cell>
          <cell r="Y412" t="str">
            <v>29008170862773ល</v>
          </cell>
        </row>
        <row r="412">
          <cell r="AC412">
            <v>1</v>
          </cell>
          <cell r="AD412">
            <v>2</v>
          </cell>
          <cell r="AE412">
            <v>0</v>
          </cell>
          <cell r="AF412" t="e">
            <v>#REF!</v>
          </cell>
          <cell r="AG412" t="str">
            <v>有发票</v>
          </cell>
          <cell r="AH412">
            <v>18</v>
          </cell>
          <cell r="AI412">
            <v>4</v>
          </cell>
        </row>
        <row r="413">
          <cell r="B413">
            <v>1088</v>
          </cell>
          <cell r="C413" t="str">
            <v>针车D1线</v>
          </cell>
          <cell r="D413" t="str">
            <v>អ៊ុក​ ដានី</v>
          </cell>
          <cell r="E413" t="str">
            <v>UK DANY</v>
          </cell>
          <cell r="F413" t="str">
            <v>F</v>
          </cell>
          <cell r="G413">
            <v>44418</v>
          </cell>
          <cell r="H413">
            <v>3</v>
          </cell>
          <cell r="I413">
            <v>44510</v>
          </cell>
        </row>
        <row r="413">
          <cell r="M413">
            <v>44511</v>
          </cell>
          <cell r="N413">
            <v>6</v>
          </cell>
          <cell r="O413">
            <v>44692</v>
          </cell>
          <cell r="P413">
            <v>44693</v>
          </cell>
          <cell r="Q413">
            <v>6</v>
          </cell>
          <cell r="R413">
            <v>44877</v>
          </cell>
          <cell r="S413">
            <v>44878</v>
          </cell>
          <cell r="T413">
            <v>6</v>
          </cell>
          <cell r="U413">
            <v>45059</v>
          </cell>
          <cell r="V413" t="str">
            <v>090617714</v>
          </cell>
          <cell r="W413">
            <v>29994</v>
          </cell>
          <cell r="X413">
            <v>40</v>
          </cell>
          <cell r="Y413" t="str">
            <v>28201170566183ទ</v>
          </cell>
        </row>
        <row r="413">
          <cell r="AC413">
            <v>1</v>
          </cell>
          <cell r="AD413">
            <v>2</v>
          </cell>
          <cell r="AE413">
            <v>0</v>
          </cell>
          <cell r="AF413" t="e">
            <v>#REF!</v>
          </cell>
          <cell r="AG413" t="str">
            <v>124-793-8042</v>
          </cell>
          <cell r="AH413">
            <v>18</v>
          </cell>
          <cell r="AI413">
            <v>4</v>
          </cell>
        </row>
        <row r="414">
          <cell r="B414">
            <v>1102</v>
          </cell>
          <cell r="C414" t="str">
            <v>成型D线</v>
          </cell>
          <cell r="D414" t="str">
            <v>ខុន​​ ស្រីដែន </v>
          </cell>
          <cell r="E414" t="str">
            <v>KHON SIDEN</v>
          </cell>
          <cell r="F414" t="str">
            <v>M</v>
          </cell>
          <cell r="G414">
            <v>44419</v>
          </cell>
          <cell r="H414">
            <v>3</v>
          </cell>
          <cell r="I414">
            <v>44511</v>
          </cell>
        </row>
        <row r="414">
          <cell r="M414">
            <v>44512</v>
          </cell>
          <cell r="N414">
            <v>6</v>
          </cell>
          <cell r="O414">
            <v>44693</v>
          </cell>
          <cell r="P414">
            <v>44694</v>
          </cell>
          <cell r="Q414">
            <v>6</v>
          </cell>
          <cell r="R414">
            <v>44878</v>
          </cell>
          <cell r="S414">
            <v>44879</v>
          </cell>
          <cell r="T414">
            <v>6</v>
          </cell>
          <cell r="U414">
            <v>45060</v>
          </cell>
          <cell r="V414" t="str">
            <v>090882189</v>
          </cell>
          <cell r="W414">
            <v>36686</v>
          </cell>
          <cell r="X414">
            <v>21</v>
          </cell>
        </row>
        <row r="414">
          <cell r="AC414">
            <v>0</v>
          </cell>
          <cell r="AD414">
            <v>0</v>
          </cell>
          <cell r="AE414">
            <v>0</v>
          </cell>
          <cell r="AF414" t="e">
            <v>#REF!</v>
          </cell>
          <cell r="AG414" t="str">
            <v>125-811-0058</v>
          </cell>
          <cell r="AH414">
            <v>18</v>
          </cell>
          <cell r="AI414">
            <v>4</v>
          </cell>
        </row>
        <row r="415">
          <cell r="B415">
            <v>1103</v>
          </cell>
          <cell r="C415" t="str">
            <v>针车C1线班长</v>
          </cell>
          <cell r="D415" t="str">
            <v>សំ យ៉ា</v>
          </cell>
          <cell r="E415" t="str">
            <v>SAM YA</v>
          </cell>
          <cell r="F415" t="str">
            <v>M</v>
          </cell>
          <cell r="G415">
            <v>44418</v>
          </cell>
          <cell r="H415">
            <v>3</v>
          </cell>
          <cell r="I415">
            <v>44510</v>
          </cell>
        </row>
        <row r="415">
          <cell r="M415">
            <v>44511</v>
          </cell>
          <cell r="N415">
            <v>6</v>
          </cell>
          <cell r="O415">
            <v>44692</v>
          </cell>
          <cell r="P415">
            <v>44693</v>
          </cell>
          <cell r="Q415">
            <v>6</v>
          </cell>
          <cell r="R415">
            <v>44877</v>
          </cell>
          <cell r="S415">
            <v>44878</v>
          </cell>
          <cell r="T415">
            <v>6</v>
          </cell>
          <cell r="U415">
            <v>45059</v>
          </cell>
          <cell r="V415" t="str">
            <v>090822933</v>
          </cell>
          <cell r="W415">
            <v>31453</v>
          </cell>
          <cell r="X415">
            <v>36</v>
          </cell>
        </row>
        <row r="415">
          <cell r="AC415">
            <v>1</v>
          </cell>
          <cell r="AD415">
            <v>1</v>
          </cell>
          <cell r="AE415">
            <v>1</v>
          </cell>
          <cell r="AF415" t="e">
            <v>#REF!</v>
          </cell>
          <cell r="AG415" t="str">
            <v>126-536-7521</v>
          </cell>
          <cell r="AH415">
            <v>18</v>
          </cell>
          <cell r="AI415">
            <v>4</v>
          </cell>
        </row>
        <row r="416">
          <cell r="B416">
            <v>1105</v>
          </cell>
          <cell r="C416" t="str">
            <v>成型D线</v>
          </cell>
          <cell r="D416" t="str">
            <v>លន់ ស្រីនីត</v>
          </cell>
          <cell r="E416" t="str">
            <v>LUN SREYNITH</v>
          </cell>
          <cell r="F416" t="str">
            <v>F</v>
          </cell>
          <cell r="G416">
            <v>44419</v>
          </cell>
          <cell r="H416">
            <v>3</v>
          </cell>
          <cell r="I416">
            <v>44511</v>
          </cell>
        </row>
        <row r="416">
          <cell r="M416">
            <v>44512</v>
          </cell>
          <cell r="N416">
            <v>6</v>
          </cell>
          <cell r="O416">
            <v>44693</v>
          </cell>
          <cell r="P416">
            <v>44694</v>
          </cell>
          <cell r="Q416">
            <v>6</v>
          </cell>
          <cell r="R416">
            <v>44878</v>
          </cell>
          <cell r="S416">
            <v>44879</v>
          </cell>
          <cell r="T416">
            <v>6</v>
          </cell>
          <cell r="U416">
            <v>45060</v>
          </cell>
          <cell r="V416" t="str">
            <v>090912156</v>
          </cell>
          <cell r="W416">
            <v>37335</v>
          </cell>
          <cell r="X416">
            <v>19</v>
          </cell>
        </row>
        <row r="416">
          <cell r="AC416">
            <v>1</v>
          </cell>
          <cell r="AD416">
            <v>0</v>
          </cell>
          <cell r="AE416">
            <v>0</v>
          </cell>
          <cell r="AF416" t="e">
            <v>#REF!</v>
          </cell>
          <cell r="AG416" t="str">
            <v>128-864-4588</v>
          </cell>
          <cell r="AH416">
            <v>18</v>
          </cell>
          <cell r="AI416">
            <v>9</v>
          </cell>
        </row>
        <row r="417">
          <cell r="B417">
            <v>1106</v>
          </cell>
          <cell r="C417" t="str">
            <v>成型D线</v>
          </cell>
          <cell r="D417" t="str">
            <v>ឡន លីសារ</v>
          </cell>
          <cell r="E417" t="str">
            <v>LORN LISA</v>
          </cell>
          <cell r="F417" t="str">
            <v>F</v>
          </cell>
          <cell r="G417">
            <v>44419</v>
          </cell>
          <cell r="H417">
            <v>3</v>
          </cell>
          <cell r="I417">
            <v>44511</v>
          </cell>
        </row>
        <row r="417">
          <cell r="M417">
            <v>44512</v>
          </cell>
          <cell r="N417">
            <v>6</v>
          </cell>
          <cell r="O417">
            <v>44693</v>
          </cell>
          <cell r="P417">
            <v>44694</v>
          </cell>
          <cell r="Q417">
            <v>6</v>
          </cell>
          <cell r="R417">
            <v>44878</v>
          </cell>
          <cell r="S417">
            <v>44879</v>
          </cell>
          <cell r="T417">
            <v>6</v>
          </cell>
          <cell r="U417">
            <v>45060</v>
          </cell>
          <cell r="V417" t="str">
            <v>090943402</v>
          </cell>
          <cell r="W417">
            <v>37590</v>
          </cell>
          <cell r="X417">
            <v>19</v>
          </cell>
        </row>
        <row r="417">
          <cell r="AC417">
            <v>0</v>
          </cell>
          <cell r="AD417">
            <v>0</v>
          </cell>
          <cell r="AE417">
            <v>0</v>
          </cell>
          <cell r="AF417" t="e">
            <v>#REF!</v>
          </cell>
          <cell r="AG417" t="str">
            <v>128-868-5119</v>
          </cell>
          <cell r="AH417">
            <v>18</v>
          </cell>
          <cell r="AI417">
            <v>4</v>
          </cell>
        </row>
        <row r="418">
          <cell r="B418">
            <v>1107</v>
          </cell>
          <cell r="C418" t="str">
            <v>成型D线</v>
          </cell>
          <cell r="D418" t="str">
            <v>សន់ ផា</v>
          </cell>
          <cell r="E418" t="str">
            <v>SANN PHA</v>
          </cell>
          <cell r="F418" t="str">
            <v>F</v>
          </cell>
          <cell r="G418">
            <v>44419</v>
          </cell>
          <cell r="H418">
            <v>3</v>
          </cell>
          <cell r="I418">
            <v>44511</v>
          </cell>
        </row>
        <row r="418">
          <cell r="M418">
            <v>44512</v>
          </cell>
          <cell r="N418">
            <v>6</v>
          </cell>
          <cell r="O418">
            <v>44693</v>
          </cell>
          <cell r="P418">
            <v>44694</v>
          </cell>
          <cell r="Q418">
            <v>6</v>
          </cell>
          <cell r="R418">
            <v>44878</v>
          </cell>
          <cell r="S418">
            <v>44879</v>
          </cell>
          <cell r="T418">
            <v>6</v>
          </cell>
          <cell r="U418">
            <v>45060</v>
          </cell>
          <cell r="V418" t="str">
            <v>090711523</v>
          </cell>
          <cell r="W418">
            <v>33902</v>
          </cell>
          <cell r="X418">
            <v>29</v>
          </cell>
        </row>
        <row r="418">
          <cell r="AC418">
            <v>1</v>
          </cell>
          <cell r="AD418">
            <v>3</v>
          </cell>
          <cell r="AE418">
            <v>1</v>
          </cell>
          <cell r="AF418" t="e">
            <v>#REF!</v>
          </cell>
          <cell r="AG418" t="str">
            <v>有发票</v>
          </cell>
          <cell r="AH418">
            <v>18</v>
          </cell>
          <cell r="AI418">
            <v>4</v>
          </cell>
        </row>
        <row r="419">
          <cell r="B419">
            <v>1117</v>
          </cell>
          <cell r="C419" t="str">
            <v>成型D线</v>
          </cell>
          <cell r="D419" t="str">
            <v>ឌាន​ សីហា​</v>
          </cell>
          <cell r="E419" t="str">
            <v>DEAM SEYHA</v>
          </cell>
          <cell r="F419" t="str">
            <v>F</v>
          </cell>
          <cell r="G419">
            <v>44419</v>
          </cell>
          <cell r="H419">
            <v>3</v>
          </cell>
          <cell r="I419">
            <v>44511</v>
          </cell>
        </row>
        <row r="419">
          <cell r="M419">
            <v>44512</v>
          </cell>
          <cell r="N419">
            <v>6</v>
          </cell>
          <cell r="O419">
            <v>44693</v>
          </cell>
          <cell r="P419">
            <v>44694</v>
          </cell>
          <cell r="Q419">
            <v>6</v>
          </cell>
          <cell r="R419">
            <v>44878</v>
          </cell>
          <cell r="S419">
            <v>44879</v>
          </cell>
          <cell r="T419">
            <v>6</v>
          </cell>
          <cell r="U419">
            <v>45060</v>
          </cell>
          <cell r="V419" t="str">
            <v>090945269</v>
          </cell>
          <cell r="W419">
            <v>37511</v>
          </cell>
          <cell r="X419">
            <v>19</v>
          </cell>
        </row>
        <row r="419">
          <cell r="AC419">
            <v>0</v>
          </cell>
          <cell r="AD419">
            <v>0</v>
          </cell>
          <cell r="AE419">
            <v>0</v>
          </cell>
          <cell r="AF419" t="e">
            <v>#REF!</v>
          </cell>
          <cell r="AG419" t="str">
            <v>有发票</v>
          </cell>
          <cell r="AH419">
            <v>18</v>
          </cell>
          <cell r="AI419">
            <v>4</v>
          </cell>
        </row>
        <row r="420">
          <cell r="B420">
            <v>1120</v>
          </cell>
          <cell r="C420" t="str">
            <v>成型C线</v>
          </cell>
          <cell r="D420" t="str">
            <v>ម៉ៅ ទ្រី</v>
          </cell>
          <cell r="E420" t="str">
            <v>MAO TRY</v>
          </cell>
          <cell r="F420" t="str">
            <v>M</v>
          </cell>
          <cell r="G420">
            <v>44419</v>
          </cell>
          <cell r="H420">
            <v>3</v>
          </cell>
          <cell r="I420">
            <v>44511</v>
          </cell>
        </row>
        <row r="420">
          <cell r="M420">
            <v>44512</v>
          </cell>
          <cell r="N420">
            <v>6</v>
          </cell>
          <cell r="O420">
            <v>44693</v>
          </cell>
          <cell r="P420">
            <v>44694</v>
          </cell>
          <cell r="Q420">
            <v>6</v>
          </cell>
          <cell r="R420">
            <v>44878</v>
          </cell>
          <cell r="S420">
            <v>44879</v>
          </cell>
          <cell r="T420">
            <v>6</v>
          </cell>
          <cell r="U420">
            <v>45060</v>
          </cell>
          <cell r="V420" t="str">
            <v>090579392</v>
          </cell>
          <cell r="W420">
            <v>35170</v>
          </cell>
          <cell r="X420">
            <v>25</v>
          </cell>
          <cell r="Y420" t="str">
            <v>19604170698907ខ</v>
          </cell>
        </row>
        <row r="420">
          <cell r="AC420">
            <v>0</v>
          </cell>
          <cell r="AD420">
            <v>0</v>
          </cell>
          <cell r="AE420">
            <v>0</v>
          </cell>
          <cell r="AF420" t="e">
            <v>#REF!</v>
          </cell>
          <cell r="AG420" t="str">
            <v>有发票</v>
          </cell>
          <cell r="AH420">
            <v>18</v>
          </cell>
          <cell r="AI420">
            <v>4</v>
          </cell>
        </row>
        <row r="421">
          <cell r="B421">
            <v>1066</v>
          </cell>
          <cell r="C421" t="str">
            <v>成型D线</v>
          </cell>
          <cell r="D421" t="str">
            <v>ប៉ាង ណេ</v>
          </cell>
          <cell r="E421" t="str">
            <v>PANG NE</v>
          </cell>
          <cell r="F421" t="str">
            <v>M</v>
          </cell>
          <cell r="G421">
            <v>44420</v>
          </cell>
          <cell r="H421">
            <v>3</v>
          </cell>
          <cell r="I421">
            <v>44512</v>
          </cell>
        </row>
        <row r="421">
          <cell r="M421">
            <v>44513</v>
          </cell>
          <cell r="N421">
            <v>6</v>
          </cell>
          <cell r="O421">
            <v>44694</v>
          </cell>
          <cell r="P421">
            <v>44695</v>
          </cell>
          <cell r="Q421">
            <v>6</v>
          </cell>
          <cell r="R421">
            <v>44879</v>
          </cell>
          <cell r="S421">
            <v>44880</v>
          </cell>
          <cell r="T421">
            <v>6</v>
          </cell>
          <cell r="U421">
            <v>45061</v>
          </cell>
          <cell r="V421" t="str">
            <v>090881086</v>
          </cell>
          <cell r="W421">
            <v>31284</v>
          </cell>
          <cell r="X421">
            <v>36</v>
          </cell>
          <cell r="Y421" t="str">
            <v>18507160147798ឡ</v>
          </cell>
        </row>
        <row r="421">
          <cell r="AC421">
            <v>1</v>
          </cell>
          <cell r="AD421">
            <v>2</v>
          </cell>
          <cell r="AE421">
            <v>0</v>
          </cell>
          <cell r="AF421" t="e">
            <v>#REF!</v>
          </cell>
          <cell r="AG421" t="str">
            <v>128-590-0569</v>
          </cell>
          <cell r="AH421">
            <v>18</v>
          </cell>
          <cell r="AI421">
            <v>4</v>
          </cell>
        </row>
        <row r="422">
          <cell r="B422">
            <v>1067</v>
          </cell>
          <cell r="C422" t="str">
            <v>成型D线</v>
          </cell>
          <cell r="D422" t="str">
            <v>ថន រតណា</v>
          </cell>
          <cell r="E422" t="str">
            <v>THORN ROTANA</v>
          </cell>
          <cell r="F422" t="str">
            <v>F</v>
          </cell>
          <cell r="G422">
            <v>44420</v>
          </cell>
          <cell r="H422">
            <v>3</v>
          </cell>
          <cell r="I422">
            <v>44512</v>
          </cell>
        </row>
        <row r="422">
          <cell r="M422">
            <v>44513</v>
          </cell>
          <cell r="N422">
            <v>6</v>
          </cell>
          <cell r="O422">
            <v>44694</v>
          </cell>
          <cell r="P422">
            <v>44695</v>
          </cell>
          <cell r="Q422">
            <v>6</v>
          </cell>
          <cell r="R422">
            <v>44879</v>
          </cell>
          <cell r="S422">
            <v>44880</v>
          </cell>
          <cell r="T422">
            <v>6</v>
          </cell>
          <cell r="U422">
            <v>45061</v>
          </cell>
          <cell r="V422" t="str">
            <v>030549758</v>
          </cell>
          <cell r="W422">
            <v>33065</v>
          </cell>
          <cell r="X422">
            <v>31</v>
          </cell>
          <cell r="Y422" t="str">
            <v>2900916-0254995</v>
          </cell>
        </row>
        <row r="422">
          <cell r="AC422">
            <v>1</v>
          </cell>
          <cell r="AD422">
            <v>2</v>
          </cell>
          <cell r="AE422">
            <v>0</v>
          </cell>
          <cell r="AF422" t="e">
            <v>#REF!</v>
          </cell>
          <cell r="AG422" t="str">
            <v>128-590-1264</v>
          </cell>
          <cell r="AH422">
            <v>18</v>
          </cell>
          <cell r="AI422">
            <v>4</v>
          </cell>
        </row>
        <row r="423">
          <cell r="B423">
            <v>1124</v>
          </cell>
          <cell r="C423" t="str">
            <v>针车E2线</v>
          </cell>
          <cell r="D423" t="str">
            <v>សាំ ហន</v>
          </cell>
          <cell r="E423" t="str">
            <v>SAM HON</v>
          </cell>
          <cell r="F423" t="str">
            <v>F</v>
          </cell>
          <cell r="G423">
            <v>44420</v>
          </cell>
          <cell r="H423">
            <v>3</v>
          </cell>
          <cell r="I423">
            <v>44512</v>
          </cell>
        </row>
        <row r="423">
          <cell r="M423">
            <v>44513</v>
          </cell>
          <cell r="N423">
            <v>6</v>
          </cell>
          <cell r="O423">
            <v>44694</v>
          </cell>
          <cell r="P423">
            <v>44695</v>
          </cell>
          <cell r="Q423">
            <v>6</v>
          </cell>
          <cell r="R423">
            <v>44879</v>
          </cell>
          <cell r="S423">
            <v>44880</v>
          </cell>
          <cell r="T423">
            <v>6</v>
          </cell>
          <cell r="U423">
            <v>45061</v>
          </cell>
          <cell r="V423" t="str">
            <v>090547300</v>
          </cell>
          <cell r="W423">
            <v>27578</v>
          </cell>
          <cell r="X423">
            <v>46</v>
          </cell>
          <cell r="Y423" t="str">
            <v>27503170659857អ</v>
          </cell>
        </row>
        <row r="423">
          <cell r="AC423">
            <v>1</v>
          </cell>
          <cell r="AD423">
            <v>1</v>
          </cell>
          <cell r="AE423">
            <v>0</v>
          </cell>
          <cell r="AF423" t="e">
            <v>#REF!</v>
          </cell>
          <cell r="AG423" t="str">
            <v>124-165-7828</v>
          </cell>
          <cell r="AH423">
            <v>18</v>
          </cell>
          <cell r="AI423">
            <v>4</v>
          </cell>
        </row>
        <row r="424">
          <cell r="B424">
            <v>1125</v>
          </cell>
          <cell r="C424" t="str">
            <v>针车F2线</v>
          </cell>
          <cell r="D424" t="str">
            <v>គង់ សាម៉ន​</v>
          </cell>
          <cell r="E424" t="str">
            <v>KONG SA MORN</v>
          </cell>
          <cell r="F424" t="str">
            <v>F</v>
          </cell>
          <cell r="G424">
            <v>44420</v>
          </cell>
          <cell r="H424">
            <v>3</v>
          </cell>
          <cell r="I424">
            <v>44512</v>
          </cell>
        </row>
        <row r="424">
          <cell r="M424">
            <v>44513</v>
          </cell>
          <cell r="N424">
            <v>6</v>
          </cell>
          <cell r="O424">
            <v>44694</v>
          </cell>
          <cell r="P424">
            <v>44695</v>
          </cell>
          <cell r="Q424">
            <v>6</v>
          </cell>
          <cell r="R424">
            <v>44879</v>
          </cell>
          <cell r="S424">
            <v>44880</v>
          </cell>
          <cell r="T424">
            <v>6</v>
          </cell>
          <cell r="U424">
            <v>45061</v>
          </cell>
          <cell r="V424" t="str">
            <v>090398777</v>
          </cell>
          <cell r="W424">
            <v>28352</v>
          </cell>
          <cell r="X424">
            <v>44</v>
          </cell>
          <cell r="Y424" t="str">
            <v>27704170692049យ</v>
          </cell>
        </row>
        <row r="424">
          <cell r="AC424">
            <v>1</v>
          </cell>
          <cell r="AD424">
            <v>1</v>
          </cell>
          <cell r="AE424">
            <v>0</v>
          </cell>
          <cell r="AF424">
            <v>497831</v>
          </cell>
          <cell r="AG424" t="str">
            <v>124-990-4249</v>
          </cell>
          <cell r="AH424">
            <v>18</v>
          </cell>
          <cell r="AI424">
            <v>4</v>
          </cell>
        </row>
        <row r="425">
          <cell r="B425">
            <v>1126</v>
          </cell>
          <cell r="C425" t="str">
            <v>针车E2线</v>
          </cell>
          <cell r="D425" t="str">
            <v>ញ៉ន​ ស្រីពៅ</v>
          </cell>
          <cell r="E425" t="str">
            <v>NHON SREYPOV</v>
          </cell>
          <cell r="F425" t="str">
            <v>F</v>
          </cell>
          <cell r="G425">
            <v>44420</v>
          </cell>
          <cell r="H425">
            <v>3</v>
          </cell>
          <cell r="I425">
            <v>44512</v>
          </cell>
        </row>
        <row r="425">
          <cell r="M425">
            <v>44513</v>
          </cell>
          <cell r="N425">
            <v>6</v>
          </cell>
          <cell r="O425">
            <v>44694</v>
          </cell>
          <cell r="P425">
            <v>44695</v>
          </cell>
          <cell r="Q425">
            <v>6</v>
          </cell>
          <cell r="R425">
            <v>44879</v>
          </cell>
          <cell r="S425">
            <v>44880</v>
          </cell>
          <cell r="T425">
            <v>6</v>
          </cell>
          <cell r="U425">
            <v>45061</v>
          </cell>
          <cell r="V425" t="str">
            <v>090878322</v>
          </cell>
          <cell r="W425">
            <v>37116</v>
          </cell>
          <cell r="X425">
            <v>20</v>
          </cell>
          <cell r="Y425" t="str">
            <v>201024202358507ឆ</v>
          </cell>
        </row>
        <row r="425">
          <cell r="AC425">
            <v>0</v>
          </cell>
          <cell r="AD425">
            <v>0</v>
          </cell>
          <cell r="AE425">
            <v>0</v>
          </cell>
          <cell r="AF425" t="e">
            <v>#REF!</v>
          </cell>
          <cell r="AG425" t="str">
            <v>124-189-6203</v>
          </cell>
          <cell r="AH425">
            <v>18</v>
          </cell>
          <cell r="AI425">
            <v>4</v>
          </cell>
        </row>
        <row r="426">
          <cell r="B426">
            <v>1127</v>
          </cell>
          <cell r="C426" t="str">
            <v>针车C1线</v>
          </cell>
          <cell r="D426" t="str">
            <v>គឹម រំដួល</v>
          </cell>
          <cell r="E426" t="str">
            <v>KOEM RUMDUOL</v>
          </cell>
          <cell r="F426" t="str">
            <v>F</v>
          </cell>
          <cell r="G426">
            <v>44420</v>
          </cell>
          <cell r="H426">
            <v>3</v>
          </cell>
          <cell r="I426">
            <v>44512</v>
          </cell>
        </row>
        <row r="426">
          <cell r="M426">
            <v>44513</v>
          </cell>
          <cell r="N426">
            <v>6</v>
          </cell>
          <cell r="O426">
            <v>44694</v>
          </cell>
          <cell r="P426">
            <v>44695</v>
          </cell>
          <cell r="Q426">
            <v>6</v>
          </cell>
          <cell r="R426">
            <v>44879</v>
          </cell>
          <cell r="S426">
            <v>44880</v>
          </cell>
          <cell r="T426">
            <v>6</v>
          </cell>
          <cell r="U426">
            <v>45061</v>
          </cell>
          <cell r="V426" t="str">
            <v>090728642</v>
          </cell>
          <cell r="W426">
            <v>35612</v>
          </cell>
          <cell r="X426">
            <v>24</v>
          </cell>
          <cell r="Y426" t="str">
            <v>29705170780362ម</v>
          </cell>
        </row>
        <row r="426">
          <cell r="AC426">
            <v>1</v>
          </cell>
          <cell r="AD426">
            <v>1</v>
          </cell>
          <cell r="AE426">
            <v>1</v>
          </cell>
          <cell r="AF426" t="e">
            <v>#REF!</v>
          </cell>
          <cell r="AG426" t="str">
            <v>126-356-7244</v>
          </cell>
          <cell r="AH426">
            <v>18</v>
          </cell>
          <cell r="AI426">
            <v>4</v>
          </cell>
        </row>
        <row r="427">
          <cell r="B427">
            <v>1130</v>
          </cell>
          <cell r="C427" t="str">
            <v>针车E2线</v>
          </cell>
          <cell r="D427" t="str">
            <v>ជា បុត្តា</v>
          </cell>
          <cell r="E427" t="str">
            <v>CHEA BOTA</v>
          </cell>
          <cell r="F427" t="str">
            <v>F</v>
          </cell>
          <cell r="G427">
            <v>44420</v>
          </cell>
          <cell r="H427">
            <v>3</v>
          </cell>
          <cell r="I427">
            <v>44512</v>
          </cell>
        </row>
        <row r="427">
          <cell r="M427">
            <v>44513</v>
          </cell>
          <cell r="N427">
            <v>6</v>
          </cell>
          <cell r="O427">
            <v>44694</v>
          </cell>
          <cell r="P427">
            <v>44695</v>
          </cell>
          <cell r="Q427">
            <v>6</v>
          </cell>
          <cell r="R427">
            <v>44879</v>
          </cell>
          <cell r="S427">
            <v>44880</v>
          </cell>
          <cell r="T427">
            <v>6</v>
          </cell>
          <cell r="U427">
            <v>45061</v>
          </cell>
          <cell r="V427" t="str">
            <v>090564008</v>
          </cell>
          <cell r="W427">
            <v>34527</v>
          </cell>
          <cell r="X427">
            <v>27</v>
          </cell>
          <cell r="Y427" t="str">
            <v>29403170661305ណ</v>
          </cell>
        </row>
        <row r="427">
          <cell r="AC427">
            <v>1</v>
          </cell>
          <cell r="AD427">
            <v>2</v>
          </cell>
          <cell r="AE427">
            <v>1</v>
          </cell>
          <cell r="AF427" t="str">
            <v>N01863047</v>
          </cell>
          <cell r="AG427" t="str">
            <v>125-235-1586</v>
          </cell>
          <cell r="AH427">
            <v>18</v>
          </cell>
          <cell r="AI427">
            <v>4</v>
          </cell>
        </row>
        <row r="428">
          <cell r="B428">
            <v>1131</v>
          </cell>
          <cell r="C428" t="str">
            <v>针车E1线</v>
          </cell>
          <cell r="D428" t="str">
            <v>ឃុន រីណា</v>
          </cell>
          <cell r="E428" t="str">
            <v>KHUN RINA</v>
          </cell>
          <cell r="F428" t="str">
            <v>F</v>
          </cell>
          <cell r="G428">
            <v>44420</v>
          </cell>
          <cell r="H428">
            <v>3</v>
          </cell>
          <cell r="I428">
            <v>44512</v>
          </cell>
        </row>
        <row r="428">
          <cell r="M428">
            <v>44513</v>
          </cell>
          <cell r="N428">
            <v>6</v>
          </cell>
          <cell r="O428">
            <v>44694</v>
          </cell>
          <cell r="P428">
            <v>44695</v>
          </cell>
          <cell r="Q428">
            <v>6</v>
          </cell>
          <cell r="R428">
            <v>44879</v>
          </cell>
          <cell r="S428">
            <v>44880</v>
          </cell>
          <cell r="T428">
            <v>6</v>
          </cell>
          <cell r="U428">
            <v>45061</v>
          </cell>
          <cell r="V428" t="str">
            <v>090940047</v>
          </cell>
          <cell r="W428">
            <v>37682</v>
          </cell>
          <cell r="X428">
            <v>19</v>
          </cell>
        </row>
        <row r="428">
          <cell r="AC428">
            <v>0</v>
          </cell>
          <cell r="AD428">
            <v>0</v>
          </cell>
          <cell r="AE428">
            <v>0</v>
          </cell>
          <cell r="AF428" t="e">
            <v>#REF!</v>
          </cell>
          <cell r="AG428" t="str">
            <v>125-235-1900</v>
          </cell>
          <cell r="AH428">
            <v>18</v>
          </cell>
          <cell r="AI428">
            <v>4</v>
          </cell>
        </row>
        <row r="429">
          <cell r="B429">
            <v>1132</v>
          </cell>
          <cell r="C429" t="str">
            <v>针车D1线</v>
          </cell>
          <cell r="D429" t="str">
            <v>កើត​ ធីតា</v>
          </cell>
          <cell r="E429" t="str">
            <v>KOEUT THIDA</v>
          </cell>
          <cell r="F429" t="str">
            <v>F</v>
          </cell>
          <cell r="G429">
            <v>44420</v>
          </cell>
          <cell r="H429">
            <v>3</v>
          </cell>
          <cell r="I429">
            <v>44512</v>
          </cell>
        </row>
        <row r="429">
          <cell r="M429">
            <v>44513</v>
          </cell>
          <cell r="N429">
            <v>6</v>
          </cell>
          <cell r="O429">
            <v>44694</v>
          </cell>
          <cell r="P429">
            <v>44695</v>
          </cell>
          <cell r="Q429">
            <v>6</v>
          </cell>
          <cell r="R429">
            <v>44879</v>
          </cell>
          <cell r="S429">
            <v>44880</v>
          </cell>
          <cell r="T429">
            <v>6</v>
          </cell>
          <cell r="U429">
            <v>45061</v>
          </cell>
          <cell r="V429" t="str">
            <v>090622787</v>
          </cell>
          <cell r="W429">
            <v>35958</v>
          </cell>
          <cell r="X429">
            <v>23</v>
          </cell>
        </row>
        <row r="429">
          <cell r="AC429">
            <v>1</v>
          </cell>
          <cell r="AD429">
            <v>1</v>
          </cell>
          <cell r="AE429">
            <v>1</v>
          </cell>
          <cell r="AF429" t="e">
            <v>#REF!</v>
          </cell>
          <cell r="AG429" t="str">
            <v>125-234-3476</v>
          </cell>
          <cell r="AH429">
            <v>18</v>
          </cell>
          <cell r="AI429">
            <v>4</v>
          </cell>
        </row>
        <row r="430">
          <cell r="B430">
            <v>1138</v>
          </cell>
          <cell r="C430" t="str">
            <v>针车E1线</v>
          </cell>
          <cell r="D430" t="str">
            <v>ប៉ុល សាម៉ន</v>
          </cell>
          <cell r="E430" t="str">
            <v>POL SAMORN</v>
          </cell>
          <cell r="F430" t="str">
            <v>F</v>
          </cell>
          <cell r="G430">
            <v>44421</v>
          </cell>
          <cell r="H430">
            <v>3</v>
          </cell>
          <cell r="I430">
            <v>44513</v>
          </cell>
        </row>
        <row r="430">
          <cell r="M430">
            <v>44514</v>
          </cell>
          <cell r="N430">
            <v>6</v>
          </cell>
          <cell r="O430">
            <v>44695</v>
          </cell>
          <cell r="P430">
            <v>44696</v>
          </cell>
          <cell r="Q430">
            <v>6</v>
          </cell>
          <cell r="R430">
            <v>44880</v>
          </cell>
          <cell r="S430">
            <v>44881</v>
          </cell>
          <cell r="T430">
            <v>6</v>
          </cell>
          <cell r="U430">
            <v>45062</v>
          </cell>
          <cell r="V430" t="str">
            <v>090766652</v>
          </cell>
          <cell r="W430">
            <v>33097</v>
          </cell>
          <cell r="X430">
            <v>31</v>
          </cell>
          <cell r="Y430" t="str">
            <v>29003170657037ទ</v>
          </cell>
        </row>
        <row r="430">
          <cell r="AC430">
            <v>1</v>
          </cell>
          <cell r="AD430">
            <v>1</v>
          </cell>
          <cell r="AE430">
            <v>0</v>
          </cell>
          <cell r="AF430" t="e">
            <v>#REF!</v>
          </cell>
          <cell r="AG430" t="str">
            <v>有发票</v>
          </cell>
          <cell r="AH430">
            <v>18</v>
          </cell>
          <cell r="AI430">
            <v>4</v>
          </cell>
        </row>
        <row r="431">
          <cell r="B431">
            <v>1141</v>
          </cell>
          <cell r="C431" t="str">
            <v>针车E2线</v>
          </cell>
          <cell r="D431" t="str">
            <v>វិន លក្ខិណា</v>
          </cell>
          <cell r="E431" t="str">
            <v>VIN LEAKHENA</v>
          </cell>
          <cell r="F431" t="str">
            <v>F</v>
          </cell>
          <cell r="G431">
            <v>44421</v>
          </cell>
          <cell r="H431">
            <v>3</v>
          </cell>
          <cell r="I431">
            <v>44513</v>
          </cell>
        </row>
        <row r="431">
          <cell r="M431">
            <v>44514</v>
          </cell>
          <cell r="N431">
            <v>6</v>
          </cell>
          <cell r="O431">
            <v>44695</v>
          </cell>
          <cell r="P431">
            <v>44696</v>
          </cell>
          <cell r="Q431">
            <v>6</v>
          </cell>
          <cell r="R431">
            <v>44880</v>
          </cell>
          <cell r="S431">
            <v>44881</v>
          </cell>
          <cell r="T431">
            <v>6</v>
          </cell>
          <cell r="U431">
            <v>45062</v>
          </cell>
          <cell r="V431" t="str">
            <v>090769670</v>
          </cell>
          <cell r="W431">
            <v>33588</v>
          </cell>
          <cell r="X431">
            <v>30</v>
          </cell>
          <cell r="Y431" t="str">
            <v>29106170785794ក</v>
          </cell>
        </row>
        <row r="431">
          <cell r="AC431">
            <v>1</v>
          </cell>
          <cell r="AD431">
            <v>2</v>
          </cell>
          <cell r="AE431">
            <v>1</v>
          </cell>
          <cell r="AF431" t="e">
            <v>#REF!</v>
          </cell>
          <cell r="AG431" t="str">
            <v>128-868-7346</v>
          </cell>
          <cell r="AH431">
            <v>18</v>
          </cell>
          <cell r="AI431">
            <v>4</v>
          </cell>
        </row>
        <row r="432">
          <cell r="B432">
            <v>1143</v>
          </cell>
          <cell r="C432" t="str">
            <v>针车翻译</v>
          </cell>
          <cell r="D432" t="str">
            <v>គង់ ធន</v>
          </cell>
          <cell r="E432" t="str">
            <v>KONG TORN</v>
          </cell>
          <cell r="F432" t="str">
            <v>M</v>
          </cell>
          <cell r="G432">
            <v>44421</v>
          </cell>
          <cell r="H432">
            <v>3</v>
          </cell>
          <cell r="I432">
            <v>44513</v>
          </cell>
        </row>
        <row r="432">
          <cell r="M432">
            <v>44514</v>
          </cell>
          <cell r="N432">
            <v>6</v>
          </cell>
          <cell r="O432">
            <v>44695</v>
          </cell>
          <cell r="P432">
            <v>44696</v>
          </cell>
          <cell r="Q432">
            <v>6</v>
          </cell>
          <cell r="R432">
            <v>44880</v>
          </cell>
          <cell r="S432">
            <v>44881</v>
          </cell>
          <cell r="T432">
            <v>6</v>
          </cell>
          <cell r="U432">
            <v>45062</v>
          </cell>
          <cell r="V432" t="str">
            <v>090708137</v>
          </cell>
          <cell r="W432">
            <v>32823</v>
          </cell>
          <cell r="X432">
            <v>32</v>
          </cell>
          <cell r="Y432" t="str">
            <v>18902181243195ផ</v>
          </cell>
        </row>
        <row r="432">
          <cell r="AC432">
            <v>1</v>
          </cell>
          <cell r="AD432">
            <v>1</v>
          </cell>
          <cell r="AE432">
            <v>0</v>
          </cell>
          <cell r="AF432" t="e">
            <v>#REF!</v>
          </cell>
          <cell r="AG432" t="str">
            <v>有发票</v>
          </cell>
          <cell r="AH432">
            <v>18</v>
          </cell>
          <cell r="AI432">
            <v>4</v>
          </cell>
        </row>
        <row r="433">
          <cell r="B433">
            <v>1144</v>
          </cell>
          <cell r="C433" t="str">
            <v>针车E1线</v>
          </cell>
          <cell r="D433" t="str">
            <v>ឈឹម សាបាន់</v>
          </cell>
          <cell r="E433" t="str">
            <v>CHHOEM SABANN</v>
          </cell>
          <cell r="F433" t="str">
            <v>F</v>
          </cell>
          <cell r="G433">
            <v>44422</v>
          </cell>
          <cell r="H433">
            <v>3</v>
          </cell>
          <cell r="I433">
            <v>44514</v>
          </cell>
        </row>
        <row r="433">
          <cell r="M433">
            <v>44515</v>
          </cell>
          <cell r="N433">
            <v>6</v>
          </cell>
          <cell r="O433">
            <v>44696</v>
          </cell>
          <cell r="P433">
            <v>44697</v>
          </cell>
          <cell r="Q433">
            <v>6</v>
          </cell>
          <cell r="R433">
            <v>44881</v>
          </cell>
          <cell r="S433">
            <v>44882</v>
          </cell>
          <cell r="T433">
            <v>6</v>
          </cell>
          <cell r="U433">
            <v>45063</v>
          </cell>
          <cell r="V433" t="str">
            <v>090542616</v>
          </cell>
          <cell r="W433">
            <v>30108</v>
          </cell>
          <cell r="X433">
            <v>39</v>
          </cell>
          <cell r="Y433" t="str">
            <v>28311160400547ញ</v>
          </cell>
        </row>
        <row r="433">
          <cell r="AC433">
            <v>1</v>
          </cell>
          <cell r="AD433">
            <v>3</v>
          </cell>
          <cell r="AE433">
            <v>1</v>
          </cell>
          <cell r="AF433" t="e">
            <v>#REF!</v>
          </cell>
          <cell r="AG433" t="str">
            <v>128-592-8656</v>
          </cell>
          <cell r="AH433">
            <v>18</v>
          </cell>
          <cell r="AI433">
            <v>4</v>
          </cell>
        </row>
        <row r="434">
          <cell r="B434">
            <v>1148</v>
          </cell>
          <cell r="C434" t="str">
            <v>针车E1线</v>
          </cell>
          <cell r="D434" t="str">
            <v>អ៊ុក ស្រីរត្ន័</v>
          </cell>
          <cell r="E434" t="str">
            <v>UN SREYROTH</v>
          </cell>
          <cell r="F434" t="str">
            <v>F</v>
          </cell>
          <cell r="G434">
            <v>44422</v>
          </cell>
          <cell r="H434">
            <v>3</v>
          </cell>
          <cell r="I434">
            <v>44514</v>
          </cell>
        </row>
        <row r="434">
          <cell r="M434">
            <v>44515</v>
          </cell>
          <cell r="N434">
            <v>6</v>
          </cell>
          <cell r="O434">
            <v>44696</v>
          </cell>
          <cell r="P434">
            <v>44697</v>
          </cell>
          <cell r="Q434">
            <v>6</v>
          </cell>
          <cell r="R434">
            <v>44881</v>
          </cell>
          <cell r="S434">
            <v>44882</v>
          </cell>
          <cell r="T434">
            <v>6</v>
          </cell>
          <cell r="U434">
            <v>45063</v>
          </cell>
          <cell r="V434" t="str">
            <v>090940043</v>
          </cell>
          <cell r="W434">
            <v>37624</v>
          </cell>
          <cell r="X434">
            <v>19</v>
          </cell>
        </row>
        <row r="434">
          <cell r="AC434">
            <v>0</v>
          </cell>
          <cell r="AD434">
            <v>0</v>
          </cell>
          <cell r="AE434">
            <v>0</v>
          </cell>
          <cell r="AF434" t="e">
            <v>#REF!</v>
          </cell>
          <cell r="AG434" t="str">
            <v>128-878-0816</v>
          </cell>
          <cell r="AH434">
            <v>18</v>
          </cell>
          <cell r="AI434">
            <v>4</v>
          </cell>
        </row>
        <row r="435">
          <cell r="B435">
            <v>1149</v>
          </cell>
          <cell r="C435" t="str">
            <v>针车E1线</v>
          </cell>
          <cell r="D435" t="str">
            <v>ណុប ផាន្នា</v>
          </cell>
          <cell r="E435" t="str">
            <v>NOP PHANNA</v>
          </cell>
          <cell r="F435" t="str">
            <v>F</v>
          </cell>
          <cell r="G435">
            <v>44422</v>
          </cell>
          <cell r="H435">
            <v>3</v>
          </cell>
          <cell r="I435">
            <v>44514</v>
          </cell>
        </row>
        <row r="435">
          <cell r="M435">
            <v>44515</v>
          </cell>
          <cell r="N435">
            <v>6</v>
          </cell>
          <cell r="O435">
            <v>44696</v>
          </cell>
          <cell r="P435">
            <v>44697</v>
          </cell>
          <cell r="Q435">
            <v>6</v>
          </cell>
          <cell r="R435">
            <v>44881</v>
          </cell>
          <cell r="S435">
            <v>44882</v>
          </cell>
          <cell r="T435">
            <v>6</v>
          </cell>
          <cell r="U435">
            <v>45063</v>
          </cell>
          <cell r="V435" t="str">
            <v>090691609</v>
          </cell>
          <cell r="W435">
            <v>34694</v>
          </cell>
          <cell r="X435">
            <v>27</v>
          </cell>
          <cell r="Y435" t="str">
            <v>29404181366738ស</v>
          </cell>
        </row>
        <row r="435">
          <cell r="AC435">
            <v>1</v>
          </cell>
          <cell r="AD435">
            <v>1</v>
          </cell>
          <cell r="AE435">
            <v>0</v>
          </cell>
          <cell r="AF435" t="e">
            <v>#REF!</v>
          </cell>
          <cell r="AG435" t="str">
            <v>124-082-9026</v>
          </cell>
          <cell r="AH435">
            <v>18</v>
          </cell>
          <cell r="AI435">
            <v>4</v>
          </cell>
        </row>
        <row r="436">
          <cell r="B436">
            <v>1151</v>
          </cell>
          <cell r="C436" t="str">
            <v>成型D线</v>
          </cell>
          <cell r="D436" t="str">
            <v>សោម នី</v>
          </cell>
          <cell r="E436" t="str">
            <v>SOM NY</v>
          </cell>
          <cell r="F436" t="str">
            <v>F</v>
          </cell>
          <cell r="G436">
            <v>44422</v>
          </cell>
          <cell r="H436">
            <v>3</v>
          </cell>
          <cell r="I436">
            <v>44514</v>
          </cell>
        </row>
        <row r="436">
          <cell r="M436">
            <v>44515</v>
          </cell>
          <cell r="N436">
            <v>6</v>
          </cell>
          <cell r="O436">
            <v>44696</v>
          </cell>
          <cell r="P436">
            <v>44697</v>
          </cell>
          <cell r="Q436">
            <v>6</v>
          </cell>
          <cell r="R436">
            <v>44881</v>
          </cell>
          <cell r="S436">
            <v>44882</v>
          </cell>
          <cell r="T436">
            <v>6</v>
          </cell>
          <cell r="U436">
            <v>45063</v>
          </cell>
          <cell r="V436" t="str">
            <v>090703707</v>
          </cell>
          <cell r="W436">
            <v>29351</v>
          </cell>
          <cell r="X436">
            <v>41</v>
          </cell>
        </row>
        <row r="436">
          <cell r="AC436">
            <v>1</v>
          </cell>
          <cell r="AD436">
            <v>1</v>
          </cell>
          <cell r="AE436">
            <v>0</v>
          </cell>
          <cell r="AF436" t="e">
            <v>#REF!</v>
          </cell>
          <cell r="AG436" t="str">
            <v>有发票</v>
          </cell>
          <cell r="AH436">
            <v>18</v>
          </cell>
          <cell r="AI436">
            <v>4</v>
          </cell>
        </row>
        <row r="437">
          <cell r="B437">
            <v>1152</v>
          </cell>
          <cell r="C437" t="str">
            <v>成型B线</v>
          </cell>
          <cell r="D437" t="str">
            <v>កៅ ស្រីនីត</v>
          </cell>
          <cell r="E437" t="str">
            <v>KAO SREYNIT </v>
          </cell>
          <cell r="F437" t="str">
            <v>F</v>
          </cell>
          <cell r="G437">
            <v>44422</v>
          </cell>
          <cell r="H437">
            <v>3</v>
          </cell>
          <cell r="I437">
            <v>44514</v>
          </cell>
        </row>
        <row r="437">
          <cell r="M437">
            <v>44515</v>
          </cell>
          <cell r="N437">
            <v>6</v>
          </cell>
          <cell r="O437">
            <v>44696</v>
          </cell>
          <cell r="P437">
            <v>44697</v>
          </cell>
          <cell r="Q437">
            <v>6</v>
          </cell>
          <cell r="R437">
            <v>44881</v>
          </cell>
          <cell r="S437">
            <v>44882</v>
          </cell>
          <cell r="T437">
            <v>6</v>
          </cell>
          <cell r="U437">
            <v>45063</v>
          </cell>
          <cell r="V437" t="str">
            <v>090885468</v>
          </cell>
          <cell r="W437">
            <v>37537</v>
          </cell>
          <cell r="X437">
            <v>19</v>
          </cell>
        </row>
        <row r="437">
          <cell r="AC437">
            <v>0</v>
          </cell>
          <cell r="AD437">
            <v>0</v>
          </cell>
          <cell r="AE437">
            <v>0</v>
          </cell>
          <cell r="AF437" t="e">
            <v>#REF!</v>
          </cell>
          <cell r="AG437" t="str">
            <v>有发票</v>
          </cell>
          <cell r="AH437">
            <v>18</v>
          </cell>
          <cell r="AI437">
            <v>4</v>
          </cell>
        </row>
        <row r="438">
          <cell r="B438">
            <v>1153</v>
          </cell>
          <cell r="C438" t="str">
            <v>成型D线</v>
          </cell>
          <cell r="D438" t="str">
            <v>ជុក សំអូន</v>
          </cell>
          <cell r="E438" t="str">
            <v>CHOK SAMOUN</v>
          </cell>
          <cell r="F438" t="str">
            <v>F</v>
          </cell>
          <cell r="G438">
            <v>44422</v>
          </cell>
          <cell r="H438">
            <v>3</v>
          </cell>
          <cell r="I438">
            <v>44514</v>
          </cell>
        </row>
        <row r="438">
          <cell r="M438">
            <v>44515</v>
          </cell>
          <cell r="N438">
            <v>6</v>
          </cell>
          <cell r="O438">
            <v>44696</v>
          </cell>
          <cell r="P438">
            <v>44697</v>
          </cell>
          <cell r="Q438">
            <v>6</v>
          </cell>
          <cell r="R438">
            <v>44881</v>
          </cell>
          <cell r="S438">
            <v>44882</v>
          </cell>
          <cell r="T438">
            <v>6</v>
          </cell>
          <cell r="U438">
            <v>45063</v>
          </cell>
          <cell r="V438" t="str">
            <v>100680860</v>
          </cell>
          <cell r="W438">
            <v>32996</v>
          </cell>
          <cell r="X438">
            <v>31</v>
          </cell>
        </row>
        <row r="438">
          <cell r="AC438">
            <v>1</v>
          </cell>
          <cell r="AD438">
            <v>2</v>
          </cell>
          <cell r="AE438">
            <v>1</v>
          </cell>
          <cell r="AF438" t="e">
            <v>#REF!</v>
          </cell>
          <cell r="AG438" t="str">
            <v>有发票</v>
          </cell>
          <cell r="AH438">
            <v>18</v>
          </cell>
          <cell r="AI438">
            <v>4</v>
          </cell>
        </row>
        <row r="439">
          <cell r="B439">
            <v>1156</v>
          </cell>
          <cell r="C439" t="str">
            <v>针车E1线</v>
          </cell>
          <cell r="D439" t="str">
            <v>មី សីឡា</v>
          </cell>
          <cell r="E439" t="str">
            <v>MY SEYLA</v>
          </cell>
          <cell r="F439" t="str">
            <v>F</v>
          </cell>
          <cell r="G439">
            <v>44424</v>
          </cell>
          <cell r="H439">
            <v>3</v>
          </cell>
          <cell r="I439">
            <v>44516</v>
          </cell>
        </row>
        <row r="439">
          <cell r="M439">
            <v>44517</v>
          </cell>
          <cell r="N439">
            <v>6</v>
          </cell>
          <cell r="O439">
            <v>44698</v>
          </cell>
          <cell r="P439">
            <v>44699</v>
          </cell>
          <cell r="Q439">
            <v>6</v>
          </cell>
          <cell r="R439">
            <v>44883</v>
          </cell>
          <cell r="S439">
            <v>44884</v>
          </cell>
          <cell r="T439">
            <v>6</v>
          </cell>
          <cell r="U439">
            <v>45065</v>
          </cell>
          <cell r="V439" t="str">
            <v>090721165</v>
          </cell>
          <cell r="W439">
            <v>33310</v>
          </cell>
          <cell r="X439">
            <v>30</v>
          </cell>
          <cell r="Y439" t="str">
            <v>29101191971671ព</v>
          </cell>
        </row>
        <row r="439">
          <cell r="AC439">
            <v>1</v>
          </cell>
          <cell r="AD439">
            <v>2</v>
          </cell>
          <cell r="AE439">
            <v>0</v>
          </cell>
          <cell r="AF439" t="e">
            <v>#REF!</v>
          </cell>
          <cell r="AG439" t="str">
            <v>128-555-6179</v>
          </cell>
          <cell r="AH439">
            <v>18</v>
          </cell>
          <cell r="AI439">
            <v>4</v>
          </cell>
        </row>
        <row r="440">
          <cell r="B440">
            <v>1157</v>
          </cell>
          <cell r="C440" t="str">
            <v>针车E1线</v>
          </cell>
          <cell r="D440" t="str">
            <v>ស ស៊ីថា</v>
          </cell>
          <cell r="E440" t="str">
            <v>SAR SITHA</v>
          </cell>
          <cell r="F440" t="str">
            <v>F</v>
          </cell>
          <cell r="G440">
            <v>44424</v>
          </cell>
          <cell r="H440">
            <v>3</v>
          </cell>
          <cell r="I440">
            <v>44516</v>
          </cell>
        </row>
        <row r="440">
          <cell r="M440">
            <v>44517</v>
          </cell>
          <cell r="N440">
            <v>6</v>
          </cell>
          <cell r="O440">
            <v>44698</v>
          </cell>
          <cell r="P440">
            <v>44699</v>
          </cell>
          <cell r="Q440">
            <v>6</v>
          </cell>
          <cell r="R440">
            <v>44883</v>
          </cell>
          <cell r="S440">
            <v>44884</v>
          </cell>
          <cell r="T440">
            <v>6</v>
          </cell>
          <cell r="U440">
            <v>45065</v>
          </cell>
          <cell r="V440" t="str">
            <v>090611206</v>
          </cell>
          <cell r="W440">
            <v>32942</v>
          </cell>
          <cell r="X440">
            <v>32</v>
          </cell>
          <cell r="Y440" t="str">
            <v>29010192226554ត</v>
          </cell>
        </row>
        <row r="440">
          <cell r="AC440">
            <v>1</v>
          </cell>
          <cell r="AD440">
            <v>2</v>
          </cell>
          <cell r="AE440">
            <v>0</v>
          </cell>
          <cell r="AF440" t="e">
            <v>#REF!</v>
          </cell>
          <cell r="AG440" t="str">
            <v>124-477-3549</v>
          </cell>
          <cell r="AH440">
            <v>18</v>
          </cell>
          <cell r="AI440">
            <v>4</v>
          </cell>
        </row>
        <row r="441">
          <cell r="B441">
            <v>1065</v>
          </cell>
          <cell r="C441" t="str">
            <v>针车E1组长</v>
          </cell>
          <cell r="D441" t="str">
            <v>យ៉ាត់ វៀង</v>
          </cell>
          <cell r="E441" t="str">
            <v>YATH VENG </v>
          </cell>
          <cell r="F441" t="str">
            <v>F</v>
          </cell>
          <cell r="G441">
            <v>44424</v>
          </cell>
          <cell r="H441">
            <v>3</v>
          </cell>
          <cell r="I441">
            <v>44516</v>
          </cell>
        </row>
        <row r="441">
          <cell r="M441">
            <v>44517</v>
          </cell>
          <cell r="N441">
            <v>6</v>
          </cell>
          <cell r="O441">
            <v>44698</v>
          </cell>
          <cell r="P441">
            <v>44699</v>
          </cell>
          <cell r="Q441">
            <v>6</v>
          </cell>
          <cell r="R441">
            <v>44883</v>
          </cell>
          <cell r="S441">
            <v>44884</v>
          </cell>
          <cell r="T441">
            <v>6</v>
          </cell>
          <cell r="U441">
            <v>45065</v>
          </cell>
          <cell r="V441" t="str">
            <v>090572012</v>
          </cell>
          <cell r="W441">
            <v>33725</v>
          </cell>
          <cell r="X441">
            <v>29</v>
          </cell>
          <cell r="Y441" t="str">
            <v>29201170567936យ</v>
          </cell>
        </row>
        <row r="441">
          <cell r="AC441">
            <v>0</v>
          </cell>
          <cell r="AD441">
            <v>0</v>
          </cell>
          <cell r="AE441">
            <v>0</v>
          </cell>
          <cell r="AF441" t="e">
            <v>#REF!</v>
          </cell>
          <cell r="AG441" t="str">
            <v>126-362-6656</v>
          </cell>
          <cell r="AH441">
            <v>18</v>
          </cell>
          <cell r="AI441">
            <v>4</v>
          </cell>
        </row>
        <row r="442">
          <cell r="B442">
            <v>1146</v>
          </cell>
          <cell r="C442" t="str">
            <v>针车E1线</v>
          </cell>
          <cell r="D442" t="str">
            <v>ពុត សាមាន</v>
          </cell>
          <cell r="E442" t="str">
            <v>PUT SAMEAN</v>
          </cell>
          <cell r="F442" t="str">
            <v>F</v>
          </cell>
          <cell r="G442">
            <v>44422</v>
          </cell>
          <cell r="H442">
            <v>3</v>
          </cell>
          <cell r="I442">
            <v>44514</v>
          </cell>
        </row>
        <row r="442">
          <cell r="M442">
            <v>44515</v>
          </cell>
          <cell r="N442">
            <v>6</v>
          </cell>
          <cell r="O442">
            <v>44696</v>
          </cell>
          <cell r="P442">
            <v>44697</v>
          </cell>
          <cell r="Q442">
            <v>6</v>
          </cell>
          <cell r="R442">
            <v>44881</v>
          </cell>
          <cell r="S442">
            <v>44882</v>
          </cell>
          <cell r="T442">
            <v>6</v>
          </cell>
          <cell r="U442">
            <v>45063</v>
          </cell>
          <cell r="V442" t="str">
            <v>090928456</v>
          </cell>
          <cell r="W442">
            <v>34252</v>
          </cell>
          <cell r="X442">
            <v>28</v>
          </cell>
          <cell r="Y442" t="str">
            <v>29312160497536យ</v>
          </cell>
        </row>
        <row r="442">
          <cell r="AC442">
            <v>1</v>
          </cell>
          <cell r="AD442">
            <v>1</v>
          </cell>
          <cell r="AE442">
            <v>1</v>
          </cell>
          <cell r="AF442" t="e">
            <v>#REF!</v>
          </cell>
          <cell r="AG442" t="str">
            <v>125-480-8694</v>
          </cell>
          <cell r="AH442">
            <v>18</v>
          </cell>
          <cell r="AI442">
            <v>4</v>
          </cell>
        </row>
        <row r="443">
          <cell r="B443">
            <v>1159</v>
          </cell>
          <cell r="C443" t="str">
            <v>成型C线</v>
          </cell>
          <cell r="D443" t="str">
            <v>រ៉ាយ ស្រីកា</v>
          </cell>
          <cell r="E443" t="str">
            <v>RAY SREYKA</v>
          </cell>
          <cell r="F443" t="str">
            <v>F</v>
          </cell>
          <cell r="G443">
            <v>44424</v>
          </cell>
          <cell r="H443">
            <v>3</v>
          </cell>
          <cell r="I443">
            <v>44516</v>
          </cell>
        </row>
        <row r="443">
          <cell r="M443">
            <v>44517</v>
          </cell>
          <cell r="N443">
            <v>6</v>
          </cell>
          <cell r="O443">
            <v>44698</v>
          </cell>
          <cell r="P443">
            <v>44699</v>
          </cell>
          <cell r="Q443">
            <v>6</v>
          </cell>
          <cell r="R443">
            <v>44883</v>
          </cell>
          <cell r="S443">
            <v>44884</v>
          </cell>
          <cell r="T443">
            <v>6</v>
          </cell>
          <cell r="U443">
            <v>45065</v>
          </cell>
          <cell r="V443" t="str">
            <v>090941556</v>
          </cell>
          <cell r="W443">
            <v>37990</v>
          </cell>
          <cell r="X443">
            <v>18</v>
          </cell>
        </row>
        <row r="443">
          <cell r="AC443">
            <v>0</v>
          </cell>
          <cell r="AD443">
            <v>0</v>
          </cell>
          <cell r="AE443">
            <v>0</v>
          </cell>
          <cell r="AF443" t="e">
            <v>#REF!</v>
          </cell>
          <cell r="AG443" t="str">
            <v>1288-556-9216</v>
          </cell>
          <cell r="AH443">
            <v>18</v>
          </cell>
          <cell r="AI443">
            <v>4</v>
          </cell>
        </row>
        <row r="444">
          <cell r="B444">
            <v>1158</v>
          </cell>
          <cell r="C444" t="str">
            <v>成型C线</v>
          </cell>
          <cell r="D444" t="str">
            <v>ហុន ស្រីនិច</v>
          </cell>
          <cell r="E444" t="str">
            <v>HON SREYNICH</v>
          </cell>
          <cell r="F444" t="str">
            <v>F</v>
          </cell>
          <cell r="G444">
            <v>44424</v>
          </cell>
          <cell r="H444">
            <v>3</v>
          </cell>
          <cell r="I444">
            <v>44516</v>
          </cell>
        </row>
        <row r="444">
          <cell r="M444">
            <v>44517</v>
          </cell>
          <cell r="N444">
            <v>6</v>
          </cell>
          <cell r="O444">
            <v>44698</v>
          </cell>
          <cell r="P444">
            <v>44699</v>
          </cell>
          <cell r="Q444">
            <v>6</v>
          </cell>
          <cell r="R444">
            <v>44883</v>
          </cell>
          <cell r="S444">
            <v>44884</v>
          </cell>
          <cell r="T444">
            <v>6</v>
          </cell>
          <cell r="U444">
            <v>45065</v>
          </cell>
          <cell r="V444" t="str">
            <v>090946637</v>
          </cell>
          <cell r="W444">
            <v>37680</v>
          </cell>
          <cell r="X444">
            <v>19</v>
          </cell>
        </row>
        <row r="444">
          <cell r="AC444">
            <v>0</v>
          </cell>
          <cell r="AD444">
            <v>0</v>
          </cell>
          <cell r="AE444">
            <v>0</v>
          </cell>
          <cell r="AF444" t="e">
            <v>#REF!</v>
          </cell>
          <cell r="AG444" t="str">
            <v>125-914-8482</v>
          </cell>
          <cell r="AH444">
            <v>18</v>
          </cell>
          <cell r="AI444">
            <v>4</v>
          </cell>
        </row>
        <row r="445">
          <cell r="B445">
            <v>1163</v>
          </cell>
          <cell r="C445" t="str">
            <v>品管</v>
          </cell>
          <cell r="D445" t="str">
            <v>យ៉ាន់ ស្រីពៅ</v>
          </cell>
          <cell r="E445" t="str">
            <v>YAN SREYPOV</v>
          </cell>
          <cell r="F445" t="str">
            <v>F</v>
          </cell>
          <cell r="G445">
            <v>44424</v>
          </cell>
          <cell r="H445">
            <v>3</v>
          </cell>
          <cell r="I445">
            <v>44516</v>
          </cell>
        </row>
        <row r="445">
          <cell r="M445">
            <v>44517</v>
          </cell>
          <cell r="N445">
            <v>6</v>
          </cell>
          <cell r="O445">
            <v>44698</v>
          </cell>
          <cell r="P445">
            <v>44699</v>
          </cell>
          <cell r="Q445">
            <v>6</v>
          </cell>
          <cell r="R445">
            <v>44883</v>
          </cell>
          <cell r="S445">
            <v>44884</v>
          </cell>
          <cell r="T445">
            <v>6</v>
          </cell>
          <cell r="U445">
            <v>45065</v>
          </cell>
          <cell r="V445" t="str">
            <v>090891196</v>
          </cell>
          <cell r="W445">
            <v>37852</v>
          </cell>
          <cell r="X445">
            <v>18</v>
          </cell>
          <cell r="Y445" t="str">
            <v>20312202529111ឡ</v>
          </cell>
        </row>
        <row r="445">
          <cell r="AC445">
            <v>0</v>
          </cell>
          <cell r="AD445">
            <v>0</v>
          </cell>
          <cell r="AE445">
            <v>0</v>
          </cell>
          <cell r="AF445" t="e">
            <v>#REF!</v>
          </cell>
          <cell r="AG445" t="str">
            <v>128-589-6155</v>
          </cell>
          <cell r="AH445">
            <v>18</v>
          </cell>
          <cell r="AI445">
            <v>4</v>
          </cell>
        </row>
        <row r="446">
          <cell r="B446">
            <v>1168</v>
          </cell>
          <cell r="C446" t="str">
            <v>成型C线</v>
          </cell>
          <cell r="D446" t="str">
            <v>រិទ្ធ ដេវ៉ីត</v>
          </cell>
          <cell r="E446" t="str">
            <v>HRITH DEVIT</v>
          </cell>
          <cell r="F446" t="str">
            <v>F</v>
          </cell>
          <cell r="G446">
            <v>44424</v>
          </cell>
          <cell r="H446">
            <v>3</v>
          </cell>
          <cell r="I446">
            <v>44516</v>
          </cell>
        </row>
        <row r="446">
          <cell r="M446">
            <v>44517</v>
          </cell>
          <cell r="N446">
            <v>6</v>
          </cell>
          <cell r="O446">
            <v>44698</v>
          </cell>
          <cell r="P446">
            <v>44699</v>
          </cell>
          <cell r="Q446">
            <v>6</v>
          </cell>
          <cell r="R446">
            <v>44883</v>
          </cell>
          <cell r="S446">
            <v>44884</v>
          </cell>
          <cell r="T446">
            <v>6</v>
          </cell>
          <cell r="U446">
            <v>45065</v>
          </cell>
          <cell r="V446" t="str">
            <v>230061713</v>
          </cell>
          <cell r="W446">
            <v>36077</v>
          </cell>
          <cell r="X446">
            <v>23</v>
          </cell>
        </row>
        <row r="446">
          <cell r="AC446">
            <v>1</v>
          </cell>
          <cell r="AD446">
            <v>0</v>
          </cell>
          <cell r="AE446">
            <v>0</v>
          </cell>
          <cell r="AF446" t="e">
            <v>#REF!</v>
          </cell>
          <cell r="AG446" t="str">
            <v>125-693-6731</v>
          </cell>
          <cell r="AH446">
            <v>18</v>
          </cell>
          <cell r="AI446">
            <v>4</v>
          </cell>
        </row>
        <row r="447">
          <cell r="B447">
            <v>1164</v>
          </cell>
          <cell r="C447" t="str">
            <v>品管</v>
          </cell>
          <cell r="D447" t="str">
            <v>សោម បូរឿន</v>
          </cell>
          <cell r="E447" t="str">
            <v>SOM BOROEUN</v>
          </cell>
          <cell r="F447" t="str">
            <v>F</v>
          </cell>
          <cell r="G447">
            <v>44425</v>
          </cell>
          <cell r="H447">
            <v>3</v>
          </cell>
          <cell r="I447">
            <v>44517</v>
          </cell>
        </row>
        <row r="447">
          <cell r="M447">
            <v>44518</v>
          </cell>
          <cell r="N447">
            <v>6</v>
          </cell>
          <cell r="O447">
            <v>44699</v>
          </cell>
          <cell r="P447">
            <v>44700</v>
          </cell>
          <cell r="Q447">
            <v>6</v>
          </cell>
          <cell r="R447">
            <v>44884</v>
          </cell>
          <cell r="S447">
            <v>44885</v>
          </cell>
          <cell r="T447">
            <v>6</v>
          </cell>
          <cell r="U447">
            <v>45066</v>
          </cell>
          <cell r="V447" t="str">
            <v>090861749</v>
          </cell>
          <cell r="W447">
            <v>32278</v>
          </cell>
          <cell r="X447">
            <v>33</v>
          </cell>
          <cell r="Y447" t="str">
            <v>28803170659794-ឃ</v>
          </cell>
        </row>
        <row r="447">
          <cell r="AC447">
            <v>1</v>
          </cell>
          <cell r="AD447">
            <v>2</v>
          </cell>
          <cell r="AE447">
            <v>1</v>
          </cell>
          <cell r="AF447" t="e">
            <v>#REF!</v>
          </cell>
          <cell r="AG447" t="str">
            <v>128-833-4489</v>
          </cell>
          <cell r="AH447">
            <v>18</v>
          </cell>
          <cell r="AI447">
            <v>4</v>
          </cell>
        </row>
        <row r="448">
          <cell r="B448">
            <v>1165</v>
          </cell>
          <cell r="C448" t="str">
            <v>针车E1线</v>
          </cell>
          <cell r="D448" t="str">
            <v>ស៊ិន សាផាត</v>
          </cell>
          <cell r="E448" t="str">
            <v>SIN SAPHAT</v>
          </cell>
          <cell r="F448" t="str">
            <v>F</v>
          </cell>
          <cell r="G448">
            <v>44425</v>
          </cell>
          <cell r="H448">
            <v>3</v>
          </cell>
          <cell r="I448">
            <v>44517</v>
          </cell>
        </row>
        <row r="448">
          <cell r="M448">
            <v>44518</v>
          </cell>
          <cell r="N448">
            <v>6</v>
          </cell>
          <cell r="O448">
            <v>44699</v>
          </cell>
          <cell r="P448">
            <v>44700</v>
          </cell>
          <cell r="Q448">
            <v>6</v>
          </cell>
          <cell r="R448">
            <v>44884</v>
          </cell>
          <cell r="S448">
            <v>44885</v>
          </cell>
          <cell r="T448">
            <v>6</v>
          </cell>
          <cell r="U448">
            <v>45066</v>
          </cell>
          <cell r="V448" t="str">
            <v>090922869</v>
          </cell>
          <cell r="W448">
            <v>33875</v>
          </cell>
          <cell r="X448">
            <v>29</v>
          </cell>
        </row>
        <row r="448">
          <cell r="AC448">
            <v>1</v>
          </cell>
          <cell r="AD448">
            <v>3</v>
          </cell>
          <cell r="AE448">
            <v>1</v>
          </cell>
          <cell r="AF448" t="e">
            <v>#REF!</v>
          </cell>
          <cell r="AG448" t="str">
            <v>有发票</v>
          </cell>
          <cell r="AH448">
            <v>18</v>
          </cell>
          <cell r="AI448">
            <v>4</v>
          </cell>
        </row>
        <row r="449">
          <cell r="B449">
            <v>1167</v>
          </cell>
          <cell r="C449" t="str">
            <v>裁断班长</v>
          </cell>
          <cell r="D449" t="str">
            <v>ឯក ចាន់រ៉ា</v>
          </cell>
          <cell r="E449" t="str">
            <v>EK CHANRA</v>
          </cell>
          <cell r="F449" t="str">
            <v>F</v>
          </cell>
          <cell r="G449">
            <v>44425</v>
          </cell>
          <cell r="H449">
            <v>3</v>
          </cell>
          <cell r="I449">
            <v>44517</v>
          </cell>
        </row>
        <row r="449">
          <cell r="M449">
            <v>44518</v>
          </cell>
          <cell r="N449">
            <v>6</v>
          </cell>
          <cell r="O449">
            <v>44699</v>
          </cell>
          <cell r="P449">
            <v>44700</v>
          </cell>
          <cell r="Q449">
            <v>6</v>
          </cell>
          <cell r="R449">
            <v>44884</v>
          </cell>
          <cell r="S449">
            <v>44885</v>
          </cell>
          <cell r="T449">
            <v>6</v>
          </cell>
          <cell r="U449">
            <v>45066</v>
          </cell>
          <cell r="V449" t="str">
            <v>090911334</v>
          </cell>
          <cell r="W449">
            <v>31749</v>
          </cell>
          <cell r="X449">
            <v>35</v>
          </cell>
          <cell r="Y449" t="str">
            <v>28612160560207-ឍ</v>
          </cell>
        </row>
        <row r="449">
          <cell r="AC449">
            <v>1</v>
          </cell>
          <cell r="AD449">
            <v>1</v>
          </cell>
          <cell r="AE449">
            <v>0</v>
          </cell>
          <cell r="AF449" t="e">
            <v>#REF!</v>
          </cell>
          <cell r="AG449" t="str">
            <v>有发票</v>
          </cell>
          <cell r="AH449">
            <v>18</v>
          </cell>
          <cell r="AI449">
            <v>4</v>
          </cell>
        </row>
        <row r="450">
          <cell r="B450">
            <v>1169</v>
          </cell>
          <cell r="C450" t="str">
            <v>针车E1线</v>
          </cell>
          <cell r="D450" t="str">
            <v>ទេព សម័យ</v>
          </cell>
          <cell r="E450" t="str">
            <v>TEP SAMAI</v>
          </cell>
          <cell r="F450" t="str">
            <v>F</v>
          </cell>
          <cell r="G450">
            <v>44427</v>
          </cell>
          <cell r="H450">
            <v>3</v>
          </cell>
          <cell r="I450">
            <v>44519</v>
          </cell>
        </row>
        <row r="450">
          <cell r="M450">
            <v>44520</v>
          </cell>
          <cell r="N450">
            <v>6</v>
          </cell>
          <cell r="O450">
            <v>44701</v>
          </cell>
          <cell r="P450">
            <v>44702</v>
          </cell>
          <cell r="Q450">
            <v>6</v>
          </cell>
          <cell r="R450">
            <v>44886</v>
          </cell>
          <cell r="S450">
            <v>44887</v>
          </cell>
          <cell r="T450">
            <v>6</v>
          </cell>
          <cell r="U450">
            <v>45068</v>
          </cell>
          <cell r="V450" t="str">
            <v>090706426</v>
          </cell>
          <cell r="W450">
            <v>34197</v>
          </cell>
          <cell r="X450">
            <v>28</v>
          </cell>
        </row>
        <row r="450">
          <cell r="AC450">
            <v>1</v>
          </cell>
          <cell r="AD450">
            <v>2</v>
          </cell>
          <cell r="AE450">
            <v>0</v>
          </cell>
          <cell r="AF450" t="e">
            <v>#REF!</v>
          </cell>
          <cell r="AG450" t="str">
            <v>有发票</v>
          </cell>
          <cell r="AH450">
            <v>18</v>
          </cell>
          <cell r="AI450">
            <v>4</v>
          </cell>
        </row>
        <row r="451">
          <cell r="B451">
            <v>1170</v>
          </cell>
          <cell r="C451" t="str">
            <v>针车C2线</v>
          </cell>
          <cell r="D451" t="str">
            <v>សូ រ៉ាទី</v>
          </cell>
          <cell r="E451" t="str">
            <v>SO RATY</v>
          </cell>
          <cell r="F451" t="str">
            <v>F</v>
          </cell>
          <cell r="G451">
            <v>44428</v>
          </cell>
          <cell r="H451">
            <v>3</v>
          </cell>
          <cell r="I451">
            <v>44520</v>
          </cell>
        </row>
        <row r="451">
          <cell r="M451">
            <v>44521</v>
          </cell>
          <cell r="N451">
            <v>6</v>
          </cell>
          <cell r="O451">
            <v>44702</v>
          </cell>
          <cell r="P451">
            <v>44703</v>
          </cell>
          <cell r="Q451">
            <v>6</v>
          </cell>
          <cell r="R451">
            <v>44887</v>
          </cell>
          <cell r="S451">
            <v>44888</v>
          </cell>
          <cell r="T451">
            <v>6</v>
          </cell>
          <cell r="U451">
            <v>45069</v>
          </cell>
          <cell r="V451" t="str">
            <v>090842440</v>
          </cell>
          <cell r="W451">
            <v>33052</v>
          </cell>
          <cell r="X451">
            <v>31</v>
          </cell>
          <cell r="Y451" t="str">
            <v>29006170799393-អ</v>
          </cell>
        </row>
        <row r="451">
          <cell r="AC451">
            <v>1</v>
          </cell>
          <cell r="AD451">
            <v>1</v>
          </cell>
          <cell r="AE451">
            <v>1</v>
          </cell>
          <cell r="AF451" t="e">
            <v>#REF!</v>
          </cell>
          <cell r="AG451" t="str">
            <v>128-847-3591</v>
          </cell>
          <cell r="AH451">
            <v>18</v>
          </cell>
          <cell r="AI451">
            <v>4</v>
          </cell>
        </row>
        <row r="452">
          <cell r="B452">
            <v>1171</v>
          </cell>
          <cell r="C452" t="str">
            <v>裁断</v>
          </cell>
          <cell r="D452" t="str">
            <v>យី ផល្លា</v>
          </cell>
          <cell r="E452" t="str">
            <v>YI PHALLA</v>
          </cell>
          <cell r="F452" t="str">
            <v>M</v>
          </cell>
          <cell r="G452">
            <v>44429</v>
          </cell>
          <cell r="H452">
            <v>3</v>
          </cell>
          <cell r="I452">
            <v>44521</v>
          </cell>
        </row>
        <row r="452">
          <cell r="M452">
            <v>44522</v>
          </cell>
          <cell r="N452">
            <v>6</v>
          </cell>
          <cell r="O452">
            <v>44703</v>
          </cell>
          <cell r="P452">
            <v>44704</v>
          </cell>
          <cell r="Q452">
            <v>6</v>
          </cell>
          <cell r="R452">
            <v>44888</v>
          </cell>
          <cell r="S452">
            <v>44889</v>
          </cell>
          <cell r="T452">
            <v>6</v>
          </cell>
          <cell r="U452">
            <v>45070</v>
          </cell>
          <cell r="V452" t="str">
            <v>090907554</v>
          </cell>
          <cell r="W452">
            <v>36729</v>
          </cell>
          <cell r="X452">
            <v>21</v>
          </cell>
        </row>
        <row r="452">
          <cell r="AC452">
            <v>0</v>
          </cell>
          <cell r="AD452">
            <v>0</v>
          </cell>
          <cell r="AE452">
            <v>0</v>
          </cell>
          <cell r="AF452" t="e">
            <v>#REF!</v>
          </cell>
          <cell r="AG452" t="str">
            <v>124-394-3632</v>
          </cell>
          <cell r="AH452">
            <v>18</v>
          </cell>
          <cell r="AI452">
            <v>4</v>
          </cell>
        </row>
        <row r="453">
          <cell r="B453">
            <v>1172</v>
          </cell>
          <cell r="C453" t="str">
            <v>裁断</v>
          </cell>
          <cell r="D453" t="str">
            <v>រស់ សុផល</v>
          </cell>
          <cell r="E453" t="str">
            <v>ROS SOPHAL</v>
          </cell>
          <cell r="F453" t="str">
            <v>F</v>
          </cell>
          <cell r="G453">
            <v>44431</v>
          </cell>
          <cell r="H453">
            <v>3</v>
          </cell>
          <cell r="I453">
            <v>44523</v>
          </cell>
        </row>
        <row r="453">
          <cell r="M453">
            <v>44524</v>
          </cell>
          <cell r="N453">
            <v>6</v>
          </cell>
          <cell r="O453">
            <v>44705</v>
          </cell>
          <cell r="P453">
            <v>44706</v>
          </cell>
          <cell r="Q453">
            <v>6</v>
          </cell>
          <cell r="R453">
            <v>44890</v>
          </cell>
          <cell r="S453">
            <v>44891</v>
          </cell>
          <cell r="T453">
            <v>6</v>
          </cell>
          <cell r="U453">
            <v>45072</v>
          </cell>
          <cell r="V453" t="str">
            <v>090556447</v>
          </cell>
          <cell r="W453">
            <v>29692</v>
          </cell>
          <cell r="X453">
            <v>40</v>
          </cell>
          <cell r="Y453" t="str">
            <v>2810117-0574940-ថ</v>
          </cell>
        </row>
        <row r="453">
          <cell r="AC453">
            <v>1</v>
          </cell>
          <cell r="AD453">
            <v>3</v>
          </cell>
          <cell r="AE453">
            <v>0</v>
          </cell>
          <cell r="AF453" t="e">
            <v>#REF!</v>
          </cell>
          <cell r="AG453" t="str">
            <v>125-978-1343</v>
          </cell>
          <cell r="AH453">
            <v>18</v>
          </cell>
          <cell r="AI453">
            <v>4</v>
          </cell>
        </row>
        <row r="454">
          <cell r="B454">
            <v>1178</v>
          </cell>
          <cell r="C454" t="str">
            <v>针车E1线</v>
          </cell>
          <cell r="D454" t="str">
            <v>ម៉ែន ម៉ៅ</v>
          </cell>
          <cell r="E454" t="str">
            <v>MEN MAO</v>
          </cell>
          <cell r="F454" t="str">
            <v>F</v>
          </cell>
          <cell r="G454">
            <v>44446</v>
          </cell>
          <cell r="H454">
            <v>3</v>
          </cell>
          <cell r="I454">
            <v>44537</v>
          </cell>
        </row>
        <row r="454">
          <cell r="M454">
            <v>44538</v>
          </cell>
          <cell r="N454">
            <v>6</v>
          </cell>
          <cell r="O454">
            <v>44720</v>
          </cell>
          <cell r="P454">
            <v>44721</v>
          </cell>
          <cell r="Q454">
            <v>6</v>
          </cell>
          <cell r="R454">
            <v>44904</v>
          </cell>
          <cell r="S454">
            <v>44905</v>
          </cell>
          <cell r="T454">
            <v>6</v>
          </cell>
          <cell r="U454">
            <v>45087</v>
          </cell>
          <cell r="V454" t="str">
            <v>090645874</v>
          </cell>
          <cell r="W454">
            <v>29300</v>
          </cell>
          <cell r="X454">
            <v>41</v>
          </cell>
          <cell r="Y454" t="str">
            <v>28008170877704-រ</v>
          </cell>
        </row>
        <row r="454">
          <cell r="AC454">
            <v>1</v>
          </cell>
          <cell r="AD454">
            <v>2</v>
          </cell>
          <cell r="AE454">
            <v>0</v>
          </cell>
          <cell r="AF454" t="e">
            <v>#REF!</v>
          </cell>
          <cell r="AG454" t="str">
            <v>128-840-4963</v>
          </cell>
          <cell r="AH454">
            <v>18</v>
          </cell>
          <cell r="AI454">
            <v>4</v>
          </cell>
        </row>
        <row r="455">
          <cell r="B455">
            <v>1180</v>
          </cell>
          <cell r="C455" t="str">
            <v>针车D2线</v>
          </cell>
          <cell r="D455" t="str">
            <v>វ៉ែន សុភាន</v>
          </cell>
          <cell r="E455" t="str">
            <v>VEN SOPHEAN</v>
          </cell>
          <cell r="F455" t="str">
            <v>F</v>
          </cell>
          <cell r="G455">
            <v>44446</v>
          </cell>
          <cell r="H455">
            <v>3</v>
          </cell>
          <cell r="I455">
            <v>44537</v>
          </cell>
        </row>
        <row r="455">
          <cell r="M455">
            <v>44538</v>
          </cell>
          <cell r="N455">
            <v>6</v>
          </cell>
          <cell r="O455">
            <v>44720</v>
          </cell>
          <cell r="P455">
            <v>44721</v>
          </cell>
          <cell r="Q455">
            <v>6</v>
          </cell>
          <cell r="R455">
            <v>44904</v>
          </cell>
          <cell r="S455">
            <v>44905</v>
          </cell>
          <cell r="T455">
            <v>6</v>
          </cell>
          <cell r="U455">
            <v>45087</v>
          </cell>
          <cell r="V455" t="str">
            <v>090624829</v>
          </cell>
          <cell r="W455">
            <v>31838</v>
          </cell>
          <cell r="X455">
            <v>35</v>
          </cell>
          <cell r="Y455" t="str">
            <v>28701170575883-ស</v>
          </cell>
        </row>
        <row r="455">
          <cell r="AC455">
            <v>1</v>
          </cell>
          <cell r="AD455">
            <v>3</v>
          </cell>
          <cell r="AE455">
            <v>0</v>
          </cell>
          <cell r="AF455" t="e">
            <v>#REF!</v>
          </cell>
          <cell r="AG455" t="str">
            <v>有发票</v>
          </cell>
          <cell r="AH455">
            <v>18</v>
          </cell>
          <cell r="AI455">
            <v>4</v>
          </cell>
        </row>
        <row r="456">
          <cell r="B456">
            <v>1183</v>
          </cell>
          <cell r="C456" t="str">
            <v>电脑车</v>
          </cell>
          <cell r="D456" t="str">
            <v>នុន ប្រុសពៅ</v>
          </cell>
          <cell r="E456" t="str">
            <v>NUN PROSPEOU</v>
          </cell>
          <cell r="F456" t="str">
            <v>M</v>
          </cell>
          <cell r="G456">
            <v>44446</v>
          </cell>
          <cell r="H456">
            <v>3</v>
          </cell>
          <cell r="I456">
            <v>44537</v>
          </cell>
        </row>
        <row r="456">
          <cell r="M456">
            <v>44538</v>
          </cell>
          <cell r="N456">
            <v>6</v>
          </cell>
          <cell r="O456">
            <v>44720</v>
          </cell>
          <cell r="P456">
            <v>44721</v>
          </cell>
          <cell r="Q456">
            <v>6</v>
          </cell>
          <cell r="R456">
            <v>44904</v>
          </cell>
          <cell r="S456">
            <v>44905</v>
          </cell>
          <cell r="T456">
            <v>6</v>
          </cell>
          <cell r="U456">
            <v>45087</v>
          </cell>
          <cell r="V456" t="str">
            <v>090885470</v>
          </cell>
          <cell r="W456">
            <v>36680</v>
          </cell>
          <cell r="X456">
            <v>21</v>
          </cell>
        </row>
        <row r="456">
          <cell r="AF456" t="e">
            <v>#REF!</v>
          </cell>
          <cell r="AG456" t="str">
            <v>有发票</v>
          </cell>
          <cell r="AH456">
            <v>18</v>
          </cell>
          <cell r="AI456">
            <v>4</v>
          </cell>
        </row>
        <row r="457">
          <cell r="B457">
            <v>1187</v>
          </cell>
          <cell r="C457" t="str">
            <v>针车F1线</v>
          </cell>
          <cell r="D457" t="str">
            <v>កយ ស្រីលាប</v>
          </cell>
          <cell r="E457" t="str">
            <v>  KORY SREYLEAB</v>
          </cell>
          <cell r="F457" t="str">
            <v>F</v>
          </cell>
          <cell r="G457">
            <v>44448</v>
          </cell>
          <cell r="H457">
            <v>3</v>
          </cell>
          <cell r="I457">
            <v>44539</v>
          </cell>
        </row>
        <row r="457">
          <cell r="M457">
            <v>44540</v>
          </cell>
          <cell r="N457">
            <v>6</v>
          </cell>
          <cell r="O457">
            <v>44722</v>
          </cell>
          <cell r="P457">
            <v>44723</v>
          </cell>
          <cell r="Q457">
            <v>6</v>
          </cell>
          <cell r="R457">
            <v>44906</v>
          </cell>
          <cell r="S457">
            <v>44907</v>
          </cell>
          <cell r="T457">
            <v>6</v>
          </cell>
          <cell r="U457">
            <v>45089</v>
          </cell>
          <cell r="V457" t="str">
            <v>090946921</v>
          </cell>
          <cell r="W457">
            <v>37710</v>
          </cell>
          <cell r="X457">
            <v>18</v>
          </cell>
        </row>
        <row r="457">
          <cell r="AC457">
            <v>0</v>
          </cell>
          <cell r="AD457">
            <v>0</v>
          </cell>
          <cell r="AE457">
            <v>0</v>
          </cell>
          <cell r="AF457" t="e">
            <v>#REF!</v>
          </cell>
          <cell r="AG457" t="str">
            <v>121-297-2838</v>
          </cell>
          <cell r="AH457">
            <v>18</v>
          </cell>
          <cell r="AI457">
            <v>4</v>
          </cell>
        </row>
        <row r="458">
          <cell r="B458">
            <v>1188</v>
          </cell>
          <cell r="C458" t="str">
            <v>针车F1线</v>
          </cell>
          <cell r="D458" t="str">
            <v>ម៉ែន រិន</v>
          </cell>
          <cell r="E458" t="str">
            <v>MEN RIN</v>
          </cell>
          <cell r="F458" t="str">
            <v>F</v>
          </cell>
          <cell r="G458">
            <v>44448</v>
          </cell>
          <cell r="H458">
            <v>3</v>
          </cell>
          <cell r="I458">
            <v>44539</v>
          </cell>
        </row>
        <row r="458">
          <cell r="M458">
            <v>44540</v>
          </cell>
          <cell r="N458">
            <v>6</v>
          </cell>
          <cell r="O458">
            <v>44722</v>
          </cell>
          <cell r="P458">
            <v>44723</v>
          </cell>
          <cell r="Q458">
            <v>6</v>
          </cell>
          <cell r="R458">
            <v>44906</v>
          </cell>
          <cell r="S458">
            <v>44907</v>
          </cell>
          <cell r="T458">
            <v>6</v>
          </cell>
          <cell r="U458">
            <v>45089</v>
          </cell>
          <cell r="V458" t="str">
            <v>090644407</v>
          </cell>
          <cell r="W458">
            <v>34789</v>
          </cell>
          <cell r="X458">
            <v>26</v>
          </cell>
        </row>
        <row r="458">
          <cell r="AC458">
            <v>1</v>
          </cell>
          <cell r="AD458">
            <v>1</v>
          </cell>
          <cell r="AE458">
            <v>1</v>
          </cell>
          <cell r="AF458" t="e">
            <v>#REF!</v>
          </cell>
          <cell r="AG458" t="str">
            <v>128-555-6375</v>
          </cell>
          <cell r="AH458">
            <v>18</v>
          </cell>
          <cell r="AI458">
            <v>4</v>
          </cell>
        </row>
        <row r="459">
          <cell r="B459">
            <v>1193</v>
          </cell>
          <cell r="C459" t="str">
            <v>成型大包装</v>
          </cell>
          <cell r="D459" t="str">
            <v>ឃ្លាំង ភិពិសិត</v>
          </cell>
          <cell r="E459" t="str">
            <v>KHLAING PHIPISETH</v>
          </cell>
          <cell r="F459" t="str">
            <v>M</v>
          </cell>
          <cell r="G459">
            <v>44453</v>
          </cell>
          <cell r="H459">
            <v>3</v>
          </cell>
          <cell r="I459">
            <v>44544</v>
          </cell>
        </row>
        <row r="459">
          <cell r="M459">
            <v>44545</v>
          </cell>
          <cell r="N459">
            <v>6</v>
          </cell>
          <cell r="O459">
            <v>44727</v>
          </cell>
          <cell r="P459">
            <v>44728</v>
          </cell>
          <cell r="Q459">
            <v>6</v>
          </cell>
          <cell r="R459">
            <v>44911</v>
          </cell>
          <cell r="S459">
            <v>44912</v>
          </cell>
          <cell r="T459">
            <v>6</v>
          </cell>
          <cell r="U459">
            <v>45094</v>
          </cell>
          <cell r="V459" t="str">
            <v>090875805</v>
          </cell>
          <cell r="W459">
            <v>36840</v>
          </cell>
          <cell r="X459">
            <v>21</v>
          </cell>
          <cell r="Y459" t="str">
            <v>10007192116627-ដ</v>
          </cell>
        </row>
        <row r="459">
          <cell r="AC459">
            <v>0</v>
          </cell>
          <cell r="AD459">
            <v>0</v>
          </cell>
          <cell r="AE459">
            <v>0</v>
          </cell>
          <cell r="AF459" t="e">
            <v>#REF!</v>
          </cell>
          <cell r="AG459" t="str">
            <v>125-810-8414</v>
          </cell>
          <cell r="AH459">
            <v>18</v>
          </cell>
          <cell r="AI459">
            <v>4</v>
          </cell>
        </row>
        <row r="460">
          <cell r="B460">
            <v>1191</v>
          </cell>
          <cell r="C460" t="str">
            <v>针车F1线</v>
          </cell>
          <cell r="D460" t="str">
            <v>សាយ ចាន់រី</v>
          </cell>
          <cell r="E460" t="str">
            <v>SAY CHANRY</v>
          </cell>
          <cell r="F460" t="str">
            <v>F</v>
          </cell>
          <cell r="G460">
            <v>44453</v>
          </cell>
          <cell r="H460">
            <v>3</v>
          </cell>
          <cell r="I460">
            <v>44544</v>
          </cell>
        </row>
        <row r="460">
          <cell r="M460">
            <v>44545</v>
          </cell>
          <cell r="N460">
            <v>6</v>
          </cell>
          <cell r="O460">
            <v>44727</v>
          </cell>
          <cell r="P460">
            <v>44728</v>
          </cell>
          <cell r="Q460">
            <v>6</v>
          </cell>
          <cell r="R460">
            <v>44911</v>
          </cell>
          <cell r="S460">
            <v>44912</v>
          </cell>
          <cell r="T460">
            <v>6</v>
          </cell>
          <cell r="U460">
            <v>45094</v>
          </cell>
          <cell r="V460" t="str">
            <v>090538859</v>
          </cell>
          <cell r="W460">
            <v>34344</v>
          </cell>
          <cell r="X460">
            <v>28</v>
          </cell>
          <cell r="Y460" t="str">
            <v>29409181666662-ក</v>
          </cell>
        </row>
        <row r="460">
          <cell r="AC460">
            <v>1</v>
          </cell>
          <cell r="AD460">
            <v>1</v>
          </cell>
          <cell r="AE460">
            <v>0</v>
          </cell>
          <cell r="AF460" t="e">
            <v>#REF!</v>
          </cell>
          <cell r="AG460" t="str">
            <v>124-697-5355</v>
          </cell>
          <cell r="AH460">
            <v>18</v>
          </cell>
          <cell r="AI460">
            <v>4</v>
          </cell>
        </row>
        <row r="461">
          <cell r="B461">
            <v>1196</v>
          </cell>
          <cell r="C461" t="str">
            <v>针车D2线</v>
          </cell>
          <cell r="D461" t="str">
            <v>ទេព ធីដា</v>
          </cell>
          <cell r="E461" t="str">
            <v>TEP THIDA</v>
          </cell>
          <cell r="F461" t="str">
            <v>F</v>
          </cell>
          <cell r="G461">
            <v>44453</v>
          </cell>
          <cell r="H461">
            <v>3</v>
          </cell>
          <cell r="I461">
            <v>44544</v>
          </cell>
        </row>
        <row r="461">
          <cell r="M461">
            <v>44545</v>
          </cell>
          <cell r="N461">
            <v>6</v>
          </cell>
          <cell r="O461">
            <v>44727</v>
          </cell>
          <cell r="P461">
            <v>44728</v>
          </cell>
          <cell r="Q461">
            <v>6</v>
          </cell>
          <cell r="R461">
            <v>44911</v>
          </cell>
          <cell r="S461">
            <v>44912</v>
          </cell>
          <cell r="T461">
            <v>6</v>
          </cell>
          <cell r="U461">
            <v>45094</v>
          </cell>
          <cell r="V461" t="str">
            <v>090702956</v>
          </cell>
          <cell r="W461">
            <v>35688</v>
          </cell>
          <cell r="X461">
            <v>24</v>
          </cell>
          <cell r="Y461" t="str">
            <v>29712160530235-ឍ</v>
          </cell>
        </row>
        <row r="461">
          <cell r="AC461">
            <v>1</v>
          </cell>
          <cell r="AD461">
            <v>1</v>
          </cell>
          <cell r="AE461">
            <v>1</v>
          </cell>
          <cell r="AF461" t="e">
            <v>#REF!</v>
          </cell>
          <cell r="AG461" t="str">
            <v>125-234-6624</v>
          </cell>
          <cell r="AH461">
            <v>18</v>
          </cell>
          <cell r="AI461">
            <v>4</v>
          </cell>
        </row>
        <row r="462">
          <cell r="B462">
            <v>1198</v>
          </cell>
          <cell r="C462" t="str">
            <v>针车F1线</v>
          </cell>
          <cell r="D462" t="str">
            <v>ស៊ាប គង្គា</v>
          </cell>
          <cell r="E462" t="str">
            <v>SEAB KONGKEA</v>
          </cell>
          <cell r="F462" t="str">
            <v>F</v>
          </cell>
          <cell r="G462">
            <v>44453</v>
          </cell>
          <cell r="H462">
            <v>3</v>
          </cell>
          <cell r="I462">
            <v>44544</v>
          </cell>
        </row>
        <row r="462">
          <cell r="M462">
            <v>44545</v>
          </cell>
          <cell r="N462">
            <v>6</v>
          </cell>
          <cell r="O462">
            <v>44727</v>
          </cell>
          <cell r="P462">
            <v>44728</v>
          </cell>
          <cell r="Q462">
            <v>6</v>
          </cell>
          <cell r="R462">
            <v>44911</v>
          </cell>
          <cell r="S462">
            <v>44912</v>
          </cell>
          <cell r="T462">
            <v>6</v>
          </cell>
          <cell r="U462">
            <v>45094</v>
          </cell>
          <cell r="V462" t="str">
            <v>051646147</v>
          </cell>
          <cell r="W462">
            <v>38123</v>
          </cell>
          <cell r="X462">
            <v>17</v>
          </cell>
        </row>
        <row r="462">
          <cell r="AC462">
            <v>1</v>
          </cell>
          <cell r="AD462">
            <v>1</v>
          </cell>
          <cell r="AE462">
            <v>0</v>
          </cell>
          <cell r="AF462" t="e">
            <v>#REF!</v>
          </cell>
          <cell r="AG462" t="str">
            <v>124-420-7078</v>
          </cell>
          <cell r="AH462">
            <v>18</v>
          </cell>
          <cell r="AI462">
            <v>4</v>
          </cell>
        </row>
        <row r="463">
          <cell r="B463">
            <v>1199</v>
          </cell>
          <cell r="C463" t="str">
            <v>针车F1线</v>
          </cell>
          <cell r="D463" t="str">
            <v>សៀក សេងហួ</v>
          </cell>
          <cell r="E463" t="str">
            <v>SIEK SENGHUO</v>
          </cell>
          <cell r="F463" t="str">
            <v>F</v>
          </cell>
          <cell r="G463">
            <v>44453</v>
          </cell>
          <cell r="H463">
            <v>3</v>
          </cell>
          <cell r="I463">
            <v>44544</v>
          </cell>
        </row>
        <row r="463">
          <cell r="M463">
            <v>44545</v>
          </cell>
          <cell r="N463">
            <v>6</v>
          </cell>
          <cell r="O463">
            <v>44727</v>
          </cell>
          <cell r="P463">
            <v>44728</v>
          </cell>
          <cell r="Q463">
            <v>6</v>
          </cell>
          <cell r="R463">
            <v>44911</v>
          </cell>
          <cell r="S463">
            <v>44912</v>
          </cell>
          <cell r="T463">
            <v>6</v>
          </cell>
          <cell r="U463">
            <v>45094</v>
          </cell>
          <cell r="V463" t="str">
            <v>061401795</v>
          </cell>
          <cell r="W463">
            <v>31444</v>
          </cell>
          <cell r="X463">
            <v>36</v>
          </cell>
        </row>
        <row r="463">
          <cell r="AC463">
            <v>1</v>
          </cell>
          <cell r="AD463">
            <v>2</v>
          </cell>
          <cell r="AE463">
            <v>0</v>
          </cell>
          <cell r="AF463" t="e">
            <v>#REF!</v>
          </cell>
          <cell r="AG463" t="str">
            <v>有发票</v>
          </cell>
          <cell r="AH463">
            <v>18</v>
          </cell>
          <cell r="AI463">
            <v>4</v>
          </cell>
        </row>
        <row r="464">
          <cell r="B464">
            <v>1204</v>
          </cell>
          <cell r="C464" t="str">
            <v>针车F1线</v>
          </cell>
          <cell r="D464" t="str">
            <v>យូ នាង </v>
          </cell>
          <cell r="E464" t="str">
            <v>YOU NEANG</v>
          </cell>
          <cell r="F464" t="str">
            <v>F</v>
          </cell>
          <cell r="G464">
            <v>44453</v>
          </cell>
          <cell r="H464">
            <v>3</v>
          </cell>
          <cell r="I464">
            <v>44544</v>
          </cell>
        </row>
        <row r="464">
          <cell r="M464">
            <v>44545</v>
          </cell>
          <cell r="N464">
            <v>6</v>
          </cell>
          <cell r="O464">
            <v>44727</v>
          </cell>
          <cell r="P464">
            <v>44728</v>
          </cell>
          <cell r="Q464">
            <v>6</v>
          </cell>
          <cell r="R464">
            <v>44911</v>
          </cell>
          <cell r="S464">
            <v>44912</v>
          </cell>
          <cell r="T464">
            <v>6</v>
          </cell>
          <cell r="U464">
            <v>45094</v>
          </cell>
          <cell r="V464" t="str">
            <v>090547197</v>
          </cell>
          <cell r="W464">
            <v>32122</v>
          </cell>
          <cell r="X464">
            <v>34</v>
          </cell>
          <cell r="Y464" t="str">
            <v>28701170572626-ផ</v>
          </cell>
        </row>
        <row r="464">
          <cell r="AC464">
            <v>1</v>
          </cell>
          <cell r="AD464">
            <v>1</v>
          </cell>
          <cell r="AE464">
            <v>0</v>
          </cell>
          <cell r="AF464" t="e">
            <v>#REF!</v>
          </cell>
          <cell r="AG464" t="str">
            <v>124-479-9676</v>
          </cell>
          <cell r="AH464">
            <v>18</v>
          </cell>
          <cell r="AI464">
            <v>4</v>
          </cell>
        </row>
        <row r="465">
          <cell r="B465">
            <v>1206</v>
          </cell>
          <cell r="C465" t="str">
            <v>针车F1线</v>
          </cell>
          <cell r="D465" t="str">
            <v>ជឹម វ៉ាន់រី</v>
          </cell>
          <cell r="E465" t="str">
            <v>CHOEM VANRY</v>
          </cell>
          <cell r="F465" t="str">
            <v>F</v>
          </cell>
          <cell r="G465">
            <v>44453</v>
          </cell>
          <cell r="H465">
            <v>3</v>
          </cell>
          <cell r="I465">
            <v>44544</v>
          </cell>
        </row>
        <row r="465">
          <cell r="M465">
            <v>44545</v>
          </cell>
          <cell r="N465">
            <v>6</v>
          </cell>
          <cell r="O465">
            <v>44727</v>
          </cell>
          <cell r="P465">
            <v>44728</v>
          </cell>
          <cell r="Q465">
            <v>6</v>
          </cell>
          <cell r="R465">
            <v>44911</v>
          </cell>
          <cell r="S465">
            <v>44912</v>
          </cell>
          <cell r="T465">
            <v>6</v>
          </cell>
          <cell r="U465">
            <v>45094</v>
          </cell>
          <cell r="V465" t="str">
            <v>090947461</v>
          </cell>
          <cell r="W465">
            <v>37431</v>
          </cell>
          <cell r="X465">
            <v>19</v>
          </cell>
        </row>
        <row r="465">
          <cell r="AC465">
            <v>0</v>
          </cell>
          <cell r="AD465">
            <v>0</v>
          </cell>
          <cell r="AE465">
            <v>0</v>
          </cell>
          <cell r="AF465" t="e">
            <v>#REF!</v>
          </cell>
          <cell r="AG465" t="str">
            <v>128-844-7321</v>
          </cell>
          <cell r="AH465">
            <v>18</v>
          </cell>
          <cell r="AI465">
            <v>4</v>
          </cell>
        </row>
        <row r="466">
          <cell r="B466">
            <v>1207</v>
          </cell>
          <cell r="C466" t="str">
            <v>针车F1线</v>
          </cell>
          <cell r="D466" t="str">
            <v>ហែម សារ៉ាប់</v>
          </cell>
          <cell r="E466" t="str">
            <v>HEM SARAB</v>
          </cell>
          <cell r="F466" t="str">
            <v>F</v>
          </cell>
          <cell r="G466">
            <v>44453</v>
          </cell>
          <cell r="H466">
            <v>3</v>
          </cell>
          <cell r="I466">
            <v>44544</v>
          </cell>
        </row>
        <row r="466">
          <cell r="M466">
            <v>44545</v>
          </cell>
          <cell r="N466">
            <v>6</v>
          </cell>
          <cell r="O466">
            <v>44727</v>
          </cell>
          <cell r="P466">
            <v>44728</v>
          </cell>
          <cell r="Q466">
            <v>6</v>
          </cell>
          <cell r="R466">
            <v>44911</v>
          </cell>
          <cell r="S466">
            <v>44912</v>
          </cell>
          <cell r="T466">
            <v>6</v>
          </cell>
          <cell r="U466">
            <v>45094</v>
          </cell>
          <cell r="V466" t="str">
            <v>090947156</v>
          </cell>
          <cell r="W466">
            <v>37721</v>
          </cell>
          <cell r="X466">
            <v>18</v>
          </cell>
        </row>
        <row r="466">
          <cell r="AC466">
            <v>0</v>
          </cell>
          <cell r="AD466">
            <v>0</v>
          </cell>
          <cell r="AE466">
            <v>0</v>
          </cell>
        </row>
        <row r="467">
          <cell r="B467">
            <v>1208</v>
          </cell>
          <cell r="C467" t="str">
            <v>针车E2线班长</v>
          </cell>
          <cell r="D467" t="str">
            <v>រស់ រ៉ា</v>
          </cell>
          <cell r="E467" t="str">
            <v>ROS RA</v>
          </cell>
          <cell r="F467" t="str">
            <v>F</v>
          </cell>
          <cell r="G467">
            <v>44454</v>
          </cell>
          <cell r="H467">
            <v>3</v>
          </cell>
          <cell r="I467">
            <v>44545</v>
          </cell>
        </row>
        <row r="467">
          <cell r="M467">
            <v>44546</v>
          </cell>
          <cell r="N467">
            <v>6</v>
          </cell>
          <cell r="O467">
            <v>44728</v>
          </cell>
          <cell r="P467">
            <v>44729</v>
          </cell>
          <cell r="Q467">
            <v>6</v>
          </cell>
          <cell r="R467">
            <v>44912</v>
          </cell>
          <cell r="S467">
            <v>44913</v>
          </cell>
          <cell r="T467">
            <v>6</v>
          </cell>
          <cell r="U467">
            <v>45095</v>
          </cell>
          <cell r="V467" t="str">
            <v>090623298</v>
          </cell>
          <cell r="W467">
            <v>33131</v>
          </cell>
          <cell r="X467">
            <v>31</v>
          </cell>
          <cell r="Y467" t="str">
            <v>29003202348231-ឆ</v>
          </cell>
        </row>
        <row r="467">
          <cell r="AC467">
            <v>1</v>
          </cell>
          <cell r="AD467">
            <v>3</v>
          </cell>
          <cell r="AE467">
            <v>1</v>
          </cell>
          <cell r="AF467" t="e">
            <v>#REF!</v>
          </cell>
          <cell r="AG467" t="str">
            <v>有发票</v>
          </cell>
          <cell r="AH467">
            <v>18</v>
          </cell>
          <cell r="AI467">
            <v>4</v>
          </cell>
        </row>
        <row r="468">
          <cell r="B468">
            <v>1209</v>
          </cell>
          <cell r="C468" t="str">
            <v>裁断</v>
          </cell>
          <cell r="D468" t="str">
            <v>ចាន់ ស្រីកែវ</v>
          </cell>
          <cell r="E468" t="str">
            <v>CHANN SREYKEO</v>
          </cell>
          <cell r="F468" t="str">
            <v>F</v>
          </cell>
          <cell r="G468">
            <v>44454</v>
          </cell>
          <cell r="H468">
            <v>3</v>
          </cell>
          <cell r="I468">
            <v>44545</v>
          </cell>
        </row>
        <row r="468">
          <cell r="M468">
            <v>44546</v>
          </cell>
          <cell r="N468">
            <v>6</v>
          </cell>
          <cell r="O468">
            <v>44728</v>
          </cell>
          <cell r="P468">
            <v>44729</v>
          </cell>
          <cell r="Q468">
            <v>6</v>
          </cell>
          <cell r="R468">
            <v>44912</v>
          </cell>
          <cell r="S468">
            <v>44913</v>
          </cell>
          <cell r="T468">
            <v>6</v>
          </cell>
          <cell r="U468">
            <v>45095</v>
          </cell>
          <cell r="V468" t="str">
            <v>090711304</v>
          </cell>
          <cell r="W468">
            <v>36731</v>
          </cell>
          <cell r="X468">
            <v>21</v>
          </cell>
          <cell r="Y468" t="str">
            <v>2001118186777-ភ</v>
          </cell>
        </row>
        <row r="468">
          <cell r="AC468">
            <v>1</v>
          </cell>
          <cell r="AD468">
            <v>0</v>
          </cell>
          <cell r="AE468">
            <v>0</v>
          </cell>
          <cell r="AF468" t="e">
            <v>#REF!</v>
          </cell>
          <cell r="AG468" t="str">
            <v>127-435-6612</v>
          </cell>
          <cell r="AH468">
            <v>18</v>
          </cell>
          <cell r="AI468">
            <v>4</v>
          </cell>
        </row>
        <row r="469">
          <cell r="B469">
            <v>1210</v>
          </cell>
          <cell r="C469" t="str">
            <v>针车F1线</v>
          </cell>
          <cell r="D469" t="str">
            <v>ស៊ាង ស្រីយ៉ាន</v>
          </cell>
          <cell r="E469" t="str">
            <v>SEANG SREYYAN</v>
          </cell>
          <cell r="F469" t="str">
            <v>F</v>
          </cell>
          <cell r="G469">
            <v>44456</v>
          </cell>
          <cell r="H469">
            <v>3</v>
          </cell>
          <cell r="I469">
            <v>44547</v>
          </cell>
        </row>
        <row r="469">
          <cell r="M469">
            <v>44548</v>
          </cell>
          <cell r="N469">
            <v>6</v>
          </cell>
          <cell r="O469">
            <v>44730</v>
          </cell>
          <cell r="P469">
            <v>44731</v>
          </cell>
          <cell r="Q469">
            <v>6</v>
          </cell>
          <cell r="R469">
            <v>44914</v>
          </cell>
          <cell r="S469">
            <v>44915</v>
          </cell>
          <cell r="T469">
            <v>6</v>
          </cell>
          <cell r="U469">
            <v>45097</v>
          </cell>
          <cell r="V469" t="str">
            <v>090439987</v>
          </cell>
          <cell r="W469">
            <v>34194</v>
          </cell>
          <cell r="X469">
            <v>28</v>
          </cell>
          <cell r="Y469" t="str">
            <v>29303170658564រ</v>
          </cell>
        </row>
        <row r="469">
          <cell r="AC469">
            <v>1</v>
          </cell>
          <cell r="AD469">
            <v>1</v>
          </cell>
          <cell r="AE469">
            <v>0</v>
          </cell>
          <cell r="AF469" t="e">
            <v>#REF!</v>
          </cell>
          <cell r="AG469" t="str">
            <v>124-022-7174</v>
          </cell>
          <cell r="AH469">
            <v>18</v>
          </cell>
          <cell r="AI469">
            <v>4</v>
          </cell>
        </row>
        <row r="470">
          <cell r="B470">
            <v>1211</v>
          </cell>
          <cell r="C470" t="str">
            <v>品管</v>
          </cell>
          <cell r="D470" t="str">
            <v>កែវ សុខហេង</v>
          </cell>
          <cell r="E470" t="str">
            <v>KEO SOKHENG</v>
          </cell>
          <cell r="F470" t="str">
            <v>F</v>
          </cell>
          <cell r="G470">
            <v>44455</v>
          </cell>
          <cell r="H470">
            <v>3</v>
          </cell>
          <cell r="I470">
            <v>44546</v>
          </cell>
        </row>
        <row r="470">
          <cell r="M470">
            <v>44547</v>
          </cell>
          <cell r="N470">
            <v>6</v>
          </cell>
          <cell r="O470">
            <v>44729</v>
          </cell>
          <cell r="P470">
            <v>44730</v>
          </cell>
          <cell r="Q470">
            <v>6</v>
          </cell>
          <cell r="R470">
            <v>44913</v>
          </cell>
          <cell r="S470">
            <v>44914</v>
          </cell>
          <cell r="T470">
            <v>6</v>
          </cell>
          <cell r="U470">
            <v>45096</v>
          </cell>
          <cell r="V470" t="str">
            <v>090946550</v>
          </cell>
          <cell r="W470">
            <v>36586</v>
          </cell>
          <cell r="X470">
            <v>22</v>
          </cell>
        </row>
        <row r="470">
          <cell r="AC470">
            <v>0</v>
          </cell>
          <cell r="AD470">
            <v>0</v>
          </cell>
          <cell r="AE470">
            <v>0</v>
          </cell>
          <cell r="AF470" t="e">
            <v>#REF!</v>
          </cell>
          <cell r="AG470" t="str">
            <v>有发票</v>
          </cell>
          <cell r="AH470">
            <v>18</v>
          </cell>
          <cell r="AI470">
            <v>4</v>
          </cell>
        </row>
        <row r="471">
          <cell r="B471">
            <v>1212</v>
          </cell>
          <cell r="C471" t="str">
            <v>针车F1线</v>
          </cell>
          <cell r="D471" t="str">
            <v>ថុង ស៊ីនី</v>
          </cell>
          <cell r="E471" t="str">
            <v>THONG SINY</v>
          </cell>
          <cell r="F471" t="str">
            <v>F</v>
          </cell>
          <cell r="G471">
            <v>44456</v>
          </cell>
          <cell r="H471">
            <v>3</v>
          </cell>
          <cell r="I471">
            <v>44547</v>
          </cell>
        </row>
        <row r="471">
          <cell r="M471">
            <v>44548</v>
          </cell>
          <cell r="N471">
            <v>6</v>
          </cell>
          <cell r="O471">
            <v>44730</v>
          </cell>
          <cell r="P471">
            <v>44731</v>
          </cell>
          <cell r="Q471">
            <v>6</v>
          </cell>
          <cell r="R471">
            <v>44914</v>
          </cell>
          <cell r="S471">
            <v>44915</v>
          </cell>
          <cell r="T471">
            <v>6</v>
          </cell>
          <cell r="U471">
            <v>45097</v>
          </cell>
          <cell r="V471" t="str">
            <v>090359938(01)</v>
          </cell>
          <cell r="W471">
            <v>33034</v>
          </cell>
          <cell r="X471">
            <v>31</v>
          </cell>
          <cell r="Y471" t="str">
            <v>29003170643996រ</v>
          </cell>
        </row>
        <row r="471">
          <cell r="AC471">
            <v>1</v>
          </cell>
          <cell r="AD471">
            <v>2</v>
          </cell>
          <cell r="AE471">
            <v>1</v>
          </cell>
          <cell r="AF471" t="e">
            <v>#REF!</v>
          </cell>
          <cell r="AG471" t="str">
            <v>128-555-3988</v>
          </cell>
          <cell r="AH471">
            <v>18</v>
          </cell>
          <cell r="AI471">
            <v>4</v>
          </cell>
        </row>
        <row r="472">
          <cell r="B472">
            <v>1213</v>
          </cell>
          <cell r="C472" t="str">
            <v>针车F3线</v>
          </cell>
          <cell r="D472" t="str">
            <v>ឆន ស្រីសា</v>
          </cell>
          <cell r="E472" t="str">
            <v>CHHORN SREYSA</v>
          </cell>
          <cell r="F472" t="str">
            <v>F</v>
          </cell>
          <cell r="G472">
            <v>44459</v>
          </cell>
          <cell r="H472">
            <v>3</v>
          </cell>
          <cell r="I472">
            <v>44550</v>
          </cell>
        </row>
        <row r="472">
          <cell r="M472">
            <v>44551</v>
          </cell>
          <cell r="N472">
            <v>6</v>
          </cell>
          <cell r="O472">
            <v>44733</v>
          </cell>
          <cell r="P472">
            <v>44734</v>
          </cell>
          <cell r="Q472">
            <v>6</v>
          </cell>
          <cell r="R472">
            <v>44917</v>
          </cell>
          <cell r="S472">
            <v>44918</v>
          </cell>
          <cell r="T472">
            <v>6</v>
          </cell>
          <cell r="U472">
            <v>45100</v>
          </cell>
          <cell r="V472" t="str">
            <v>090915436</v>
          </cell>
          <cell r="W472">
            <v>37018</v>
          </cell>
          <cell r="X472">
            <v>20</v>
          </cell>
          <cell r="Y472" t="str">
            <v>20112202526341ឡ</v>
          </cell>
        </row>
        <row r="472">
          <cell r="AC472">
            <v>0</v>
          </cell>
          <cell r="AD472">
            <v>0</v>
          </cell>
          <cell r="AE472">
            <v>0</v>
          </cell>
          <cell r="AF472" t="e">
            <v>#REF!</v>
          </cell>
          <cell r="AG472" t="str">
            <v>124-370-5831</v>
          </cell>
          <cell r="AH472">
            <v>18</v>
          </cell>
          <cell r="AI472">
            <v>4</v>
          </cell>
        </row>
        <row r="473">
          <cell r="B473">
            <v>1217</v>
          </cell>
          <cell r="C473" t="str">
            <v>成型C线</v>
          </cell>
          <cell r="D473" t="str">
            <v>កែវ ដេត</v>
          </cell>
          <cell r="E473" t="str">
            <v>KEO DET</v>
          </cell>
          <cell r="F473" t="str">
            <v>F</v>
          </cell>
          <cell r="G473">
            <v>44467</v>
          </cell>
          <cell r="H473">
            <v>3</v>
          </cell>
          <cell r="I473">
            <v>44558</v>
          </cell>
        </row>
        <row r="473">
          <cell r="M473">
            <v>44559</v>
          </cell>
          <cell r="N473">
            <v>6</v>
          </cell>
          <cell r="O473">
            <v>44741</v>
          </cell>
          <cell r="P473">
            <v>44742</v>
          </cell>
          <cell r="Q473">
            <v>6</v>
          </cell>
          <cell r="R473">
            <v>44925</v>
          </cell>
          <cell r="S473">
            <v>44926</v>
          </cell>
          <cell r="T473">
            <v>6</v>
          </cell>
          <cell r="U473">
            <v>45107</v>
          </cell>
          <cell r="V473" t="str">
            <v>090611734</v>
          </cell>
          <cell r="W473">
            <v>28844</v>
          </cell>
          <cell r="X473">
            <v>43</v>
          </cell>
          <cell r="Y473">
            <v>0</v>
          </cell>
        </row>
        <row r="473">
          <cell r="AC473">
            <v>1</v>
          </cell>
          <cell r="AD473">
            <v>3</v>
          </cell>
          <cell r="AE473">
            <v>0</v>
          </cell>
          <cell r="AF473" t="e">
            <v>#REF!</v>
          </cell>
          <cell r="AG473" t="str">
            <v>128-556-9661</v>
          </cell>
          <cell r="AH473">
            <v>18</v>
          </cell>
          <cell r="AI473">
            <v>4</v>
          </cell>
        </row>
        <row r="474">
          <cell r="B474">
            <v>1218</v>
          </cell>
          <cell r="C474" t="str">
            <v>针车D2线</v>
          </cell>
          <cell r="D474" t="str">
            <v>ជុំ​ ខ្វឹន</v>
          </cell>
          <cell r="E474" t="str">
            <v>CHUM KHVOEN</v>
          </cell>
          <cell r="F474" t="str">
            <v>M</v>
          </cell>
          <cell r="G474">
            <v>44467</v>
          </cell>
          <cell r="H474">
            <v>3</v>
          </cell>
          <cell r="I474">
            <v>44558</v>
          </cell>
        </row>
        <row r="474">
          <cell r="M474">
            <v>44559</v>
          </cell>
          <cell r="N474">
            <v>6</v>
          </cell>
          <cell r="O474">
            <v>44741</v>
          </cell>
          <cell r="P474">
            <v>44742</v>
          </cell>
          <cell r="Q474">
            <v>6</v>
          </cell>
          <cell r="R474">
            <v>44925</v>
          </cell>
          <cell r="S474">
            <v>44926</v>
          </cell>
          <cell r="T474">
            <v>6</v>
          </cell>
          <cell r="U474">
            <v>45107</v>
          </cell>
          <cell r="V474" t="str">
            <v>090911814</v>
          </cell>
          <cell r="W474">
            <v>36006</v>
          </cell>
          <cell r="X474">
            <v>23</v>
          </cell>
          <cell r="Y474">
            <v>0</v>
          </cell>
        </row>
        <row r="474">
          <cell r="AC474">
            <v>0</v>
          </cell>
          <cell r="AD474">
            <v>0</v>
          </cell>
          <cell r="AE474">
            <v>0</v>
          </cell>
          <cell r="AF474" t="e">
            <v>#REF!</v>
          </cell>
          <cell r="AG474">
            <v>1312693</v>
          </cell>
          <cell r="AH474">
            <v>18</v>
          </cell>
          <cell r="AI474">
            <v>4</v>
          </cell>
        </row>
        <row r="475">
          <cell r="B475">
            <v>1219</v>
          </cell>
          <cell r="C475" t="str">
            <v>电脑车（晚班）</v>
          </cell>
          <cell r="D475" t="str">
            <v>សុខ ពន្លឺ</v>
          </cell>
          <cell r="E475" t="str">
            <v>SOK PUNLEU</v>
          </cell>
          <cell r="F475" t="str">
            <v>M</v>
          </cell>
          <cell r="G475">
            <v>44467</v>
          </cell>
          <cell r="H475">
            <v>3</v>
          </cell>
          <cell r="I475">
            <v>44558</v>
          </cell>
        </row>
        <row r="475">
          <cell r="M475">
            <v>44559</v>
          </cell>
          <cell r="N475">
            <v>6</v>
          </cell>
          <cell r="O475">
            <v>44741</v>
          </cell>
          <cell r="P475">
            <v>44742</v>
          </cell>
          <cell r="Q475">
            <v>6</v>
          </cell>
          <cell r="R475">
            <v>44925</v>
          </cell>
          <cell r="S475">
            <v>44926</v>
          </cell>
          <cell r="T475">
            <v>6</v>
          </cell>
          <cell r="U475">
            <v>45107</v>
          </cell>
          <cell r="V475" t="str">
            <v>090944514</v>
          </cell>
          <cell r="W475">
            <v>37539</v>
          </cell>
          <cell r="X475">
            <v>19</v>
          </cell>
          <cell r="Y475">
            <v>0</v>
          </cell>
        </row>
        <row r="475">
          <cell r="AC475">
            <v>0</v>
          </cell>
          <cell r="AD475">
            <v>0</v>
          </cell>
          <cell r="AE475">
            <v>0</v>
          </cell>
          <cell r="AF475" t="e">
            <v>#REF!</v>
          </cell>
          <cell r="AG475" t="str">
            <v>有发票</v>
          </cell>
          <cell r="AH475">
            <v>18</v>
          </cell>
          <cell r="AI475">
            <v>4</v>
          </cell>
        </row>
        <row r="476">
          <cell r="B476">
            <v>1224</v>
          </cell>
          <cell r="C476" t="str">
            <v>针车D2线</v>
          </cell>
          <cell r="D476" t="str">
            <v>សួស រ៉ា</v>
          </cell>
          <cell r="E476" t="str">
            <v>SUOS RA</v>
          </cell>
          <cell r="F476" t="str">
            <v>F</v>
          </cell>
          <cell r="G476">
            <v>44477</v>
          </cell>
          <cell r="H476">
            <v>3</v>
          </cell>
          <cell r="I476">
            <v>44569</v>
          </cell>
        </row>
        <row r="476">
          <cell r="M476">
            <v>44570</v>
          </cell>
          <cell r="N476">
            <v>6</v>
          </cell>
          <cell r="O476">
            <v>44751</v>
          </cell>
          <cell r="P476">
            <v>44752</v>
          </cell>
          <cell r="Q476">
            <v>6</v>
          </cell>
          <cell r="R476">
            <v>44936</v>
          </cell>
          <cell r="S476">
            <v>44937</v>
          </cell>
          <cell r="T476">
            <v>6</v>
          </cell>
          <cell r="U476">
            <v>45118</v>
          </cell>
          <cell r="V476" t="str">
            <v>090751432</v>
          </cell>
          <cell r="W476">
            <v>31121</v>
          </cell>
          <cell r="X476">
            <v>36</v>
          </cell>
          <cell r="Y476">
            <v>0</v>
          </cell>
        </row>
        <row r="476">
          <cell r="AC476">
            <v>1</v>
          </cell>
          <cell r="AD476">
            <v>0</v>
          </cell>
          <cell r="AE476">
            <v>0</v>
          </cell>
          <cell r="AF476" t="e">
            <v>#REF!</v>
          </cell>
          <cell r="AG476">
            <v>1780900</v>
          </cell>
          <cell r="AH476">
            <v>18</v>
          </cell>
        </row>
        <row r="477">
          <cell r="B477">
            <v>1221</v>
          </cell>
          <cell r="C477" t="str">
            <v>电脑车（晚班）</v>
          </cell>
          <cell r="D477" t="str">
            <v>សុខ ឡុន</v>
          </cell>
          <cell r="E477" t="str">
            <v>SOK LOUN</v>
          </cell>
          <cell r="F477" t="str">
            <v>M</v>
          </cell>
          <cell r="G477">
            <v>44477</v>
          </cell>
          <cell r="H477">
            <v>3</v>
          </cell>
          <cell r="I477">
            <v>44569</v>
          </cell>
        </row>
        <row r="477">
          <cell r="M477">
            <v>44570</v>
          </cell>
          <cell r="N477">
            <v>6</v>
          </cell>
          <cell r="O477">
            <v>44751</v>
          </cell>
          <cell r="P477">
            <v>44752</v>
          </cell>
          <cell r="Q477">
            <v>6</v>
          </cell>
          <cell r="R477">
            <v>44936</v>
          </cell>
          <cell r="S477">
            <v>44937</v>
          </cell>
          <cell r="T477">
            <v>6</v>
          </cell>
          <cell r="U477">
            <v>45118</v>
          </cell>
          <cell r="V477" t="str">
            <v>090564214</v>
          </cell>
          <cell r="W477">
            <v>33145</v>
          </cell>
          <cell r="X477">
            <v>31</v>
          </cell>
          <cell r="Y477" t="str">
            <v>19005170738151ត</v>
          </cell>
        </row>
        <row r="477">
          <cell r="AF477" t="e">
            <v>#REF!</v>
          </cell>
          <cell r="AG477" t="str">
            <v>125-810-8343</v>
          </cell>
          <cell r="AH477">
            <v>18</v>
          </cell>
        </row>
        <row r="478">
          <cell r="B478">
            <v>1222</v>
          </cell>
          <cell r="C478" t="str">
            <v>电脑车</v>
          </cell>
          <cell r="D478" t="str">
            <v>យង់ សុពេជ</v>
          </cell>
          <cell r="E478" t="str">
            <v>YUNG SOPICH</v>
          </cell>
          <cell r="F478" t="str">
            <v>M</v>
          </cell>
          <cell r="G478">
            <v>44477</v>
          </cell>
          <cell r="H478">
            <v>3</v>
          </cell>
          <cell r="I478">
            <v>44569</v>
          </cell>
        </row>
        <row r="478">
          <cell r="M478">
            <v>44570</v>
          </cell>
          <cell r="N478">
            <v>6</v>
          </cell>
          <cell r="O478">
            <v>44751</v>
          </cell>
          <cell r="P478">
            <v>44752</v>
          </cell>
          <cell r="Q478">
            <v>6</v>
          </cell>
          <cell r="R478">
            <v>44936</v>
          </cell>
          <cell r="S478">
            <v>44937</v>
          </cell>
          <cell r="T478">
            <v>6</v>
          </cell>
          <cell r="U478">
            <v>45118</v>
          </cell>
          <cell r="V478" t="str">
            <v>090727707</v>
          </cell>
          <cell r="W478">
            <v>34459</v>
          </cell>
          <cell r="X478">
            <v>27</v>
          </cell>
          <cell r="Y478" t="str">
            <v>19403170641345ត</v>
          </cell>
        </row>
        <row r="478">
          <cell r="AC478">
            <v>0</v>
          </cell>
          <cell r="AD478">
            <v>0</v>
          </cell>
          <cell r="AE478">
            <v>0</v>
          </cell>
          <cell r="AF478" t="e">
            <v>#REF!</v>
          </cell>
          <cell r="AG478" t="str">
            <v>125-811-4074</v>
          </cell>
          <cell r="AH478">
            <v>18</v>
          </cell>
        </row>
        <row r="479">
          <cell r="B479">
            <v>1225</v>
          </cell>
          <cell r="C479" t="str">
            <v>裁断</v>
          </cell>
          <cell r="D479" t="str">
            <v>សន រស្មី</v>
          </cell>
          <cell r="E479" t="str">
            <v>SORN REAKSMEY</v>
          </cell>
          <cell r="F479" t="str">
            <v>F</v>
          </cell>
          <cell r="G479">
            <v>44480</v>
          </cell>
          <cell r="H479">
            <v>3</v>
          </cell>
          <cell r="I479">
            <v>44572</v>
          </cell>
        </row>
        <row r="479">
          <cell r="M479">
            <v>44573</v>
          </cell>
          <cell r="N479">
            <v>6</v>
          </cell>
          <cell r="O479">
            <v>44754</v>
          </cell>
          <cell r="P479">
            <v>44755</v>
          </cell>
          <cell r="Q479">
            <v>6</v>
          </cell>
          <cell r="R479">
            <v>44939</v>
          </cell>
          <cell r="S479">
            <v>44940</v>
          </cell>
          <cell r="T479">
            <v>6</v>
          </cell>
          <cell r="U479">
            <v>45121</v>
          </cell>
          <cell r="V479" t="str">
            <v>090925324</v>
          </cell>
          <cell r="W479">
            <v>33368</v>
          </cell>
          <cell r="X479">
            <v>30</v>
          </cell>
          <cell r="Y479" t="str">
            <v>29110181809823ប</v>
          </cell>
        </row>
        <row r="479">
          <cell r="AC479">
            <v>1</v>
          </cell>
          <cell r="AD479">
            <v>3</v>
          </cell>
          <cell r="AE479">
            <v>1</v>
          </cell>
          <cell r="AF479" t="e">
            <v>#REF!</v>
          </cell>
          <cell r="AG479">
            <v>1952243</v>
          </cell>
          <cell r="AH479">
            <v>18</v>
          </cell>
        </row>
        <row r="480">
          <cell r="B480">
            <v>1226</v>
          </cell>
          <cell r="C480" t="str">
            <v>品管</v>
          </cell>
          <cell r="D480" t="str">
            <v>ម៉ៅ រ៉េត</v>
          </cell>
          <cell r="E480" t="str">
            <v>MAO RET</v>
          </cell>
          <cell r="F480" t="str">
            <v>F</v>
          </cell>
          <cell r="G480">
            <v>44480</v>
          </cell>
          <cell r="H480">
            <v>3</v>
          </cell>
          <cell r="I480">
            <v>44572</v>
          </cell>
        </row>
        <row r="480">
          <cell r="M480">
            <v>44573</v>
          </cell>
          <cell r="N480">
            <v>6</v>
          </cell>
          <cell r="O480">
            <v>44754</v>
          </cell>
          <cell r="P480">
            <v>44755</v>
          </cell>
          <cell r="Q480">
            <v>6</v>
          </cell>
          <cell r="R480">
            <v>44939</v>
          </cell>
          <cell r="S480">
            <v>44940</v>
          </cell>
          <cell r="T480">
            <v>6</v>
          </cell>
          <cell r="U480">
            <v>45121</v>
          </cell>
          <cell r="V480" t="str">
            <v>090634272</v>
          </cell>
          <cell r="W480">
            <v>31225</v>
          </cell>
          <cell r="X480">
            <v>36</v>
          </cell>
          <cell r="Y480">
            <v>0</v>
          </cell>
        </row>
        <row r="480">
          <cell r="AC480">
            <v>1</v>
          </cell>
          <cell r="AD480">
            <v>3</v>
          </cell>
          <cell r="AE480">
            <v>1</v>
          </cell>
          <cell r="AF480" t="e">
            <v>#REF!</v>
          </cell>
          <cell r="AG480">
            <v>1821419</v>
          </cell>
          <cell r="AH480">
            <v>18</v>
          </cell>
        </row>
        <row r="481">
          <cell r="B481">
            <v>1227</v>
          </cell>
          <cell r="C481" t="str">
            <v>品管</v>
          </cell>
          <cell r="D481" t="str">
            <v>ផាត់ ស៊ីណាត</v>
          </cell>
          <cell r="E481" t="str">
            <v>PHATH SINAT</v>
          </cell>
          <cell r="F481" t="str">
            <v>F</v>
          </cell>
          <cell r="G481">
            <v>44480</v>
          </cell>
          <cell r="H481">
            <v>3</v>
          </cell>
          <cell r="I481">
            <v>44572</v>
          </cell>
        </row>
        <row r="481">
          <cell r="M481">
            <v>44573</v>
          </cell>
          <cell r="N481">
            <v>6</v>
          </cell>
          <cell r="O481">
            <v>44754</v>
          </cell>
          <cell r="P481">
            <v>44755</v>
          </cell>
          <cell r="Q481">
            <v>6</v>
          </cell>
          <cell r="R481">
            <v>44939</v>
          </cell>
          <cell r="S481">
            <v>44940</v>
          </cell>
          <cell r="T481">
            <v>6</v>
          </cell>
          <cell r="U481">
            <v>45121</v>
          </cell>
          <cell r="V481" t="str">
            <v>090618828</v>
          </cell>
          <cell r="W481">
            <v>35932</v>
          </cell>
          <cell r="X481">
            <v>23</v>
          </cell>
          <cell r="Y481">
            <v>0</v>
          </cell>
        </row>
        <row r="481">
          <cell r="AC481">
            <v>0</v>
          </cell>
          <cell r="AD481">
            <v>0</v>
          </cell>
          <cell r="AE481">
            <v>0</v>
          </cell>
          <cell r="AF481" t="e">
            <v>#REF!</v>
          </cell>
          <cell r="AG481" t="str">
            <v>有发票</v>
          </cell>
          <cell r="AH481">
            <v>18</v>
          </cell>
        </row>
        <row r="482">
          <cell r="B482">
            <v>1228</v>
          </cell>
          <cell r="C482" t="str">
            <v>裁断</v>
          </cell>
          <cell r="D482" t="str">
            <v>ហេង មិនា</v>
          </cell>
          <cell r="E482" t="str">
            <v>HENG MENEA</v>
          </cell>
          <cell r="F482" t="str">
            <v>F</v>
          </cell>
          <cell r="G482">
            <v>44482</v>
          </cell>
          <cell r="H482">
            <v>3</v>
          </cell>
          <cell r="I482">
            <v>44574</v>
          </cell>
        </row>
        <row r="482">
          <cell r="M482">
            <v>44575</v>
          </cell>
          <cell r="N482">
            <v>6</v>
          </cell>
          <cell r="O482">
            <v>44756</v>
          </cell>
          <cell r="P482">
            <v>44757</v>
          </cell>
          <cell r="Q482">
            <v>6</v>
          </cell>
          <cell r="R482">
            <v>44941</v>
          </cell>
          <cell r="S482">
            <v>44942</v>
          </cell>
          <cell r="T482">
            <v>6</v>
          </cell>
          <cell r="U482">
            <v>45123</v>
          </cell>
          <cell r="V482" t="str">
            <v>090920265</v>
          </cell>
          <cell r="W482">
            <v>37176</v>
          </cell>
          <cell r="X482">
            <v>20</v>
          </cell>
          <cell r="Y482" t="str">
            <v>20101212551101ព</v>
          </cell>
        </row>
        <row r="482">
          <cell r="AC482">
            <v>0</v>
          </cell>
          <cell r="AD482">
            <v>0</v>
          </cell>
          <cell r="AE482">
            <v>0</v>
          </cell>
          <cell r="AF482" t="e">
            <v>#REF!</v>
          </cell>
          <cell r="AG482" t="str">
            <v>121-901-1154</v>
          </cell>
          <cell r="AH482">
            <v>18</v>
          </cell>
        </row>
        <row r="483">
          <cell r="B483">
            <v>1231</v>
          </cell>
          <cell r="C483" t="str">
            <v>针车F1线</v>
          </cell>
          <cell r="D483" t="str">
            <v>កើត ចាន់ដារ៉ា</v>
          </cell>
          <cell r="E483" t="str">
            <v>KOEUT CHANDARA</v>
          </cell>
          <cell r="F483" t="str">
            <v>F</v>
          </cell>
          <cell r="G483">
            <v>44482</v>
          </cell>
          <cell r="H483">
            <v>3</v>
          </cell>
          <cell r="I483">
            <v>44574</v>
          </cell>
        </row>
        <row r="483">
          <cell r="M483">
            <v>44575</v>
          </cell>
          <cell r="N483">
            <v>6</v>
          </cell>
          <cell r="O483">
            <v>44756</v>
          </cell>
          <cell r="P483">
            <v>44757</v>
          </cell>
          <cell r="Q483">
            <v>6</v>
          </cell>
          <cell r="R483">
            <v>44941</v>
          </cell>
          <cell r="S483">
            <v>44942</v>
          </cell>
          <cell r="T483">
            <v>6</v>
          </cell>
          <cell r="U483">
            <v>45123</v>
          </cell>
          <cell r="V483" t="str">
            <v>090622789</v>
          </cell>
          <cell r="W483">
            <v>34469</v>
          </cell>
          <cell r="X483">
            <v>27</v>
          </cell>
          <cell r="Y483">
            <v>0</v>
          </cell>
        </row>
        <row r="483">
          <cell r="AC483">
            <v>0</v>
          </cell>
          <cell r="AD483">
            <v>0</v>
          </cell>
          <cell r="AE483">
            <v>0</v>
          </cell>
          <cell r="AF483" t="e">
            <v>#REF!</v>
          </cell>
          <cell r="AG483" t="str">
            <v>有发票</v>
          </cell>
          <cell r="AH483">
            <v>18</v>
          </cell>
        </row>
        <row r="484">
          <cell r="B484">
            <v>1232</v>
          </cell>
          <cell r="C484" t="str">
            <v>成型D线</v>
          </cell>
          <cell r="D484" t="str">
            <v>នៅ ម៉ាឡា</v>
          </cell>
          <cell r="E484" t="str">
            <v>NAO MALA</v>
          </cell>
          <cell r="F484" t="str">
            <v>F</v>
          </cell>
          <cell r="G484">
            <v>44482</v>
          </cell>
          <cell r="H484">
            <v>3</v>
          </cell>
          <cell r="I484">
            <v>44574</v>
          </cell>
        </row>
        <row r="484">
          <cell r="M484">
            <v>44575</v>
          </cell>
          <cell r="N484">
            <v>6</v>
          </cell>
          <cell r="O484">
            <v>44756</v>
          </cell>
          <cell r="P484">
            <v>44757</v>
          </cell>
          <cell r="Q484">
            <v>6</v>
          </cell>
          <cell r="R484">
            <v>44941</v>
          </cell>
          <cell r="S484">
            <v>44942</v>
          </cell>
          <cell r="T484">
            <v>6</v>
          </cell>
          <cell r="U484">
            <v>45123</v>
          </cell>
          <cell r="V484" t="str">
            <v>090589971</v>
          </cell>
          <cell r="W484">
            <v>30446</v>
          </cell>
          <cell r="X484">
            <v>38</v>
          </cell>
          <cell r="Y484" t="str">
            <v>28301170571924ទ</v>
          </cell>
        </row>
        <row r="484">
          <cell r="AC484">
            <v>1</v>
          </cell>
          <cell r="AD484">
            <v>2</v>
          </cell>
          <cell r="AE484">
            <v>0</v>
          </cell>
          <cell r="AF484" t="e">
            <v>#REF!</v>
          </cell>
          <cell r="AG484" t="str">
            <v>124-036-6502</v>
          </cell>
          <cell r="AH484">
            <v>18</v>
          </cell>
        </row>
        <row r="485">
          <cell r="B485">
            <v>1237</v>
          </cell>
          <cell r="C485" t="str">
            <v>针车E2线</v>
          </cell>
          <cell r="D485" t="str">
            <v>ម៉ុល ស្រីរ៉េត</v>
          </cell>
          <cell r="E485" t="str">
            <v>MOL SREYRET</v>
          </cell>
          <cell r="F485" t="str">
            <v>F</v>
          </cell>
          <cell r="G485">
            <v>44482</v>
          </cell>
          <cell r="H485">
            <v>3</v>
          </cell>
          <cell r="I485">
            <v>44574</v>
          </cell>
        </row>
        <row r="485">
          <cell r="M485">
            <v>44575</v>
          </cell>
          <cell r="N485">
            <v>6</v>
          </cell>
          <cell r="O485">
            <v>44756</v>
          </cell>
          <cell r="P485">
            <v>44757</v>
          </cell>
          <cell r="Q485">
            <v>6</v>
          </cell>
          <cell r="R485">
            <v>44941</v>
          </cell>
          <cell r="S485">
            <v>44942</v>
          </cell>
          <cell r="T485">
            <v>6</v>
          </cell>
          <cell r="U485">
            <v>45123</v>
          </cell>
          <cell r="V485" t="str">
            <v>090940644</v>
          </cell>
          <cell r="W485">
            <v>37717</v>
          </cell>
          <cell r="X485">
            <v>18</v>
          </cell>
          <cell r="Y485">
            <v>0</v>
          </cell>
        </row>
        <row r="485">
          <cell r="AC485">
            <v>0</v>
          </cell>
          <cell r="AD485">
            <v>0</v>
          </cell>
          <cell r="AE485">
            <v>0</v>
          </cell>
          <cell r="AF485" t="e">
            <v>#REF!</v>
          </cell>
          <cell r="AG485" t="str">
            <v>127-159-5372</v>
          </cell>
          <cell r="AH485">
            <v>18</v>
          </cell>
        </row>
        <row r="486">
          <cell r="B486">
            <v>1234</v>
          </cell>
          <cell r="C486" t="str">
            <v>品管</v>
          </cell>
          <cell r="D486" t="str">
            <v>កែវ សុខហៃ</v>
          </cell>
          <cell r="E486" t="str">
            <v>KEO SOKHAI</v>
          </cell>
          <cell r="F486" t="str">
            <v>F</v>
          </cell>
          <cell r="G486">
            <v>44483</v>
          </cell>
          <cell r="H486">
            <v>3</v>
          </cell>
          <cell r="I486">
            <v>44575</v>
          </cell>
        </row>
        <row r="486">
          <cell r="M486">
            <v>44576</v>
          </cell>
          <cell r="N486">
            <v>6</v>
          </cell>
          <cell r="O486">
            <v>44757</v>
          </cell>
          <cell r="P486">
            <v>44758</v>
          </cell>
          <cell r="Q486">
            <v>6</v>
          </cell>
          <cell r="R486">
            <v>44942</v>
          </cell>
          <cell r="S486">
            <v>44943</v>
          </cell>
          <cell r="T486">
            <v>6</v>
          </cell>
          <cell r="U486">
            <v>45124</v>
          </cell>
          <cell r="V486" t="str">
            <v>090946551</v>
          </cell>
          <cell r="W486">
            <v>37070</v>
          </cell>
          <cell r="X486">
            <v>20</v>
          </cell>
          <cell r="Y486">
            <v>0</v>
          </cell>
        </row>
        <row r="486">
          <cell r="AC486">
            <v>0</v>
          </cell>
          <cell r="AD486">
            <v>0</v>
          </cell>
          <cell r="AE486">
            <v>0</v>
          </cell>
          <cell r="AF486" t="e">
            <v>#REF!</v>
          </cell>
          <cell r="AG486" t="str">
            <v>有发票</v>
          </cell>
          <cell r="AH486">
            <v>18</v>
          </cell>
        </row>
        <row r="487">
          <cell r="B487">
            <v>1235</v>
          </cell>
          <cell r="C487" t="str">
            <v>针车F2线</v>
          </cell>
          <cell r="D487" t="str">
            <v>សួស សុភី</v>
          </cell>
          <cell r="E487" t="str">
            <v>SUOS SOPHY</v>
          </cell>
          <cell r="F487" t="str">
            <v>F</v>
          </cell>
          <cell r="G487">
            <v>44483</v>
          </cell>
          <cell r="H487">
            <v>3</v>
          </cell>
          <cell r="I487">
            <v>44575</v>
          </cell>
        </row>
        <row r="487">
          <cell r="M487">
            <v>44576</v>
          </cell>
          <cell r="N487">
            <v>6</v>
          </cell>
          <cell r="O487">
            <v>44757</v>
          </cell>
          <cell r="P487">
            <v>44758</v>
          </cell>
          <cell r="Q487">
            <v>6</v>
          </cell>
          <cell r="R487">
            <v>44942</v>
          </cell>
          <cell r="S487">
            <v>44943</v>
          </cell>
          <cell r="T487">
            <v>6</v>
          </cell>
          <cell r="U487">
            <v>45124</v>
          </cell>
          <cell r="V487" t="str">
            <v>090706508</v>
          </cell>
          <cell r="W487">
            <v>34125</v>
          </cell>
          <cell r="X487">
            <v>28</v>
          </cell>
          <cell r="Y487">
            <v>0</v>
          </cell>
        </row>
        <row r="487">
          <cell r="AC487">
            <v>1</v>
          </cell>
          <cell r="AD487">
            <v>1</v>
          </cell>
          <cell r="AE487">
            <v>0</v>
          </cell>
          <cell r="AF487" t="e">
            <v>#REF!</v>
          </cell>
          <cell r="AG487" t="str">
            <v>有发票</v>
          </cell>
          <cell r="AH487">
            <v>18</v>
          </cell>
        </row>
        <row r="488">
          <cell r="B488">
            <v>1246</v>
          </cell>
          <cell r="C488" t="str">
            <v>针车D2线</v>
          </cell>
          <cell r="D488" t="str">
            <v>លី សុគន្ធា</v>
          </cell>
          <cell r="E488" t="str">
            <v>LY SOKUNTHEA</v>
          </cell>
          <cell r="F488" t="str">
            <v>F</v>
          </cell>
          <cell r="G488">
            <v>44483</v>
          </cell>
          <cell r="H488">
            <v>3</v>
          </cell>
          <cell r="I488">
            <v>44575</v>
          </cell>
        </row>
        <row r="488">
          <cell r="M488">
            <v>44576</v>
          </cell>
          <cell r="N488">
            <v>6</v>
          </cell>
          <cell r="O488">
            <v>44757</v>
          </cell>
          <cell r="P488">
            <v>44758</v>
          </cell>
          <cell r="Q488">
            <v>6</v>
          </cell>
          <cell r="R488">
            <v>44942</v>
          </cell>
          <cell r="S488">
            <v>44943</v>
          </cell>
          <cell r="T488">
            <v>6</v>
          </cell>
          <cell r="U488">
            <v>45124</v>
          </cell>
          <cell r="V488" t="str">
            <v>090747052</v>
          </cell>
          <cell r="W488">
            <v>36570</v>
          </cell>
          <cell r="X488">
            <v>22</v>
          </cell>
          <cell r="Y488" t="str">
            <v>20008170869839វ</v>
          </cell>
        </row>
        <row r="488">
          <cell r="AC488">
            <v>1</v>
          </cell>
          <cell r="AD488">
            <v>1</v>
          </cell>
          <cell r="AE488">
            <v>1</v>
          </cell>
          <cell r="AF488" t="e">
            <v>#REF!</v>
          </cell>
          <cell r="AG488" t="str">
            <v>有发票</v>
          </cell>
          <cell r="AH488">
            <v>18</v>
          </cell>
        </row>
        <row r="489">
          <cell r="B489">
            <v>1247</v>
          </cell>
          <cell r="C489" t="str">
            <v>针车D2线</v>
          </cell>
          <cell r="D489" t="str">
            <v>កែន សុភា</v>
          </cell>
          <cell r="E489" t="str">
            <v>KEN SOPHEA</v>
          </cell>
          <cell r="F489" t="str">
            <v>F</v>
          </cell>
          <cell r="G489">
            <v>44483</v>
          </cell>
          <cell r="H489">
            <v>3</v>
          </cell>
          <cell r="I489">
            <v>44575</v>
          </cell>
        </row>
        <row r="489">
          <cell r="M489">
            <v>44576</v>
          </cell>
          <cell r="N489">
            <v>6</v>
          </cell>
          <cell r="O489">
            <v>44757</v>
          </cell>
          <cell r="P489">
            <v>44758</v>
          </cell>
          <cell r="Q489">
            <v>6</v>
          </cell>
          <cell r="R489">
            <v>44942</v>
          </cell>
          <cell r="S489">
            <v>44943</v>
          </cell>
          <cell r="T489">
            <v>6</v>
          </cell>
          <cell r="U489">
            <v>45124</v>
          </cell>
          <cell r="V489" t="str">
            <v>090729562</v>
          </cell>
          <cell r="W489">
            <v>31570</v>
          </cell>
          <cell r="X489">
            <v>35</v>
          </cell>
          <cell r="Y489" t="str">
            <v>28608160215469យ</v>
          </cell>
        </row>
        <row r="489">
          <cell r="AC489">
            <v>1</v>
          </cell>
          <cell r="AD489">
            <v>1</v>
          </cell>
          <cell r="AE489">
            <v>0</v>
          </cell>
          <cell r="AF489" t="e">
            <v>#REF!</v>
          </cell>
          <cell r="AG489">
            <v>891460</v>
          </cell>
          <cell r="AH489">
            <v>18</v>
          </cell>
        </row>
        <row r="490">
          <cell r="B490">
            <v>1241</v>
          </cell>
          <cell r="C490" t="str">
            <v>针车F2线</v>
          </cell>
          <cell r="D490" t="str">
            <v>យ៉ន ហ៊ា</v>
          </cell>
          <cell r="E490" t="str">
            <v>YORN HEA</v>
          </cell>
          <cell r="F490" t="str">
            <v>F</v>
          </cell>
          <cell r="G490">
            <v>44482</v>
          </cell>
          <cell r="H490">
            <v>3</v>
          </cell>
          <cell r="I490">
            <v>44574</v>
          </cell>
        </row>
        <row r="490">
          <cell r="M490">
            <v>44575</v>
          </cell>
          <cell r="N490">
            <v>6</v>
          </cell>
          <cell r="O490">
            <v>44756</v>
          </cell>
          <cell r="P490">
            <v>44757</v>
          </cell>
          <cell r="Q490">
            <v>6</v>
          </cell>
          <cell r="R490">
            <v>44941</v>
          </cell>
          <cell r="S490">
            <v>44942</v>
          </cell>
          <cell r="T490">
            <v>6</v>
          </cell>
          <cell r="U490">
            <v>45123</v>
          </cell>
          <cell r="V490" t="str">
            <v>090701349</v>
          </cell>
          <cell r="W490">
            <v>36681</v>
          </cell>
          <cell r="X490">
            <v>21</v>
          </cell>
          <cell r="Y490">
            <v>0</v>
          </cell>
        </row>
        <row r="490">
          <cell r="AC490">
            <v>0</v>
          </cell>
          <cell r="AD490">
            <v>0</v>
          </cell>
          <cell r="AE490">
            <v>0</v>
          </cell>
          <cell r="AF490" t="e">
            <v>#REF!</v>
          </cell>
          <cell r="AG490" t="str">
            <v>有发票</v>
          </cell>
          <cell r="AH490">
            <v>18</v>
          </cell>
        </row>
        <row r="491">
          <cell r="B491">
            <v>1276</v>
          </cell>
          <cell r="C491" t="str">
            <v>针车F1线</v>
          </cell>
          <cell r="D491" t="str">
            <v>អ៊ួន សុខុន</v>
          </cell>
          <cell r="E491" t="str">
            <v>UON SAKHON</v>
          </cell>
          <cell r="F491" t="str">
            <v>M</v>
          </cell>
          <cell r="G491">
            <v>44482</v>
          </cell>
          <cell r="H491">
            <v>3</v>
          </cell>
          <cell r="I491">
            <v>44574</v>
          </cell>
        </row>
        <row r="491">
          <cell r="M491">
            <v>44575</v>
          </cell>
          <cell r="N491">
            <v>6</v>
          </cell>
          <cell r="O491">
            <v>44756</v>
          </cell>
          <cell r="P491">
            <v>44757</v>
          </cell>
          <cell r="Q491">
            <v>6</v>
          </cell>
          <cell r="R491">
            <v>44941</v>
          </cell>
          <cell r="S491">
            <v>44942</v>
          </cell>
          <cell r="T491">
            <v>6</v>
          </cell>
          <cell r="U491">
            <v>45123</v>
          </cell>
          <cell r="V491" t="str">
            <v>090706514</v>
          </cell>
          <cell r="W491">
            <v>31848</v>
          </cell>
          <cell r="X491">
            <v>34</v>
          </cell>
          <cell r="Y491" t="str">
            <v>18705192055244ប</v>
          </cell>
        </row>
        <row r="491">
          <cell r="AC491">
            <v>1</v>
          </cell>
          <cell r="AD491">
            <v>2</v>
          </cell>
          <cell r="AE491">
            <v>0</v>
          </cell>
          <cell r="AF491" t="e">
            <v>#REF!</v>
          </cell>
          <cell r="AG491">
            <v>2176030</v>
          </cell>
          <cell r="AH491">
            <v>18</v>
          </cell>
        </row>
        <row r="492">
          <cell r="B492">
            <v>1299</v>
          </cell>
          <cell r="C492" t="str">
            <v>针车B1线</v>
          </cell>
          <cell r="D492" t="str">
            <v>យុន ស្រីកាត់</v>
          </cell>
          <cell r="E492" t="str">
            <v>YUN SREYKATH</v>
          </cell>
          <cell r="F492" t="str">
            <v>F</v>
          </cell>
          <cell r="G492">
            <v>44482</v>
          </cell>
          <cell r="H492">
            <v>3</v>
          </cell>
          <cell r="I492">
            <v>44574</v>
          </cell>
        </row>
        <row r="492">
          <cell r="M492">
            <v>44575</v>
          </cell>
          <cell r="N492">
            <v>6</v>
          </cell>
          <cell r="O492">
            <v>44756</v>
          </cell>
          <cell r="P492">
            <v>44757</v>
          </cell>
          <cell r="Q492">
            <v>6</v>
          </cell>
          <cell r="R492">
            <v>44941</v>
          </cell>
          <cell r="S492">
            <v>44942</v>
          </cell>
          <cell r="T492">
            <v>6</v>
          </cell>
          <cell r="U492">
            <v>45123</v>
          </cell>
          <cell r="V492" t="str">
            <v>090900716</v>
          </cell>
          <cell r="W492">
            <v>37006</v>
          </cell>
          <cell r="X492">
            <v>20</v>
          </cell>
          <cell r="Y492" t="str">
            <v>20109192187255ន</v>
          </cell>
        </row>
        <row r="492">
          <cell r="AC492">
            <v>1</v>
          </cell>
          <cell r="AD492">
            <v>1</v>
          </cell>
          <cell r="AE492">
            <v>0</v>
          </cell>
          <cell r="AF492" t="e">
            <v>#REF!</v>
          </cell>
          <cell r="AG492" t="str">
            <v>133-072-8769</v>
          </cell>
          <cell r="AH492">
            <v>18</v>
          </cell>
        </row>
        <row r="493">
          <cell r="B493">
            <v>1253</v>
          </cell>
          <cell r="C493" t="str">
            <v>品管</v>
          </cell>
          <cell r="D493" t="str">
            <v>ភឿក ខាត់ណា</v>
          </cell>
          <cell r="E493" t="str">
            <v>PHOEURNG KHATNA</v>
          </cell>
          <cell r="F493" t="str">
            <v>F</v>
          </cell>
          <cell r="G493">
            <v>44483</v>
          </cell>
          <cell r="H493">
            <v>3</v>
          </cell>
          <cell r="I493">
            <v>44575</v>
          </cell>
        </row>
        <row r="493">
          <cell r="M493">
            <v>44576</v>
          </cell>
          <cell r="N493">
            <v>6</v>
          </cell>
          <cell r="O493">
            <v>44757</v>
          </cell>
          <cell r="P493">
            <v>44758</v>
          </cell>
          <cell r="Q493">
            <v>6</v>
          </cell>
          <cell r="R493">
            <v>44942</v>
          </cell>
          <cell r="S493">
            <v>44943</v>
          </cell>
          <cell r="T493">
            <v>6</v>
          </cell>
          <cell r="U493">
            <v>45124</v>
          </cell>
          <cell r="V493" t="str">
            <v>090946574</v>
          </cell>
          <cell r="W493">
            <v>37351</v>
          </cell>
          <cell r="X493">
            <v>19</v>
          </cell>
          <cell r="Y493">
            <v>0</v>
          </cell>
        </row>
        <row r="493">
          <cell r="AC493">
            <v>0</v>
          </cell>
          <cell r="AD493">
            <v>0</v>
          </cell>
          <cell r="AE493">
            <v>0</v>
          </cell>
          <cell r="AF493" t="e">
            <v>#REF!</v>
          </cell>
          <cell r="AG493" t="str">
            <v>127-229-7021</v>
          </cell>
          <cell r="AH493">
            <v>18</v>
          </cell>
        </row>
        <row r="494">
          <cell r="B494">
            <v>1271</v>
          </cell>
          <cell r="C494" t="str">
            <v>针车F2线</v>
          </cell>
          <cell r="D494" t="str">
            <v>ជា ឡាវី</v>
          </cell>
          <cell r="E494" t="str">
            <v>CHEA LAVY</v>
          </cell>
          <cell r="F494" t="str">
            <v>F</v>
          </cell>
          <cell r="G494">
            <v>44487</v>
          </cell>
          <cell r="H494">
            <v>3</v>
          </cell>
          <cell r="I494">
            <v>44579</v>
          </cell>
        </row>
        <row r="494">
          <cell r="M494">
            <v>44580</v>
          </cell>
          <cell r="N494">
            <v>6</v>
          </cell>
          <cell r="O494">
            <v>44761</v>
          </cell>
          <cell r="P494">
            <v>44762</v>
          </cell>
          <cell r="Q494">
            <v>6</v>
          </cell>
          <cell r="R494">
            <v>44946</v>
          </cell>
          <cell r="S494">
            <v>44947</v>
          </cell>
          <cell r="T494">
            <v>6</v>
          </cell>
          <cell r="U494">
            <v>45128</v>
          </cell>
          <cell r="V494" t="str">
            <v>090539906</v>
          </cell>
          <cell r="W494">
            <v>31476</v>
          </cell>
          <cell r="X494">
            <v>36</v>
          </cell>
          <cell r="Y494">
            <v>0</v>
          </cell>
        </row>
        <row r="494">
          <cell r="AC494">
            <v>1</v>
          </cell>
          <cell r="AD494">
            <v>2</v>
          </cell>
          <cell r="AE494">
            <v>1</v>
          </cell>
          <cell r="AF494" t="e">
            <v>#REF!</v>
          </cell>
          <cell r="AG494" t="str">
            <v>125-235-1384</v>
          </cell>
          <cell r="AH494">
            <v>18</v>
          </cell>
        </row>
        <row r="495">
          <cell r="B495">
            <v>1258</v>
          </cell>
          <cell r="C495" t="str">
            <v>裁断</v>
          </cell>
          <cell r="D495" t="str">
            <v>ឡុង សុខនួន</v>
          </cell>
          <cell r="E495" t="str">
            <v>LONG SOKNUON</v>
          </cell>
          <cell r="F495" t="str">
            <v>F</v>
          </cell>
          <cell r="G495">
            <v>44488</v>
          </cell>
          <cell r="H495">
            <v>3</v>
          </cell>
          <cell r="I495">
            <v>44580</v>
          </cell>
        </row>
        <row r="495">
          <cell r="M495">
            <v>44581</v>
          </cell>
          <cell r="N495">
            <v>6</v>
          </cell>
          <cell r="O495">
            <v>44762</v>
          </cell>
          <cell r="P495">
            <v>44763</v>
          </cell>
          <cell r="Q495">
            <v>6</v>
          </cell>
          <cell r="R495">
            <v>44947</v>
          </cell>
          <cell r="S495">
            <v>44948</v>
          </cell>
          <cell r="T495">
            <v>6</v>
          </cell>
          <cell r="U495">
            <v>45129</v>
          </cell>
          <cell r="V495" t="str">
            <v>090681489</v>
          </cell>
          <cell r="W495">
            <v>32939</v>
          </cell>
          <cell r="X495">
            <v>32</v>
          </cell>
          <cell r="Y495">
            <v>0</v>
          </cell>
        </row>
        <row r="495">
          <cell r="AC495">
            <v>1</v>
          </cell>
          <cell r="AD495">
            <v>2</v>
          </cell>
          <cell r="AE495">
            <v>1</v>
          </cell>
          <cell r="AF495" t="e">
            <v>#REF!</v>
          </cell>
          <cell r="AG495" t="str">
            <v>128-622-0278</v>
          </cell>
          <cell r="AH495">
            <v>18</v>
          </cell>
        </row>
        <row r="496">
          <cell r="B496">
            <v>1278</v>
          </cell>
          <cell r="C496" t="str">
            <v>裁断</v>
          </cell>
          <cell r="D496" t="str">
            <v>រស់​ ផារ៉ាត់</v>
          </cell>
          <cell r="E496" t="str">
            <v>RORS PHARAT</v>
          </cell>
          <cell r="F496" t="str">
            <v>F</v>
          </cell>
          <cell r="G496">
            <v>44488</v>
          </cell>
          <cell r="H496">
            <v>3</v>
          </cell>
          <cell r="I496">
            <v>44580</v>
          </cell>
        </row>
        <row r="496">
          <cell r="M496">
            <v>44581</v>
          </cell>
          <cell r="N496">
            <v>6</v>
          </cell>
          <cell r="O496">
            <v>44762</v>
          </cell>
          <cell r="P496">
            <v>44763</v>
          </cell>
          <cell r="Q496">
            <v>6</v>
          </cell>
          <cell r="R496">
            <v>44947</v>
          </cell>
          <cell r="S496">
            <v>44948</v>
          </cell>
          <cell r="T496">
            <v>6</v>
          </cell>
          <cell r="U496">
            <v>45129</v>
          </cell>
          <cell r="V496" t="str">
            <v>090594328</v>
          </cell>
          <cell r="W496">
            <v>30882</v>
          </cell>
          <cell r="X496">
            <v>37</v>
          </cell>
          <cell r="Y496" t="str">
            <v>28408181630566យ</v>
          </cell>
        </row>
        <row r="496">
          <cell r="AC496">
            <v>1</v>
          </cell>
          <cell r="AD496">
            <v>2</v>
          </cell>
          <cell r="AE496">
            <v>0</v>
          </cell>
          <cell r="AF496" t="str">
            <v>有发票</v>
          </cell>
          <cell r="AG496" t="str">
            <v>124-311-6367</v>
          </cell>
          <cell r="AH496">
            <v>18</v>
          </cell>
        </row>
        <row r="497">
          <cell r="B497">
            <v>1280</v>
          </cell>
          <cell r="C497" t="str">
            <v>针车F1线</v>
          </cell>
          <cell r="D497" t="str">
            <v>ប៊ូ បូផា</v>
          </cell>
          <cell r="E497" t="str">
            <v>BOU BOPHA</v>
          </cell>
          <cell r="F497" t="str">
            <v>F</v>
          </cell>
          <cell r="G497">
            <v>44488</v>
          </cell>
          <cell r="H497">
            <v>3</v>
          </cell>
          <cell r="I497">
            <v>44580</v>
          </cell>
        </row>
        <row r="497">
          <cell r="M497">
            <v>44581</v>
          </cell>
          <cell r="N497">
            <v>6</v>
          </cell>
          <cell r="O497">
            <v>44762</v>
          </cell>
          <cell r="P497">
            <v>44763</v>
          </cell>
          <cell r="Q497">
            <v>6</v>
          </cell>
          <cell r="R497">
            <v>44947</v>
          </cell>
          <cell r="S497">
            <v>44948</v>
          </cell>
          <cell r="T497">
            <v>6</v>
          </cell>
          <cell r="U497">
            <v>45129</v>
          </cell>
          <cell r="V497" t="str">
            <v>090911741</v>
          </cell>
          <cell r="W497">
            <v>31481</v>
          </cell>
          <cell r="X497">
            <v>36</v>
          </cell>
          <cell r="Y497" t="str">
            <v>28603202342064ញ</v>
          </cell>
        </row>
        <row r="497">
          <cell r="AC497">
            <v>1</v>
          </cell>
          <cell r="AD497">
            <v>4</v>
          </cell>
          <cell r="AE497">
            <v>0</v>
          </cell>
          <cell r="AF497" t="e">
            <v>#REF!</v>
          </cell>
          <cell r="AG497" t="str">
            <v>124-004-7646</v>
          </cell>
          <cell r="AH497">
            <v>18</v>
          </cell>
        </row>
        <row r="498">
          <cell r="B498">
            <v>1272</v>
          </cell>
          <cell r="C498" t="str">
            <v>针车B1线</v>
          </cell>
          <cell r="D498" t="str">
            <v>ទេព​​ ពិសី</v>
          </cell>
          <cell r="E498" t="str">
            <v>TEP PISEY</v>
          </cell>
          <cell r="F498" t="str">
            <v>F</v>
          </cell>
          <cell r="G498">
            <v>44488</v>
          </cell>
          <cell r="H498">
            <v>3</v>
          </cell>
          <cell r="I498">
            <v>44580</v>
          </cell>
        </row>
        <row r="498">
          <cell r="M498">
            <v>44581</v>
          </cell>
          <cell r="N498">
            <v>6</v>
          </cell>
          <cell r="O498">
            <v>44762</v>
          </cell>
          <cell r="P498">
            <v>44763</v>
          </cell>
          <cell r="Q498">
            <v>6</v>
          </cell>
          <cell r="R498">
            <v>44947</v>
          </cell>
          <cell r="S498">
            <v>44948</v>
          </cell>
          <cell r="T498">
            <v>6</v>
          </cell>
          <cell r="U498">
            <v>45129</v>
          </cell>
          <cell r="V498" t="str">
            <v>010947121</v>
          </cell>
          <cell r="W498">
            <v>29624</v>
          </cell>
          <cell r="X498">
            <v>41</v>
          </cell>
          <cell r="Y498">
            <v>0</v>
          </cell>
        </row>
        <row r="498">
          <cell r="AC498">
            <v>1</v>
          </cell>
          <cell r="AD498">
            <v>2</v>
          </cell>
          <cell r="AE498">
            <v>0</v>
          </cell>
          <cell r="AF498" t="e">
            <v>#REF!</v>
          </cell>
          <cell r="AG498" t="str">
            <v>有发票</v>
          </cell>
          <cell r="AH498">
            <v>18</v>
          </cell>
        </row>
        <row r="499">
          <cell r="B499">
            <v>1281</v>
          </cell>
          <cell r="C499" t="str">
            <v>裁断</v>
          </cell>
          <cell r="D499" t="str">
            <v>សៅ ឡី</v>
          </cell>
          <cell r="E499" t="str">
            <v>SAO LEY</v>
          </cell>
          <cell r="F499" t="str">
            <v>F</v>
          </cell>
          <cell r="G499">
            <v>44488</v>
          </cell>
          <cell r="H499">
            <v>3</v>
          </cell>
          <cell r="I499">
            <v>44580</v>
          </cell>
        </row>
        <row r="499">
          <cell r="M499">
            <v>44581</v>
          </cell>
          <cell r="N499">
            <v>6</v>
          </cell>
          <cell r="O499">
            <v>44762</v>
          </cell>
          <cell r="P499">
            <v>44763</v>
          </cell>
          <cell r="Q499">
            <v>6</v>
          </cell>
          <cell r="R499">
            <v>44947</v>
          </cell>
          <cell r="S499">
            <v>44948</v>
          </cell>
          <cell r="T499">
            <v>6</v>
          </cell>
          <cell r="U499">
            <v>45129</v>
          </cell>
          <cell r="V499" t="str">
            <v>090863025</v>
          </cell>
          <cell r="W499">
            <v>31168</v>
          </cell>
          <cell r="X499">
            <v>36</v>
          </cell>
          <cell r="Y499" t="str">
            <v>28511170983730ព</v>
          </cell>
        </row>
        <row r="499">
          <cell r="AC499">
            <v>1</v>
          </cell>
          <cell r="AD499">
            <v>2</v>
          </cell>
          <cell r="AE499">
            <v>0</v>
          </cell>
          <cell r="AF499" t="str">
            <v>有发票</v>
          </cell>
          <cell r="AG499" t="str">
            <v>125-479-9766</v>
          </cell>
          <cell r="AH499">
            <v>18</v>
          </cell>
        </row>
        <row r="500">
          <cell r="B500">
            <v>1296</v>
          </cell>
          <cell r="C500" t="str">
            <v>电脑车</v>
          </cell>
          <cell r="D500" t="str">
            <v>ភឿក កញ្ញា</v>
          </cell>
          <cell r="E500" t="str">
            <v>PHOEURK KANHA</v>
          </cell>
          <cell r="F500" t="str">
            <v>M</v>
          </cell>
          <cell r="G500">
            <v>44489</v>
          </cell>
          <cell r="H500">
            <v>3</v>
          </cell>
          <cell r="I500">
            <v>44581</v>
          </cell>
        </row>
        <row r="500">
          <cell r="M500">
            <v>44582</v>
          </cell>
          <cell r="N500">
            <v>6</v>
          </cell>
          <cell r="O500">
            <v>44763</v>
          </cell>
          <cell r="P500">
            <v>44764</v>
          </cell>
          <cell r="Q500">
            <v>6</v>
          </cell>
          <cell r="R500">
            <v>44948</v>
          </cell>
          <cell r="S500">
            <v>44949</v>
          </cell>
          <cell r="T500">
            <v>6</v>
          </cell>
          <cell r="U500">
            <v>45130</v>
          </cell>
          <cell r="V500" t="str">
            <v>090783740</v>
          </cell>
          <cell r="W500">
            <v>32120</v>
          </cell>
          <cell r="X500">
            <v>34</v>
          </cell>
          <cell r="Y500">
            <v>0</v>
          </cell>
        </row>
        <row r="500">
          <cell r="AC500">
            <v>0</v>
          </cell>
          <cell r="AD500">
            <v>0</v>
          </cell>
          <cell r="AE500">
            <v>0</v>
          </cell>
          <cell r="AF500" t="e">
            <v>#REF!</v>
          </cell>
          <cell r="AG500" t="str">
            <v>120-413-3062</v>
          </cell>
          <cell r="AH500">
            <v>18</v>
          </cell>
        </row>
        <row r="501">
          <cell r="B501">
            <v>1297</v>
          </cell>
          <cell r="C501" t="str">
            <v>电脑车</v>
          </cell>
          <cell r="D501" t="str">
            <v>ផាង ​សុបិន</v>
          </cell>
          <cell r="E501" t="str">
            <v>PHANG SOBEN</v>
          </cell>
          <cell r="F501" t="str">
            <v>M</v>
          </cell>
          <cell r="G501">
            <v>44488</v>
          </cell>
          <cell r="H501">
            <v>3</v>
          </cell>
          <cell r="I501">
            <v>44580</v>
          </cell>
        </row>
        <row r="501">
          <cell r="M501">
            <v>44581</v>
          </cell>
          <cell r="N501">
            <v>6</v>
          </cell>
          <cell r="O501">
            <v>44762</v>
          </cell>
          <cell r="P501">
            <v>44763</v>
          </cell>
          <cell r="Q501">
            <v>6</v>
          </cell>
          <cell r="R501">
            <v>44947</v>
          </cell>
          <cell r="S501">
            <v>44948</v>
          </cell>
          <cell r="T501">
            <v>6</v>
          </cell>
          <cell r="U501">
            <v>45129</v>
          </cell>
          <cell r="V501" t="str">
            <v>090684516</v>
          </cell>
          <cell r="W501">
            <v>36444</v>
          </cell>
          <cell r="X501">
            <v>22</v>
          </cell>
          <cell r="Y501">
            <v>0</v>
          </cell>
        </row>
        <row r="501">
          <cell r="AC501">
            <v>0</v>
          </cell>
          <cell r="AD501">
            <v>0</v>
          </cell>
          <cell r="AE501">
            <v>0</v>
          </cell>
          <cell r="AF501" t="e">
            <v>#REF!</v>
          </cell>
          <cell r="AG501" t="str">
            <v>125-810-9176</v>
          </cell>
          <cell r="AH501">
            <v>18</v>
          </cell>
        </row>
        <row r="502">
          <cell r="B502">
            <v>1265</v>
          </cell>
          <cell r="C502" t="str">
            <v>针车F2线</v>
          </cell>
          <cell r="D502" t="str">
            <v>លី វណ្ណា</v>
          </cell>
          <cell r="E502" t="str">
            <v>LY VANNA</v>
          </cell>
          <cell r="F502" t="str">
            <v>F</v>
          </cell>
          <cell r="G502">
            <v>44488</v>
          </cell>
          <cell r="H502">
            <v>3</v>
          </cell>
          <cell r="I502">
            <v>44580</v>
          </cell>
        </row>
        <row r="502">
          <cell r="M502">
            <v>44581</v>
          </cell>
          <cell r="N502">
            <v>6</v>
          </cell>
          <cell r="O502">
            <v>44762</v>
          </cell>
          <cell r="P502">
            <v>44763</v>
          </cell>
          <cell r="Q502">
            <v>6</v>
          </cell>
          <cell r="R502">
            <v>44947</v>
          </cell>
          <cell r="S502">
            <v>44948</v>
          </cell>
          <cell r="T502">
            <v>6</v>
          </cell>
          <cell r="U502">
            <v>45129</v>
          </cell>
          <cell r="V502" t="str">
            <v>090575199</v>
          </cell>
          <cell r="W502">
            <v>29757</v>
          </cell>
          <cell r="X502">
            <v>40</v>
          </cell>
          <cell r="Y502">
            <v>0</v>
          </cell>
        </row>
        <row r="502">
          <cell r="AC502">
            <v>1</v>
          </cell>
          <cell r="AD502">
            <v>3</v>
          </cell>
          <cell r="AE502">
            <v>0</v>
          </cell>
          <cell r="AF502" t="e">
            <v>#REF!</v>
          </cell>
          <cell r="AG502" t="str">
            <v>124-491-0179</v>
          </cell>
          <cell r="AH502">
            <v>18</v>
          </cell>
        </row>
        <row r="503">
          <cell r="B503">
            <v>1305</v>
          </cell>
          <cell r="C503" t="str">
            <v>电脑车</v>
          </cell>
          <cell r="D503" t="str">
            <v>ខៅ សុវណ្ណ</v>
          </cell>
          <cell r="E503" t="str">
            <v>KAO SOVAN</v>
          </cell>
          <cell r="F503" t="str">
            <v>M</v>
          </cell>
          <cell r="G503">
            <v>44488</v>
          </cell>
          <cell r="H503">
            <v>3</v>
          </cell>
          <cell r="I503">
            <v>44580</v>
          </cell>
        </row>
        <row r="503">
          <cell r="M503">
            <v>44581</v>
          </cell>
          <cell r="N503">
            <v>6</v>
          </cell>
          <cell r="O503">
            <v>44762</v>
          </cell>
          <cell r="P503">
            <v>44763</v>
          </cell>
          <cell r="Q503">
            <v>6</v>
          </cell>
          <cell r="R503">
            <v>44947</v>
          </cell>
          <cell r="S503">
            <v>44948</v>
          </cell>
          <cell r="T503">
            <v>6</v>
          </cell>
          <cell r="U503">
            <v>45129</v>
          </cell>
          <cell r="V503" t="str">
            <v>090715668</v>
          </cell>
          <cell r="W503">
            <v>29377</v>
          </cell>
          <cell r="X503">
            <v>41</v>
          </cell>
          <cell r="Y503" t="str">
            <v>18006170789870ស</v>
          </cell>
        </row>
        <row r="503">
          <cell r="AC503">
            <v>1</v>
          </cell>
          <cell r="AD503">
            <v>5</v>
          </cell>
          <cell r="AE503">
            <v>0</v>
          </cell>
          <cell r="AF503" t="e">
            <v>#REF!</v>
          </cell>
          <cell r="AG503" t="str">
            <v>124-526-3008</v>
          </cell>
          <cell r="AH503">
            <v>18</v>
          </cell>
        </row>
        <row r="504">
          <cell r="B504">
            <v>1291</v>
          </cell>
          <cell r="C504" t="str">
            <v>机修</v>
          </cell>
          <cell r="D504" t="str">
            <v>ឈុន សំណាង</v>
          </cell>
          <cell r="E504" t="str">
            <v>CHHUN SAMNANG</v>
          </cell>
          <cell r="F504" t="str">
            <v>M</v>
          </cell>
          <cell r="G504">
            <v>44489</v>
          </cell>
          <cell r="H504">
            <v>3</v>
          </cell>
          <cell r="I504">
            <v>44581</v>
          </cell>
        </row>
        <row r="504">
          <cell r="M504">
            <v>44582</v>
          </cell>
          <cell r="N504">
            <v>6</v>
          </cell>
          <cell r="O504">
            <v>44763</v>
          </cell>
          <cell r="P504">
            <v>44764</v>
          </cell>
          <cell r="Q504">
            <v>6</v>
          </cell>
          <cell r="R504">
            <v>44948</v>
          </cell>
          <cell r="S504">
            <v>44949</v>
          </cell>
          <cell r="T504">
            <v>6</v>
          </cell>
          <cell r="U504">
            <v>45130</v>
          </cell>
          <cell r="V504" t="str">
            <v>090813643</v>
          </cell>
          <cell r="W504">
            <v>33040</v>
          </cell>
          <cell r="X504">
            <v>31</v>
          </cell>
          <cell r="Y504">
            <v>0</v>
          </cell>
        </row>
        <row r="504">
          <cell r="AF504" t="e">
            <v>#REF!</v>
          </cell>
          <cell r="AG504" t="str">
            <v>125-410-1058</v>
          </cell>
          <cell r="AH504">
            <v>18</v>
          </cell>
        </row>
        <row r="505">
          <cell r="B505">
            <v>1301</v>
          </cell>
          <cell r="C505" t="str">
            <v>电脑车（晚班）</v>
          </cell>
          <cell r="D505" t="str">
            <v>កែវ មាស </v>
          </cell>
          <cell r="E505" t="str">
            <v>KEO MEAS</v>
          </cell>
          <cell r="F505" t="str">
            <v>M</v>
          </cell>
          <cell r="G505">
            <v>44490</v>
          </cell>
          <cell r="H505">
            <v>3</v>
          </cell>
          <cell r="I505">
            <v>44582</v>
          </cell>
        </row>
        <row r="505">
          <cell r="M505">
            <v>44583</v>
          </cell>
          <cell r="N505">
            <v>6</v>
          </cell>
          <cell r="O505">
            <v>44764</v>
          </cell>
          <cell r="P505">
            <v>44765</v>
          </cell>
          <cell r="Q505">
            <v>6</v>
          </cell>
          <cell r="R505">
            <v>44949</v>
          </cell>
          <cell r="S505">
            <v>44950</v>
          </cell>
          <cell r="T505">
            <v>6</v>
          </cell>
          <cell r="U505">
            <v>45131</v>
          </cell>
          <cell r="V505" t="str">
            <v>090875800</v>
          </cell>
          <cell r="W505">
            <v>37129</v>
          </cell>
          <cell r="X505">
            <v>20</v>
          </cell>
          <cell r="Y505">
            <v>0</v>
          </cell>
        </row>
        <row r="505">
          <cell r="AC505">
            <v>0</v>
          </cell>
          <cell r="AD505">
            <v>0</v>
          </cell>
          <cell r="AE505">
            <v>0</v>
          </cell>
          <cell r="AF505" t="e">
            <v>#REF!</v>
          </cell>
          <cell r="AG505">
            <v>1914402</v>
          </cell>
          <cell r="AH505">
            <v>18</v>
          </cell>
        </row>
        <row r="506">
          <cell r="B506">
            <v>1303</v>
          </cell>
          <cell r="C506" t="str">
            <v>裁断</v>
          </cell>
          <cell r="D506" t="str">
            <v>ងឺន ធន់</v>
          </cell>
          <cell r="E506" t="str">
            <v>NGIN THUN</v>
          </cell>
          <cell r="F506" t="str">
            <v>F</v>
          </cell>
          <cell r="G506">
            <v>44491</v>
          </cell>
          <cell r="H506">
            <v>3</v>
          </cell>
          <cell r="I506">
            <v>44583</v>
          </cell>
        </row>
        <row r="506">
          <cell r="M506">
            <v>44584</v>
          </cell>
          <cell r="N506">
            <v>6</v>
          </cell>
          <cell r="O506">
            <v>44765</v>
          </cell>
          <cell r="P506">
            <v>44766</v>
          </cell>
          <cell r="Q506">
            <v>6</v>
          </cell>
          <cell r="R506">
            <v>44950</v>
          </cell>
          <cell r="S506">
            <v>44951</v>
          </cell>
          <cell r="T506">
            <v>6</v>
          </cell>
          <cell r="U506">
            <v>45132</v>
          </cell>
          <cell r="V506" t="str">
            <v>090881321</v>
          </cell>
          <cell r="W506">
            <v>36248</v>
          </cell>
          <cell r="X506">
            <v>22</v>
          </cell>
          <cell r="Y506">
            <v>0</v>
          </cell>
        </row>
        <row r="506">
          <cell r="AC506">
            <v>0</v>
          </cell>
          <cell r="AD506">
            <v>0</v>
          </cell>
          <cell r="AE506">
            <v>0</v>
          </cell>
          <cell r="AF506" t="e">
            <v>#REF!</v>
          </cell>
          <cell r="AG506" t="str">
            <v>128-632-0655</v>
          </cell>
          <cell r="AH506">
            <v>18</v>
          </cell>
        </row>
        <row r="507">
          <cell r="B507">
            <v>1310</v>
          </cell>
          <cell r="C507" t="str">
            <v>针车F2线</v>
          </cell>
          <cell r="D507" t="str">
            <v>ថាយ ណារិទ្ធ</v>
          </cell>
          <cell r="E507" t="str">
            <v>THAY NARITH</v>
          </cell>
          <cell r="F507" t="str">
            <v>M</v>
          </cell>
          <cell r="G507">
            <v>44495</v>
          </cell>
          <cell r="H507">
            <v>3</v>
          </cell>
          <cell r="I507">
            <v>44587</v>
          </cell>
        </row>
        <row r="507">
          <cell r="M507">
            <v>44588</v>
          </cell>
          <cell r="N507">
            <v>6</v>
          </cell>
          <cell r="O507">
            <v>44769</v>
          </cell>
          <cell r="P507">
            <v>44770</v>
          </cell>
          <cell r="Q507">
            <v>6</v>
          </cell>
          <cell r="R507">
            <v>44954</v>
          </cell>
          <cell r="S507">
            <v>44955</v>
          </cell>
          <cell r="T507">
            <v>6</v>
          </cell>
          <cell r="U507">
            <v>45136</v>
          </cell>
          <cell r="V507" t="str">
            <v>090947114</v>
          </cell>
          <cell r="W507">
            <v>37744</v>
          </cell>
          <cell r="X507">
            <v>18</v>
          </cell>
          <cell r="Y507">
            <v>0</v>
          </cell>
        </row>
        <row r="507">
          <cell r="AC507">
            <v>0</v>
          </cell>
          <cell r="AD507">
            <v>0</v>
          </cell>
          <cell r="AE507">
            <v>0</v>
          </cell>
          <cell r="AF507" t="e">
            <v>#REF!</v>
          </cell>
          <cell r="AG507" t="str">
            <v>121-411-7914</v>
          </cell>
          <cell r="AH507">
            <v>18</v>
          </cell>
        </row>
        <row r="508">
          <cell r="B508">
            <v>1312</v>
          </cell>
          <cell r="C508" t="str">
            <v>材料仓</v>
          </cell>
          <cell r="D508" t="str">
            <v>ស៊ុន សុជា</v>
          </cell>
          <cell r="E508" t="str">
            <v>SUN SOCHEA</v>
          </cell>
          <cell r="F508" t="str">
            <v>M</v>
          </cell>
          <cell r="G508">
            <v>44496</v>
          </cell>
          <cell r="H508">
            <v>3</v>
          </cell>
          <cell r="I508">
            <v>44588</v>
          </cell>
        </row>
        <row r="508">
          <cell r="M508">
            <v>44589</v>
          </cell>
          <cell r="N508">
            <v>6</v>
          </cell>
          <cell r="O508">
            <v>44770</v>
          </cell>
          <cell r="P508">
            <v>44771</v>
          </cell>
          <cell r="Q508">
            <v>6</v>
          </cell>
          <cell r="R508">
            <v>44955</v>
          </cell>
          <cell r="S508">
            <v>44956</v>
          </cell>
          <cell r="T508">
            <v>6</v>
          </cell>
          <cell r="U508">
            <v>45137</v>
          </cell>
          <cell r="V508" t="str">
            <v>090910694</v>
          </cell>
          <cell r="W508">
            <v>37570</v>
          </cell>
          <cell r="X508">
            <v>19</v>
          </cell>
        </row>
        <row r="508">
          <cell r="AC508">
            <v>0</v>
          </cell>
          <cell r="AD508">
            <v>0</v>
          </cell>
          <cell r="AE508">
            <v>0</v>
          </cell>
        </row>
        <row r="508">
          <cell r="AH508">
            <v>18</v>
          </cell>
        </row>
        <row r="509">
          <cell r="B509">
            <v>1315</v>
          </cell>
          <cell r="C509" t="str">
            <v>印刷</v>
          </cell>
          <cell r="D509" t="str">
            <v>ខឹម គៀបឡាង</v>
          </cell>
          <cell r="E509" t="str">
            <v>KHOEM KIEMLANG</v>
          </cell>
          <cell r="F509" t="str">
            <v>F</v>
          </cell>
          <cell r="G509">
            <v>44497</v>
          </cell>
          <cell r="H509">
            <v>3</v>
          </cell>
          <cell r="I509">
            <v>44589</v>
          </cell>
        </row>
        <row r="509">
          <cell r="M509">
            <v>44590</v>
          </cell>
          <cell r="N509">
            <v>6</v>
          </cell>
          <cell r="O509">
            <v>44771</v>
          </cell>
          <cell r="P509">
            <v>44772</v>
          </cell>
          <cell r="Q509">
            <v>6</v>
          </cell>
          <cell r="R509">
            <v>44956</v>
          </cell>
          <cell r="S509">
            <v>44957</v>
          </cell>
          <cell r="T509">
            <v>6</v>
          </cell>
          <cell r="U509">
            <v>45138</v>
          </cell>
          <cell r="V509" t="str">
            <v>090907882</v>
          </cell>
          <cell r="W509">
            <v>37047</v>
          </cell>
          <cell r="X509">
            <v>20</v>
          </cell>
        </row>
        <row r="509">
          <cell r="AC509">
            <v>0</v>
          </cell>
          <cell r="AD509">
            <v>0</v>
          </cell>
          <cell r="AE509">
            <v>0</v>
          </cell>
          <cell r="AF509" t="str">
            <v>有发票</v>
          </cell>
        </row>
        <row r="509">
          <cell r="AH509">
            <v>18</v>
          </cell>
        </row>
        <row r="510">
          <cell r="B510">
            <v>1317</v>
          </cell>
          <cell r="C510" t="str">
            <v>印刷</v>
          </cell>
          <cell r="D510" t="str">
            <v>កែវ​ ណាង</v>
          </cell>
          <cell r="E510" t="str">
            <v>KEO NANG</v>
          </cell>
          <cell r="F510" t="str">
            <v>M</v>
          </cell>
          <cell r="G510">
            <v>44497</v>
          </cell>
          <cell r="H510">
            <v>3</v>
          </cell>
          <cell r="I510">
            <v>44589</v>
          </cell>
        </row>
        <row r="510">
          <cell r="M510">
            <v>44590</v>
          </cell>
          <cell r="N510">
            <v>6</v>
          </cell>
          <cell r="O510">
            <v>44771</v>
          </cell>
          <cell r="P510">
            <v>44772</v>
          </cell>
          <cell r="Q510">
            <v>6</v>
          </cell>
          <cell r="R510">
            <v>44956</v>
          </cell>
          <cell r="S510">
            <v>44957</v>
          </cell>
          <cell r="T510">
            <v>6</v>
          </cell>
          <cell r="U510">
            <v>45138</v>
          </cell>
          <cell r="V510" t="str">
            <v>090822910</v>
          </cell>
          <cell r="W510">
            <v>36358</v>
          </cell>
          <cell r="X510">
            <v>22</v>
          </cell>
        </row>
        <row r="510">
          <cell r="AC510">
            <v>0</v>
          </cell>
          <cell r="AD510">
            <v>0</v>
          </cell>
          <cell r="AE510">
            <v>0</v>
          </cell>
        </row>
        <row r="510">
          <cell r="AH510">
            <v>18</v>
          </cell>
        </row>
        <row r="511">
          <cell r="B511">
            <v>1321</v>
          </cell>
          <cell r="C511" t="str">
            <v>针车F2线</v>
          </cell>
          <cell r="D511" t="str">
            <v>សំ រតនា</v>
          </cell>
          <cell r="E511" t="str">
            <v>SAM RATHANA</v>
          </cell>
          <cell r="F511" t="str">
            <v>F</v>
          </cell>
          <cell r="G511">
            <v>44497</v>
          </cell>
          <cell r="H511">
            <v>3</v>
          </cell>
          <cell r="I511">
            <v>44589</v>
          </cell>
        </row>
        <row r="511">
          <cell r="M511">
            <v>44590</v>
          </cell>
          <cell r="N511">
            <v>6</v>
          </cell>
          <cell r="O511">
            <v>44771</v>
          </cell>
          <cell r="P511">
            <v>44772</v>
          </cell>
          <cell r="Q511">
            <v>6</v>
          </cell>
          <cell r="R511">
            <v>44956</v>
          </cell>
          <cell r="S511">
            <v>44957</v>
          </cell>
          <cell r="T511">
            <v>6</v>
          </cell>
          <cell r="U511">
            <v>45138</v>
          </cell>
          <cell r="V511" t="str">
            <v>090801675</v>
          </cell>
          <cell r="W511">
            <v>32131</v>
          </cell>
          <cell r="X511">
            <v>34</v>
          </cell>
        </row>
        <row r="511">
          <cell r="AC511">
            <v>1</v>
          </cell>
          <cell r="AD511">
            <v>2</v>
          </cell>
          <cell r="AE511">
            <v>1</v>
          </cell>
        </row>
        <row r="511">
          <cell r="AH511">
            <v>18</v>
          </cell>
        </row>
        <row r="512">
          <cell r="B512">
            <v>1325</v>
          </cell>
          <cell r="C512" t="str">
            <v>针车E2线</v>
          </cell>
          <cell r="D512" t="str">
            <v>ទិត យ៉ុង</v>
          </cell>
          <cell r="E512" t="str">
            <v>   TITH YONG</v>
          </cell>
          <cell r="F512" t="str">
            <v>F</v>
          </cell>
          <cell r="G512">
            <v>44501</v>
          </cell>
          <cell r="H512">
            <v>3</v>
          </cell>
          <cell r="I512">
            <v>44593</v>
          </cell>
        </row>
        <row r="512">
          <cell r="M512">
            <v>44594</v>
          </cell>
          <cell r="N512">
            <v>6</v>
          </cell>
          <cell r="O512">
            <v>44775</v>
          </cell>
          <cell r="P512">
            <v>44776</v>
          </cell>
          <cell r="Q512">
            <v>6</v>
          </cell>
          <cell r="R512">
            <v>44960</v>
          </cell>
          <cell r="S512">
            <v>44961</v>
          </cell>
          <cell r="T512">
            <v>6</v>
          </cell>
          <cell r="U512">
            <v>45142</v>
          </cell>
          <cell r="V512" t="str">
            <v>0900727661</v>
          </cell>
          <cell r="W512">
            <v>36199</v>
          </cell>
          <cell r="X512">
            <v>23</v>
          </cell>
          <cell r="Y512" t="str">
            <v>2990517-0753609-ហ</v>
          </cell>
        </row>
        <row r="512">
          <cell r="AC512">
            <v>1</v>
          </cell>
          <cell r="AD512">
            <v>1</v>
          </cell>
          <cell r="AE512">
            <v>1</v>
          </cell>
          <cell r="AF512">
            <v>33582</v>
          </cell>
          <cell r="AG512" t="str">
            <v>​​​​​​​​​​126-752-2624</v>
          </cell>
          <cell r="AH512">
            <v>18</v>
          </cell>
        </row>
        <row r="513">
          <cell r="B513">
            <v>1332</v>
          </cell>
          <cell r="C513" t="str">
            <v>针车E2线</v>
          </cell>
          <cell r="D513" t="str">
            <v>អ៊ូង វ៉ាន់ធឿន</v>
          </cell>
          <cell r="E513" t="str">
            <v>UNG VANTHOEURN</v>
          </cell>
          <cell r="F513" t="str">
            <v>F</v>
          </cell>
          <cell r="G513">
            <v>44501</v>
          </cell>
          <cell r="H513">
            <v>3</v>
          </cell>
          <cell r="I513">
            <v>44593</v>
          </cell>
        </row>
        <row r="513">
          <cell r="M513">
            <v>44594</v>
          </cell>
          <cell r="N513">
            <v>6</v>
          </cell>
          <cell r="O513">
            <v>44775</v>
          </cell>
          <cell r="P513">
            <v>44776</v>
          </cell>
          <cell r="Q513">
            <v>6</v>
          </cell>
          <cell r="R513">
            <v>44960</v>
          </cell>
          <cell r="S513">
            <v>44961</v>
          </cell>
          <cell r="T513">
            <v>6</v>
          </cell>
          <cell r="U513">
            <v>45142</v>
          </cell>
          <cell r="V513" t="str">
            <v>090776642</v>
          </cell>
          <cell r="W513">
            <v>32055</v>
          </cell>
          <cell r="X513">
            <v>34</v>
          </cell>
          <cell r="Y513" t="str">
            <v>2870117-0577441-ផ</v>
          </cell>
        </row>
        <row r="513">
          <cell r="AC513">
            <v>1</v>
          </cell>
          <cell r="AD513">
            <v>2</v>
          </cell>
          <cell r="AE513">
            <v>0</v>
          </cell>
          <cell r="AF513" t="str">
            <v>H1451599</v>
          </cell>
          <cell r="AG513" t="str">
            <v>124-472-3429</v>
          </cell>
          <cell r="AH513">
            <v>18</v>
          </cell>
        </row>
        <row r="514">
          <cell r="B514">
            <v>1328</v>
          </cell>
          <cell r="C514" t="str">
            <v>针车B1线</v>
          </cell>
          <cell r="D514" t="str">
            <v>អុក ធីតា</v>
          </cell>
          <cell r="E514" t="str">
            <v>UK THIDA</v>
          </cell>
          <cell r="F514" t="str">
            <v>F</v>
          </cell>
          <cell r="G514">
            <v>44502</v>
          </cell>
          <cell r="H514">
            <v>3</v>
          </cell>
          <cell r="I514">
            <v>44594</v>
          </cell>
        </row>
        <row r="514">
          <cell r="M514">
            <v>44595</v>
          </cell>
          <cell r="N514">
            <v>6</v>
          </cell>
          <cell r="O514">
            <v>44776</v>
          </cell>
          <cell r="P514">
            <v>44777</v>
          </cell>
          <cell r="Q514">
            <v>6</v>
          </cell>
          <cell r="R514">
            <v>44961</v>
          </cell>
          <cell r="S514">
            <v>44962</v>
          </cell>
          <cell r="T514">
            <v>6</v>
          </cell>
          <cell r="U514">
            <v>45143</v>
          </cell>
          <cell r="V514" t="str">
            <v>090810426</v>
          </cell>
          <cell r="W514">
            <v>33987</v>
          </cell>
          <cell r="X514">
            <v>29</v>
          </cell>
          <cell r="Y514" t="str">
            <v>2930517-0736343-ប</v>
          </cell>
        </row>
        <row r="514">
          <cell r="AC514">
            <v>0</v>
          </cell>
          <cell r="AD514">
            <v>0</v>
          </cell>
          <cell r="AE514">
            <v>0</v>
          </cell>
          <cell r="AF514">
            <v>32746</v>
          </cell>
          <cell r="AG514">
            <v>2038138</v>
          </cell>
          <cell r="AH514">
            <v>18</v>
          </cell>
        </row>
        <row r="515">
          <cell r="B515">
            <v>1329</v>
          </cell>
          <cell r="C515" t="str">
            <v>针车F2线</v>
          </cell>
          <cell r="D515" t="str">
            <v>សាន់​ សារៀម</v>
          </cell>
          <cell r="E515" t="str">
            <v>SANN SARIEM</v>
          </cell>
          <cell r="F515" t="str">
            <v>F</v>
          </cell>
          <cell r="G515">
            <v>44502</v>
          </cell>
          <cell r="H515">
            <v>3</v>
          </cell>
          <cell r="I515">
            <v>44594</v>
          </cell>
        </row>
        <row r="515">
          <cell r="M515">
            <v>44595</v>
          </cell>
          <cell r="N515">
            <v>6</v>
          </cell>
          <cell r="O515">
            <v>44776</v>
          </cell>
          <cell r="P515">
            <v>44777</v>
          </cell>
          <cell r="Q515">
            <v>6</v>
          </cell>
          <cell r="R515">
            <v>44961</v>
          </cell>
          <cell r="S515">
            <v>44962</v>
          </cell>
          <cell r="T515">
            <v>6</v>
          </cell>
          <cell r="U515">
            <v>45143</v>
          </cell>
          <cell r="V515" t="str">
            <v>090950017</v>
          </cell>
          <cell r="W515">
            <v>37698</v>
          </cell>
          <cell r="X515">
            <v>18</v>
          </cell>
        </row>
        <row r="515">
          <cell r="AC515">
            <v>0</v>
          </cell>
          <cell r="AD515">
            <v>0</v>
          </cell>
          <cell r="AE515">
            <v>0</v>
          </cell>
        </row>
        <row r="515">
          <cell r="AG515" t="str">
            <v>128-226-7562</v>
          </cell>
          <cell r="AH515">
            <v>18</v>
          </cell>
        </row>
        <row r="516">
          <cell r="B516">
            <v>1330</v>
          </cell>
          <cell r="C516" t="str">
            <v>针车E1线</v>
          </cell>
          <cell r="D516" t="str">
            <v>ឡុង ធា</v>
          </cell>
          <cell r="E516" t="str">
            <v>LONG THEA</v>
          </cell>
          <cell r="F516" t="str">
            <v>F</v>
          </cell>
          <cell r="G516">
            <v>44502</v>
          </cell>
          <cell r="H516">
            <v>3</v>
          </cell>
          <cell r="I516">
            <v>44594</v>
          </cell>
        </row>
        <row r="516">
          <cell r="M516">
            <v>44595</v>
          </cell>
          <cell r="N516">
            <v>6</v>
          </cell>
          <cell r="O516">
            <v>44776</v>
          </cell>
          <cell r="P516">
            <v>44777</v>
          </cell>
          <cell r="Q516">
            <v>6</v>
          </cell>
          <cell r="R516">
            <v>44961</v>
          </cell>
          <cell r="S516">
            <v>44962</v>
          </cell>
          <cell r="T516">
            <v>6</v>
          </cell>
          <cell r="U516">
            <v>45143</v>
          </cell>
          <cell r="V516" t="str">
            <v>090904183</v>
          </cell>
          <cell r="W516">
            <v>37909</v>
          </cell>
          <cell r="X516">
            <v>18</v>
          </cell>
        </row>
        <row r="516">
          <cell r="AC516">
            <v>0</v>
          </cell>
          <cell r="AD516">
            <v>0</v>
          </cell>
          <cell r="AE516">
            <v>0</v>
          </cell>
        </row>
        <row r="516">
          <cell r="AG516" t="str">
            <v>有发票</v>
          </cell>
          <cell r="AH516">
            <v>18</v>
          </cell>
        </row>
        <row r="517">
          <cell r="B517">
            <v>1331</v>
          </cell>
          <cell r="C517" t="str">
            <v>针车A1线</v>
          </cell>
          <cell r="D517" t="str">
            <v>ប្រឹង ស្រីទី</v>
          </cell>
          <cell r="E517" t="str">
            <v>BROENG SREYTY</v>
          </cell>
          <cell r="F517" t="str">
            <v>F</v>
          </cell>
          <cell r="G517">
            <v>44502</v>
          </cell>
          <cell r="H517">
            <v>3</v>
          </cell>
          <cell r="I517">
            <v>44594</v>
          </cell>
        </row>
        <row r="517">
          <cell r="M517">
            <v>44595</v>
          </cell>
          <cell r="N517">
            <v>6</v>
          </cell>
          <cell r="O517">
            <v>44776</v>
          </cell>
          <cell r="P517">
            <v>44777</v>
          </cell>
          <cell r="Q517">
            <v>6</v>
          </cell>
          <cell r="R517">
            <v>44961</v>
          </cell>
          <cell r="S517">
            <v>44962</v>
          </cell>
          <cell r="T517">
            <v>6</v>
          </cell>
          <cell r="U517">
            <v>45143</v>
          </cell>
          <cell r="V517" t="str">
            <v>090918113</v>
          </cell>
          <cell r="W517">
            <v>35378</v>
          </cell>
          <cell r="X517">
            <v>25</v>
          </cell>
          <cell r="Y517" t="str">
            <v>2960816-0235082-ធ</v>
          </cell>
        </row>
        <row r="517">
          <cell r="AC517">
            <v>1</v>
          </cell>
          <cell r="AD517">
            <v>2</v>
          </cell>
          <cell r="AE517">
            <v>1</v>
          </cell>
        </row>
        <row r="517">
          <cell r="AG517">
            <v>1894261</v>
          </cell>
          <cell r="AH517">
            <v>18</v>
          </cell>
        </row>
        <row r="518">
          <cell r="B518">
            <v>1334</v>
          </cell>
          <cell r="C518" t="str">
            <v>针车E2线</v>
          </cell>
          <cell r="D518" t="str">
            <v>ព្រំ ចន្ថា</v>
          </cell>
          <cell r="E518" t="str">
            <v>PRUM CHANTHA</v>
          </cell>
          <cell r="F518" t="str">
            <v>F</v>
          </cell>
          <cell r="G518">
            <v>44502</v>
          </cell>
          <cell r="H518">
            <v>3</v>
          </cell>
          <cell r="I518">
            <v>44594</v>
          </cell>
        </row>
        <row r="518">
          <cell r="M518">
            <v>44595</v>
          </cell>
          <cell r="N518">
            <v>6</v>
          </cell>
          <cell r="O518">
            <v>44776</v>
          </cell>
          <cell r="P518">
            <v>44777</v>
          </cell>
          <cell r="Q518">
            <v>6</v>
          </cell>
          <cell r="R518">
            <v>44961</v>
          </cell>
          <cell r="S518">
            <v>44962</v>
          </cell>
          <cell r="T518">
            <v>6</v>
          </cell>
          <cell r="U518">
            <v>45143</v>
          </cell>
          <cell r="V518" t="str">
            <v>090703884</v>
          </cell>
          <cell r="W518">
            <v>30790</v>
          </cell>
          <cell r="X518">
            <v>37</v>
          </cell>
          <cell r="Y518" t="str">
            <v>2840417-0733194-ប</v>
          </cell>
        </row>
        <row r="518">
          <cell r="AC518">
            <v>1</v>
          </cell>
          <cell r="AD518">
            <v>0</v>
          </cell>
          <cell r="AE518">
            <v>0</v>
          </cell>
        </row>
        <row r="518">
          <cell r="AG518">
            <v>1736826</v>
          </cell>
          <cell r="AH518">
            <v>18</v>
          </cell>
        </row>
        <row r="519">
          <cell r="B519">
            <v>1333</v>
          </cell>
          <cell r="C519" t="str">
            <v>针车F2线</v>
          </cell>
          <cell r="D519" t="str">
            <v>ឈឿន ស្រីមុំ</v>
          </cell>
          <cell r="E519" t="str">
            <v>CHHORN SREYMOM</v>
          </cell>
          <cell r="F519" t="str">
            <v>F</v>
          </cell>
          <cell r="G519">
            <v>44503</v>
          </cell>
          <cell r="H519">
            <v>3</v>
          </cell>
          <cell r="I519">
            <v>44595</v>
          </cell>
        </row>
        <row r="519">
          <cell r="M519">
            <v>44596</v>
          </cell>
          <cell r="N519">
            <v>6</v>
          </cell>
          <cell r="O519">
            <v>44777</v>
          </cell>
          <cell r="P519">
            <v>44778</v>
          </cell>
          <cell r="Q519">
            <v>6</v>
          </cell>
          <cell r="R519">
            <v>44962</v>
          </cell>
          <cell r="S519">
            <v>44963</v>
          </cell>
          <cell r="T519">
            <v>6</v>
          </cell>
          <cell r="U519">
            <v>45144</v>
          </cell>
          <cell r="V519" t="str">
            <v>210047202(01)</v>
          </cell>
          <cell r="W519">
            <v>34527</v>
          </cell>
          <cell r="X519">
            <v>27</v>
          </cell>
          <cell r="Y519" t="str">
            <v>2940120-2301961-ជ</v>
          </cell>
        </row>
        <row r="519">
          <cell r="AC519">
            <v>1</v>
          </cell>
          <cell r="AD519">
            <v>2</v>
          </cell>
          <cell r="AE519">
            <v>0</v>
          </cell>
        </row>
        <row r="519">
          <cell r="AG519">
            <v>1619192</v>
          </cell>
          <cell r="AH519">
            <v>18</v>
          </cell>
        </row>
        <row r="520">
          <cell r="B520">
            <v>1337</v>
          </cell>
          <cell r="C520" t="str">
            <v>成型B线</v>
          </cell>
          <cell r="D520" t="str">
            <v>ផា ភាព</v>
          </cell>
          <cell r="E520" t="str">
            <v>PHA PHEAP</v>
          </cell>
          <cell r="F520" t="str">
            <v>M</v>
          </cell>
          <cell r="G520">
            <v>44503</v>
          </cell>
          <cell r="H520">
            <v>3</v>
          </cell>
          <cell r="I520">
            <v>44595</v>
          </cell>
        </row>
        <row r="520">
          <cell r="M520">
            <v>44596</v>
          </cell>
          <cell r="N520">
            <v>6</v>
          </cell>
          <cell r="O520">
            <v>44777</v>
          </cell>
          <cell r="P520">
            <v>44778</v>
          </cell>
          <cell r="Q520">
            <v>6</v>
          </cell>
          <cell r="R520">
            <v>44962</v>
          </cell>
          <cell r="S520">
            <v>44963</v>
          </cell>
          <cell r="T520">
            <v>6</v>
          </cell>
          <cell r="U520">
            <v>45144</v>
          </cell>
          <cell r="V520" t="str">
            <v>090650298</v>
          </cell>
          <cell r="W520">
            <v>29068</v>
          </cell>
          <cell r="X520">
            <v>42</v>
          </cell>
        </row>
        <row r="520">
          <cell r="AC520">
            <v>1</v>
          </cell>
          <cell r="AD520">
            <v>2</v>
          </cell>
          <cell r="AE520">
            <v>0</v>
          </cell>
        </row>
        <row r="520">
          <cell r="AG520" t="str">
            <v>124-890-2965</v>
          </cell>
          <cell r="AH520">
            <v>18</v>
          </cell>
        </row>
        <row r="521">
          <cell r="B521">
            <v>1336</v>
          </cell>
          <cell r="C521" t="str">
            <v>针车D1线</v>
          </cell>
          <cell r="D521" t="str">
            <v>គឹម ចំប៉ា</v>
          </cell>
          <cell r="E521" t="str">
            <v>KOEM CHAMPA</v>
          </cell>
          <cell r="F521" t="str">
            <v>F</v>
          </cell>
          <cell r="G521">
            <v>44503</v>
          </cell>
          <cell r="H521">
            <v>3</v>
          </cell>
          <cell r="I521">
            <v>44595</v>
          </cell>
        </row>
        <row r="521">
          <cell r="M521">
            <v>44596</v>
          </cell>
          <cell r="N521">
            <v>6</v>
          </cell>
          <cell r="O521">
            <v>44777</v>
          </cell>
          <cell r="P521">
            <v>44778</v>
          </cell>
          <cell r="Q521">
            <v>6</v>
          </cell>
          <cell r="R521">
            <v>44962</v>
          </cell>
          <cell r="S521">
            <v>44963</v>
          </cell>
          <cell r="T521">
            <v>6</v>
          </cell>
          <cell r="U521">
            <v>45144</v>
          </cell>
          <cell r="V521" t="str">
            <v>090680175</v>
          </cell>
          <cell r="W521">
            <v>29680</v>
          </cell>
          <cell r="X521">
            <v>40</v>
          </cell>
          <cell r="Y521" t="str">
            <v>2810117-0560804-ដ</v>
          </cell>
        </row>
        <row r="521">
          <cell r="AC521">
            <v>1</v>
          </cell>
          <cell r="AD521">
            <v>5</v>
          </cell>
          <cell r="AE521">
            <v>0</v>
          </cell>
        </row>
        <row r="521">
          <cell r="AG521" t="str">
            <v>124-304-9783</v>
          </cell>
          <cell r="AH521">
            <v>18</v>
          </cell>
        </row>
        <row r="522">
          <cell r="B522">
            <v>1335</v>
          </cell>
          <cell r="C522" t="str">
            <v>针车E2线</v>
          </cell>
          <cell r="D522" t="str">
            <v>មាស ចន្រ្ទា</v>
          </cell>
          <cell r="E522" t="str">
            <v>MEAS VHANTREA</v>
          </cell>
          <cell r="F522" t="str">
            <v>F</v>
          </cell>
          <cell r="G522">
            <v>44503</v>
          </cell>
          <cell r="H522">
            <v>3</v>
          </cell>
          <cell r="I522">
            <v>44595</v>
          </cell>
        </row>
        <row r="522">
          <cell r="M522">
            <v>44596</v>
          </cell>
          <cell r="N522">
            <v>6</v>
          </cell>
          <cell r="O522">
            <v>44777</v>
          </cell>
          <cell r="P522">
            <v>44778</v>
          </cell>
          <cell r="Q522">
            <v>6</v>
          </cell>
          <cell r="R522">
            <v>44962</v>
          </cell>
          <cell r="S522">
            <v>44963</v>
          </cell>
          <cell r="T522">
            <v>6</v>
          </cell>
          <cell r="U522">
            <v>45144</v>
          </cell>
          <cell r="V522" t="str">
            <v>090638759</v>
          </cell>
          <cell r="W522">
            <v>34982</v>
          </cell>
          <cell r="X522">
            <v>26</v>
          </cell>
          <cell r="Y522" t="str">
            <v>2950117-0569719-ស</v>
          </cell>
        </row>
        <row r="522">
          <cell r="AC522">
            <v>1</v>
          </cell>
          <cell r="AD522">
            <v>1</v>
          </cell>
          <cell r="AE522">
            <v>0</v>
          </cell>
          <cell r="AF522">
            <v>2420352</v>
          </cell>
          <cell r="AG522" t="str">
            <v>128-519-3289</v>
          </cell>
          <cell r="AH522">
            <v>18</v>
          </cell>
        </row>
        <row r="523">
          <cell r="B523">
            <v>1339</v>
          </cell>
          <cell r="C523" t="str">
            <v>针车F1线</v>
          </cell>
          <cell r="D523" t="str">
            <v>ប៉ាង ផេន</v>
          </cell>
          <cell r="E523" t="str">
            <v>PANG PHEN</v>
          </cell>
          <cell r="F523" t="str">
            <v>F</v>
          </cell>
          <cell r="G523">
            <v>44503</v>
          </cell>
          <cell r="H523">
            <v>3</v>
          </cell>
          <cell r="I523">
            <v>44595</v>
          </cell>
        </row>
        <row r="523">
          <cell r="M523">
            <v>44596</v>
          </cell>
          <cell r="N523">
            <v>6</v>
          </cell>
          <cell r="O523">
            <v>44777</v>
          </cell>
          <cell r="P523">
            <v>44778</v>
          </cell>
          <cell r="Q523">
            <v>6</v>
          </cell>
          <cell r="R523">
            <v>44962</v>
          </cell>
          <cell r="S523">
            <v>44963</v>
          </cell>
          <cell r="T523">
            <v>6</v>
          </cell>
          <cell r="U523">
            <v>45144</v>
          </cell>
          <cell r="V523" t="str">
            <v>0909543756</v>
          </cell>
          <cell r="W523">
            <v>29932</v>
          </cell>
          <cell r="X523">
            <v>40</v>
          </cell>
        </row>
        <row r="523">
          <cell r="AC523">
            <v>1</v>
          </cell>
          <cell r="AD523">
            <v>3</v>
          </cell>
          <cell r="AE523">
            <v>1</v>
          </cell>
        </row>
        <row r="523">
          <cell r="AG523" t="str">
            <v>128-593-0827</v>
          </cell>
          <cell r="AH523">
            <v>18</v>
          </cell>
        </row>
        <row r="524">
          <cell r="B524">
            <v>1340</v>
          </cell>
          <cell r="C524" t="str">
            <v>针车A2线</v>
          </cell>
          <cell r="D524" t="str">
            <v>មាឃ​ នោ</v>
          </cell>
          <cell r="E524" t="str">
            <v>MEAK NOR</v>
          </cell>
          <cell r="F524" t="str">
            <v>F</v>
          </cell>
          <cell r="G524">
            <v>44503</v>
          </cell>
          <cell r="H524">
            <v>3</v>
          </cell>
          <cell r="I524">
            <v>44595</v>
          </cell>
        </row>
        <row r="524">
          <cell r="M524">
            <v>44596</v>
          </cell>
          <cell r="N524">
            <v>6</v>
          </cell>
          <cell r="O524">
            <v>44777</v>
          </cell>
          <cell r="P524">
            <v>44778</v>
          </cell>
          <cell r="Q524">
            <v>6</v>
          </cell>
          <cell r="R524">
            <v>44962</v>
          </cell>
          <cell r="S524">
            <v>44963</v>
          </cell>
          <cell r="T524">
            <v>6</v>
          </cell>
          <cell r="U524">
            <v>45144</v>
          </cell>
          <cell r="V524" t="str">
            <v>090537456</v>
          </cell>
          <cell r="W524">
            <v>29994</v>
          </cell>
          <cell r="X524">
            <v>40</v>
          </cell>
        </row>
        <row r="524">
          <cell r="AC524">
            <v>1</v>
          </cell>
          <cell r="AD524">
            <v>4</v>
          </cell>
          <cell r="AE524">
            <v>1</v>
          </cell>
        </row>
        <row r="524">
          <cell r="AG524">
            <v>1670308</v>
          </cell>
          <cell r="AH524">
            <v>18</v>
          </cell>
        </row>
        <row r="525">
          <cell r="B525">
            <v>1341</v>
          </cell>
          <cell r="C525" t="str">
            <v>针车F1线</v>
          </cell>
          <cell r="D525" t="str">
            <v>ទិត គង្គា</v>
          </cell>
          <cell r="E525" t="str">
            <v>TIT KONGKEA</v>
          </cell>
          <cell r="F525" t="str">
            <v>F</v>
          </cell>
          <cell r="G525">
            <v>44503</v>
          </cell>
          <cell r="H525">
            <v>3</v>
          </cell>
          <cell r="I525">
            <v>44595</v>
          </cell>
        </row>
        <row r="525">
          <cell r="M525">
            <v>44596</v>
          </cell>
          <cell r="N525">
            <v>6</v>
          </cell>
          <cell r="O525">
            <v>44777</v>
          </cell>
          <cell r="P525">
            <v>44778</v>
          </cell>
          <cell r="Q525">
            <v>6</v>
          </cell>
          <cell r="R525">
            <v>44962</v>
          </cell>
          <cell r="S525">
            <v>44963</v>
          </cell>
          <cell r="T525">
            <v>6</v>
          </cell>
          <cell r="U525">
            <v>45144</v>
          </cell>
          <cell r="V525" t="str">
            <v>090946573</v>
          </cell>
          <cell r="W525">
            <v>36867</v>
          </cell>
          <cell r="X525">
            <v>21</v>
          </cell>
        </row>
        <row r="525">
          <cell r="AC525">
            <v>0</v>
          </cell>
          <cell r="AD525">
            <v>0</v>
          </cell>
          <cell r="AE525">
            <v>0</v>
          </cell>
        </row>
        <row r="525">
          <cell r="AG525" t="str">
            <v>127-365-9748</v>
          </cell>
          <cell r="AH525">
            <v>18</v>
          </cell>
        </row>
        <row r="526">
          <cell r="B526">
            <v>1342</v>
          </cell>
          <cell r="C526" t="str">
            <v>成型D线</v>
          </cell>
          <cell r="D526" t="str">
            <v>ខៅ្ម បូរិន</v>
          </cell>
          <cell r="E526" t="str">
            <v>KHMAO BORN</v>
          </cell>
          <cell r="F526" t="str">
            <v>F</v>
          </cell>
          <cell r="G526">
            <v>44504</v>
          </cell>
          <cell r="H526">
            <v>3</v>
          </cell>
          <cell r="I526">
            <v>44596</v>
          </cell>
        </row>
        <row r="526">
          <cell r="M526">
            <v>44597</v>
          </cell>
          <cell r="N526">
            <v>6</v>
          </cell>
          <cell r="O526">
            <v>44778</v>
          </cell>
          <cell r="P526">
            <v>44779</v>
          </cell>
          <cell r="Q526">
            <v>6</v>
          </cell>
          <cell r="R526">
            <v>44963</v>
          </cell>
          <cell r="S526">
            <v>44964</v>
          </cell>
          <cell r="T526">
            <v>6</v>
          </cell>
          <cell r="U526">
            <v>45145</v>
          </cell>
          <cell r="V526" t="str">
            <v>090290345</v>
          </cell>
          <cell r="W526">
            <v>31595</v>
          </cell>
          <cell r="X526">
            <v>35</v>
          </cell>
        </row>
        <row r="526">
          <cell r="AC526">
            <v>1</v>
          </cell>
          <cell r="AD526">
            <v>2</v>
          </cell>
          <cell r="AE526">
            <v>1</v>
          </cell>
        </row>
        <row r="526">
          <cell r="AG526" t="str">
            <v>有发票</v>
          </cell>
          <cell r="AH526">
            <v>18</v>
          </cell>
        </row>
        <row r="527">
          <cell r="B527">
            <v>1343</v>
          </cell>
          <cell r="C527" t="str">
            <v>针车E3线</v>
          </cell>
          <cell r="D527" t="str">
            <v>ភឿន វាសនា</v>
          </cell>
          <cell r="E527" t="str">
            <v>PHOEUN VEASAN</v>
          </cell>
          <cell r="F527" t="str">
            <v>F</v>
          </cell>
          <cell r="G527">
            <v>44505</v>
          </cell>
          <cell r="H527">
            <v>3</v>
          </cell>
          <cell r="I527">
            <v>44597</v>
          </cell>
        </row>
        <row r="527">
          <cell r="M527">
            <v>44598</v>
          </cell>
          <cell r="N527">
            <v>6</v>
          </cell>
          <cell r="O527">
            <v>44779</v>
          </cell>
          <cell r="P527">
            <v>44780</v>
          </cell>
          <cell r="Q527">
            <v>6</v>
          </cell>
          <cell r="R527">
            <v>44964</v>
          </cell>
          <cell r="S527">
            <v>44965</v>
          </cell>
          <cell r="T527">
            <v>6</v>
          </cell>
          <cell r="U527">
            <v>45146</v>
          </cell>
          <cell r="V527" t="str">
            <v>090658636</v>
          </cell>
          <cell r="W527">
            <v>30322</v>
          </cell>
          <cell r="X527">
            <v>39</v>
          </cell>
          <cell r="Y527" t="str">
            <v>2830117-0577451-ធ</v>
          </cell>
        </row>
        <row r="527">
          <cell r="AC527">
            <v>1</v>
          </cell>
          <cell r="AD527">
            <v>0</v>
          </cell>
          <cell r="AE527">
            <v>0</v>
          </cell>
        </row>
        <row r="527">
          <cell r="AG527" t="str">
            <v>127-139-8468</v>
          </cell>
          <cell r="AH527">
            <v>18</v>
          </cell>
        </row>
        <row r="528">
          <cell r="B528">
            <v>1345</v>
          </cell>
          <cell r="C528" t="str">
            <v>裁断</v>
          </cell>
          <cell r="D528" t="str">
            <v>ភី សុខាវិឡៃ</v>
          </cell>
          <cell r="E528" t="str">
            <v>PHY SOKHAVILAY</v>
          </cell>
          <cell r="F528" t="str">
            <v>F</v>
          </cell>
          <cell r="G528">
            <v>44506</v>
          </cell>
          <cell r="H528">
            <v>3</v>
          </cell>
          <cell r="I528">
            <v>44598</v>
          </cell>
        </row>
        <row r="528">
          <cell r="M528">
            <v>44599</v>
          </cell>
          <cell r="N528">
            <v>6</v>
          </cell>
          <cell r="O528">
            <v>44780</v>
          </cell>
          <cell r="P528">
            <v>44781</v>
          </cell>
          <cell r="Q528">
            <v>6</v>
          </cell>
          <cell r="R528">
            <v>44965</v>
          </cell>
          <cell r="S528">
            <v>44966</v>
          </cell>
          <cell r="T528">
            <v>6</v>
          </cell>
          <cell r="U528">
            <v>45147</v>
          </cell>
          <cell r="V528" t="str">
            <v>090941420</v>
          </cell>
          <cell r="W528">
            <v>37865</v>
          </cell>
          <cell r="X528">
            <v>18</v>
          </cell>
        </row>
        <row r="528">
          <cell r="AC528">
            <v>0</v>
          </cell>
          <cell r="AD528">
            <v>0</v>
          </cell>
          <cell r="AE528">
            <v>0</v>
          </cell>
        </row>
        <row r="528">
          <cell r="AG528" t="str">
            <v>128-227-3452</v>
          </cell>
          <cell r="AH528">
            <v>18</v>
          </cell>
        </row>
        <row r="529">
          <cell r="B529">
            <v>1347</v>
          </cell>
          <cell r="C529" t="str">
            <v>电脑车</v>
          </cell>
          <cell r="D529" t="str">
            <v>ផាន់ ប៊ុនធឿន</v>
          </cell>
          <cell r="E529" t="str">
            <v>PHAN BUNTHOERN</v>
          </cell>
          <cell r="F529" t="str">
            <v>M</v>
          </cell>
          <cell r="G529">
            <v>44508</v>
          </cell>
          <cell r="H529">
            <v>3</v>
          </cell>
          <cell r="I529">
            <v>44600</v>
          </cell>
        </row>
        <row r="529">
          <cell r="M529">
            <v>44601</v>
          </cell>
          <cell r="N529">
            <v>6</v>
          </cell>
          <cell r="O529">
            <v>44782</v>
          </cell>
          <cell r="P529">
            <v>44783</v>
          </cell>
          <cell r="Q529">
            <v>6</v>
          </cell>
          <cell r="R529">
            <v>44967</v>
          </cell>
          <cell r="S529">
            <v>44968</v>
          </cell>
          <cell r="T529">
            <v>6</v>
          </cell>
          <cell r="U529">
            <v>45149</v>
          </cell>
          <cell r="V529" t="str">
            <v>090746866</v>
          </cell>
          <cell r="W529">
            <v>27927</v>
          </cell>
          <cell r="X529">
            <v>45</v>
          </cell>
          <cell r="Y529" t="str">
            <v>1760218-1258608-ព</v>
          </cell>
        </row>
        <row r="529">
          <cell r="AC529">
            <v>1</v>
          </cell>
          <cell r="AD529">
            <v>5</v>
          </cell>
          <cell r="AE529">
            <v>0</v>
          </cell>
        </row>
        <row r="529">
          <cell r="AG529">
            <v>1705210</v>
          </cell>
          <cell r="AH529">
            <v>18</v>
          </cell>
        </row>
        <row r="530">
          <cell r="B530">
            <v>1348</v>
          </cell>
          <cell r="C530" t="str">
            <v>电脑车</v>
          </cell>
          <cell r="D530" t="str">
            <v>ជឹម ផានផានិត</v>
          </cell>
          <cell r="E530" t="str">
            <v>CHOEM PHANPHANIT</v>
          </cell>
          <cell r="F530" t="str">
            <v>M</v>
          </cell>
          <cell r="G530">
            <v>44508</v>
          </cell>
          <cell r="H530">
            <v>3</v>
          </cell>
          <cell r="I530">
            <v>44600</v>
          </cell>
        </row>
        <row r="530">
          <cell r="M530">
            <v>44601</v>
          </cell>
          <cell r="N530">
            <v>6</v>
          </cell>
          <cell r="O530">
            <v>44782</v>
          </cell>
          <cell r="P530">
            <v>44783</v>
          </cell>
          <cell r="Q530">
            <v>6</v>
          </cell>
          <cell r="R530">
            <v>44967</v>
          </cell>
          <cell r="S530">
            <v>44968</v>
          </cell>
          <cell r="T530">
            <v>6</v>
          </cell>
          <cell r="U530">
            <v>45149</v>
          </cell>
          <cell r="V530" t="str">
            <v>090924002</v>
          </cell>
          <cell r="W530">
            <v>38233</v>
          </cell>
          <cell r="X530">
            <v>17</v>
          </cell>
        </row>
        <row r="530">
          <cell r="AC530">
            <v>0</v>
          </cell>
          <cell r="AD530">
            <v>0</v>
          </cell>
          <cell r="AE530">
            <v>0</v>
          </cell>
        </row>
        <row r="530">
          <cell r="AG530" t="str">
            <v>121-683-7017</v>
          </cell>
          <cell r="AH530">
            <v>18</v>
          </cell>
        </row>
        <row r="531">
          <cell r="B531">
            <v>1352</v>
          </cell>
          <cell r="C531" t="str">
            <v>电脑车</v>
          </cell>
          <cell r="D531" t="str">
            <v>ស្អឿង​​ ​កុសល់</v>
          </cell>
          <cell r="E531" t="str">
            <v>SAOEUNG KOSORL</v>
          </cell>
          <cell r="F531" t="str">
            <v>M</v>
          </cell>
          <cell r="G531">
            <v>44510</v>
          </cell>
          <cell r="H531">
            <v>3</v>
          </cell>
          <cell r="I531">
            <v>44602</v>
          </cell>
        </row>
        <row r="531">
          <cell r="M531">
            <v>44603</v>
          </cell>
          <cell r="N531">
            <v>6</v>
          </cell>
          <cell r="O531">
            <v>44784</v>
          </cell>
          <cell r="P531">
            <v>44785</v>
          </cell>
          <cell r="Q531">
            <v>6</v>
          </cell>
          <cell r="R531">
            <v>44969</v>
          </cell>
          <cell r="S531">
            <v>44970</v>
          </cell>
          <cell r="T531">
            <v>6</v>
          </cell>
          <cell r="U531">
            <v>45151</v>
          </cell>
          <cell r="V531" t="str">
            <v>090888747</v>
          </cell>
          <cell r="W531">
            <v>34861</v>
          </cell>
          <cell r="X531">
            <v>26</v>
          </cell>
          <cell r="Y531" t="str">
            <v>1951020-2491687-ព</v>
          </cell>
        </row>
        <row r="531">
          <cell r="AC531">
            <v>1</v>
          </cell>
          <cell r="AD531">
            <v>0</v>
          </cell>
          <cell r="AE531">
            <v>0</v>
          </cell>
        </row>
        <row r="531">
          <cell r="AG531" t="str">
            <v>124-363-9002</v>
          </cell>
          <cell r="AH531">
            <v>18</v>
          </cell>
        </row>
        <row r="532">
          <cell r="B532">
            <v>1351</v>
          </cell>
          <cell r="C532" t="str">
            <v>成型C线</v>
          </cell>
          <cell r="D532" t="str">
            <v>សៅ​ ស្រីនិ</v>
          </cell>
          <cell r="E532" t="str">
            <v>SAO SREYNI</v>
          </cell>
          <cell r="F532" t="str">
            <v>F</v>
          </cell>
          <cell r="G532">
            <v>44511</v>
          </cell>
          <cell r="H532">
            <v>3</v>
          </cell>
          <cell r="I532">
            <v>44603</v>
          </cell>
        </row>
        <row r="532">
          <cell r="M532">
            <v>44604</v>
          </cell>
          <cell r="N532">
            <v>6</v>
          </cell>
          <cell r="O532">
            <v>44785</v>
          </cell>
          <cell r="P532">
            <v>44786</v>
          </cell>
          <cell r="Q532">
            <v>6</v>
          </cell>
          <cell r="R532">
            <v>44970</v>
          </cell>
          <cell r="S532">
            <v>44971</v>
          </cell>
          <cell r="T532">
            <v>6</v>
          </cell>
          <cell r="U532">
            <v>45152</v>
          </cell>
          <cell r="V532" t="str">
            <v>090949429</v>
          </cell>
          <cell r="W532">
            <v>37792</v>
          </cell>
          <cell r="X532">
            <v>18</v>
          </cell>
        </row>
        <row r="532">
          <cell r="AC532">
            <v>0</v>
          </cell>
          <cell r="AD532">
            <v>0</v>
          </cell>
          <cell r="AE532">
            <v>0</v>
          </cell>
        </row>
        <row r="532">
          <cell r="AG532" t="str">
            <v>125-914-7924</v>
          </cell>
          <cell r="AH532">
            <v>18</v>
          </cell>
        </row>
        <row r="533">
          <cell r="B533">
            <v>1353</v>
          </cell>
          <cell r="C533" t="str">
            <v>针车C1线</v>
          </cell>
          <cell r="D533" t="str">
            <v>ចាន់ បូផា</v>
          </cell>
          <cell r="E533" t="str">
            <v>CHAN BOPHA</v>
          </cell>
          <cell r="F533" t="str">
            <v>F</v>
          </cell>
          <cell r="G533">
            <v>44511</v>
          </cell>
          <cell r="H533">
            <v>3</v>
          </cell>
          <cell r="I533">
            <v>44603</v>
          </cell>
        </row>
        <row r="533">
          <cell r="M533">
            <v>44604</v>
          </cell>
          <cell r="N533">
            <v>6</v>
          </cell>
          <cell r="O533">
            <v>44785</v>
          </cell>
          <cell r="P533">
            <v>44786</v>
          </cell>
          <cell r="Q533">
            <v>6</v>
          </cell>
          <cell r="R533">
            <v>44970</v>
          </cell>
          <cell r="S533">
            <v>44971</v>
          </cell>
          <cell r="T533">
            <v>6</v>
          </cell>
          <cell r="U533">
            <v>45152</v>
          </cell>
          <cell r="V533" t="str">
            <v>090863820</v>
          </cell>
          <cell r="W533">
            <v>31728</v>
          </cell>
          <cell r="X533">
            <v>35</v>
          </cell>
          <cell r="Y533" t="str">
            <v>2860117-0606475-ប</v>
          </cell>
        </row>
        <row r="533">
          <cell r="AC533">
            <v>0</v>
          </cell>
          <cell r="AD533">
            <v>0</v>
          </cell>
          <cell r="AE533">
            <v>0</v>
          </cell>
        </row>
        <row r="533">
          <cell r="AG533" t="str">
            <v>124-994-4221</v>
          </cell>
          <cell r="AH533">
            <v>18</v>
          </cell>
        </row>
        <row r="534">
          <cell r="B534">
            <v>1354</v>
          </cell>
          <cell r="C534" t="str">
            <v>裁断</v>
          </cell>
          <cell r="D534" t="str">
            <v>ជា​ វណ្ណះ</v>
          </cell>
          <cell r="E534" t="str">
            <v>CHEA VANNAK</v>
          </cell>
          <cell r="F534" t="str">
            <v>F</v>
          </cell>
          <cell r="G534">
            <v>44512</v>
          </cell>
          <cell r="H534">
            <v>3</v>
          </cell>
          <cell r="I534">
            <v>44604</v>
          </cell>
        </row>
        <row r="534">
          <cell r="M534">
            <v>44605</v>
          </cell>
          <cell r="N534">
            <v>6</v>
          </cell>
          <cell r="O534">
            <v>44786</v>
          </cell>
          <cell r="P534">
            <v>44787</v>
          </cell>
          <cell r="Q534">
            <v>6</v>
          </cell>
          <cell r="R534">
            <v>44971</v>
          </cell>
          <cell r="S534">
            <v>44972</v>
          </cell>
          <cell r="T534">
            <v>6</v>
          </cell>
          <cell r="U534">
            <v>45153</v>
          </cell>
          <cell r="V534" t="str">
            <v>090894601</v>
          </cell>
          <cell r="W534">
            <v>37166</v>
          </cell>
          <cell r="X534">
            <v>20</v>
          </cell>
        </row>
        <row r="535">
          <cell r="B535">
            <v>1357</v>
          </cell>
          <cell r="C535" t="str">
            <v>针车F1线</v>
          </cell>
          <cell r="D535" t="str">
            <v>ប៉ុក ស្រីមុំ</v>
          </cell>
          <cell r="E535" t="str">
            <v>POK SREYMOM</v>
          </cell>
          <cell r="F535" t="str">
            <v>F</v>
          </cell>
          <cell r="G535">
            <v>44516</v>
          </cell>
          <cell r="H535">
            <v>3</v>
          </cell>
          <cell r="I535">
            <v>44608</v>
          </cell>
        </row>
        <row r="535">
          <cell r="M535">
            <v>44609</v>
          </cell>
          <cell r="N535">
            <v>6</v>
          </cell>
          <cell r="O535">
            <v>44790</v>
          </cell>
          <cell r="P535">
            <v>44791</v>
          </cell>
          <cell r="Q535">
            <v>6</v>
          </cell>
          <cell r="R535">
            <v>44975</v>
          </cell>
          <cell r="S535">
            <v>44976</v>
          </cell>
          <cell r="T535">
            <v>6</v>
          </cell>
          <cell r="U535">
            <v>45157</v>
          </cell>
          <cell r="V535" t="str">
            <v>090858634</v>
          </cell>
          <cell r="W535">
            <v>33152</v>
          </cell>
          <cell r="X535">
            <v>31</v>
          </cell>
          <cell r="Y535" t="str">
            <v>2900317-0660090-ដ</v>
          </cell>
        </row>
        <row r="535">
          <cell r="AC535">
            <v>1</v>
          </cell>
          <cell r="AD535">
            <v>2</v>
          </cell>
          <cell r="AE535">
            <v>1</v>
          </cell>
        </row>
        <row r="535">
          <cell r="AG535">
            <v>1379161</v>
          </cell>
          <cell r="AH535">
            <v>18</v>
          </cell>
        </row>
        <row r="536">
          <cell r="B536">
            <v>1359</v>
          </cell>
          <cell r="C536" t="str">
            <v>成品仓</v>
          </cell>
          <cell r="D536" t="str">
            <v>ម៉េន មាន</v>
          </cell>
          <cell r="E536" t="str">
            <v>MEN MEAN</v>
          </cell>
          <cell r="F536" t="str">
            <v>M</v>
          </cell>
          <cell r="G536">
            <v>44517</v>
          </cell>
          <cell r="H536">
            <v>3</v>
          </cell>
          <cell r="I536">
            <v>44609</v>
          </cell>
        </row>
        <row r="536">
          <cell r="M536">
            <v>44610</v>
          </cell>
          <cell r="N536">
            <v>6</v>
          </cell>
          <cell r="O536">
            <v>44791</v>
          </cell>
          <cell r="P536">
            <v>44792</v>
          </cell>
          <cell r="Q536">
            <v>6</v>
          </cell>
          <cell r="R536">
            <v>44976</v>
          </cell>
          <cell r="S536">
            <v>44977</v>
          </cell>
          <cell r="T536">
            <v>6</v>
          </cell>
          <cell r="U536">
            <v>45158</v>
          </cell>
          <cell r="V536" t="str">
            <v>090531645</v>
          </cell>
          <cell r="W536">
            <v>30602</v>
          </cell>
          <cell r="X536">
            <v>38</v>
          </cell>
          <cell r="Y536" t="str">
            <v>18312192261529-ន</v>
          </cell>
        </row>
        <row r="536">
          <cell r="AC536">
            <v>1</v>
          </cell>
          <cell r="AD536">
            <v>0</v>
          </cell>
          <cell r="AE536">
            <v>0</v>
          </cell>
          <cell r="AF536">
            <v>2432786</v>
          </cell>
          <cell r="AG536">
            <v>1850648</v>
          </cell>
          <cell r="AH536">
            <v>18</v>
          </cell>
        </row>
        <row r="537">
          <cell r="B537">
            <v>1360</v>
          </cell>
          <cell r="C537" t="str">
            <v>电脑车</v>
          </cell>
          <cell r="D537" t="str">
            <v>ឃុក ណាឃីម</v>
          </cell>
          <cell r="E537" t="str">
            <v>KHOK NAKHIM</v>
          </cell>
          <cell r="F537" t="str">
            <v>M</v>
          </cell>
          <cell r="G537">
            <v>44522</v>
          </cell>
          <cell r="H537">
            <v>3</v>
          </cell>
          <cell r="I537">
            <v>44614</v>
          </cell>
        </row>
        <row r="537">
          <cell r="M537">
            <v>44615</v>
          </cell>
          <cell r="N537">
            <v>6</v>
          </cell>
          <cell r="O537">
            <v>44796</v>
          </cell>
          <cell r="P537">
            <v>44797</v>
          </cell>
          <cell r="Q537">
            <v>6</v>
          </cell>
          <cell r="R537">
            <v>44981</v>
          </cell>
          <cell r="S537">
            <v>44982</v>
          </cell>
          <cell r="T537">
            <v>6</v>
          </cell>
          <cell r="U537">
            <v>45163</v>
          </cell>
          <cell r="V537" t="str">
            <v>250261080</v>
          </cell>
          <cell r="W537">
            <v>37466</v>
          </cell>
          <cell r="X537">
            <v>19</v>
          </cell>
        </row>
        <row r="537">
          <cell r="AC537">
            <v>1</v>
          </cell>
          <cell r="AD537">
            <v>1</v>
          </cell>
          <cell r="AE537">
            <v>1</v>
          </cell>
        </row>
        <row r="537">
          <cell r="AG537" t="str">
            <v>125-418-6511</v>
          </cell>
          <cell r="AH537">
            <v>18</v>
          </cell>
        </row>
        <row r="538">
          <cell r="B538">
            <v>1361</v>
          </cell>
          <cell r="C538" t="str">
            <v>电脑车</v>
          </cell>
          <cell r="D538" t="str">
            <v>ទេព ឌីណា</v>
          </cell>
          <cell r="E538" t="str">
            <v>TEP DINA</v>
          </cell>
          <cell r="F538" t="str">
            <v>M</v>
          </cell>
          <cell r="G538">
            <v>44523</v>
          </cell>
          <cell r="H538">
            <v>3</v>
          </cell>
          <cell r="I538">
            <v>44615</v>
          </cell>
        </row>
        <row r="538">
          <cell r="M538">
            <v>44616</v>
          </cell>
          <cell r="N538">
            <v>6</v>
          </cell>
          <cell r="O538">
            <v>44797</v>
          </cell>
          <cell r="P538">
            <v>44798</v>
          </cell>
          <cell r="Q538">
            <v>6</v>
          </cell>
          <cell r="R538">
            <v>44982</v>
          </cell>
          <cell r="S538">
            <v>44983</v>
          </cell>
          <cell r="T538">
            <v>6</v>
          </cell>
          <cell r="U538">
            <v>45164</v>
          </cell>
          <cell r="V538" t="str">
            <v>090625365</v>
          </cell>
          <cell r="W538">
            <v>31022</v>
          </cell>
          <cell r="X538">
            <v>37</v>
          </cell>
          <cell r="Y538" t="str">
            <v>1840317-0652327-ថ</v>
          </cell>
        </row>
        <row r="538">
          <cell r="AC538">
            <v>1</v>
          </cell>
          <cell r="AD538">
            <v>2</v>
          </cell>
          <cell r="AE538">
            <v>0</v>
          </cell>
        </row>
        <row r="538">
          <cell r="AG538" t="str">
            <v>124-837-1377</v>
          </cell>
          <cell r="AH538">
            <v>18</v>
          </cell>
        </row>
        <row r="539">
          <cell r="B539">
            <v>1363</v>
          </cell>
          <cell r="C539" t="str">
            <v>成品仓</v>
          </cell>
          <cell r="D539" t="str">
            <v>ចុង​ ដានីត</v>
          </cell>
          <cell r="E539" t="str">
            <v>CHONG DANIT</v>
          </cell>
          <cell r="F539" t="str">
            <v>M</v>
          </cell>
          <cell r="G539">
            <v>44523</v>
          </cell>
          <cell r="H539">
            <v>3</v>
          </cell>
          <cell r="I539">
            <v>44615</v>
          </cell>
        </row>
        <row r="539">
          <cell r="M539">
            <v>44616</v>
          </cell>
          <cell r="N539">
            <v>6</v>
          </cell>
          <cell r="O539">
            <v>44797</v>
          </cell>
          <cell r="P539">
            <v>44798</v>
          </cell>
          <cell r="Q539">
            <v>6</v>
          </cell>
          <cell r="R539">
            <v>44982</v>
          </cell>
          <cell r="S539">
            <v>44983</v>
          </cell>
          <cell r="T539">
            <v>6</v>
          </cell>
          <cell r="U539">
            <v>45164</v>
          </cell>
          <cell r="V539" t="str">
            <v>090898803</v>
          </cell>
          <cell r="W539">
            <v>36552</v>
          </cell>
          <cell r="X539">
            <v>22</v>
          </cell>
          <cell r="Y539" t="str">
            <v>1000719-2133341-គ</v>
          </cell>
        </row>
        <row r="539">
          <cell r="AC539">
            <v>0</v>
          </cell>
          <cell r="AD539">
            <v>0</v>
          </cell>
          <cell r="AE539">
            <v>0</v>
          </cell>
        </row>
        <row r="539">
          <cell r="AG539" t="str">
            <v>124-405-7626</v>
          </cell>
          <cell r="AH539">
            <v>18</v>
          </cell>
        </row>
        <row r="540">
          <cell r="B540">
            <v>1365</v>
          </cell>
          <cell r="C540" t="str">
            <v>针车F2线</v>
          </cell>
          <cell r="D540" t="str">
            <v>សួស​ ចាន់</v>
          </cell>
          <cell r="E540" t="str">
            <v>SUOS CHAN</v>
          </cell>
          <cell r="F540" t="str">
            <v>F</v>
          </cell>
          <cell r="G540">
            <v>44524</v>
          </cell>
          <cell r="H540">
            <v>3</v>
          </cell>
          <cell r="I540">
            <v>44616</v>
          </cell>
        </row>
        <row r="540">
          <cell r="M540">
            <v>44617</v>
          </cell>
          <cell r="N540">
            <v>6</v>
          </cell>
          <cell r="O540">
            <v>44798</v>
          </cell>
          <cell r="P540">
            <v>44799</v>
          </cell>
          <cell r="Q540">
            <v>6</v>
          </cell>
          <cell r="R540">
            <v>44983</v>
          </cell>
          <cell r="S540">
            <v>44984</v>
          </cell>
          <cell r="T540">
            <v>6</v>
          </cell>
          <cell r="U540">
            <v>45165</v>
          </cell>
          <cell r="V540" t="str">
            <v>090791845</v>
          </cell>
          <cell r="W540">
            <v>32264</v>
          </cell>
          <cell r="X540">
            <v>33</v>
          </cell>
        </row>
        <row r="540">
          <cell r="AC540">
            <v>1</v>
          </cell>
          <cell r="AD540">
            <v>2</v>
          </cell>
          <cell r="AE540">
            <v>0</v>
          </cell>
        </row>
        <row r="540">
          <cell r="AG540">
            <v>1251084</v>
          </cell>
          <cell r="AH540">
            <v>18</v>
          </cell>
        </row>
        <row r="541">
          <cell r="B541">
            <v>1367</v>
          </cell>
          <cell r="C541" t="str">
            <v>针车D2线</v>
          </cell>
          <cell r="D541" t="str">
            <v>យាន​ សុភី</v>
          </cell>
          <cell r="E541" t="str">
            <v>YEAN SOPHY</v>
          </cell>
          <cell r="F541" t="str">
            <v>F</v>
          </cell>
          <cell r="G541">
            <v>44524</v>
          </cell>
          <cell r="H541">
            <v>3</v>
          </cell>
          <cell r="I541">
            <v>44616</v>
          </cell>
        </row>
        <row r="541">
          <cell r="M541">
            <v>44617</v>
          </cell>
          <cell r="N541">
            <v>6</v>
          </cell>
          <cell r="O541">
            <v>44798</v>
          </cell>
          <cell r="P541">
            <v>44799</v>
          </cell>
          <cell r="Q541">
            <v>6</v>
          </cell>
          <cell r="R541">
            <v>44983</v>
          </cell>
          <cell r="S541">
            <v>44984</v>
          </cell>
          <cell r="T541">
            <v>6</v>
          </cell>
          <cell r="U541">
            <v>45165</v>
          </cell>
          <cell r="V541" t="str">
            <v>090918702</v>
          </cell>
          <cell r="W541">
            <v>37334</v>
          </cell>
          <cell r="X541">
            <v>19</v>
          </cell>
          <cell r="Y541" t="str">
            <v>2021120-2505904-ក</v>
          </cell>
        </row>
        <row r="541">
          <cell r="AC541">
            <v>0</v>
          </cell>
          <cell r="AD541">
            <v>0</v>
          </cell>
          <cell r="AE541">
            <v>0</v>
          </cell>
        </row>
        <row r="541">
          <cell r="AG541">
            <v>1383130</v>
          </cell>
          <cell r="AH541">
            <v>18</v>
          </cell>
        </row>
        <row r="542">
          <cell r="B542">
            <v>1372</v>
          </cell>
          <cell r="C542" t="str">
            <v>针车A2线</v>
          </cell>
          <cell r="D542" t="str">
            <v>សាយ ចន្នា</v>
          </cell>
          <cell r="E542" t="str">
            <v>SAY CHANNA</v>
          </cell>
          <cell r="F542" t="str">
            <v>F</v>
          </cell>
          <cell r="G542">
            <v>44525</v>
          </cell>
          <cell r="H542">
            <v>3</v>
          </cell>
          <cell r="I542">
            <v>44617</v>
          </cell>
        </row>
        <row r="542">
          <cell r="M542">
            <v>44618</v>
          </cell>
          <cell r="N542">
            <v>6</v>
          </cell>
          <cell r="O542">
            <v>44799</v>
          </cell>
          <cell r="P542">
            <v>44800</v>
          </cell>
          <cell r="Q542">
            <v>6</v>
          </cell>
          <cell r="R542">
            <v>44984</v>
          </cell>
          <cell r="S542">
            <v>44985</v>
          </cell>
          <cell r="T542">
            <v>6</v>
          </cell>
          <cell r="U542">
            <v>45166</v>
          </cell>
          <cell r="V542" t="str">
            <v>090792494</v>
          </cell>
          <cell r="W542">
            <v>34152</v>
          </cell>
          <cell r="X542">
            <v>28</v>
          </cell>
          <cell r="Y542" t="str">
            <v>2931018-1726575-ម</v>
          </cell>
        </row>
        <row r="542">
          <cell r="AA542" t="str">
            <v>0977069010</v>
          </cell>
        </row>
        <row r="542">
          <cell r="AC542">
            <v>1</v>
          </cell>
          <cell r="AD542">
            <v>2</v>
          </cell>
          <cell r="AE542">
            <v>0</v>
          </cell>
        </row>
        <row r="542">
          <cell r="AG542" t="str">
            <v>132-820-7362</v>
          </cell>
          <cell r="AH542">
            <v>18</v>
          </cell>
        </row>
        <row r="543">
          <cell r="B543">
            <v>1371</v>
          </cell>
          <cell r="C543" t="str">
            <v>针车F1线</v>
          </cell>
          <cell r="D543" t="str">
            <v>ផន ម៉ាឡៃ</v>
          </cell>
          <cell r="E543" t="str">
            <v>PHORN MALAI</v>
          </cell>
          <cell r="F543" t="str">
            <v>F</v>
          </cell>
          <cell r="G543">
            <v>44525</v>
          </cell>
          <cell r="H543">
            <v>3</v>
          </cell>
          <cell r="I543">
            <v>44617</v>
          </cell>
        </row>
        <row r="543">
          <cell r="M543">
            <v>44618</v>
          </cell>
          <cell r="N543">
            <v>6</v>
          </cell>
          <cell r="O543">
            <v>44799</v>
          </cell>
          <cell r="P543">
            <v>44800</v>
          </cell>
          <cell r="Q543">
            <v>6</v>
          </cell>
          <cell r="R543">
            <v>44984</v>
          </cell>
          <cell r="S543">
            <v>44985</v>
          </cell>
          <cell r="T543">
            <v>6</v>
          </cell>
          <cell r="U543">
            <v>45166</v>
          </cell>
          <cell r="V543" t="str">
            <v>090705746</v>
          </cell>
          <cell r="W543">
            <v>30756</v>
          </cell>
          <cell r="X543">
            <v>37</v>
          </cell>
          <cell r="Y543" t="str">
            <v>2840117-0560676-ប</v>
          </cell>
        </row>
        <row r="543">
          <cell r="AA543" t="str">
            <v>0977311050</v>
          </cell>
        </row>
        <row r="543">
          <cell r="AF543">
            <v>44316</v>
          </cell>
          <cell r="AG543" t="str">
            <v>124-484-0529</v>
          </cell>
          <cell r="AH543">
            <v>18</v>
          </cell>
        </row>
        <row r="544">
          <cell r="B544">
            <v>1370</v>
          </cell>
          <cell r="C544" t="str">
            <v>针车F3线</v>
          </cell>
          <cell r="D544" t="str">
            <v>ផុន មុំ</v>
          </cell>
          <cell r="E544" t="str">
            <v>PHUN MOM</v>
          </cell>
          <cell r="F544" t="str">
            <v>F</v>
          </cell>
          <cell r="G544">
            <v>44525</v>
          </cell>
          <cell r="H544">
            <v>3</v>
          </cell>
          <cell r="I544">
            <v>44617</v>
          </cell>
        </row>
        <row r="544">
          <cell r="M544">
            <v>44618</v>
          </cell>
          <cell r="N544">
            <v>6</v>
          </cell>
          <cell r="O544">
            <v>44799</v>
          </cell>
          <cell r="P544">
            <v>44800</v>
          </cell>
          <cell r="Q544">
            <v>6</v>
          </cell>
          <cell r="R544">
            <v>44984</v>
          </cell>
          <cell r="S544">
            <v>44985</v>
          </cell>
          <cell r="T544">
            <v>6</v>
          </cell>
          <cell r="U544">
            <v>45166</v>
          </cell>
          <cell r="V544" t="str">
            <v>090608857</v>
          </cell>
          <cell r="W544">
            <v>31580</v>
          </cell>
          <cell r="X544">
            <v>35</v>
          </cell>
          <cell r="Y544" t="str">
            <v>2860117-0570088-ប</v>
          </cell>
        </row>
        <row r="544">
          <cell r="AA544" t="str">
            <v>0886663512</v>
          </cell>
        </row>
        <row r="544">
          <cell r="AG544" t="str">
            <v>124-750-4381</v>
          </cell>
          <cell r="AH544">
            <v>18</v>
          </cell>
        </row>
        <row r="545">
          <cell r="B545">
            <v>1369</v>
          </cell>
          <cell r="C545" t="str">
            <v>针车D2线</v>
          </cell>
          <cell r="D545" t="str">
            <v>សុខ ស្រីមុំ</v>
          </cell>
          <cell r="E545" t="str">
            <v>SOK SREYMOM</v>
          </cell>
          <cell r="F545" t="str">
            <v>F</v>
          </cell>
          <cell r="G545">
            <v>44526</v>
          </cell>
          <cell r="H545">
            <v>3</v>
          </cell>
          <cell r="I545">
            <v>44618</v>
          </cell>
        </row>
        <row r="545">
          <cell r="M545">
            <v>44619</v>
          </cell>
          <cell r="N545">
            <v>6</v>
          </cell>
          <cell r="O545">
            <v>44800</v>
          </cell>
          <cell r="P545">
            <v>44801</v>
          </cell>
          <cell r="Q545">
            <v>6</v>
          </cell>
          <cell r="R545">
            <v>44985</v>
          </cell>
          <cell r="S545">
            <v>44986</v>
          </cell>
          <cell r="T545">
            <v>6</v>
          </cell>
          <cell r="U545">
            <v>45170</v>
          </cell>
          <cell r="V545" t="str">
            <v>090793065</v>
          </cell>
          <cell r="W545">
            <v>33557</v>
          </cell>
          <cell r="X545">
            <v>30</v>
          </cell>
        </row>
        <row r="545">
          <cell r="AA545" t="str">
            <v>0979725737</v>
          </cell>
        </row>
        <row r="545">
          <cell r="AC545">
            <v>1</v>
          </cell>
          <cell r="AD545">
            <v>3</v>
          </cell>
          <cell r="AE545">
            <v>0</v>
          </cell>
        </row>
        <row r="545">
          <cell r="AG545" t="str">
            <v>124-739-8017</v>
          </cell>
          <cell r="AH545">
            <v>18</v>
          </cell>
        </row>
        <row r="546">
          <cell r="B546">
            <v>1378</v>
          </cell>
          <cell r="C546" t="str">
            <v>针车B1线</v>
          </cell>
          <cell r="D546" t="str">
            <v>គុន​ លក្ខិណា</v>
          </cell>
          <cell r="E546" t="str">
            <v>KUN  LEAKHENA</v>
          </cell>
          <cell r="F546" t="str">
            <v>F</v>
          </cell>
          <cell r="G546">
            <v>44526</v>
          </cell>
          <cell r="H546">
            <v>3</v>
          </cell>
          <cell r="I546">
            <v>44618</v>
          </cell>
        </row>
        <row r="546">
          <cell r="M546">
            <v>44619</v>
          </cell>
          <cell r="N546">
            <v>6</v>
          </cell>
          <cell r="O546">
            <v>44800</v>
          </cell>
          <cell r="P546">
            <v>44801</v>
          </cell>
          <cell r="Q546">
            <v>6</v>
          </cell>
          <cell r="R546">
            <v>44985</v>
          </cell>
          <cell r="S546">
            <v>44986</v>
          </cell>
          <cell r="T546">
            <v>6</v>
          </cell>
          <cell r="U546">
            <v>45170</v>
          </cell>
          <cell r="V546" t="str">
            <v>051666888</v>
          </cell>
          <cell r="W546">
            <v>37726</v>
          </cell>
          <cell r="X546">
            <v>18</v>
          </cell>
        </row>
        <row r="546">
          <cell r="AA546" t="str">
            <v>011789543</v>
          </cell>
        </row>
        <row r="546">
          <cell r="AC546">
            <v>0</v>
          </cell>
          <cell r="AD546">
            <v>0</v>
          </cell>
          <cell r="AE546">
            <v>0</v>
          </cell>
        </row>
        <row r="546">
          <cell r="AG546" t="str">
            <v>125-251-1059</v>
          </cell>
          <cell r="AH546">
            <v>18</v>
          </cell>
        </row>
        <row r="547">
          <cell r="B547">
            <v>1379</v>
          </cell>
          <cell r="C547" t="str">
            <v>针车B2线</v>
          </cell>
          <cell r="D547" t="str">
            <v>យិន​​ ធីរី</v>
          </cell>
          <cell r="E547" t="str">
            <v>YIN THIRY</v>
          </cell>
          <cell r="F547" t="str">
            <v>F</v>
          </cell>
          <cell r="G547">
            <v>44527</v>
          </cell>
          <cell r="H547">
            <v>3</v>
          </cell>
          <cell r="I547">
            <v>44619</v>
          </cell>
        </row>
        <row r="547">
          <cell r="M547">
            <v>44620</v>
          </cell>
          <cell r="N547">
            <v>6</v>
          </cell>
          <cell r="O547">
            <v>44801</v>
          </cell>
          <cell r="P547">
            <v>44802</v>
          </cell>
          <cell r="Q547">
            <v>6</v>
          </cell>
          <cell r="R547">
            <v>44985</v>
          </cell>
          <cell r="S547">
            <v>44986</v>
          </cell>
          <cell r="T547">
            <v>6</v>
          </cell>
          <cell r="U547">
            <v>45170</v>
          </cell>
          <cell r="V547" t="str">
            <v>090917624</v>
          </cell>
          <cell r="W547">
            <v>37381</v>
          </cell>
          <cell r="X547">
            <v>19</v>
          </cell>
          <cell r="Y547" t="str">
            <v>2020720-2393590-ឋ</v>
          </cell>
        </row>
        <row r="547">
          <cell r="AH547">
            <v>18</v>
          </cell>
        </row>
        <row r="548">
          <cell r="B548">
            <v>1368</v>
          </cell>
          <cell r="C548" t="str">
            <v>针车E3线班长</v>
          </cell>
          <cell r="D548" t="str">
            <v>សៅ​ ស្រីនីត</v>
          </cell>
          <cell r="E548" t="str">
            <v>SAO SREY NEAT</v>
          </cell>
          <cell r="F548" t="str">
            <v>F</v>
          </cell>
          <cell r="G548">
            <v>44526</v>
          </cell>
          <cell r="H548">
            <v>3</v>
          </cell>
          <cell r="I548">
            <v>44618</v>
          </cell>
        </row>
        <row r="548">
          <cell r="M548">
            <v>44619</v>
          </cell>
          <cell r="N548">
            <v>6</v>
          </cell>
          <cell r="O548">
            <v>44800</v>
          </cell>
          <cell r="P548">
            <v>44801</v>
          </cell>
          <cell r="Q548">
            <v>6</v>
          </cell>
          <cell r="R548">
            <v>44985</v>
          </cell>
          <cell r="S548">
            <v>44986</v>
          </cell>
          <cell r="T548">
            <v>6</v>
          </cell>
          <cell r="U548">
            <v>45170</v>
          </cell>
          <cell r="V548" t="str">
            <v>090593041</v>
          </cell>
          <cell r="W548">
            <v>35353</v>
          </cell>
          <cell r="X548">
            <v>25</v>
          </cell>
          <cell r="Y548" t="str">
            <v>2960317-0660804-ន</v>
          </cell>
        </row>
        <row r="548">
          <cell r="AA548" t="str">
            <v>0978716477</v>
          </cell>
        </row>
        <row r="548">
          <cell r="AC548">
            <v>1</v>
          </cell>
          <cell r="AD548">
            <v>2</v>
          </cell>
          <cell r="AE548">
            <v>1</v>
          </cell>
          <cell r="AF548">
            <v>54824</v>
          </cell>
          <cell r="AG548" t="str">
            <v>有发票</v>
          </cell>
          <cell r="AH548">
            <v>18</v>
          </cell>
        </row>
        <row r="549">
          <cell r="B549">
            <v>1377</v>
          </cell>
          <cell r="C549" t="str">
            <v>针车C2线</v>
          </cell>
          <cell r="D549" t="str">
            <v>ប៉ោ​​​​ សាវង់</v>
          </cell>
          <cell r="E549" t="str">
            <v> POR SAVUONG</v>
          </cell>
          <cell r="F549" t="str">
            <v>F</v>
          </cell>
          <cell r="G549">
            <v>44527</v>
          </cell>
          <cell r="H549">
            <v>3</v>
          </cell>
          <cell r="I549">
            <v>44619</v>
          </cell>
        </row>
        <row r="549">
          <cell r="M549">
            <v>44620</v>
          </cell>
          <cell r="N549">
            <v>6</v>
          </cell>
          <cell r="O549">
            <v>44801</v>
          </cell>
          <cell r="P549">
            <v>44802</v>
          </cell>
          <cell r="Q549">
            <v>6</v>
          </cell>
          <cell r="R549">
            <v>44985</v>
          </cell>
          <cell r="S549">
            <v>44986</v>
          </cell>
          <cell r="T549">
            <v>6</v>
          </cell>
          <cell r="U549">
            <v>45170</v>
          </cell>
          <cell r="V549" t="str">
            <v>090794431</v>
          </cell>
          <cell r="W549">
            <v>31639</v>
          </cell>
          <cell r="X549">
            <v>35</v>
          </cell>
          <cell r="Y549" t="str">
            <v>2861216-0531425-ឍ</v>
          </cell>
        </row>
        <row r="549">
          <cell r="AA549" t="str">
            <v>0972635424</v>
          </cell>
        </row>
        <row r="549">
          <cell r="AC549">
            <v>1</v>
          </cell>
          <cell r="AD549">
            <v>1</v>
          </cell>
          <cell r="AE549">
            <v>0</v>
          </cell>
        </row>
        <row r="549">
          <cell r="AG549" t="str">
            <v>有发票</v>
          </cell>
          <cell r="AH549">
            <v>18</v>
          </cell>
        </row>
        <row r="550">
          <cell r="B550">
            <v>1376</v>
          </cell>
          <cell r="C550" t="str">
            <v>针车A2线</v>
          </cell>
          <cell r="D550" t="str">
            <v>ទាវ​ យ៉េន​</v>
          </cell>
          <cell r="E550" t="str">
            <v>TEAV YEN</v>
          </cell>
          <cell r="F550" t="str">
            <v>F</v>
          </cell>
          <cell r="G550">
            <v>44527</v>
          </cell>
          <cell r="H550">
            <v>3</v>
          </cell>
          <cell r="I550">
            <v>44619</v>
          </cell>
        </row>
        <row r="550">
          <cell r="M550">
            <v>44620</v>
          </cell>
          <cell r="N550">
            <v>6</v>
          </cell>
          <cell r="O550">
            <v>44801</v>
          </cell>
          <cell r="P550">
            <v>44802</v>
          </cell>
          <cell r="Q550">
            <v>6</v>
          </cell>
          <cell r="R550">
            <v>44985</v>
          </cell>
          <cell r="S550">
            <v>44986</v>
          </cell>
          <cell r="T550">
            <v>6</v>
          </cell>
          <cell r="U550">
            <v>45170</v>
          </cell>
          <cell r="V550" t="str">
            <v>090836983</v>
          </cell>
          <cell r="W550">
            <v>25368</v>
          </cell>
          <cell r="X550">
            <v>52</v>
          </cell>
          <cell r="Y550" t="str">
            <v>2690118-1168258-យ</v>
          </cell>
        </row>
        <row r="550">
          <cell r="AA550" t="str">
            <v>0974272263</v>
          </cell>
        </row>
        <row r="550">
          <cell r="AC550">
            <v>1</v>
          </cell>
          <cell r="AD550">
            <v>2</v>
          </cell>
          <cell r="AE550">
            <v>0</v>
          </cell>
        </row>
        <row r="550">
          <cell r="AG550">
            <v>2901709</v>
          </cell>
          <cell r="AH550">
            <v>18</v>
          </cell>
        </row>
        <row r="551">
          <cell r="B551">
            <v>1380</v>
          </cell>
          <cell r="C551" t="str">
            <v>针车F2线</v>
          </cell>
          <cell r="D551" t="str">
            <v>នៅ គន្ធា</v>
          </cell>
          <cell r="E551" t="str">
            <v>NEOU KUNTHEA</v>
          </cell>
          <cell r="F551" t="str">
            <v>F</v>
          </cell>
          <cell r="G551">
            <v>44527</v>
          </cell>
          <cell r="H551">
            <v>3</v>
          </cell>
          <cell r="I551">
            <v>44619</v>
          </cell>
        </row>
        <row r="551">
          <cell r="M551">
            <v>44620</v>
          </cell>
          <cell r="N551">
            <v>6</v>
          </cell>
          <cell r="O551">
            <v>44801</v>
          </cell>
          <cell r="P551">
            <v>44802</v>
          </cell>
          <cell r="Q551">
            <v>6</v>
          </cell>
          <cell r="R551">
            <v>44985</v>
          </cell>
          <cell r="S551">
            <v>44986</v>
          </cell>
          <cell r="T551">
            <v>6</v>
          </cell>
          <cell r="U551">
            <v>45170</v>
          </cell>
          <cell r="V551" t="str">
            <v>090755249</v>
          </cell>
          <cell r="W551">
            <v>31059</v>
          </cell>
          <cell r="X551">
            <v>37</v>
          </cell>
          <cell r="Y551" t="str">
            <v>2850117-0568528-យ</v>
          </cell>
        </row>
        <row r="551">
          <cell r="AA551" t="str">
            <v>0715810528</v>
          </cell>
        </row>
        <row r="551">
          <cell r="AC551">
            <v>1</v>
          </cell>
          <cell r="AD551">
            <v>3</v>
          </cell>
          <cell r="AE551">
            <v>0</v>
          </cell>
        </row>
        <row r="551">
          <cell r="AG551" t="str">
            <v>128-559-5267</v>
          </cell>
          <cell r="AH551">
            <v>18</v>
          </cell>
        </row>
        <row r="552">
          <cell r="B552">
            <v>1182</v>
          </cell>
          <cell r="C552" t="str">
            <v>材料仓组长</v>
          </cell>
          <cell r="D552" t="str">
            <v>ហ៊ុយ សម្បត្តិ</v>
          </cell>
          <cell r="E552" t="str">
            <v>HUY SAMBATH</v>
          </cell>
          <cell r="F552" t="str">
            <v>M</v>
          </cell>
          <cell r="G552">
            <v>44446</v>
          </cell>
          <cell r="H552">
            <v>3</v>
          </cell>
          <cell r="I552">
            <v>44537</v>
          </cell>
        </row>
        <row r="552">
          <cell r="V552" t="str">
            <v>51029612</v>
          </cell>
          <cell r="W552">
            <v>28615</v>
          </cell>
          <cell r="X552">
            <v>43</v>
          </cell>
        </row>
        <row r="552">
          <cell r="AH552">
            <v>18</v>
          </cell>
        </row>
        <row r="553">
          <cell r="B553">
            <v>1386</v>
          </cell>
          <cell r="C553" t="str">
            <v>针车F1线</v>
          </cell>
          <cell r="D553" t="str">
            <v>នាង សៀកណា</v>
          </cell>
          <cell r="E553" t="str">
            <v>NEANG SIEKNA</v>
          </cell>
          <cell r="F553" t="str">
            <v>F</v>
          </cell>
          <cell r="G553">
            <v>44530</v>
          </cell>
          <cell r="H553">
            <v>3</v>
          </cell>
          <cell r="I553">
            <v>44620</v>
          </cell>
        </row>
        <row r="553">
          <cell r="M553">
            <v>44621</v>
          </cell>
          <cell r="N553">
            <v>6</v>
          </cell>
          <cell r="O553">
            <v>44805</v>
          </cell>
          <cell r="P553">
            <v>44806</v>
          </cell>
          <cell r="Q553">
            <v>6</v>
          </cell>
          <cell r="R553">
            <v>44987</v>
          </cell>
          <cell r="S553">
            <v>44988</v>
          </cell>
          <cell r="T553">
            <v>6</v>
          </cell>
          <cell r="U553">
            <v>45172</v>
          </cell>
          <cell r="V553" t="str">
            <v>090807788</v>
          </cell>
          <cell r="W553">
            <v>32569</v>
          </cell>
          <cell r="X553">
            <v>33</v>
          </cell>
          <cell r="Y553" t="str">
            <v>2891017-0929498-ឃ</v>
          </cell>
        </row>
        <row r="553">
          <cell r="AA553" t="str">
            <v>0975302843</v>
          </cell>
        </row>
        <row r="553">
          <cell r="AG553" t="str">
            <v>124-423-9033</v>
          </cell>
          <cell r="AH553">
            <v>18</v>
          </cell>
        </row>
        <row r="554">
          <cell r="B554">
            <v>1384</v>
          </cell>
          <cell r="C554" t="str">
            <v>针车B2线</v>
          </cell>
          <cell r="D554" t="str">
            <v>សាត វ៉ារី</v>
          </cell>
          <cell r="E554" t="str">
            <v>SAT VARI</v>
          </cell>
          <cell r="F554" t="str">
            <v>F</v>
          </cell>
          <cell r="G554">
            <v>44530</v>
          </cell>
          <cell r="H554">
            <v>3</v>
          </cell>
          <cell r="I554">
            <v>44620</v>
          </cell>
        </row>
        <row r="554">
          <cell r="M554">
            <v>44621</v>
          </cell>
          <cell r="N554">
            <v>6</v>
          </cell>
          <cell r="O554">
            <v>44805</v>
          </cell>
          <cell r="P554">
            <v>44806</v>
          </cell>
          <cell r="Q554">
            <v>6</v>
          </cell>
          <cell r="R554">
            <v>44987</v>
          </cell>
          <cell r="S554">
            <v>44988</v>
          </cell>
          <cell r="T554">
            <v>6</v>
          </cell>
          <cell r="U554">
            <v>45172</v>
          </cell>
          <cell r="V554" t="str">
            <v>090334338</v>
          </cell>
          <cell r="W554">
            <v>27865</v>
          </cell>
          <cell r="X554">
            <v>45</v>
          </cell>
          <cell r="Y554" t="str">
            <v>2760218-12533967-រ</v>
          </cell>
        </row>
        <row r="554">
          <cell r="AA554" t="str">
            <v>09722622732</v>
          </cell>
        </row>
        <row r="554">
          <cell r="AG554">
            <v>2973705</v>
          </cell>
          <cell r="AH554">
            <v>18</v>
          </cell>
        </row>
        <row r="555">
          <cell r="B555">
            <v>1381</v>
          </cell>
          <cell r="C555" t="str">
            <v>成型C线</v>
          </cell>
          <cell r="D555" t="str">
            <v>ឆឹង ទិតខៀវ</v>
          </cell>
          <cell r="E555" t="str">
            <v>CHHOENG TITKHIEV</v>
          </cell>
          <cell r="F555" t="str">
            <v>F</v>
          </cell>
          <cell r="G555">
            <v>44530</v>
          </cell>
          <cell r="H555">
            <v>3</v>
          </cell>
          <cell r="I555">
            <v>44620</v>
          </cell>
        </row>
        <row r="555">
          <cell r="M555">
            <v>44621</v>
          </cell>
          <cell r="N555">
            <v>6</v>
          </cell>
          <cell r="O555">
            <v>44805</v>
          </cell>
          <cell r="P555">
            <v>44806</v>
          </cell>
          <cell r="Q555">
            <v>6</v>
          </cell>
          <cell r="R555">
            <v>44987</v>
          </cell>
          <cell r="S555">
            <v>44988</v>
          </cell>
          <cell r="T555">
            <v>6</v>
          </cell>
          <cell r="U555">
            <v>45172</v>
          </cell>
          <cell r="V555" t="str">
            <v>090946875</v>
          </cell>
          <cell r="W555">
            <v>37268</v>
          </cell>
          <cell r="X555">
            <v>20</v>
          </cell>
          <cell r="Y555" t="str">
            <v>1021121-2689663-ត</v>
          </cell>
        </row>
        <row r="555">
          <cell r="AA555" t="str">
            <v>090395171</v>
          </cell>
        </row>
        <row r="555">
          <cell r="AG555" t="str">
            <v>125-864-3715</v>
          </cell>
          <cell r="AH555">
            <v>18</v>
          </cell>
        </row>
        <row r="556">
          <cell r="B556">
            <v>1387</v>
          </cell>
          <cell r="C556" t="str">
            <v>针车F2线</v>
          </cell>
          <cell r="D556" t="str">
            <v>ទាវ  ចាន់រ៉ា</v>
          </cell>
          <cell r="E556" t="str">
            <v>TEAV CHANRA</v>
          </cell>
          <cell r="F556" t="str">
            <v>F</v>
          </cell>
          <cell r="G556">
            <v>44531</v>
          </cell>
          <cell r="H556">
            <v>3</v>
          </cell>
          <cell r="I556">
            <v>44621</v>
          </cell>
        </row>
        <row r="556">
          <cell r="M556">
            <v>44622</v>
          </cell>
          <cell r="N556">
            <v>6</v>
          </cell>
          <cell r="O556">
            <v>44806</v>
          </cell>
          <cell r="P556">
            <v>44807</v>
          </cell>
          <cell r="Q556">
            <v>6</v>
          </cell>
          <cell r="R556">
            <v>44988</v>
          </cell>
          <cell r="S556">
            <v>44989</v>
          </cell>
          <cell r="T556">
            <v>6</v>
          </cell>
          <cell r="U556">
            <v>45173</v>
          </cell>
          <cell r="V556" t="str">
            <v>090755329</v>
          </cell>
          <cell r="W556">
            <v>33870</v>
          </cell>
          <cell r="X556">
            <v>29</v>
          </cell>
          <cell r="Y556" t="str">
            <v>2920818-1613210-ឋ</v>
          </cell>
        </row>
        <row r="556">
          <cell r="AA556" t="str">
            <v>0973809305</v>
          </cell>
        </row>
        <row r="556">
          <cell r="AF556">
            <v>1411</v>
          </cell>
          <cell r="AG556" t="str">
            <v>128-559-0187</v>
          </cell>
          <cell r="AH556">
            <v>18</v>
          </cell>
        </row>
        <row r="557">
          <cell r="B557">
            <v>1388</v>
          </cell>
          <cell r="C557" t="str">
            <v>针车F1线</v>
          </cell>
          <cell r="D557" t="str">
            <v>សំ ចិន្ដា</v>
          </cell>
          <cell r="E557" t="str">
            <v>SAM CHENDA</v>
          </cell>
          <cell r="F557" t="str">
            <v>F</v>
          </cell>
          <cell r="G557">
            <v>44531</v>
          </cell>
          <cell r="H557">
            <v>3</v>
          </cell>
          <cell r="I557">
            <v>44621</v>
          </cell>
        </row>
        <row r="557">
          <cell r="M557">
            <v>44622</v>
          </cell>
          <cell r="N557">
            <v>6</v>
          </cell>
          <cell r="O557">
            <v>44806</v>
          </cell>
          <cell r="P557">
            <v>44807</v>
          </cell>
          <cell r="Q557">
            <v>6</v>
          </cell>
          <cell r="R557">
            <v>44988</v>
          </cell>
          <cell r="S557">
            <v>44989</v>
          </cell>
          <cell r="T557">
            <v>6</v>
          </cell>
          <cell r="U557">
            <v>45173</v>
          </cell>
          <cell r="V557" t="str">
            <v>090673525</v>
          </cell>
          <cell r="W557">
            <v>31898</v>
          </cell>
          <cell r="X557">
            <v>34</v>
          </cell>
          <cell r="Y557" t="str">
            <v>2870317-0660083-ធ</v>
          </cell>
        </row>
        <row r="557">
          <cell r="AA557" t="str">
            <v>0886313189</v>
          </cell>
        </row>
        <row r="557">
          <cell r="AF557" t="str">
            <v>​52940</v>
          </cell>
          <cell r="AG557">
            <v>1358020</v>
          </cell>
          <cell r="AH557">
            <v>18</v>
          </cell>
        </row>
        <row r="558">
          <cell r="B558">
            <v>1393</v>
          </cell>
          <cell r="C558" t="str">
            <v>裁断</v>
          </cell>
          <cell r="D558" t="str">
            <v>គង់ វិណា</v>
          </cell>
          <cell r="E558" t="str">
            <v>KONG VINA</v>
          </cell>
          <cell r="F558" t="str">
            <v>F</v>
          </cell>
          <cell r="G558">
            <v>44531</v>
          </cell>
          <cell r="H558">
            <v>3</v>
          </cell>
          <cell r="I558">
            <v>44621</v>
          </cell>
        </row>
        <row r="558">
          <cell r="M558">
            <v>44622</v>
          </cell>
          <cell r="N558">
            <v>6</v>
          </cell>
          <cell r="O558">
            <v>44806</v>
          </cell>
          <cell r="P558">
            <v>44807</v>
          </cell>
          <cell r="Q558">
            <v>6</v>
          </cell>
          <cell r="R558">
            <v>44988</v>
          </cell>
          <cell r="S558">
            <v>44989</v>
          </cell>
          <cell r="T558">
            <v>6</v>
          </cell>
          <cell r="U558">
            <v>45173</v>
          </cell>
          <cell r="V558" t="str">
            <v>090859776</v>
          </cell>
          <cell r="W558">
            <v>33890</v>
          </cell>
          <cell r="X558">
            <v>29</v>
          </cell>
          <cell r="Y558" t="str">
            <v>2920317-0663083-ទ</v>
          </cell>
        </row>
        <row r="558">
          <cell r="AA558" t="str">
            <v>0885714304</v>
          </cell>
        </row>
        <row r="558">
          <cell r="AF558" t="str">
            <v>H 1417950</v>
          </cell>
          <cell r="AG558">
            <v>2891431</v>
          </cell>
          <cell r="AH558">
            <v>18</v>
          </cell>
        </row>
        <row r="559">
          <cell r="B559">
            <v>1391</v>
          </cell>
          <cell r="C559" t="str">
            <v>裁断</v>
          </cell>
          <cell r="D559" t="str">
            <v>ឃួន មេរី</v>
          </cell>
          <cell r="E559" t="str">
            <v>KHUON MERY</v>
          </cell>
          <cell r="F559" t="str">
            <v>F</v>
          </cell>
          <cell r="G559">
            <v>44531</v>
          </cell>
          <cell r="H559">
            <v>3</v>
          </cell>
          <cell r="I559">
            <v>44621</v>
          </cell>
        </row>
        <row r="559">
          <cell r="M559">
            <v>44622</v>
          </cell>
          <cell r="N559">
            <v>6</v>
          </cell>
          <cell r="O559">
            <v>44806</v>
          </cell>
          <cell r="P559">
            <v>44807</v>
          </cell>
          <cell r="Q559">
            <v>6</v>
          </cell>
          <cell r="R559">
            <v>44988</v>
          </cell>
          <cell r="S559">
            <v>44989</v>
          </cell>
          <cell r="T559">
            <v>6</v>
          </cell>
          <cell r="U559">
            <v>45173</v>
          </cell>
          <cell r="V559" t="str">
            <v>090947704</v>
          </cell>
          <cell r="W559">
            <v>37899</v>
          </cell>
          <cell r="X559">
            <v>18</v>
          </cell>
        </row>
        <row r="559">
          <cell r="AA559" t="str">
            <v>0979671175</v>
          </cell>
        </row>
        <row r="559">
          <cell r="AG559" t="str">
            <v>128-814-7347</v>
          </cell>
          <cell r="AH559">
            <v>18</v>
          </cell>
        </row>
        <row r="560">
          <cell r="B560">
            <v>1390</v>
          </cell>
          <cell r="C560" t="str">
            <v>成型D线</v>
          </cell>
          <cell r="D560" t="str">
            <v>ឥន ស្រីមុំ</v>
          </cell>
          <cell r="E560" t="str">
            <v>EN SREYMOM</v>
          </cell>
          <cell r="F560" t="str">
            <v>F</v>
          </cell>
          <cell r="G560">
            <v>44531</v>
          </cell>
          <cell r="H560">
            <v>3</v>
          </cell>
          <cell r="I560">
            <v>44621</v>
          </cell>
        </row>
        <row r="560">
          <cell r="M560">
            <v>44622</v>
          </cell>
          <cell r="N560">
            <v>6</v>
          </cell>
          <cell r="O560">
            <v>44806</v>
          </cell>
          <cell r="P560">
            <v>44807</v>
          </cell>
          <cell r="Q560">
            <v>6</v>
          </cell>
          <cell r="R560">
            <v>44988</v>
          </cell>
          <cell r="S560">
            <v>44989</v>
          </cell>
          <cell r="T560">
            <v>6</v>
          </cell>
          <cell r="U560">
            <v>45173</v>
          </cell>
          <cell r="V560" t="str">
            <v>090637361</v>
          </cell>
          <cell r="W560">
            <v>30591</v>
          </cell>
          <cell r="X560">
            <v>38</v>
          </cell>
          <cell r="Y560" t="str">
            <v>2830317-0655177-ព</v>
          </cell>
        </row>
        <row r="560">
          <cell r="AA560" t="str">
            <v>0714055535</v>
          </cell>
        </row>
        <row r="560">
          <cell r="AG560">
            <v>1327508</v>
          </cell>
          <cell r="AH560">
            <v>18</v>
          </cell>
        </row>
        <row r="561">
          <cell r="B561">
            <v>1389</v>
          </cell>
          <cell r="C561" t="str">
            <v>成型B线</v>
          </cell>
          <cell r="D561" t="str">
            <v>ញ៉េប មរកត</v>
          </cell>
          <cell r="E561" t="str">
            <v>NHEB MORAKORT</v>
          </cell>
          <cell r="F561" t="str">
            <v>F</v>
          </cell>
          <cell r="G561">
            <v>44531</v>
          </cell>
          <cell r="H561">
            <v>3</v>
          </cell>
          <cell r="I561">
            <v>44621</v>
          </cell>
        </row>
        <row r="561">
          <cell r="M561">
            <v>44622</v>
          </cell>
          <cell r="N561">
            <v>6</v>
          </cell>
          <cell r="O561">
            <v>44806</v>
          </cell>
          <cell r="P561">
            <v>44807</v>
          </cell>
          <cell r="Q561">
            <v>6</v>
          </cell>
          <cell r="R561">
            <v>44988</v>
          </cell>
          <cell r="S561">
            <v>44989</v>
          </cell>
          <cell r="T561">
            <v>6</v>
          </cell>
          <cell r="U561">
            <v>45173</v>
          </cell>
          <cell r="V561" t="str">
            <v>021150137</v>
          </cell>
          <cell r="W561">
            <v>36696</v>
          </cell>
          <cell r="X561">
            <v>21</v>
          </cell>
          <cell r="Y561" t="str">
            <v>2000618-1442372-ជ</v>
          </cell>
        </row>
        <row r="561">
          <cell r="AA561" t="str">
            <v>093796418</v>
          </cell>
        </row>
        <row r="561">
          <cell r="AG561" t="str">
            <v>126-741-7959</v>
          </cell>
          <cell r="AH561">
            <v>18</v>
          </cell>
        </row>
        <row r="562">
          <cell r="B562">
            <v>1385</v>
          </cell>
          <cell r="C562" t="str">
            <v>电脑车</v>
          </cell>
          <cell r="D562" t="str">
            <v>ពោជ យ៉ាន</v>
          </cell>
          <cell r="E562" t="str">
            <v>PORCH YAN</v>
          </cell>
          <cell r="F562" t="str">
            <v>F</v>
          </cell>
          <cell r="G562">
            <v>44532</v>
          </cell>
          <cell r="H562">
            <v>3</v>
          </cell>
          <cell r="I562">
            <v>44622</v>
          </cell>
        </row>
        <row r="562">
          <cell r="M562">
            <v>44623</v>
          </cell>
          <cell r="N562">
            <v>6</v>
          </cell>
          <cell r="O562">
            <v>44807</v>
          </cell>
          <cell r="P562">
            <v>44808</v>
          </cell>
          <cell r="Q562">
            <v>6</v>
          </cell>
          <cell r="R562">
            <v>44989</v>
          </cell>
          <cell r="S562">
            <v>44990</v>
          </cell>
          <cell r="T562">
            <v>6</v>
          </cell>
          <cell r="U562">
            <v>45174</v>
          </cell>
          <cell r="V562" t="str">
            <v>090934501</v>
          </cell>
          <cell r="W562">
            <v>27435</v>
          </cell>
          <cell r="X562">
            <v>47</v>
          </cell>
        </row>
        <row r="562">
          <cell r="AA562" t="str">
            <v>0889522509</v>
          </cell>
        </row>
        <row r="562">
          <cell r="AG562" t="str">
            <v>124-398-3493</v>
          </cell>
          <cell r="AH562">
            <v>18</v>
          </cell>
        </row>
        <row r="563">
          <cell r="B563">
            <v>1405</v>
          </cell>
          <cell r="C563" t="str">
            <v>针车F1线</v>
          </cell>
          <cell r="D563" t="str">
            <v>សំ មករា</v>
          </cell>
          <cell r="E563" t="str">
            <v>SOM MAKARA</v>
          </cell>
          <cell r="F563" t="str">
            <v>M</v>
          </cell>
          <cell r="G563">
            <v>44532</v>
          </cell>
          <cell r="H563">
            <v>3</v>
          </cell>
          <cell r="I563">
            <v>44622</v>
          </cell>
        </row>
        <row r="563">
          <cell r="M563">
            <v>44623</v>
          </cell>
          <cell r="N563">
            <v>6</v>
          </cell>
          <cell r="O563">
            <v>44807</v>
          </cell>
          <cell r="P563">
            <v>44808</v>
          </cell>
          <cell r="Q563">
            <v>6</v>
          </cell>
          <cell r="R563">
            <v>44989</v>
          </cell>
          <cell r="S563">
            <v>44990</v>
          </cell>
          <cell r="T563">
            <v>6</v>
          </cell>
          <cell r="U563">
            <v>45174</v>
          </cell>
          <cell r="V563" t="str">
            <v>090801234</v>
          </cell>
          <cell r="W563">
            <v>32356</v>
          </cell>
          <cell r="X563">
            <v>33</v>
          </cell>
          <cell r="Y563" t="str">
            <v>1880519-2073037-ផ</v>
          </cell>
        </row>
        <row r="563">
          <cell r="AA563" t="str">
            <v>0887900633</v>
          </cell>
        </row>
        <row r="563">
          <cell r="AG563" t="str">
            <v>124-267-2233</v>
          </cell>
          <cell r="AH563">
            <v>18</v>
          </cell>
        </row>
        <row r="564">
          <cell r="B564">
            <v>1407</v>
          </cell>
          <cell r="C564" t="str">
            <v>成型D线</v>
          </cell>
          <cell r="D564" t="str">
            <v>សេង វណ្ណា</v>
          </cell>
          <cell r="E564" t="str">
            <v>SENG VANNA</v>
          </cell>
          <cell r="F564" t="str">
            <v>F</v>
          </cell>
          <cell r="G564">
            <v>44532</v>
          </cell>
          <cell r="H564">
            <v>3</v>
          </cell>
          <cell r="I564">
            <v>44622</v>
          </cell>
        </row>
        <row r="564">
          <cell r="M564">
            <v>44623</v>
          </cell>
          <cell r="N564">
            <v>6</v>
          </cell>
          <cell r="O564">
            <v>44807</v>
          </cell>
          <cell r="P564">
            <v>44808</v>
          </cell>
          <cell r="Q564">
            <v>6</v>
          </cell>
          <cell r="R564">
            <v>44989</v>
          </cell>
          <cell r="S564">
            <v>44990</v>
          </cell>
          <cell r="T564">
            <v>6</v>
          </cell>
          <cell r="U564">
            <v>45174</v>
          </cell>
          <cell r="V564" t="str">
            <v>090722772</v>
          </cell>
          <cell r="W564">
            <v>34163</v>
          </cell>
          <cell r="X564">
            <v>28</v>
          </cell>
          <cell r="Y564" t="str">
            <v>2930117-0567568-ម</v>
          </cell>
        </row>
        <row r="564">
          <cell r="AA564" t="str">
            <v>0885255654</v>
          </cell>
        </row>
        <row r="564">
          <cell r="AG564">
            <v>1884879</v>
          </cell>
          <cell r="AH564">
            <v>18</v>
          </cell>
        </row>
        <row r="565">
          <cell r="B565">
            <v>1406</v>
          </cell>
          <cell r="C565" t="str">
            <v>裁断</v>
          </cell>
          <cell r="D565" t="str">
            <v>ឈុន ស៊ុយ</v>
          </cell>
          <cell r="E565" t="str">
            <v>CHHUN SUY</v>
          </cell>
          <cell r="F565" t="str">
            <v>F</v>
          </cell>
          <cell r="G565">
            <v>44532</v>
          </cell>
          <cell r="H565">
            <v>3</v>
          </cell>
          <cell r="I565">
            <v>44622</v>
          </cell>
        </row>
        <row r="565">
          <cell r="M565">
            <v>44623</v>
          </cell>
          <cell r="N565">
            <v>6</v>
          </cell>
          <cell r="O565">
            <v>44807</v>
          </cell>
          <cell r="P565">
            <v>44808</v>
          </cell>
          <cell r="Q565">
            <v>6</v>
          </cell>
          <cell r="R565">
            <v>44989</v>
          </cell>
          <cell r="S565">
            <v>44990</v>
          </cell>
          <cell r="T565">
            <v>6</v>
          </cell>
          <cell r="U565">
            <v>45174</v>
          </cell>
          <cell r="V565" t="str">
            <v>090644576</v>
          </cell>
          <cell r="W565">
            <v>34715</v>
          </cell>
          <cell r="X565">
            <v>27</v>
          </cell>
          <cell r="Y565" t="str">
            <v>29510116-0341458-ថ</v>
          </cell>
        </row>
        <row r="565">
          <cell r="AA565" t="str">
            <v>0972185650</v>
          </cell>
        </row>
        <row r="565">
          <cell r="AG565" t="str">
            <v>125-987-4270</v>
          </cell>
          <cell r="AH565">
            <v>18</v>
          </cell>
        </row>
        <row r="566">
          <cell r="B566">
            <v>1396</v>
          </cell>
          <cell r="C566" t="str">
            <v>品管</v>
          </cell>
          <cell r="D566" t="str">
            <v>ហន ភក្ដី</v>
          </cell>
          <cell r="E566" t="str">
            <v>HORN PHEAKDEY</v>
          </cell>
          <cell r="F566" t="str">
            <v>F</v>
          </cell>
          <cell r="G566">
            <v>44531</v>
          </cell>
          <cell r="H566">
            <v>3</v>
          </cell>
          <cell r="I566">
            <v>44621</v>
          </cell>
        </row>
        <row r="566">
          <cell r="M566">
            <v>44622</v>
          </cell>
          <cell r="N566">
            <v>6</v>
          </cell>
          <cell r="O566">
            <v>44806</v>
          </cell>
          <cell r="P566">
            <v>44807</v>
          </cell>
          <cell r="Q566">
            <v>6</v>
          </cell>
          <cell r="R566">
            <v>44988</v>
          </cell>
          <cell r="S566">
            <v>44989</v>
          </cell>
          <cell r="T566">
            <v>6</v>
          </cell>
          <cell r="U566">
            <v>45173</v>
          </cell>
          <cell r="V566" t="str">
            <v>090950063</v>
          </cell>
          <cell r="W566">
            <v>37730</v>
          </cell>
          <cell r="X566">
            <v>18</v>
          </cell>
        </row>
        <row r="566">
          <cell r="AA566" t="str">
            <v>0975472023</v>
          </cell>
        </row>
        <row r="566">
          <cell r="AG566" t="str">
            <v>128-461-5217</v>
          </cell>
          <cell r="AH566">
            <v>18</v>
          </cell>
        </row>
        <row r="567">
          <cell r="B567">
            <v>1410</v>
          </cell>
          <cell r="C567" t="str">
            <v>针车F3线</v>
          </cell>
          <cell r="D567" t="str">
            <v>ហម សូលីដា</v>
          </cell>
          <cell r="E567" t="str">
            <v>HORM SOLIDA</v>
          </cell>
          <cell r="F567" t="str">
            <v>F</v>
          </cell>
          <cell r="G567">
            <v>44534</v>
          </cell>
          <cell r="H567">
            <v>3</v>
          </cell>
          <cell r="I567">
            <v>44624</v>
          </cell>
        </row>
        <row r="567">
          <cell r="M567">
            <v>44625</v>
          </cell>
          <cell r="N567">
            <v>6</v>
          </cell>
          <cell r="O567">
            <v>44809</v>
          </cell>
          <cell r="P567">
            <v>44810</v>
          </cell>
          <cell r="Q567">
            <v>6</v>
          </cell>
          <cell r="R567">
            <v>44991</v>
          </cell>
          <cell r="S567">
            <v>44992</v>
          </cell>
          <cell r="T567">
            <v>6</v>
          </cell>
          <cell r="U567">
            <v>45176</v>
          </cell>
          <cell r="V567" t="str">
            <v>090908891</v>
          </cell>
          <cell r="W567">
            <v>36959</v>
          </cell>
          <cell r="X567">
            <v>20</v>
          </cell>
          <cell r="Y567" t="str">
            <v>20105202364585-ដ</v>
          </cell>
        </row>
        <row r="567">
          <cell r="AA567" t="str">
            <v>0978603113</v>
          </cell>
        </row>
        <row r="567">
          <cell r="AG567" t="str">
            <v>2940617</v>
          </cell>
          <cell r="AH567">
            <v>18</v>
          </cell>
        </row>
        <row r="568">
          <cell r="B568">
            <v>1411</v>
          </cell>
          <cell r="C568" t="str">
            <v>针车E3线</v>
          </cell>
          <cell r="D568" t="str">
            <v>អ៊ឹម នីត</v>
          </cell>
          <cell r="E568" t="str">
            <v>OUM NIT</v>
          </cell>
          <cell r="F568" t="str">
            <v>F</v>
          </cell>
          <cell r="G568">
            <v>44536</v>
          </cell>
          <cell r="H568">
            <v>3</v>
          </cell>
          <cell r="I568">
            <v>44626</v>
          </cell>
        </row>
        <row r="568">
          <cell r="M568">
            <v>44627</v>
          </cell>
          <cell r="N568">
            <v>6</v>
          </cell>
          <cell r="O568">
            <v>44811</v>
          </cell>
          <cell r="P568">
            <v>44812</v>
          </cell>
          <cell r="Q568">
            <v>6</v>
          </cell>
          <cell r="R568">
            <v>44993</v>
          </cell>
          <cell r="S568">
            <v>44994</v>
          </cell>
          <cell r="T568">
            <v>6</v>
          </cell>
          <cell r="U568">
            <v>45178</v>
          </cell>
          <cell r="V568" t="str">
            <v>090754869</v>
          </cell>
          <cell r="W568">
            <v>36078</v>
          </cell>
          <cell r="X568">
            <v>23</v>
          </cell>
          <cell r="Y568" t="str">
            <v>2981220-2527111-ដ</v>
          </cell>
        </row>
        <row r="568">
          <cell r="AA568" t="str">
            <v>0885913647</v>
          </cell>
        </row>
        <row r="568">
          <cell r="AG568">
            <v>1656529</v>
          </cell>
          <cell r="AH568">
            <v>18</v>
          </cell>
        </row>
        <row r="569">
          <cell r="B569">
            <v>1414</v>
          </cell>
          <cell r="C569" t="str">
            <v>电脑车</v>
          </cell>
          <cell r="D569" t="str">
            <v>ភឹម ប្រុក</v>
          </cell>
          <cell r="E569" t="str">
            <v>PHOEM PROK</v>
          </cell>
          <cell r="F569" t="str">
            <v>F</v>
          </cell>
          <cell r="G569">
            <v>44537</v>
          </cell>
          <cell r="H569">
            <v>3</v>
          </cell>
          <cell r="I569">
            <v>44627</v>
          </cell>
        </row>
        <row r="569">
          <cell r="M569">
            <v>44628</v>
          </cell>
          <cell r="N569">
            <v>6</v>
          </cell>
          <cell r="O569">
            <v>44812</v>
          </cell>
          <cell r="P569">
            <v>44813</v>
          </cell>
          <cell r="Q569">
            <v>6</v>
          </cell>
          <cell r="R569">
            <v>44994</v>
          </cell>
          <cell r="S569">
            <v>44995</v>
          </cell>
          <cell r="T569">
            <v>6</v>
          </cell>
          <cell r="U569">
            <v>45179</v>
          </cell>
          <cell r="V569">
            <v>90934407</v>
          </cell>
          <cell r="W569">
            <v>30517</v>
          </cell>
          <cell r="X569">
            <v>38</v>
          </cell>
        </row>
        <row r="569">
          <cell r="AG569" t="str">
            <v>124-654-1913</v>
          </cell>
          <cell r="AH569">
            <v>18</v>
          </cell>
        </row>
        <row r="570">
          <cell r="B570">
            <v>1417</v>
          </cell>
          <cell r="C570" t="str">
            <v>针车F2线</v>
          </cell>
          <cell r="D570" t="str">
            <v>ស៊ុន ឈន</v>
          </cell>
          <cell r="E570" t="str">
            <v>SUN CHHORN</v>
          </cell>
          <cell r="F570" t="str">
            <v>F</v>
          </cell>
          <cell r="G570">
            <v>44544</v>
          </cell>
          <cell r="H570">
            <v>3</v>
          </cell>
          <cell r="I570">
            <v>44634</v>
          </cell>
        </row>
        <row r="570">
          <cell r="M570">
            <v>44635</v>
          </cell>
          <cell r="N570">
            <v>6</v>
          </cell>
          <cell r="O570">
            <v>44819</v>
          </cell>
          <cell r="P570">
            <v>44820</v>
          </cell>
          <cell r="Q570">
            <v>6</v>
          </cell>
          <cell r="R570">
            <v>45001</v>
          </cell>
          <cell r="S570">
            <v>45002</v>
          </cell>
          <cell r="T570">
            <v>6</v>
          </cell>
          <cell r="U570">
            <v>45186</v>
          </cell>
          <cell r="V570">
            <v>90791873</v>
          </cell>
          <cell r="W570">
            <v>30754</v>
          </cell>
          <cell r="X570">
            <v>37</v>
          </cell>
          <cell r="Y570" t="str">
            <v>2840318-1339380-ប</v>
          </cell>
        </row>
        <row r="570">
          <cell r="AG570">
            <v>19145338</v>
          </cell>
          <cell r="AH570">
            <v>18</v>
          </cell>
        </row>
        <row r="571">
          <cell r="B571">
            <v>1418</v>
          </cell>
          <cell r="C571" t="str">
            <v>针车A1线</v>
          </cell>
          <cell r="D571" t="str">
            <v>សួន​ ស្រីម៉ៅ</v>
          </cell>
          <cell r="E571" t="str">
            <v>SUON SREYMAO</v>
          </cell>
          <cell r="F571" t="str">
            <v>F</v>
          </cell>
          <cell r="G571">
            <v>44544</v>
          </cell>
          <cell r="H571">
            <v>3</v>
          </cell>
          <cell r="I571">
            <v>44634</v>
          </cell>
        </row>
        <row r="571">
          <cell r="M571">
            <v>44635</v>
          </cell>
          <cell r="N571">
            <v>6</v>
          </cell>
          <cell r="O571">
            <v>44819</v>
          </cell>
          <cell r="P571">
            <v>44820</v>
          </cell>
          <cell r="Q571">
            <v>6</v>
          </cell>
          <cell r="R571">
            <v>45001</v>
          </cell>
          <cell r="S571">
            <v>45002</v>
          </cell>
          <cell r="T571">
            <v>6</v>
          </cell>
          <cell r="U571">
            <v>45186</v>
          </cell>
          <cell r="V571">
            <v>90827212</v>
          </cell>
          <cell r="W571">
            <v>31912</v>
          </cell>
          <cell r="X571">
            <v>34</v>
          </cell>
          <cell r="Y571" t="str">
            <v>4253720-2107137-ង</v>
          </cell>
        </row>
        <row r="571">
          <cell r="AA571">
            <v>882247429</v>
          </cell>
        </row>
        <row r="571">
          <cell r="AG571" t="str">
            <v>125-811-0263</v>
          </cell>
          <cell r="AH571">
            <v>18</v>
          </cell>
        </row>
        <row r="572">
          <cell r="B572">
            <v>1420</v>
          </cell>
          <cell r="C572" t="str">
            <v>材料仓</v>
          </cell>
          <cell r="D572" t="str">
            <v>ហ៊ូត ពិរម្យ</v>
          </cell>
          <cell r="E572" t="str">
            <v>HUOT PIROM</v>
          </cell>
          <cell r="F572" t="str">
            <v>M</v>
          </cell>
          <cell r="G572">
            <v>44545</v>
          </cell>
          <cell r="H572">
            <v>3</v>
          </cell>
          <cell r="I572">
            <v>44635</v>
          </cell>
        </row>
        <row r="572">
          <cell r="M572">
            <v>44636</v>
          </cell>
          <cell r="N572">
            <v>6</v>
          </cell>
          <cell r="O572">
            <v>44820</v>
          </cell>
          <cell r="P572">
            <v>44821</v>
          </cell>
          <cell r="Q572">
            <v>6</v>
          </cell>
          <cell r="R572">
            <v>45002</v>
          </cell>
          <cell r="S572">
            <v>45003</v>
          </cell>
          <cell r="T572">
            <v>6</v>
          </cell>
          <cell r="U572">
            <v>45187</v>
          </cell>
          <cell r="V572">
            <v>90584765</v>
          </cell>
          <cell r="W572">
            <v>30178</v>
          </cell>
          <cell r="X572">
            <v>39</v>
          </cell>
        </row>
        <row r="572">
          <cell r="AA572">
            <v>976158123</v>
          </cell>
        </row>
        <row r="572">
          <cell r="AG572" t="str">
            <v>128-889-8217</v>
          </cell>
          <cell r="AH572">
            <v>18</v>
          </cell>
        </row>
        <row r="573">
          <cell r="B573">
            <v>1429</v>
          </cell>
          <cell r="C573" t="str">
            <v>针车C1线</v>
          </cell>
          <cell r="D573" t="str">
            <v>តោក ម៉ាច</v>
          </cell>
          <cell r="E573" t="str">
            <v>TORK MACH</v>
          </cell>
          <cell r="F573" t="str">
            <v>F</v>
          </cell>
          <cell r="G573">
            <v>44546</v>
          </cell>
          <cell r="H573">
            <v>3</v>
          </cell>
          <cell r="I573">
            <v>44636</v>
          </cell>
        </row>
        <row r="573">
          <cell r="M573">
            <v>44637</v>
          </cell>
          <cell r="N573">
            <v>6</v>
          </cell>
          <cell r="O573">
            <v>44821</v>
          </cell>
          <cell r="P573">
            <v>44822</v>
          </cell>
          <cell r="Q573">
            <v>6</v>
          </cell>
          <cell r="R573">
            <v>45003</v>
          </cell>
          <cell r="S573">
            <v>45004</v>
          </cell>
          <cell r="T573">
            <v>6</v>
          </cell>
          <cell r="U573">
            <v>45188</v>
          </cell>
          <cell r="V573">
            <v>51615431</v>
          </cell>
          <cell r="W573">
            <v>37965</v>
          </cell>
          <cell r="X573">
            <v>18</v>
          </cell>
        </row>
        <row r="573">
          <cell r="AA573">
            <v>87396112</v>
          </cell>
        </row>
        <row r="573">
          <cell r="AG573" t="str">
            <v>125-419-5615</v>
          </cell>
          <cell r="AH573">
            <v>18</v>
          </cell>
        </row>
        <row r="574">
          <cell r="B574">
            <v>1427</v>
          </cell>
          <cell r="C574" t="str">
            <v>针车B1线</v>
          </cell>
          <cell r="D574" t="str">
            <v>រ៉ន ប៉ាលី</v>
          </cell>
          <cell r="E574" t="str">
            <v>RORN PALY</v>
          </cell>
          <cell r="F574" t="str">
            <v>M</v>
          </cell>
          <cell r="G574">
            <v>44546</v>
          </cell>
          <cell r="H574">
            <v>3</v>
          </cell>
          <cell r="I574">
            <v>44636</v>
          </cell>
        </row>
        <row r="574">
          <cell r="M574">
            <v>44637</v>
          </cell>
          <cell r="N574">
            <v>6</v>
          </cell>
          <cell r="O574">
            <v>44821</v>
          </cell>
          <cell r="P574">
            <v>44822</v>
          </cell>
          <cell r="Q574">
            <v>6</v>
          </cell>
          <cell r="R574">
            <v>45003</v>
          </cell>
          <cell r="S574">
            <v>45004</v>
          </cell>
          <cell r="T574">
            <v>6</v>
          </cell>
          <cell r="U574">
            <v>45188</v>
          </cell>
          <cell r="V574">
            <v>90498026</v>
          </cell>
          <cell r="W574">
            <v>34761</v>
          </cell>
          <cell r="X574">
            <v>26</v>
          </cell>
          <cell r="Y574" t="str">
            <v>1951120-2509331-ញ</v>
          </cell>
        </row>
        <row r="574">
          <cell r="AA574">
            <v>973169554</v>
          </cell>
        </row>
        <row r="574">
          <cell r="AG574" t="str">
            <v>128-559-5393</v>
          </cell>
          <cell r="AH574">
            <v>18</v>
          </cell>
        </row>
        <row r="575">
          <cell r="B575">
            <v>1424</v>
          </cell>
          <cell r="C575" t="str">
            <v>成型C线</v>
          </cell>
          <cell r="D575" t="str">
            <v>ឆន សាម៉េត</v>
          </cell>
          <cell r="E575" t="str">
            <v>CHHORN SAMET</v>
          </cell>
          <cell r="F575" t="str">
            <v>M</v>
          </cell>
          <cell r="G575">
            <v>44546</v>
          </cell>
          <cell r="H575">
            <v>3</v>
          </cell>
          <cell r="I575">
            <v>44636</v>
          </cell>
        </row>
        <row r="575">
          <cell r="M575">
            <v>44637</v>
          </cell>
          <cell r="N575">
            <v>6</v>
          </cell>
          <cell r="O575">
            <v>44821</v>
          </cell>
          <cell r="P575">
            <v>44822</v>
          </cell>
          <cell r="Q575">
            <v>6</v>
          </cell>
          <cell r="R575">
            <v>45003</v>
          </cell>
          <cell r="S575">
            <v>45004</v>
          </cell>
          <cell r="T575">
            <v>6</v>
          </cell>
          <cell r="U575">
            <v>45188</v>
          </cell>
          <cell r="V575">
            <v>90890244</v>
          </cell>
          <cell r="W575">
            <v>37816</v>
          </cell>
          <cell r="X575">
            <v>18</v>
          </cell>
        </row>
        <row r="575">
          <cell r="AA575">
            <v>974641190</v>
          </cell>
        </row>
        <row r="575">
          <cell r="AG575">
            <v>18598445</v>
          </cell>
          <cell r="AH575">
            <v>18</v>
          </cell>
        </row>
        <row r="576">
          <cell r="B576">
            <v>1426</v>
          </cell>
          <cell r="C576" t="str">
            <v>成型C线</v>
          </cell>
          <cell r="D576" t="str">
            <v>ចាន់ ស៊ីណា</v>
          </cell>
          <cell r="E576" t="str">
            <v>CHAN SINA</v>
          </cell>
          <cell r="F576" t="str">
            <v>F</v>
          </cell>
          <cell r="G576">
            <v>44546</v>
          </cell>
          <cell r="H576">
            <v>3</v>
          </cell>
          <cell r="I576">
            <v>44636</v>
          </cell>
        </row>
        <row r="576">
          <cell r="M576">
            <v>44637</v>
          </cell>
          <cell r="N576">
            <v>6</v>
          </cell>
          <cell r="O576">
            <v>44821</v>
          </cell>
          <cell r="P576">
            <v>44822</v>
          </cell>
          <cell r="Q576">
            <v>6</v>
          </cell>
          <cell r="R576">
            <v>45003</v>
          </cell>
          <cell r="S576">
            <v>45004</v>
          </cell>
          <cell r="T576">
            <v>6</v>
          </cell>
          <cell r="U576">
            <v>45188</v>
          </cell>
          <cell r="V576">
            <v>90818370</v>
          </cell>
          <cell r="W576">
            <v>29749</v>
          </cell>
          <cell r="X576">
            <v>40</v>
          </cell>
        </row>
        <row r="576">
          <cell r="AA576">
            <v>882153932</v>
          </cell>
        </row>
        <row r="576">
          <cell r="AG576" t="str">
            <v>128-556-7764</v>
          </cell>
          <cell r="AH576">
            <v>18</v>
          </cell>
        </row>
        <row r="577">
          <cell r="B577">
            <v>1423</v>
          </cell>
          <cell r="C577" t="str">
            <v>成型A线</v>
          </cell>
          <cell r="D577" t="str">
            <v>ឃុត ឧស្សា</v>
          </cell>
          <cell r="E577" t="str">
            <v>KHUT USA</v>
          </cell>
          <cell r="F577" t="str">
            <v>M</v>
          </cell>
          <cell r="G577">
            <v>44546</v>
          </cell>
          <cell r="H577">
            <v>3</v>
          </cell>
          <cell r="I577">
            <v>44636</v>
          </cell>
        </row>
        <row r="577">
          <cell r="M577">
            <v>44637</v>
          </cell>
          <cell r="N577">
            <v>6</v>
          </cell>
          <cell r="O577">
            <v>44821</v>
          </cell>
          <cell r="P577">
            <v>44822</v>
          </cell>
          <cell r="Q577">
            <v>6</v>
          </cell>
          <cell r="R577">
            <v>45003</v>
          </cell>
          <cell r="S577">
            <v>45004</v>
          </cell>
          <cell r="T577">
            <v>6</v>
          </cell>
          <cell r="U577">
            <v>45188</v>
          </cell>
          <cell r="V577">
            <v>21047954</v>
          </cell>
          <cell r="W577">
            <v>36155</v>
          </cell>
          <cell r="X577">
            <v>23</v>
          </cell>
        </row>
        <row r="577">
          <cell r="AA577">
            <v>93796418</v>
          </cell>
        </row>
        <row r="577">
          <cell r="AG577" t="str">
            <v>126-741-4252</v>
          </cell>
          <cell r="AH577">
            <v>18</v>
          </cell>
        </row>
        <row r="578">
          <cell r="B578">
            <v>1451</v>
          </cell>
          <cell r="C578" t="str">
            <v>针车F1线</v>
          </cell>
          <cell r="D578" t="str">
            <v>ពិន​ បញ្ញា</v>
          </cell>
          <cell r="E578" t="str">
            <v>PIN PANHA</v>
          </cell>
          <cell r="F578" t="str">
            <v>F</v>
          </cell>
          <cell r="G578">
            <v>44551</v>
          </cell>
          <cell r="H578">
            <v>3</v>
          </cell>
          <cell r="I578">
            <v>44641</v>
          </cell>
        </row>
        <row r="578">
          <cell r="M578">
            <v>44642</v>
          </cell>
          <cell r="N578">
            <v>6</v>
          </cell>
          <cell r="O578">
            <v>44826</v>
          </cell>
          <cell r="P578">
            <v>44827</v>
          </cell>
          <cell r="Q578">
            <v>6</v>
          </cell>
          <cell r="R578">
            <v>45008</v>
          </cell>
          <cell r="S578">
            <v>45009</v>
          </cell>
          <cell r="T578">
            <v>6</v>
          </cell>
          <cell r="U578">
            <v>45193</v>
          </cell>
          <cell r="V578">
            <v>90954082</v>
          </cell>
          <cell r="W578">
            <v>33798</v>
          </cell>
          <cell r="X578">
            <v>29</v>
          </cell>
        </row>
        <row r="578">
          <cell r="AA578">
            <v>60893477</v>
          </cell>
        </row>
        <row r="578">
          <cell r="AG578" t="str">
            <v>133-913-5301</v>
          </cell>
          <cell r="AH578">
            <v>18</v>
          </cell>
        </row>
        <row r="579">
          <cell r="B579">
            <v>1452</v>
          </cell>
          <cell r="C579" t="str">
            <v>电脑车</v>
          </cell>
          <cell r="D579" t="str">
            <v>សុន ស្រីណេត</v>
          </cell>
          <cell r="E579" t="str">
            <v>SON SREYNET</v>
          </cell>
          <cell r="F579" t="str">
            <v>F</v>
          </cell>
          <cell r="G579">
            <v>44551</v>
          </cell>
          <cell r="H579">
            <v>3</v>
          </cell>
          <cell r="I579">
            <v>44641</v>
          </cell>
        </row>
        <row r="579">
          <cell r="M579">
            <v>44642</v>
          </cell>
          <cell r="N579">
            <v>6</v>
          </cell>
          <cell r="O579">
            <v>44826</v>
          </cell>
          <cell r="P579">
            <v>44827</v>
          </cell>
          <cell r="Q579">
            <v>6</v>
          </cell>
          <cell r="R579">
            <v>45008</v>
          </cell>
          <cell r="S579">
            <v>45009</v>
          </cell>
          <cell r="T579">
            <v>6</v>
          </cell>
          <cell r="U579">
            <v>45193</v>
          </cell>
          <cell r="V579">
            <v>90869510</v>
          </cell>
          <cell r="W579">
            <v>37328</v>
          </cell>
          <cell r="X579">
            <v>19</v>
          </cell>
        </row>
        <row r="579">
          <cell r="AA579">
            <v>977163855</v>
          </cell>
        </row>
        <row r="579">
          <cell r="AG579" t="str">
            <v>有发票</v>
          </cell>
          <cell r="AH579">
            <v>18</v>
          </cell>
        </row>
        <row r="580">
          <cell r="B580">
            <v>1454</v>
          </cell>
          <cell r="C580" t="str">
            <v>针车E2线</v>
          </cell>
          <cell r="D580" t="str">
            <v>យ៉ាត់ ចង្រឹត</v>
          </cell>
          <cell r="E580" t="str">
            <v>YATH CHANGRET</v>
          </cell>
          <cell r="F580" t="str">
            <v>F</v>
          </cell>
          <cell r="G580">
            <v>44551</v>
          </cell>
          <cell r="H580">
            <v>3</v>
          </cell>
          <cell r="I580">
            <v>44641</v>
          </cell>
        </row>
        <row r="580">
          <cell r="M580">
            <v>44642</v>
          </cell>
          <cell r="N580">
            <v>6</v>
          </cell>
          <cell r="O580">
            <v>44826</v>
          </cell>
          <cell r="P580">
            <v>44827</v>
          </cell>
          <cell r="Q580">
            <v>6</v>
          </cell>
          <cell r="R580">
            <v>45008</v>
          </cell>
          <cell r="S580">
            <v>45009</v>
          </cell>
          <cell r="T580">
            <v>6</v>
          </cell>
          <cell r="U580">
            <v>45193</v>
          </cell>
          <cell r="V580">
            <v>90943833</v>
          </cell>
          <cell r="W580">
            <v>37874</v>
          </cell>
          <cell r="X580">
            <v>18</v>
          </cell>
          <cell r="Y580" t="str">
            <v>20310212640227អ</v>
          </cell>
        </row>
        <row r="580">
          <cell r="AA580">
            <v>886568608</v>
          </cell>
        </row>
        <row r="580">
          <cell r="AG580" t="str">
            <v>125-990-8921</v>
          </cell>
          <cell r="AH580">
            <v>18</v>
          </cell>
        </row>
        <row r="581">
          <cell r="B581">
            <v>1456</v>
          </cell>
          <cell r="C581" t="str">
            <v>印刷</v>
          </cell>
          <cell r="D581" t="str">
            <v>ហ៊ុន ចន្ថន </v>
          </cell>
          <cell r="E581" t="str">
            <v>HUN CHANTHAN</v>
          </cell>
          <cell r="F581" t="str">
            <v>M</v>
          </cell>
          <cell r="G581">
            <v>44551</v>
          </cell>
          <cell r="H581">
            <v>3</v>
          </cell>
          <cell r="I581">
            <v>44641</v>
          </cell>
        </row>
        <row r="581">
          <cell r="M581">
            <v>44642</v>
          </cell>
          <cell r="N581">
            <v>6</v>
          </cell>
          <cell r="O581">
            <v>44826</v>
          </cell>
          <cell r="P581">
            <v>44827</v>
          </cell>
          <cell r="Q581">
            <v>6</v>
          </cell>
          <cell r="R581">
            <v>45008</v>
          </cell>
          <cell r="S581">
            <v>45009</v>
          </cell>
          <cell r="T581">
            <v>6</v>
          </cell>
          <cell r="U581">
            <v>45193</v>
          </cell>
          <cell r="V581">
            <v>90866410</v>
          </cell>
          <cell r="W581">
            <v>33704</v>
          </cell>
          <cell r="X581">
            <v>29</v>
          </cell>
          <cell r="Y581" t="str">
            <v>19201170576912ធ</v>
          </cell>
        </row>
        <row r="581">
          <cell r="AA581">
            <v>90340657</v>
          </cell>
        </row>
        <row r="581">
          <cell r="AG581" t="str">
            <v>127-139-5108</v>
          </cell>
          <cell r="AH581">
            <v>18</v>
          </cell>
        </row>
        <row r="582">
          <cell r="B582">
            <v>1458</v>
          </cell>
          <cell r="C582" t="str">
            <v>电脑车</v>
          </cell>
          <cell r="D582" t="str">
            <v>ថុង រចនា</v>
          </cell>
          <cell r="E582" t="str">
            <v>THONG REACHNA</v>
          </cell>
          <cell r="F582" t="str">
            <v>M</v>
          </cell>
          <cell r="G582">
            <v>44551</v>
          </cell>
          <cell r="H582">
            <v>3</v>
          </cell>
          <cell r="I582">
            <v>44641</v>
          </cell>
        </row>
        <row r="582">
          <cell r="M582">
            <v>44642</v>
          </cell>
          <cell r="N582">
            <v>6</v>
          </cell>
          <cell r="O582">
            <v>44826</v>
          </cell>
          <cell r="P582">
            <v>44827</v>
          </cell>
          <cell r="Q582">
            <v>6</v>
          </cell>
          <cell r="R582">
            <v>45008</v>
          </cell>
          <cell r="S582">
            <v>45009</v>
          </cell>
          <cell r="T582">
            <v>6</v>
          </cell>
          <cell r="U582">
            <v>45193</v>
          </cell>
          <cell r="V582">
            <v>90896371</v>
          </cell>
          <cell r="W582">
            <v>32187</v>
          </cell>
          <cell r="X582">
            <v>34</v>
          </cell>
          <cell r="Y582" t="str">
            <v>18812212714414ឍ</v>
          </cell>
        </row>
        <row r="582">
          <cell r="AA582">
            <v>90636199</v>
          </cell>
        </row>
        <row r="582">
          <cell r="AG582" t="str">
            <v>124-128-0398</v>
          </cell>
          <cell r="AH582">
            <v>18</v>
          </cell>
        </row>
        <row r="583">
          <cell r="B583">
            <v>1459</v>
          </cell>
          <cell r="C583" t="str">
            <v>针车F2线</v>
          </cell>
          <cell r="D583" t="str">
            <v>ប្រាក់​ រ៉ានី</v>
          </cell>
          <cell r="E583" t="str">
            <v>PRAK RADY</v>
          </cell>
          <cell r="F583" t="str">
            <v>F</v>
          </cell>
          <cell r="G583">
            <v>44551</v>
          </cell>
          <cell r="H583">
            <v>3</v>
          </cell>
          <cell r="I583">
            <v>44641</v>
          </cell>
        </row>
        <row r="583">
          <cell r="M583">
            <v>44642</v>
          </cell>
          <cell r="N583">
            <v>6</v>
          </cell>
          <cell r="O583">
            <v>44826</v>
          </cell>
          <cell r="P583">
            <v>44827</v>
          </cell>
          <cell r="Q583">
            <v>6</v>
          </cell>
          <cell r="R583">
            <v>45008</v>
          </cell>
          <cell r="S583">
            <v>45009</v>
          </cell>
          <cell r="T583">
            <v>6</v>
          </cell>
          <cell r="U583">
            <v>45193</v>
          </cell>
          <cell r="V583">
            <v>90816426</v>
          </cell>
          <cell r="W583">
            <v>35076</v>
          </cell>
          <cell r="X583">
            <v>26</v>
          </cell>
          <cell r="Y583" t="str">
            <v>29610170931598វ</v>
          </cell>
        </row>
        <row r="583">
          <cell r="AA583">
            <v>975459442</v>
          </cell>
        </row>
        <row r="583">
          <cell r="AG583" t="str">
            <v>128-555-5933</v>
          </cell>
          <cell r="AH583">
            <v>18</v>
          </cell>
        </row>
        <row r="584">
          <cell r="B584">
            <v>1460</v>
          </cell>
          <cell r="C584" t="str">
            <v>针车B2线</v>
          </cell>
          <cell r="D584" t="str">
            <v>មាស​ សម្បតិ្ដ</v>
          </cell>
          <cell r="E584" t="str">
            <v>MEAS SAMBATH</v>
          </cell>
          <cell r="F584" t="str">
            <v>F</v>
          </cell>
          <cell r="G584">
            <v>44551</v>
          </cell>
          <cell r="H584">
            <v>3</v>
          </cell>
          <cell r="I584">
            <v>44641</v>
          </cell>
        </row>
        <row r="584">
          <cell r="M584">
            <v>44642</v>
          </cell>
          <cell r="N584">
            <v>6</v>
          </cell>
          <cell r="O584">
            <v>44826</v>
          </cell>
          <cell r="P584">
            <v>44827</v>
          </cell>
          <cell r="Q584">
            <v>6</v>
          </cell>
          <cell r="R584">
            <v>45008</v>
          </cell>
          <cell r="S584">
            <v>45009</v>
          </cell>
          <cell r="T584">
            <v>6</v>
          </cell>
          <cell r="U584">
            <v>45193</v>
          </cell>
          <cell r="V584">
            <v>90542865</v>
          </cell>
          <cell r="W584">
            <v>27826</v>
          </cell>
          <cell r="X584">
            <v>45</v>
          </cell>
          <cell r="Y584" t="str">
            <v>27601170574879ឡ</v>
          </cell>
        </row>
        <row r="584">
          <cell r="AA584">
            <v>976380924</v>
          </cell>
        </row>
        <row r="584">
          <cell r="AG584" t="str">
            <v>125-937-3774</v>
          </cell>
          <cell r="AH584">
            <v>18</v>
          </cell>
        </row>
        <row r="585">
          <cell r="B585">
            <v>1464</v>
          </cell>
          <cell r="C585" t="str">
            <v>印刷</v>
          </cell>
          <cell r="D585" t="str">
            <v>អឿ ណារី</v>
          </cell>
          <cell r="E585" t="str">
            <v>OEUR NARY</v>
          </cell>
          <cell r="F585" t="str">
            <v>M</v>
          </cell>
          <cell r="G585">
            <v>44551</v>
          </cell>
          <cell r="H585">
            <v>3</v>
          </cell>
          <cell r="I585">
            <v>44641</v>
          </cell>
        </row>
        <row r="585">
          <cell r="M585">
            <v>44642</v>
          </cell>
          <cell r="N585">
            <v>6</v>
          </cell>
          <cell r="O585">
            <v>44826</v>
          </cell>
          <cell r="P585">
            <v>44827</v>
          </cell>
          <cell r="Q585">
            <v>6</v>
          </cell>
          <cell r="R585">
            <v>45008</v>
          </cell>
          <cell r="S585">
            <v>45009</v>
          </cell>
          <cell r="T585">
            <v>6</v>
          </cell>
          <cell r="U585">
            <v>45193</v>
          </cell>
          <cell r="V585">
            <v>90733530</v>
          </cell>
          <cell r="W585">
            <v>31993</v>
          </cell>
          <cell r="X585">
            <v>34</v>
          </cell>
          <cell r="Y585" t="str">
            <v>18704170733336ប</v>
          </cell>
        </row>
        <row r="585">
          <cell r="AA585">
            <v>67442469</v>
          </cell>
        </row>
        <row r="585">
          <cell r="AG585">
            <v>1912674</v>
          </cell>
          <cell r="AH585">
            <v>18</v>
          </cell>
        </row>
        <row r="586">
          <cell r="B586">
            <v>1465</v>
          </cell>
          <cell r="C586" t="str">
            <v>印刷</v>
          </cell>
          <cell r="D586" t="str">
            <v>បាំង ប្រុសពៅ</v>
          </cell>
          <cell r="E586" t="str">
            <v>BANG BROSPOV</v>
          </cell>
          <cell r="F586" t="str">
            <v>M</v>
          </cell>
          <cell r="G586">
            <v>44551</v>
          </cell>
          <cell r="H586">
            <v>3</v>
          </cell>
          <cell r="I586">
            <v>44641</v>
          </cell>
        </row>
        <row r="586">
          <cell r="M586">
            <v>44642</v>
          </cell>
          <cell r="N586">
            <v>6</v>
          </cell>
          <cell r="O586">
            <v>44826</v>
          </cell>
          <cell r="P586">
            <v>44827</v>
          </cell>
          <cell r="Q586">
            <v>6</v>
          </cell>
          <cell r="R586">
            <v>45008</v>
          </cell>
          <cell r="S586">
            <v>45009</v>
          </cell>
          <cell r="T586">
            <v>6</v>
          </cell>
          <cell r="U586">
            <v>45193</v>
          </cell>
          <cell r="V586">
            <v>101348894</v>
          </cell>
          <cell r="W586">
            <v>36690</v>
          </cell>
          <cell r="X586">
            <v>21</v>
          </cell>
        </row>
        <row r="586">
          <cell r="AA586">
            <v>885883603</v>
          </cell>
        </row>
        <row r="586">
          <cell r="AG586" t="str">
            <v>121-665-6814</v>
          </cell>
          <cell r="AH586">
            <v>18</v>
          </cell>
        </row>
        <row r="587">
          <cell r="B587">
            <v>1466</v>
          </cell>
          <cell r="C587" t="str">
            <v>印刷</v>
          </cell>
          <cell r="D587" t="str">
            <v>ហែម វុតធឿន</v>
          </cell>
          <cell r="E587" t="str">
            <v>HEM VUTHOEUN</v>
          </cell>
          <cell r="F587" t="str">
            <v>M</v>
          </cell>
          <cell r="G587">
            <v>44551</v>
          </cell>
          <cell r="H587">
            <v>3</v>
          </cell>
          <cell r="I587">
            <v>44641</v>
          </cell>
        </row>
        <row r="587">
          <cell r="M587">
            <v>44642</v>
          </cell>
          <cell r="N587">
            <v>6</v>
          </cell>
          <cell r="O587">
            <v>44826</v>
          </cell>
          <cell r="P587">
            <v>44827</v>
          </cell>
          <cell r="Q587">
            <v>6</v>
          </cell>
          <cell r="R587">
            <v>45008</v>
          </cell>
          <cell r="S587">
            <v>45009</v>
          </cell>
          <cell r="T587">
            <v>6</v>
          </cell>
          <cell r="U587">
            <v>45193</v>
          </cell>
          <cell r="V587">
            <v>90513658</v>
          </cell>
          <cell r="W587">
            <v>35501</v>
          </cell>
          <cell r="X587">
            <v>24</v>
          </cell>
          <cell r="Y587" t="str">
            <v>19707192153677អ</v>
          </cell>
        </row>
        <row r="587">
          <cell r="AA587">
            <v>314777473</v>
          </cell>
        </row>
        <row r="587">
          <cell r="AG587" t="str">
            <v>有发票</v>
          </cell>
          <cell r="AH587">
            <v>18</v>
          </cell>
        </row>
        <row r="588">
          <cell r="B588">
            <v>1468</v>
          </cell>
          <cell r="C588" t="str">
            <v>电脑车</v>
          </cell>
          <cell r="D588" t="str">
            <v>អ៊ុក វិនី</v>
          </cell>
          <cell r="E588" t="str">
            <v>UK VINY</v>
          </cell>
          <cell r="F588" t="str">
            <v>F</v>
          </cell>
          <cell r="G588">
            <v>44551</v>
          </cell>
          <cell r="H588">
            <v>3</v>
          </cell>
          <cell r="I588">
            <v>44641</v>
          </cell>
        </row>
        <row r="588">
          <cell r="M588">
            <v>44642</v>
          </cell>
          <cell r="N588">
            <v>6</v>
          </cell>
          <cell r="O588">
            <v>44826</v>
          </cell>
          <cell r="P588">
            <v>44827</v>
          </cell>
          <cell r="Q588">
            <v>6</v>
          </cell>
          <cell r="R588">
            <v>45008</v>
          </cell>
          <cell r="S588">
            <v>45009</v>
          </cell>
          <cell r="T588">
            <v>6</v>
          </cell>
          <cell r="U588">
            <v>45193</v>
          </cell>
          <cell r="V588">
            <v>90851796</v>
          </cell>
          <cell r="W588">
            <v>37049</v>
          </cell>
          <cell r="X588">
            <v>20</v>
          </cell>
          <cell r="Y588" t="str">
            <v>20104170698786រ</v>
          </cell>
        </row>
        <row r="588">
          <cell r="AA588">
            <v>975935418</v>
          </cell>
        </row>
        <row r="588">
          <cell r="AG588" t="str">
            <v>125-918-7452</v>
          </cell>
          <cell r="AH588">
            <v>18</v>
          </cell>
        </row>
        <row r="589">
          <cell r="B589">
            <v>1470</v>
          </cell>
          <cell r="C589" t="str">
            <v>针车C2线</v>
          </cell>
          <cell r="D589" t="str">
            <v>ពៅ សារូន</v>
          </cell>
          <cell r="E589" t="str">
            <v>POV SARUN</v>
          </cell>
          <cell r="F589" t="str">
            <v>F</v>
          </cell>
          <cell r="G589">
            <v>44551</v>
          </cell>
          <cell r="H589">
            <v>3</v>
          </cell>
          <cell r="I589">
            <v>44641</v>
          </cell>
        </row>
        <row r="589">
          <cell r="M589">
            <v>44642</v>
          </cell>
          <cell r="N589">
            <v>6</v>
          </cell>
          <cell r="O589">
            <v>44826</v>
          </cell>
          <cell r="P589">
            <v>44827</v>
          </cell>
          <cell r="Q589">
            <v>6</v>
          </cell>
          <cell r="R589">
            <v>45008</v>
          </cell>
          <cell r="S589">
            <v>45009</v>
          </cell>
          <cell r="T589">
            <v>6</v>
          </cell>
          <cell r="U589">
            <v>45193</v>
          </cell>
          <cell r="V589">
            <v>90935140</v>
          </cell>
          <cell r="W589">
            <v>38308</v>
          </cell>
          <cell r="X589">
            <v>17</v>
          </cell>
          <cell r="Y589" t="str">
            <v>20412212697298ព</v>
          </cell>
        </row>
        <row r="589">
          <cell r="AA589">
            <v>889826543</v>
          </cell>
        </row>
        <row r="589">
          <cell r="AG589" t="str">
            <v>125-864-1832</v>
          </cell>
          <cell r="AH589">
            <v>18</v>
          </cell>
        </row>
        <row r="590">
          <cell r="B590">
            <v>1471</v>
          </cell>
          <cell r="C590" t="str">
            <v>成型A线</v>
          </cell>
          <cell r="D590" t="str">
            <v>សៅ ណាវី</v>
          </cell>
          <cell r="E590" t="str">
            <v>SAO NAVY</v>
          </cell>
          <cell r="F590" t="str">
            <v>F</v>
          </cell>
          <cell r="G590">
            <v>44551</v>
          </cell>
          <cell r="H590">
            <v>3</v>
          </cell>
          <cell r="I590">
            <v>44641</v>
          </cell>
        </row>
        <row r="590">
          <cell r="M590">
            <v>44642</v>
          </cell>
          <cell r="N590">
            <v>6</v>
          </cell>
          <cell r="O590">
            <v>44826</v>
          </cell>
          <cell r="P590">
            <v>44827</v>
          </cell>
          <cell r="Q590">
            <v>6</v>
          </cell>
          <cell r="R590">
            <v>45008</v>
          </cell>
          <cell r="S590">
            <v>45009</v>
          </cell>
          <cell r="T590">
            <v>6</v>
          </cell>
          <cell r="U590">
            <v>45193</v>
          </cell>
          <cell r="V590">
            <v>90675031</v>
          </cell>
          <cell r="W590">
            <v>29774</v>
          </cell>
          <cell r="X590">
            <v>40</v>
          </cell>
          <cell r="Y590" t="str">
            <v>28103170641957ផ</v>
          </cell>
        </row>
        <row r="590">
          <cell r="AA590">
            <v>95709829</v>
          </cell>
        </row>
        <row r="590">
          <cell r="AG590" t="str">
            <v>128-553-7424</v>
          </cell>
          <cell r="AH590">
            <v>18</v>
          </cell>
        </row>
        <row r="591">
          <cell r="B591">
            <v>1472</v>
          </cell>
          <cell r="C591" t="str">
            <v>成型D线</v>
          </cell>
          <cell r="D591" t="str">
            <v>ស​​ ស្រី​​ ពៅ</v>
          </cell>
          <cell r="E591" t="str">
            <v>SOR SREYPOV</v>
          </cell>
          <cell r="F591" t="str">
            <v>F</v>
          </cell>
          <cell r="G591">
            <v>44551</v>
          </cell>
          <cell r="H591">
            <v>3</v>
          </cell>
          <cell r="I591">
            <v>44641</v>
          </cell>
        </row>
        <row r="591">
          <cell r="M591">
            <v>44642</v>
          </cell>
          <cell r="N591">
            <v>6</v>
          </cell>
          <cell r="O591">
            <v>44826</v>
          </cell>
          <cell r="P591">
            <v>44827</v>
          </cell>
          <cell r="Q591">
            <v>6</v>
          </cell>
          <cell r="R591">
            <v>45008</v>
          </cell>
          <cell r="S591">
            <v>45009</v>
          </cell>
          <cell r="T591">
            <v>6</v>
          </cell>
          <cell r="U591">
            <v>45193</v>
          </cell>
          <cell r="V591">
            <v>90941376</v>
          </cell>
          <cell r="W591">
            <v>36913</v>
          </cell>
          <cell r="X591">
            <v>21</v>
          </cell>
          <cell r="Y591" t="str">
            <v>20110212639972ឌ</v>
          </cell>
        </row>
        <row r="591">
          <cell r="AA591">
            <v>977397825</v>
          </cell>
        </row>
        <row r="591">
          <cell r="AH591">
            <v>18</v>
          </cell>
        </row>
        <row r="592">
          <cell r="B592">
            <v>1473</v>
          </cell>
          <cell r="C592" t="str">
            <v>成型B线</v>
          </cell>
          <cell r="D592" t="str">
            <v>ភឹម មាក</v>
          </cell>
          <cell r="E592" t="str">
            <v>PHOEM MEAK</v>
          </cell>
          <cell r="F592" t="str">
            <v>F</v>
          </cell>
          <cell r="G592">
            <v>44551</v>
          </cell>
          <cell r="H592">
            <v>3</v>
          </cell>
          <cell r="I592">
            <v>44641</v>
          </cell>
        </row>
        <row r="592">
          <cell r="M592">
            <v>44642</v>
          </cell>
          <cell r="N592">
            <v>6</v>
          </cell>
          <cell r="O592">
            <v>44826</v>
          </cell>
          <cell r="P592">
            <v>44827</v>
          </cell>
          <cell r="Q592">
            <v>6</v>
          </cell>
          <cell r="R592">
            <v>45008</v>
          </cell>
          <cell r="S592">
            <v>45009</v>
          </cell>
          <cell r="T592">
            <v>6</v>
          </cell>
          <cell r="U592">
            <v>45193</v>
          </cell>
          <cell r="V592">
            <v>90911285</v>
          </cell>
          <cell r="W592">
            <v>36934</v>
          </cell>
          <cell r="X592">
            <v>21</v>
          </cell>
          <cell r="Y592" t="str">
            <v>20104202360868ញ</v>
          </cell>
        </row>
        <row r="592">
          <cell r="AA592">
            <v>973889122</v>
          </cell>
        </row>
        <row r="592">
          <cell r="AG592" t="str">
            <v>125-333-3335</v>
          </cell>
          <cell r="AH592">
            <v>18</v>
          </cell>
        </row>
        <row r="593">
          <cell r="B593">
            <v>1474</v>
          </cell>
          <cell r="C593" t="str">
            <v>成型B线</v>
          </cell>
          <cell r="D593" t="str">
            <v>កែវ សំណាង</v>
          </cell>
          <cell r="E593" t="str">
            <v>KEO SAMNANG</v>
          </cell>
          <cell r="F593" t="str">
            <v>F</v>
          </cell>
          <cell r="G593">
            <v>44552</v>
          </cell>
          <cell r="H593">
            <v>3</v>
          </cell>
          <cell r="I593">
            <v>44642</v>
          </cell>
        </row>
        <row r="593">
          <cell r="M593">
            <v>44643</v>
          </cell>
          <cell r="N593">
            <v>6</v>
          </cell>
          <cell r="O593">
            <v>44827</v>
          </cell>
          <cell r="P593">
            <v>44828</v>
          </cell>
          <cell r="Q593">
            <v>6</v>
          </cell>
          <cell r="R593">
            <v>45009</v>
          </cell>
          <cell r="S593">
            <v>45010</v>
          </cell>
          <cell r="T593">
            <v>6</v>
          </cell>
          <cell r="U593">
            <v>45194</v>
          </cell>
          <cell r="V593">
            <v>90954046</v>
          </cell>
          <cell r="W593">
            <v>37633</v>
          </cell>
          <cell r="X593">
            <v>19</v>
          </cell>
        </row>
        <row r="593">
          <cell r="AA593">
            <v>888086640</v>
          </cell>
        </row>
        <row r="593">
          <cell r="AG593" t="str">
            <v>128-227-2382</v>
          </cell>
          <cell r="AH593">
            <v>18</v>
          </cell>
        </row>
        <row r="594">
          <cell r="B594">
            <v>1463</v>
          </cell>
          <cell r="C594" t="str">
            <v>电脑车</v>
          </cell>
          <cell r="D594" t="str">
            <v>មាស ចាន់</v>
          </cell>
          <cell r="E594" t="str">
            <v>MEAS CHAN</v>
          </cell>
          <cell r="F594" t="str">
            <v>M</v>
          </cell>
          <cell r="G594">
            <v>44552</v>
          </cell>
          <cell r="H594">
            <v>3</v>
          </cell>
          <cell r="I594">
            <v>44642</v>
          </cell>
        </row>
        <row r="594">
          <cell r="M594">
            <v>44643</v>
          </cell>
          <cell r="N594">
            <v>6</v>
          </cell>
          <cell r="O594">
            <v>44827</v>
          </cell>
          <cell r="P594">
            <v>44828</v>
          </cell>
          <cell r="Q594">
            <v>6</v>
          </cell>
          <cell r="R594">
            <v>45009</v>
          </cell>
          <cell r="S594">
            <v>45010</v>
          </cell>
          <cell r="T594">
            <v>6</v>
          </cell>
          <cell r="U594">
            <v>45194</v>
          </cell>
          <cell r="V594">
            <v>90818280</v>
          </cell>
          <cell r="W594">
            <v>33749</v>
          </cell>
          <cell r="X594">
            <v>29</v>
          </cell>
        </row>
        <row r="594">
          <cell r="AA594">
            <v>884819433</v>
          </cell>
        </row>
        <row r="594">
          <cell r="AG594" t="str">
            <v>121419-5804</v>
          </cell>
          <cell r="AH594">
            <v>18</v>
          </cell>
        </row>
        <row r="595">
          <cell r="B595">
            <v>1457</v>
          </cell>
          <cell r="C595" t="str">
            <v>电脑车</v>
          </cell>
          <cell r="D595" t="str">
            <v>សេក ភ័ត្រ្ដា</v>
          </cell>
          <cell r="E595" t="str">
            <v>SEK PHEAKTRA</v>
          </cell>
          <cell r="F595" t="str">
            <v>M</v>
          </cell>
          <cell r="G595">
            <v>44552</v>
          </cell>
          <cell r="H595">
            <v>3</v>
          </cell>
          <cell r="I595">
            <v>44642</v>
          </cell>
        </row>
        <row r="595">
          <cell r="M595">
            <v>44643</v>
          </cell>
          <cell r="N595">
            <v>6</v>
          </cell>
          <cell r="O595">
            <v>44827</v>
          </cell>
          <cell r="P595">
            <v>44828</v>
          </cell>
          <cell r="Q595">
            <v>6</v>
          </cell>
          <cell r="R595">
            <v>45009</v>
          </cell>
          <cell r="S595">
            <v>45010</v>
          </cell>
          <cell r="T595">
            <v>6</v>
          </cell>
          <cell r="U595">
            <v>45194</v>
          </cell>
          <cell r="V595">
            <v>90665166</v>
          </cell>
          <cell r="W595">
            <v>30742</v>
          </cell>
          <cell r="X595">
            <v>38</v>
          </cell>
          <cell r="Y595" t="str">
            <v>18412212714453ឌ</v>
          </cell>
        </row>
        <row r="595">
          <cell r="AA595">
            <v>973544833</v>
          </cell>
        </row>
        <row r="595">
          <cell r="AG595" t="str">
            <v>有发票</v>
          </cell>
          <cell r="AH595">
            <v>18</v>
          </cell>
        </row>
        <row r="596">
          <cell r="B596">
            <v>1475</v>
          </cell>
          <cell r="C596" t="str">
            <v>电脑车</v>
          </cell>
          <cell r="D596" t="str">
            <v>ផាក អាមួយគា</v>
          </cell>
          <cell r="E596" t="str">
            <v>PHAK AMUOYKEA</v>
          </cell>
          <cell r="F596" t="str">
            <v>F</v>
          </cell>
          <cell r="G596">
            <v>44551</v>
          </cell>
          <cell r="H596">
            <v>3</v>
          </cell>
          <cell r="I596">
            <v>44641</v>
          </cell>
        </row>
        <row r="596">
          <cell r="M596">
            <v>44642</v>
          </cell>
          <cell r="N596">
            <v>6</v>
          </cell>
          <cell r="O596">
            <v>44826</v>
          </cell>
          <cell r="P596">
            <v>44827</v>
          </cell>
          <cell r="Q596">
            <v>6</v>
          </cell>
          <cell r="R596">
            <v>45008</v>
          </cell>
          <cell r="S596">
            <v>45009</v>
          </cell>
          <cell r="T596">
            <v>6</v>
          </cell>
          <cell r="U596">
            <v>45193</v>
          </cell>
          <cell r="V596">
            <v>90957035</v>
          </cell>
          <cell r="W596">
            <v>36899</v>
          </cell>
          <cell r="X596">
            <v>21</v>
          </cell>
        </row>
        <row r="596">
          <cell r="AH596">
            <v>18</v>
          </cell>
        </row>
        <row r="597">
          <cell r="B597">
            <v>1448</v>
          </cell>
          <cell r="C597" t="str">
            <v>针车E1线</v>
          </cell>
          <cell r="D597" t="str">
            <v>ផាត់ សុភា</v>
          </cell>
          <cell r="E597" t="str">
            <v>PHAT SOPHEA</v>
          </cell>
          <cell r="F597" t="str">
            <v>F</v>
          </cell>
          <cell r="G597">
            <v>44551</v>
          </cell>
          <cell r="H597">
            <v>3</v>
          </cell>
          <cell r="I597">
            <v>44641</v>
          </cell>
        </row>
        <row r="597">
          <cell r="M597">
            <v>44642</v>
          </cell>
          <cell r="N597">
            <v>6</v>
          </cell>
          <cell r="O597">
            <v>44826</v>
          </cell>
          <cell r="P597">
            <v>44827</v>
          </cell>
          <cell r="Q597">
            <v>6</v>
          </cell>
          <cell r="R597">
            <v>45008</v>
          </cell>
          <cell r="S597">
            <v>45009</v>
          </cell>
          <cell r="T597">
            <v>6</v>
          </cell>
          <cell r="U597">
            <v>45193</v>
          </cell>
          <cell r="V597">
            <v>90957129</v>
          </cell>
          <cell r="W597">
            <v>37740</v>
          </cell>
          <cell r="X597">
            <v>18</v>
          </cell>
        </row>
        <row r="597">
          <cell r="AH597">
            <v>18</v>
          </cell>
        </row>
        <row r="598">
          <cell r="B598">
            <v>1438</v>
          </cell>
          <cell r="C598" t="str">
            <v>裁断</v>
          </cell>
          <cell r="D598" t="str">
            <v>សៀម តុលា</v>
          </cell>
          <cell r="E598" t="str">
            <v>SIEM TOLA</v>
          </cell>
          <cell r="F598" t="str">
            <v>M</v>
          </cell>
          <cell r="G598">
            <v>44551</v>
          </cell>
          <cell r="H598">
            <v>3</v>
          </cell>
          <cell r="I598">
            <v>44641</v>
          </cell>
        </row>
        <row r="598">
          <cell r="M598">
            <v>44642</v>
          </cell>
          <cell r="N598">
            <v>6</v>
          </cell>
          <cell r="O598">
            <v>44826</v>
          </cell>
          <cell r="P598">
            <v>44827</v>
          </cell>
          <cell r="Q598">
            <v>6</v>
          </cell>
          <cell r="R598">
            <v>45008</v>
          </cell>
          <cell r="S598">
            <v>45009</v>
          </cell>
          <cell r="T598">
            <v>6</v>
          </cell>
          <cell r="U598">
            <v>45193</v>
          </cell>
          <cell r="V598">
            <v>90949302</v>
          </cell>
          <cell r="W598">
            <v>37885</v>
          </cell>
          <cell r="X598">
            <v>18</v>
          </cell>
        </row>
        <row r="598">
          <cell r="AH598">
            <v>18</v>
          </cell>
        </row>
        <row r="599">
          <cell r="B599">
            <v>1439</v>
          </cell>
          <cell r="C599" t="str">
            <v>裁断</v>
          </cell>
          <cell r="D599" t="str">
            <v>នុត វាសនា</v>
          </cell>
          <cell r="E599" t="str">
            <v>NUT VEASNA</v>
          </cell>
          <cell r="F599" t="str">
            <v>M</v>
          </cell>
          <cell r="G599">
            <v>44551</v>
          </cell>
          <cell r="H599">
            <v>3</v>
          </cell>
          <cell r="I599">
            <v>44641</v>
          </cell>
        </row>
        <row r="599">
          <cell r="M599">
            <v>44642</v>
          </cell>
          <cell r="N599">
            <v>6</v>
          </cell>
          <cell r="O599">
            <v>44826</v>
          </cell>
          <cell r="P599">
            <v>44827</v>
          </cell>
          <cell r="Q599">
            <v>6</v>
          </cell>
          <cell r="R599">
            <v>45008</v>
          </cell>
          <cell r="S599">
            <v>45009</v>
          </cell>
          <cell r="T599">
            <v>6</v>
          </cell>
          <cell r="U599">
            <v>45193</v>
          </cell>
          <cell r="V599">
            <v>90871180</v>
          </cell>
          <cell r="W599">
            <v>33700</v>
          </cell>
          <cell r="X599">
            <v>29</v>
          </cell>
          <cell r="Y599" t="str">
            <v>19203202342674ថ</v>
          </cell>
        </row>
        <row r="599">
          <cell r="AH599">
            <v>18</v>
          </cell>
        </row>
        <row r="600">
          <cell r="B600">
            <v>1443</v>
          </cell>
          <cell r="C600" t="str">
            <v>裁断晚班</v>
          </cell>
          <cell r="D600" t="str">
            <v>ទុយ សុភា</v>
          </cell>
          <cell r="E600" t="str">
            <v>TUY SOPHEA</v>
          </cell>
          <cell r="F600" t="str">
            <v>M</v>
          </cell>
          <cell r="G600">
            <v>44551</v>
          </cell>
          <cell r="H600">
            <v>3</v>
          </cell>
          <cell r="I600">
            <v>44641</v>
          </cell>
        </row>
        <row r="600">
          <cell r="M600">
            <v>44642</v>
          </cell>
          <cell r="N600">
            <v>6</v>
          </cell>
          <cell r="O600">
            <v>44826</v>
          </cell>
          <cell r="P600">
            <v>44827</v>
          </cell>
          <cell r="Q600">
            <v>6</v>
          </cell>
          <cell r="R600">
            <v>45008</v>
          </cell>
          <cell r="S600">
            <v>45009</v>
          </cell>
          <cell r="T600">
            <v>6</v>
          </cell>
          <cell r="U600">
            <v>45193</v>
          </cell>
          <cell r="V600">
            <v>90956202</v>
          </cell>
          <cell r="W600">
            <v>37872</v>
          </cell>
          <cell r="X600">
            <v>18</v>
          </cell>
        </row>
        <row r="600">
          <cell r="AH600">
            <v>18</v>
          </cell>
        </row>
        <row r="601">
          <cell r="B601">
            <v>1437</v>
          </cell>
          <cell r="C601" t="str">
            <v>削皮</v>
          </cell>
          <cell r="D601" t="str">
            <v>ម៉ៅ សាបាន</v>
          </cell>
          <cell r="E601" t="str">
            <v>MAO SABAN</v>
          </cell>
          <cell r="F601" t="str">
            <v>F</v>
          </cell>
          <cell r="G601">
            <v>44551</v>
          </cell>
          <cell r="H601">
            <v>3</v>
          </cell>
          <cell r="I601">
            <v>44641</v>
          </cell>
        </row>
        <row r="601">
          <cell r="M601">
            <v>44642</v>
          </cell>
          <cell r="N601">
            <v>6</v>
          </cell>
          <cell r="O601">
            <v>44826</v>
          </cell>
          <cell r="P601">
            <v>44827</v>
          </cell>
          <cell r="Q601">
            <v>6</v>
          </cell>
          <cell r="R601">
            <v>45008</v>
          </cell>
          <cell r="S601">
            <v>45009</v>
          </cell>
          <cell r="T601">
            <v>6</v>
          </cell>
          <cell r="U601">
            <v>45193</v>
          </cell>
          <cell r="V601">
            <v>90886742</v>
          </cell>
          <cell r="W601">
            <v>36262</v>
          </cell>
          <cell r="X601">
            <v>22</v>
          </cell>
          <cell r="Y601" t="str">
            <v>29908181600246ភ</v>
          </cell>
        </row>
        <row r="601">
          <cell r="AH601">
            <v>18</v>
          </cell>
        </row>
        <row r="602">
          <cell r="B602">
            <v>1449</v>
          </cell>
          <cell r="C602" t="str">
            <v>电脑车</v>
          </cell>
          <cell r="D602" t="str">
            <v>ផាន់ សុវណ្ណរក្សា</v>
          </cell>
          <cell r="E602" t="str">
            <v>PHAN SOVANRAKSA</v>
          </cell>
          <cell r="F602" t="str">
            <v>F</v>
          </cell>
          <cell r="G602">
            <v>44551</v>
          </cell>
          <cell r="H602">
            <v>3</v>
          </cell>
          <cell r="I602">
            <v>44641</v>
          </cell>
        </row>
        <row r="602">
          <cell r="M602">
            <v>44642</v>
          </cell>
          <cell r="N602">
            <v>6</v>
          </cell>
          <cell r="O602">
            <v>44826</v>
          </cell>
          <cell r="P602">
            <v>44827</v>
          </cell>
          <cell r="Q602">
            <v>6</v>
          </cell>
          <cell r="R602">
            <v>45008</v>
          </cell>
          <cell r="S602">
            <v>45009</v>
          </cell>
          <cell r="T602">
            <v>6</v>
          </cell>
          <cell r="U602">
            <v>45193</v>
          </cell>
          <cell r="V602">
            <v>90957041</v>
          </cell>
          <cell r="W602">
            <v>37532</v>
          </cell>
          <cell r="X602">
            <v>19</v>
          </cell>
        </row>
        <row r="602">
          <cell r="AH602">
            <v>18</v>
          </cell>
        </row>
        <row r="603">
          <cell r="B603">
            <v>1476</v>
          </cell>
          <cell r="C603" t="str">
            <v>电脑车</v>
          </cell>
          <cell r="D603" t="str">
            <v>កែវ ចិន្ដា</v>
          </cell>
          <cell r="E603" t="str">
            <v>KEO CHENDA</v>
          </cell>
          <cell r="F603" t="str">
            <v>F</v>
          </cell>
          <cell r="G603">
            <v>44551</v>
          </cell>
          <cell r="H603">
            <v>3</v>
          </cell>
          <cell r="I603">
            <v>44641</v>
          </cell>
        </row>
        <row r="603">
          <cell r="M603">
            <v>44642</v>
          </cell>
          <cell r="N603">
            <v>6</v>
          </cell>
          <cell r="O603">
            <v>44826</v>
          </cell>
          <cell r="P603">
            <v>44827</v>
          </cell>
          <cell r="Q603">
            <v>6</v>
          </cell>
          <cell r="R603">
            <v>45008</v>
          </cell>
          <cell r="S603">
            <v>45009</v>
          </cell>
          <cell r="T603">
            <v>6</v>
          </cell>
          <cell r="U603">
            <v>45193</v>
          </cell>
          <cell r="V603">
            <v>90596061</v>
          </cell>
          <cell r="W603">
            <v>31884</v>
          </cell>
          <cell r="X603">
            <v>34</v>
          </cell>
        </row>
        <row r="603">
          <cell r="AH603">
            <v>18</v>
          </cell>
        </row>
        <row r="604">
          <cell r="B604">
            <v>1440</v>
          </cell>
          <cell r="C604" t="str">
            <v>针车B2线</v>
          </cell>
          <cell r="D604" t="str">
            <v>ស៊ិន ស៊ីណា</v>
          </cell>
          <cell r="E604" t="str">
            <v>SIN SINA</v>
          </cell>
          <cell r="F604" t="str">
            <v>F</v>
          </cell>
          <cell r="G604">
            <v>44551</v>
          </cell>
          <cell r="H604">
            <v>3</v>
          </cell>
          <cell r="I604">
            <v>44641</v>
          </cell>
        </row>
        <row r="604">
          <cell r="M604">
            <v>44642</v>
          </cell>
          <cell r="N604">
            <v>6</v>
          </cell>
          <cell r="O604">
            <v>44826</v>
          </cell>
          <cell r="P604">
            <v>44827</v>
          </cell>
          <cell r="Q604">
            <v>6</v>
          </cell>
          <cell r="R604">
            <v>45008</v>
          </cell>
          <cell r="S604">
            <v>45009</v>
          </cell>
          <cell r="T604">
            <v>6</v>
          </cell>
          <cell r="U604">
            <v>45193</v>
          </cell>
          <cell r="V604">
            <v>90327660</v>
          </cell>
          <cell r="W604">
            <v>31280</v>
          </cell>
          <cell r="X604">
            <v>36</v>
          </cell>
          <cell r="Y604" t="str">
            <v>28501170564711ត</v>
          </cell>
        </row>
        <row r="604">
          <cell r="AG604" t="str">
            <v>128-559-5650</v>
          </cell>
          <cell r="AH604">
            <v>18</v>
          </cell>
        </row>
        <row r="605">
          <cell r="B605">
            <v>1444</v>
          </cell>
          <cell r="C605" t="str">
            <v>成型B线</v>
          </cell>
          <cell r="D605" t="str">
            <v>វៀន ស្រីនា</v>
          </cell>
          <cell r="E605" t="str">
            <v>VIEN SREYNEA</v>
          </cell>
          <cell r="F605" t="str">
            <v>F</v>
          </cell>
          <cell r="G605">
            <v>44551</v>
          </cell>
          <cell r="H605">
            <v>3</v>
          </cell>
          <cell r="I605">
            <v>44641</v>
          </cell>
        </row>
        <row r="605">
          <cell r="M605">
            <v>44642</v>
          </cell>
          <cell r="N605">
            <v>6</v>
          </cell>
          <cell r="O605">
            <v>44826</v>
          </cell>
          <cell r="P605">
            <v>44827</v>
          </cell>
          <cell r="Q605">
            <v>6</v>
          </cell>
          <cell r="R605">
            <v>45008</v>
          </cell>
          <cell r="S605">
            <v>45009</v>
          </cell>
          <cell r="T605">
            <v>6</v>
          </cell>
          <cell r="U605">
            <v>45193</v>
          </cell>
          <cell r="V605">
            <v>90955378</v>
          </cell>
          <cell r="W605">
            <v>37441</v>
          </cell>
          <cell r="X605">
            <v>19</v>
          </cell>
        </row>
        <row r="605">
          <cell r="AH605">
            <v>18</v>
          </cell>
        </row>
        <row r="606">
          <cell r="B606">
            <v>1433</v>
          </cell>
          <cell r="C606" t="str">
            <v>针车F2线</v>
          </cell>
          <cell r="D606" t="str">
            <v>នាង​ អឿន</v>
          </cell>
          <cell r="E606" t="str">
            <v>NEANG OEUN</v>
          </cell>
          <cell r="F606" t="str">
            <v>F</v>
          </cell>
          <cell r="G606">
            <v>44551</v>
          </cell>
          <cell r="H606">
            <v>3</v>
          </cell>
          <cell r="I606">
            <v>44641</v>
          </cell>
        </row>
        <row r="606">
          <cell r="M606">
            <v>44642</v>
          </cell>
          <cell r="N606">
            <v>6</v>
          </cell>
          <cell r="O606">
            <v>44826</v>
          </cell>
          <cell r="P606">
            <v>44827</v>
          </cell>
          <cell r="Q606">
            <v>6</v>
          </cell>
          <cell r="R606">
            <v>45008</v>
          </cell>
          <cell r="S606">
            <v>45009</v>
          </cell>
          <cell r="T606">
            <v>6</v>
          </cell>
          <cell r="U606">
            <v>45193</v>
          </cell>
          <cell r="V606">
            <v>90606024</v>
          </cell>
          <cell r="W606">
            <v>25694</v>
          </cell>
          <cell r="X606">
            <v>51</v>
          </cell>
        </row>
        <row r="606">
          <cell r="AH606">
            <v>18</v>
          </cell>
        </row>
        <row r="607">
          <cell r="B607">
            <v>1441</v>
          </cell>
          <cell r="C607" t="str">
            <v>针车C1线</v>
          </cell>
          <cell r="D607" t="str">
            <v>ថាំ ឆៃយ៉ា</v>
          </cell>
          <cell r="E607" t="str">
            <v>THAM CHHAIYA</v>
          </cell>
          <cell r="F607" t="str">
            <v>F</v>
          </cell>
          <cell r="G607">
            <v>44551</v>
          </cell>
          <cell r="H607">
            <v>3</v>
          </cell>
          <cell r="I607">
            <v>44641</v>
          </cell>
        </row>
        <row r="607">
          <cell r="M607">
            <v>44642</v>
          </cell>
          <cell r="N607">
            <v>6</v>
          </cell>
          <cell r="O607">
            <v>44826</v>
          </cell>
          <cell r="P607">
            <v>44827</v>
          </cell>
          <cell r="Q607">
            <v>6</v>
          </cell>
          <cell r="R607">
            <v>45008</v>
          </cell>
          <cell r="S607">
            <v>45009</v>
          </cell>
          <cell r="T607">
            <v>6</v>
          </cell>
          <cell r="U607">
            <v>45193</v>
          </cell>
          <cell r="V607">
            <v>90929104</v>
          </cell>
          <cell r="W607">
            <v>36834</v>
          </cell>
          <cell r="X607">
            <v>21</v>
          </cell>
        </row>
        <row r="607">
          <cell r="AG607" t="str">
            <v>125-399-6351</v>
          </cell>
          <cell r="AH607">
            <v>18</v>
          </cell>
        </row>
        <row r="608">
          <cell r="B608">
            <v>1434</v>
          </cell>
          <cell r="C608" t="str">
            <v>针车F2线班长</v>
          </cell>
          <cell r="D608" t="str">
            <v>គង់ សម្ភស្ស</v>
          </cell>
          <cell r="E608" t="str">
            <v>KONG SAMPHORS</v>
          </cell>
          <cell r="F608" t="str">
            <v>F</v>
          </cell>
          <cell r="G608">
            <v>44551</v>
          </cell>
          <cell r="H608">
            <v>3</v>
          </cell>
          <cell r="I608">
            <v>44641</v>
          </cell>
        </row>
        <row r="608">
          <cell r="M608">
            <v>44642</v>
          </cell>
          <cell r="N608">
            <v>6</v>
          </cell>
          <cell r="O608">
            <v>44826</v>
          </cell>
          <cell r="P608">
            <v>44827</v>
          </cell>
          <cell r="Q608">
            <v>6</v>
          </cell>
          <cell r="R608">
            <v>45008</v>
          </cell>
          <cell r="S608">
            <v>45009</v>
          </cell>
          <cell r="T608">
            <v>6</v>
          </cell>
          <cell r="U608">
            <v>45193</v>
          </cell>
          <cell r="V608">
            <v>90916291</v>
          </cell>
          <cell r="W608">
            <v>37358</v>
          </cell>
          <cell r="X608">
            <v>19</v>
          </cell>
        </row>
        <row r="608">
          <cell r="AH608">
            <v>18</v>
          </cell>
        </row>
        <row r="609">
          <cell r="B609">
            <v>1442</v>
          </cell>
          <cell r="C609" t="str">
            <v>针车B1线</v>
          </cell>
          <cell r="D609" t="str">
            <v>មាស សុខសោភា</v>
          </cell>
          <cell r="E609" t="str">
            <v>MEAS SOKSOPHEA</v>
          </cell>
          <cell r="F609" t="str">
            <v>F</v>
          </cell>
          <cell r="G609">
            <v>44551</v>
          </cell>
          <cell r="H609">
            <v>3</v>
          </cell>
          <cell r="I609">
            <v>44641</v>
          </cell>
        </row>
        <row r="609">
          <cell r="M609">
            <v>44642</v>
          </cell>
          <cell r="N609">
            <v>6</v>
          </cell>
          <cell r="O609">
            <v>44826</v>
          </cell>
          <cell r="P609">
            <v>44827</v>
          </cell>
          <cell r="Q609">
            <v>6</v>
          </cell>
          <cell r="R609">
            <v>45008</v>
          </cell>
          <cell r="S609">
            <v>45009</v>
          </cell>
          <cell r="T609">
            <v>6</v>
          </cell>
          <cell r="U609">
            <v>45193</v>
          </cell>
          <cell r="V609">
            <v>90907710</v>
          </cell>
          <cell r="W609">
            <v>36896</v>
          </cell>
          <cell r="X609">
            <v>21</v>
          </cell>
          <cell r="Y609" t="str">
            <v>20111192237627ឋ</v>
          </cell>
        </row>
        <row r="609">
          <cell r="AH609">
            <v>18</v>
          </cell>
        </row>
        <row r="610">
          <cell r="B610">
            <v>1446</v>
          </cell>
          <cell r="C610" t="str">
            <v>削皮</v>
          </cell>
          <cell r="D610" t="str">
            <v>យាន រ៉ានី</v>
          </cell>
          <cell r="E610" t="str">
            <v>YEAN RANY </v>
          </cell>
          <cell r="F610" t="str">
            <v>F</v>
          </cell>
          <cell r="G610">
            <v>44551</v>
          </cell>
          <cell r="H610">
            <v>3</v>
          </cell>
          <cell r="I610">
            <v>44641</v>
          </cell>
        </row>
        <row r="610">
          <cell r="M610">
            <v>44642</v>
          </cell>
          <cell r="N610">
            <v>6</v>
          </cell>
          <cell r="O610">
            <v>44826</v>
          </cell>
          <cell r="P610">
            <v>44827</v>
          </cell>
          <cell r="Q610">
            <v>6</v>
          </cell>
          <cell r="R610">
            <v>45008</v>
          </cell>
          <cell r="S610">
            <v>45009</v>
          </cell>
          <cell r="T610">
            <v>6</v>
          </cell>
          <cell r="U610">
            <v>45193</v>
          </cell>
          <cell r="V610">
            <v>90957111</v>
          </cell>
          <cell r="W610">
            <v>37817</v>
          </cell>
          <cell r="X610">
            <v>18</v>
          </cell>
        </row>
        <row r="610">
          <cell r="AH610">
            <v>18</v>
          </cell>
        </row>
        <row r="611">
          <cell r="B611">
            <v>1431</v>
          </cell>
          <cell r="C611" t="str">
            <v>成型B线</v>
          </cell>
          <cell r="D611" t="str">
            <v>ជិក ស្រីវិ</v>
          </cell>
          <cell r="E611" t="str">
            <v>CHEK SREYVI</v>
          </cell>
          <cell r="F611" t="str">
            <v>F</v>
          </cell>
          <cell r="G611">
            <v>44551</v>
          </cell>
          <cell r="H611">
            <v>3</v>
          </cell>
          <cell r="I611">
            <v>44641</v>
          </cell>
        </row>
        <row r="611">
          <cell r="M611">
            <v>44642</v>
          </cell>
          <cell r="N611">
            <v>6</v>
          </cell>
          <cell r="O611">
            <v>44826</v>
          </cell>
          <cell r="P611">
            <v>44827</v>
          </cell>
          <cell r="Q611">
            <v>6</v>
          </cell>
          <cell r="R611">
            <v>45008</v>
          </cell>
          <cell r="S611">
            <v>45009</v>
          </cell>
          <cell r="T611">
            <v>6</v>
          </cell>
          <cell r="U611">
            <v>45193</v>
          </cell>
          <cell r="V611">
            <v>90956203</v>
          </cell>
          <cell r="W611">
            <v>37826</v>
          </cell>
          <cell r="X611">
            <v>18</v>
          </cell>
          <cell r="Y611" t="str">
            <v>20312212707160ខ</v>
          </cell>
        </row>
        <row r="611">
          <cell r="AG611" t="str">
            <v>128-462-4680</v>
          </cell>
          <cell r="AH611">
            <v>18</v>
          </cell>
        </row>
        <row r="612">
          <cell r="B612">
            <v>1432</v>
          </cell>
          <cell r="C612" t="str">
            <v>削皮</v>
          </cell>
          <cell r="D612" t="str">
            <v>រ័ត្ន នី</v>
          </cell>
          <cell r="E612" t="str">
            <v>ROTH NY</v>
          </cell>
          <cell r="F612" t="str">
            <v>F</v>
          </cell>
          <cell r="G612">
            <v>44551</v>
          </cell>
          <cell r="H612">
            <v>3</v>
          </cell>
          <cell r="I612">
            <v>44641</v>
          </cell>
        </row>
        <row r="612">
          <cell r="M612">
            <v>44642</v>
          </cell>
          <cell r="N612">
            <v>6</v>
          </cell>
          <cell r="O612">
            <v>44826</v>
          </cell>
          <cell r="P612">
            <v>44827</v>
          </cell>
          <cell r="Q612">
            <v>6</v>
          </cell>
          <cell r="R612">
            <v>45008</v>
          </cell>
          <cell r="S612">
            <v>45009</v>
          </cell>
          <cell r="T612">
            <v>6</v>
          </cell>
          <cell r="U612">
            <v>45193</v>
          </cell>
          <cell r="V612">
            <v>90711558</v>
          </cell>
          <cell r="W612">
            <v>29868</v>
          </cell>
          <cell r="X612">
            <v>40</v>
          </cell>
          <cell r="Y612" t="str">
            <v>28108202413908ត</v>
          </cell>
        </row>
        <row r="612">
          <cell r="AG612">
            <v>2958890</v>
          </cell>
          <cell r="AH612">
            <v>18</v>
          </cell>
        </row>
        <row r="613">
          <cell r="B613">
            <v>1484</v>
          </cell>
          <cell r="C613" t="str">
            <v>印刷</v>
          </cell>
          <cell r="D613" t="str">
            <v>ឈិន​ ចន្ថា</v>
          </cell>
          <cell r="E613" t="str">
            <v>CHHIN CHANTHA</v>
          </cell>
          <cell r="F613" t="str">
            <v>M</v>
          </cell>
          <cell r="G613">
            <v>44555</v>
          </cell>
          <cell r="H613">
            <v>3</v>
          </cell>
          <cell r="I613">
            <v>44645</v>
          </cell>
        </row>
        <row r="613">
          <cell r="M613">
            <v>44646</v>
          </cell>
          <cell r="N613">
            <v>6</v>
          </cell>
          <cell r="O613">
            <v>44830</v>
          </cell>
          <cell r="P613">
            <v>44831</v>
          </cell>
          <cell r="Q613">
            <v>6</v>
          </cell>
          <cell r="R613">
            <v>45012</v>
          </cell>
          <cell r="S613">
            <v>45013</v>
          </cell>
          <cell r="T613">
            <v>6</v>
          </cell>
          <cell r="U613">
            <v>45197</v>
          </cell>
          <cell r="V613">
            <v>90537377</v>
          </cell>
          <cell r="W613">
            <v>30711</v>
          </cell>
          <cell r="X613">
            <v>38</v>
          </cell>
          <cell r="Y613" t="str">
            <v>18401181132152ច</v>
          </cell>
        </row>
        <row r="613">
          <cell r="AG613">
            <v>1617273</v>
          </cell>
          <cell r="AH613">
            <v>18</v>
          </cell>
        </row>
        <row r="614">
          <cell r="B614">
            <v>1482</v>
          </cell>
          <cell r="C614" t="str">
            <v>印刷</v>
          </cell>
          <cell r="D614" t="str">
            <v>ម៉ូ ស៊ែត</v>
          </cell>
          <cell r="E614" t="str">
            <v>MOR SEOT</v>
          </cell>
          <cell r="F614" t="str">
            <v>M</v>
          </cell>
          <cell r="G614">
            <v>44555</v>
          </cell>
          <cell r="H614">
            <v>3</v>
          </cell>
          <cell r="I614">
            <v>44645</v>
          </cell>
        </row>
        <row r="614">
          <cell r="M614">
            <v>44646</v>
          </cell>
          <cell r="N614">
            <v>6</v>
          </cell>
          <cell r="O614">
            <v>44830</v>
          </cell>
          <cell r="P614">
            <v>44831</v>
          </cell>
          <cell r="Q614">
            <v>6</v>
          </cell>
          <cell r="R614">
            <v>45012</v>
          </cell>
          <cell r="S614">
            <v>45013</v>
          </cell>
          <cell r="T614">
            <v>6</v>
          </cell>
          <cell r="U614">
            <v>45197</v>
          </cell>
          <cell r="V614">
            <v>90538240</v>
          </cell>
          <cell r="W614">
            <v>33516</v>
          </cell>
          <cell r="X614">
            <v>30</v>
          </cell>
        </row>
        <row r="614">
          <cell r="AG614">
            <v>2892996</v>
          </cell>
          <cell r="AH614">
            <v>18</v>
          </cell>
        </row>
        <row r="615">
          <cell r="B615">
            <v>1481</v>
          </cell>
          <cell r="C615" t="str">
            <v>裁断</v>
          </cell>
          <cell r="D615" t="str">
            <v>យ៉ាត់​ ចន្ធី </v>
          </cell>
          <cell r="E615" t="str">
            <v>YAT CHANTHY</v>
          </cell>
          <cell r="F615" t="str">
            <v>F</v>
          </cell>
          <cell r="G615">
            <v>44555</v>
          </cell>
          <cell r="H615">
            <v>3</v>
          </cell>
          <cell r="I615">
            <v>44645</v>
          </cell>
        </row>
        <row r="615">
          <cell r="M615">
            <v>44646</v>
          </cell>
          <cell r="N615">
            <v>6</v>
          </cell>
          <cell r="O615">
            <v>44830</v>
          </cell>
          <cell r="P615">
            <v>44831</v>
          </cell>
          <cell r="Q615">
            <v>6</v>
          </cell>
          <cell r="R615">
            <v>45012</v>
          </cell>
          <cell r="S615">
            <v>45013</v>
          </cell>
          <cell r="T615">
            <v>6</v>
          </cell>
          <cell r="U615">
            <v>45197</v>
          </cell>
          <cell r="V615">
            <v>90845304</v>
          </cell>
          <cell r="W615">
            <v>31264</v>
          </cell>
          <cell r="X615">
            <v>36</v>
          </cell>
          <cell r="Y615" t="str">
            <v>28512212694105ត</v>
          </cell>
        </row>
        <row r="615">
          <cell r="AG615" t="str">
            <v>124-387-4323</v>
          </cell>
          <cell r="AH615">
            <v>18</v>
          </cell>
        </row>
        <row r="616">
          <cell r="B616">
            <v>1479</v>
          </cell>
          <cell r="C616" t="str">
            <v>品管</v>
          </cell>
          <cell r="D616" t="str">
            <v>វ៉េត ណាវី</v>
          </cell>
          <cell r="E616" t="str">
            <v>VET NAVY</v>
          </cell>
          <cell r="F616" t="str">
            <v>F</v>
          </cell>
          <cell r="G616">
            <v>44555</v>
          </cell>
          <cell r="H616">
            <v>3</v>
          </cell>
          <cell r="I616">
            <v>44645</v>
          </cell>
        </row>
        <row r="616">
          <cell r="M616">
            <v>44646</v>
          </cell>
          <cell r="N616">
            <v>6</v>
          </cell>
          <cell r="O616">
            <v>44830</v>
          </cell>
          <cell r="P616">
            <v>44831</v>
          </cell>
          <cell r="Q616">
            <v>6</v>
          </cell>
          <cell r="R616">
            <v>45012</v>
          </cell>
          <cell r="S616">
            <v>45013</v>
          </cell>
          <cell r="T616">
            <v>6</v>
          </cell>
          <cell r="U616">
            <v>45197</v>
          </cell>
          <cell r="V616">
            <v>70328134</v>
          </cell>
          <cell r="W616">
            <v>37318</v>
          </cell>
          <cell r="X616">
            <v>19</v>
          </cell>
        </row>
        <row r="616">
          <cell r="AA616">
            <v>884776824</v>
          </cell>
        </row>
        <row r="616">
          <cell r="AG616" t="str">
            <v>121-443-5617</v>
          </cell>
          <cell r="AH616">
            <v>18</v>
          </cell>
        </row>
        <row r="617">
          <cell r="B617">
            <v>1490</v>
          </cell>
          <cell r="C617" t="str">
            <v>印刷</v>
          </cell>
          <cell r="D617" t="str">
            <v>ញ៉ាង សំណាង</v>
          </cell>
          <cell r="E617" t="str">
            <v>NHANG SAMNANG</v>
          </cell>
          <cell r="F617" t="str">
            <v>M</v>
          </cell>
          <cell r="G617">
            <v>44555</v>
          </cell>
          <cell r="H617">
            <v>3</v>
          </cell>
          <cell r="I617">
            <v>44645</v>
          </cell>
        </row>
        <row r="617">
          <cell r="M617">
            <v>44646</v>
          </cell>
          <cell r="N617">
            <v>6</v>
          </cell>
          <cell r="O617">
            <v>44830</v>
          </cell>
          <cell r="P617">
            <v>44831</v>
          </cell>
          <cell r="Q617">
            <v>6</v>
          </cell>
          <cell r="R617">
            <v>45012</v>
          </cell>
          <cell r="S617">
            <v>45013</v>
          </cell>
          <cell r="T617">
            <v>6</v>
          </cell>
          <cell r="U617">
            <v>45197</v>
          </cell>
          <cell r="V617">
            <v>90540176</v>
          </cell>
          <cell r="W617">
            <v>30755</v>
          </cell>
          <cell r="X617">
            <v>37</v>
          </cell>
          <cell r="Y617" t="str">
            <v>18411212676692ភ</v>
          </cell>
        </row>
        <row r="617">
          <cell r="AA617">
            <v>312711999</v>
          </cell>
        </row>
        <row r="617">
          <cell r="AG617" t="str">
            <v>125-693-8184</v>
          </cell>
          <cell r="AH617">
            <v>18</v>
          </cell>
        </row>
        <row r="618">
          <cell r="B618">
            <v>1491</v>
          </cell>
          <cell r="C618" t="str">
            <v>电脑车</v>
          </cell>
          <cell r="D618" t="str">
            <v>កែវ រស្មី</v>
          </cell>
          <cell r="E618" t="str">
            <v>KEO RAKSMEY</v>
          </cell>
          <cell r="F618" t="str">
            <v>M</v>
          </cell>
          <cell r="G618">
            <v>44555</v>
          </cell>
          <cell r="H618">
            <v>3</v>
          </cell>
          <cell r="I618">
            <v>44645</v>
          </cell>
        </row>
        <row r="618">
          <cell r="M618">
            <v>44646</v>
          </cell>
          <cell r="N618">
            <v>6</v>
          </cell>
          <cell r="O618">
            <v>44830</v>
          </cell>
          <cell r="P618">
            <v>44831</v>
          </cell>
          <cell r="Q618">
            <v>6</v>
          </cell>
          <cell r="R618">
            <v>45012</v>
          </cell>
          <cell r="S618">
            <v>45013</v>
          </cell>
          <cell r="T618">
            <v>6</v>
          </cell>
          <cell r="U618">
            <v>45197</v>
          </cell>
          <cell r="V618">
            <v>90910255</v>
          </cell>
          <cell r="W618">
            <v>37191</v>
          </cell>
          <cell r="X618">
            <v>20</v>
          </cell>
        </row>
        <row r="618">
          <cell r="AA618">
            <v>90771955</v>
          </cell>
        </row>
        <row r="618">
          <cell r="AG618">
            <v>18795003</v>
          </cell>
          <cell r="AH618">
            <v>18</v>
          </cell>
        </row>
        <row r="619">
          <cell r="B619">
            <v>1497</v>
          </cell>
          <cell r="C619" t="str">
            <v>针车E1线</v>
          </cell>
          <cell r="D619" t="str">
            <v>ភឿន សុផាក់</v>
          </cell>
          <cell r="E619" t="str">
            <v>PHOEUN SOPHAK</v>
          </cell>
          <cell r="F619" t="str">
            <v>M</v>
          </cell>
          <cell r="G619">
            <v>44557</v>
          </cell>
          <cell r="H619">
            <v>3</v>
          </cell>
          <cell r="I619">
            <v>44647</v>
          </cell>
        </row>
        <row r="619">
          <cell r="M619">
            <v>44648</v>
          </cell>
          <cell r="N619">
            <v>6</v>
          </cell>
          <cell r="O619">
            <v>44832</v>
          </cell>
          <cell r="P619">
            <v>44833</v>
          </cell>
          <cell r="Q619">
            <v>6</v>
          </cell>
          <cell r="R619">
            <v>45014</v>
          </cell>
          <cell r="S619">
            <v>45015</v>
          </cell>
          <cell r="T619">
            <v>6</v>
          </cell>
          <cell r="U619">
            <v>45199</v>
          </cell>
          <cell r="V619">
            <v>230061408</v>
          </cell>
          <cell r="W619">
            <v>37327</v>
          </cell>
          <cell r="X619">
            <v>19</v>
          </cell>
          <cell r="Y619" t="str">
            <v>10201212552191អ</v>
          </cell>
        </row>
        <row r="619">
          <cell r="AA619">
            <v>60226366</v>
          </cell>
        </row>
        <row r="619">
          <cell r="AG619" t="str">
            <v>124-290-7059</v>
          </cell>
          <cell r="AH619">
            <v>18</v>
          </cell>
        </row>
        <row r="620">
          <cell r="B620">
            <v>1513</v>
          </cell>
          <cell r="C620" t="str">
            <v>电脑车</v>
          </cell>
          <cell r="D620" t="str">
            <v>ទិត ភោះ</v>
          </cell>
          <cell r="E620" t="str">
            <v>TIT PHUOS</v>
          </cell>
          <cell r="F620" t="str">
            <v>M</v>
          </cell>
          <cell r="G620">
            <v>44555</v>
          </cell>
          <cell r="H620">
            <v>3</v>
          </cell>
          <cell r="I620">
            <v>44645</v>
          </cell>
        </row>
        <row r="620">
          <cell r="M620">
            <v>44646</v>
          </cell>
          <cell r="N620">
            <v>6</v>
          </cell>
          <cell r="O620">
            <v>44830</v>
          </cell>
          <cell r="P620">
            <v>44831</v>
          </cell>
          <cell r="Q620">
            <v>6</v>
          </cell>
          <cell r="R620">
            <v>45012</v>
          </cell>
          <cell r="S620">
            <v>45013</v>
          </cell>
          <cell r="T620">
            <v>6</v>
          </cell>
          <cell r="U620">
            <v>45197</v>
          </cell>
          <cell r="V620">
            <v>90946577</v>
          </cell>
          <cell r="W620">
            <v>37120</v>
          </cell>
          <cell r="X620">
            <v>20</v>
          </cell>
          <cell r="Y620" t="str">
            <v>10112212697680ឍ</v>
          </cell>
        </row>
        <row r="620">
          <cell r="AA620">
            <v>965526218</v>
          </cell>
        </row>
        <row r="620">
          <cell r="AG620" t="str">
            <v>121-662-7292</v>
          </cell>
          <cell r="AH620">
            <v>18</v>
          </cell>
        </row>
        <row r="621">
          <cell r="B621">
            <v>1505</v>
          </cell>
          <cell r="C621" t="str">
            <v>针车F2线</v>
          </cell>
          <cell r="D621" t="str">
            <v>គង់ ឡៃ</v>
          </cell>
          <cell r="E621" t="str">
            <v>KONG LAI</v>
          </cell>
          <cell r="F621" t="str">
            <v>F</v>
          </cell>
          <cell r="G621">
            <v>44559</v>
          </cell>
          <cell r="H621">
            <v>3</v>
          </cell>
          <cell r="I621">
            <v>44649</v>
          </cell>
        </row>
        <row r="621">
          <cell r="M621">
            <v>44650</v>
          </cell>
          <cell r="N621">
            <v>6</v>
          </cell>
          <cell r="O621">
            <v>44834</v>
          </cell>
          <cell r="P621">
            <v>44835</v>
          </cell>
          <cell r="Q621">
            <v>6</v>
          </cell>
          <cell r="R621">
            <v>45017</v>
          </cell>
          <cell r="S621">
            <v>45018</v>
          </cell>
          <cell r="T621">
            <v>6</v>
          </cell>
          <cell r="U621">
            <v>45201</v>
          </cell>
          <cell r="V621">
            <v>90609567</v>
          </cell>
          <cell r="W621">
            <v>28573</v>
          </cell>
          <cell r="X621">
            <v>43</v>
          </cell>
          <cell r="Y621" t="str">
            <v>27801170576409ម</v>
          </cell>
        </row>
        <row r="621">
          <cell r="AA621">
            <v>975534386</v>
          </cell>
        </row>
        <row r="621">
          <cell r="AG621" t="str">
            <v>128-676-5755</v>
          </cell>
          <cell r="AH621">
            <v>18</v>
          </cell>
        </row>
        <row r="622">
          <cell r="B622">
            <v>1506</v>
          </cell>
          <cell r="C622" t="str">
            <v>成型B线</v>
          </cell>
          <cell r="D622" t="str">
            <v>នូ អូន</v>
          </cell>
          <cell r="E622" t="str">
            <v>NU OUN</v>
          </cell>
          <cell r="F622" t="str">
            <v>M</v>
          </cell>
          <cell r="G622">
            <v>44559</v>
          </cell>
          <cell r="H622">
            <v>3</v>
          </cell>
          <cell r="I622">
            <v>44649</v>
          </cell>
        </row>
        <row r="622">
          <cell r="M622">
            <v>44650</v>
          </cell>
          <cell r="N622">
            <v>6</v>
          </cell>
          <cell r="O622">
            <v>44834</v>
          </cell>
          <cell r="P622">
            <v>44835</v>
          </cell>
          <cell r="Q622">
            <v>6</v>
          </cell>
          <cell r="R622">
            <v>45017</v>
          </cell>
          <cell r="S622">
            <v>45018</v>
          </cell>
          <cell r="T622">
            <v>6</v>
          </cell>
          <cell r="U622">
            <v>45201</v>
          </cell>
          <cell r="V622">
            <v>90549325</v>
          </cell>
          <cell r="W622">
            <v>29409</v>
          </cell>
          <cell r="X622">
            <v>41</v>
          </cell>
        </row>
        <row r="622">
          <cell r="AG622">
            <v>20414667</v>
          </cell>
          <cell r="AH622">
            <v>18</v>
          </cell>
        </row>
        <row r="623">
          <cell r="B623">
            <v>1507</v>
          </cell>
          <cell r="C623" t="str">
            <v>成型C线</v>
          </cell>
          <cell r="D623" t="str">
            <v>ក្រួច រាម៉ន</v>
          </cell>
          <cell r="E623" t="str">
            <v>KRUCH RAMORN</v>
          </cell>
          <cell r="F623" t="str">
            <v>M</v>
          </cell>
          <cell r="G623">
            <v>44558</v>
          </cell>
          <cell r="H623">
            <v>3</v>
          </cell>
          <cell r="I623">
            <v>44648</v>
          </cell>
        </row>
        <row r="623">
          <cell r="M623">
            <v>44649</v>
          </cell>
          <cell r="N623">
            <v>6</v>
          </cell>
          <cell r="O623">
            <v>44833</v>
          </cell>
          <cell r="P623">
            <v>44834</v>
          </cell>
          <cell r="Q623">
            <v>6</v>
          </cell>
          <cell r="R623">
            <v>45015</v>
          </cell>
          <cell r="S623">
            <v>45016</v>
          </cell>
          <cell r="T623">
            <v>6</v>
          </cell>
          <cell r="U623">
            <v>45199</v>
          </cell>
          <cell r="V623">
            <v>904898830</v>
          </cell>
          <cell r="W623">
            <v>35315</v>
          </cell>
          <cell r="X623">
            <v>25</v>
          </cell>
          <cell r="Y623" t="str">
            <v>19607170827109យ</v>
          </cell>
        </row>
        <row r="623">
          <cell r="AG623" t="str">
            <v>124-071-1301</v>
          </cell>
          <cell r="AH623">
            <v>18</v>
          </cell>
        </row>
        <row r="624">
          <cell r="B624">
            <v>1529</v>
          </cell>
          <cell r="C624" t="str">
            <v>品管</v>
          </cell>
          <cell r="D624" t="str">
            <v>គឹម សុផាន់ម៉ៃ</v>
          </cell>
          <cell r="E624" t="str">
            <v>KOEM SOPHANMAI</v>
          </cell>
          <cell r="F624" t="str">
            <v>F</v>
          </cell>
          <cell r="G624">
            <v>44559</v>
          </cell>
          <cell r="H624">
            <v>3</v>
          </cell>
          <cell r="I624">
            <v>44649</v>
          </cell>
        </row>
        <row r="624">
          <cell r="M624">
            <v>44650</v>
          </cell>
          <cell r="N624">
            <v>6</v>
          </cell>
          <cell r="O624">
            <v>44834</v>
          </cell>
          <cell r="P624">
            <v>44835</v>
          </cell>
          <cell r="Q624">
            <v>6</v>
          </cell>
          <cell r="R624">
            <v>45017</v>
          </cell>
          <cell r="S624">
            <v>45018</v>
          </cell>
          <cell r="T624">
            <v>6</v>
          </cell>
          <cell r="U624">
            <v>45201</v>
          </cell>
          <cell r="V624">
            <v>90957044</v>
          </cell>
          <cell r="W624">
            <v>37706</v>
          </cell>
          <cell r="X624">
            <v>18</v>
          </cell>
        </row>
        <row r="624">
          <cell r="AA624">
            <v>87786635</v>
          </cell>
        </row>
        <row r="624">
          <cell r="AG624" t="str">
            <v>124-426-4378</v>
          </cell>
          <cell r="AH624">
            <v>18</v>
          </cell>
        </row>
        <row r="625">
          <cell r="B625">
            <v>1530</v>
          </cell>
          <cell r="C625" t="str">
            <v>成型B线</v>
          </cell>
          <cell r="D625" t="str">
            <v>អាន វិចនា</v>
          </cell>
          <cell r="E625" t="str">
            <v>AN VECHNA</v>
          </cell>
          <cell r="F625" t="str">
            <v>F</v>
          </cell>
          <cell r="G625">
            <v>44559</v>
          </cell>
          <cell r="H625">
            <v>3</v>
          </cell>
          <cell r="I625">
            <v>44649</v>
          </cell>
        </row>
        <row r="625">
          <cell r="M625">
            <v>44650</v>
          </cell>
          <cell r="N625">
            <v>6</v>
          </cell>
          <cell r="O625">
            <v>44834</v>
          </cell>
          <cell r="P625">
            <v>44835</v>
          </cell>
          <cell r="Q625">
            <v>6</v>
          </cell>
          <cell r="R625">
            <v>45017</v>
          </cell>
          <cell r="S625">
            <v>45018</v>
          </cell>
          <cell r="T625">
            <v>6</v>
          </cell>
          <cell r="U625">
            <v>45201</v>
          </cell>
          <cell r="V625">
            <v>90957141</v>
          </cell>
          <cell r="W625">
            <v>37921</v>
          </cell>
          <cell r="X625">
            <v>18</v>
          </cell>
        </row>
        <row r="625">
          <cell r="AA625">
            <v>714035535</v>
          </cell>
        </row>
        <row r="625">
          <cell r="AG625" t="str">
            <v>124-795-1755</v>
          </cell>
          <cell r="AH625">
            <v>18</v>
          </cell>
        </row>
        <row r="626">
          <cell r="B626">
            <v>1520</v>
          </cell>
          <cell r="C626" t="str">
            <v>针车A2线</v>
          </cell>
          <cell r="D626" t="str">
            <v>ពៅ ស្រីរ៉ា</v>
          </cell>
          <cell r="E626" t="str">
            <v>PEOU SREYEA</v>
          </cell>
          <cell r="F626" t="str">
            <v>F</v>
          </cell>
          <cell r="G626">
            <v>44558</v>
          </cell>
          <cell r="H626">
            <v>3</v>
          </cell>
          <cell r="I626">
            <v>44648</v>
          </cell>
        </row>
        <row r="626">
          <cell r="M626">
            <v>44649</v>
          </cell>
          <cell r="N626">
            <v>6</v>
          </cell>
          <cell r="O626">
            <v>44833</v>
          </cell>
          <cell r="P626">
            <v>44834</v>
          </cell>
          <cell r="Q626">
            <v>6</v>
          </cell>
          <cell r="R626">
            <v>45015</v>
          </cell>
          <cell r="S626">
            <v>45016</v>
          </cell>
          <cell r="T626">
            <v>6</v>
          </cell>
          <cell r="U626">
            <v>45199</v>
          </cell>
          <cell r="V626">
            <v>90957835</v>
          </cell>
          <cell r="W626">
            <v>37474</v>
          </cell>
          <cell r="X626">
            <v>19</v>
          </cell>
        </row>
        <row r="626">
          <cell r="AH626">
            <v>18</v>
          </cell>
        </row>
        <row r="627">
          <cell r="B627">
            <v>1510</v>
          </cell>
          <cell r="C627" t="str">
            <v>成型A线</v>
          </cell>
          <cell r="D627" t="str">
            <v>ប៉ុល សាភាស</v>
          </cell>
          <cell r="E627" t="str">
            <v>POL SAPHEAS</v>
          </cell>
          <cell r="F627" t="str">
            <v>F</v>
          </cell>
          <cell r="G627">
            <v>44558</v>
          </cell>
          <cell r="H627">
            <v>3</v>
          </cell>
          <cell r="I627">
            <v>44648</v>
          </cell>
        </row>
        <row r="627">
          <cell r="M627">
            <v>44649</v>
          </cell>
          <cell r="N627">
            <v>6</v>
          </cell>
          <cell r="O627">
            <v>44833</v>
          </cell>
          <cell r="P627">
            <v>44834</v>
          </cell>
          <cell r="Q627">
            <v>6</v>
          </cell>
          <cell r="R627">
            <v>45015</v>
          </cell>
          <cell r="S627">
            <v>45016</v>
          </cell>
          <cell r="T627">
            <v>6</v>
          </cell>
          <cell r="U627">
            <v>45199</v>
          </cell>
          <cell r="V627">
            <v>9012196</v>
          </cell>
          <cell r="W627">
            <v>38116</v>
          </cell>
          <cell r="X627">
            <v>17</v>
          </cell>
        </row>
        <row r="627">
          <cell r="AG627" t="str">
            <v>128-669-5389</v>
          </cell>
          <cell r="AH627">
            <v>18</v>
          </cell>
        </row>
        <row r="628">
          <cell r="B628">
            <v>1511</v>
          </cell>
          <cell r="C628" t="str">
            <v>针车C2线</v>
          </cell>
          <cell r="D628" t="str">
            <v>ញុង សាភឿន</v>
          </cell>
          <cell r="E628" t="str">
            <v>NHOUNG SAPHOEUN</v>
          </cell>
          <cell r="F628" t="str">
            <v>F</v>
          </cell>
          <cell r="G628">
            <v>44558</v>
          </cell>
          <cell r="H628">
            <v>3</v>
          </cell>
          <cell r="I628">
            <v>44648</v>
          </cell>
        </row>
        <row r="628">
          <cell r="M628">
            <v>44649</v>
          </cell>
          <cell r="N628">
            <v>6</v>
          </cell>
          <cell r="O628">
            <v>44833</v>
          </cell>
          <cell r="P628">
            <v>44834</v>
          </cell>
          <cell r="Q628">
            <v>6</v>
          </cell>
          <cell r="R628">
            <v>45015</v>
          </cell>
          <cell r="S628">
            <v>45016</v>
          </cell>
          <cell r="T628">
            <v>6</v>
          </cell>
          <cell r="U628">
            <v>45199</v>
          </cell>
          <cell r="V628">
            <v>90594166</v>
          </cell>
          <cell r="W628">
            <v>25694</v>
          </cell>
          <cell r="X628">
            <v>51</v>
          </cell>
          <cell r="Y628" t="str">
            <v>27001170572015ច</v>
          </cell>
        </row>
        <row r="628">
          <cell r="AG628" t="str">
            <v>128-847-7962</v>
          </cell>
          <cell r="AH628">
            <v>18</v>
          </cell>
        </row>
        <row r="629">
          <cell r="B629">
            <v>1514</v>
          </cell>
          <cell r="C629" t="str">
            <v>针车B2线</v>
          </cell>
          <cell r="D629" t="str">
            <v>វ៉ាត សុវិសាល</v>
          </cell>
          <cell r="E629" t="str">
            <v>VAT SOVISAL</v>
          </cell>
          <cell r="F629" t="str">
            <v>M</v>
          </cell>
          <cell r="G629">
            <v>44558</v>
          </cell>
          <cell r="H629">
            <v>3</v>
          </cell>
          <cell r="I629">
            <v>44648</v>
          </cell>
        </row>
        <row r="629">
          <cell r="M629">
            <v>44649</v>
          </cell>
          <cell r="N629">
            <v>6</v>
          </cell>
          <cell r="O629">
            <v>44833</v>
          </cell>
          <cell r="P629">
            <v>44834</v>
          </cell>
          <cell r="Q629">
            <v>6</v>
          </cell>
          <cell r="R629">
            <v>45015</v>
          </cell>
          <cell r="S629">
            <v>45016</v>
          </cell>
          <cell r="T629">
            <v>6</v>
          </cell>
          <cell r="U629">
            <v>45199</v>
          </cell>
          <cell r="V629">
            <v>90957040</v>
          </cell>
          <cell r="W629">
            <v>37614</v>
          </cell>
          <cell r="X629">
            <v>19</v>
          </cell>
        </row>
        <row r="629">
          <cell r="AH629">
            <v>18</v>
          </cell>
        </row>
        <row r="630">
          <cell r="B630">
            <v>1515</v>
          </cell>
          <cell r="C630" t="str">
            <v>针车B2线</v>
          </cell>
          <cell r="D630" t="str">
            <v>រឿន សុខជា</v>
          </cell>
          <cell r="E630" t="str">
            <v>ROEUN SOKCHEA</v>
          </cell>
          <cell r="F630" t="str">
            <v>M</v>
          </cell>
          <cell r="G630">
            <v>44558</v>
          </cell>
          <cell r="H630">
            <v>3</v>
          </cell>
          <cell r="I630">
            <v>44648</v>
          </cell>
        </row>
        <row r="630">
          <cell r="M630">
            <v>44649</v>
          </cell>
          <cell r="N630">
            <v>6</v>
          </cell>
          <cell r="O630">
            <v>44833</v>
          </cell>
          <cell r="P630">
            <v>44834</v>
          </cell>
          <cell r="Q630">
            <v>6</v>
          </cell>
          <cell r="R630">
            <v>45015</v>
          </cell>
          <cell r="S630">
            <v>45016</v>
          </cell>
          <cell r="T630">
            <v>6</v>
          </cell>
          <cell r="U630">
            <v>45199</v>
          </cell>
          <cell r="V630">
            <v>90957039</v>
          </cell>
          <cell r="W630">
            <v>37602</v>
          </cell>
          <cell r="X630">
            <v>19</v>
          </cell>
        </row>
        <row r="630">
          <cell r="AH630">
            <v>18</v>
          </cell>
        </row>
        <row r="631">
          <cell r="B631">
            <v>1516</v>
          </cell>
          <cell r="C631" t="str">
            <v>针车C2线</v>
          </cell>
          <cell r="D631" t="str">
            <v>ង៉ាន់ ស្រីនីត</v>
          </cell>
          <cell r="E631" t="str">
            <v>NGANN SREYNIT</v>
          </cell>
          <cell r="F631" t="str">
            <v>F</v>
          </cell>
          <cell r="G631">
            <v>44558</v>
          </cell>
          <cell r="H631">
            <v>3</v>
          </cell>
          <cell r="I631">
            <v>44648</v>
          </cell>
        </row>
        <row r="631">
          <cell r="M631">
            <v>44649</v>
          </cell>
          <cell r="N631">
            <v>6</v>
          </cell>
          <cell r="O631">
            <v>44833</v>
          </cell>
          <cell r="P631">
            <v>44834</v>
          </cell>
          <cell r="Q631">
            <v>6</v>
          </cell>
          <cell r="R631">
            <v>45015</v>
          </cell>
          <cell r="S631">
            <v>45016</v>
          </cell>
          <cell r="T631">
            <v>6</v>
          </cell>
          <cell r="U631">
            <v>45199</v>
          </cell>
          <cell r="V631">
            <v>51697739</v>
          </cell>
          <cell r="W631">
            <v>37972</v>
          </cell>
          <cell r="X631">
            <v>18</v>
          </cell>
        </row>
        <row r="631">
          <cell r="AH631">
            <v>18</v>
          </cell>
        </row>
        <row r="632">
          <cell r="B632">
            <v>1517</v>
          </cell>
          <cell r="C632" t="str">
            <v>针车E1线</v>
          </cell>
          <cell r="D632" t="str">
            <v>ទិត លីរស្មី</v>
          </cell>
          <cell r="E632" t="str">
            <v>TITH LYRAKSMEY</v>
          </cell>
          <cell r="F632" t="str">
            <v>F</v>
          </cell>
          <cell r="G632">
            <v>44558</v>
          </cell>
          <cell r="H632">
            <v>3</v>
          </cell>
          <cell r="I632">
            <v>44648</v>
          </cell>
        </row>
        <row r="632">
          <cell r="M632">
            <v>44649</v>
          </cell>
          <cell r="N632">
            <v>6</v>
          </cell>
          <cell r="O632">
            <v>44833</v>
          </cell>
          <cell r="P632">
            <v>44834</v>
          </cell>
          <cell r="Q632">
            <v>6</v>
          </cell>
          <cell r="R632">
            <v>45015</v>
          </cell>
          <cell r="S632">
            <v>45016</v>
          </cell>
          <cell r="T632">
            <v>6</v>
          </cell>
          <cell r="U632">
            <v>45199</v>
          </cell>
          <cell r="V632">
            <v>90957119</v>
          </cell>
          <cell r="W632">
            <v>37280</v>
          </cell>
          <cell r="X632">
            <v>20</v>
          </cell>
        </row>
        <row r="632">
          <cell r="AH632">
            <v>18</v>
          </cell>
        </row>
        <row r="633">
          <cell r="B633">
            <v>1518</v>
          </cell>
          <cell r="C633" t="str">
            <v>针车E2线</v>
          </cell>
          <cell r="D633" t="str">
            <v>ញ៉ាញ់​ ផល្លាវឿន</v>
          </cell>
          <cell r="E633" t="str">
            <v>NHANH PHALLAVOEURN</v>
          </cell>
          <cell r="F633" t="str">
            <v>F</v>
          </cell>
          <cell r="G633">
            <v>44558</v>
          </cell>
          <cell r="H633">
            <v>3</v>
          </cell>
          <cell r="I633">
            <v>44648</v>
          </cell>
        </row>
        <row r="633">
          <cell r="M633">
            <v>44649</v>
          </cell>
          <cell r="N633">
            <v>6</v>
          </cell>
          <cell r="O633">
            <v>44833</v>
          </cell>
          <cell r="P633">
            <v>44834</v>
          </cell>
          <cell r="Q633">
            <v>6</v>
          </cell>
          <cell r="R633">
            <v>45015</v>
          </cell>
          <cell r="S633">
            <v>45016</v>
          </cell>
          <cell r="T633">
            <v>6</v>
          </cell>
          <cell r="U633">
            <v>45199</v>
          </cell>
          <cell r="V633">
            <v>90920218</v>
          </cell>
          <cell r="W633">
            <v>37107</v>
          </cell>
          <cell r="X633">
            <v>20</v>
          </cell>
          <cell r="Y633" t="str">
            <v>20112212702823ក</v>
          </cell>
        </row>
        <row r="633">
          <cell r="AG633" t="str">
            <v>128-559-3890</v>
          </cell>
          <cell r="AH633">
            <v>18</v>
          </cell>
        </row>
        <row r="634">
          <cell r="B634">
            <v>1519</v>
          </cell>
          <cell r="C634" t="str">
            <v>电脑车</v>
          </cell>
          <cell r="D634" t="str">
            <v>ចាន់ នូ</v>
          </cell>
          <cell r="E634" t="str">
            <v>CHAN SREYNOU</v>
          </cell>
          <cell r="F634" t="str">
            <v>F</v>
          </cell>
          <cell r="G634">
            <v>44558</v>
          </cell>
          <cell r="H634">
            <v>3</v>
          </cell>
          <cell r="I634">
            <v>44648</v>
          </cell>
        </row>
        <row r="634">
          <cell r="M634">
            <v>44649</v>
          </cell>
          <cell r="N634">
            <v>6</v>
          </cell>
          <cell r="O634">
            <v>44833</v>
          </cell>
          <cell r="P634">
            <v>44834</v>
          </cell>
          <cell r="Q634">
            <v>6</v>
          </cell>
          <cell r="R634">
            <v>45015</v>
          </cell>
          <cell r="S634">
            <v>45016</v>
          </cell>
          <cell r="T634">
            <v>6</v>
          </cell>
          <cell r="U634">
            <v>45199</v>
          </cell>
          <cell r="V634">
            <v>90957050</v>
          </cell>
          <cell r="W634">
            <v>37613</v>
          </cell>
          <cell r="X634">
            <v>19</v>
          </cell>
        </row>
        <row r="634">
          <cell r="AH634">
            <v>18</v>
          </cell>
        </row>
        <row r="635">
          <cell r="B635">
            <v>1521</v>
          </cell>
          <cell r="C635" t="str">
            <v>针车F2线</v>
          </cell>
          <cell r="D635" t="str">
            <v>ព្រាប​ ឌីណាសាក់</v>
          </cell>
          <cell r="E635" t="str">
            <v>PREAP DYNASAK</v>
          </cell>
          <cell r="F635" t="str">
            <v>F</v>
          </cell>
          <cell r="G635">
            <v>44558</v>
          </cell>
          <cell r="H635">
            <v>3</v>
          </cell>
          <cell r="I635">
            <v>44648</v>
          </cell>
        </row>
        <row r="635">
          <cell r="M635">
            <v>44649</v>
          </cell>
          <cell r="N635">
            <v>6</v>
          </cell>
          <cell r="O635">
            <v>44833</v>
          </cell>
          <cell r="P635">
            <v>44834</v>
          </cell>
          <cell r="Q635">
            <v>6</v>
          </cell>
          <cell r="R635">
            <v>45015</v>
          </cell>
          <cell r="S635">
            <v>45016</v>
          </cell>
          <cell r="T635">
            <v>6</v>
          </cell>
          <cell r="U635">
            <v>45199</v>
          </cell>
          <cell r="V635">
            <v>90957919</v>
          </cell>
          <cell r="W635">
            <v>37793</v>
          </cell>
          <cell r="X635">
            <v>18</v>
          </cell>
        </row>
        <row r="635">
          <cell r="AH635">
            <v>18</v>
          </cell>
        </row>
        <row r="636">
          <cell r="B636">
            <v>1523</v>
          </cell>
          <cell r="C636" t="str">
            <v>针车E1线</v>
          </cell>
          <cell r="D636" t="str">
            <v>ភី សំណាង</v>
          </cell>
          <cell r="E636" t="str">
            <v>PHY SAMNANG</v>
          </cell>
          <cell r="F636" t="str">
            <v>F</v>
          </cell>
          <cell r="G636">
            <v>44558</v>
          </cell>
          <cell r="H636">
            <v>3</v>
          </cell>
          <cell r="I636">
            <v>44648</v>
          </cell>
        </row>
        <row r="636">
          <cell r="M636">
            <v>44649</v>
          </cell>
          <cell r="N636">
            <v>6</v>
          </cell>
          <cell r="O636">
            <v>44833</v>
          </cell>
          <cell r="P636">
            <v>44834</v>
          </cell>
          <cell r="Q636">
            <v>6</v>
          </cell>
          <cell r="R636">
            <v>45015</v>
          </cell>
          <cell r="S636">
            <v>45016</v>
          </cell>
          <cell r="T636">
            <v>6</v>
          </cell>
          <cell r="U636">
            <v>45199</v>
          </cell>
          <cell r="V636">
            <v>90957128</v>
          </cell>
          <cell r="W636">
            <v>37069</v>
          </cell>
          <cell r="X636">
            <v>20</v>
          </cell>
        </row>
        <row r="636">
          <cell r="AH636">
            <v>18</v>
          </cell>
        </row>
        <row r="637">
          <cell r="B637">
            <v>1522</v>
          </cell>
          <cell r="C637" t="str">
            <v>电脑车</v>
          </cell>
          <cell r="D637" t="str">
            <v>ទេព បណ្ឌិត</v>
          </cell>
          <cell r="E637" t="str">
            <v>TEP BUNDET</v>
          </cell>
          <cell r="F637" t="str">
            <v>M</v>
          </cell>
          <cell r="G637">
            <v>44558</v>
          </cell>
          <cell r="H637">
            <v>3</v>
          </cell>
          <cell r="I637">
            <v>44648</v>
          </cell>
        </row>
        <row r="637">
          <cell r="M637">
            <v>44649</v>
          </cell>
          <cell r="N637">
            <v>6</v>
          </cell>
          <cell r="O637">
            <v>44833</v>
          </cell>
          <cell r="P637">
            <v>44834</v>
          </cell>
          <cell r="Q637">
            <v>6</v>
          </cell>
          <cell r="R637">
            <v>45015</v>
          </cell>
          <cell r="S637">
            <v>45016</v>
          </cell>
          <cell r="T637">
            <v>6</v>
          </cell>
          <cell r="U637">
            <v>45199</v>
          </cell>
          <cell r="V637">
            <v>90957043</v>
          </cell>
          <cell r="W637">
            <v>37909</v>
          </cell>
          <cell r="X637">
            <v>18</v>
          </cell>
        </row>
        <row r="637">
          <cell r="AH637">
            <v>18</v>
          </cell>
        </row>
        <row r="638">
          <cell r="B638">
            <v>1531</v>
          </cell>
          <cell r="C638" t="str">
            <v>针车C2线</v>
          </cell>
          <cell r="D638" t="str">
            <v>​​​​​​​​​​​​​​​​​​​​​​​​​​​​​​​​​​​​​​​​​​​​​​​​​​​​​​​​​​​​​​​​​ព្រំ​ សេត</v>
          </cell>
          <cell r="E638" t="str">
            <v>PROM SET</v>
          </cell>
          <cell r="F638" t="str">
            <v>F</v>
          </cell>
          <cell r="G638">
            <v>44558</v>
          </cell>
          <cell r="H638">
            <v>3</v>
          </cell>
          <cell r="I638">
            <v>44648</v>
          </cell>
        </row>
        <row r="638">
          <cell r="M638">
            <v>44649</v>
          </cell>
          <cell r="N638">
            <v>6</v>
          </cell>
          <cell r="O638">
            <v>44833</v>
          </cell>
          <cell r="P638">
            <v>44834</v>
          </cell>
          <cell r="Q638">
            <v>6</v>
          </cell>
          <cell r="R638">
            <v>45015</v>
          </cell>
          <cell r="S638">
            <v>45016</v>
          </cell>
          <cell r="T638">
            <v>6</v>
          </cell>
          <cell r="U638">
            <v>45199</v>
          </cell>
          <cell r="V638">
            <v>11197379</v>
          </cell>
          <cell r="W638">
            <v>29592</v>
          </cell>
          <cell r="X638">
            <v>41</v>
          </cell>
        </row>
        <row r="638">
          <cell r="AH638">
            <v>18</v>
          </cell>
        </row>
        <row r="639">
          <cell r="B639">
            <v>1534</v>
          </cell>
          <cell r="C639" t="str">
            <v>针车B2线</v>
          </cell>
          <cell r="D639" t="str">
            <v>ងួន វិន </v>
          </cell>
          <cell r="E639" t="str">
            <v>NGUON RIN</v>
          </cell>
          <cell r="F639" t="str">
            <v>M</v>
          </cell>
          <cell r="G639">
            <v>44560</v>
          </cell>
          <cell r="H639">
            <v>3</v>
          </cell>
          <cell r="I639">
            <v>44650</v>
          </cell>
        </row>
        <row r="639">
          <cell r="M639">
            <v>44651</v>
          </cell>
          <cell r="N639">
            <v>6</v>
          </cell>
          <cell r="O639">
            <v>44834</v>
          </cell>
          <cell r="P639">
            <v>44835</v>
          </cell>
          <cell r="Q639">
            <v>6</v>
          </cell>
          <cell r="R639">
            <v>45017</v>
          </cell>
          <cell r="S639">
            <v>45018</v>
          </cell>
          <cell r="T639">
            <v>6</v>
          </cell>
          <cell r="U639">
            <v>45201</v>
          </cell>
          <cell r="V639">
            <v>90858495</v>
          </cell>
          <cell r="W639">
            <v>30935</v>
          </cell>
          <cell r="X639">
            <v>37</v>
          </cell>
          <cell r="Y639" t="str">
            <v>18403202345143ជ</v>
          </cell>
        </row>
        <row r="639">
          <cell r="AG639" t="str">
            <v>124-559-4360</v>
          </cell>
          <cell r="AH639">
            <v>18</v>
          </cell>
        </row>
        <row r="640">
          <cell r="B640">
            <v>1533</v>
          </cell>
          <cell r="C640" t="str">
            <v>针车A1线</v>
          </cell>
          <cell r="D640" t="str">
            <v>អឿន សាវ៉េត</v>
          </cell>
          <cell r="E640" t="str">
            <v>OEUN SAVET</v>
          </cell>
          <cell r="F640" t="str">
            <v>M</v>
          </cell>
          <cell r="G640">
            <v>44560</v>
          </cell>
          <cell r="H640">
            <v>3</v>
          </cell>
          <cell r="I640">
            <v>44650</v>
          </cell>
        </row>
        <row r="640">
          <cell r="M640">
            <v>44651</v>
          </cell>
          <cell r="N640">
            <v>6</v>
          </cell>
          <cell r="O640">
            <v>44834</v>
          </cell>
          <cell r="P640">
            <v>44835</v>
          </cell>
          <cell r="Q640">
            <v>6</v>
          </cell>
          <cell r="R640">
            <v>45017</v>
          </cell>
          <cell r="S640">
            <v>45018</v>
          </cell>
          <cell r="T640">
            <v>6</v>
          </cell>
          <cell r="U640">
            <v>45201</v>
          </cell>
          <cell r="V640">
            <v>90913458</v>
          </cell>
          <cell r="W640">
            <v>37376</v>
          </cell>
          <cell r="X640">
            <v>19</v>
          </cell>
        </row>
        <row r="640">
          <cell r="AG640" t="str">
            <v>128-559-5273</v>
          </cell>
          <cell r="AH640">
            <v>18</v>
          </cell>
        </row>
        <row r="641">
          <cell r="B641">
            <v>1532</v>
          </cell>
          <cell r="C641" t="str">
            <v>成型A线</v>
          </cell>
          <cell r="D641" t="str">
            <v>ខ្មៅ សៅ</v>
          </cell>
          <cell r="E641" t="str">
            <v>KHMAO SAO</v>
          </cell>
          <cell r="F641" t="str">
            <v>F</v>
          </cell>
          <cell r="G641">
            <v>44560</v>
          </cell>
          <cell r="H641">
            <v>3</v>
          </cell>
          <cell r="I641">
            <v>44650</v>
          </cell>
        </row>
        <row r="641">
          <cell r="M641">
            <v>44651</v>
          </cell>
          <cell r="N641">
            <v>6</v>
          </cell>
          <cell r="O641">
            <v>44834</v>
          </cell>
          <cell r="P641">
            <v>44835</v>
          </cell>
          <cell r="Q641">
            <v>6</v>
          </cell>
          <cell r="R641">
            <v>45017</v>
          </cell>
          <cell r="S641">
            <v>45018</v>
          </cell>
          <cell r="T641">
            <v>6</v>
          </cell>
          <cell r="U641">
            <v>45201</v>
          </cell>
          <cell r="V641">
            <v>90947425</v>
          </cell>
          <cell r="W641">
            <v>37383</v>
          </cell>
          <cell r="X641">
            <v>19</v>
          </cell>
          <cell r="Y641" t="str">
            <v>20211212676641ឈ</v>
          </cell>
        </row>
        <row r="641">
          <cell r="AG641" t="str">
            <v>121-518-7605</v>
          </cell>
          <cell r="AH641">
            <v>18</v>
          </cell>
        </row>
        <row r="642">
          <cell r="B642">
            <v>1526</v>
          </cell>
          <cell r="C642" t="str">
            <v>针车A2线</v>
          </cell>
          <cell r="D642" t="str">
            <v>សន មនោរា</v>
          </cell>
          <cell r="E642" t="str">
            <v>SORN MONOREA</v>
          </cell>
          <cell r="F642" t="str">
            <v>F</v>
          </cell>
          <cell r="G642">
            <v>44560</v>
          </cell>
          <cell r="H642">
            <v>3</v>
          </cell>
          <cell r="I642">
            <v>44650</v>
          </cell>
        </row>
        <row r="642">
          <cell r="M642">
            <v>44651</v>
          </cell>
          <cell r="N642">
            <v>6</v>
          </cell>
          <cell r="O642">
            <v>44834</v>
          </cell>
          <cell r="P642">
            <v>44835</v>
          </cell>
          <cell r="Q642">
            <v>6</v>
          </cell>
          <cell r="R642">
            <v>45017</v>
          </cell>
          <cell r="S642">
            <v>45018</v>
          </cell>
          <cell r="T642">
            <v>6</v>
          </cell>
          <cell r="U642">
            <v>45201</v>
          </cell>
          <cell r="V642">
            <v>160544813</v>
          </cell>
          <cell r="W642">
            <v>37083</v>
          </cell>
          <cell r="X642">
            <v>20</v>
          </cell>
          <cell r="Y642" t="str">
            <v>20103202342928ច</v>
          </cell>
        </row>
        <row r="642">
          <cell r="AG642" t="str">
            <v>128-869-8667</v>
          </cell>
          <cell r="AH642">
            <v>18</v>
          </cell>
        </row>
        <row r="643">
          <cell r="B643">
            <v>1525</v>
          </cell>
          <cell r="C643" t="str">
            <v>针车A2线</v>
          </cell>
          <cell r="D643" t="str">
            <v>ហេង ចិន្ដា</v>
          </cell>
          <cell r="E643" t="str">
            <v>HENG CHENDA</v>
          </cell>
          <cell r="F643" t="str">
            <v>F</v>
          </cell>
          <cell r="G643">
            <v>44560</v>
          </cell>
          <cell r="H643">
            <v>3</v>
          </cell>
          <cell r="I643">
            <v>44650</v>
          </cell>
        </row>
        <row r="643">
          <cell r="M643">
            <v>44651</v>
          </cell>
          <cell r="N643">
            <v>6</v>
          </cell>
          <cell r="O643">
            <v>44834</v>
          </cell>
          <cell r="P643">
            <v>44835</v>
          </cell>
          <cell r="Q643">
            <v>6</v>
          </cell>
          <cell r="R643">
            <v>45017</v>
          </cell>
          <cell r="S643">
            <v>45018</v>
          </cell>
          <cell r="T643">
            <v>6</v>
          </cell>
          <cell r="U643">
            <v>45201</v>
          </cell>
          <cell r="V643">
            <v>90556256</v>
          </cell>
          <cell r="W643">
            <v>33137</v>
          </cell>
          <cell r="X643">
            <v>31</v>
          </cell>
          <cell r="Y643" t="str">
            <v>29008192159413ផ</v>
          </cell>
        </row>
        <row r="643">
          <cell r="AG643" t="str">
            <v>125-938-5538</v>
          </cell>
          <cell r="AH643">
            <v>18</v>
          </cell>
        </row>
        <row r="644">
          <cell r="B644">
            <v>1489</v>
          </cell>
          <cell r="C644" t="str">
            <v>针车E1线</v>
          </cell>
          <cell r="D644" t="str">
            <v>កែវ ធីតា</v>
          </cell>
          <cell r="E644" t="str">
            <v>KEO THIDA</v>
          </cell>
          <cell r="F644" t="str">
            <v>F</v>
          </cell>
          <cell r="G644">
            <v>44564</v>
          </cell>
          <cell r="H644">
            <v>3</v>
          </cell>
          <cell r="I644">
            <v>44654</v>
          </cell>
        </row>
        <row r="644">
          <cell r="M644">
            <v>44655</v>
          </cell>
          <cell r="N644">
            <v>6</v>
          </cell>
          <cell r="O644">
            <v>44838</v>
          </cell>
          <cell r="P644">
            <v>44839</v>
          </cell>
          <cell r="Q644">
            <v>6</v>
          </cell>
          <cell r="R644">
            <v>45021</v>
          </cell>
          <cell r="S644">
            <v>45022</v>
          </cell>
          <cell r="T644">
            <v>6</v>
          </cell>
          <cell r="U644">
            <v>45205</v>
          </cell>
          <cell r="V644">
            <v>90653867</v>
          </cell>
          <cell r="W644">
            <v>30134</v>
          </cell>
          <cell r="X644">
            <v>39</v>
          </cell>
        </row>
        <row r="644">
          <cell r="AA644">
            <v>975170196</v>
          </cell>
        </row>
        <row r="644">
          <cell r="AG644" t="str">
            <v>125-492-7768</v>
          </cell>
          <cell r="AH644">
            <v>18</v>
          </cell>
        </row>
        <row r="645">
          <cell r="B645">
            <v>1535</v>
          </cell>
          <cell r="C645" t="str">
            <v>针车E1线</v>
          </cell>
          <cell r="D645" t="str">
            <v>ជា ធីតា</v>
          </cell>
          <cell r="E645" t="str">
            <v>CHEA THYDA</v>
          </cell>
          <cell r="F645" t="str">
            <v>F</v>
          </cell>
          <cell r="G645">
            <v>44564</v>
          </cell>
          <cell r="H645">
            <v>3</v>
          </cell>
          <cell r="I645">
            <v>44654</v>
          </cell>
        </row>
        <row r="645">
          <cell r="M645">
            <v>44655</v>
          </cell>
          <cell r="N645">
            <v>6</v>
          </cell>
          <cell r="O645">
            <v>44838</v>
          </cell>
          <cell r="P645">
            <v>44839</v>
          </cell>
          <cell r="Q645">
            <v>6</v>
          </cell>
          <cell r="R645">
            <v>45021</v>
          </cell>
          <cell r="S645">
            <v>45022</v>
          </cell>
          <cell r="T645">
            <v>6</v>
          </cell>
          <cell r="U645">
            <v>45205</v>
          </cell>
          <cell r="V645">
            <v>90883891</v>
          </cell>
          <cell r="W645">
            <v>36581</v>
          </cell>
          <cell r="X645">
            <v>22</v>
          </cell>
          <cell r="Y645" t="str">
            <v>20005181414104ឡ</v>
          </cell>
        </row>
        <row r="645">
          <cell r="AA645">
            <v>975401743</v>
          </cell>
        </row>
        <row r="645">
          <cell r="AH645">
            <v>18</v>
          </cell>
        </row>
        <row r="646">
          <cell r="B646">
            <v>1485</v>
          </cell>
          <cell r="C646" t="str">
            <v>针车E3线</v>
          </cell>
          <cell r="D646" t="str">
            <v>សេក សេន</v>
          </cell>
          <cell r="E646" t="str">
            <v>SEK SEN</v>
          </cell>
          <cell r="F646" t="str">
            <v>F</v>
          </cell>
          <cell r="G646">
            <v>44564</v>
          </cell>
          <cell r="H646">
            <v>3</v>
          </cell>
          <cell r="I646">
            <v>44654</v>
          </cell>
        </row>
        <row r="646">
          <cell r="M646">
            <v>44655</v>
          </cell>
          <cell r="N646">
            <v>6</v>
          </cell>
          <cell r="O646">
            <v>44838</v>
          </cell>
          <cell r="P646">
            <v>44839</v>
          </cell>
          <cell r="Q646">
            <v>6</v>
          </cell>
          <cell r="R646">
            <v>45021</v>
          </cell>
          <cell r="S646">
            <v>45022</v>
          </cell>
          <cell r="T646">
            <v>6</v>
          </cell>
          <cell r="U646">
            <v>45205</v>
          </cell>
          <cell r="V646">
            <v>90609978</v>
          </cell>
          <cell r="W646">
            <v>32206</v>
          </cell>
          <cell r="X646">
            <v>33</v>
          </cell>
          <cell r="Y646" t="str">
            <v>28809160252990វ</v>
          </cell>
        </row>
        <row r="646">
          <cell r="AA646">
            <v>886940382</v>
          </cell>
        </row>
        <row r="646">
          <cell r="AG646" t="str">
            <v>124-146-5865</v>
          </cell>
          <cell r="AH646">
            <v>18</v>
          </cell>
        </row>
        <row r="647">
          <cell r="B647">
            <v>1546</v>
          </cell>
          <cell r="C647" t="str">
            <v>针车F1线</v>
          </cell>
          <cell r="D647" t="str">
            <v>ទុំ សេដ្ឋា</v>
          </cell>
          <cell r="E647" t="str">
            <v>TUM SETHA</v>
          </cell>
          <cell r="F647" t="str">
            <v>F</v>
          </cell>
          <cell r="G647">
            <v>44564</v>
          </cell>
          <cell r="H647">
            <v>3</v>
          </cell>
          <cell r="I647">
            <v>44654</v>
          </cell>
        </row>
        <row r="647">
          <cell r="M647">
            <v>44655</v>
          </cell>
          <cell r="N647">
            <v>6</v>
          </cell>
          <cell r="O647">
            <v>44838</v>
          </cell>
          <cell r="P647">
            <v>44839</v>
          </cell>
          <cell r="Q647">
            <v>6</v>
          </cell>
          <cell r="R647">
            <v>45021</v>
          </cell>
          <cell r="S647">
            <v>45022</v>
          </cell>
          <cell r="T647">
            <v>6</v>
          </cell>
          <cell r="U647">
            <v>45205</v>
          </cell>
          <cell r="V647">
            <v>90893890</v>
          </cell>
          <cell r="W647">
            <v>30670</v>
          </cell>
          <cell r="X647">
            <v>38</v>
          </cell>
          <cell r="Y647" t="str">
            <v>18304192036126ឍ</v>
          </cell>
        </row>
        <row r="647">
          <cell r="AA647">
            <v>887786724</v>
          </cell>
        </row>
        <row r="647">
          <cell r="AG647" t="str">
            <v>124-844-0324</v>
          </cell>
          <cell r="AH647">
            <v>18</v>
          </cell>
        </row>
        <row r="648">
          <cell r="B648">
            <v>1551</v>
          </cell>
          <cell r="C648" t="str">
            <v>裁断晚班</v>
          </cell>
          <cell r="D648" t="str">
            <v>សេក សុវណ្ណរ័ត្ន</v>
          </cell>
          <cell r="E648" t="str">
            <v>SEK SOVANNROTH</v>
          </cell>
          <cell r="F648" t="str">
            <v>F</v>
          </cell>
          <cell r="G648">
            <v>44564</v>
          </cell>
          <cell r="H648">
            <v>3</v>
          </cell>
          <cell r="I648">
            <v>44654</v>
          </cell>
        </row>
        <row r="648">
          <cell r="M648">
            <v>44655</v>
          </cell>
          <cell r="N648">
            <v>6</v>
          </cell>
          <cell r="O648">
            <v>44838</v>
          </cell>
          <cell r="P648">
            <v>44839</v>
          </cell>
          <cell r="Q648">
            <v>6</v>
          </cell>
          <cell r="R648">
            <v>45021</v>
          </cell>
          <cell r="S648">
            <v>45022</v>
          </cell>
          <cell r="T648">
            <v>6</v>
          </cell>
          <cell r="U648">
            <v>45205</v>
          </cell>
          <cell r="V648">
            <v>90489514</v>
          </cell>
          <cell r="W648">
            <v>35158</v>
          </cell>
          <cell r="X648">
            <v>25</v>
          </cell>
          <cell r="Y648" t="str">
            <v>19603170639799ង</v>
          </cell>
        </row>
        <row r="648">
          <cell r="AA648">
            <v>977464428</v>
          </cell>
        </row>
        <row r="648">
          <cell r="AG648" t="str">
            <v>128-849-1069</v>
          </cell>
          <cell r="AH648">
            <v>18</v>
          </cell>
        </row>
        <row r="649">
          <cell r="B649">
            <v>1524</v>
          </cell>
          <cell r="C649" t="str">
            <v>针车C2线</v>
          </cell>
          <cell r="D649" t="str">
            <v>ប៉ែន សុធា</v>
          </cell>
          <cell r="E649" t="str">
            <v>PEN SOTHEA</v>
          </cell>
          <cell r="F649" t="str">
            <v>F</v>
          </cell>
          <cell r="G649">
            <v>44564</v>
          </cell>
          <cell r="H649">
            <v>3</v>
          </cell>
          <cell r="I649">
            <v>44654</v>
          </cell>
        </row>
        <row r="649">
          <cell r="M649">
            <v>44655</v>
          </cell>
          <cell r="N649">
            <v>6</v>
          </cell>
          <cell r="O649">
            <v>44838</v>
          </cell>
          <cell r="P649">
            <v>44839</v>
          </cell>
          <cell r="Q649">
            <v>6</v>
          </cell>
          <cell r="R649">
            <v>45021</v>
          </cell>
          <cell r="S649">
            <v>45022</v>
          </cell>
          <cell r="T649">
            <v>6</v>
          </cell>
          <cell r="U649">
            <v>45205</v>
          </cell>
          <cell r="V649" t="str">
            <v>170441339(01)</v>
          </cell>
          <cell r="W649">
            <v>32244</v>
          </cell>
          <cell r="X649">
            <v>33</v>
          </cell>
          <cell r="Y649" t="str">
            <v>28804170719077វ</v>
          </cell>
        </row>
        <row r="649">
          <cell r="AA649">
            <v>882955360</v>
          </cell>
        </row>
        <row r="649">
          <cell r="AG649" t="str">
            <v>125-938-6077</v>
          </cell>
          <cell r="AH649">
            <v>18</v>
          </cell>
        </row>
        <row r="650">
          <cell r="B650">
            <v>1502</v>
          </cell>
          <cell r="C650" t="str">
            <v>印刷</v>
          </cell>
          <cell r="D650" t="str">
            <v>ខឿ សុទិត្យ</v>
          </cell>
          <cell r="E650" t="str">
            <v>KHOEUR SOTIT</v>
          </cell>
          <cell r="F650" t="str">
            <v>M</v>
          </cell>
          <cell r="G650">
            <v>44564</v>
          </cell>
          <cell r="H650">
            <v>3</v>
          </cell>
          <cell r="I650">
            <v>44654</v>
          </cell>
        </row>
        <row r="650">
          <cell r="M650">
            <v>44655</v>
          </cell>
          <cell r="N650">
            <v>6</v>
          </cell>
          <cell r="O650">
            <v>44838</v>
          </cell>
          <cell r="P650">
            <v>44839</v>
          </cell>
          <cell r="Q650">
            <v>6</v>
          </cell>
          <cell r="R650">
            <v>45021</v>
          </cell>
          <cell r="S650">
            <v>45022</v>
          </cell>
          <cell r="T650">
            <v>6</v>
          </cell>
          <cell r="U650">
            <v>45205</v>
          </cell>
          <cell r="V650">
            <v>90883543</v>
          </cell>
          <cell r="W650">
            <v>36800</v>
          </cell>
          <cell r="X650">
            <v>21</v>
          </cell>
          <cell r="Y650" t="str">
            <v>10097192127094ដ</v>
          </cell>
        </row>
        <row r="650">
          <cell r="AA650">
            <v>882161865</v>
          </cell>
        </row>
        <row r="650">
          <cell r="AG650">
            <v>1325596</v>
          </cell>
          <cell r="AH650">
            <v>18</v>
          </cell>
        </row>
        <row r="651">
          <cell r="B651">
            <v>1501</v>
          </cell>
          <cell r="C651" t="str">
            <v>印刷</v>
          </cell>
          <cell r="D651" t="str">
            <v>ចែម យុទ្ធា</v>
          </cell>
          <cell r="E651" t="str">
            <v>CHEM YUTHEA</v>
          </cell>
          <cell r="F651" t="str">
            <v>M</v>
          </cell>
          <cell r="G651">
            <v>44564</v>
          </cell>
          <cell r="H651">
            <v>3</v>
          </cell>
          <cell r="I651">
            <v>44654</v>
          </cell>
        </row>
        <row r="651">
          <cell r="M651">
            <v>44655</v>
          </cell>
          <cell r="N651">
            <v>6</v>
          </cell>
          <cell r="O651">
            <v>44838</v>
          </cell>
          <cell r="P651">
            <v>44839</v>
          </cell>
          <cell r="Q651">
            <v>6</v>
          </cell>
          <cell r="R651">
            <v>45021</v>
          </cell>
          <cell r="S651">
            <v>45022</v>
          </cell>
          <cell r="T651">
            <v>6</v>
          </cell>
          <cell r="U651">
            <v>45205</v>
          </cell>
          <cell r="V651">
            <v>40528962</v>
          </cell>
          <cell r="W651">
            <v>36831</v>
          </cell>
          <cell r="X651">
            <v>21</v>
          </cell>
        </row>
        <row r="651">
          <cell r="AA651">
            <v>88928225</v>
          </cell>
        </row>
        <row r="651">
          <cell r="AG651" t="str">
            <v>有发票</v>
          </cell>
          <cell r="AH651">
            <v>18</v>
          </cell>
        </row>
        <row r="652">
          <cell r="B652">
            <v>1500</v>
          </cell>
          <cell r="C652" t="str">
            <v>裁断</v>
          </cell>
          <cell r="D652" t="str">
            <v>យី សាដា</v>
          </cell>
          <cell r="E652" t="str">
            <v>YI SADA</v>
          </cell>
          <cell r="F652" t="str">
            <v>M</v>
          </cell>
          <cell r="G652">
            <v>44564</v>
          </cell>
          <cell r="H652">
            <v>3</v>
          </cell>
          <cell r="I652">
            <v>44654</v>
          </cell>
        </row>
        <row r="652">
          <cell r="M652">
            <v>44655</v>
          </cell>
          <cell r="N652">
            <v>6</v>
          </cell>
          <cell r="O652">
            <v>44838</v>
          </cell>
          <cell r="P652">
            <v>44839</v>
          </cell>
          <cell r="Q652">
            <v>6</v>
          </cell>
          <cell r="R652">
            <v>45021</v>
          </cell>
          <cell r="S652">
            <v>45022</v>
          </cell>
          <cell r="T652">
            <v>6</v>
          </cell>
          <cell r="U652">
            <v>45205</v>
          </cell>
          <cell r="V652">
            <v>90711181</v>
          </cell>
          <cell r="W652">
            <v>35557</v>
          </cell>
          <cell r="X652">
            <v>24</v>
          </cell>
          <cell r="Y652" t="str">
            <v>19712171045332ឍ</v>
          </cell>
        </row>
        <row r="652">
          <cell r="AA652">
            <v>975701519</v>
          </cell>
        </row>
        <row r="652">
          <cell r="AG652" t="str">
            <v>127-140-0786</v>
          </cell>
          <cell r="AH652">
            <v>18</v>
          </cell>
        </row>
        <row r="653">
          <cell r="B653">
            <v>1499</v>
          </cell>
          <cell r="C653" t="str">
            <v>印刷</v>
          </cell>
          <cell r="D653" t="str">
            <v>ប៉ែន រ៉ាវី</v>
          </cell>
          <cell r="E653" t="str">
            <v>PEN RAVY</v>
          </cell>
          <cell r="F653" t="str">
            <v>M</v>
          </cell>
          <cell r="G653">
            <v>44564</v>
          </cell>
          <cell r="H653">
            <v>3</v>
          </cell>
          <cell r="I653">
            <v>44654</v>
          </cell>
        </row>
        <row r="653">
          <cell r="M653">
            <v>44655</v>
          </cell>
          <cell r="N653">
            <v>6</v>
          </cell>
          <cell r="O653">
            <v>44838</v>
          </cell>
          <cell r="P653">
            <v>44839</v>
          </cell>
          <cell r="Q653">
            <v>6</v>
          </cell>
          <cell r="R653">
            <v>45021</v>
          </cell>
          <cell r="S653">
            <v>45022</v>
          </cell>
          <cell r="T653">
            <v>6</v>
          </cell>
          <cell r="U653">
            <v>45205</v>
          </cell>
          <cell r="V653">
            <v>90639156</v>
          </cell>
          <cell r="W653">
            <v>32509</v>
          </cell>
          <cell r="X653">
            <v>33</v>
          </cell>
          <cell r="Y653" t="str">
            <v>18909202471098ល</v>
          </cell>
        </row>
        <row r="653">
          <cell r="AG653" t="str">
            <v>128-590-2301</v>
          </cell>
          <cell r="AH653">
            <v>18</v>
          </cell>
        </row>
        <row r="654">
          <cell r="B654">
            <v>1496</v>
          </cell>
          <cell r="C654" t="str">
            <v>裁断</v>
          </cell>
          <cell r="D654" t="str">
            <v>ប៉ុល វេន</v>
          </cell>
          <cell r="E654" t="str">
            <v>POL VEN </v>
          </cell>
          <cell r="F654" t="str">
            <v>M</v>
          </cell>
          <cell r="G654">
            <v>44564</v>
          </cell>
          <cell r="H654">
            <v>3</v>
          </cell>
          <cell r="I654">
            <v>44654</v>
          </cell>
        </row>
        <row r="654">
          <cell r="M654">
            <v>44655</v>
          </cell>
          <cell r="N654">
            <v>6</v>
          </cell>
          <cell r="O654">
            <v>44838</v>
          </cell>
          <cell r="P654">
            <v>44839</v>
          </cell>
          <cell r="Q654">
            <v>6</v>
          </cell>
          <cell r="R654">
            <v>45021</v>
          </cell>
          <cell r="S654">
            <v>45022</v>
          </cell>
          <cell r="T654">
            <v>6</v>
          </cell>
          <cell r="U654">
            <v>45205</v>
          </cell>
          <cell r="V654">
            <v>90703711</v>
          </cell>
          <cell r="W654">
            <v>29284</v>
          </cell>
          <cell r="X654">
            <v>41</v>
          </cell>
        </row>
        <row r="654">
          <cell r="AA654">
            <v>889386251</v>
          </cell>
        </row>
        <row r="654">
          <cell r="AH654">
            <v>18</v>
          </cell>
        </row>
        <row r="655">
          <cell r="B655">
            <v>1488</v>
          </cell>
          <cell r="C655" t="str">
            <v>印刷</v>
          </cell>
          <cell r="D655" t="str">
            <v>ខៀវ ថន</v>
          </cell>
          <cell r="E655" t="str">
            <v>KHIEV THAN</v>
          </cell>
          <cell r="F655" t="str">
            <v>M</v>
          </cell>
          <cell r="G655">
            <v>44564</v>
          </cell>
          <cell r="H655">
            <v>3</v>
          </cell>
          <cell r="I655">
            <v>44654</v>
          </cell>
        </row>
        <row r="655">
          <cell r="M655">
            <v>44655</v>
          </cell>
          <cell r="N655">
            <v>6</v>
          </cell>
          <cell r="O655">
            <v>44838</v>
          </cell>
          <cell r="P655">
            <v>44839</v>
          </cell>
          <cell r="Q655">
            <v>6</v>
          </cell>
          <cell r="R655">
            <v>45021</v>
          </cell>
          <cell r="S655">
            <v>45022</v>
          </cell>
          <cell r="T655">
            <v>6</v>
          </cell>
          <cell r="U655">
            <v>45205</v>
          </cell>
          <cell r="V655">
            <v>90703886</v>
          </cell>
          <cell r="W655">
            <v>33971</v>
          </cell>
          <cell r="X655">
            <v>29</v>
          </cell>
          <cell r="Y655" t="str">
            <v>29306192091047ប</v>
          </cell>
        </row>
        <row r="655">
          <cell r="AA655">
            <v>882943862</v>
          </cell>
        </row>
        <row r="655">
          <cell r="AG655">
            <v>1245407</v>
          </cell>
          <cell r="AH655">
            <v>18</v>
          </cell>
        </row>
        <row r="656">
          <cell r="B656">
            <v>1508</v>
          </cell>
          <cell r="C656" t="str">
            <v>针车E1线</v>
          </cell>
          <cell r="D656" t="str">
            <v>ដាម ស្រីពេជ្រ</v>
          </cell>
          <cell r="E656" t="str">
            <v>DAM SREYPICH</v>
          </cell>
          <cell r="F656" t="str">
            <v>F</v>
          </cell>
          <cell r="G656">
            <v>44564</v>
          </cell>
          <cell r="H656">
            <v>3</v>
          </cell>
          <cell r="I656">
            <v>44654</v>
          </cell>
        </row>
        <row r="656">
          <cell r="M656">
            <v>44655</v>
          </cell>
          <cell r="N656">
            <v>6</v>
          </cell>
          <cell r="O656">
            <v>44838</v>
          </cell>
          <cell r="P656">
            <v>44839</v>
          </cell>
          <cell r="Q656">
            <v>6</v>
          </cell>
          <cell r="R656">
            <v>45021</v>
          </cell>
          <cell r="S656">
            <v>45022</v>
          </cell>
          <cell r="T656">
            <v>6</v>
          </cell>
          <cell r="U656">
            <v>45205</v>
          </cell>
          <cell r="V656">
            <v>90922868</v>
          </cell>
          <cell r="W656">
            <v>38602</v>
          </cell>
          <cell r="X656">
            <v>16</v>
          </cell>
        </row>
        <row r="656">
          <cell r="AH656">
            <v>18</v>
          </cell>
        </row>
        <row r="657">
          <cell r="B657">
            <v>1547</v>
          </cell>
          <cell r="C657" t="str">
            <v>针车E2线</v>
          </cell>
          <cell r="D657" t="str">
            <v>គង់ ហន</v>
          </cell>
          <cell r="E657" t="str">
            <v>KONG HORN </v>
          </cell>
          <cell r="F657" t="str">
            <v>M</v>
          </cell>
          <cell r="G657">
            <v>44565</v>
          </cell>
          <cell r="H657">
            <v>3</v>
          </cell>
          <cell r="I657">
            <v>44655</v>
          </cell>
        </row>
        <row r="657">
          <cell r="M657">
            <v>44656</v>
          </cell>
          <cell r="N657">
            <v>6</v>
          </cell>
          <cell r="O657">
            <v>44839</v>
          </cell>
          <cell r="P657">
            <v>44840</v>
          </cell>
          <cell r="Q657">
            <v>6</v>
          </cell>
          <cell r="R657">
            <v>45022</v>
          </cell>
          <cell r="S657">
            <v>45023</v>
          </cell>
          <cell r="T657">
            <v>6</v>
          </cell>
          <cell r="U657">
            <v>45206</v>
          </cell>
          <cell r="V657">
            <v>90566735</v>
          </cell>
          <cell r="W657">
            <v>31082</v>
          </cell>
          <cell r="X657">
            <v>37</v>
          </cell>
          <cell r="Y657" t="str">
            <v>18504170695514ភ</v>
          </cell>
        </row>
        <row r="657">
          <cell r="AA657">
            <v>713687929</v>
          </cell>
        </row>
        <row r="657">
          <cell r="AG657">
            <v>3065848</v>
          </cell>
          <cell r="AH657">
            <v>18</v>
          </cell>
        </row>
        <row r="658">
          <cell r="B658">
            <v>1545</v>
          </cell>
          <cell r="C658" t="str">
            <v>针车F1线</v>
          </cell>
          <cell r="D658" t="str">
            <v>នួន សាវី</v>
          </cell>
          <cell r="E658" t="str">
            <v>NUON SAVY</v>
          </cell>
          <cell r="F658" t="str">
            <v>M</v>
          </cell>
          <cell r="G658">
            <v>44565</v>
          </cell>
          <cell r="H658">
            <v>3</v>
          </cell>
          <cell r="I658">
            <v>44655</v>
          </cell>
        </row>
        <row r="658">
          <cell r="M658">
            <v>44656</v>
          </cell>
          <cell r="N658">
            <v>6</v>
          </cell>
          <cell r="O658">
            <v>44839</v>
          </cell>
          <cell r="P658">
            <v>44840</v>
          </cell>
          <cell r="Q658">
            <v>6</v>
          </cell>
          <cell r="R658">
            <v>45022</v>
          </cell>
          <cell r="S658">
            <v>45023</v>
          </cell>
          <cell r="T658">
            <v>6</v>
          </cell>
          <cell r="U658">
            <v>45206</v>
          </cell>
          <cell r="V658">
            <v>90694324</v>
          </cell>
          <cell r="W658">
            <v>30286</v>
          </cell>
          <cell r="X658">
            <v>39</v>
          </cell>
          <cell r="Y658" t="str">
            <v>28206170806580ប</v>
          </cell>
        </row>
        <row r="658">
          <cell r="AA658">
            <v>978076629</v>
          </cell>
        </row>
        <row r="658">
          <cell r="AG658" t="str">
            <v>124-198-8922</v>
          </cell>
          <cell r="AH658">
            <v>18</v>
          </cell>
        </row>
        <row r="659">
          <cell r="B659">
            <v>1544</v>
          </cell>
          <cell r="C659" t="str">
            <v>针车B2线</v>
          </cell>
          <cell r="D659" t="str">
            <v>ញ៉ែម ស៊ាង</v>
          </cell>
          <cell r="E659" t="str">
            <v>NHEM SEANG</v>
          </cell>
          <cell r="F659" t="str">
            <v>M</v>
          </cell>
          <cell r="G659">
            <v>44565</v>
          </cell>
          <cell r="H659">
            <v>3</v>
          </cell>
          <cell r="I659">
            <v>44655</v>
          </cell>
        </row>
        <row r="659">
          <cell r="M659">
            <v>44656</v>
          </cell>
          <cell r="N659">
            <v>6</v>
          </cell>
          <cell r="O659">
            <v>44839</v>
          </cell>
          <cell r="P659">
            <v>44840</v>
          </cell>
          <cell r="Q659">
            <v>6</v>
          </cell>
          <cell r="R659">
            <v>45022</v>
          </cell>
          <cell r="S659">
            <v>45023</v>
          </cell>
          <cell r="T659">
            <v>6</v>
          </cell>
          <cell r="U659">
            <v>45206</v>
          </cell>
          <cell r="V659">
            <v>250138400</v>
          </cell>
          <cell r="W659">
            <v>31695</v>
          </cell>
          <cell r="X659">
            <v>35</v>
          </cell>
        </row>
        <row r="659">
          <cell r="AA659">
            <v>977363539</v>
          </cell>
        </row>
        <row r="659">
          <cell r="AG659" t="str">
            <v>128-558-6886</v>
          </cell>
          <cell r="AH659">
            <v>18</v>
          </cell>
        </row>
        <row r="660">
          <cell r="B660">
            <v>1543</v>
          </cell>
          <cell r="C660" t="str">
            <v>针车B1线</v>
          </cell>
          <cell r="D660" t="str">
            <v>មុំ សាវ៉េន</v>
          </cell>
          <cell r="E660" t="str">
            <v>MOM SAVEN</v>
          </cell>
          <cell r="F660" t="str">
            <v>F</v>
          </cell>
          <cell r="G660">
            <v>44565</v>
          </cell>
          <cell r="H660">
            <v>3</v>
          </cell>
          <cell r="I660">
            <v>44655</v>
          </cell>
        </row>
        <row r="660">
          <cell r="M660">
            <v>44656</v>
          </cell>
          <cell r="N660">
            <v>6</v>
          </cell>
          <cell r="O660">
            <v>44839</v>
          </cell>
          <cell r="P660">
            <v>44840</v>
          </cell>
          <cell r="Q660">
            <v>6</v>
          </cell>
          <cell r="R660">
            <v>45022</v>
          </cell>
          <cell r="S660">
            <v>45023</v>
          </cell>
          <cell r="T660">
            <v>6</v>
          </cell>
          <cell r="U660">
            <v>45206</v>
          </cell>
          <cell r="V660">
            <v>90803176</v>
          </cell>
          <cell r="W660">
            <v>30392</v>
          </cell>
          <cell r="X660">
            <v>38</v>
          </cell>
          <cell r="Y660" t="str">
            <v>28304202354453ឌ</v>
          </cell>
        </row>
        <row r="660">
          <cell r="AA660">
            <v>974948360</v>
          </cell>
        </row>
        <row r="660">
          <cell r="AG660" t="str">
            <v>128-557-7429</v>
          </cell>
          <cell r="AH660">
            <v>18</v>
          </cell>
        </row>
        <row r="661">
          <cell r="B661">
            <v>1541</v>
          </cell>
          <cell r="C661" t="str">
            <v>针车F2线</v>
          </cell>
          <cell r="D661" t="str">
            <v>សន ស្រីលក្ខ័</v>
          </cell>
          <cell r="E661" t="str">
            <v>SAN SREYLEAK</v>
          </cell>
          <cell r="F661" t="str">
            <v>F</v>
          </cell>
          <cell r="G661">
            <v>44565</v>
          </cell>
          <cell r="H661">
            <v>3</v>
          </cell>
          <cell r="I661">
            <v>44655</v>
          </cell>
        </row>
        <row r="661">
          <cell r="M661">
            <v>44656</v>
          </cell>
          <cell r="N661">
            <v>6</v>
          </cell>
          <cell r="O661">
            <v>44839</v>
          </cell>
          <cell r="P661">
            <v>44840</v>
          </cell>
          <cell r="Q661">
            <v>6</v>
          </cell>
          <cell r="R661">
            <v>45022</v>
          </cell>
          <cell r="S661">
            <v>45023</v>
          </cell>
          <cell r="T661">
            <v>6</v>
          </cell>
          <cell r="U661">
            <v>45206</v>
          </cell>
          <cell r="V661">
            <v>160387831</v>
          </cell>
          <cell r="W661">
            <v>35712</v>
          </cell>
          <cell r="X661">
            <v>24</v>
          </cell>
        </row>
        <row r="661">
          <cell r="AA661">
            <v>979498096</v>
          </cell>
        </row>
        <row r="661">
          <cell r="AG661" t="str">
            <v>121-815-0819</v>
          </cell>
          <cell r="AH661">
            <v>18</v>
          </cell>
        </row>
        <row r="662">
          <cell r="B662">
            <v>1539</v>
          </cell>
          <cell r="C662" t="str">
            <v>针车F3线</v>
          </cell>
          <cell r="D662" t="str">
            <v>អ៊ុក វ៉ាន់ណាក់</v>
          </cell>
          <cell r="E662" t="str">
            <v>UK VANNAK</v>
          </cell>
          <cell r="F662" t="str">
            <v>F</v>
          </cell>
          <cell r="G662">
            <v>44565</v>
          </cell>
          <cell r="H662">
            <v>3</v>
          </cell>
          <cell r="I662">
            <v>44655</v>
          </cell>
        </row>
        <row r="662">
          <cell r="M662">
            <v>44656</v>
          </cell>
          <cell r="N662">
            <v>6</v>
          </cell>
          <cell r="O662">
            <v>44839</v>
          </cell>
          <cell r="P662">
            <v>44840</v>
          </cell>
          <cell r="Q662">
            <v>6</v>
          </cell>
          <cell r="R662">
            <v>45022</v>
          </cell>
          <cell r="S662">
            <v>45023</v>
          </cell>
          <cell r="T662">
            <v>6</v>
          </cell>
          <cell r="U662">
            <v>45206</v>
          </cell>
          <cell r="V662">
            <v>90838379</v>
          </cell>
          <cell r="W662">
            <v>28540</v>
          </cell>
          <cell r="X662">
            <v>44</v>
          </cell>
          <cell r="Y662" t="str">
            <v>27803202348145ថ</v>
          </cell>
        </row>
        <row r="662">
          <cell r="AA662">
            <v>973865594</v>
          </cell>
        </row>
        <row r="662">
          <cell r="AG662">
            <v>289714</v>
          </cell>
          <cell r="AH662">
            <v>18</v>
          </cell>
        </row>
        <row r="663">
          <cell r="B663">
            <v>1538</v>
          </cell>
          <cell r="C663" t="str">
            <v>针车B1线</v>
          </cell>
          <cell r="D663" t="str">
            <v>ទែន សាវ៉ាន</v>
          </cell>
          <cell r="E663" t="str">
            <v>TEN SAVAN</v>
          </cell>
          <cell r="F663" t="str">
            <v>F</v>
          </cell>
          <cell r="G663">
            <v>44565</v>
          </cell>
          <cell r="H663">
            <v>3</v>
          </cell>
          <cell r="I663">
            <v>44655</v>
          </cell>
        </row>
        <row r="663">
          <cell r="M663">
            <v>44656</v>
          </cell>
          <cell r="N663">
            <v>6</v>
          </cell>
          <cell r="O663">
            <v>44839</v>
          </cell>
          <cell r="P663">
            <v>44840</v>
          </cell>
          <cell r="Q663">
            <v>6</v>
          </cell>
          <cell r="R663">
            <v>45022</v>
          </cell>
          <cell r="S663">
            <v>45023</v>
          </cell>
          <cell r="T663">
            <v>6</v>
          </cell>
          <cell r="U663">
            <v>45206</v>
          </cell>
          <cell r="V663">
            <v>90530160</v>
          </cell>
          <cell r="W663">
            <v>32378</v>
          </cell>
          <cell r="X663">
            <v>33</v>
          </cell>
          <cell r="Y663" t="str">
            <v>28801170577500ធ</v>
          </cell>
        </row>
        <row r="663">
          <cell r="AA663">
            <v>979339926</v>
          </cell>
        </row>
        <row r="663">
          <cell r="AG663">
            <v>1904698</v>
          </cell>
          <cell r="AH663">
            <v>18</v>
          </cell>
        </row>
        <row r="664">
          <cell r="B664">
            <v>1549</v>
          </cell>
          <cell r="C664" t="str">
            <v>针车E5线</v>
          </cell>
          <cell r="D664" t="str">
            <v>ស ស៊ីធី</v>
          </cell>
          <cell r="E664" t="str">
            <v>SAR SITHY</v>
          </cell>
          <cell r="F664" t="str">
            <v>F</v>
          </cell>
          <cell r="G664">
            <v>44565</v>
          </cell>
          <cell r="H664">
            <v>3</v>
          </cell>
          <cell r="I664">
            <v>44655</v>
          </cell>
        </row>
        <row r="664">
          <cell r="M664">
            <v>44656</v>
          </cell>
          <cell r="N664">
            <v>6</v>
          </cell>
          <cell r="O664">
            <v>44839</v>
          </cell>
          <cell r="P664">
            <v>44840</v>
          </cell>
          <cell r="Q664">
            <v>6</v>
          </cell>
          <cell r="R664">
            <v>45022</v>
          </cell>
          <cell r="S664">
            <v>45023</v>
          </cell>
          <cell r="T664">
            <v>6</v>
          </cell>
          <cell r="U664">
            <v>45206</v>
          </cell>
          <cell r="V664">
            <v>90800979</v>
          </cell>
          <cell r="W664">
            <v>34167</v>
          </cell>
          <cell r="X664">
            <v>28</v>
          </cell>
        </row>
        <row r="664">
          <cell r="AA664">
            <v>975782610</v>
          </cell>
        </row>
        <row r="664">
          <cell r="AH664">
            <v>18</v>
          </cell>
        </row>
        <row r="665">
          <cell r="B665">
            <v>1552</v>
          </cell>
          <cell r="C665" t="str">
            <v>针车C2线</v>
          </cell>
          <cell r="D665" t="str">
            <v>អន ស៊ីណុច</v>
          </cell>
          <cell r="E665" t="str">
            <v>AN  SINOCH</v>
          </cell>
          <cell r="F665" t="str">
            <v>F</v>
          </cell>
          <cell r="G665">
            <v>44565</v>
          </cell>
          <cell r="H665">
            <v>3</v>
          </cell>
          <cell r="I665">
            <v>44655</v>
          </cell>
        </row>
        <row r="665">
          <cell r="M665">
            <v>44656</v>
          </cell>
          <cell r="N665">
            <v>6</v>
          </cell>
          <cell r="O665">
            <v>44839</v>
          </cell>
          <cell r="P665">
            <v>44840</v>
          </cell>
          <cell r="Q665">
            <v>6</v>
          </cell>
          <cell r="R665">
            <v>45022</v>
          </cell>
          <cell r="S665">
            <v>45023</v>
          </cell>
          <cell r="T665">
            <v>6</v>
          </cell>
          <cell r="U665">
            <v>45206</v>
          </cell>
          <cell r="V665">
            <v>90951580</v>
          </cell>
          <cell r="W665">
            <v>37580</v>
          </cell>
          <cell r="X665">
            <v>19</v>
          </cell>
        </row>
        <row r="665">
          <cell r="AA665">
            <v>8828983556</v>
          </cell>
        </row>
        <row r="665">
          <cell r="AG665" t="str">
            <v>128-472-8598</v>
          </cell>
          <cell r="AH665">
            <v>18</v>
          </cell>
        </row>
        <row r="666">
          <cell r="B666">
            <v>1553</v>
          </cell>
          <cell r="C666" t="str">
            <v>成型C线</v>
          </cell>
          <cell r="D666" t="str">
            <v>យ៉ុន ស្រីហៀង</v>
          </cell>
          <cell r="E666" t="str">
            <v>YON SREYHEAHG</v>
          </cell>
          <cell r="F666" t="str">
            <v>F</v>
          </cell>
          <cell r="G666">
            <v>44565</v>
          </cell>
          <cell r="H666">
            <v>3</v>
          </cell>
          <cell r="I666">
            <v>44655</v>
          </cell>
        </row>
        <row r="666">
          <cell r="M666">
            <v>44656</v>
          </cell>
          <cell r="N666">
            <v>6</v>
          </cell>
          <cell r="O666">
            <v>44839</v>
          </cell>
          <cell r="P666">
            <v>44840</v>
          </cell>
          <cell r="Q666">
            <v>6</v>
          </cell>
          <cell r="R666">
            <v>45022</v>
          </cell>
          <cell r="S666">
            <v>45023</v>
          </cell>
          <cell r="T666">
            <v>6</v>
          </cell>
          <cell r="U666">
            <v>45206</v>
          </cell>
          <cell r="V666">
            <v>90899119</v>
          </cell>
          <cell r="W666">
            <v>37438</v>
          </cell>
          <cell r="X666">
            <v>19</v>
          </cell>
        </row>
        <row r="666">
          <cell r="AA666">
            <v>972215059</v>
          </cell>
        </row>
        <row r="666">
          <cell r="AG666" t="str">
            <v>124-351-5490</v>
          </cell>
          <cell r="AH666">
            <v>18</v>
          </cell>
        </row>
        <row r="667">
          <cell r="B667">
            <v>1554</v>
          </cell>
          <cell r="C667" t="str">
            <v>针车C1线</v>
          </cell>
          <cell r="D667" t="str">
            <v>នន់ រស្មី</v>
          </cell>
          <cell r="E667" t="str">
            <v>NUN RAKSMEY</v>
          </cell>
          <cell r="F667" t="str">
            <v>F</v>
          </cell>
          <cell r="G667">
            <v>44565</v>
          </cell>
          <cell r="H667">
            <v>3</v>
          </cell>
          <cell r="I667">
            <v>44655</v>
          </cell>
        </row>
        <row r="667">
          <cell r="M667">
            <v>44656</v>
          </cell>
          <cell r="N667">
            <v>6</v>
          </cell>
          <cell r="O667">
            <v>44839</v>
          </cell>
          <cell r="P667">
            <v>44840</v>
          </cell>
          <cell r="Q667">
            <v>6</v>
          </cell>
          <cell r="R667">
            <v>45022</v>
          </cell>
          <cell r="S667">
            <v>45023</v>
          </cell>
          <cell r="T667">
            <v>6</v>
          </cell>
          <cell r="U667">
            <v>45206</v>
          </cell>
          <cell r="V667">
            <v>90945849</v>
          </cell>
          <cell r="W667">
            <v>37805</v>
          </cell>
          <cell r="X667">
            <v>18</v>
          </cell>
        </row>
        <row r="667">
          <cell r="AA667">
            <v>60363460</v>
          </cell>
        </row>
        <row r="667">
          <cell r="AH667">
            <v>18</v>
          </cell>
        </row>
        <row r="668">
          <cell r="B668">
            <v>1556</v>
          </cell>
          <cell r="C668" t="str">
            <v>针车F3线</v>
          </cell>
          <cell r="D668" t="str">
            <v>ផាត​ ស្រីពេជ</v>
          </cell>
          <cell r="E668" t="str">
            <v>PHAT SREYPICH</v>
          </cell>
          <cell r="F668" t="str">
            <v>F</v>
          </cell>
          <cell r="G668">
            <v>44565</v>
          </cell>
          <cell r="H668">
            <v>3</v>
          </cell>
          <cell r="I668">
            <v>44655</v>
          </cell>
        </row>
        <row r="668">
          <cell r="M668">
            <v>44656</v>
          </cell>
          <cell r="N668">
            <v>6</v>
          </cell>
          <cell r="O668">
            <v>44839</v>
          </cell>
          <cell r="P668">
            <v>44840</v>
          </cell>
          <cell r="Q668">
            <v>6</v>
          </cell>
          <cell r="R668">
            <v>45022</v>
          </cell>
          <cell r="S668">
            <v>45023</v>
          </cell>
          <cell r="T668">
            <v>6</v>
          </cell>
          <cell r="U668">
            <v>45206</v>
          </cell>
          <cell r="V668">
            <v>90957055</v>
          </cell>
          <cell r="W668">
            <v>37983</v>
          </cell>
          <cell r="X668">
            <v>18</v>
          </cell>
        </row>
        <row r="668">
          <cell r="AA668">
            <v>887556695</v>
          </cell>
        </row>
        <row r="668">
          <cell r="AG668" t="str">
            <v>125-914-4050</v>
          </cell>
          <cell r="AH668">
            <v>18</v>
          </cell>
        </row>
        <row r="669">
          <cell r="B669">
            <v>1557</v>
          </cell>
          <cell r="C669" t="str">
            <v>品管</v>
          </cell>
          <cell r="D669" t="str">
            <v>ឆោម ស្រីស្នី</v>
          </cell>
          <cell r="E669" t="str">
            <v>CHHORM SREYSNY</v>
          </cell>
          <cell r="F669" t="str">
            <v>F</v>
          </cell>
          <cell r="G669">
            <v>44565</v>
          </cell>
          <cell r="H669">
            <v>3</v>
          </cell>
          <cell r="I669">
            <v>44655</v>
          </cell>
        </row>
        <row r="669">
          <cell r="M669">
            <v>44656</v>
          </cell>
          <cell r="N669">
            <v>6</v>
          </cell>
          <cell r="O669">
            <v>44839</v>
          </cell>
          <cell r="P669">
            <v>44840</v>
          </cell>
          <cell r="Q669">
            <v>6</v>
          </cell>
          <cell r="R669">
            <v>45022</v>
          </cell>
          <cell r="S669">
            <v>45023</v>
          </cell>
          <cell r="T669">
            <v>6</v>
          </cell>
          <cell r="U669">
            <v>45206</v>
          </cell>
          <cell r="V669">
            <v>90867175</v>
          </cell>
          <cell r="W669">
            <v>37223</v>
          </cell>
          <cell r="X669">
            <v>20</v>
          </cell>
          <cell r="Y669" t="str">
            <v>20107192152684ត</v>
          </cell>
        </row>
        <row r="669">
          <cell r="AA669">
            <v>886291677</v>
          </cell>
        </row>
        <row r="669">
          <cell r="AH669">
            <v>18</v>
          </cell>
        </row>
        <row r="670">
          <cell r="B670">
            <v>1558</v>
          </cell>
          <cell r="C670" t="str">
            <v>品管</v>
          </cell>
          <cell r="D670" t="str">
            <v>ឆោម ស្រីស្នា</v>
          </cell>
          <cell r="E670" t="str">
            <v>CHHORM SREYSNA</v>
          </cell>
          <cell r="F670" t="str">
            <v>F</v>
          </cell>
          <cell r="G670">
            <v>44565</v>
          </cell>
          <cell r="H670">
            <v>3</v>
          </cell>
          <cell r="I670">
            <v>44655</v>
          </cell>
        </row>
        <row r="670">
          <cell r="M670">
            <v>44656</v>
          </cell>
          <cell r="N670">
            <v>6</v>
          </cell>
          <cell r="O670">
            <v>44839</v>
          </cell>
          <cell r="P670">
            <v>44840</v>
          </cell>
          <cell r="Q670">
            <v>6</v>
          </cell>
          <cell r="R670">
            <v>45022</v>
          </cell>
          <cell r="S670">
            <v>45023</v>
          </cell>
          <cell r="T670">
            <v>6</v>
          </cell>
          <cell r="U670">
            <v>45206</v>
          </cell>
          <cell r="V670">
            <v>90867176</v>
          </cell>
          <cell r="W670">
            <v>37223</v>
          </cell>
          <cell r="X670">
            <v>20</v>
          </cell>
          <cell r="Y670" t="str">
            <v>20107192152678ធ</v>
          </cell>
        </row>
        <row r="670">
          <cell r="AA670">
            <v>888374919</v>
          </cell>
        </row>
        <row r="670">
          <cell r="AH670">
            <v>18</v>
          </cell>
        </row>
        <row r="671">
          <cell r="B671">
            <v>1560</v>
          </cell>
          <cell r="C671" t="str">
            <v>成型D线</v>
          </cell>
          <cell r="D671" t="str">
            <v>ឌីន សុភ័ណ្ឌ</v>
          </cell>
          <cell r="E671" t="str">
            <v>DYN SOPHORN </v>
          </cell>
          <cell r="F671" t="str">
            <v>M</v>
          </cell>
          <cell r="G671">
            <v>44565</v>
          </cell>
          <cell r="H671">
            <v>3</v>
          </cell>
          <cell r="I671">
            <v>44655</v>
          </cell>
        </row>
        <row r="671">
          <cell r="M671">
            <v>44656</v>
          </cell>
          <cell r="N671">
            <v>6</v>
          </cell>
          <cell r="O671">
            <v>44839</v>
          </cell>
          <cell r="P671">
            <v>44840</v>
          </cell>
          <cell r="Q671">
            <v>6</v>
          </cell>
          <cell r="R671">
            <v>45022</v>
          </cell>
          <cell r="S671">
            <v>45023</v>
          </cell>
          <cell r="T671">
            <v>6</v>
          </cell>
          <cell r="U671">
            <v>45206</v>
          </cell>
          <cell r="V671">
            <v>61395581</v>
          </cell>
          <cell r="W671">
            <v>35132</v>
          </cell>
          <cell r="X671">
            <v>25</v>
          </cell>
        </row>
        <row r="671">
          <cell r="AA671">
            <v>887926111</v>
          </cell>
        </row>
        <row r="671">
          <cell r="AG671" t="str">
            <v>有发票</v>
          </cell>
          <cell r="AH671">
            <v>18</v>
          </cell>
        </row>
        <row r="672">
          <cell r="B672">
            <v>1562</v>
          </cell>
          <cell r="C672" t="str">
            <v>针车E3线</v>
          </cell>
          <cell r="D672" t="str">
            <v>ខៅ ត្រប់</v>
          </cell>
          <cell r="E672" t="str">
            <v>KHAO TRAP</v>
          </cell>
          <cell r="F672" t="str">
            <v>F</v>
          </cell>
          <cell r="G672">
            <v>44566</v>
          </cell>
          <cell r="H672">
            <v>3</v>
          </cell>
          <cell r="I672">
            <v>44656</v>
          </cell>
        </row>
        <row r="672">
          <cell r="M672">
            <v>44657</v>
          </cell>
          <cell r="N672">
            <v>6</v>
          </cell>
          <cell r="O672">
            <v>44840</v>
          </cell>
          <cell r="P672">
            <v>44841</v>
          </cell>
          <cell r="Q672">
            <v>6</v>
          </cell>
          <cell r="R672">
            <v>45023</v>
          </cell>
          <cell r="S672">
            <v>45024</v>
          </cell>
          <cell r="T672">
            <v>6</v>
          </cell>
          <cell r="U672">
            <v>45207</v>
          </cell>
          <cell r="V672">
            <v>90791726</v>
          </cell>
          <cell r="W672">
            <v>29997</v>
          </cell>
          <cell r="X672">
            <v>40</v>
          </cell>
          <cell r="Y672" t="str">
            <v>28211202496453ថ</v>
          </cell>
        </row>
        <row r="672">
          <cell r="AA672">
            <v>886660976</v>
          </cell>
        </row>
        <row r="672">
          <cell r="AG672">
            <v>3041928</v>
          </cell>
          <cell r="AH672">
            <v>18</v>
          </cell>
        </row>
        <row r="673">
          <cell r="B673">
            <v>1563</v>
          </cell>
          <cell r="C673" t="str">
            <v>品管</v>
          </cell>
          <cell r="D673" t="str">
            <v>រ័ត្ន សុផារី</v>
          </cell>
          <cell r="E673" t="str">
            <v>ROTH SOPHARY</v>
          </cell>
          <cell r="F673" t="str">
            <v>F</v>
          </cell>
          <cell r="G673">
            <v>44566</v>
          </cell>
          <cell r="H673">
            <v>3</v>
          </cell>
          <cell r="I673">
            <v>44656</v>
          </cell>
        </row>
        <row r="673">
          <cell r="M673">
            <v>44657</v>
          </cell>
          <cell r="N673">
            <v>6</v>
          </cell>
          <cell r="O673">
            <v>44840</v>
          </cell>
          <cell r="P673">
            <v>44841</v>
          </cell>
          <cell r="Q673">
            <v>6</v>
          </cell>
          <cell r="R673">
            <v>45023</v>
          </cell>
          <cell r="S673">
            <v>45024</v>
          </cell>
          <cell r="T673">
            <v>6</v>
          </cell>
          <cell r="U673">
            <v>45207</v>
          </cell>
          <cell r="V673">
            <v>90889447</v>
          </cell>
          <cell r="W673">
            <v>37776</v>
          </cell>
          <cell r="X673">
            <v>18</v>
          </cell>
        </row>
        <row r="673">
          <cell r="AG673" t="str">
            <v>124-507-6795</v>
          </cell>
          <cell r="AH673">
            <v>18</v>
          </cell>
        </row>
        <row r="674">
          <cell r="B674">
            <v>1564</v>
          </cell>
          <cell r="C674" t="str">
            <v>针车D1线</v>
          </cell>
          <cell r="D674" t="str">
            <v>មាស សាវឿន </v>
          </cell>
          <cell r="E674" t="str">
            <v>MEAS SAVOEURN</v>
          </cell>
          <cell r="F674" t="str">
            <v>F</v>
          </cell>
          <cell r="G674">
            <v>44567</v>
          </cell>
          <cell r="H674">
            <v>3</v>
          </cell>
          <cell r="I674">
            <v>44657</v>
          </cell>
        </row>
        <row r="674">
          <cell r="M674">
            <v>44658</v>
          </cell>
          <cell r="N674">
            <v>6</v>
          </cell>
          <cell r="O674">
            <v>44841</v>
          </cell>
          <cell r="P674">
            <v>44842</v>
          </cell>
          <cell r="Q674">
            <v>6</v>
          </cell>
          <cell r="R674">
            <v>45024</v>
          </cell>
          <cell r="S674">
            <v>45025</v>
          </cell>
          <cell r="T674">
            <v>6</v>
          </cell>
          <cell r="U674">
            <v>45208</v>
          </cell>
          <cell r="V674">
            <v>90707839</v>
          </cell>
          <cell r="W674">
            <v>31693</v>
          </cell>
          <cell r="X674">
            <v>35</v>
          </cell>
          <cell r="Y674" t="str">
            <v>28608181632308ភ</v>
          </cell>
        </row>
        <row r="674">
          <cell r="AA674">
            <v>976899756</v>
          </cell>
        </row>
        <row r="674">
          <cell r="AG674">
            <v>2901625</v>
          </cell>
          <cell r="AH674">
            <v>18</v>
          </cell>
        </row>
        <row r="675">
          <cell r="B675">
            <v>1566</v>
          </cell>
          <cell r="C675" t="str">
            <v>裁断</v>
          </cell>
          <cell r="D675" t="str">
            <v>កូវ សារ៉ន</v>
          </cell>
          <cell r="E675" t="str">
            <v>KOV SARON</v>
          </cell>
          <cell r="F675" t="str">
            <v>F</v>
          </cell>
          <cell r="G675">
            <v>44567</v>
          </cell>
          <cell r="H675">
            <v>3</v>
          </cell>
          <cell r="I675">
            <v>44657</v>
          </cell>
        </row>
        <row r="675">
          <cell r="M675">
            <v>44658</v>
          </cell>
          <cell r="N675">
            <v>6</v>
          </cell>
          <cell r="O675">
            <v>44841</v>
          </cell>
          <cell r="P675">
            <v>44842</v>
          </cell>
          <cell r="Q675">
            <v>6</v>
          </cell>
          <cell r="R675">
            <v>45024</v>
          </cell>
          <cell r="S675">
            <v>45025</v>
          </cell>
          <cell r="T675">
            <v>6</v>
          </cell>
          <cell r="U675">
            <v>45208</v>
          </cell>
          <cell r="V675">
            <v>90618022</v>
          </cell>
          <cell r="W675">
            <v>31527</v>
          </cell>
          <cell r="X675">
            <v>35</v>
          </cell>
          <cell r="Y675" t="str">
            <v>28601170561007ឋ</v>
          </cell>
        </row>
        <row r="675">
          <cell r="AA675">
            <v>314777473</v>
          </cell>
        </row>
        <row r="675">
          <cell r="AG675" t="str">
            <v>124-301-4841</v>
          </cell>
          <cell r="AH675">
            <v>18</v>
          </cell>
        </row>
        <row r="676">
          <cell r="B676">
            <v>1567</v>
          </cell>
          <cell r="C676" t="str">
            <v>材料仓</v>
          </cell>
          <cell r="D676" t="str">
            <v>អ៊ុក ផាន្នី</v>
          </cell>
          <cell r="E676" t="str">
            <v>UK PHANNY</v>
          </cell>
          <cell r="F676" t="str">
            <v>F</v>
          </cell>
          <cell r="G676">
            <v>44567</v>
          </cell>
          <cell r="H676">
            <v>3</v>
          </cell>
          <cell r="I676">
            <v>44657</v>
          </cell>
        </row>
        <row r="676">
          <cell r="M676">
            <v>44658</v>
          </cell>
          <cell r="N676">
            <v>6</v>
          </cell>
          <cell r="O676">
            <v>44841</v>
          </cell>
          <cell r="P676">
            <v>44842</v>
          </cell>
          <cell r="Q676">
            <v>6</v>
          </cell>
          <cell r="R676">
            <v>45024</v>
          </cell>
          <cell r="S676">
            <v>45025</v>
          </cell>
          <cell r="T676">
            <v>6</v>
          </cell>
          <cell r="U676">
            <v>45208</v>
          </cell>
          <cell r="V676">
            <v>90928458</v>
          </cell>
          <cell r="W676">
            <v>35564</v>
          </cell>
          <cell r="X676">
            <v>24</v>
          </cell>
          <cell r="Y676" t="str">
            <v>19302212567010ឆ</v>
          </cell>
        </row>
        <row r="676">
          <cell r="AG676" t="str">
            <v>125-480-9163</v>
          </cell>
          <cell r="AH676">
            <v>18</v>
          </cell>
        </row>
        <row r="677">
          <cell r="B677">
            <v>1568</v>
          </cell>
          <cell r="C677" t="str">
            <v>针车E5线</v>
          </cell>
          <cell r="D677" t="str">
            <v>សំ ចិន្ដា</v>
          </cell>
          <cell r="E677" t="str">
            <v>SAM CHENDA</v>
          </cell>
          <cell r="F677" t="str">
            <v>F</v>
          </cell>
          <cell r="G677">
            <v>44567</v>
          </cell>
          <cell r="H677">
            <v>3</v>
          </cell>
          <cell r="I677">
            <v>44657</v>
          </cell>
        </row>
        <row r="677">
          <cell r="M677">
            <v>44658</v>
          </cell>
          <cell r="N677">
            <v>6</v>
          </cell>
          <cell r="O677">
            <v>44841</v>
          </cell>
          <cell r="P677">
            <v>44842</v>
          </cell>
          <cell r="Q677">
            <v>6</v>
          </cell>
          <cell r="R677">
            <v>45024</v>
          </cell>
          <cell r="S677">
            <v>45025</v>
          </cell>
          <cell r="T677">
            <v>6</v>
          </cell>
          <cell r="U677">
            <v>45208</v>
          </cell>
          <cell r="V677">
            <v>90671461</v>
          </cell>
          <cell r="W677">
            <v>36498</v>
          </cell>
          <cell r="X677">
            <v>22</v>
          </cell>
          <cell r="Y677" t="str">
            <v>29905170744334យ</v>
          </cell>
        </row>
        <row r="677">
          <cell r="AG677" t="str">
            <v>124-798-7654</v>
          </cell>
          <cell r="AH677">
            <v>18</v>
          </cell>
        </row>
        <row r="678">
          <cell r="B678">
            <v>1569</v>
          </cell>
          <cell r="C678" t="str">
            <v>针车D1线</v>
          </cell>
          <cell r="D678" t="str">
            <v>ហ៊ុល តែ</v>
          </cell>
          <cell r="E678" t="str">
            <v>HUL TE</v>
          </cell>
          <cell r="F678" t="str">
            <v>F</v>
          </cell>
          <cell r="G678">
            <v>44567</v>
          </cell>
          <cell r="H678">
            <v>3</v>
          </cell>
          <cell r="I678">
            <v>44657</v>
          </cell>
        </row>
        <row r="678">
          <cell r="M678">
            <v>44658</v>
          </cell>
          <cell r="N678">
            <v>6</v>
          </cell>
          <cell r="O678">
            <v>44841</v>
          </cell>
          <cell r="P678">
            <v>44842</v>
          </cell>
          <cell r="Q678">
            <v>6</v>
          </cell>
          <cell r="R678">
            <v>45024</v>
          </cell>
          <cell r="S678">
            <v>45025</v>
          </cell>
          <cell r="T678">
            <v>6</v>
          </cell>
          <cell r="U678">
            <v>45208</v>
          </cell>
          <cell r="V678">
            <v>90958383</v>
          </cell>
          <cell r="W678">
            <v>37534</v>
          </cell>
          <cell r="X678">
            <v>19</v>
          </cell>
        </row>
        <row r="678">
          <cell r="AG678" t="str">
            <v>128-472-5208</v>
          </cell>
          <cell r="AH678">
            <v>18</v>
          </cell>
        </row>
        <row r="679">
          <cell r="B679">
            <v>1570</v>
          </cell>
          <cell r="C679" t="str">
            <v>针车E5线</v>
          </cell>
          <cell r="D679" t="str">
            <v>តិ យ៉ុំ</v>
          </cell>
          <cell r="E679" t="str">
            <v>TE YUM</v>
          </cell>
          <cell r="F679" t="str">
            <v>F</v>
          </cell>
          <cell r="G679">
            <v>44567</v>
          </cell>
          <cell r="H679">
            <v>3</v>
          </cell>
          <cell r="I679">
            <v>44657</v>
          </cell>
        </row>
        <row r="679">
          <cell r="M679">
            <v>44658</v>
          </cell>
          <cell r="N679">
            <v>6</v>
          </cell>
          <cell r="O679">
            <v>44841</v>
          </cell>
          <cell r="P679">
            <v>44842</v>
          </cell>
          <cell r="Q679">
            <v>6</v>
          </cell>
          <cell r="R679">
            <v>45024</v>
          </cell>
          <cell r="S679">
            <v>45025</v>
          </cell>
          <cell r="T679">
            <v>6</v>
          </cell>
          <cell r="U679">
            <v>45208</v>
          </cell>
          <cell r="V679">
            <v>90958365</v>
          </cell>
          <cell r="W679">
            <v>37477</v>
          </cell>
          <cell r="X679">
            <v>19</v>
          </cell>
        </row>
        <row r="679">
          <cell r="AG679" t="str">
            <v>128-855-5942</v>
          </cell>
          <cell r="AH679">
            <v>18</v>
          </cell>
        </row>
        <row r="680">
          <cell r="B680">
            <v>1509</v>
          </cell>
          <cell r="C680" t="str">
            <v>针车F2线</v>
          </cell>
          <cell r="D680" t="str">
            <v>ភោគ ស្រីមុំ</v>
          </cell>
          <cell r="E680" t="str">
            <v>PHORK SREYMOM</v>
          </cell>
          <cell r="F680" t="str">
            <v>F</v>
          </cell>
          <cell r="G680">
            <v>44564</v>
          </cell>
          <cell r="H680">
            <v>3</v>
          </cell>
          <cell r="I680">
            <v>44654</v>
          </cell>
        </row>
        <row r="680">
          <cell r="M680">
            <v>44655</v>
          </cell>
          <cell r="N680">
            <v>6</v>
          </cell>
          <cell r="O680">
            <v>44838</v>
          </cell>
          <cell r="P680">
            <v>44839</v>
          </cell>
          <cell r="Q680">
            <v>6</v>
          </cell>
          <cell r="R680">
            <v>45021</v>
          </cell>
          <cell r="S680">
            <v>45022</v>
          </cell>
          <cell r="T680">
            <v>6</v>
          </cell>
          <cell r="U680">
            <v>45205</v>
          </cell>
          <cell r="V680">
            <v>90958395</v>
          </cell>
          <cell r="W680">
            <v>37306</v>
          </cell>
          <cell r="X680">
            <v>20</v>
          </cell>
        </row>
        <row r="680">
          <cell r="AH680">
            <v>18</v>
          </cell>
        </row>
        <row r="681">
          <cell r="B681">
            <v>1572</v>
          </cell>
          <cell r="C681" t="str">
            <v>电脑车（晚班）</v>
          </cell>
          <cell r="D681" t="str">
            <v>សនស៊ុន ពិសិដ្ឋ</v>
          </cell>
          <cell r="E681" t="str">
            <v>SORNSUN PISETH</v>
          </cell>
          <cell r="F681" t="str">
            <v>M</v>
          </cell>
          <cell r="G681">
            <v>44567</v>
          </cell>
          <cell r="H681">
            <v>3</v>
          </cell>
          <cell r="I681">
            <v>44657</v>
          </cell>
        </row>
        <row r="681">
          <cell r="M681">
            <v>44658</v>
          </cell>
          <cell r="N681">
            <v>6</v>
          </cell>
          <cell r="O681">
            <v>44841</v>
          </cell>
          <cell r="P681">
            <v>44842</v>
          </cell>
          <cell r="Q681">
            <v>6</v>
          </cell>
          <cell r="R681">
            <v>45024</v>
          </cell>
          <cell r="S681">
            <v>45025</v>
          </cell>
          <cell r="T681">
            <v>6</v>
          </cell>
          <cell r="U681">
            <v>45208</v>
          </cell>
          <cell r="V681">
            <v>90957133</v>
          </cell>
          <cell r="W681">
            <v>37638</v>
          </cell>
          <cell r="X681">
            <v>19</v>
          </cell>
        </row>
        <row r="681">
          <cell r="AA681">
            <v>60228878</v>
          </cell>
        </row>
        <row r="681">
          <cell r="AG681" t="str">
            <v>121-922-2249</v>
          </cell>
          <cell r="AH681">
            <v>18</v>
          </cell>
        </row>
        <row r="682">
          <cell r="B682">
            <v>1571</v>
          </cell>
          <cell r="C682" t="str">
            <v>针车E3线</v>
          </cell>
          <cell r="D682" t="str">
            <v>សែម សាវី</v>
          </cell>
          <cell r="E682" t="str">
            <v>SEM SAVY</v>
          </cell>
          <cell r="F682" t="str">
            <v>F</v>
          </cell>
          <cell r="G682">
            <v>44571</v>
          </cell>
          <cell r="H682">
            <v>3</v>
          </cell>
          <cell r="I682">
            <v>44661</v>
          </cell>
        </row>
        <row r="682">
          <cell r="M682">
            <v>44662</v>
          </cell>
          <cell r="N682">
            <v>6</v>
          </cell>
          <cell r="O682">
            <v>44845</v>
          </cell>
          <cell r="P682">
            <v>44846</v>
          </cell>
          <cell r="Q682">
            <v>6</v>
          </cell>
          <cell r="R682">
            <v>45028</v>
          </cell>
          <cell r="S682">
            <v>45029</v>
          </cell>
          <cell r="T682">
            <v>6</v>
          </cell>
          <cell r="U682">
            <v>45212</v>
          </cell>
          <cell r="V682">
            <v>90665389</v>
          </cell>
          <cell r="W682">
            <v>34839</v>
          </cell>
          <cell r="X682">
            <v>26</v>
          </cell>
        </row>
        <row r="682">
          <cell r="AH682">
            <v>18</v>
          </cell>
        </row>
        <row r="683">
          <cell r="B683">
            <v>1585</v>
          </cell>
          <cell r="C683" t="str">
            <v>机修</v>
          </cell>
          <cell r="D683" t="str">
            <v>សួន សុខជា</v>
          </cell>
          <cell r="E683" t="str">
            <v>SUON SOKCHA</v>
          </cell>
          <cell r="F683" t="str">
            <v>M</v>
          </cell>
          <cell r="G683">
            <v>44567</v>
          </cell>
          <cell r="H683">
            <v>3</v>
          </cell>
          <cell r="I683">
            <v>44657</v>
          </cell>
        </row>
        <row r="683">
          <cell r="M683">
            <v>44658</v>
          </cell>
          <cell r="N683">
            <v>6</v>
          </cell>
          <cell r="O683">
            <v>44841</v>
          </cell>
          <cell r="P683">
            <v>44842</v>
          </cell>
          <cell r="Q683">
            <v>6</v>
          </cell>
          <cell r="R683">
            <v>45024</v>
          </cell>
          <cell r="S683">
            <v>45025</v>
          </cell>
          <cell r="T683">
            <v>6</v>
          </cell>
          <cell r="U683">
            <v>45208</v>
          </cell>
          <cell r="V683">
            <v>90588213</v>
          </cell>
          <cell r="W683">
            <v>30460</v>
          </cell>
          <cell r="X683">
            <v>38</v>
          </cell>
          <cell r="Y683" t="str">
            <v>18301170567087ផ</v>
          </cell>
        </row>
        <row r="683">
          <cell r="AG683" t="str">
            <v>126-625-1712</v>
          </cell>
          <cell r="AH683">
            <v>18</v>
          </cell>
        </row>
        <row r="684">
          <cell r="B684">
            <v>1588</v>
          </cell>
          <cell r="C684" t="str">
            <v>电脑车</v>
          </cell>
          <cell r="D684" t="str">
            <v>សាំ សុជាតិ</v>
          </cell>
          <cell r="E684" t="str">
            <v>SAM SOCHEAT</v>
          </cell>
          <cell r="F684" t="str">
            <v>M</v>
          </cell>
          <cell r="G684">
            <v>44572</v>
          </cell>
          <cell r="H684">
            <v>3</v>
          </cell>
          <cell r="I684">
            <v>44662</v>
          </cell>
        </row>
        <row r="684">
          <cell r="M684">
            <v>44663</v>
          </cell>
          <cell r="N684">
            <v>6</v>
          </cell>
          <cell r="O684">
            <v>44846</v>
          </cell>
          <cell r="P684">
            <v>44847</v>
          </cell>
          <cell r="Q684">
            <v>6</v>
          </cell>
          <cell r="R684">
            <v>45029</v>
          </cell>
          <cell r="S684">
            <v>45030</v>
          </cell>
          <cell r="T684">
            <v>6</v>
          </cell>
          <cell r="U684">
            <v>45213</v>
          </cell>
          <cell r="V684">
            <v>90489544</v>
          </cell>
          <cell r="W684">
            <v>35352</v>
          </cell>
          <cell r="X684">
            <v>25</v>
          </cell>
          <cell r="Y684" t="str">
            <v>1960117-0576425ផ</v>
          </cell>
        </row>
        <row r="684">
          <cell r="AG684" t="str">
            <v>121-439-3297</v>
          </cell>
          <cell r="AH684">
            <v>18</v>
          </cell>
        </row>
        <row r="685">
          <cell r="B685">
            <v>1584</v>
          </cell>
          <cell r="C685" t="str">
            <v>成型C线</v>
          </cell>
          <cell r="D685" t="str">
            <v>អ៊ិត ហយ</v>
          </cell>
          <cell r="E685" t="str">
            <v>IT HORY</v>
          </cell>
          <cell r="F685" t="str">
            <v>F</v>
          </cell>
          <cell r="G685">
            <v>44572</v>
          </cell>
          <cell r="H685">
            <v>3</v>
          </cell>
          <cell r="I685">
            <v>44662</v>
          </cell>
        </row>
        <row r="685">
          <cell r="M685">
            <v>44663</v>
          </cell>
          <cell r="N685">
            <v>6</v>
          </cell>
          <cell r="O685">
            <v>44846</v>
          </cell>
          <cell r="P685">
            <v>44847</v>
          </cell>
          <cell r="Q685">
            <v>6</v>
          </cell>
          <cell r="R685">
            <v>45029</v>
          </cell>
          <cell r="S685">
            <v>45030</v>
          </cell>
          <cell r="T685">
            <v>6</v>
          </cell>
          <cell r="U685">
            <v>45213</v>
          </cell>
          <cell r="V685">
            <v>90844202</v>
          </cell>
          <cell r="W685">
            <v>33898</v>
          </cell>
          <cell r="X685">
            <v>29</v>
          </cell>
        </row>
        <row r="686">
          <cell r="B686">
            <v>1579</v>
          </cell>
          <cell r="C686" t="str">
            <v>针车F3线</v>
          </cell>
          <cell r="D686" t="str">
            <v>ញ៉ិល ស្រីអែម</v>
          </cell>
          <cell r="E686" t="str">
            <v>NHEL SREYEM</v>
          </cell>
          <cell r="F686" t="str">
            <v>F</v>
          </cell>
          <cell r="G686">
            <v>44572</v>
          </cell>
          <cell r="H686">
            <v>3</v>
          </cell>
          <cell r="I686">
            <v>44662</v>
          </cell>
        </row>
        <row r="686">
          <cell r="M686">
            <v>44663</v>
          </cell>
          <cell r="N686">
            <v>6</v>
          </cell>
          <cell r="O686">
            <v>44846</v>
          </cell>
          <cell r="P686">
            <v>44847</v>
          </cell>
          <cell r="Q686">
            <v>6</v>
          </cell>
          <cell r="R686">
            <v>45029</v>
          </cell>
          <cell r="S686">
            <v>45030</v>
          </cell>
          <cell r="T686">
            <v>6</v>
          </cell>
          <cell r="U686">
            <v>45213</v>
          </cell>
          <cell r="V686">
            <v>61636968</v>
          </cell>
          <cell r="W686">
            <v>34979</v>
          </cell>
          <cell r="X686">
            <v>26</v>
          </cell>
        </row>
        <row r="686">
          <cell r="AG686" t="str">
            <v>125-938-5653</v>
          </cell>
          <cell r="AH686">
            <v>18</v>
          </cell>
        </row>
        <row r="687">
          <cell r="B687">
            <v>1580</v>
          </cell>
          <cell r="C687" t="str">
            <v>针车A1线</v>
          </cell>
          <cell r="D687" t="str">
            <v>ម៉ៅ ស្រីតូច</v>
          </cell>
          <cell r="E687" t="str">
            <v>MAO SREYTOCH</v>
          </cell>
          <cell r="F687" t="str">
            <v>F</v>
          </cell>
          <cell r="G687">
            <v>44572</v>
          </cell>
          <cell r="H687">
            <v>3</v>
          </cell>
          <cell r="I687">
            <v>44662</v>
          </cell>
        </row>
        <row r="687">
          <cell r="M687">
            <v>44663</v>
          </cell>
          <cell r="N687">
            <v>6</v>
          </cell>
          <cell r="O687">
            <v>44846</v>
          </cell>
          <cell r="P687">
            <v>44847</v>
          </cell>
          <cell r="Q687">
            <v>6</v>
          </cell>
          <cell r="R687">
            <v>45029</v>
          </cell>
          <cell r="S687">
            <v>45030</v>
          </cell>
          <cell r="T687">
            <v>6</v>
          </cell>
          <cell r="U687">
            <v>45213</v>
          </cell>
          <cell r="V687">
            <v>90958252</v>
          </cell>
          <cell r="W687">
            <v>37987</v>
          </cell>
          <cell r="X687">
            <v>18</v>
          </cell>
        </row>
        <row r="687">
          <cell r="AA687">
            <v>712498041</v>
          </cell>
        </row>
        <row r="687">
          <cell r="AG687" t="str">
            <v>125-863-9888</v>
          </cell>
          <cell r="AH687">
            <v>18</v>
          </cell>
        </row>
        <row r="688">
          <cell r="B688">
            <v>1581</v>
          </cell>
          <cell r="C688" t="str">
            <v>成型大包装</v>
          </cell>
          <cell r="D688" t="str">
            <v>តូច រី</v>
          </cell>
          <cell r="E688" t="str">
            <v>TOCH RY</v>
          </cell>
          <cell r="F688" t="str">
            <v>M</v>
          </cell>
          <cell r="G688">
            <v>44572</v>
          </cell>
          <cell r="H688">
            <v>3</v>
          </cell>
          <cell r="I688">
            <v>44662</v>
          </cell>
        </row>
        <row r="688">
          <cell r="M688">
            <v>44663</v>
          </cell>
          <cell r="N688">
            <v>6</v>
          </cell>
          <cell r="O688">
            <v>44846</v>
          </cell>
          <cell r="P688">
            <v>44847</v>
          </cell>
          <cell r="Q688">
            <v>6</v>
          </cell>
          <cell r="R688">
            <v>45029</v>
          </cell>
          <cell r="S688">
            <v>45030</v>
          </cell>
          <cell r="T688">
            <v>6</v>
          </cell>
          <cell r="U688">
            <v>45213</v>
          </cell>
          <cell r="V688">
            <v>90953163</v>
          </cell>
          <cell r="W688">
            <v>37820</v>
          </cell>
          <cell r="X688">
            <v>18</v>
          </cell>
        </row>
        <row r="688">
          <cell r="AA688">
            <v>886013852</v>
          </cell>
        </row>
        <row r="688">
          <cell r="AG688" t="str">
            <v>132-991-0876</v>
          </cell>
          <cell r="AH688">
            <v>18</v>
          </cell>
        </row>
        <row r="689">
          <cell r="B689">
            <v>1575</v>
          </cell>
          <cell r="C689" t="str">
            <v>针车E3线</v>
          </cell>
          <cell r="D689" t="str">
            <v>ប៊ុន ស្រីអូន</v>
          </cell>
          <cell r="E689" t="str">
            <v>BUN SREYOUN</v>
          </cell>
          <cell r="F689" t="str">
            <v>F</v>
          </cell>
          <cell r="G689">
            <v>44572</v>
          </cell>
          <cell r="H689">
            <v>3</v>
          </cell>
          <cell r="I689">
            <v>44662</v>
          </cell>
        </row>
        <row r="689">
          <cell r="M689">
            <v>44663</v>
          </cell>
          <cell r="N689">
            <v>6</v>
          </cell>
          <cell r="O689">
            <v>44846</v>
          </cell>
          <cell r="P689">
            <v>44847</v>
          </cell>
          <cell r="Q689">
            <v>6</v>
          </cell>
          <cell r="R689">
            <v>45029</v>
          </cell>
          <cell r="S689">
            <v>45030</v>
          </cell>
          <cell r="T689">
            <v>6</v>
          </cell>
          <cell r="U689">
            <v>45213</v>
          </cell>
          <cell r="V689">
            <v>90903899</v>
          </cell>
          <cell r="W689">
            <v>36808</v>
          </cell>
          <cell r="X689">
            <v>21</v>
          </cell>
          <cell r="Y689" t="str">
            <v>200081921823889ប</v>
          </cell>
        </row>
        <row r="689">
          <cell r="AA689">
            <v>968165055</v>
          </cell>
        </row>
        <row r="689">
          <cell r="AG689" t="str">
            <v>125-492-7763</v>
          </cell>
          <cell r="AH689">
            <v>18</v>
          </cell>
        </row>
        <row r="690">
          <cell r="B690">
            <v>1593</v>
          </cell>
          <cell r="C690" t="str">
            <v>针车B1线</v>
          </cell>
          <cell r="D690" t="str">
            <v>ហេង ចិន្ដា</v>
          </cell>
          <cell r="E690" t="str">
            <v>HENG CHENDA</v>
          </cell>
          <cell r="F690" t="str">
            <v>F</v>
          </cell>
          <cell r="G690">
            <v>44573</v>
          </cell>
          <cell r="H690">
            <v>3</v>
          </cell>
          <cell r="I690">
            <v>44663</v>
          </cell>
        </row>
        <row r="690">
          <cell r="M690">
            <v>44664</v>
          </cell>
          <cell r="N690">
            <v>6</v>
          </cell>
          <cell r="O690">
            <v>44847</v>
          </cell>
          <cell r="P690">
            <v>44848</v>
          </cell>
          <cell r="Q690">
            <v>6</v>
          </cell>
          <cell r="R690">
            <v>45030</v>
          </cell>
          <cell r="S690">
            <v>45031</v>
          </cell>
          <cell r="T690">
            <v>6</v>
          </cell>
          <cell r="U690">
            <v>45214</v>
          </cell>
          <cell r="V690">
            <v>170857489</v>
          </cell>
          <cell r="W690">
            <v>29712</v>
          </cell>
          <cell r="X690">
            <v>40</v>
          </cell>
        </row>
        <row r="690">
          <cell r="AG690" t="str">
            <v>124-235-5123</v>
          </cell>
          <cell r="AH690">
            <v>18</v>
          </cell>
        </row>
        <row r="691">
          <cell r="B691">
            <v>1591</v>
          </cell>
          <cell r="C691" t="str">
            <v>裁断</v>
          </cell>
          <cell r="D691" t="str">
            <v>ថៃ រស្មី</v>
          </cell>
          <cell r="E691" t="str">
            <v>THAI REAKSMEY</v>
          </cell>
          <cell r="F691" t="str">
            <v>F</v>
          </cell>
          <cell r="G691">
            <v>44573</v>
          </cell>
          <cell r="H691">
            <v>3</v>
          </cell>
          <cell r="I691">
            <v>44663</v>
          </cell>
        </row>
        <row r="691">
          <cell r="M691">
            <v>44664</v>
          </cell>
          <cell r="N691">
            <v>6</v>
          </cell>
          <cell r="O691">
            <v>44847</v>
          </cell>
          <cell r="P691">
            <v>44848</v>
          </cell>
          <cell r="Q691">
            <v>6</v>
          </cell>
          <cell r="R691">
            <v>45030</v>
          </cell>
          <cell r="S691">
            <v>45031</v>
          </cell>
          <cell r="T691">
            <v>6</v>
          </cell>
          <cell r="U691">
            <v>45214</v>
          </cell>
          <cell r="V691">
            <v>90958367</v>
          </cell>
          <cell r="W691">
            <v>37259</v>
          </cell>
          <cell r="X691">
            <v>20</v>
          </cell>
        </row>
        <row r="691">
          <cell r="AG691" t="str">
            <v>133-617-9764</v>
          </cell>
          <cell r="AH691">
            <v>18</v>
          </cell>
        </row>
        <row r="692">
          <cell r="B692">
            <v>1589</v>
          </cell>
          <cell r="C692" t="str">
            <v>裁断</v>
          </cell>
          <cell r="D692" t="str">
            <v>ទិត ពន្លឺ</v>
          </cell>
          <cell r="E692" t="str">
            <v>TIT PUNLEU</v>
          </cell>
          <cell r="F692" t="str">
            <v>M</v>
          </cell>
          <cell r="G692">
            <v>44573</v>
          </cell>
          <cell r="H692">
            <v>3</v>
          </cell>
          <cell r="I692">
            <v>44663</v>
          </cell>
        </row>
        <row r="692">
          <cell r="M692">
            <v>44664</v>
          </cell>
          <cell r="N692">
            <v>6</v>
          </cell>
          <cell r="O692">
            <v>44847</v>
          </cell>
          <cell r="P692">
            <v>44848</v>
          </cell>
          <cell r="Q692">
            <v>6</v>
          </cell>
          <cell r="R692">
            <v>45030</v>
          </cell>
          <cell r="S692">
            <v>45031</v>
          </cell>
          <cell r="T692">
            <v>6</v>
          </cell>
          <cell r="U692">
            <v>45214</v>
          </cell>
          <cell r="V692">
            <v>90925330</v>
          </cell>
          <cell r="W692">
            <v>32507</v>
          </cell>
          <cell r="X692">
            <v>33</v>
          </cell>
          <cell r="Y692" t="str">
            <v>1880121255183ប</v>
          </cell>
        </row>
        <row r="692">
          <cell r="AG692" t="str">
            <v>有发票</v>
          </cell>
          <cell r="AH692">
            <v>18</v>
          </cell>
        </row>
        <row r="693">
          <cell r="B693">
            <v>1586</v>
          </cell>
          <cell r="C693" t="str">
            <v>品管</v>
          </cell>
          <cell r="D693" t="str">
            <v>ខាត់ ស្រីណា</v>
          </cell>
          <cell r="E693" t="str">
            <v>KHATH SREYNA</v>
          </cell>
          <cell r="F693" t="str">
            <v>F</v>
          </cell>
          <cell r="G693">
            <v>44573</v>
          </cell>
          <cell r="H693">
            <v>3</v>
          </cell>
          <cell r="I693">
            <v>44663</v>
          </cell>
        </row>
        <row r="693">
          <cell r="M693">
            <v>44664</v>
          </cell>
          <cell r="N693">
            <v>6</v>
          </cell>
          <cell r="O693">
            <v>44847</v>
          </cell>
          <cell r="P693">
            <v>44848</v>
          </cell>
          <cell r="Q693">
            <v>6</v>
          </cell>
          <cell r="R693">
            <v>45030</v>
          </cell>
          <cell r="S693">
            <v>45031</v>
          </cell>
          <cell r="T693">
            <v>6</v>
          </cell>
          <cell r="U693">
            <v>45214</v>
          </cell>
          <cell r="V693">
            <v>90876055</v>
          </cell>
          <cell r="W693">
            <v>36516</v>
          </cell>
          <cell r="X693">
            <v>22</v>
          </cell>
          <cell r="Y693" t="str">
            <v>29907181472327ស</v>
          </cell>
        </row>
        <row r="693">
          <cell r="AA693">
            <v>972109464</v>
          </cell>
        </row>
        <row r="693">
          <cell r="AG693">
            <v>1859599</v>
          </cell>
          <cell r="AH693">
            <v>18</v>
          </cell>
        </row>
        <row r="694">
          <cell r="B694">
            <v>1590</v>
          </cell>
          <cell r="C694" t="str">
            <v>成型D线</v>
          </cell>
          <cell r="D694" t="str">
            <v>ស ស្រីនី</v>
          </cell>
          <cell r="E694" t="str">
            <v>SOR SREYNY</v>
          </cell>
          <cell r="F694" t="str">
            <v>F</v>
          </cell>
          <cell r="G694">
            <v>44573</v>
          </cell>
          <cell r="H694">
            <v>3</v>
          </cell>
          <cell r="I694">
            <v>44663</v>
          </cell>
        </row>
        <row r="694">
          <cell r="M694">
            <v>44664</v>
          </cell>
          <cell r="N694">
            <v>6</v>
          </cell>
          <cell r="O694">
            <v>44847</v>
          </cell>
          <cell r="P694">
            <v>44848</v>
          </cell>
          <cell r="Q694">
            <v>6</v>
          </cell>
          <cell r="R694">
            <v>45030</v>
          </cell>
          <cell r="S694">
            <v>45031</v>
          </cell>
          <cell r="T694">
            <v>6</v>
          </cell>
          <cell r="U694">
            <v>45214</v>
          </cell>
          <cell r="V694">
            <v>90891247</v>
          </cell>
          <cell r="W694">
            <v>37779</v>
          </cell>
          <cell r="X694">
            <v>18</v>
          </cell>
          <cell r="Y694" t="str">
            <v>20311212670093ង</v>
          </cell>
        </row>
        <row r="694">
          <cell r="AG694" t="str">
            <v>128-555-4004</v>
          </cell>
          <cell r="AH694">
            <v>18</v>
          </cell>
        </row>
        <row r="695">
          <cell r="B695">
            <v>1597</v>
          </cell>
          <cell r="C695" t="str">
            <v>针车F3线</v>
          </cell>
          <cell r="D695" t="str">
            <v>ជិត រស្មី</v>
          </cell>
          <cell r="E695" t="str">
            <v>CHIT RAKSMEY</v>
          </cell>
          <cell r="F695" t="str">
            <v>F</v>
          </cell>
          <cell r="G695">
            <v>44574</v>
          </cell>
          <cell r="H695">
            <v>3</v>
          </cell>
          <cell r="I695">
            <v>44664</v>
          </cell>
        </row>
        <row r="695">
          <cell r="M695">
            <v>44665</v>
          </cell>
          <cell r="N695">
            <v>6</v>
          </cell>
          <cell r="O695">
            <v>44848</v>
          </cell>
          <cell r="P695">
            <v>44849</v>
          </cell>
          <cell r="Q695">
            <v>6</v>
          </cell>
          <cell r="R695">
            <v>45031</v>
          </cell>
          <cell r="S695">
            <v>45032</v>
          </cell>
          <cell r="T695">
            <v>6</v>
          </cell>
          <cell r="U695">
            <v>45215</v>
          </cell>
          <cell r="V695">
            <v>90941354</v>
          </cell>
          <cell r="W695">
            <v>37620</v>
          </cell>
          <cell r="X695">
            <v>19</v>
          </cell>
          <cell r="Y695" t="str">
            <v>20212212706489ឍ</v>
          </cell>
        </row>
        <row r="695">
          <cell r="AA695">
            <v>9789567582</v>
          </cell>
        </row>
        <row r="695">
          <cell r="AG695" t="str">
            <v>128-855-4963</v>
          </cell>
          <cell r="AH695">
            <v>18</v>
          </cell>
        </row>
        <row r="696">
          <cell r="B696">
            <v>1595</v>
          </cell>
          <cell r="C696" t="str">
            <v>印刷</v>
          </cell>
          <cell r="D696" t="str">
            <v>ជា ប៊ុនលីត</v>
          </cell>
          <cell r="E696" t="str">
            <v>CHEA BUNLIT</v>
          </cell>
          <cell r="F696" t="str">
            <v>M</v>
          </cell>
          <cell r="G696">
            <v>44574</v>
          </cell>
          <cell r="H696">
            <v>3</v>
          </cell>
          <cell r="I696">
            <v>44664</v>
          </cell>
        </row>
        <row r="696">
          <cell r="M696">
            <v>44665</v>
          </cell>
          <cell r="N696">
            <v>6</v>
          </cell>
          <cell r="O696">
            <v>44848</v>
          </cell>
          <cell r="P696">
            <v>44849</v>
          </cell>
          <cell r="Q696">
            <v>6</v>
          </cell>
          <cell r="R696">
            <v>45031</v>
          </cell>
          <cell r="S696">
            <v>45032</v>
          </cell>
          <cell r="T696">
            <v>6</v>
          </cell>
          <cell r="U696">
            <v>45215</v>
          </cell>
          <cell r="V696">
            <v>90915424</v>
          </cell>
          <cell r="W696">
            <v>37207</v>
          </cell>
          <cell r="X696">
            <v>20</v>
          </cell>
          <cell r="Y696" t="str">
            <v>10106202384195ញ</v>
          </cell>
        </row>
        <row r="696">
          <cell r="AA696">
            <v>976014042</v>
          </cell>
        </row>
        <row r="696">
          <cell r="AG696" t="str">
            <v>128-833-8780</v>
          </cell>
          <cell r="AH696">
            <v>18</v>
          </cell>
        </row>
        <row r="697">
          <cell r="B697">
            <v>1599</v>
          </cell>
          <cell r="C697" t="str">
            <v>针车E2线</v>
          </cell>
          <cell r="D697" t="str">
            <v>ភា និស្ស័យ</v>
          </cell>
          <cell r="E697" t="str">
            <v>PHEA NISAY</v>
          </cell>
          <cell r="F697" t="str">
            <v>F</v>
          </cell>
          <cell r="G697">
            <v>44574</v>
          </cell>
          <cell r="H697">
            <v>3</v>
          </cell>
          <cell r="I697">
            <v>44664</v>
          </cell>
        </row>
        <row r="697">
          <cell r="M697">
            <v>44665</v>
          </cell>
          <cell r="N697">
            <v>6</v>
          </cell>
          <cell r="O697">
            <v>44848</v>
          </cell>
          <cell r="P697">
            <v>44849</v>
          </cell>
          <cell r="Q697">
            <v>6</v>
          </cell>
          <cell r="R697">
            <v>45031</v>
          </cell>
          <cell r="S697">
            <v>45032</v>
          </cell>
          <cell r="T697">
            <v>6</v>
          </cell>
          <cell r="U697">
            <v>45215</v>
          </cell>
          <cell r="V697">
            <v>90514332</v>
          </cell>
          <cell r="W697">
            <v>32783</v>
          </cell>
          <cell r="X697">
            <v>32</v>
          </cell>
          <cell r="Y697" t="str">
            <v>28902160060475ទ</v>
          </cell>
        </row>
        <row r="697">
          <cell r="AA697">
            <v>979015610</v>
          </cell>
        </row>
        <row r="697">
          <cell r="AG697" t="str">
            <v>128-632-6856</v>
          </cell>
          <cell r="AH697">
            <v>18</v>
          </cell>
        </row>
        <row r="698">
          <cell r="B698">
            <v>1603</v>
          </cell>
          <cell r="C698" t="str">
            <v>针车F3线</v>
          </cell>
          <cell r="D698" t="str">
            <v>លី ស្រីពេជ្រ</v>
          </cell>
          <cell r="E698" t="str">
            <v> LY SREYPICH</v>
          </cell>
          <cell r="F698" t="str">
            <v>F</v>
          </cell>
          <cell r="G698">
            <v>44574</v>
          </cell>
          <cell r="H698">
            <v>3</v>
          </cell>
          <cell r="I698">
            <v>44664</v>
          </cell>
        </row>
        <row r="698">
          <cell r="M698">
            <v>44665</v>
          </cell>
          <cell r="N698">
            <v>6</v>
          </cell>
          <cell r="O698">
            <v>44848</v>
          </cell>
          <cell r="P698">
            <v>44849</v>
          </cell>
          <cell r="Q698">
            <v>6</v>
          </cell>
          <cell r="R698">
            <v>45031</v>
          </cell>
          <cell r="S698">
            <v>45032</v>
          </cell>
          <cell r="T698">
            <v>6</v>
          </cell>
          <cell r="U698">
            <v>45215</v>
          </cell>
          <cell r="V698">
            <v>90907522</v>
          </cell>
          <cell r="W698">
            <v>36999</v>
          </cell>
          <cell r="X698">
            <v>20</v>
          </cell>
          <cell r="Y698" t="str">
            <v>20103202343333ស</v>
          </cell>
        </row>
        <row r="698">
          <cell r="AA698">
            <v>976173227</v>
          </cell>
        </row>
        <row r="698">
          <cell r="AH698">
            <v>18</v>
          </cell>
        </row>
        <row r="699">
          <cell r="B699">
            <v>1602</v>
          </cell>
          <cell r="C699" t="str">
            <v>针车F1线</v>
          </cell>
          <cell r="D699" t="str">
            <v>ស្រី គង្គា</v>
          </cell>
          <cell r="E699" t="str">
            <v>SREY KONGKEA</v>
          </cell>
          <cell r="F699" t="str">
            <v>F</v>
          </cell>
          <cell r="G699">
            <v>44574</v>
          </cell>
          <cell r="H699">
            <v>3</v>
          </cell>
          <cell r="I699">
            <v>44664</v>
          </cell>
        </row>
        <row r="699">
          <cell r="M699">
            <v>44665</v>
          </cell>
          <cell r="N699">
            <v>6</v>
          </cell>
          <cell r="O699">
            <v>44848</v>
          </cell>
          <cell r="P699">
            <v>44849</v>
          </cell>
          <cell r="Q699">
            <v>6</v>
          </cell>
          <cell r="R699">
            <v>45031</v>
          </cell>
          <cell r="S699">
            <v>45032</v>
          </cell>
          <cell r="T699">
            <v>6</v>
          </cell>
          <cell r="U699">
            <v>45215</v>
          </cell>
          <cell r="V699">
            <v>90557710</v>
          </cell>
          <cell r="W699">
            <v>30932</v>
          </cell>
          <cell r="X699">
            <v>37</v>
          </cell>
          <cell r="Y699" t="str">
            <v>28406192082468ល</v>
          </cell>
        </row>
        <row r="699">
          <cell r="AA699">
            <v>719300889</v>
          </cell>
        </row>
        <row r="699">
          <cell r="AG699" t="str">
            <v>125-937-6103</v>
          </cell>
          <cell r="AH699">
            <v>18</v>
          </cell>
        </row>
        <row r="700">
          <cell r="B700">
            <v>1601</v>
          </cell>
          <cell r="C700" t="str">
            <v>针车F1线</v>
          </cell>
          <cell r="D700" t="str">
            <v>ណុប ចាន់ថូ</v>
          </cell>
          <cell r="E700" t="str">
            <v>NOP CHANTHO</v>
          </cell>
          <cell r="F700" t="str">
            <v>F</v>
          </cell>
          <cell r="G700">
            <v>44574</v>
          </cell>
          <cell r="H700">
            <v>3</v>
          </cell>
          <cell r="I700">
            <v>44664</v>
          </cell>
        </row>
        <row r="700">
          <cell r="M700">
            <v>44665</v>
          </cell>
          <cell r="N700">
            <v>6</v>
          </cell>
          <cell r="O700">
            <v>44848</v>
          </cell>
          <cell r="P700">
            <v>44849</v>
          </cell>
          <cell r="Q700">
            <v>6</v>
          </cell>
          <cell r="R700">
            <v>45031</v>
          </cell>
          <cell r="S700">
            <v>45032</v>
          </cell>
          <cell r="T700">
            <v>6</v>
          </cell>
          <cell r="U700">
            <v>45215</v>
          </cell>
          <cell r="V700">
            <v>90528815</v>
          </cell>
          <cell r="W700">
            <v>30073</v>
          </cell>
          <cell r="X700">
            <v>39</v>
          </cell>
          <cell r="Y700" t="str">
            <v>28201170571168ថ</v>
          </cell>
        </row>
        <row r="700">
          <cell r="AA700">
            <v>714442627</v>
          </cell>
        </row>
        <row r="700">
          <cell r="AG700" t="str">
            <v>125-937-6345</v>
          </cell>
          <cell r="AH700">
            <v>18</v>
          </cell>
        </row>
        <row r="701">
          <cell r="B701">
            <v>1604</v>
          </cell>
          <cell r="C701" t="str">
            <v>成型大包装</v>
          </cell>
          <cell r="D701" t="str">
            <v>មាស ហែរ</v>
          </cell>
          <cell r="E701" t="str">
            <v>HEAS HE</v>
          </cell>
          <cell r="F701" t="str">
            <v>M</v>
          </cell>
          <cell r="G701">
            <v>44575</v>
          </cell>
          <cell r="H701">
            <v>3</v>
          </cell>
          <cell r="I701">
            <v>44665</v>
          </cell>
        </row>
        <row r="701">
          <cell r="M701">
            <v>44666</v>
          </cell>
          <cell r="N701">
            <v>6</v>
          </cell>
          <cell r="O701">
            <v>44849</v>
          </cell>
          <cell r="P701">
            <v>44850</v>
          </cell>
          <cell r="Q701">
            <v>6</v>
          </cell>
          <cell r="R701">
            <v>45032</v>
          </cell>
          <cell r="S701">
            <v>45033</v>
          </cell>
          <cell r="T701">
            <v>6</v>
          </cell>
          <cell r="U701">
            <v>45216</v>
          </cell>
          <cell r="V701">
            <v>90666891</v>
          </cell>
          <cell r="W701">
            <v>36618</v>
          </cell>
          <cell r="X701">
            <v>21</v>
          </cell>
          <cell r="Y701" t="str">
            <v>10003170662304ក</v>
          </cell>
        </row>
        <row r="701">
          <cell r="AA701">
            <v>886298482</v>
          </cell>
        </row>
        <row r="701">
          <cell r="AG701">
            <v>1642509</v>
          </cell>
          <cell r="AH701">
            <v>18</v>
          </cell>
        </row>
        <row r="702">
          <cell r="B702">
            <v>1600</v>
          </cell>
          <cell r="C702" t="str">
            <v>成型大包装</v>
          </cell>
          <cell r="D702" t="str">
            <v>ឆុន ឆៀង</v>
          </cell>
          <cell r="E702" t="str">
            <v>CHHON CHHOEANG</v>
          </cell>
          <cell r="F702" t="str">
            <v>M</v>
          </cell>
          <cell r="G702">
            <v>44575</v>
          </cell>
          <cell r="H702">
            <v>3</v>
          </cell>
          <cell r="I702">
            <v>44665</v>
          </cell>
        </row>
        <row r="702">
          <cell r="M702">
            <v>44666</v>
          </cell>
          <cell r="N702">
            <v>6</v>
          </cell>
          <cell r="O702">
            <v>44849</v>
          </cell>
          <cell r="P702">
            <v>44850</v>
          </cell>
          <cell r="Q702">
            <v>6</v>
          </cell>
          <cell r="R702">
            <v>45032</v>
          </cell>
          <cell r="S702">
            <v>45033</v>
          </cell>
          <cell r="T702">
            <v>6</v>
          </cell>
          <cell r="U702">
            <v>45216</v>
          </cell>
          <cell r="V702">
            <v>90621901</v>
          </cell>
          <cell r="W702">
            <v>35622</v>
          </cell>
          <cell r="X702">
            <v>24</v>
          </cell>
          <cell r="Y702" t="str">
            <v>19705170737976ឃ</v>
          </cell>
        </row>
        <row r="702">
          <cell r="AA702">
            <v>976070208</v>
          </cell>
        </row>
        <row r="702">
          <cell r="AG702">
            <v>2141290</v>
          </cell>
          <cell r="AH702">
            <v>18</v>
          </cell>
        </row>
        <row r="703">
          <cell r="B703">
            <v>1598</v>
          </cell>
          <cell r="C703" t="str">
            <v>针车D2线</v>
          </cell>
          <cell r="D703" t="str">
            <v>ម៉ី ចាន់រី</v>
          </cell>
          <cell r="E703" t="str">
            <v>MEY CHANRY</v>
          </cell>
          <cell r="F703" t="str">
            <v>F</v>
          </cell>
          <cell r="G703">
            <v>44575</v>
          </cell>
          <cell r="H703">
            <v>3</v>
          </cell>
          <cell r="I703">
            <v>44665</v>
          </cell>
        </row>
        <row r="703">
          <cell r="M703">
            <v>44666</v>
          </cell>
          <cell r="N703">
            <v>6</v>
          </cell>
          <cell r="O703">
            <v>44849</v>
          </cell>
          <cell r="P703">
            <v>44850</v>
          </cell>
          <cell r="Q703">
            <v>6</v>
          </cell>
          <cell r="R703">
            <v>45032</v>
          </cell>
          <cell r="S703">
            <v>45033</v>
          </cell>
          <cell r="T703">
            <v>6</v>
          </cell>
          <cell r="U703">
            <v>45216</v>
          </cell>
          <cell r="V703">
            <v>90711398</v>
          </cell>
          <cell r="W703">
            <v>36801</v>
          </cell>
          <cell r="X703">
            <v>21</v>
          </cell>
          <cell r="Y703" t="str">
            <v>20003170663453ទ</v>
          </cell>
        </row>
        <row r="703">
          <cell r="AA703">
            <v>882304247</v>
          </cell>
        </row>
        <row r="703">
          <cell r="AG703">
            <v>1916067</v>
          </cell>
          <cell r="AH703">
            <v>18</v>
          </cell>
        </row>
        <row r="704">
          <cell r="B704">
            <v>1616</v>
          </cell>
          <cell r="C704" t="str">
            <v>针车E2线</v>
          </cell>
          <cell r="D704" t="str">
            <v>ដុក ស៊ីថេត</v>
          </cell>
          <cell r="E704" t="str">
            <v>DOK SITHET</v>
          </cell>
          <cell r="F704" t="str">
            <v>F</v>
          </cell>
          <cell r="G704">
            <v>44576</v>
          </cell>
          <cell r="H704">
            <v>3</v>
          </cell>
          <cell r="I704">
            <v>44666</v>
          </cell>
        </row>
        <row r="704">
          <cell r="M704">
            <v>44667</v>
          </cell>
          <cell r="N704">
            <v>6</v>
          </cell>
          <cell r="O704">
            <v>44850</v>
          </cell>
          <cell r="P704">
            <v>44851</v>
          </cell>
          <cell r="Q704">
            <v>6</v>
          </cell>
          <cell r="R704">
            <v>45033</v>
          </cell>
          <cell r="S704">
            <v>45034</v>
          </cell>
          <cell r="T704">
            <v>6</v>
          </cell>
          <cell r="U704">
            <v>45217</v>
          </cell>
          <cell r="V704">
            <v>90941326</v>
          </cell>
          <cell r="W704">
            <v>37304</v>
          </cell>
          <cell r="X704">
            <v>20</v>
          </cell>
        </row>
        <row r="704">
          <cell r="AA704">
            <v>97941326</v>
          </cell>
        </row>
        <row r="704">
          <cell r="AG704" t="str">
            <v>128-831-9440</v>
          </cell>
          <cell r="AH704">
            <v>18</v>
          </cell>
        </row>
        <row r="705">
          <cell r="B705">
            <v>1615</v>
          </cell>
          <cell r="C705" t="str">
            <v>针车E3线</v>
          </cell>
          <cell r="D705" t="str">
            <v>រឿន ស្រីលីន</v>
          </cell>
          <cell r="E705" t="str">
            <v>ROEURN SRETLIN</v>
          </cell>
          <cell r="F705" t="str">
            <v>F</v>
          </cell>
          <cell r="G705">
            <v>44576</v>
          </cell>
          <cell r="H705">
            <v>3</v>
          </cell>
          <cell r="I705">
            <v>44666</v>
          </cell>
        </row>
        <row r="705">
          <cell r="M705">
            <v>44667</v>
          </cell>
          <cell r="N705">
            <v>6</v>
          </cell>
          <cell r="O705">
            <v>44850</v>
          </cell>
          <cell r="P705">
            <v>44851</v>
          </cell>
          <cell r="Q705">
            <v>6</v>
          </cell>
          <cell r="R705">
            <v>45033</v>
          </cell>
          <cell r="S705">
            <v>45034</v>
          </cell>
          <cell r="T705">
            <v>6</v>
          </cell>
          <cell r="U705">
            <v>45217</v>
          </cell>
          <cell r="V705">
            <v>21242544</v>
          </cell>
          <cell r="W705">
            <v>37073</v>
          </cell>
          <cell r="X705">
            <v>20</v>
          </cell>
          <cell r="Y705" t="str">
            <v>20107181462800ជ</v>
          </cell>
        </row>
        <row r="705">
          <cell r="AA705">
            <v>717772347</v>
          </cell>
        </row>
        <row r="705">
          <cell r="AG705" t="str">
            <v>122-794-5330</v>
          </cell>
          <cell r="AH705">
            <v>18</v>
          </cell>
        </row>
        <row r="706">
          <cell r="B706">
            <v>1613</v>
          </cell>
          <cell r="C706" t="str">
            <v>针车F3线</v>
          </cell>
          <cell r="D706" t="str">
            <v>បាំ ស្រីមុំ</v>
          </cell>
          <cell r="E706" t="str">
            <v>BAM SREYMOM</v>
          </cell>
          <cell r="F706" t="str">
            <v>F</v>
          </cell>
          <cell r="G706">
            <v>44576</v>
          </cell>
          <cell r="H706">
            <v>3</v>
          </cell>
          <cell r="I706">
            <v>44666</v>
          </cell>
        </row>
        <row r="706">
          <cell r="M706">
            <v>44667</v>
          </cell>
          <cell r="N706">
            <v>6</v>
          </cell>
          <cell r="O706">
            <v>44850</v>
          </cell>
          <cell r="P706">
            <v>44851</v>
          </cell>
          <cell r="Q706">
            <v>6</v>
          </cell>
          <cell r="R706">
            <v>45033</v>
          </cell>
          <cell r="S706">
            <v>45034</v>
          </cell>
          <cell r="T706">
            <v>6</v>
          </cell>
          <cell r="U706">
            <v>45217</v>
          </cell>
          <cell r="V706">
            <v>90744587</v>
          </cell>
          <cell r="W706">
            <v>31850</v>
          </cell>
          <cell r="X706">
            <v>34</v>
          </cell>
          <cell r="Y706" t="str">
            <v>28704170733150ត</v>
          </cell>
        </row>
        <row r="706">
          <cell r="AA706">
            <v>882951167</v>
          </cell>
        </row>
        <row r="706">
          <cell r="AG706">
            <v>1243110936</v>
          </cell>
          <cell r="AH706">
            <v>18</v>
          </cell>
        </row>
        <row r="707">
          <cell r="B707">
            <v>1612</v>
          </cell>
          <cell r="C707" t="str">
            <v>针车B2线</v>
          </cell>
          <cell r="D707" t="str">
            <v>វ៉ាន់ ដែត</v>
          </cell>
          <cell r="E707" t="str">
            <v>VANN DET</v>
          </cell>
          <cell r="F707" t="str">
            <v>F</v>
          </cell>
          <cell r="G707">
            <v>44576</v>
          </cell>
          <cell r="H707">
            <v>3</v>
          </cell>
          <cell r="I707">
            <v>44666</v>
          </cell>
        </row>
        <row r="707">
          <cell r="M707">
            <v>44667</v>
          </cell>
          <cell r="N707">
            <v>6</v>
          </cell>
          <cell r="O707">
            <v>44850</v>
          </cell>
          <cell r="P707">
            <v>44851</v>
          </cell>
          <cell r="Q707">
            <v>6</v>
          </cell>
          <cell r="R707">
            <v>45033</v>
          </cell>
          <cell r="S707">
            <v>45034</v>
          </cell>
          <cell r="T707">
            <v>6</v>
          </cell>
          <cell r="U707">
            <v>45217</v>
          </cell>
          <cell r="V707">
            <v>90852243</v>
          </cell>
          <cell r="W707">
            <v>33061</v>
          </cell>
          <cell r="X707">
            <v>31</v>
          </cell>
        </row>
        <row r="707">
          <cell r="AA707">
            <v>885264889</v>
          </cell>
        </row>
        <row r="707">
          <cell r="AG707" t="str">
            <v>128-889-8432</v>
          </cell>
          <cell r="AH707">
            <v>18</v>
          </cell>
        </row>
        <row r="708">
          <cell r="B708">
            <v>1611</v>
          </cell>
          <cell r="C708" t="str">
            <v>针车F3线</v>
          </cell>
          <cell r="D708" t="str">
            <v>ប៉ុន ស្រីហឿន</v>
          </cell>
          <cell r="E708" t="str">
            <v>MUN SREYHOEURN</v>
          </cell>
          <cell r="F708" t="str">
            <v>F</v>
          </cell>
          <cell r="G708">
            <v>44576</v>
          </cell>
          <cell r="H708">
            <v>3</v>
          </cell>
          <cell r="I708">
            <v>44666</v>
          </cell>
        </row>
        <row r="708">
          <cell r="M708">
            <v>44667</v>
          </cell>
          <cell r="N708">
            <v>6</v>
          </cell>
          <cell r="O708">
            <v>44850</v>
          </cell>
          <cell r="P708">
            <v>44851</v>
          </cell>
          <cell r="Q708">
            <v>6</v>
          </cell>
          <cell r="R708">
            <v>45033</v>
          </cell>
          <cell r="S708">
            <v>45034</v>
          </cell>
          <cell r="T708">
            <v>6</v>
          </cell>
          <cell r="U708">
            <v>45217</v>
          </cell>
          <cell r="V708">
            <v>90885133</v>
          </cell>
          <cell r="W708">
            <v>37534</v>
          </cell>
          <cell r="X708">
            <v>19</v>
          </cell>
        </row>
        <row r="708">
          <cell r="AA708">
            <v>978213870</v>
          </cell>
        </row>
        <row r="708">
          <cell r="AG708" t="str">
            <v>132-236-3391</v>
          </cell>
          <cell r="AH708">
            <v>18</v>
          </cell>
        </row>
        <row r="709">
          <cell r="B709">
            <v>1610</v>
          </cell>
          <cell r="C709" t="str">
            <v>针车E3线</v>
          </cell>
          <cell r="D709" t="str">
            <v>ណឹប សាផល</v>
          </cell>
          <cell r="E709" t="str">
            <v>NOEP SAPHAL</v>
          </cell>
          <cell r="F709" t="str">
            <v>F</v>
          </cell>
          <cell r="G709">
            <v>44576</v>
          </cell>
          <cell r="H709">
            <v>3</v>
          </cell>
          <cell r="I709">
            <v>44666</v>
          </cell>
        </row>
        <row r="709">
          <cell r="M709">
            <v>44667</v>
          </cell>
          <cell r="N709">
            <v>6</v>
          </cell>
          <cell r="O709">
            <v>44850</v>
          </cell>
          <cell r="P709">
            <v>44851</v>
          </cell>
          <cell r="Q709">
            <v>6</v>
          </cell>
          <cell r="R709">
            <v>45033</v>
          </cell>
          <cell r="S709">
            <v>45034</v>
          </cell>
          <cell r="T709">
            <v>6</v>
          </cell>
          <cell r="U709">
            <v>45217</v>
          </cell>
          <cell r="V709">
            <v>90860055</v>
          </cell>
          <cell r="W709">
            <v>27771</v>
          </cell>
          <cell r="X709">
            <v>46</v>
          </cell>
        </row>
        <row r="709">
          <cell r="AA709">
            <v>889116107</v>
          </cell>
        </row>
        <row r="709">
          <cell r="AG709" t="str">
            <v>132-776-3763</v>
          </cell>
          <cell r="AH709">
            <v>18</v>
          </cell>
        </row>
        <row r="710">
          <cell r="B710">
            <v>1609</v>
          </cell>
          <cell r="C710" t="str">
            <v>针车D1线</v>
          </cell>
          <cell r="D710" t="str">
            <v>ញឹម សុជាតា</v>
          </cell>
          <cell r="E710" t="str">
            <v>NHOEM SOCHEATA</v>
          </cell>
          <cell r="F710" t="str">
            <v>F</v>
          </cell>
          <cell r="G710">
            <v>44576</v>
          </cell>
          <cell r="H710">
            <v>3</v>
          </cell>
          <cell r="I710">
            <v>44666</v>
          </cell>
        </row>
        <row r="710">
          <cell r="M710">
            <v>44667</v>
          </cell>
          <cell r="N710">
            <v>6</v>
          </cell>
          <cell r="O710">
            <v>44850</v>
          </cell>
          <cell r="P710">
            <v>44851</v>
          </cell>
          <cell r="Q710">
            <v>6</v>
          </cell>
          <cell r="R710">
            <v>45033</v>
          </cell>
          <cell r="S710">
            <v>45034</v>
          </cell>
          <cell r="T710">
            <v>6</v>
          </cell>
          <cell r="U710">
            <v>45217</v>
          </cell>
          <cell r="V710">
            <v>90705200</v>
          </cell>
          <cell r="W710">
            <v>34410</v>
          </cell>
          <cell r="X710">
            <v>27</v>
          </cell>
          <cell r="Y710" t="str">
            <v>29406170796801ល</v>
          </cell>
        </row>
        <row r="710">
          <cell r="AA710">
            <v>885820065</v>
          </cell>
        </row>
        <row r="710">
          <cell r="AG710" t="str">
            <v>有发票</v>
          </cell>
          <cell r="AH710">
            <v>18</v>
          </cell>
        </row>
        <row r="711">
          <cell r="B711">
            <v>1608</v>
          </cell>
          <cell r="C711" t="str">
            <v>针车E3线</v>
          </cell>
          <cell r="D711" t="str">
            <v>ផល ភី</v>
          </cell>
          <cell r="E711" t="str">
            <v>PHAL PHY</v>
          </cell>
          <cell r="F711" t="str">
            <v>F</v>
          </cell>
          <cell r="G711">
            <v>44576</v>
          </cell>
          <cell r="H711">
            <v>3</v>
          </cell>
          <cell r="I711">
            <v>44666</v>
          </cell>
        </row>
        <row r="711">
          <cell r="M711">
            <v>44667</v>
          </cell>
          <cell r="N711">
            <v>6</v>
          </cell>
          <cell r="O711">
            <v>44850</v>
          </cell>
          <cell r="P711">
            <v>44851</v>
          </cell>
          <cell r="Q711">
            <v>6</v>
          </cell>
          <cell r="R711">
            <v>45033</v>
          </cell>
          <cell r="S711">
            <v>45034</v>
          </cell>
          <cell r="T711">
            <v>6</v>
          </cell>
          <cell r="U711">
            <v>45217</v>
          </cell>
          <cell r="V711">
            <v>230048953</v>
          </cell>
          <cell r="W711">
            <v>36586</v>
          </cell>
          <cell r="X711">
            <v>22</v>
          </cell>
        </row>
        <row r="711">
          <cell r="AA711">
            <v>975338455</v>
          </cell>
        </row>
        <row r="711">
          <cell r="AG711" t="str">
            <v>122-707-5888</v>
          </cell>
          <cell r="AH711">
            <v>18</v>
          </cell>
        </row>
        <row r="712">
          <cell r="B712">
            <v>1607</v>
          </cell>
          <cell r="C712" t="str">
            <v>针车E3线</v>
          </cell>
          <cell r="D712" t="str">
            <v>ផល ភាព</v>
          </cell>
          <cell r="E712" t="str">
            <v>PHAL PHEP</v>
          </cell>
          <cell r="F712" t="str">
            <v>F</v>
          </cell>
          <cell r="G712">
            <v>44576</v>
          </cell>
          <cell r="H712">
            <v>3</v>
          </cell>
          <cell r="I712">
            <v>44666</v>
          </cell>
        </row>
        <row r="712">
          <cell r="M712">
            <v>44667</v>
          </cell>
          <cell r="N712">
            <v>6</v>
          </cell>
          <cell r="O712">
            <v>44850</v>
          </cell>
          <cell r="P712">
            <v>44851</v>
          </cell>
          <cell r="Q712">
            <v>6</v>
          </cell>
          <cell r="R712">
            <v>45033</v>
          </cell>
          <cell r="S712">
            <v>45034</v>
          </cell>
          <cell r="T712">
            <v>6</v>
          </cell>
          <cell r="U712">
            <v>45217</v>
          </cell>
          <cell r="V712">
            <v>230068928</v>
          </cell>
          <cell r="W712">
            <v>38117</v>
          </cell>
          <cell r="X712">
            <v>17</v>
          </cell>
        </row>
        <row r="712">
          <cell r="AA712">
            <v>885669388</v>
          </cell>
        </row>
        <row r="712">
          <cell r="AG712" t="str">
            <v>125-659-5797</v>
          </cell>
          <cell r="AH712">
            <v>18</v>
          </cell>
        </row>
        <row r="713">
          <cell r="B713">
            <v>1606</v>
          </cell>
          <cell r="C713" t="str">
            <v>裁断晚班</v>
          </cell>
          <cell r="D713" t="str">
            <v>ថៃ ចិត្រា</v>
          </cell>
          <cell r="E713" t="str">
            <v>THEI CHEITTRA</v>
          </cell>
          <cell r="F713" t="str">
            <v>M</v>
          </cell>
          <cell r="G713">
            <v>44576</v>
          </cell>
          <cell r="H713">
            <v>3</v>
          </cell>
          <cell r="I713">
            <v>44666</v>
          </cell>
        </row>
        <row r="713">
          <cell r="M713">
            <v>44667</v>
          </cell>
          <cell r="N713">
            <v>6</v>
          </cell>
          <cell r="O713">
            <v>44850</v>
          </cell>
          <cell r="P713">
            <v>44851</v>
          </cell>
          <cell r="Q713">
            <v>6</v>
          </cell>
          <cell r="R713">
            <v>45033</v>
          </cell>
          <cell r="S713">
            <v>45034</v>
          </cell>
          <cell r="T713">
            <v>6</v>
          </cell>
          <cell r="U713">
            <v>45217</v>
          </cell>
          <cell r="V713">
            <v>90563850</v>
          </cell>
          <cell r="W713">
            <v>34245</v>
          </cell>
          <cell r="X713">
            <v>28</v>
          </cell>
          <cell r="Y713" t="str">
            <v>1931218-1950972យ</v>
          </cell>
        </row>
        <row r="713">
          <cell r="AA713">
            <v>15426149</v>
          </cell>
        </row>
        <row r="713">
          <cell r="AG713" t="str">
            <v>124-067-6227</v>
          </cell>
          <cell r="AH713">
            <v>18</v>
          </cell>
        </row>
        <row r="714">
          <cell r="B714">
            <v>1605</v>
          </cell>
          <cell r="C714" t="str">
            <v>针车E3线</v>
          </cell>
          <cell r="D714" t="str">
            <v>រ៉ន ណារី</v>
          </cell>
          <cell r="E714" t="str">
            <v>RORN NARY</v>
          </cell>
          <cell r="F714" t="str">
            <v>F</v>
          </cell>
          <cell r="G714">
            <v>44575</v>
          </cell>
          <cell r="H714">
            <v>3</v>
          </cell>
          <cell r="I714">
            <v>44665</v>
          </cell>
        </row>
        <row r="714">
          <cell r="M714">
            <v>44666</v>
          </cell>
          <cell r="N714">
            <v>6</v>
          </cell>
          <cell r="O714">
            <v>44849</v>
          </cell>
          <cell r="P714">
            <v>44850</v>
          </cell>
          <cell r="Q714">
            <v>6</v>
          </cell>
          <cell r="R714">
            <v>45032</v>
          </cell>
          <cell r="S714">
            <v>45033</v>
          </cell>
          <cell r="T714">
            <v>6</v>
          </cell>
          <cell r="U714">
            <v>45216</v>
          </cell>
          <cell r="V714">
            <v>90923983</v>
          </cell>
          <cell r="W714">
            <v>37894</v>
          </cell>
          <cell r="X714">
            <v>18</v>
          </cell>
        </row>
        <row r="714">
          <cell r="AA714">
            <v>81729287</v>
          </cell>
        </row>
        <row r="714">
          <cell r="AG714" t="str">
            <v>133-584-1846</v>
          </cell>
          <cell r="AH714">
            <v>18</v>
          </cell>
        </row>
        <row r="715">
          <cell r="B715">
            <v>1625</v>
          </cell>
          <cell r="C715" t="str">
            <v>针车F3线</v>
          </cell>
          <cell r="D715" t="str">
            <v>មាស ស្រីណុច</v>
          </cell>
          <cell r="E715" t="str">
            <v>MEAN SRETNOCH</v>
          </cell>
          <cell r="F715" t="str">
            <v>F</v>
          </cell>
          <cell r="G715">
            <v>44578</v>
          </cell>
          <cell r="H715">
            <v>3</v>
          </cell>
          <cell r="I715">
            <v>44668</v>
          </cell>
        </row>
        <row r="715">
          <cell r="M715">
            <v>44669</v>
          </cell>
          <cell r="N715">
            <v>6</v>
          </cell>
          <cell r="O715">
            <v>44852</v>
          </cell>
          <cell r="P715">
            <v>44853</v>
          </cell>
          <cell r="Q715">
            <v>6</v>
          </cell>
          <cell r="R715">
            <v>45035</v>
          </cell>
          <cell r="S715">
            <v>45036</v>
          </cell>
          <cell r="T715">
            <v>6</v>
          </cell>
          <cell r="U715">
            <v>45219</v>
          </cell>
          <cell r="V715">
            <v>90880868</v>
          </cell>
          <cell r="W715">
            <v>37524</v>
          </cell>
          <cell r="X715">
            <v>19</v>
          </cell>
          <cell r="Y715" t="str">
            <v>20209192190409ត</v>
          </cell>
        </row>
        <row r="715">
          <cell r="AA715">
            <v>975561040</v>
          </cell>
        </row>
        <row r="715">
          <cell r="AG715" t="str">
            <v>120-682-5743</v>
          </cell>
          <cell r="AH715">
            <v>18</v>
          </cell>
        </row>
        <row r="716">
          <cell r="B716">
            <v>1627</v>
          </cell>
          <cell r="C716" t="str">
            <v>针车E3线</v>
          </cell>
          <cell r="D716" t="str">
            <v>ស៊ុន វន្នី</v>
          </cell>
          <cell r="E716" t="str">
            <v>SUN VANNY</v>
          </cell>
          <cell r="F716" t="str">
            <v>F</v>
          </cell>
          <cell r="G716">
            <v>44578</v>
          </cell>
          <cell r="H716">
            <v>3</v>
          </cell>
          <cell r="I716">
            <v>44668</v>
          </cell>
        </row>
        <row r="716">
          <cell r="M716">
            <v>44669</v>
          </cell>
          <cell r="N716">
            <v>6</v>
          </cell>
          <cell r="O716">
            <v>44852</v>
          </cell>
          <cell r="P716">
            <v>44853</v>
          </cell>
          <cell r="Q716">
            <v>6</v>
          </cell>
          <cell r="R716">
            <v>45035</v>
          </cell>
          <cell r="S716">
            <v>45036</v>
          </cell>
          <cell r="T716">
            <v>6</v>
          </cell>
          <cell r="U716">
            <v>45219</v>
          </cell>
          <cell r="V716">
            <v>90579155</v>
          </cell>
          <cell r="W716">
            <v>34965</v>
          </cell>
          <cell r="X716">
            <v>26</v>
          </cell>
          <cell r="Y716" t="str">
            <v>29501170572672ផ</v>
          </cell>
        </row>
        <row r="716">
          <cell r="AA716">
            <v>979461283</v>
          </cell>
        </row>
        <row r="716">
          <cell r="AG716" t="str">
            <v>133-919-1084</v>
          </cell>
          <cell r="AH716">
            <v>18</v>
          </cell>
        </row>
        <row r="717">
          <cell r="B717">
            <v>1629</v>
          </cell>
          <cell r="C717" t="str">
            <v>裁断</v>
          </cell>
          <cell r="D717" t="str">
            <v>ហឿង ផាន</v>
          </cell>
          <cell r="E717" t="str">
            <v>HOEUNG PHAN</v>
          </cell>
          <cell r="F717" t="str">
            <v>M</v>
          </cell>
          <cell r="G717">
            <v>44579</v>
          </cell>
          <cell r="H717">
            <v>3</v>
          </cell>
          <cell r="I717">
            <v>44669</v>
          </cell>
        </row>
        <row r="717">
          <cell r="M717">
            <v>44670</v>
          </cell>
          <cell r="N717">
            <v>6</v>
          </cell>
          <cell r="O717">
            <v>44853</v>
          </cell>
          <cell r="P717">
            <v>44854</v>
          </cell>
          <cell r="Q717">
            <v>6</v>
          </cell>
          <cell r="R717">
            <v>45036</v>
          </cell>
          <cell r="S717">
            <v>45037</v>
          </cell>
          <cell r="T717">
            <v>6</v>
          </cell>
          <cell r="U717">
            <v>45220</v>
          </cell>
          <cell r="V717">
            <v>90898340</v>
          </cell>
          <cell r="W717">
            <v>32421</v>
          </cell>
          <cell r="X717">
            <v>33</v>
          </cell>
          <cell r="Y717" t="str">
            <v>18807160136211ឌ</v>
          </cell>
        </row>
        <row r="717">
          <cell r="AA717">
            <v>979770995</v>
          </cell>
        </row>
        <row r="717">
          <cell r="AG717">
            <v>40979</v>
          </cell>
          <cell r="AH717">
            <v>18</v>
          </cell>
        </row>
        <row r="718">
          <cell r="B718">
            <v>1630</v>
          </cell>
          <cell r="C718" t="str">
            <v>裁断</v>
          </cell>
          <cell r="D718" t="str">
            <v>ពុំ ញ៉ិល</v>
          </cell>
          <cell r="E718" t="str">
            <v>PUM NHEL</v>
          </cell>
          <cell r="F718" t="str">
            <v>M</v>
          </cell>
          <cell r="G718">
            <v>44579</v>
          </cell>
          <cell r="H718">
            <v>3</v>
          </cell>
          <cell r="I718">
            <v>44669</v>
          </cell>
        </row>
        <row r="718">
          <cell r="M718">
            <v>44670</v>
          </cell>
          <cell r="N718">
            <v>6</v>
          </cell>
          <cell r="O718">
            <v>44853</v>
          </cell>
          <cell r="P718">
            <v>44854</v>
          </cell>
          <cell r="Q718">
            <v>6</v>
          </cell>
          <cell r="R718">
            <v>45036</v>
          </cell>
          <cell r="S718">
            <v>45037</v>
          </cell>
          <cell r="T718">
            <v>6</v>
          </cell>
          <cell r="U718">
            <v>45220</v>
          </cell>
          <cell r="V718">
            <v>90887093</v>
          </cell>
          <cell r="W718">
            <v>31296</v>
          </cell>
          <cell r="X718">
            <v>36</v>
          </cell>
        </row>
        <row r="718">
          <cell r="AA718">
            <v>972070148</v>
          </cell>
        </row>
        <row r="718">
          <cell r="AG718" t="str">
            <v>124-567-2707</v>
          </cell>
          <cell r="AH718">
            <v>18</v>
          </cell>
        </row>
        <row r="719">
          <cell r="B719">
            <v>1623</v>
          </cell>
          <cell r="C719" t="str">
            <v>针车E3线</v>
          </cell>
          <cell r="D719" t="str">
            <v>ព្រំ ប៉ក់</v>
          </cell>
          <cell r="E719" t="str">
            <v>PRUM PAK</v>
          </cell>
          <cell r="F719" t="str">
            <v>F</v>
          </cell>
          <cell r="G719">
            <v>44579</v>
          </cell>
          <cell r="H719">
            <v>3</v>
          </cell>
          <cell r="I719">
            <v>44669</v>
          </cell>
        </row>
        <row r="719">
          <cell r="M719">
            <v>44670</v>
          </cell>
          <cell r="N719">
            <v>6</v>
          </cell>
          <cell r="O719">
            <v>44853</v>
          </cell>
          <cell r="P719">
            <v>44854</v>
          </cell>
          <cell r="Q719">
            <v>6</v>
          </cell>
          <cell r="R719">
            <v>45036</v>
          </cell>
          <cell r="S719">
            <v>45037</v>
          </cell>
          <cell r="T719">
            <v>6</v>
          </cell>
          <cell r="U719">
            <v>45220</v>
          </cell>
          <cell r="V719">
            <v>90724688</v>
          </cell>
          <cell r="W719">
            <v>27761</v>
          </cell>
          <cell r="X719">
            <v>46</v>
          </cell>
        </row>
        <row r="719">
          <cell r="AA719">
            <v>977366350</v>
          </cell>
        </row>
        <row r="719">
          <cell r="AG719" t="str">
            <v>125-990-0099</v>
          </cell>
          <cell r="AH719">
            <v>18</v>
          </cell>
        </row>
        <row r="720">
          <cell r="B720">
            <v>1634</v>
          </cell>
          <cell r="C720" t="str">
            <v>针车A1线</v>
          </cell>
          <cell r="D720" t="str">
            <v>យឹម ប៉ុញ</v>
          </cell>
          <cell r="E720" t="str">
            <v>YOEM PONH</v>
          </cell>
          <cell r="F720" t="str">
            <v>M</v>
          </cell>
          <cell r="G720">
            <v>44579</v>
          </cell>
          <cell r="H720">
            <v>3</v>
          </cell>
          <cell r="I720">
            <v>44669</v>
          </cell>
        </row>
        <row r="720">
          <cell r="M720">
            <v>44670</v>
          </cell>
          <cell r="N720">
            <v>6</v>
          </cell>
          <cell r="O720">
            <v>44853</v>
          </cell>
          <cell r="P720">
            <v>44854</v>
          </cell>
          <cell r="Q720">
            <v>6</v>
          </cell>
          <cell r="R720">
            <v>45036</v>
          </cell>
          <cell r="S720">
            <v>45037</v>
          </cell>
          <cell r="T720">
            <v>6</v>
          </cell>
          <cell r="U720">
            <v>45220</v>
          </cell>
          <cell r="V720">
            <v>90705130</v>
          </cell>
          <cell r="W720">
            <v>33067</v>
          </cell>
          <cell r="X720">
            <v>31</v>
          </cell>
          <cell r="Y720" t="str">
            <v>19005181414210ង</v>
          </cell>
        </row>
        <row r="720">
          <cell r="AA720">
            <v>974707111</v>
          </cell>
        </row>
        <row r="720">
          <cell r="AH720">
            <v>18</v>
          </cell>
        </row>
        <row r="721">
          <cell r="B721">
            <v>1635</v>
          </cell>
          <cell r="C721" t="str">
            <v>针车C1线</v>
          </cell>
          <cell r="D721" t="str">
            <v>ខ្មៅ រ៉ែន</v>
          </cell>
          <cell r="E721" t="str">
            <v>KMOY REN</v>
          </cell>
          <cell r="F721" t="str">
            <v>F</v>
          </cell>
          <cell r="G721">
            <v>44578</v>
          </cell>
          <cell r="H721">
            <v>3</v>
          </cell>
          <cell r="I721">
            <v>44668</v>
          </cell>
        </row>
        <row r="721">
          <cell r="M721">
            <v>44669</v>
          </cell>
          <cell r="N721">
            <v>6</v>
          </cell>
          <cell r="O721">
            <v>44852</v>
          </cell>
          <cell r="P721">
            <v>44853</v>
          </cell>
          <cell r="Q721">
            <v>6</v>
          </cell>
          <cell r="R721">
            <v>45035</v>
          </cell>
          <cell r="S721">
            <v>45036</v>
          </cell>
          <cell r="T721">
            <v>6</v>
          </cell>
          <cell r="U721">
            <v>45219</v>
          </cell>
          <cell r="V721">
            <v>90532726</v>
          </cell>
          <cell r="W721">
            <v>30949</v>
          </cell>
          <cell r="X721">
            <v>37</v>
          </cell>
          <cell r="Y721" t="str">
            <v>28409160253683ម</v>
          </cell>
        </row>
        <row r="721">
          <cell r="AA721">
            <v>887609493</v>
          </cell>
        </row>
        <row r="721">
          <cell r="AG721" t="str">
            <v>124-363-7096</v>
          </cell>
          <cell r="AH721">
            <v>18</v>
          </cell>
        </row>
        <row r="722">
          <cell r="B722">
            <v>1637</v>
          </cell>
          <cell r="C722" t="str">
            <v>针车C2线</v>
          </cell>
          <cell r="D722" t="str">
            <v>សាំ ចន្នី</v>
          </cell>
          <cell r="E722" t="str">
            <v>SAIM CHANNY</v>
          </cell>
          <cell r="F722" t="str">
            <v>F</v>
          </cell>
          <cell r="G722">
            <v>44579</v>
          </cell>
          <cell r="H722">
            <v>3</v>
          </cell>
          <cell r="I722">
            <v>44669</v>
          </cell>
        </row>
        <row r="722">
          <cell r="M722">
            <v>44670</v>
          </cell>
          <cell r="N722">
            <v>6</v>
          </cell>
          <cell r="O722">
            <v>44853</v>
          </cell>
          <cell r="P722">
            <v>44854</v>
          </cell>
          <cell r="Q722">
            <v>6</v>
          </cell>
          <cell r="R722">
            <v>45036</v>
          </cell>
          <cell r="S722">
            <v>45037</v>
          </cell>
          <cell r="T722">
            <v>6</v>
          </cell>
          <cell r="U722">
            <v>45220</v>
          </cell>
          <cell r="V722">
            <v>50930002</v>
          </cell>
          <cell r="W722">
            <v>30061</v>
          </cell>
          <cell r="X722">
            <v>39</v>
          </cell>
          <cell r="Y722" t="str">
            <v>28205170740472ថ</v>
          </cell>
        </row>
        <row r="722">
          <cell r="AA722">
            <v>976391896</v>
          </cell>
        </row>
        <row r="722">
          <cell r="AG722" t="str">
            <v>126-906-6963</v>
          </cell>
          <cell r="AH722">
            <v>18</v>
          </cell>
        </row>
        <row r="723">
          <cell r="B723">
            <v>1636</v>
          </cell>
          <cell r="C723" t="str">
            <v>针车F3线</v>
          </cell>
          <cell r="D723" t="str">
            <v>រ័ត្ន ស្រីមុំ</v>
          </cell>
          <cell r="E723" t="str">
            <v>RATH SREYMOM</v>
          </cell>
          <cell r="F723" t="str">
            <v>F</v>
          </cell>
          <cell r="G723">
            <v>44579</v>
          </cell>
          <cell r="H723">
            <v>3</v>
          </cell>
          <cell r="I723">
            <v>44669</v>
          </cell>
        </row>
        <row r="723">
          <cell r="M723">
            <v>44670</v>
          </cell>
          <cell r="N723">
            <v>6</v>
          </cell>
          <cell r="O723">
            <v>44853</v>
          </cell>
          <cell r="P723">
            <v>44854</v>
          </cell>
          <cell r="Q723">
            <v>6</v>
          </cell>
          <cell r="R723">
            <v>45036</v>
          </cell>
          <cell r="S723">
            <v>45037</v>
          </cell>
          <cell r="T723">
            <v>6</v>
          </cell>
          <cell r="U723">
            <v>45220</v>
          </cell>
          <cell r="V723">
            <v>90672145</v>
          </cell>
          <cell r="W723">
            <v>32424</v>
          </cell>
          <cell r="X723">
            <v>33</v>
          </cell>
        </row>
        <row r="723">
          <cell r="AA723">
            <v>887493731</v>
          </cell>
        </row>
        <row r="723">
          <cell r="AG723" t="str">
            <v>124-101-5191</v>
          </cell>
          <cell r="AH723">
            <v>18</v>
          </cell>
        </row>
        <row r="724">
          <cell r="B724">
            <v>1638</v>
          </cell>
          <cell r="C724" t="str">
            <v>针车E2线</v>
          </cell>
          <cell r="D724" t="str">
            <v>នុន ស្រីអូន</v>
          </cell>
          <cell r="E724" t="str">
            <v>NUN SREYON</v>
          </cell>
          <cell r="F724" t="str">
            <v>F</v>
          </cell>
          <cell r="G724">
            <v>44579</v>
          </cell>
          <cell r="H724">
            <v>3</v>
          </cell>
          <cell r="I724">
            <v>44669</v>
          </cell>
        </row>
        <row r="724">
          <cell r="M724">
            <v>44670</v>
          </cell>
          <cell r="N724">
            <v>6</v>
          </cell>
          <cell r="O724">
            <v>44853</v>
          </cell>
          <cell r="P724">
            <v>44854</v>
          </cell>
          <cell r="Q724">
            <v>6</v>
          </cell>
          <cell r="R724">
            <v>45036</v>
          </cell>
          <cell r="S724">
            <v>45037</v>
          </cell>
          <cell r="T724">
            <v>6</v>
          </cell>
          <cell r="U724">
            <v>45220</v>
          </cell>
          <cell r="V724">
            <v>90911279</v>
          </cell>
          <cell r="W724">
            <v>37382</v>
          </cell>
          <cell r="X724">
            <v>19</v>
          </cell>
          <cell r="Y724" t="str">
            <v>20205170746062ញ</v>
          </cell>
        </row>
        <row r="724">
          <cell r="AA724">
            <v>978210148</v>
          </cell>
        </row>
        <row r="724">
          <cell r="AG724" t="str">
            <v>125-811-4587</v>
          </cell>
          <cell r="AH724">
            <v>18</v>
          </cell>
        </row>
        <row r="725">
          <cell r="B725">
            <v>1626</v>
          </cell>
          <cell r="C725" t="str">
            <v>裁断</v>
          </cell>
          <cell r="D725" t="str">
            <v>ហាន ចំប៉ា</v>
          </cell>
          <cell r="E725" t="str">
            <v>HAN CHAMPA</v>
          </cell>
          <cell r="F725" t="str">
            <v>F</v>
          </cell>
          <cell r="G725">
            <v>44579</v>
          </cell>
          <cell r="H725">
            <v>3</v>
          </cell>
          <cell r="I725">
            <v>44669</v>
          </cell>
        </row>
        <row r="725">
          <cell r="M725">
            <v>44670</v>
          </cell>
          <cell r="N725">
            <v>6</v>
          </cell>
          <cell r="O725">
            <v>44853</v>
          </cell>
          <cell r="P725">
            <v>44854</v>
          </cell>
          <cell r="Q725">
            <v>6</v>
          </cell>
          <cell r="R725">
            <v>45036</v>
          </cell>
          <cell r="S725">
            <v>45037</v>
          </cell>
          <cell r="T725">
            <v>6</v>
          </cell>
          <cell r="U725">
            <v>45220</v>
          </cell>
          <cell r="V725">
            <v>90646704</v>
          </cell>
          <cell r="W725">
            <v>29217</v>
          </cell>
          <cell r="X725">
            <v>42</v>
          </cell>
          <cell r="Y725" t="str">
            <v>27903170659219វ</v>
          </cell>
        </row>
        <row r="725">
          <cell r="AA725">
            <v>884025178</v>
          </cell>
        </row>
        <row r="725">
          <cell r="AG725" t="str">
            <v>124-540-7523</v>
          </cell>
          <cell r="AH725">
            <v>18</v>
          </cell>
        </row>
        <row r="726">
          <cell r="B726">
            <v>1647</v>
          </cell>
          <cell r="C726" t="str">
            <v>针车E3线</v>
          </cell>
          <cell r="D726" t="str">
            <v>វ៉ាន សារ៉ែន</v>
          </cell>
          <cell r="E726" t="str">
            <v>RAN SAREN</v>
          </cell>
          <cell r="F726" t="str">
            <v>F</v>
          </cell>
          <cell r="G726">
            <v>44580</v>
          </cell>
          <cell r="H726">
            <v>3</v>
          </cell>
          <cell r="I726">
            <v>44670</v>
          </cell>
        </row>
        <row r="726">
          <cell r="M726">
            <v>44671</v>
          </cell>
          <cell r="N726">
            <v>6</v>
          </cell>
          <cell r="O726">
            <v>44854</v>
          </cell>
          <cell r="P726">
            <v>44855</v>
          </cell>
          <cell r="Q726">
            <v>6</v>
          </cell>
          <cell r="R726">
            <v>45037</v>
          </cell>
          <cell r="S726">
            <v>45038</v>
          </cell>
          <cell r="T726">
            <v>6</v>
          </cell>
          <cell r="U726">
            <v>45221</v>
          </cell>
          <cell r="V726">
            <v>90671359</v>
          </cell>
          <cell r="W726">
            <v>36239</v>
          </cell>
          <cell r="X726">
            <v>22</v>
          </cell>
          <cell r="Y726" t="str">
            <v>29905170751912យ</v>
          </cell>
        </row>
        <row r="726">
          <cell r="AA726">
            <v>975261191</v>
          </cell>
        </row>
        <row r="726">
          <cell r="AG726" t="str">
            <v>125-446-8715</v>
          </cell>
          <cell r="AH726">
            <v>18</v>
          </cell>
        </row>
        <row r="727">
          <cell r="B727">
            <v>1646</v>
          </cell>
          <cell r="C727" t="str">
            <v>针车E5线</v>
          </cell>
          <cell r="D727" t="str">
            <v>សន ស្រីនិច​</v>
          </cell>
          <cell r="E727" t="str">
            <v>SORN SREYNICH</v>
          </cell>
          <cell r="F727" t="str">
            <v>F</v>
          </cell>
          <cell r="G727">
            <v>44580</v>
          </cell>
          <cell r="H727">
            <v>3</v>
          </cell>
          <cell r="I727">
            <v>44670</v>
          </cell>
        </row>
        <row r="727">
          <cell r="M727">
            <v>44671</v>
          </cell>
          <cell r="N727">
            <v>6</v>
          </cell>
          <cell r="O727">
            <v>44854</v>
          </cell>
          <cell r="P727">
            <v>44855</v>
          </cell>
          <cell r="Q727">
            <v>6</v>
          </cell>
          <cell r="R727">
            <v>45037</v>
          </cell>
          <cell r="S727">
            <v>45038</v>
          </cell>
          <cell r="T727">
            <v>6</v>
          </cell>
          <cell r="U727">
            <v>45221</v>
          </cell>
          <cell r="V727">
            <v>90905448</v>
          </cell>
          <cell r="W727">
            <v>36649</v>
          </cell>
          <cell r="X727">
            <v>21</v>
          </cell>
        </row>
        <row r="727">
          <cell r="AA727">
            <v>974948360</v>
          </cell>
        </row>
        <row r="727">
          <cell r="AG727" t="str">
            <v>128-815-5300</v>
          </cell>
          <cell r="AH727">
            <v>18</v>
          </cell>
        </row>
        <row r="728">
          <cell r="B728">
            <v>1645</v>
          </cell>
          <cell r="C728" t="str">
            <v>针车F3线</v>
          </cell>
          <cell r="D728" t="str">
            <v>ទាវ ចាន់រី</v>
          </cell>
          <cell r="E728" t="str">
            <v>TEAV CHANRY</v>
          </cell>
          <cell r="F728" t="str">
            <v>F</v>
          </cell>
          <cell r="G728">
            <v>44580</v>
          </cell>
          <cell r="H728">
            <v>3</v>
          </cell>
          <cell r="I728">
            <v>44670</v>
          </cell>
        </row>
        <row r="728">
          <cell r="M728">
            <v>44671</v>
          </cell>
          <cell r="N728">
            <v>6</v>
          </cell>
          <cell r="O728">
            <v>44854</v>
          </cell>
          <cell r="P728">
            <v>44855</v>
          </cell>
          <cell r="Q728">
            <v>6</v>
          </cell>
          <cell r="R728">
            <v>45037</v>
          </cell>
          <cell r="S728">
            <v>45038</v>
          </cell>
          <cell r="T728">
            <v>6</v>
          </cell>
          <cell r="U728">
            <v>45221</v>
          </cell>
          <cell r="V728">
            <v>90486289</v>
          </cell>
          <cell r="W728">
            <v>34774</v>
          </cell>
          <cell r="X728">
            <v>26</v>
          </cell>
        </row>
        <row r="728">
          <cell r="AA728">
            <v>972006720</v>
          </cell>
        </row>
        <row r="728">
          <cell r="AG728" t="str">
            <v>有发票</v>
          </cell>
          <cell r="AH728">
            <v>18</v>
          </cell>
        </row>
        <row r="729">
          <cell r="B729">
            <v>1644</v>
          </cell>
          <cell r="C729" t="str">
            <v>针车F3线</v>
          </cell>
          <cell r="D729" t="str">
            <v>វឿន ថាច</v>
          </cell>
          <cell r="E729" t="str">
            <v>VOEUN THACH</v>
          </cell>
          <cell r="F729" t="str">
            <v>F</v>
          </cell>
          <cell r="G729">
            <v>44580</v>
          </cell>
          <cell r="H729">
            <v>3</v>
          </cell>
          <cell r="I729">
            <v>44670</v>
          </cell>
        </row>
        <row r="729">
          <cell r="M729">
            <v>44671</v>
          </cell>
          <cell r="N729">
            <v>6</v>
          </cell>
          <cell r="O729">
            <v>44854</v>
          </cell>
          <cell r="P729">
            <v>44855</v>
          </cell>
          <cell r="Q729">
            <v>6</v>
          </cell>
          <cell r="R729">
            <v>45037</v>
          </cell>
          <cell r="S729">
            <v>45038</v>
          </cell>
          <cell r="T729">
            <v>6</v>
          </cell>
          <cell r="U729">
            <v>45221</v>
          </cell>
          <cell r="V729">
            <v>51300438</v>
          </cell>
          <cell r="W729">
            <v>27520</v>
          </cell>
          <cell r="X729">
            <v>46</v>
          </cell>
          <cell r="Y729" t="str">
            <v>27509160246178យ</v>
          </cell>
        </row>
        <row r="729">
          <cell r="AA729">
            <v>979585204</v>
          </cell>
        </row>
        <row r="729">
          <cell r="AG729" t="str">
            <v>125-176-1323</v>
          </cell>
          <cell r="AH729">
            <v>18</v>
          </cell>
        </row>
        <row r="730">
          <cell r="B730">
            <v>1641</v>
          </cell>
          <cell r="C730" t="str">
            <v>针车E3线</v>
          </cell>
          <cell r="D730" t="str">
            <v>អែម សឿន</v>
          </cell>
          <cell r="E730" t="str">
            <v>EM SOEURN</v>
          </cell>
          <cell r="F730" t="str">
            <v>F</v>
          </cell>
          <cell r="G730">
            <v>44580</v>
          </cell>
          <cell r="H730">
            <v>3</v>
          </cell>
          <cell r="I730">
            <v>44670</v>
          </cell>
        </row>
        <row r="730">
          <cell r="M730">
            <v>44671</v>
          </cell>
          <cell r="N730">
            <v>6</v>
          </cell>
          <cell r="O730">
            <v>44854</v>
          </cell>
          <cell r="P730">
            <v>44855</v>
          </cell>
          <cell r="Q730">
            <v>6</v>
          </cell>
          <cell r="R730">
            <v>45037</v>
          </cell>
          <cell r="S730">
            <v>45038</v>
          </cell>
          <cell r="T730">
            <v>6</v>
          </cell>
          <cell r="U730">
            <v>45221</v>
          </cell>
          <cell r="V730" t="str">
            <v>090229246(01)</v>
          </cell>
          <cell r="W730">
            <v>30438</v>
          </cell>
          <cell r="X730">
            <v>38</v>
          </cell>
          <cell r="Y730" t="str">
            <v>28301202296086ថ</v>
          </cell>
        </row>
        <row r="730">
          <cell r="AA730">
            <v>972750072</v>
          </cell>
        </row>
        <row r="730">
          <cell r="AG730" t="str">
            <v>129-267-1458</v>
          </cell>
          <cell r="AH730">
            <v>18</v>
          </cell>
        </row>
        <row r="731">
          <cell r="B731">
            <v>1620</v>
          </cell>
          <cell r="C731" t="str">
            <v>针车E3线</v>
          </cell>
          <cell r="D731" t="str">
            <v>ឆន សាម៉ា</v>
          </cell>
          <cell r="E731" t="str">
            <v>CHHORN SAMA</v>
          </cell>
          <cell r="F731" t="str">
            <v>F</v>
          </cell>
          <cell r="G731">
            <v>44578</v>
          </cell>
          <cell r="H731">
            <v>3</v>
          </cell>
          <cell r="I731">
            <v>44668</v>
          </cell>
        </row>
        <row r="731">
          <cell r="M731">
            <v>44669</v>
          </cell>
          <cell r="N731">
            <v>6</v>
          </cell>
          <cell r="O731">
            <v>44852</v>
          </cell>
          <cell r="P731">
            <v>44853</v>
          </cell>
          <cell r="Q731">
            <v>6</v>
          </cell>
          <cell r="R731">
            <v>45035</v>
          </cell>
          <cell r="S731">
            <v>45036</v>
          </cell>
          <cell r="T731">
            <v>6</v>
          </cell>
          <cell r="U731">
            <v>45219</v>
          </cell>
          <cell r="V731">
            <v>90783522</v>
          </cell>
          <cell r="W731">
            <v>30596</v>
          </cell>
          <cell r="X731">
            <v>38</v>
          </cell>
        </row>
        <row r="731">
          <cell r="AA731">
            <v>973989550</v>
          </cell>
        </row>
        <row r="731">
          <cell r="AG731" t="str">
            <v>124-675-1932</v>
          </cell>
          <cell r="AH731">
            <v>18</v>
          </cell>
        </row>
        <row r="732">
          <cell r="B732">
            <v>1621</v>
          </cell>
          <cell r="C732" t="str">
            <v>成型B线</v>
          </cell>
          <cell r="D732" t="str">
            <v>ឥន សម្ភស្ស</v>
          </cell>
          <cell r="E732" t="str">
            <v>EN SAMPHORS</v>
          </cell>
          <cell r="F732" t="str">
            <v>F</v>
          </cell>
          <cell r="G732">
            <v>44579</v>
          </cell>
          <cell r="H732">
            <v>3</v>
          </cell>
          <cell r="I732">
            <v>44669</v>
          </cell>
        </row>
        <row r="732">
          <cell r="M732">
            <v>44670</v>
          </cell>
          <cell r="N732">
            <v>6</v>
          </cell>
          <cell r="O732">
            <v>44853</v>
          </cell>
          <cell r="P732">
            <v>44854</v>
          </cell>
          <cell r="Q732">
            <v>6</v>
          </cell>
          <cell r="R732">
            <v>45036</v>
          </cell>
          <cell r="S732">
            <v>45037</v>
          </cell>
          <cell r="T732">
            <v>6</v>
          </cell>
          <cell r="U732">
            <v>45220</v>
          </cell>
          <cell r="V732">
            <v>90765855</v>
          </cell>
          <cell r="W732">
            <v>33592</v>
          </cell>
          <cell r="X732">
            <v>30</v>
          </cell>
          <cell r="Y732" t="str">
            <v>29103170670606ត</v>
          </cell>
        </row>
        <row r="732">
          <cell r="AA732">
            <v>885517063</v>
          </cell>
        </row>
        <row r="732">
          <cell r="AG732" t="str">
            <v>128-676-2682</v>
          </cell>
          <cell r="AH732">
            <v>18</v>
          </cell>
        </row>
        <row r="733">
          <cell r="B733">
            <v>1622</v>
          </cell>
          <cell r="C733" t="str">
            <v>针车E5线</v>
          </cell>
          <cell r="D733" t="str">
            <v>សៅ ចន្ធី</v>
          </cell>
          <cell r="E733" t="str">
            <v>SAO CHANTHY</v>
          </cell>
          <cell r="F733" t="str">
            <v>F</v>
          </cell>
          <cell r="G733">
            <v>44579</v>
          </cell>
          <cell r="H733">
            <v>3</v>
          </cell>
          <cell r="I733">
            <v>44669</v>
          </cell>
        </row>
        <row r="733">
          <cell r="M733">
            <v>44670</v>
          </cell>
          <cell r="N733">
            <v>6</v>
          </cell>
          <cell r="O733">
            <v>44853</v>
          </cell>
          <cell r="P733">
            <v>44854</v>
          </cell>
          <cell r="Q733">
            <v>6</v>
          </cell>
          <cell r="R733">
            <v>45036</v>
          </cell>
          <cell r="S733">
            <v>45037</v>
          </cell>
          <cell r="T733">
            <v>6</v>
          </cell>
          <cell r="U733">
            <v>45220</v>
          </cell>
          <cell r="V733">
            <v>90691145</v>
          </cell>
          <cell r="W733">
            <v>32188</v>
          </cell>
          <cell r="X733">
            <v>34</v>
          </cell>
          <cell r="Y733" t="str">
            <v>28804170695913ហ</v>
          </cell>
        </row>
        <row r="733">
          <cell r="AA733">
            <v>972986912</v>
          </cell>
        </row>
        <row r="733">
          <cell r="AG733" t="str">
            <v>133-914-7116</v>
          </cell>
          <cell r="AH733">
            <v>18</v>
          </cell>
        </row>
        <row r="734">
          <cell r="B734">
            <v>1649</v>
          </cell>
          <cell r="C734" t="str">
            <v>针车E3线</v>
          </cell>
          <cell r="D734" t="str">
            <v>ស៊ឹង សុដា</v>
          </cell>
          <cell r="E734" t="str">
            <v>SOENG SODA</v>
          </cell>
          <cell r="F734" t="str">
            <v>F</v>
          </cell>
          <cell r="G734">
            <v>44581</v>
          </cell>
          <cell r="H734">
            <v>3</v>
          </cell>
          <cell r="I734">
            <v>44671</v>
          </cell>
        </row>
        <row r="734">
          <cell r="M734">
            <v>44672</v>
          </cell>
          <cell r="N734">
            <v>6</v>
          </cell>
          <cell r="O734">
            <v>44855</v>
          </cell>
          <cell r="P734">
            <v>44856</v>
          </cell>
          <cell r="Q734">
            <v>6</v>
          </cell>
          <cell r="R734">
            <v>45038</v>
          </cell>
          <cell r="S734">
            <v>45039</v>
          </cell>
          <cell r="T734">
            <v>6</v>
          </cell>
          <cell r="U734">
            <v>45222</v>
          </cell>
          <cell r="V734">
            <v>90869178</v>
          </cell>
          <cell r="W734" t="str">
            <v>1981/1/29</v>
          </cell>
          <cell r="X734">
            <v>41</v>
          </cell>
          <cell r="Y734" t="str">
            <v>28109170904255ប</v>
          </cell>
        </row>
        <row r="734">
          <cell r="AA734">
            <v>974037513</v>
          </cell>
        </row>
        <row r="734">
          <cell r="AG734" t="str">
            <v>有发票</v>
          </cell>
          <cell r="AH734">
            <v>18</v>
          </cell>
        </row>
        <row r="735">
          <cell r="B735">
            <v>1651</v>
          </cell>
          <cell r="C735" t="str">
            <v>针车E5线</v>
          </cell>
          <cell r="D735" t="str">
            <v>លីស្រីម៉ៅ</v>
          </cell>
          <cell r="E735" t="str">
            <v>LY SREYMAO</v>
          </cell>
          <cell r="F735" t="str">
            <v>F</v>
          </cell>
          <cell r="G735">
            <v>44581</v>
          </cell>
          <cell r="H735">
            <v>3</v>
          </cell>
          <cell r="I735">
            <v>44671</v>
          </cell>
        </row>
        <row r="735">
          <cell r="M735">
            <v>44672</v>
          </cell>
          <cell r="N735">
            <v>6</v>
          </cell>
          <cell r="O735">
            <v>44855</v>
          </cell>
          <cell r="P735">
            <v>44856</v>
          </cell>
          <cell r="Q735">
            <v>6</v>
          </cell>
          <cell r="R735">
            <v>45038</v>
          </cell>
          <cell r="S735">
            <v>45039</v>
          </cell>
          <cell r="T735">
            <v>6</v>
          </cell>
          <cell r="U735">
            <v>45222</v>
          </cell>
          <cell r="V735">
            <v>90894677</v>
          </cell>
          <cell r="W735" t="str">
            <v>1999/1/29</v>
          </cell>
          <cell r="X735">
            <v>23</v>
          </cell>
          <cell r="Y735" t="str">
            <v>29906192078698ដ</v>
          </cell>
        </row>
        <row r="735">
          <cell r="AA735">
            <v>887660552</v>
          </cell>
        </row>
        <row r="735">
          <cell r="AG735" t="str">
            <v>125-937-6911</v>
          </cell>
          <cell r="AH735">
            <v>18</v>
          </cell>
        </row>
        <row r="736">
          <cell r="B736">
            <v>1652</v>
          </cell>
          <cell r="C736" t="str">
            <v>针车E3线</v>
          </cell>
          <cell r="D736" t="str">
            <v>សុន វាសនា</v>
          </cell>
          <cell r="E736" t="str">
            <v>SON VEASNA</v>
          </cell>
          <cell r="F736" t="str">
            <v>F</v>
          </cell>
          <cell r="G736">
            <v>44581</v>
          </cell>
          <cell r="H736">
            <v>3</v>
          </cell>
          <cell r="I736">
            <v>44671</v>
          </cell>
        </row>
        <row r="736">
          <cell r="M736">
            <v>44672</v>
          </cell>
          <cell r="N736">
            <v>6</v>
          </cell>
          <cell r="O736">
            <v>44855</v>
          </cell>
          <cell r="P736">
            <v>44856</v>
          </cell>
          <cell r="Q736">
            <v>6</v>
          </cell>
          <cell r="R736">
            <v>45038</v>
          </cell>
          <cell r="S736">
            <v>45039</v>
          </cell>
          <cell r="T736">
            <v>6</v>
          </cell>
          <cell r="U736">
            <v>45222</v>
          </cell>
          <cell r="V736">
            <v>90958903</v>
          </cell>
          <cell r="W736" t="str">
            <v>2003/11/23</v>
          </cell>
          <cell r="X736">
            <v>18</v>
          </cell>
        </row>
        <row r="736">
          <cell r="AG736" t="str">
            <v>125-810-2323</v>
          </cell>
          <cell r="AH736">
            <v>18</v>
          </cell>
        </row>
        <row r="737">
          <cell r="B737">
            <v>1653</v>
          </cell>
          <cell r="C737" t="str">
            <v>针车E3线</v>
          </cell>
          <cell r="D737" t="str">
            <v>ហ៊ន ចន្ទ័ឌី</v>
          </cell>
          <cell r="E737" t="str">
            <v>HORN CHANDY</v>
          </cell>
          <cell r="F737" t="str">
            <v>F</v>
          </cell>
          <cell r="G737">
            <v>44581</v>
          </cell>
          <cell r="H737">
            <v>3</v>
          </cell>
          <cell r="I737">
            <v>44671</v>
          </cell>
        </row>
        <row r="737">
          <cell r="M737">
            <v>44672</v>
          </cell>
          <cell r="N737">
            <v>6</v>
          </cell>
          <cell r="O737">
            <v>44855</v>
          </cell>
          <cell r="P737">
            <v>44856</v>
          </cell>
          <cell r="Q737">
            <v>6</v>
          </cell>
          <cell r="R737">
            <v>45038</v>
          </cell>
          <cell r="S737">
            <v>45039</v>
          </cell>
          <cell r="T737">
            <v>6</v>
          </cell>
          <cell r="U737">
            <v>45222</v>
          </cell>
          <cell r="V737">
            <v>100994308</v>
          </cell>
          <cell r="W737">
            <v>34792</v>
          </cell>
          <cell r="X737">
            <v>26</v>
          </cell>
        </row>
        <row r="737">
          <cell r="AA737">
            <v>713010006</v>
          </cell>
        </row>
        <row r="737">
          <cell r="AG737">
            <v>1822543</v>
          </cell>
          <cell r="AH737">
            <v>18</v>
          </cell>
        </row>
        <row r="738">
          <cell r="B738">
            <v>1655</v>
          </cell>
          <cell r="C738" t="str">
            <v>针车E5线</v>
          </cell>
          <cell r="D738" t="str">
            <v>សេង សួគា៍</v>
          </cell>
          <cell r="E738" t="str">
            <v>SENGSOUKEA</v>
          </cell>
          <cell r="F738" t="str">
            <v>F</v>
          </cell>
          <cell r="G738">
            <v>44581</v>
          </cell>
          <cell r="H738">
            <v>3</v>
          </cell>
          <cell r="I738">
            <v>44671</v>
          </cell>
        </row>
        <row r="738">
          <cell r="M738">
            <v>44672</v>
          </cell>
          <cell r="N738">
            <v>6</v>
          </cell>
          <cell r="O738">
            <v>44855</v>
          </cell>
          <cell r="P738">
            <v>44856</v>
          </cell>
          <cell r="Q738">
            <v>6</v>
          </cell>
          <cell r="R738">
            <v>45038</v>
          </cell>
          <cell r="S738">
            <v>45039</v>
          </cell>
          <cell r="T738">
            <v>6</v>
          </cell>
          <cell r="U738">
            <v>45222</v>
          </cell>
          <cell r="V738">
            <v>90482892</v>
          </cell>
          <cell r="W738">
            <v>28126</v>
          </cell>
          <cell r="X738">
            <v>45</v>
          </cell>
          <cell r="Y738" t="str">
            <v>27701212553270ឋ</v>
          </cell>
        </row>
        <row r="738">
          <cell r="AA738">
            <v>66529253</v>
          </cell>
        </row>
        <row r="738">
          <cell r="AG738" t="str">
            <v>124-532-3103</v>
          </cell>
          <cell r="AH738">
            <v>18</v>
          </cell>
        </row>
        <row r="739">
          <cell r="B739">
            <v>1656</v>
          </cell>
          <cell r="C739" t="str">
            <v>针车E3线</v>
          </cell>
          <cell r="D739" t="str">
            <v>ពត ស្រីរ័ត្ន</v>
          </cell>
          <cell r="E739" t="str">
            <v>PORT SREYROTH</v>
          </cell>
          <cell r="F739" t="str">
            <v>F</v>
          </cell>
          <cell r="G739">
            <v>44581</v>
          </cell>
          <cell r="H739">
            <v>3</v>
          </cell>
          <cell r="I739">
            <v>44671</v>
          </cell>
        </row>
        <row r="739">
          <cell r="M739">
            <v>44672</v>
          </cell>
          <cell r="N739">
            <v>6</v>
          </cell>
          <cell r="O739">
            <v>44855</v>
          </cell>
          <cell r="P739">
            <v>44856</v>
          </cell>
          <cell r="Q739">
            <v>6</v>
          </cell>
          <cell r="R739">
            <v>45038</v>
          </cell>
          <cell r="S739">
            <v>45039</v>
          </cell>
          <cell r="T739">
            <v>6</v>
          </cell>
          <cell r="U739">
            <v>45222</v>
          </cell>
          <cell r="V739">
            <v>90871927</v>
          </cell>
          <cell r="W739">
            <v>36175</v>
          </cell>
          <cell r="X739">
            <v>23</v>
          </cell>
        </row>
        <row r="739">
          <cell r="AA739">
            <v>888724972</v>
          </cell>
        </row>
        <row r="739">
          <cell r="AG739" t="str">
            <v>124-711-8593</v>
          </cell>
          <cell r="AH739">
            <v>18</v>
          </cell>
        </row>
        <row r="740">
          <cell r="B740">
            <v>1657</v>
          </cell>
          <cell r="C740" t="str">
            <v>成型D线</v>
          </cell>
          <cell r="D740" t="str">
            <v>ក្រូច សារុន</v>
          </cell>
          <cell r="E740" t="str">
            <v>KROCH SARUN</v>
          </cell>
          <cell r="F740" t="str">
            <v>M</v>
          </cell>
          <cell r="G740">
            <v>44581</v>
          </cell>
          <cell r="H740">
            <v>3</v>
          </cell>
          <cell r="I740">
            <v>44671</v>
          </cell>
        </row>
        <row r="740">
          <cell r="M740">
            <v>44672</v>
          </cell>
          <cell r="N740">
            <v>6</v>
          </cell>
          <cell r="O740">
            <v>44855</v>
          </cell>
          <cell r="P740">
            <v>44856</v>
          </cell>
          <cell r="Q740">
            <v>6</v>
          </cell>
          <cell r="R740">
            <v>45038</v>
          </cell>
          <cell r="S740">
            <v>45039</v>
          </cell>
          <cell r="T740">
            <v>6</v>
          </cell>
          <cell r="U740">
            <v>45222</v>
          </cell>
          <cell r="V740">
            <v>90846638</v>
          </cell>
          <cell r="W740">
            <v>36709</v>
          </cell>
          <cell r="X740">
            <v>21</v>
          </cell>
        </row>
        <row r="740">
          <cell r="AA740">
            <v>716573145</v>
          </cell>
        </row>
        <row r="740">
          <cell r="AG740">
            <v>1860662</v>
          </cell>
          <cell r="AH740">
            <v>18</v>
          </cell>
        </row>
        <row r="741">
          <cell r="B741">
            <v>1658</v>
          </cell>
          <cell r="C741" t="str">
            <v>成型D线</v>
          </cell>
          <cell r="D741" t="str">
            <v>ហ៊ន់ សាវន់</v>
          </cell>
          <cell r="E741" t="str">
            <v>HORN SAVONG</v>
          </cell>
          <cell r="F741" t="str">
            <v>M</v>
          </cell>
          <cell r="G741">
            <v>44581</v>
          </cell>
          <cell r="H741">
            <v>3</v>
          </cell>
          <cell r="I741">
            <v>44671</v>
          </cell>
        </row>
        <row r="741">
          <cell r="M741">
            <v>44672</v>
          </cell>
          <cell r="N741">
            <v>6</v>
          </cell>
          <cell r="O741">
            <v>44855</v>
          </cell>
          <cell r="P741">
            <v>44856</v>
          </cell>
          <cell r="Q741">
            <v>6</v>
          </cell>
          <cell r="R741">
            <v>45038</v>
          </cell>
          <cell r="S741">
            <v>45039</v>
          </cell>
          <cell r="T741">
            <v>6</v>
          </cell>
          <cell r="U741">
            <v>45222</v>
          </cell>
          <cell r="V741">
            <v>90948039</v>
          </cell>
          <cell r="W741">
            <v>37122</v>
          </cell>
          <cell r="X741">
            <v>20</v>
          </cell>
        </row>
        <row r="741">
          <cell r="AA741">
            <v>972312843</v>
          </cell>
        </row>
        <row r="741">
          <cell r="AG741" t="str">
            <v>122-085-2897</v>
          </cell>
          <cell r="AH741">
            <v>18</v>
          </cell>
        </row>
        <row r="742">
          <cell r="B742">
            <v>1659</v>
          </cell>
          <cell r="C742" t="str">
            <v>针车E3线</v>
          </cell>
          <cell r="D742" t="str">
            <v>ម៉ឹង ស្រីនាង</v>
          </cell>
          <cell r="E742" t="str">
            <v>MOENG SREYNEANG</v>
          </cell>
          <cell r="F742" t="str">
            <v>F</v>
          </cell>
          <cell r="G742">
            <v>44582</v>
          </cell>
          <cell r="H742">
            <v>3</v>
          </cell>
          <cell r="I742">
            <v>44672</v>
          </cell>
        </row>
        <row r="742">
          <cell r="M742">
            <v>44673</v>
          </cell>
          <cell r="N742">
            <v>6</v>
          </cell>
          <cell r="O742">
            <v>44856</v>
          </cell>
          <cell r="P742">
            <v>44857</v>
          </cell>
          <cell r="Q742">
            <v>6</v>
          </cell>
          <cell r="R742">
            <v>45039</v>
          </cell>
          <cell r="S742">
            <v>45040</v>
          </cell>
          <cell r="T742">
            <v>6</v>
          </cell>
          <cell r="U742">
            <v>45223</v>
          </cell>
          <cell r="V742">
            <v>90863062</v>
          </cell>
          <cell r="W742">
            <v>31550</v>
          </cell>
          <cell r="X742">
            <v>35</v>
          </cell>
          <cell r="Y742" t="str">
            <v>28601181171005ឈ</v>
          </cell>
        </row>
        <row r="742">
          <cell r="AA742">
            <v>68240119</v>
          </cell>
        </row>
        <row r="742">
          <cell r="AG742" t="str">
            <v>125-989-6382</v>
          </cell>
          <cell r="AH742">
            <v>18</v>
          </cell>
        </row>
        <row r="743">
          <cell r="B743">
            <v>1662</v>
          </cell>
          <cell r="C743" t="str">
            <v>裁断</v>
          </cell>
          <cell r="D743" t="str">
            <v>សួង ថុន</v>
          </cell>
          <cell r="E743" t="str">
            <v>SUON THON</v>
          </cell>
          <cell r="F743" t="str">
            <v>F</v>
          </cell>
          <cell r="G743">
            <v>44582</v>
          </cell>
          <cell r="H743">
            <v>3</v>
          </cell>
          <cell r="I743">
            <v>44672</v>
          </cell>
        </row>
        <row r="743">
          <cell r="M743">
            <v>44673</v>
          </cell>
          <cell r="N743">
            <v>6</v>
          </cell>
          <cell r="O743">
            <v>44856</v>
          </cell>
          <cell r="P743">
            <v>44857</v>
          </cell>
          <cell r="Q743">
            <v>6</v>
          </cell>
          <cell r="R743">
            <v>45039</v>
          </cell>
          <cell r="S743">
            <v>45040</v>
          </cell>
          <cell r="T743">
            <v>6</v>
          </cell>
          <cell r="U743">
            <v>45223</v>
          </cell>
          <cell r="V743">
            <v>90783511</v>
          </cell>
          <cell r="W743">
            <v>27583</v>
          </cell>
          <cell r="X743">
            <v>46</v>
          </cell>
        </row>
        <row r="743">
          <cell r="AG743" t="str">
            <v>有发票</v>
          </cell>
          <cell r="AH743">
            <v>18</v>
          </cell>
        </row>
        <row r="744">
          <cell r="B744">
            <v>1663</v>
          </cell>
          <cell r="C744" t="str">
            <v>裁断</v>
          </cell>
          <cell r="D744" t="str">
            <v>ប្រាក់ ចំរើន</v>
          </cell>
          <cell r="E744" t="str">
            <v>PRAK CHOMROEUN</v>
          </cell>
          <cell r="F744" t="str">
            <v>F</v>
          </cell>
          <cell r="G744">
            <v>44582</v>
          </cell>
          <cell r="H744">
            <v>3</v>
          </cell>
          <cell r="I744">
            <v>44672</v>
          </cell>
        </row>
        <row r="744">
          <cell r="M744">
            <v>44673</v>
          </cell>
          <cell r="N744">
            <v>6</v>
          </cell>
          <cell r="O744">
            <v>44856</v>
          </cell>
          <cell r="P744">
            <v>44857</v>
          </cell>
          <cell r="Q744">
            <v>6</v>
          </cell>
          <cell r="R744">
            <v>45039</v>
          </cell>
          <cell r="S744">
            <v>45040</v>
          </cell>
          <cell r="T744">
            <v>6</v>
          </cell>
          <cell r="U744">
            <v>45223</v>
          </cell>
          <cell r="V744">
            <v>90783540</v>
          </cell>
          <cell r="W744">
            <v>33242</v>
          </cell>
          <cell r="X744">
            <v>31</v>
          </cell>
        </row>
        <row r="744">
          <cell r="AA744">
            <v>964195374</v>
          </cell>
        </row>
        <row r="744">
          <cell r="AG744" t="str">
            <v>133-448-9436</v>
          </cell>
          <cell r="AH744">
            <v>18</v>
          </cell>
        </row>
        <row r="745">
          <cell r="B745">
            <v>1669</v>
          </cell>
          <cell r="C745" t="str">
            <v>针车E3线</v>
          </cell>
          <cell r="D745" t="str">
            <v>នៅ សំណាង</v>
          </cell>
          <cell r="E745" t="str">
            <v>NOV SOMNANG</v>
          </cell>
          <cell r="F745" t="str">
            <v>F</v>
          </cell>
          <cell r="G745">
            <v>44582</v>
          </cell>
          <cell r="H745">
            <v>3</v>
          </cell>
          <cell r="I745">
            <v>44672</v>
          </cell>
        </row>
        <row r="745">
          <cell r="M745">
            <v>44673</v>
          </cell>
          <cell r="N745">
            <v>6</v>
          </cell>
          <cell r="O745">
            <v>44856</v>
          </cell>
          <cell r="P745">
            <v>44857</v>
          </cell>
          <cell r="Q745">
            <v>6</v>
          </cell>
          <cell r="R745">
            <v>45039</v>
          </cell>
          <cell r="S745">
            <v>45040</v>
          </cell>
          <cell r="T745">
            <v>6</v>
          </cell>
          <cell r="U745">
            <v>45223</v>
          </cell>
          <cell r="V745">
            <v>90560413</v>
          </cell>
          <cell r="W745">
            <v>34354</v>
          </cell>
          <cell r="X745">
            <v>28</v>
          </cell>
          <cell r="Y745" t="str">
            <v>29403170653076ប</v>
          </cell>
        </row>
        <row r="745">
          <cell r="AA745">
            <v>60218903</v>
          </cell>
        </row>
        <row r="745">
          <cell r="AG745" t="str">
            <v>124-585-4975</v>
          </cell>
          <cell r="AH745">
            <v>18</v>
          </cell>
        </row>
        <row r="746">
          <cell r="B746">
            <v>1670</v>
          </cell>
          <cell r="C746" t="str">
            <v>针车E3线</v>
          </cell>
          <cell r="D746" t="str">
            <v>នៅ ភារី</v>
          </cell>
          <cell r="E746" t="str">
            <v>NEOU PHEARY</v>
          </cell>
          <cell r="F746" t="str">
            <v>F</v>
          </cell>
          <cell r="G746">
            <v>44582</v>
          </cell>
          <cell r="H746">
            <v>3</v>
          </cell>
          <cell r="I746">
            <v>44672</v>
          </cell>
        </row>
        <row r="746">
          <cell r="M746">
            <v>44673</v>
          </cell>
          <cell r="N746">
            <v>6</v>
          </cell>
          <cell r="O746">
            <v>44856</v>
          </cell>
          <cell r="P746">
            <v>44857</v>
          </cell>
          <cell r="Q746">
            <v>6</v>
          </cell>
          <cell r="R746">
            <v>45039</v>
          </cell>
          <cell r="S746">
            <v>45040</v>
          </cell>
          <cell r="T746">
            <v>6</v>
          </cell>
          <cell r="U746">
            <v>45223</v>
          </cell>
          <cell r="V746">
            <v>90801354</v>
          </cell>
          <cell r="W746">
            <v>32415</v>
          </cell>
          <cell r="X746">
            <v>33</v>
          </cell>
          <cell r="Y746" t="str">
            <v>288806192084716ស</v>
          </cell>
        </row>
        <row r="746">
          <cell r="AA746">
            <v>93760517</v>
          </cell>
        </row>
        <row r="746">
          <cell r="AG746" t="str">
            <v>130-838-4295</v>
          </cell>
          <cell r="AH746">
            <v>18</v>
          </cell>
        </row>
        <row r="747">
          <cell r="B747">
            <v>1671</v>
          </cell>
          <cell r="C747" t="str">
            <v>成型D线</v>
          </cell>
          <cell r="D747" t="str">
            <v>ស៊ុត ពុតធារ៉ា</v>
          </cell>
          <cell r="E747" t="str">
            <v>SUT POTTHEARA</v>
          </cell>
          <cell r="F747" t="str">
            <v>F</v>
          </cell>
          <cell r="G747">
            <v>44582</v>
          </cell>
          <cell r="H747">
            <v>3</v>
          </cell>
          <cell r="I747">
            <v>44672</v>
          </cell>
        </row>
        <row r="747">
          <cell r="M747">
            <v>44673</v>
          </cell>
          <cell r="N747">
            <v>6</v>
          </cell>
          <cell r="O747">
            <v>44856</v>
          </cell>
          <cell r="P747">
            <v>44857</v>
          </cell>
          <cell r="Q747">
            <v>6</v>
          </cell>
          <cell r="R747">
            <v>45039</v>
          </cell>
          <cell r="S747">
            <v>45040</v>
          </cell>
          <cell r="T747">
            <v>6</v>
          </cell>
          <cell r="U747">
            <v>45223</v>
          </cell>
          <cell r="V747">
            <v>90959125</v>
          </cell>
          <cell r="W747">
            <v>37827</v>
          </cell>
          <cell r="X747">
            <v>18</v>
          </cell>
        </row>
        <row r="747">
          <cell r="AG747" t="str">
            <v>127-274-0283</v>
          </cell>
          <cell r="AH747">
            <v>18</v>
          </cell>
        </row>
        <row r="748">
          <cell r="B748">
            <v>1672</v>
          </cell>
          <cell r="C748" t="str">
            <v>针车D2线</v>
          </cell>
          <cell r="D748" t="str">
            <v>ជុំ ស្រីនី</v>
          </cell>
          <cell r="E748" t="str">
            <v>CHOM SREYNY</v>
          </cell>
          <cell r="F748" t="str">
            <v>F</v>
          </cell>
          <cell r="G748">
            <v>44582</v>
          </cell>
          <cell r="H748">
            <v>3</v>
          </cell>
          <cell r="I748">
            <v>44672</v>
          </cell>
        </row>
        <row r="748">
          <cell r="M748">
            <v>44673</v>
          </cell>
          <cell r="N748">
            <v>6</v>
          </cell>
          <cell r="O748">
            <v>44856</v>
          </cell>
          <cell r="P748">
            <v>44857</v>
          </cell>
          <cell r="Q748">
            <v>6</v>
          </cell>
          <cell r="R748">
            <v>45039</v>
          </cell>
          <cell r="S748">
            <v>45040</v>
          </cell>
          <cell r="T748">
            <v>6</v>
          </cell>
          <cell r="U748">
            <v>45223</v>
          </cell>
          <cell r="V748">
            <v>90959160</v>
          </cell>
          <cell r="W748">
            <v>37805</v>
          </cell>
          <cell r="X748">
            <v>18</v>
          </cell>
        </row>
        <row r="748">
          <cell r="AH748">
            <v>18</v>
          </cell>
        </row>
        <row r="749">
          <cell r="B749">
            <v>1674</v>
          </cell>
          <cell r="C749" t="str">
            <v>针车F3线</v>
          </cell>
          <cell r="D749" t="str">
            <v>មាស ស៊ីណា</v>
          </cell>
          <cell r="E749" t="str">
            <v>MEAS SINA</v>
          </cell>
          <cell r="F749" t="str">
            <v>F</v>
          </cell>
          <cell r="G749">
            <v>44583</v>
          </cell>
          <cell r="H749">
            <v>3</v>
          </cell>
          <cell r="I749">
            <v>44673</v>
          </cell>
        </row>
        <row r="749">
          <cell r="M749">
            <v>44674</v>
          </cell>
          <cell r="N749">
            <v>6</v>
          </cell>
          <cell r="O749">
            <v>44857</v>
          </cell>
          <cell r="P749">
            <v>44858</v>
          </cell>
          <cell r="Q749">
            <v>6</v>
          </cell>
          <cell r="R749">
            <v>45040</v>
          </cell>
          <cell r="S749">
            <v>45041</v>
          </cell>
          <cell r="T749">
            <v>6</v>
          </cell>
          <cell r="U749">
            <v>45224</v>
          </cell>
          <cell r="V749">
            <v>90592844</v>
          </cell>
          <cell r="W749">
            <v>35796</v>
          </cell>
          <cell r="X749">
            <v>24</v>
          </cell>
          <cell r="Y749" t="str">
            <v>29805192075339ហ</v>
          </cell>
        </row>
        <row r="749">
          <cell r="AG749" t="str">
            <v>124-692-4470</v>
          </cell>
          <cell r="AH749">
            <v>18</v>
          </cell>
        </row>
        <row r="750">
          <cell r="B750">
            <v>1677</v>
          </cell>
          <cell r="C750" t="str">
            <v>针车F3线</v>
          </cell>
          <cell r="D750" t="str">
            <v>សៅ សំអេត</v>
          </cell>
          <cell r="E750" t="str">
            <v>SAO SOMOET</v>
          </cell>
          <cell r="F750" t="str">
            <v>F</v>
          </cell>
          <cell r="G750">
            <v>44583</v>
          </cell>
          <cell r="H750">
            <v>3</v>
          </cell>
          <cell r="I750">
            <v>44673</v>
          </cell>
        </row>
        <row r="750">
          <cell r="M750">
            <v>44674</v>
          </cell>
          <cell r="N750">
            <v>6</v>
          </cell>
          <cell r="O750">
            <v>44857</v>
          </cell>
          <cell r="P750">
            <v>44858</v>
          </cell>
          <cell r="Q750">
            <v>6</v>
          </cell>
          <cell r="R750">
            <v>45040</v>
          </cell>
          <cell r="S750">
            <v>45041</v>
          </cell>
          <cell r="T750">
            <v>6</v>
          </cell>
          <cell r="U750">
            <v>45224</v>
          </cell>
          <cell r="V750">
            <v>90505114</v>
          </cell>
          <cell r="W750">
            <v>29566</v>
          </cell>
          <cell r="X750">
            <v>41</v>
          </cell>
          <cell r="Y750" t="str">
            <v>28006170792281ប</v>
          </cell>
        </row>
        <row r="750">
          <cell r="AA750">
            <v>68411753</v>
          </cell>
        </row>
        <row r="750">
          <cell r="AG750" t="str">
            <v>有发票</v>
          </cell>
          <cell r="AH750">
            <v>18</v>
          </cell>
        </row>
        <row r="751">
          <cell r="B751">
            <v>1664</v>
          </cell>
          <cell r="C751" t="str">
            <v>裁断</v>
          </cell>
          <cell r="D751" t="str">
            <v>ស ចាន់រស្មី</v>
          </cell>
          <cell r="E751" t="str">
            <v>SAR CHANRAKSMEY</v>
          </cell>
          <cell r="F751" t="str">
            <v>M</v>
          </cell>
          <cell r="G751">
            <v>44584</v>
          </cell>
          <cell r="H751">
            <v>3</v>
          </cell>
          <cell r="I751">
            <v>44674</v>
          </cell>
        </row>
        <row r="751">
          <cell r="M751">
            <v>44675</v>
          </cell>
          <cell r="N751">
            <v>6</v>
          </cell>
          <cell r="O751">
            <v>44858</v>
          </cell>
          <cell r="P751">
            <v>44859</v>
          </cell>
          <cell r="Q751">
            <v>6</v>
          </cell>
          <cell r="R751">
            <v>45041</v>
          </cell>
          <cell r="S751">
            <v>45042</v>
          </cell>
          <cell r="T751">
            <v>6</v>
          </cell>
          <cell r="U751">
            <v>45225</v>
          </cell>
          <cell r="V751">
            <v>90795139</v>
          </cell>
          <cell r="W751">
            <v>36075</v>
          </cell>
          <cell r="X751">
            <v>23</v>
          </cell>
          <cell r="Y751" t="str">
            <v>19812212696256ល</v>
          </cell>
        </row>
        <row r="751">
          <cell r="AA751">
            <v>714450467</v>
          </cell>
        </row>
        <row r="751">
          <cell r="AG751" t="str">
            <v>126-559-6732</v>
          </cell>
          <cell r="AH751">
            <v>18</v>
          </cell>
        </row>
        <row r="752">
          <cell r="B752">
            <v>1679</v>
          </cell>
          <cell r="C752" t="str">
            <v>针车E3线</v>
          </cell>
          <cell r="D752" t="str">
            <v>ម៉ើ សាត</v>
          </cell>
          <cell r="E752" t="str">
            <v>MOEU SAT</v>
          </cell>
          <cell r="F752" t="str">
            <v>F</v>
          </cell>
          <cell r="G752">
            <v>44585</v>
          </cell>
          <cell r="H752">
            <v>3</v>
          </cell>
          <cell r="I752">
            <v>44675</v>
          </cell>
        </row>
        <row r="752">
          <cell r="M752">
            <v>44676</v>
          </cell>
          <cell r="N752">
            <v>6</v>
          </cell>
          <cell r="O752">
            <v>44859</v>
          </cell>
          <cell r="P752">
            <v>44860</v>
          </cell>
          <cell r="Q752">
            <v>6</v>
          </cell>
          <cell r="R752">
            <v>45042</v>
          </cell>
          <cell r="S752">
            <v>45043</v>
          </cell>
          <cell r="T752">
            <v>6</v>
          </cell>
          <cell r="U752">
            <v>45226</v>
          </cell>
          <cell r="V752">
            <v>90832275</v>
          </cell>
          <cell r="W752">
            <v>36329</v>
          </cell>
          <cell r="X752">
            <v>22</v>
          </cell>
          <cell r="Y752" t="str">
            <v>29904181370795អ</v>
          </cell>
        </row>
        <row r="752">
          <cell r="AA752">
            <v>889865537</v>
          </cell>
        </row>
        <row r="752">
          <cell r="AG752" t="str">
            <v>128-645-6398</v>
          </cell>
          <cell r="AH752">
            <v>18</v>
          </cell>
        </row>
        <row r="753">
          <cell r="B753">
            <v>1685</v>
          </cell>
          <cell r="C753" t="str">
            <v>针车E5线</v>
          </cell>
          <cell r="D753" t="str">
            <v>ហាញ់ ចន្ថា</v>
          </cell>
          <cell r="E753" t="str">
            <v>HANH CHANTHA</v>
          </cell>
          <cell r="F753" t="str">
            <v>F</v>
          </cell>
          <cell r="G753">
            <v>44585</v>
          </cell>
          <cell r="H753">
            <v>3</v>
          </cell>
          <cell r="I753">
            <v>44675</v>
          </cell>
        </row>
        <row r="753">
          <cell r="M753">
            <v>44676</v>
          </cell>
          <cell r="N753">
            <v>6</v>
          </cell>
          <cell r="O753">
            <v>44859</v>
          </cell>
          <cell r="P753">
            <v>44860</v>
          </cell>
          <cell r="Q753">
            <v>6</v>
          </cell>
          <cell r="R753">
            <v>45042</v>
          </cell>
          <cell r="S753">
            <v>45043</v>
          </cell>
          <cell r="T753">
            <v>6</v>
          </cell>
          <cell r="U753">
            <v>45226</v>
          </cell>
          <cell r="V753">
            <v>90886287</v>
          </cell>
          <cell r="W753">
            <v>36777</v>
          </cell>
          <cell r="X753">
            <v>21</v>
          </cell>
        </row>
        <row r="753">
          <cell r="AA753">
            <v>977419452</v>
          </cell>
        </row>
        <row r="753">
          <cell r="AG753" t="str">
            <v>128-676-8385</v>
          </cell>
          <cell r="AH753">
            <v>18</v>
          </cell>
        </row>
        <row r="754">
          <cell r="B754">
            <v>1706</v>
          </cell>
          <cell r="C754" t="str">
            <v>针车E5线</v>
          </cell>
          <cell r="D754" t="str">
            <v>សេកតិ យឹងយ៉ឹ</v>
          </cell>
          <cell r="E754" t="str">
            <v>SEKTE YINGYEU</v>
          </cell>
          <cell r="F754" t="str">
            <v>F</v>
          </cell>
          <cell r="G754">
            <v>44586</v>
          </cell>
          <cell r="H754">
            <v>3</v>
          </cell>
          <cell r="I754">
            <v>44676</v>
          </cell>
        </row>
        <row r="754">
          <cell r="M754">
            <v>44677</v>
          </cell>
          <cell r="N754">
            <v>6</v>
          </cell>
          <cell r="O754">
            <v>44860</v>
          </cell>
          <cell r="P754">
            <v>44861</v>
          </cell>
          <cell r="Q754">
            <v>6</v>
          </cell>
          <cell r="R754">
            <v>45043</v>
          </cell>
          <cell r="S754">
            <v>45044</v>
          </cell>
          <cell r="T754">
            <v>6</v>
          </cell>
          <cell r="U754">
            <v>45227</v>
          </cell>
          <cell r="V754">
            <v>90910919</v>
          </cell>
          <cell r="W754">
            <v>38337</v>
          </cell>
          <cell r="X754">
            <v>17</v>
          </cell>
        </row>
        <row r="754">
          <cell r="AA754">
            <v>978473194</v>
          </cell>
        </row>
        <row r="754">
          <cell r="AG754" t="str">
            <v>129-428-2663</v>
          </cell>
          <cell r="AH754">
            <v>18</v>
          </cell>
        </row>
        <row r="755">
          <cell r="B755">
            <v>1707</v>
          </cell>
          <cell r="C755" t="str">
            <v>成型E线</v>
          </cell>
          <cell r="D755" t="str">
            <v>ឈៀមផាលី ខៈនិសន</v>
          </cell>
          <cell r="E755" t="str">
            <v>CHHIEMPHALY KHAKNISRN</v>
          </cell>
          <cell r="F755" t="str">
            <v>M</v>
          </cell>
          <cell r="G755">
            <v>44586</v>
          </cell>
          <cell r="H755">
            <v>3</v>
          </cell>
          <cell r="I755">
            <v>44676</v>
          </cell>
        </row>
        <row r="755">
          <cell r="M755">
            <v>44677</v>
          </cell>
          <cell r="N755">
            <v>6</v>
          </cell>
          <cell r="O755">
            <v>44860</v>
          </cell>
          <cell r="P755">
            <v>44861</v>
          </cell>
          <cell r="Q755">
            <v>6</v>
          </cell>
          <cell r="R755">
            <v>45043</v>
          </cell>
          <cell r="S755">
            <v>45044</v>
          </cell>
          <cell r="T755">
            <v>6</v>
          </cell>
          <cell r="U755">
            <v>45227</v>
          </cell>
          <cell r="V755">
            <v>90946022</v>
          </cell>
          <cell r="W755">
            <v>37381</v>
          </cell>
          <cell r="X755">
            <v>19</v>
          </cell>
        </row>
        <row r="755">
          <cell r="AA755">
            <v>886269574</v>
          </cell>
        </row>
        <row r="755">
          <cell r="AG755" t="str">
            <v>128-621-3843</v>
          </cell>
          <cell r="AH755">
            <v>18</v>
          </cell>
        </row>
        <row r="756">
          <cell r="B756">
            <v>1708</v>
          </cell>
          <cell r="C756" t="str">
            <v>成型E线</v>
          </cell>
          <cell r="D756" t="str">
            <v>គង់ ដាវុត</v>
          </cell>
          <cell r="E756" t="str">
            <v>KONG DAVUTH</v>
          </cell>
          <cell r="F756" t="str">
            <v>M</v>
          </cell>
          <cell r="G756">
            <v>44586</v>
          </cell>
          <cell r="H756">
            <v>3</v>
          </cell>
          <cell r="I756">
            <v>44676</v>
          </cell>
        </row>
        <row r="756">
          <cell r="M756">
            <v>44677</v>
          </cell>
          <cell r="N756">
            <v>6</v>
          </cell>
          <cell r="O756">
            <v>44860</v>
          </cell>
          <cell r="P756">
            <v>44861</v>
          </cell>
          <cell r="Q756">
            <v>6</v>
          </cell>
          <cell r="R756">
            <v>45043</v>
          </cell>
          <cell r="S756">
            <v>45044</v>
          </cell>
          <cell r="T756">
            <v>6</v>
          </cell>
          <cell r="U756">
            <v>45227</v>
          </cell>
          <cell r="V756">
            <v>90940740</v>
          </cell>
          <cell r="W756">
            <v>37838</v>
          </cell>
          <cell r="X756">
            <v>18</v>
          </cell>
        </row>
        <row r="756">
          <cell r="AA756">
            <v>90434803</v>
          </cell>
        </row>
        <row r="756">
          <cell r="AG756" t="str">
            <v>125-970-6427</v>
          </cell>
          <cell r="AH756">
            <v>18</v>
          </cell>
        </row>
        <row r="757">
          <cell r="B757">
            <v>1678</v>
          </cell>
          <cell r="C757" t="str">
            <v>针车F3线</v>
          </cell>
          <cell r="D757" t="str">
            <v>អ៊ឹម នាង</v>
          </cell>
          <cell r="E757" t="str">
            <v>OEM NEANG</v>
          </cell>
          <cell r="F757" t="str">
            <v>F</v>
          </cell>
          <cell r="G757">
            <v>44585</v>
          </cell>
          <cell r="H757">
            <v>3</v>
          </cell>
          <cell r="I757">
            <v>44675</v>
          </cell>
        </row>
        <row r="757">
          <cell r="M757">
            <v>44676</v>
          </cell>
          <cell r="N757">
            <v>6</v>
          </cell>
          <cell r="O757">
            <v>44859</v>
          </cell>
          <cell r="P757">
            <v>44860</v>
          </cell>
          <cell r="Q757">
            <v>6</v>
          </cell>
          <cell r="R757">
            <v>45042</v>
          </cell>
          <cell r="S757">
            <v>45043</v>
          </cell>
          <cell r="T757">
            <v>6</v>
          </cell>
          <cell r="U757">
            <v>45226</v>
          </cell>
          <cell r="V757">
            <v>90582858</v>
          </cell>
          <cell r="W757">
            <v>31530</v>
          </cell>
          <cell r="X757">
            <v>35</v>
          </cell>
          <cell r="Y757" t="str">
            <v>28601170577037ផ</v>
          </cell>
        </row>
        <row r="757">
          <cell r="AA757">
            <v>962326606</v>
          </cell>
        </row>
        <row r="757">
          <cell r="AG757" t="str">
            <v>128-666-1747</v>
          </cell>
          <cell r="AH757">
            <v>18</v>
          </cell>
        </row>
        <row r="758">
          <cell r="B758">
            <v>1680</v>
          </cell>
          <cell r="C758" t="str">
            <v>针车E3线</v>
          </cell>
          <cell r="D758" t="str">
            <v>ប៉ែន សុខអូន</v>
          </cell>
          <cell r="E758" t="str">
            <v>PEN SOKAUN</v>
          </cell>
          <cell r="F758" t="str">
            <v>F</v>
          </cell>
          <cell r="G758">
            <v>44585</v>
          </cell>
          <cell r="H758">
            <v>3</v>
          </cell>
          <cell r="I758">
            <v>44675</v>
          </cell>
        </row>
        <row r="758">
          <cell r="M758">
            <v>44676</v>
          </cell>
          <cell r="N758">
            <v>6</v>
          </cell>
          <cell r="O758">
            <v>44859</v>
          </cell>
          <cell r="P758">
            <v>44860</v>
          </cell>
          <cell r="Q758">
            <v>6</v>
          </cell>
          <cell r="R758">
            <v>45042</v>
          </cell>
          <cell r="S758">
            <v>45043</v>
          </cell>
          <cell r="T758">
            <v>6</v>
          </cell>
          <cell r="U758">
            <v>45226</v>
          </cell>
          <cell r="V758">
            <v>90722093</v>
          </cell>
          <cell r="W758">
            <v>30897</v>
          </cell>
          <cell r="X758">
            <v>37</v>
          </cell>
          <cell r="Y758" t="str">
            <v>28403160087181ម</v>
          </cell>
        </row>
        <row r="758">
          <cell r="AA758">
            <v>978184664</v>
          </cell>
        </row>
        <row r="758">
          <cell r="AG758">
            <v>1343382</v>
          </cell>
          <cell r="AH758">
            <v>18</v>
          </cell>
        </row>
        <row r="759">
          <cell r="B759">
            <v>1681</v>
          </cell>
          <cell r="C759" t="str">
            <v>针车E5线</v>
          </cell>
          <cell r="D759" t="str">
            <v>ឡាច សារឿន</v>
          </cell>
          <cell r="E759" t="str">
            <v>LACH SAROEUN</v>
          </cell>
          <cell r="F759" t="str">
            <v>F</v>
          </cell>
          <cell r="G759">
            <v>44585</v>
          </cell>
          <cell r="H759">
            <v>3</v>
          </cell>
          <cell r="I759">
            <v>44675</v>
          </cell>
        </row>
        <row r="759">
          <cell r="M759">
            <v>44676</v>
          </cell>
          <cell r="N759">
            <v>6</v>
          </cell>
          <cell r="O759">
            <v>44859</v>
          </cell>
          <cell r="P759">
            <v>44860</v>
          </cell>
          <cell r="Q759">
            <v>6</v>
          </cell>
          <cell r="R759">
            <v>45042</v>
          </cell>
          <cell r="S759">
            <v>45043</v>
          </cell>
          <cell r="T759">
            <v>6</v>
          </cell>
          <cell r="U759">
            <v>45226</v>
          </cell>
          <cell r="V759">
            <v>90825400</v>
          </cell>
          <cell r="W759">
            <v>34029</v>
          </cell>
          <cell r="X759">
            <v>29</v>
          </cell>
          <cell r="Y759" t="str">
            <v>29301181178936រ</v>
          </cell>
        </row>
        <row r="759">
          <cell r="AA759">
            <v>978689392</v>
          </cell>
        </row>
        <row r="759">
          <cell r="AG759">
            <v>2086776</v>
          </cell>
          <cell r="AH759">
            <v>18</v>
          </cell>
        </row>
        <row r="760">
          <cell r="B760">
            <v>1683</v>
          </cell>
          <cell r="C760" t="str">
            <v>裁断</v>
          </cell>
          <cell r="D760" t="str">
            <v>ទុយ​ចាន់កញ្ញា</v>
          </cell>
          <cell r="E760" t="str">
            <v>TUY CHANKANHA</v>
          </cell>
          <cell r="F760" t="str">
            <v>F</v>
          </cell>
          <cell r="G760">
            <v>44586</v>
          </cell>
          <cell r="H760">
            <v>3</v>
          </cell>
          <cell r="I760">
            <v>44676</v>
          </cell>
        </row>
        <row r="760">
          <cell r="M760">
            <v>44677</v>
          </cell>
          <cell r="N760">
            <v>6</v>
          </cell>
          <cell r="O760">
            <v>44860</v>
          </cell>
          <cell r="P760">
            <v>44861</v>
          </cell>
          <cell r="Q760">
            <v>6</v>
          </cell>
          <cell r="R760">
            <v>45043</v>
          </cell>
          <cell r="S760">
            <v>45044</v>
          </cell>
          <cell r="T760">
            <v>6</v>
          </cell>
          <cell r="U760">
            <v>45227</v>
          </cell>
          <cell r="V760">
            <v>90890221</v>
          </cell>
          <cell r="W760">
            <v>37842</v>
          </cell>
          <cell r="X760">
            <v>18</v>
          </cell>
        </row>
        <row r="760">
          <cell r="AA760">
            <v>882146560</v>
          </cell>
        </row>
        <row r="760">
          <cell r="AG760" t="str">
            <v>133-212-0850</v>
          </cell>
          <cell r="AH760">
            <v>18</v>
          </cell>
        </row>
        <row r="761">
          <cell r="B761">
            <v>1686</v>
          </cell>
          <cell r="C761" t="str">
            <v>针车E5线</v>
          </cell>
          <cell r="D761" t="str">
            <v>ខេង ស្រីនាង</v>
          </cell>
          <cell r="E761" t="str">
            <v>KHENG SREYNEANG</v>
          </cell>
          <cell r="F761" t="str">
            <v>F</v>
          </cell>
          <cell r="G761">
            <v>44585</v>
          </cell>
          <cell r="H761">
            <v>3</v>
          </cell>
          <cell r="I761">
            <v>44675</v>
          </cell>
        </row>
        <row r="761">
          <cell r="M761">
            <v>44676</v>
          </cell>
          <cell r="N761">
            <v>6</v>
          </cell>
          <cell r="O761">
            <v>44859</v>
          </cell>
          <cell r="P761">
            <v>44860</v>
          </cell>
          <cell r="Q761">
            <v>6</v>
          </cell>
          <cell r="R761">
            <v>45042</v>
          </cell>
          <cell r="S761">
            <v>45043</v>
          </cell>
          <cell r="T761">
            <v>6</v>
          </cell>
          <cell r="U761">
            <v>45226</v>
          </cell>
          <cell r="V761">
            <v>90885878</v>
          </cell>
          <cell r="W761">
            <v>36431</v>
          </cell>
          <cell r="X761">
            <v>22</v>
          </cell>
          <cell r="Y761" t="str">
            <v>29910170935657ត</v>
          </cell>
        </row>
        <row r="761">
          <cell r="AA761">
            <v>882742663</v>
          </cell>
        </row>
        <row r="761">
          <cell r="AG761" t="str">
            <v>128-559-0613</v>
          </cell>
          <cell r="AH761">
            <v>18</v>
          </cell>
        </row>
        <row r="762">
          <cell r="B762">
            <v>1688</v>
          </cell>
          <cell r="C762" t="str">
            <v>针车E3线</v>
          </cell>
          <cell r="D762" t="str">
            <v>ម៉ឹក ពន្លឺ</v>
          </cell>
          <cell r="E762" t="str">
            <v>MOEK PUNLEU</v>
          </cell>
          <cell r="F762" t="str">
            <v>M</v>
          </cell>
          <cell r="G762">
            <v>44586</v>
          </cell>
          <cell r="H762">
            <v>3</v>
          </cell>
          <cell r="I762">
            <v>44676</v>
          </cell>
        </row>
        <row r="762">
          <cell r="M762">
            <v>44677</v>
          </cell>
          <cell r="N762">
            <v>6</v>
          </cell>
          <cell r="O762">
            <v>44860</v>
          </cell>
          <cell r="P762">
            <v>44861</v>
          </cell>
          <cell r="Q762">
            <v>6</v>
          </cell>
          <cell r="R762">
            <v>45043</v>
          </cell>
          <cell r="S762">
            <v>45044</v>
          </cell>
          <cell r="T762">
            <v>6</v>
          </cell>
          <cell r="U762">
            <v>45227</v>
          </cell>
          <cell r="V762">
            <v>90751346</v>
          </cell>
          <cell r="W762">
            <v>33496</v>
          </cell>
          <cell r="X762">
            <v>30</v>
          </cell>
          <cell r="Y762" t="str">
            <v>19102192002755ឋ</v>
          </cell>
        </row>
        <row r="762">
          <cell r="AA762">
            <v>69503348</v>
          </cell>
        </row>
        <row r="762">
          <cell r="AG762" t="str">
            <v>有发票</v>
          </cell>
          <cell r="AH762">
            <v>18</v>
          </cell>
        </row>
        <row r="763">
          <cell r="B763">
            <v>1682</v>
          </cell>
          <cell r="C763" t="str">
            <v>品管</v>
          </cell>
          <cell r="D763" t="str">
            <v>ជុំ ចង្រិត</v>
          </cell>
          <cell r="E763" t="str">
            <v>CHUM CHANGRETH</v>
          </cell>
          <cell r="F763" t="str">
            <v>F</v>
          </cell>
          <cell r="G763">
            <v>44586</v>
          </cell>
          <cell r="H763">
            <v>3</v>
          </cell>
          <cell r="I763">
            <v>44676</v>
          </cell>
        </row>
        <row r="763">
          <cell r="M763">
            <v>44677</v>
          </cell>
          <cell r="N763">
            <v>6</v>
          </cell>
          <cell r="O763">
            <v>44860</v>
          </cell>
          <cell r="P763">
            <v>44861</v>
          </cell>
          <cell r="Q763">
            <v>6</v>
          </cell>
          <cell r="R763">
            <v>45043</v>
          </cell>
          <cell r="S763">
            <v>45044</v>
          </cell>
          <cell r="T763">
            <v>6</v>
          </cell>
          <cell r="U763">
            <v>45227</v>
          </cell>
          <cell r="V763">
            <v>90751284</v>
          </cell>
          <cell r="W763">
            <v>36802</v>
          </cell>
          <cell r="X763">
            <v>21</v>
          </cell>
          <cell r="Y763" t="str">
            <v>20001191966233ដ</v>
          </cell>
        </row>
        <row r="763">
          <cell r="AA763">
            <v>975891711</v>
          </cell>
        </row>
        <row r="763">
          <cell r="AG763">
            <v>1261518</v>
          </cell>
          <cell r="AH763">
            <v>18</v>
          </cell>
        </row>
        <row r="764">
          <cell r="B764">
            <v>1690</v>
          </cell>
          <cell r="C764" t="str">
            <v>成型C线</v>
          </cell>
          <cell r="D764" t="str">
            <v>ចឹប ពុទ្ធា</v>
          </cell>
          <cell r="E764" t="str">
            <v>CHOEB PUTHEA</v>
          </cell>
          <cell r="F764" t="str">
            <v>M</v>
          </cell>
          <cell r="G764">
            <v>44586</v>
          </cell>
          <cell r="H764">
            <v>3</v>
          </cell>
          <cell r="I764">
            <v>44676</v>
          </cell>
        </row>
        <row r="764">
          <cell r="M764">
            <v>44677</v>
          </cell>
          <cell r="N764">
            <v>6</v>
          </cell>
          <cell r="O764">
            <v>44860</v>
          </cell>
          <cell r="P764">
            <v>44861</v>
          </cell>
          <cell r="Q764">
            <v>6</v>
          </cell>
          <cell r="R764">
            <v>45043</v>
          </cell>
          <cell r="S764">
            <v>45044</v>
          </cell>
          <cell r="T764">
            <v>6</v>
          </cell>
          <cell r="U764">
            <v>45227</v>
          </cell>
          <cell r="V764">
            <v>90634433</v>
          </cell>
          <cell r="W764">
            <v>31275</v>
          </cell>
          <cell r="X764">
            <v>36</v>
          </cell>
          <cell r="Y764" t="str">
            <v>18502160080366ឍ</v>
          </cell>
        </row>
        <row r="764">
          <cell r="AA764">
            <v>979339926</v>
          </cell>
        </row>
        <row r="764">
          <cell r="AG764">
            <v>2001675</v>
          </cell>
          <cell r="AH764">
            <v>18</v>
          </cell>
        </row>
        <row r="765">
          <cell r="B765">
            <v>1691</v>
          </cell>
          <cell r="C765" t="str">
            <v>成型E线</v>
          </cell>
          <cell r="D765" t="str">
            <v>មៀច វិច្ឆិការ</v>
          </cell>
          <cell r="E765" t="str">
            <v>MIECH VICHHEKA</v>
          </cell>
          <cell r="F765" t="str">
            <v>M</v>
          </cell>
          <cell r="G765">
            <v>44586</v>
          </cell>
          <cell r="H765">
            <v>3</v>
          </cell>
          <cell r="I765">
            <v>44676</v>
          </cell>
        </row>
        <row r="765">
          <cell r="M765">
            <v>44677</v>
          </cell>
          <cell r="N765">
            <v>6</v>
          </cell>
          <cell r="O765">
            <v>44860</v>
          </cell>
          <cell r="P765">
            <v>44861</v>
          </cell>
          <cell r="Q765">
            <v>6</v>
          </cell>
          <cell r="R765">
            <v>45043</v>
          </cell>
          <cell r="S765">
            <v>45044</v>
          </cell>
          <cell r="T765">
            <v>6</v>
          </cell>
          <cell r="U765">
            <v>45227</v>
          </cell>
          <cell r="V765">
            <v>90631498</v>
          </cell>
          <cell r="W765">
            <v>33516</v>
          </cell>
          <cell r="X765">
            <v>30</v>
          </cell>
        </row>
        <row r="765">
          <cell r="AA765">
            <v>888972690</v>
          </cell>
        </row>
        <row r="765">
          <cell r="AG765">
            <v>1618154</v>
          </cell>
          <cell r="AH765">
            <v>18</v>
          </cell>
        </row>
        <row r="766">
          <cell r="B766">
            <v>1693</v>
          </cell>
          <cell r="C766" t="str">
            <v>裁断</v>
          </cell>
          <cell r="D766" t="str">
            <v>ឆេង ធាង</v>
          </cell>
          <cell r="E766" t="str">
            <v>CHHENG CHHANG</v>
          </cell>
          <cell r="F766" t="str">
            <v>M</v>
          </cell>
          <cell r="G766">
            <v>44585</v>
          </cell>
          <cell r="H766">
            <v>3</v>
          </cell>
          <cell r="I766">
            <v>44675</v>
          </cell>
        </row>
        <row r="766">
          <cell r="M766">
            <v>44676</v>
          </cell>
          <cell r="N766">
            <v>6</v>
          </cell>
          <cell r="O766">
            <v>44859</v>
          </cell>
          <cell r="P766">
            <v>44860</v>
          </cell>
          <cell r="Q766">
            <v>6</v>
          </cell>
          <cell r="R766">
            <v>45042</v>
          </cell>
          <cell r="S766">
            <v>45043</v>
          </cell>
          <cell r="T766">
            <v>6</v>
          </cell>
          <cell r="U766">
            <v>45226</v>
          </cell>
          <cell r="V766">
            <v>90816323</v>
          </cell>
          <cell r="W766">
            <v>33291</v>
          </cell>
          <cell r="X766">
            <v>31</v>
          </cell>
          <cell r="Y766" t="str">
            <v>23157202107137ង</v>
          </cell>
        </row>
        <row r="766">
          <cell r="AA766">
            <v>974041892</v>
          </cell>
        </row>
        <row r="766">
          <cell r="AG766" t="str">
            <v>有发票</v>
          </cell>
          <cell r="AH766">
            <v>18</v>
          </cell>
        </row>
        <row r="767">
          <cell r="B767">
            <v>1694</v>
          </cell>
          <cell r="C767" t="str">
            <v>裁断晚班</v>
          </cell>
          <cell r="D767" t="str">
            <v>សំ​ បឿក</v>
          </cell>
          <cell r="E767" t="str">
            <v>SAM BOEURK</v>
          </cell>
          <cell r="F767" t="str">
            <v>M</v>
          </cell>
          <cell r="G767">
            <v>44585</v>
          </cell>
          <cell r="H767">
            <v>3</v>
          </cell>
          <cell r="I767">
            <v>44675</v>
          </cell>
        </row>
        <row r="767">
          <cell r="M767">
            <v>44676</v>
          </cell>
          <cell r="N767">
            <v>6</v>
          </cell>
          <cell r="O767">
            <v>44859</v>
          </cell>
          <cell r="P767">
            <v>44860</v>
          </cell>
          <cell r="Q767">
            <v>6</v>
          </cell>
          <cell r="R767">
            <v>45042</v>
          </cell>
          <cell r="S767">
            <v>45043</v>
          </cell>
          <cell r="T767">
            <v>6</v>
          </cell>
          <cell r="U767">
            <v>45226</v>
          </cell>
          <cell r="V767">
            <v>90915105</v>
          </cell>
          <cell r="W767">
            <v>37385</v>
          </cell>
          <cell r="X767">
            <v>19</v>
          </cell>
          <cell r="Y767" t="str">
            <v>10206202382357ឈ</v>
          </cell>
        </row>
        <row r="767">
          <cell r="AA767">
            <v>85717312</v>
          </cell>
        </row>
        <row r="767">
          <cell r="AG767" t="str">
            <v>124-353-6056</v>
          </cell>
          <cell r="AH767">
            <v>18</v>
          </cell>
        </row>
        <row r="768">
          <cell r="B768">
            <v>1695</v>
          </cell>
          <cell r="C768" t="str">
            <v>裁断</v>
          </cell>
          <cell r="D768" t="str">
            <v>សុខ ចំរើន</v>
          </cell>
          <cell r="E768" t="str">
            <v>SONG CHAMROEUN</v>
          </cell>
          <cell r="F768" t="str">
            <v>M</v>
          </cell>
          <cell r="G768">
            <v>44585</v>
          </cell>
          <cell r="H768">
            <v>3</v>
          </cell>
          <cell r="I768">
            <v>44675</v>
          </cell>
        </row>
        <row r="768">
          <cell r="M768">
            <v>44676</v>
          </cell>
          <cell r="N768">
            <v>6</v>
          </cell>
          <cell r="O768">
            <v>44859</v>
          </cell>
          <cell r="P768">
            <v>44860</v>
          </cell>
          <cell r="Q768">
            <v>6</v>
          </cell>
          <cell r="R768">
            <v>45042</v>
          </cell>
          <cell r="S768">
            <v>45043</v>
          </cell>
          <cell r="T768">
            <v>6</v>
          </cell>
          <cell r="U768">
            <v>45226</v>
          </cell>
          <cell r="V768">
            <v>90797673</v>
          </cell>
          <cell r="W768">
            <v>36075</v>
          </cell>
          <cell r="X768">
            <v>23</v>
          </cell>
        </row>
        <row r="768">
          <cell r="AA768">
            <v>975302102</v>
          </cell>
        </row>
        <row r="768">
          <cell r="AG768" t="str">
            <v>128-880-3371</v>
          </cell>
          <cell r="AH768">
            <v>18</v>
          </cell>
        </row>
        <row r="769">
          <cell r="B769">
            <v>1697</v>
          </cell>
          <cell r="C769" t="str">
            <v>成型E线</v>
          </cell>
          <cell r="D769" t="str">
            <v>នួន វរៈ</v>
          </cell>
          <cell r="E769" t="str">
            <v>NUON VOREAK</v>
          </cell>
          <cell r="F769" t="str">
            <v>M</v>
          </cell>
          <cell r="G769">
            <v>44586</v>
          </cell>
          <cell r="H769">
            <v>3</v>
          </cell>
          <cell r="I769">
            <v>44676</v>
          </cell>
        </row>
        <row r="769">
          <cell r="M769">
            <v>44677</v>
          </cell>
          <cell r="N769">
            <v>6</v>
          </cell>
          <cell r="O769">
            <v>44860</v>
          </cell>
          <cell r="P769">
            <v>44861</v>
          </cell>
          <cell r="Q769">
            <v>6</v>
          </cell>
          <cell r="R769">
            <v>45043</v>
          </cell>
          <cell r="S769">
            <v>45044</v>
          </cell>
          <cell r="T769">
            <v>6</v>
          </cell>
          <cell r="U769">
            <v>45227</v>
          </cell>
          <cell r="V769">
            <v>90670848</v>
          </cell>
          <cell r="W769">
            <v>36493</v>
          </cell>
          <cell r="X769">
            <v>22</v>
          </cell>
          <cell r="Y769" t="str">
            <v>19910192208065ប</v>
          </cell>
        </row>
        <row r="769">
          <cell r="AA769">
            <v>714621643</v>
          </cell>
        </row>
        <row r="769">
          <cell r="AG769" t="str">
            <v>125-170-8666</v>
          </cell>
          <cell r="AH769">
            <v>18</v>
          </cell>
        </row>
        <row r="770">
          <cell r="B770">
            <v>1698</v>
          </cell>
          <cell r="C770" t="str">
            <v>成型D线</v>
          </cell>
          <cell r="D770" t="str">
            <v>អ៊ុង ណុច</v>
          </cell>
          <cell r="E770" t="str">
            <v>UNG NOCH</v>
          </cell>
          <cell r="F770" t="str">
            <v>M</v>
          </cell>
          <cell r="G770">
            <v>44586</v>
          </cell>
          <cell r="H770">
            <v>3</v>
          </cell>
          <cell r="I770">
            <v>44676</v>
          </cell>
        </row>
        <row r="770">
          <cell r="M770">
            <v>44677</v>
          </cell>
          <cell r="N770">
            <v>6</v>
          </cell>
          <cell r="O770">
            <v>44860</v>
          </cell>
          <cell r="P770">
            <v>44861</v>
          </cell>
          <cell r="Q770">
            <v>6</v>
          </cell>
          <cell r="R770">
            <v>45043</v>
          </cell>
          <cell r="S770">
            <v>45044</v>
          </cell>
          <cell r="T770">
            <v>6</v>
          </cell>
          <cell r="U770">
            <v>45227</v>
          </cell>
          <cell r="V770">
            <v>90861969</v>
          </cell>
          <cell r="W770">
            <v>36986</v>
          </cell>
          <cell r="X770">
            <v>20</v>
          </cell>
        </row>
        <row r="770">
          <cell r="AA770">
            <v>68274330</v>
          </cell>
        </row>
        <row r="770">
          <cell r="AG770">
            <v>1880937</v>
          </cell>
          <cell r="AH770">
            <v>18</v>
          </cell>
        </row>
        <row r="771">
          <cell r="B771">
            <v>1699</v>
          </cell>
          <cell r="C771" t="str">
            <v>成型E线</v>
          </cell>
          <cell r="D771" t="str">
            <v>យ៉ុង សាលាប</v>
          </cell>
          <cell r="E771" t="str">
            <v>YONG SALEAP</v>
          </cell>
          <cell r="F771" t="str">
            <v>M</v>
          </cell>
          <cell r="G771">
            <v>44586</v>
          </cell>
          <cell r="H771">
            <v>3</v>
          </cell>
          <cell r="I771">
            <v>44676</v>
          </cell>
        </row>
        <row r="771">
          <cell r="M771">
            <v>44677</v>
          </cell>
          <cell r="N771">
            <v>6</v>
          </cell>
          <cell r="O771">
            <v>44860</v>
          </cell>
          <cell r="P771">
            <v>44861</v>
          </cell>
          <cell r="Q771">
            <v>6</v>
          </cell>
          <cell r="R771">
            <v>45043</v>
          </cell>
          <cell r="S771">
            <v>45044</v>
          </cell>
          <cell r="T771">
            <v>6</v>
          </cell>
          <cell r="U771">
            <v>45227</v>
          </cell>
          <cell r="V771">
            <v>90934265</v>
          </cell>
          <cell r="W771">
            <v>37417</v>
          </cell>
          <cell r="X771">
            <v>19</v>
          </cell>
        </row>
        <row r="771">
          <cell r="AA771">
            <v>714408742</v>
          </cell>
        </row>
        <row r="771">
          <cell r="AG771" t="str">
            <v>124-212-1004</v>
          </cell>
          <cell r="AH771">
            <v>18</v>
          </cell>
        </row>
        <row r="772">
          <cell r="B772">
            <v>1700</v>
          </cell>
          <cell r="C772" t="str">
            <v>成型E线</v>
          </cell>
          <cell r="D772" t="str">
            <v>បឿន ង៉ោល</v>
          </cell>
          <cell r="E772" t="str">
            <v>BOEURN NGORL</v>
          </cell>
          <cell r="F772" t="str">
            <v>M</v>
          </cell>
          <cell r="G772">
            <v>44586</v>
          </cell>
          <cell r="H772">
            <v>3</v>
          </cell>
          <cell r="I772">
            <v>44676</v>
          </cell>
        </row>
        <row r="772">
          <cell r="M772">
            <v>44677</v>
          </cell>
          <cell r="N772">
            <v>6</v>
          </cell>
          <cell r="O772">
            <v>44860</v>
          </cell>
          <cell r="P772">
            <v>44861</v>
          </cell>
          <cell r="Q772">
            <v>6</v>
          </cell>
          <cell r="R772">
            <v>45043</v>
          </cell>
          <cell r="S772">
            <v>45044</v>
          </cell>
          <cell r="T772">
            <v>6</v>
          </cell>
          <cell r="U772">
            <v>45227</v>
          </cell>
          <cell r="V772">
            <v>90921681</v>
          </cell>
          <cell r="W772">
            <v>37172</v>
          </cell>
          <cell r="X772">
            <v>20</v>
          </cell>
          <cell r="Y772" t="str">
            <v>10111202495929ឍ</v>
          </cell>
        </row>
        <row r="772">
          <cell r="AA772">
            <v>979283881</v>
          </cell>
        </row>
        <row r="772">
          <cell r="AG772" t="str">
            <v>128-227-3913</v>
          </cell>
          <cell r="AH772">
            <v>18</v>
          </cell>
        </row>
        <row r="773">
          <cell r="B773">
            <v>1702</v>
          </cell>
          <cell r="C773" t="str">
            <v>成型E线</v>
          </cell>
          <cell r="D773" t="str">
            <v>សៅ សុជាតិ</v>
          </cell>
          <cell r="E773" t="str">
            <v>SAO SOCHEATH</v>
          </cell>
          <cell r="F773" t="str">
            <v>M</v>
          </cell>
          <cell r="G773">
            <v>44586</v>
          </cell>
          <cell r="H773">
            <v>3</v>
          </cell>
          <cell r="I773">
            <v>44676</v>
          </cell>
        </row>
        <row r="773">
          <cell r="M773">
            <v>44677</v>
          </cell>
          <cell r="N773">
            <v>6</v>
          </cell>
          <cell r="O773">
            <v>44860</v>
          </cell>
          <cell r="P773">
            <v>44861</v>
          </cell>
          <cell r="Q773">
            <v>6</v>
          </cell>
          <cell r="R773">
            <v>45043</v>
          </cell>
          <cell r="S773">
            <v>45044</v>
          </cell>
          <cell r="T773">
            <v>6</v>
          </cell>
          <cell r="U773">
            <v>45227</v>
          </cell>
          <cell r="V773">
            <v>90719650</v>
          </cell>
          <cell r="W773">
            <v>36350</v>
          </cell>
          <cell r="X773">
            <v>22</v>
          </cell>
        </row>
        <row r="773">
          <cell r="AA773">
            <v>887303401</v>
          </cell>
        </row>
        <row r="773">
          <cell r="AG773" t="str">
            <v>128-557-4153</v>
          </cell>
          <cell r="AH773">
            <v>18</v>
          </cell>
        </row>
        <row r="774">
          <cell r="B774">
            <v>1684</v>
          </cell>
          <cell r="C774" t="str">
            <v>针车E2线</v>
          </cell>
          <cell r="D774" t="str">
            <v>ភួង ស្រីនុត</v>
          </cell>
          <cell r="E774" t="str">
            <v>PHUONG SREYNUT</v>
          </cell>
          <cell r="F774" t="str">
            <v>F</v>
          </cell>
          <cell r="G774">
            <v>44586</v>
          </cell>
          <cell r="H774">
            <v>3</v>
          </cell>
          <cell r="I774">
            <v>44676</v>
          </cell>
        </row>
        <row r="774">
          <cell r="M774">
            <v>44677</v>
          </cell>
          <cell r="N774">
            <v>6</v>
          </cell>
          <cell r="O774">
            <v>44860</v>
          </cell>
          <cell r="P774">
            <v>44861</v>
          </cell>
          <cell r="Q774">
            <v>6</v>
          </cell>
          <cell r="R774">
            <v>45043</v>
          </cell>
          <cell r="S774">
            <v>45044</v>
          </cell>
          <cell r="T774">
            <v>6</v>
          </cell>
          <cell r="U774">
            <v>45227</v>
          </cell>
          <cell r="V774">
            <v>90737144</v>
          </cell>
          <cell r="W774">
            <v>33884</v>
          </cell>
          <cell r="X774">
            <v>29</v>
          </cell>
          <cell r="Y774" t="str">
            <v>29201170561297ន</v>
          </cell>
        </row>
        <row r="774">
          <cell r="AA774">
            <v>889359461</v>
          </cell>
        </row>
        <row r="774">
          <cell r="AG774">
            <v>1866124</v>
          </cell>
          <cell r="AH774">
            <v>18</v>
          </cell>
        </row>
        <row r="775">
          <cell r="B775">
            <v>1713</v>
          </cell>
          <cell r="C775" t="str">
            <v>印刷</v>
          </cell>
          <cell r="D775" t="str">
            <v>ភួង ភស្ដ</v>
          </cell>
          <cell r="E775" t="str">
            <v>PHOUNG PHORS</v>
          </cell>
          <cell r="F775" t="str">
            <v>M</v>
          </cell>
          <cell r="G775">
            <v>44583</v>
          </cell>
          <cell r="H775">
            <v>3</v>
          </cell>
          <cell r="I775">
            <v>44673</v>
          </cell>
        </row>
        <row r="775">
          <cell r="M775">
            <v>44674</v>
          </cell>
          <cell r="N775">
            <v>6</v>
          </cell>
          <cell r="O775">
            <v>44857</v>
          </cell>
          <cell r="P775">
            <v>44858</v>
          </cell>
          <cell r="Q775">
            <v>6</v>
          </cell>
          <cell r="R775">
            <v>45040</v>
          </cell>
          <cell r="S775">
            <v>45041</v>
          </cell>
          <cell r="T775">
            <v>6</v>
          </cell>
          <cell r="U775">
            <v>45224</v>
          </cell>
          <cell r="V775">
            <v>50850302</v>
          </cell>
          <cell r="W775">
            <v>34822</v>
          </cell>
          <cell r="X775">
            <v>26</v>
          </cell>
        </row>
        <row r="775">
          <cell r="AA775">
            <v>965229454</v>
          </cell>
        </row>
        <row r="775">
          <cell r="AG775" t="str">
            <v>126-906-6963</v>
          </cell>
          <cell r="AH775">
            <v>18</v>
          </cell>
        </row>
        <row r="776">
          <cell r="B776">
            <v>1714</v>
          </cell>
          <cell r="C776" t="str">
            <v>针车E3线</v>
          </cell>
          <cell r="D776" t="str">
            <v>អៀម សុម៉ាលី</v>
          </cell>
          <cell r="E776" t="str">
            <v>IEM SOMALY</v>
          </cell>
          <cell r="F776" t="str">
            <v>F</v>
          </cell>
          <cell r="G776">
            <v>44587</v>
          </cell>
          <cell r="H776">
            <v>3</v>
          </cell>
          <cell r="I776">
            <v>44677</v>
          </cell>
        </row>
        <row r="776">
          <cell r="M776">
            <v>44678</v>
          </cell>
          <cell r="N776">
            <v>6</v>
          </cell>
          <cell r="O776">
            <v>44861</v>
          </cell>
          <cell r="P776">
            <v>44862</v>
          </cell>
          <cell r="Q776">
            <v>6</v>
          </cell>
          <cell r="R776">
            <v>45044</v>
          </cell>
          <cell r="S776">
            <v>45045</v>
          </cell>
          <cell r="T776">
            <v>6</v>
          </cell>
          <cell r="U776">
            <v>45228</v>
          </cell>
          <cell r="V776">
            <v>90867634</v>
          </cell>
          <cell r="W776">
            <v>35930</v>
          </cell>
          <cell r="X776">
            <v>23</v>
          </cell>
          <cell r="Y776" t="str">
            <v>29806170791895ឆ</v>
          </cell>
        </row>
        <row r="776">
          <cell r="AA776">
            <v>714450467</v>
          </cell>
        </row>
        <row r="776">
          <cell r="AG776" t="str">
            <v>127-310-1313</v>
          </cell>
          <cell r="AH776">
            <v>18</v>
          </cell>
        </row>
        <row r="777">
          <cell r="B777">
            <v>1715</v>
          </cell>
          <cell r="C777" t="str">
            <v>针车E5线</v>
          </cell>
          <cell r="D777" t="str">
            <v>មាស ផង</v>
          </cell>
          <cell r="E777" t="str">
            <v>MEAS PHORNG</v>
          </cell>
          <cell r="F777" t="str">
            <v>F</v>
          </cell>
          <cell r="G777">
            <v>44587</v>
          </cell>
          <cell r="H777">
            <v>3</v>
          </cell>
          <cell r="I777">
            <v>44677</v>
          </cell>
        </row>
        <row r="777">
          <cell r="M777">
            <v>44678</v>
          </cell>
          <cell r="N777">
            <v>6</v>
          </cell>
          <cell r="O777">
            <v>44861</v>
          </cell>
          <cell r="P777">
            <v>44862</v>
          </cell>
          <cell r="Q777">
            <v>6</v>
          </cell>
          <cell r="R777">
            <v>45044</v>
          </cell>
          <cell r="S777">
            <v>45045</v>
          </cell>
          <cell r="T777">
            <v>6</v>
          </cell>
          <cell r="U777">
            <v>45228</v>
          </cell>
          <cell r="V777">
            <v>90820239</v>
          </cell>
          <cell r="W777">
            <v>29622</v>
          </cell>
          <cell r="X777">
            <v>41</v>
          </cell>
        </row>
        <row r="777">
          <cell r="AA777">
            <v>889865537</v>
          </cell>
        </row>
        <row r="777">
          <cell r="AG777" t="str">
            <v>125-663-4942</v>
          </cell>
          <cell r="AH777">
            <v>18</v>
          </cell>
        </row>
        <row r="778">
          <cell r="B778">
            <v>1717</v>
          </cell>
          <cell r="C778" t="str">
            <v>成型E线</v>
          </cell>
          <cell r="D778" t="str">
            <v>ស្ដើង ធា</v>
          </cell>
          <cell r="E778" t="str">
            <v>SDOEUNG THEA</v>
          </cell>
          <cell r="F778" t="str">
            <v>F</v>
          </cell>
          <cell r="G778">
            <v>44587</v>
          </cell>
          <cell r="H778">
            <v>3</v>
          </cell>
          <cell r="I778">
            <v>44677</v>
          </cell>
        </row>
        <row r="778">
          <cell r="M778">
            <v>44678</v>
          </cell>
          <cell r="N778">
            <v>6</v>
          </cell>
          <cell r="O778">
            <v>44861</v>
          </cell>
          <cell r="P778">
            <v>44862</v>
          </cell>
          <cell r="Q778">
            <v>6</v>
          </cell>
          <cell r="R778">
            <v>45044</v>
          </cell>
          <cell r="S778">
            <v>45045</v>
          </cell>
          <cell r="T778">
            <v>6</v>
          </cell>
          <cell r="U778">
            <v>45228</v>
          </cell>
          <cell r="V778">
            <v>90689930</v>
          </cell>
          <cell r="W778">
            <v>32847</v>
          </cell>
          <cell r="X778">
            <v>32</v>
          </cell>
        </row>
        <row r="778">
          <cell r="AA778">
            <v>977465082</v>
          </cell>
        </row>
        <row r="778">
          <cell r="AG778" t="str">
            <v>124-048-7804</v>
          </cell>
          <cell r="AH778">
            <v>18</v>
          </cell>
        </row>
        <row r="779">
          <cell r="B779">
            <v>1718</v>
          </cell>
          <cell r="C779" t="str">
            <v>印刷</v>
          </cell>
          <cell r="D779" t="str">
            <v>សន សុជាតិ</v>
          </cell>
          <cell r="E779" t="str">
            <v>SON SOCHEAT</v>
          </cell>
          <cell r="F779" t="str">
            <v>F</v>
          </cell>
          <cell r="G779">
            <v>44587</v>
          </cell>
          <cell r="H779">
            <v>3</v>
          </cell>
          <cell r="I779">
            <v>44677</v>
          </cell>
        </row>
        <row r="779">
          <cell r="M779">
            <v>44678</v>
          </cell>
          <cell r="N779">
            <v>6</v>
          </cell>
          <cell r="O779">
            <v>44861</v>
          </cell>
          <cell r="P779">
            <v>44862</v>
          </cell>
          <cell r="Q779">
            <v>6</v>
          </cell>
          <cell r="R779">
            <v>45044</v>
          </cell>
          <cell r="S779">
            <v>45045</v>
          </cell>
          <cell r="T779">
            <v>6</v>
          </cell>
          <cell r="U779">
            <v>45228</v>
          </cell>
          <cell r="V779">
            <v>90959139</v>
          </cell>
          <cell r="W779">
            <v>37803</v>
          </cell>
          <cell r="X779">
            <v>18</v>
          </cell>
        </row>
        <row r="779">
          <cell r="AA779">
            <v>882191276</v>
          </cell>
        </row>
        <row r="779">
          <cell r="AG779" t="str">
            <v>128-162-2526</v>
          </cell>
          <cell r="AH779">
            <v>18</v>
          </cell>
        </row>
        <row r="780">
          <cell r="B780">
            <v>1719</v>
          </cell>
          <cell r="C780" t="str">
            <v>针车E5线</v>
          </cell>
          <cell r="D780" t="str">
            <v>ប៊ុន វាស្នា</v>
          </cell>
          <cell r="E780" t="str">
            <v>BUN VESNA</v>
          </cell>
          <cell r="F780" t="str">
            <v>F</v>
          </cell>
          <cell r="G780">
            <v>44587</v>
          </cell>
          <cell r="H780">
            <v>3</v>
          </cell>
          <cell r="I780">
            <v>44677</v>
          </cell>
        </row>
        <row r="780">
          <cell r="M780">
            <v>44678</v>
          </cell>
          <cell r="N780">
            <v>6</v>
          </cell>
          <cell r="O780">
            <v>44861</v>
          </cell>
          <cell r="P780">
            <v>44862</v>
          </cell>
          <cell r="Q780">
            <v>6</v>
          </cell>
          <cell r="R780">
            <v>45044</v>
          </cell>
          <cell r="S780">
            <v>45045</v>
          </cell>
          <cell r="T780">
            <v>6</v>
          </cell>
          <cell r="U780">
            <v>45228</v>
          </cell>
          <cell r="V780">
            <v>90738025</v>
          </cell>
          <cell r="W780">
            <v>34610</v>
          </cell>
          <cell r="X780">
            <v>27</v>
          </cell>
          <cell r="Y780" t="str">
            <v>29405170735725ម</v>
          </cell>
        </row>
        <row r="780">
          <cell r="AA780">
            <v>978473194</v>
          </cell>
        </row>
        <row r="780">
          <cell r="AG780" t="str">
            <v>124-505-1140</v>
          </cell>
          <cell r="AH780">
            <v>18</v>
          </cell>
        </row>
        <row r="781">
          <cell r="B781">
            <v>1720</v>
          </cell>
          <cell r="C781" t="str">
            <v>品管</v>
          </cell>
          <cell r="D781" t="str">
            <v>ឆឹប ស៊ីណេត</v>
          </cell>
          <cell r="E781" t="str">
            <v>CHHEB SINET</v>
          </cell>
          <cell r="F781" t="str">
            <v>F</v>
          </cell>
          <cell r="G781">
            <v>44587</v>
          </cell>
          <cell r="H781">
            <v>3</v>
          </cell>
          <cell r="I781">
            <v>44677</v>
          </cell>
        </row>
        <row r="781">
          <cell r="M781">
            <v>44678</v>
          </cell>
          <cell r="N781">
            <v>6</v>
          </cell>
          <cell r="O781">
            <v>44861</v>
          </cell>
          <cell r="P781">
            <v>44862</v>
          </cell>
          <cell r="Q781">
            <v>6</v>
          </cell>
          <cell r="R781">
            <v>45044</v>
          </cell>
          <cell r="S781">
            <v>45045</v>
          </cell>
          <cell r="T781">
            <v>6</v>
          </cell>
          <cell r="U781">
            <v>45228</v>
          </cell>
          <cell r="V781">
            <v>90890911</v>
          </cell>
          <cell r="W781">
            <v>36644</v>
          </cell>
          <cell r="X781">
            <v>21</v>
          </cell>
          <cell r="Y781" t="str">
            <v>20008192180428ឌ</v>
          </cell>
        </row>
        <row r="781">
          <cell r="AA781">
            <v>886269574</v>
          </cell>
        </row>
        <row r="781">
          <cell r="AG781" t="str">
            <v>125-918-6556</v>
          </cell>
          <cell r="AH781">
            <v>18</v>
          </cell>
        </row>
        <row r="782">
          <cell r="B782">
            <v>1722</v>
          </cell>
          <cell r="C782" t="str">
            <v>成型E线</v>
          </cell>
          <cell r="D782" t="str">
            <v>ខៀវ ពិសិដ្ឋ</v>
          </cell>
          <cell r="E782" t="str">
            <v>KHIEV PISET</v>
          </cell>
          <cell r="F782" t="str">
            <v>M</v>
          </cell>
          <cell r="G782">
            <v>44587</v>
          </cell>
          <cell r="H782">
            <v>3</v>
          </cell>
          <cell r="I782">
            <v>44677</v>
          </cell>
        </row>
        <row r="782">
          <cell r="M782">
            <v>44678</v>
          </cell>
          <cell r="N782">
            <v>6</v>
          </cell>
          <cell r="O782">
            <v>44861</v>
          </cell>
          <cell r="P782">
            <v>44862</v>
          </cell>
          <cell r="Q782">
            <v>6</v>
          </cell>
          <cell r="R782">
            <v>45044</v>
          </cell>
          <cell r="S782">
            <v>45045</v>
          </cell>
          <cell r="T782">
            <v>6</v>
          </cell>
          <cell r="U782">
            <v>45228</v>
          </cell>
          <cell r="V782">
            <v>90753621</v>
          </cell>
          <cell r="W782">
            <v>30935</v>
          </cell>
          <cell r="X782">
            <v>37</v>
          </cell>
          <cell r="Y782" t="str">
            <v>18408192159644ស</v>
          </cell>
        </row>
        <row r="782">
          <cell r="AA782">
            <v>66316017</v>
          </cell>
        </row>
        <row r="782">
          <cell r="AG782" t="str">
            <v>133-216-6151</v>
          </cell>
          <cell r="AH782">
            <v>18</v>
          </cell>
        </row>
        <row r="783">
          <cell r="B783">
            <v>1723</v>
          </cell>
          <cell r="C783" t="str">
            <v>针车F3线</v>
          </cell>
          <cell r="D783" t="str">
            <v>ហាស់ស៊ន់ ចំណាប់</v>
          </cell>
          <cell r="E783" t="str">
            <v>HAS SORNCHAMNAB</v>
          </cell>
          <cell r="F783" t="str">
            <v>M</v>
          </cell>
          <cell r="G783">
            <v>44587</v>
          </cell>
          <cell r="H783">
            <v>3</v>
          </cell>
          <cell r="I783">
            <v>44677</v>
          </cell>
        </row>
        <row r="783">
          <cell r="M783">
            <v>44678</v>
          </cell>
          <cell r="N783">
            <v>6</v>
          </cell>
          <cell r="O783">
            <v>44861</v>
          </cell>
          <cell r="P783">
            <v>44862</v>
          </cell>
          <cell r="Q783">
            <v>6</v>
          </cell>
          <cell r="R783">
            <v>45044</v>
          </cell>
          <cell r="S783">
            <v>45045</v>
          </cell>
          <cell r="T783">
            <v>6</v>
          </cell>
          <cell r="U783">
            <v>45228</v>
          </cell>
          <cell r="V783">
            <v>90480332</v>
          </cell>
          <cell r="W783">
            <v>33756</v>
          </cell>
          <cell r="X783">
            <v>29</v>
          </cell>
          <cell r="Y783" t="str">
            <v>19203170657048ប</v>
          </cell>
        </row>
        <row r="783">
          <cell r="AA783">
            <v>974440513</v>
          </cell>
        </row>
        <row r="783">
          <cell r="AG783" t="str">
            <v>125-811-2980</v>
          </cell>
          <cell r="AH783">
            <v>18</v>
          </cell>
        </row>
        <row r="784">
          <cell r="B784">
            <v>1724</v>
          </cell>
          <cell r="C784" t="str">
            <v>针车E5线</v>
          </cell>
          <cell r="D784" t="str">
            <v>សេក ខៀវ</v>
          </cell>
          <cell r="E784" t="str">
            <v>SEK KEV</v>
          </cell>
          <cell r="F784" t="str">
            <v>F</v>
          </cell>
          <cell r="G784">
            <v>44588</v>
          </cell>
          <cell r="H784">
            <v>3</v>
          </cell>
          <cell r="I784">
            <v>44678</v>
          </cell>
        </row>
        <row r="784">
          <cell r="M784">
            <v>44679</v>
          </cell>
          <cell r="N784">
            <v>6</v>
          </cell>
          <cell r="O784">
            <v>44862</v>
          </cell>
          <cell r="P784">
            <v>44863</v>
          </cell>
          <cell r="Q784">
            <v>6</v>
          </cell>
          <cell r="R784">
            <v>45045</v>
          </cell>
          <cell r="S784">
            <v>45046</v>
          </cell>
          <cell r="T784">
            <v>6</v>
          </cell>
          <cell r="U784">
            <v>45229</v>
          </cell>
          <cell r="V784">
            <v>90582579</v>
          </cell>
          <cell r="W784">
            <v>31818</v>
          </cell>
          <cell r="X784">
            <v>35</v>
          </cell>
        </row>
        <row r="784">
          <cell r="AG784" t="str">
            <v>124-897-9431</v>
          </cell>
          <cell r="AH784">
            <v>18</v>
          </cell>
        </row>
        <row r="785">
          <cell r="B785">
            <v>1726</v>
          </cell>
          <cell r="C785" t="str">
            <v>针车E5线</v>
          </cell>
          <cell r="D785" t="str">
            <v>កាន់ សំណាង</v>
          </cell>
          <cell r="E785" t="str">
            <v>KAN SAMNANG</v>
          </cell>
          <cell r="F785" t="str">
            <v>F</v>
          </cell>
          <cell r="G785">
            <v>44588</v>
          </cell>
          <cell r="H785">
            <v>3</v>
          </cell>
          <cell r="I785">
            <v>44678</v>
          </cell>
        </row>
        <row r="785">
          <cell r="M785">
            <v>44679</v>
          </cell>
          <cell r="N785">
            <v>6</v>
          </cell>
          <cell r="O785">
            <v>44862</v>
          </cell>
          <cell r="P785">
            <v>44863</v>
          </cell>
          <cell r="Q785">
            <v>6</v>
          </cell>
          <cell r="R785">
            <v>45045</v>
          </cell>
          <cell r="S785">
            <v>45046</v>
          </cell>
          <cell r="T785">
            <v>6</v>
          </cell>
          <cell r="U785">
            <v>45229</v>
          </cell>
          <cell r="V785">
            <v>90565080</v>
          </cell>
          <cell r="W785">
            <v>34974</v>
          </cell>
          <cell r="X785">
            <v>26</v>
          </cell>
          <cell r="Y785" t="str">
            <v>295121922622760ផ</v>
          </cell>
        </row>
        <row r="785">
          <cell r="AA785">
            <v>886018205</v>
          </cell>
        </row>
        <row r="785">
          <cell r="AG785">
            <v>1859137</v>
          </cell>
          <cell r="AH785">
            <v>18</v>
          </cell>
        </row>
        <row r="786">
          <cell r="B786">
            <v>1727</v>
          </cell>
          <cell r="C786" t="str">
            <v>针车E5线</v>
          </cell>
          <cell r="D786" t="str">
            <v>ស្រិន ហុង</v>
          </cell>
          <cell r="E786" t="str">
            <v>SREN HONG</v>
          </cell>
          <cell r="F786" t="str">
            <v>F</v>
          </cell>
          <cell r="G786">
            <v>44588</v>
          </cell>
          <cell r="H786">
            <v>3</v>
          </cell>
          <cell r="I786">
            <v>44678</v>
          </cell>
        </row>
        <row r="786">
          <cell r="M786">
            <v>44679</v>
          </cell>
          <cell r="N786">
            <v>6</v>
          </cell>
          <cell r="O786">
            <v>44862</v>
          </cell>
          <cell r="P786">
            <v>44863</v>
          </cell>
          <cell r="Q786">
            <v>6</v>
          </cell>
          <cell r="R786">
            <v>45045</v>
          </cell>
          <cell r="S786">
            <v>45046</v>
          </cell>
          <cell r="T786">
            <v>6</v>
          </cell>
          <cell r="U786">
            <v>45229</v>
          </cell>
          <cell r="V786">
            <v>90913424</v>
          </cell>
          <cell r="W786">
            <v>37278</v>
          </cell>
          <cell r="X786">
            <v>20</v>
          </cell>
          <cell r="Y786" t="str">
            <v>20206202380266ឆ</v>
          </cell>
        </row>
        <row r="786">
          <cell r="AA786">
            <v>885792508</v>
          </cell>
        </row>
        <row r="786">
          <cell r="AG786" t="str">
            <v>124-751-8362</v>
          </cell>
          <cell r="AH786">
            <v>18</v>
          </cell>
        </row>
        <row r="787">
          <cell r="B787">
            <v>1728</v>
          </cell>
          <cell r="C787" t="str">
            <v>针车F3线</v>
          </cell>
          <cell r="D787" t="str">
            <v>ប្រាជ្ញ សុភា</v>
          </cell>
          <cell r="E787" t="str">
            <v>PRACH SOPHEA</v>
          </cell>
          <cell r="F787" t="str">
            <v>F</v>
          </cell>
          <cell r="G787">
            <v>44588</v>
          </cell>
          <cell r="H787">
            <v>3</v>
          </cell>
          <cell r="I787">
            <v>44678</v>
          </cell>
        </row>
        <row r="787">
          <cell r="M787">
            <v>44679</v>
          </cell>
          <cell r="N787">
            <v>6</v>
          </cell>
          <cell r="O787">
            <v>44862</v>
          </cell>
          <cell r="P787">
            <v>44863</v>
          </cell>
          <cell r="Q787">
            <v>6</v>
          </cell>
          <cell r="R787">
            <v>45045</v>
          </cell>
          <cell r="S787">
            <v>45046</v>
          </cell>
          <cell r="T787">
            <v>6</v>
          </cell>
          <cell r="U787">
            <v>45229</v>
          </cell>
          <cell r="V787">
            <v>90877526</v>
          </cell>
          <cell r="W787">
            <v>36648</v>
          </cell>
          <cell r="X787">
            <v>21</v>
          </cell>
          <cell r="Y787" t="str">
            <v>20007181465993ព</v>
          </cell>
        </row>
        <row r="787">
          <cell r="AA787">
            <v>975083059</v>
          </cell>
        </row>
        <row r="787">
          <cell r="AG787">
            <v>1860653</v>
          </cell>
          <cell r="AH787">
            <v>18</v>
          </cell>
        </row>
        <row r="788">
          <cell r="B788">
            <v>1730</v>
          </cell>
          <cell r="C788" t="str">
            <v>品管</v>
          </cell>
          <cell r="D788" t="str">
            <v>សន សុខា</v>
          </cell>
          <cell r="E788" t="str">
            <v>SORN SOKHA</v>
          </cell>
          <cell r="F788" t="str">
            <v>F</v>
          </cell>
          <cell r="G788">
            <v>44588</v>
          </cell>
          <cell r="H788">
            <v>3</v>
          </cell>
          <cell r="I788">
            <v>44678</v>
          </cell>
        </row>
        <row r="788">
          <cell r="M788">
            <v>44679</v>
          </cell>
          <cell r="N788">
            <v>6</v>
          </cell>
          <cell r="O788">
            <v>44862</v>
          </cell>
          <cell r="P788">
            <v>44863</v>
          </cell>
          <cell r="Q788">
            <v>6</v>
          </cell>
          <cell r="R788">
            <v>45045</v>
          </cell>
          <cell r="S788">
            <v>45046</v>
          </cell>
          <cell r="T788">
            <v>6</v>
          </cell>
          <cell r="U788">
            <v>45229</v>
          </cell>
          <cell r="V788">
            <v>90943401</v>
          </cell>
          <cell r="W788">
            <v>37381</v>
          </cell>
          <cell r="X788">
            <v>19</v>
          </cell>
          <cell r="Y788" t="str">
            <v>20211212682401អ</v>
          </cell>
        </row>
        <row r="788">
          <cell r="AG788" t="str">
            <v>128-162-5021</v>
          </cell>
          <cell r="AH788">
            <v>18</v>
          </cell>
        </row>
        <row r="789">
          <cell r="B789">
            <v>1729</v>
          </cell>
          <cell r="C789" t="str">
            <v>针车F3线</v>
          </cell>
          <cell r="D789" t="str">
            <v>យ៉ន សុធី</v>
          </cell>
          <cell r="E789" t="str">
            <v>YAN SOTHY</v>
          </cell>
          <cell r="F789" t="str">
            <v>M</v>
          </cell>
          <cell r="G789">
            <v>44588</v>
          </cell>
          <cell r="H789">
            <v>3</v>
          </cell>
          <cell r="I789">
            <v>44678</v>
          </cell>
        </row>
        <row r="789">
          <cell r="M789">
            <v>44679</v>
          </cell>
          <cell r="N789">
            <v>6</v>
          </cell>
          <cell r="O789">
            <v>44862</v>
          </cell>
          <cell r="P789">
            <v>44863</v>
          </cell>
          <cell r="Q789">
            <v>6</v>
          </cell>
          <cell r="R789">
            <v>45045</v>
          </cell>
          <cell r="S789">
            <v>45046</v>
          </cell>
          <cell r="T789">
            <v>6</v>
          </cell>
          <cell r="U789">
            <v>45229</v>
          </cell>
          <cell r="V789">
            <v>90828183</v>
          </cell>
          <cell r="W789">
            <v>34265</v>
          </cell>
          <cell r="X789">
            <v>28</v>
          </cell>
          <cell r="Y789" t="str">
            <v>19304170697380យ</v>
          </cell>
        </row>
        <row r="789">
          <cell r="AA789">
            <v>882072602</v>
          </cell>
        </row>
        <row r="789">
          <cell r="AG789">
            <v>1870551</v>
          </cell>
          <cell r="AH789">
            <v>18</v>
          </cell>
        </row>
        <row r="790">
          <cell r="B790">
            <v>1731</v>
          </cell>
          <cell r="C790" t="str">
            <v>品管</v>
          </cell>
          <cell r="D790" t="str">
            <v>ប៉ែន ស្រីអែម</v>
          </cell>
          <cell r="E790" t="str">
            <v>BEN SREYEM</v>
          </cell>
          <cell r="F790" t="str">
            <v>F</v>
          </cell>
          <cell r="G790">
            <v>44588</v>
          </cell>
          <cell r="H790">
            <v>3</v>
          </cell>
          <cell r="I790">
            <v>44678</v>
          </cell>
        </row>
        <row r="790">
          <cell r="M790">
            <v>44679</v>
          </cell>
          <cell r="N790">
            <v>6</v>
          </cell>
          <cell r="O790">
            <v>44862</v>
          </cell>
          <cell r="P790">
            <v>44863</v>
          </cell>
          <cell r="Q790">
            <v>6</v>
          </cell>
          <cell r="R790">
            <v>45045</v>
          </cell>
          <cell r="S790">
            <v>45046</v>
          </cell>
          <cell r="T790">
            <v>6</v>
          </cell>
          <cell r="U790">
            <v>45229</v>
          </cell>
          <cell r="V790">
            <v>90720589</v>
          </cell>
          <cell r="W790">
            <v>36047</v>
          </cell>
          <cell r="X790">
            <v>23</v>
          </cell>
          <cell r="Y790" t="str">
            <v>29801170570781ធ</v>
          </cell>
        </row>
        <row r="790">
          <cell r="AA790">
            <v>979832218</v>
          </cell>
        </row>
        <row r="790">
          <cell r="AG790" t="str">
            <v>124-943-5173</v>
          </cell>
          <cell r="AH790">
            <v>18</v>
          </cell>
        </row>
        <row r="791">
          <cell r="B791">
            <v>1732</v>
          </cell>
          <cell r="C791" t="str">
            <v>成型D线</v>
          </cell>
          <cell r="D791" t="str">
            <v>ស៊ឹម នីសា</v>
          </cell>
          <cell r="E791" t="str">
            <v>SOME NYSA</v>
          </cell>
          <cell r="F791" t="str">
            <v>F</v>
          </cell>
          <cell r="G791">
            <v>44589</v>
          </cell>
          <cell r="H791">
            <v>3</v>
          </cell>
          <cell r="I791">
            <v>44679</v>
          </cell>
        </row>
        <row r="791">
          <cell r="M791">
            <v>44680</v>
          </cell>
          <cell r="N791">
            <v>6</v>
          </cell>
          <cell r="O791">
            <v>44863</v>
          </cell>
          <cell r="P791">
            <v>44864</v>
          </cell>
          <cell r="Q791">
            <v>6</v>
          </cell>
          <cell r="R791">
            <v>45046</v>
          </cell>
          <cell r="S791">
            <v>45047</v>
          </cell>
          <cell r="T791">
            <v>6</v>
          </cell>
          <cell r="U791">
            <v>45231</v>
          </cell>
          <cell r="V791">
            <v>90956176</v>
          </cell>
          <cell r="W791">
            <v>37923</v>
          </cell>
          <cell r="X791">
            <v>18</v>
          </cell>
          <cell r="Y791" t="str">
            <v>20312212706936ឋ</v>
          </cell>
        </row>
        <row r="791">
          <cell r="AA791">
            <v>977292995</v>
          </cell>
        </row>
        <row r="791">
          <cell r="AG791" t="str">
            <v>128-472-3079</v>
          </cell>
          <cell r="AH791">
            <v>18</v>
          </cell>
        </row>
        <row r="792">
          <cell r="B792">
            <v>1734</v>
          </cell>
          <cell r="C792" t="str">
            <v>裁断</v>
          </cell>
          <cell r="D792" t="str">
            <v>សរ វណ្ណៈ</v>
          </cell>
          <cell r="E792" t="str">
            <v>SAR VANNAK</v>
          </cell>
          <cell r="F792" t="str">
            <v>M</v>
          </cell>
          <cell r="G792">
            <v>44589</v>
          </cell>
          <cell r="H792">
            <v>3</v>
          </cell>
          <cell r="I792">
            <v>44679</v>
          </cell>
        </row>
        <row r="792">
          <cell r="M792">
            <v>44680</v>
          </cell>
          <cell r="N792">
            <v>6</v>
          </cell>
          <cell r="O792">
            <v>44863</v>
          </cell>
          <cell r="P792">
            <v>44864</v>
          </cell>
          <cell r="Q792">
            <v>6</v>
          </cell>
          <cell r="R792">
            <v>45046</v>
          </cell>
          <cell r="S792">
            <v>45047</v>
          </cell>
          <cell r="T792">
            <v>6</v>
          </cell>
          <cell r="U792">
            <v>45231</v>
          </cell>
          <cell r="V792">
            <v>90564747</v>
          </cell>
          <cell r="W792">
            <v>34813</v>
          </cell>
          <cell r="X792">
            <v>26</v>
          </cell>
          <cell r="Y792" t="str">
            <v>19505202374451ត</v>
          </cell>
        </row>
        <row r="792">
          <cell r="AA792">
            <v>979373833</v>
          </cell>
        </row>
        <row r="792">
          <cell r="AG792" t="str">
            <v>125-074-0694</v>
          </cell>
          <cell r="AH792">
            <v>18</v>
          </cell>
        </row>
        <row r="793">
          <cell r="B793">
            <v>1733</v>
          </cell>
          <cell r="C793" t="str">
            <v>针车E5线</v>
          </cell>
          <cell r="D793" t="str">
            <v>សុវណ្ណ ណាក់</v>
          </cell>
          <cell r="E793" t="str">
            <v>SOVAN NAK</v>
          </cell>
          <cell r="F793" t="str">
            <v>F</v>
          </cell>
          <cell r="G793">
            <v>44589</v>
          </cell>
          <cell r="H793">
            <v>3</v>
          </cell>
          <cell r="I793">
            <v>44679</v>
          </cell>
        </row>
        <row r="793">
          <cell r="M793">
            <v>44680</v>
          </cell>
          <cell r="N793">
            <v>6</v>
          </cell>
          <cell r="O793">
            <v>44863</v>
          </cell>
          <cell r="P793">
            <v>44864</v>
          </cell>
          <cell r="Q793">
            <v>6</v>
          </cell>
          <cell r="R793">
            <v>45046</v>
          </cell>
          <cell r="S793">
            <v>45047</v>
          </cell>
          <cell r="T793">
            <v>6</v>
          </cell>
          <cell r="U793">
            <v>45231</v>
          </cell>
          <cell r="V793">
            <v>90634407</v>
          </cell>
          <cell r="W793">
            <v>30393</v>
          </cell>
          <cell r="X793">
            <v>38</v>
          </cell>
          <cell r="Y793" t="str">
            <v>28301170572980ប</v>
          </cell>
        </row>
        <row r="793">
          <cell r="AA793">
            <v>888316814</v>
          </cell>
        </row>
        <row r="793">
          <cell r="AG793">
            <v>1915995</v>
          </cell>
          <cell r="AH793">
            <v>18</v>
          </cell>
        </row>
        <row r="794">
          <cell r="B794">
            <v>1735</v>
          </cell>
          <cell r="C794" t="str">
            <v>针车E3线</v>
          </cell>
          <cell r="D794" t="str">
            <v>ម៉ុក វាសនា</v>
          </cell>
          <cell r="E794" t="str">
            <v>MOK VEASNA</v>
          </cell>
          <cell r="F794" t="str">
            <v>F</v>
          </cell>
          <cell r="G794">
            <v>44589</v>
          </cell>
          <cell r="H794">
            <v>3</v>
          </cell>
          <cell r="I794">
            <v>44679</v>
          </cell>
        </row>
        <row r="794">
          <cell r="M794">
            <v>44680</v>
          </cell>
          <cell r="N794">
            <v>6</v>
          </cell>
          <cell r="O794">
            <v>44863</v>
          </cell>
          <cell r="P794">
            <v>44864</v>
          </cell>
          <cell r="Q794">
            <v>6</v>
          </cell>
          <cell r="R794">
            <v>45046</v>
          </cell>
          <cell r="S794">
            <v>45047</v>
          </cell>
          <cell r="T794">
            <v>6</v>
          </cell>
          <cell r="U794">
            <v>45231</v>
          </cell>
          <cell r="V794">
            <v>90891538</v>
          </cell>
          <cell r="W794">
            <v>36526</v>
          </cell>
          <cell r="X794">
            <v>22</v>
          </cell>
          <cell r="Y794" t="str">
            <v>20012181931243ង</v>
          </cell>
        </row>
        <row r="794">
          <cell r="AA794">
            <v>714621643</v>
          </cell>
        </row>
        <row r="794">
          <cell r="AG794" t="str">
            <v>有发票</v>
          </cell>
          <cell r="AH794">
            <v>18</v>
          </cell>
        </row>
        <row r="795">
          <cell r="B795">
            <v>1736</v>
          </cell>
          <cell r="C795" t="str">
            <v>针车E5线</v>
          </cell>
          <cell r="D795" t="str">
            <v>អ៊ុន រតនះ</v>
          </cell>
          <cell r="E795" t="str">
            <v>UN RATANAK</v>
          </cell>
          <cell r="F795" t="str">
            <v>M</v>
          </cell>
          <cell r="G795">
            <v>44589</v>
          </cell>
          <cell r="H795">
            <v>3</v>
          </cell>
          <cell r="I795">
            <v>44679</v>
          </cell>
        </row>
        <row r="795">
          <cell r="M795">
            <v>44680</v>
          </cell>
          <cell r="N795">
            <v>6</v>
          </cell>
          <cell r="O795">
            <v>44863</v>
          </cell>
          <cell r="P795">
            <v>44864</v>
          </cell>
          <cell r="Q795">
            <v>6</v>
          </cell>
          <cell r="R795">
            <v>45046</v>
          </cell>
          <cell r="S795">
            <v>45047</v>
          </cell>
          <cell r="T795">
            <v>6</v>
          </cell>
          <cell r="U795">
            <v>45231</v>
          </cell>
          <cell r="V795">
            <v>90899754</v>
          </cell>
          <cell r="W795">
            <v>37105</v>
          </cell>
          <cell r="X795">
            <v>20</v>
          </cell>
          <cell r="Y795" t="str">
            <v>10108192161875ទ</v>
          </cell>
        </row>
        <row r="795">
          <cell r="AG795" t="str">
            <v>125-812-3223</v>
          </cell>
          <cell r="AH795">
            <v>18</v>
          </cell>
        </row>
        <row r="796">
          <cell r="B796">
            <v>1737</v>
          </cell>
          <cell r="C796" t="str">
            <v>裁断</v>
          </cell>
          <cell r="D796" t="str">
            <v>ចាន់ រស្មី</v>
          </cell>
          <cell r="E796" t="str">
            <v>CHAN RAKSMY</v>
          </cell>
          <cell r="F796" t="str">
            <v>M</v>
          </cell>
          <cell r="G796">
            <v>44589</v>
          </cell>
          <cell r="H796">
            <v>3</v>
          </cell>
          <cell r="I796">
            <v>44679</v>
          </cell>
        </row>
        <row r="796">
          <cell r="M796">
            <v>44680</v>
          </cell>
          <cell r="N796">
            <v>6</v>
          </cell>
          <cell r="O796">
            <v>44863</v>
          </cell>
          <cell r="P796">
            <v>44864</v>
          </cell>
          <cell r="Q796">
            <v>6</v>
          </cell>
          <cell r="R796">
            <v>45046</v>
          </cell>
          <cell r="S796">
            <v>45047</v>
          </cell>
          <cell r="T796">
            <v>6</v>
          </cell>
          <cell r="U796">
            <v>45231</v>
          </cell>
          <cell r="V796">
            <v>90928480</v>
          </cell>
          <cell r="W796">
            <v>37620</v>
          </cell>
          <cell r="X796">
            <v>19</v>
          </cell>
        </row>
        <row r="796">
          <cell r="AA796">
            <v>882352845</v>
          </cell>
        </row>
        <row r="796">
          <cell r="AG796">
            <v>1883219</v>
          </cell>
          <cell r="AH796">
            <v>18</v>
          </cell>
        </row>
        <row r="797">
          <cell r="B797">
            <v>1739</v>
          </cell>
          <cell r="C797" t="str">
            <v>成型A线</v>
          </cell>
          <cell r="D797" t="str">
            <v>កូប ស្រីណា</v>
          </cell>
          <cell r="E797" t="str">
            <v>KOP SREYNA</v>
          </cell>
          <cell r="F797" t="str">
            <v>F</v>
          </cell>
          <cell r="G797">
            <v>44589</v>
          </cell>
          <cell r="H797">
            <v>3</v>
          </cell>
          <cell r="I797">
            <v>44679</v>
          </cell>
        </row>
        <row r="797">
          <cell r="M797">
            <v>44680</v>
          </cell>
          <cell r="N797">
            <v>6</v>
          </cell>
          <cell r="O797">
            <v>44863</v>
          </cell>
          <cell r="P797">
            <v>44864</v>
          </cell>
          <cell r="Q797">
            <v>6</v>
          </cell>
          <cell r="R797">
            <v>45046</v>
          </cell>
          <cell r="S797">
            <v>45047</v>
          </cell>
          <cell r="T797">
            <v>6</v>
          </cell>
          <cell r="U797">
            <v>45231</v>
          </cell>
          <cell r="V797">
            <v>90958363</v>
          </cell>
          <cell r="W797">
            <v>37531</v>
          </cell>
          <cell r="X797">
            <v>19</v>
          </cell>
        </row>
        <row r="797">
          <cell r="AA797">
            <v>90948548</v>
          </cell>
        </row>
        <row r="797">
          <cell r="AG797" t="str">
            <v>133-225-5908</v>
          </cell>
          <cell r="AH797">
            <v>18</v>
          </cell>
        </row>
        <row r="798">
          <cell r="B798">
            <v>1743</v>
          </cell>
          <cell r="C798" t="str">
            <v>针车B2线</v>
          </cell>
          <cell r="D798" t="str">
            <v>យ៉ែម មុនីរ័តន៍</v>
          </cell>
          <cell r="E798" t="str">
            <v>YEM MONYROTH</v>
          </cell>
          <cell r="F798" t="str">
            <v>F</v>
          </cell>
          <cell r="G798">
            <v>44589</v>
          </cell>
          <cell r="H798">
            <v>3</v>
          </cell>
          <cell r="I798">
            <v>44679</v>
          </cell>
        </row>
        <row r="798">
          <cell r="M798">
            <v>44680</v>
          </cell>
          <cell r="N798">
            <v>6</v>
          </cell>
          <cell r="O798">
            <v>44863</v>
          </cell>
          <cell r="P798">
            <v>44864</v>
          </cell>
          <cell r="Q798">
            <v>6</v>
          </cell>
          <cell r="R798">
            <v>45046</v>
          </cell>
          <cell r="S798">
            <v>45047</v>
          </cell>
          <cell r="T798">
            <v>6</v>
          </cell>
          <cell r="U798">
            <v>45231</v>
          </cell>
          <cell r="V798">
            <v>90959240</v>
          </cell>
          <cell r="W798">
            <v>37905</v>
          </cell>
          <cell r="X798">
            <v>18</v>
          </cell>
        </row>
        <row r="799">
          <cell r="B799">
            <v>1742</v>
          </cell>
          <cell r="C799" t="str">
            <v>成型E线</v>
          </cell>
          <cell r="D799" t="str">
            <v>យស់ វណ្ណា</v>
          </cell>
          <cell r="E799" t="str">
            <v>YOS VANNA</v>
          </cell>
          <cell r="F799" t="str">
            <v>F</v>
          </cell>
          <cell r="G799">
            <v>44590</v>
          </cell>
          <cell r="H799">
            <v>3</v>
          </cell>
          <cell r="I799">
            <v>44680</v>
          </cell>
        </row>
        <row r="799">
          <cell r="M799">
            <v>44681</v>
          </cell>
          <cell r="N799">
            <v>6</v>
          </cell>
          <cell r="O799">
            <v>44864</v>
          </cell>
          <cell r="P799">
            <v>44865</v>
          </cell>
          <cell r="Q799">
            <v>6</v>
          </cell>
          <cell r="R799">
            <v>45046</v>
          </cell>
          <cell r="S799">
            <v>45047</v>
          </cell>
          <cell r="T799">
            <v>6</v>
          </cell>
          <cell r="U799">
            <v>45231</v>
          </cell>
          <cell r="V799">
            <v>90551650</v>
          </cell>
          <cell r="W799">
            <v>27438</v>
          </cell>
          <cell r="X799">
            <v>47</v>
          </cell>
          <cell r="Y799" t="str">
            <v>27501170570018ឋ</v>
          </cell>
        </row>
        <row r="799">
          <cell r="AA799">
            <v>887565142</v>
          </cell>
        </row>
        <row r="800">
          <cell r="B800">
            <v>1741</v>
          </cell>
          <cell r="C800" t="str">
            <v>针车E5线</v>
          </cell>
          <cell r="D800" t="str">
            <v>នន់ ស្រី</v>
          </cell>
          <cell r="E800" t="str">
            <v>NON SREY</v>
          </cell>
          <cell r="F800" t="str">
            <v>F</v>
          </cell>
          <cell r="G800">
            <v>44590</v>
          </cell>
          <cell r="H800">
            <v>3</v>
          </cell>
          <cell r="I800">
            <v>44680</v>
          </cell>
        </row>
        <row r="800">
          <cell r="M800">
            <v>44681</v>
          </cell>
          <cell r="N800">
            <v>6</v>
          </cell>
          <cell r="O800">
            <v>44864</v>
          </cell>
          <cell r="P800">
            <v>44865</v>
          </cell>
          <cell r="Q800">
            <v>6</v>
          </cell>
          <cell r="R800">
            <v>45046</v>
          </cell>
          <cell r="S800">
            <v>45047</v>
          </cell>
          <cell r="T800">
            <v>6</v>
          </cell>
          <cell r="U800">
            <v>45231</v>
          </cell>
          <cell r="V800">
            <v>90894624</v>
          </cell>
          <cell r="W800">
            <v>36742</v>
          </cell>
          <cell r="X800">
            <v>21</v>
          </cell>
        </row>
        <row r="800">
          <cell r="AA800">
            <v>979617209</v>
          </cell>
        </row>
        <row r="801">
          <cell r="B801">
            <v>1740</v>
          </cell>
          <cell r="C801" t="str">
            <v>针车E1线</v>
          </cell>
          <cell r="D801" t="str">
            <v>ម៉ុក ទី</v>
          </cell>
          <cell r="E801" t="str">
            <v>MOK TY</v>
          </cell>
          <cell r="F801" t="str">
            <v>F</v>
          </cell>
          <cell r="G801">
            <v>44590</v>
          </cell>
          <cell r="H801">
            <v>3</v>
          </cell>
          <cell r="I801">
            <v>44680</v>
          </cell>
        </row>
        <row r="801">
          <cell r="M801">
            <v>44681</v>
          </cell>
          <cell r="N801">
            <v>6</v>
          </cell>
          <cell r="O801">
            <v>44864</v>
          </cell>
          <cell r="P801">
            <v>44865</v>
          </cell>
          <cell r="Q801">
            <v>6</v>
          </cell>
          <cell r="R801">
            <v>45046</v>
          </cell>
          <cell r="S801">
            <v>45047</v>
          </cell>
          <cell r="T801">
            <v>6</v>
          </cell>
          <cell r="U801">
            <v>45231</v>
          </cell>
          <cell r="V801">
            <v>90659769</v>
          </cell>
          <cell r="W801">
            <v>36496</v>
          </cell>
          <cell r="X801">
            <v>22</v>
          </cell>
          <cell r="Y801" t="str">
            <v>29911181876790ឃ</v>
          </cell>
        </row>
        <row r="801">
          <cell r="AA801">
            <v>718480446</v>
          </cell>
        </row>
        <row r="802">
          <cell r="B802">
            <v>1744</v>
          </cell>
          <cell r="C802" t="str">
            <v>针车D1线</v>
          </cell>
          <cell r="D802" t="str">
            <v>សួស រតនា</v>
          </cell>
          <cell r="E802" t="str">
            <v>SUOS RATANA</v>
          </cell>
          <cell r="F802" t="str">
            <v>F</v>
          </cell>
          <cell r="G802">
            <v>44590</v>
          </cell>
          <cell r="H802">
            <v>3</v>
          </cell>
          <cell r="I802">
            <v>44680</v>
          </cell>
        </row>
        <row r="802">
          <cell r="M802">
            <v>44681</v>
          </cell>
          <cell r="N802">
            <v>6</v>
          </cell>
          <cell r="O802">
            <v>44864</v>
          </cell>
          <cell r="P802">
            <v>44865</v>
          </cell>
          <cell r="Q802">
            <v>6</v>
          </cell>
          <cell r="R802">
            <v>45046</v>
          </cell>
          <cell r="S802">
            <v>45047</v>
          </cell>
          <cell r="T802">
            <v>6</v>
          </cell>
          <cell r="U802">
            <v>45231</v>
          </cell>
          <cell r="V802">
            <v>90885665</v>
          </cell>
          <cell r="W802">
            <v>36591</v>
          </cell>
          <cell r="X802">
            <v>21</v>
          </cell>
          <cell r="Y802" t="str">
            <v>20008181639645ប</v>
          </cell>
        </row>
        <row r="803">
          <cell r="B803">
            <v>1745</v>
          </cell>
          <cell r="C803" t="str">
            <v>针车D1线</v>
          </cell>
          <cell r="D803" t="str">
            <v>រៀម ដារ៉ូ</v>
          </cell>
          <cell r="E803" t="str">
            <v>RIEM DARO</v>
          </cell>
          <cell r="F803" t="str">
            <v>M</v>
          </cell>
          <cell r="G803">
            <v>44590</v>
          </cell>
          <cell r="H803">
            <v>3</v>
          </cell>
          <cell r="I803">
            <v>44680</v>
          </cell>
        </row>
        <row r="803">
          <cell r="M803">
            <v>44681</v>
          </cell>
          <cell r="N803">
            <v>6</v>
          </cell>
          <cell r="O803">
            <v>44864</v>
          </cell>
          <cell r="P803">
            <v>44865</v>
          </cell>
          <cell r="Q803">
            <v>6</v>
          </cell>
          <cell r="R803">
            <v>45046</v>
          </cell>
          <cell r="S803">
            <v>45047</v>
          </cell>
          <cell r="T803">
            <v>6</v>
          </cell>
          <cell r="U803">
            <v>45231</v>
          </cell>
          <cell r="V803">
            <v>90928060</v>
          </cell>
          <cell r="W803">
            <v>38348</v>
          </cell>
          <cell r="X803">
            <v>17</v>
          </cell>
        </row>
        <row r="804">
          <cell r="B804">
            <v>1762</v>
          </cell>
          <cell r="C804" t="str">
            <v>针车E5线</v>
          </cell>
          <cell r="D804" t="str">
            <v>មាឃ​ ចាន់ណា</v>
          </cell>
          <cell r="E804" t="str">
            <v>MEAK CHANNA</v>
          </cell>
          <cell r="F804" t="str">
            <v>F</v>
          </cell>
          <cell r="G804">
            <v>44593</v>
          </cell>
          <cell r="H804">
            <v>3</v>
          </cell>
          <cell r="I804">
            <v>44682</v>
          </cell>
        </row>
        <row r="804">
          <cell r="M804">
            <v>44683</v>
          </cell>
          <cell r="N804">
            <v>6</v>
          </cell>
          <cell r="O804">
            <v>44867</v>
          </cell>
          <cell r="P804">
            <v>44868</v>
          </cell>
          <cell r="Q804">
            <v>6</v>
          </cell>
          <cell r="R804">
            <v>45049</v>
          </cell>
          <cell r="S804">
            <v>45050</v>
          </cell>
          <cell r="T804">
            <v>6</v>
          </cell>
          <cell r="U804">
            <v>45234</v>
          </cell>
          <cell r="V804">
            <v>90665116</v>
          </cell>
          <cell r="W804">
            <v>31688</v>
          </cell>
          <cell r="X804">
            <v>35</v>
          </cell>
          <cell r="Y804">
            <v>0</v>
          </cell>
        </row>
        <row r="805">
          <cell r="B805">
            <v>1763</v>
          </cell>
          <cell r="C805" t="str">
            <v>针车E5线</v>
          </cell>
          <cell r="D805" t="str">
            <v>មឿង ច័ន្ទរៈសា</v>
          </cell>
          <cell r="E805" t="str">
            <v>MOEUNG CHANREAKSA</v>
          </cell>
          <cell r="F805" t="str">
            <v>F</v>
          </cell>
          <cell r="G805">
            <v>44593</v>
          </cell>
          <cell r="H805">
            <v>3</v>
          </cell>
          <cell r="I805">
            <v>44682</v>
          </cell>
        </row>
        <row r="805">
          <cell r="M805">
            <v>44683</v>
          </cell>
          <cell r="N805">
            <v>6</v>
          </cell>
          <cell r="O805">
            <v>44867</v>
          </cell>
          <cell r="P805">
            <v>44868</v>
          </cell>
          <cell r="Q805">
            <v>6</v>
          </cell>
          <cell r="R805">
            <v>45049</v>
          </cell>
          <cell r="S805">
            <v>45050</v>
          </cell>
          <cell r="T805">
            <v>6</v>
          </cell>
          <cell r="U805">
            <v>45234</v>
          </cell>
          <cell r="V805">
            <v>90791751</v>
          </cell>
          <cell r="W805">
            <v>36813</v>
          </cell>
          <cell r="X805">
            <v>21</v>
          </cell>
          <cell r="Y805">
            <v>0</v>
          </cell>
        </row>
        <row r="806">
          <cell r="B806">
            <v>1764</v>
          </cell>
          <cell r="C806" t="str">
            <v>成型E线</v>
          </cell>
          <cell r="D806" t="str">
            <v>ហួង លីដេត</v>
          </cell>
          <cell r="E806" t="str">
            <v>HUONG LIDET</v>
          </cell>
          <cell r="F806" t="str">
            <v>F</v>
          </cell>
          <cell r="G806">
            <v>44593</v>
          </cell>
          <cell r="H806">
            <v>3</v>
          </cell>
          <cell r="I806">
            <v>44682</v>
          </cell>
        </row>
        <row r="806">
          <cell r="M806">
            <v>44683</v>
          </cell>
          <cell r="N806">
            <v>6</v>
          </cell>
          <cell r="O806">
            <v>44867</v>
          </cell>
          <cell r="P806">
            <v>44868</v>
          </cell>
          <cell r="Q806">
            <v>6</v>
          </cell>
          <cell r="R806">
            <v>45049</v>
          </cell>
          <cell r="S806">
            <v>45050</v>
          </cell>
          <cell r="T806">
            <v>6</v>
          </cell>
          <cell r="U806">
            <v>45234</v>
          </cell>
          <cell r="V806">
            <v>90723718</v>
          </cell>
          <cell r="W806">
            <v>34628</v>
          </cell>
          <cell r="X806">
            <v>27</v>
          </cell>
          <cell r="Y806">
            <v>0</v>
          </cell>
        </row>
        <row r="807">
          <cell r="B807">
            <v>1761</v>
          </cell>
          <cell r="C807" t="str">
            <v>针车D2线</v>
          </cell>
          <cell r="D807" t="str">
            <v>ផុន សាវ៉យ</v>
          </cell>
          <cell r="E807" t="str">
            <v>PHON SAVOY</v>
          </cell>
          <cell r="F807" t="str">
            <v>F</v>
          </cell>
          <cell r="G807">
            <v>44593</v>
          </cell>
          <cell r="H807">
            <v>3</v>
          </cell>
          <cell r="I807">
            <v>44682</v>
          </cell>
        </row>
        <row r="807">
          <cell r="M807">
            <v>44683</v>
          </cell>
          <cell r="N807">
            <v>6</v>
          </cell>
          <cell r="O807">
            <v>44867</v>
          </cell>
          <cell r="P807">
            <v>44868</v>
          </cell>
          <cell r="Q807">
            <v>6</v>
          </cell>
          <cell r="R807">
            <v>45049</v>
          </cell>
          <cell r="S807">
            <v>45050</v>
          </cell>
          <cell r="T807">
            <v>6</v>
          </cell>
          <cell r="U807">
            <v>45234</v>
          </cell>
          <cell r="V807">
            <v>90791149</v>
          </cell>
          <cell r="W807">
            <v>35371</v>
          </cell>
          <cell r="X807">
            <v>25</v>
          </cell>
          <cell r="Y807">
            <v>0</v>
          </cell>
        </row>
        <row r="808">
          <cell r="B808">
            <v>1760</v>
          </cell>
          <cell r="C808" t="str">
            <v>裁断</v>
          </cell>
          <cell r="D808" t="str">
            <v>សែម សម្ភស្ស</v>
          </cell>
          <cell r="E808" t="str">
            <v>SEM SAMPHORS</v>
          </cell>
          <cell r="F808" t="str">
            <v>M</v>
          </cell>
          <cell r="G808">
            <v>44593</v>
          </cell>
          <cell r="H808">
            <v>3</v>
          </cell>
          <cell r="I808">
            <v>44682</v>
          </cell>
        </row>
        <row r="808">
          <cell r="M808">
            <v>44683</v>
          </cell>
          <cell r="N808">
            <v>6</v>
          </cell>
          <cell r="O808">
            <v>44867</v>
          </cell>
          <cell r="P808">
            <v>44868</v>
          </cell>
          <cell r="Q808">
            <v>6</v>
          </cell>
          <cell r="R808">
            <v>45049</v>
          </cell>
          <cell r="S808">
            <v>45050</v>
          </cell>
          <cell r="T808">
            <v>6</v>
          </cell>
          <cell r="U808">
            <v>45234</v>
          </cell>
          <cell r="V808">
            <v>90488490</v>
          </cell>
          <cell r="W808">
            <v>35348</v>
          </cell>
          <cell r="X808">
            <v>25</v>
          </cell>
          <cell r="Y808" t="str">
            <v>19704170700062ឋ</v>
          </cell>
        </row>
        <row r="809">
          <cell r="B809">
            <v>1757</v>
          </cell>
          <cell r="C809" t="str">
            <v>针车E3线</v>
          </cell>
          <cell r="D809" t="str">
            <v>កូវ យឿន</v>
          </cell>
          <cell r="E809" t="str">
            <v>KOV YOEUN</v>
          </cell>
          <cell r="F809" t="str">
            <v>F</v>
          </cell>
          <cell r="G809">
            <v>44593</v>
          </cell>
          <cell r="H809">
            <v>3</v>
          </cell>
          <cell r="I809">
            <v>44682</v>
          </cell>
        </row>
        <row r="809">
          <cell r="M809">
            <v>44683</v>
          </cell>
          <cell r="N809">
            <v>6</v>
          </cell>
          <cell r="O809">
            <v>44867</v>
          </cell>
          <cell r="P809">
            <v>44868</v>
          </cell>
          <cell r="Q809">
            <v>6</v>
          </cell>
          <cell r="R809">
            <v>45049</v>
          </cell>
          <cell r="S809">
            <v>45050</v>
          </cell>
          <cell r="T809">
            <v>6</v>
          </cell>
          <cell r="U809">
            <v>45234</v>
          </cell>
          <cell r="V809">
            <v>90744574</v>
          </cell>
          <cell r="W809">
            <v>30776</v>
          </cell>
          <cell r="X809">
            <v>37</v>
          </cell>
          <cell r="Y809" t="str">
            <v>28401170578242ធ</v>
          </cell>
        </row>
        <row r="810">
          <cell r="B810">
            <v>1756</v>
          </cell>
          <cell r="C810" t="str">
            <v>针车E5线</v>
          </cell>
          <cell r="D810" t="str">
            <v>រ័ត្ន ខ្នា</v>
          </cell>
          <cell r="E810" t="str">
            <v>ROTH KHNA</v>
          </cell>
          <cell r="F810" t="str">
            <v>F</v>
          </cell>
          <cell r="G810">
            <v>44593</v>
          </cell>
          <cell r="H810">
            <v>3</v>
          </cell>
          <cell r="I810">
            <v>44682</v>
          </cell>
        </row>
        <row r="810">
          <cell r="M810">
            <v>44683</v>
          </cell>
          <cell r="N810">
            <v>6</v>
          </cell>
          <cell r="O810">
            <v>44867</v>
          </cell>
          <cell r="P810">
            <v>44868</v>
          </cell>
          <cell r="Q810">
            <v>6</v>
          </cell>
          <cell r="R810">
            <v>45049</v>
          </cell>
          <cell r="S810">
            <v>45050</v>
          </cell>
          <cell r="T810">
            <v>6</v>
          </cell>
          <cell r="U810">
            <v>45234</v>
          </cell>
          <cell r="V810">
            <v>90824436</v>
          </cell>
          <cell r="W810">
            <v>33787</v>
          </cell>
          <cell r="X810">
            <v>29</v>
          </cell>
          <cell r="Y810" t="str">
            <v>29212160549938វ</v>
          </cell>
        </row>
        <row r="811">
          <cell r="B811">
            <v>1755</v>
          </cell>
          <cell r="C811" t="str">
            <v>裁断</v>
          </cell>
          <cell r="D811" t="str">
            <v>សន ស្រី</v>
          </cell>
          <cell r="E811" t="str">
            <v>SORN SREY</v>
          </cell>
          <cell r="F811" t="str">
            <v>F</v>
          </cell>
          <cell r="G811">
            <v>44593</v>
          </cell>
          <cell r="H811">
            <v>3</v>
          </cell>
          <cell r="I811">
            <v>44682</v>
          </cell>
        </row>
        <row r="811">
          <cell r="M811">
            <v>44683</v>
          </cell>
          <cell r="N811">
            <v>6</v>
          </cell>
          <cell r="O811">
            <v>44867</v>
          </cell>
          <cell r="P811">
            <v>44868</v>
          </cell>
          <cell r="Q811">
            <v>6</v>
          </cell>
          <cell r="R811">
            <v>45049</v>
          </cell>
          <cell r="S811">
            <v>45050</v>
          </cell>
          <cell r="T811">
            <v>6</v>
          </cell>
          <cell r="U811">
            <v>45234</v>
          </cell>
          <cell r="V811">
            <v>90574878</v>
          </cell>
          <cell r="W811">
            <v>29498</v>
          </cell>
          <cell r="X811">
            <v>41</v>
          </cell>
          <cell r="Y811" t="str">
            <v>28011171008824ដ</v>
          </cell>
        </row>
        <row r="812">
          <cell r="B812">
            <v>1754</v>
          </cell>
          <cell r="C812" t="str">
            <v>裁断</v>
          </cell>
          <cell r="D812" t="str">
            <v>មើក ចុន</v>
          </cell>
          <cell r="E812" t="str">
            <v>MOEUK CHON</v>
          </cell>
          <cell r="F812" t="str">
            <v>M</v>
          </cell>
          <cell r="G812">
            <v>44593</v>
          </cell>
          <cell r="H812">
            <v>3</v>
          </cell>
          <cell r="I812">
            <v>44682</v>
          </cell>
        </row>
        <row r="812">
          <cell r="M812">
            <v>44683</v>
          </cell>
          <cell r="N812">
            <v>6</v>
          </cell>
          <cell r="O812">
            <v>44867</v>
          </cell>
          <cell r="P812">
            <v>44868</v>
          </cell>
          <cell r="Q812">
            <v>6</v>
          </cell>
          <cell r="R812">
            <v>45049</v>
          </cell>
          <cell r="S812">
            <v>45050</v>
          </cell>
          <cell r="T812">
            <v>6</v>
          </cell>
          <cell r="U812">
            <v>45234</v>
          </cell>
          <cell r="V812">
            <v>90772561</v>
          </cell>
          <cell r="W812">
            <v>28768</v>
          </cell>
          <cell r="X812">
            <v>43</v>
          </cell>
          <cell r="Y812" t="str">
            <v>17811171008477ប</v>
          </cell>
        </row>
        <row r="813">
          <cell r="B813">
            <v>1753</v>
          </cell>
          <cell r="C813" t="str">
            <v>裁断</v>
          </cell>
          <cell r="D813" t="str">
            <v>សុខ ដែន</v>
          </cell>
          <cell r="E813" t="str">
            <v>SOK DEN</v>
          </cell>
          <cell r="F813" t="str">
            <v>M</v>
          </cell>
          <cell r="G813">
            <v>44593</v>
          </cell>
          <cell r="H813">
            <v>3</v>
          </cell>
          <cell r="I813">
            <v>44682</v>
          </cell>
        </row>
        <row r="813">
          <cell r="M813">
            <v>44683</v>
          </cell>
          <cell r="N813">
            <v>6</v>
          </cell>
          <cell r="O813">
            <v>44867</v>
          </cell>
          <cell r="P813">
            <v>44868</v>
          </cell>
          <cell r="Q813">
            <v>6</v>
          </cell>
          <cell r="R813">
            <v>45049</v>
          </cell>
          <cell r="S813">
            <v>45050</v>
          </cell>
          <cell r="T813">
            <v>6</v>
          </cell>
          <cell r="U813">
            <v>45234</v>
          </cell>
          <cell r="V813">
            <v>90490951</v>
          </cell>
          <cell r="W813">
            <v>33783</v>
          </cell>
          <cell r="X813">
            <v>29</v>
          </cell>
          <cell r="Y813" t="str">
            <v>19204170700083ញ</v>
          </cell>
        </row>
        <row r="814">
          <cell r="B814">
            <v>1752</v>
          </cell>
          <cell r="C814" t="str">
            <v>裁断</v>
          </cell>
          <cell r="D814" t="str">
            <v>កែវ ភាគ</v>
          </cell>
          <cell r="E814" t="str">
            <v>KEO PHEAK</v>
          </cell>
          <cell r="F814" t="str">
            <v>M</v>
          </cell>
          <cell r="G814">
            <v>44593</v>
          </cell>
          <cell r="H814">
            <v>3</v>
          </cell>
          <cell r="I814">
            <v>44682</v>
          </cell>
        </row>
        <row r="814">
          <cell r="M814">
            <v>44683</v>
          </cell>
          <cell r="N814">
            <v>6</v>
          </cell>
          <cell r="O814">
            <v>44867</v>
          </cell>
          <cell r="P814">
            <v>44868</v>
          </cell>
          <cell r="Q814">
            <v>6</v>
          </cell>
          <cell r="R814">
            <v>45049</v>
          </cell>
          <cell r="S814">
            <v>45050</v>
          </cell>
          <cell r="T814">
            <v>6</v>
          </cell>
          <cell r="U814">
            <v>45234</v>
          </cell>
          <cell r="V814">
            <v>90643980</v>
          </cell>
          <cell r="W814">
            <v>28158</v>
          </cell>
          <cell r="X814">
            <v>45</v>
          </cell>
          <cell r="Y814">
            <v>0</v>
          </cell>
        </row>
        <row r="815">
          <cell r="B815">
            <v>1750</v>
          </cell>
          <cell r="C815" t="str">
            <v>品管</v>
          </cell>
          <cell r="D815" t="str">
            <v>សោម វាសនា</v>
          </cell>
          <cell r="E815" t="str">
            <v>SOM VEASNA</v>
          </cell>
          <cell r="F815" t="str">
            <v>F</v>
          </cell>
          <cell r="G815">
            <v>44593</v>
          </cell>
          <cell r="H815">
            <v>3</v>
          </cell>
          <cell r="I815">
            <v>44682</v>
          </cell>
        </row>
        <row r="815">
          <cell r="M815">
            <v>44683</v>
          </cell>
          <cell r="N815">
            <v>6</v>
          </cell>
          <cell r="O815">
            <v>44867</v>
          </cell>
          <cell r="P815">
            <v>44868</v>
          </cell>
          <cell r="Q815">
            <v>6</v>
          </cell>
          <cell r="R815">
            <v>45049</v>
          </cell>
          <cell r="S815">
            <v>45050</v>
          </cell>
          <cell r="T815">
            <v>6</v>
          </cell>
          <cell r="U815">
            <v>45234</v>
          </cell>
          <cell r="V815">
            <v>90914014</v>
          </cell>
          <cell r="W815">
            <v>34193</v>
          </cell>
          <cell r="X815">
            <v>28</v>
          </cell>
          <cell r="Y815" t="str">
            <v>29301170569842ម</v>
          </cell>
        </row>
        <row r="816">
          <cell r="B816">
            <v>1748</v>
          </cell>
          <cell r="C816" t="str">
            <v>针车D2线</v>
          </cell>
          <cell r="D816" t="str">
            <v>មាស ស្រី</v>
          </cell>
          <cell r="E816" t="str">
            <v>MEAS SREY</v>
          </cell>
          <cell r="F816" t="str">
            <v>F</v>
          </cell>
          <cell r="G816">
            <v>44593</v>
          </cell>
          <cell r="H816">
            <v>3</v>
          </cell>
          <cell r="I816">
            <v>44682</v>
          </cell>
        </row>
        <row r="816">
          <cell r="M816">
            <v>44683</v>
          </cell>
          <cell r="N816">
            <v>6</v>
          </cell>
          <cell r="O816">
            <v>44867</v>
          </cell>
          <cell r="P816">
            <v>44868</v>
          </cell>
          <cell r="Q816">
            <v>6</v>
          </cell>
          <cell r="R816">
            <v>45049</v>
          </cell>
          <cell r="S816">
            <v>45050</v>
          </cell>
          <cell r="T816">
            <v>6</v>
          </cell>
          <cell r="U816">
            <v>45234</v>
          </cell>
          <cell r="V816">
            <v>90722828</v>
          </cell>
          <cell r="W816">
            <v>32063</v>
          </cell>
          <cell r="X816">
            <v>34</v>
          </cell>
          <cell r="Y816" t="str">
            <v>28704170733057ផ</v>
          </cell>
        </row>
        <row r="817">
          <cell r="B817">
            <v>1747</v>
          </cell>
          <cell r="C817" t="str">
            <v>针车F5线</v>
          </cell>
          <cell r="D817" t="str">
            <v>ផន សាផល់</v>
          </cell>
          <cell r="E817" t="str">
            <v>PHAN SAPHAL</v>
          </cell>
          <cell r="F817" t="str">
            <v>F</v>
          </cell>
          <cell r="G817">
            <v>44592</v>
          </cell>
          <cell r="H817">
            <v>3</v>
          </cell>
          <cell r="I817">
            <v>44681</v>
          </cell>
        </row>
        <row r="817">
          <cell r="M817">
            <v>44682</v>
          </cell>
          <cell r="N817">
            <v>6</v>
          </cell>
          <cell r="O817">
            <v>44866</v>
          </cell>
          <cell r="P817">
            <v>44867</v>
          </cell>
          <cell r="Q817">
            <v>6</v>
          </cell>
          <cell r="R817">
            <v>45048</v>
          </cell>
          <cell r="S817">
            <v>45049</v>
          </cell>
          <cell r="T817">
            <v>6</v>
          </cell>
          <cell r="U817">
            <v>45233</v>
          </cell>
          <cell r="V817">
            <v>90744572</v>
          </cell>
          <cell r="W817">
            <v>29499</v>
          </cell>
          <cell r="X817">
            <v>41</v>
          </cell>
          <cell r="Y817" t="str">
            <v>28001170577484ផ</v>
          </cell>
        </row>
        <row r="818">
          <cell r="B818">
            <v>1765</v>
          </cell>
          <cell r="C818" t="str">
            <v>针车F3线</v>
          </cell>
          <cell r="D818" t="str">
            <v>ឌឹម​ ថន</v>
          </cell>
          <cell r="E818" t="str">
            <v>DOEM THORN</v>
          </cell>
          <cell r="F818" t="str">
            <v>F</v>
          </cell>
          <cell r="G818">
            <v>44593</v>
          </cell>
          <cell r="H818">
            <v>3</v>
          </cell>
          <cell r="I818">
            <v>44682</v>
          </cell>
        </row>
        <row r="818">
          <cell r="M818">
            <v>44683</v>
          </cell>
          <cell r="N818">
            <v>6</v>
          </cell>
          <cell r="O818">
            <v>44867</v>
          </cell>
          <cell r="P818">
            <v>44868</v>
          </cell>
          <cell r="Q818">
            <v>6</v>
          </cell>
          <cell r="R818">
            <v>45049</v>
          </cell>
          <cell r="S818">
            <v>45050</v>
          </cell>
          <cell r="T818">
            <v>6</v>
          </cell>
          <cell r="U818">
            <v>45234</v>
          </cell>
          <cell r="V818">
            <v>90937072</v>
          </cell>
          <cell r="W818">
            <v>34449</v>
          </cell>
          <cell r="X818">
            <v>27</v>
          </cell>
          <cell r="Y818" t="str">
            <v>29401222743397ព</v>
          </cell>
        </row>
        <row r="819">
          <cell r="B819">
            <v>1766</v>
          </cell>
          <cell r="C819" t="str">
            <v>针车F3线</v>
          </cell>
          <cell r="D819" t="str">
            <v>សាន់ សុផេ</v>
          </cell>
          <cell r="E819" t="str">
            <v>SANN SOPHEN</v>
          </cell>
          <cell r="F819" t="str">
            <v>F</v>
          </cell>
          <cell r="G819">
            <v>44593</v>
          </cell>
          <cell r="H819">
            <v>3</v>
          </cell>
          <cell r="I819">
            <v>44682</v>
          </cell>
        </row>
        <row r="819">
          <cell r="M819">
            <v>44683</v>
          </cell>
          <cell r="N819">
            <v>6</v>
          </cell>
          <cell r="O819">
            <v>44867</v>
          </cell>
          <cell r="P819">
            <v>44868</v>
          </cell>
          <cell r="Q819">
            <v>6</v>
          </cell>
          <cell r="R819">
            <v>45049</v>
          </cell>
          <cell r="S819">
            <v>45050</v>
          </cell>
          <cell r="T819">
            <v>6</v>
          </cell>
          <cell r="U819">
            <v>45234</v>
          </cell>
          <cell r="V819">
            <v>90865345</v>
          </cell>
          <cell r="W819">
            <v>27159</v>
          </cell>
          <cell r="X819">
            <v>47</v>
          </cell>
          <cell r="Y819">
            <v>0</v>
          </cell>
        </row>
        <row r="820">
          <cell r="B820">
            <v>1767</v>
          </cell>
          <cell r="C820" t="str">
            <v>针车E3线</v>
          </cell>
          <cell r="D820" t="str">
            <v>ស៊ឹម ឆៃយ៉ា</v>
          </cell>
          <cell r="E820" t="str">
            <v>SOME SREYYA</v>
          </cell>
          <cell r="F820" t="str">
            <v>F</v>
          </cell>
          <cell r="G820">
            <v>44593</v>
          </cell>
          <cell r="H820">
            <v>3</v>
          </cell>
          <cell r="I820">
            <v>44682</v>
          </cell>
        </row>
        <row r="820">
          <cell r="M820">
            <v>44683</v>
          </cell>
          <cell r="N820">
            <v>6</v>
          </cell>
          <cell r="O820">
            <v>44867</v>
          </cell>
          <cell r="P820">
            <v>44868</v>
          </cell>
          <cell r="Q820">
            <v>6</v>
          </cell>
          <cell r="R820">
            <v>45049</v>
          </cell>
          <cell r="S820">
            <v>45050</v>
          </cell>
          <cell r="T820">
            <v>6</v>
          </cell>
          <cell r="U820">
            <v>45234</v>
          </cell>
          <cell r="V820">
            <v>90959604</v>
          </cell>
          <cell r="W820">
            <v>31048</v>
          </cell>
          <cell r="X820">
            <v>37</v>
          </cell>
          <cell r="Y820" t="str">
            <v>28501170575252ទ</v>
          </cell>
        </row>
        <row r="821">
          <cell r="B821">
            <v>1768</v>
          </cell>
          <cell r="C821" t="str">
            <v>成型E线</v>
          </cell>
          <cell r="D821" t="str">
            <v>រ័ត្ន សុឃា</v>
          </cell>
          <cell r="E821" t="str">
            <v>RATH SOKHEA</v>
          </cell>
          <cell r="F821" t="str">
            <v>F</v>
          </cell>
          <cell r="G821">
            <v>44594</v>
          </cell>
          <cell r="H821">
            <v>3</v>
          </cell>
          <cell r="I821">
            <v>44683</v>
          </cell>
        </row>
        <row r="821">
          <cell r="M821">
            <v>44684</v>
          </cell>
          <cell r="N821">
            <v>6</v>
          </cell>
          <cell r="O821">
            <v>44868</v>
          </cell>
          <cell r="P821">
            <v>44869</v>
          </cell>
          <cell r="Q821">
            <v>6</v>
          </cell>
          <cell r="R821">
            <v>45050</v>
          </cell>
          <cell r="S821">
            <v>45051</v>
          </cell>
          <cell r="T821">
            <v>6</v>
          </cell>
          <cell r="U821">
            <v>45235</v>
          </cell>
          <cell r="V821">
            <v>90644460</v>
          </cell>
          <cell r="W821">
            <v>27926</v>
          </cell>
          <cell r="X821">
            <v>45</v>
          </cell>
          <cell r="Y821" t="str">
            <v>27601170574152ត</v>
          </cell>
        </row>
        <row r="822">
          <cell r="B822">
            <v>1769</v>
          </cell>
          <cell r="C822" t="str">
            <v>成型E线</v>
          </cell>
          <cell r="D822" t="str">
            <v>យឹម បូរី</v>
          </cell>
          <cell r="E822" t="str">
            <v>YOEM BOREY</v>
          </cell>
          <cell r="F822" t="str">
            <v>F</v>
          </cell>
          <cell r="G822">
            <v>44594</v>
          </cell>
          <cell r="H822">
            <v>3</v>
          </cell>
          <cell r="I822">
            <v>44683</v>
          </cell>
        </row>
        <row r="822">
          <cell r="M822">
            <v>44684</v>
          </cell>
          <cell r="N822">
            <v>6</v>
          </cell>
          <cell r="O822">
            <v>44868</v>
          </cell>
          <cell r="P822">
            <v>44869</v>
          </cell>
          <cell r="Q822">
            <v>6</v>
          </cell>
          <cell r="R822">
            <v>45050</v>
          </cell>
          <cell r="S822">
            <v>45051</v>
          </cell>
          <cell r="T822">
            <v>6</v>
          </cell>
          <cell r="U822">
            <v>45235</v>
          </cell>
          <cell r="V822">
            <v>90865341</v>
          </cell>
          <cell r="W822">
            <v>37182</v>
          </cell>
          <cell r="X822">
            <v>20</v>
          </cell>
          <cell r="Y822" t="str">
            <v>20112212721903ក</v>
          </cell>
        </row>
        <row r="823">
          <cell r="B823">
            <v>1770</v>
          </cell>
          <cell r="C823" t="str">
            <v>成型D线</v>
          </cell>
          <cell r="D823" t="str">
            <v>សុខ កសិករ</v>
          </cell>
          <cell r="E823" t="str">
            <v>SOK KASEKOR</v>
          </cell>
          <cell r="F823" t="str">
            <v>F</v>
          </cell>
          <cell r="G823">
            <v>44594</v>
          </cell>
          <cell r="H823">
            <v>3</v>
          </cell>
          <cell r="I823">
            <v>44683</v>
          </cell>
        </row>
        <row r="823">
          <cell r="M823">
            <v>44684</v>
          </cell>
          <cell r="N823">
            <v>6</v>
          </cell>
          <cell r="O823">
            <v>44868</v>
          </cell>
          <cell r="P823">
            <v>44869</v>
          </cell>
          <cell r="Q823">
            <v>6</v>
          </cell>
          <cell r="R823">
            <v>45050</v>
          </cell>
          <cell r="S823">
            <v>45051</v>
          </cell>
          <cell r="T823">
            <v>6</v>
          </cell>
          <cell r="U823">
            <v>45235</v>
          </cell>
          <cell r="V823">
            <v>90526727</v>
          </cell>
          <cell r="W823">
            <v>34549</v>
          </cell>
          <cell r="X823">
            <v>27</v>
          </cell>
          <cell r="Y823">
            <v>0</v>
          </cell>
        </row>
        <row r="824">
          <cell r="B824">
            <v>1771</v>
          </cell>
          <cell r="C824" t="str">
            <v>电脑车</v>
          </cell>
          <cell r="D824" t="str">
            <v>មាស ដារ៉ាឆាត</v>
          </cell>
          <cell r="E824" t="str">
            <v>MEAS DARACHAT</v>
          </cell>
          <cell r="F824" t="str">
            <v>M</v>
          </cell>
          <cell r="G824">
            <v>44594</v>
          </cell>
          <cell r="H824">
            <v>3</v>
          </cell>
          <cell r="I824">
            <v>44683</v>
          </cell>
        </row>
        <row r="824">
          <cell r="M824">
            <v>44684</v>
          </cell>
          <cell r="N824">
            <v>6</v>
          </cell>
          <cell r="O824">
            <v>44868</v>
          </cell>
          <cell r="P824">
            <v>44869</v>
          </cell>
          <cell r="Q824">
            <v>6</v>
          </cell>
          <cell r="R824">
            <v>45050</v>
          </cell>
          <cell r="S824">
            <v>45051</v>
          </cell>
          <cell r="T824">
            <v>6</v>
          </cell>
          <cell r="U824">
            <v>45235</v>
          </cell>
          <cell r="V824">
            <v>90946883</v>
          </cell>
          <cell r="W824">
            <v>37445</v>
          </cell>
          <cell r="X824">
            <v>19</v>
          </cell>
          <cell r="Y824" t="str">
            <v>10201222726557ញ</v>
          </cell>
        </row>
        <row r="825">
          <cell r="B825">
            <v>1772</v>
          </cell>
          <cell r="C825" t="str">
            <v>裁断</v>
          </cell>
          <cell r="D825" t="str">
            <v>ផល សំរិត</v>
          </cell>
          <cell r="E825" t="str">
            <v>PHAL SAMRETH</v>
          </cell>
          <cell r="F825" t="str">
            <v>M</v>
          </cell>
          <cell r="G825">
            <v>44594</v>
          </cell>
          <cell r="H825">
            <v>3</v>
          </cell>
          <cell r="I825">
            <v>44683</v>
          </cell>
        </row>
        <row r="825">
          <cell r="M825">
            <v>44684</v>
          </cell>
          <cell r="N825">
            <v>6</v>
          </cell>
          <cell r="O825">
            <v>44868</v>
          </cell>
          <cell r="P825">
            <v>44869</v>
          </cell>
          <cell r="Q825">
            <v>6</v>
          </cell>
          <cell r="R825">
            <v>45050</v>
          </cell>
          <cell r="S825">
            <v>45051</v>
          </cell>
          <cell r="T825">
            <v>6</v>
          </cell>
          <cell r="U825">
            <v>45235</v>
          </cell>
          <cell r="V825">
            <v>90871542</v>
          </cell>
          <cell r="W825">
            <v>37504</v>
          </cell>
          <cell r="X825">
            <v>19</v>
          </cell>
          <cell r="Y825">
            <v>0</v>
          </cell>
        </row>
        <row r="826">
          <cell r="B826">
            <v>1773</v>
          </cell>
          <cell r="C826" t="str">
            <v>针车F3线</v>
          </cell>
          <cell r="D826" t="str">
            <v>ចាន់ ចិន្ដា</v>
          </cell>
          <cell r="E826" t="str">
            <v>CHAN CHENDA</v>
          </cell>
          <cell r="F826" t="str">
            <v>M</v>
          </cell>
          <cell r="G826">
            <v>44594</v>
          </cell>
          <cell r="H826">
            <v>3</v>
          </cell>
          <cell r="I826">
            <v>44683</v>
          </cell>
        </row>
        <row r="826">
          <cell r="M826">
            <v>44684</v>
          </cell>
          <cell r="N826">
            <v>6</v>
          </cell>
          <cell r="O826">
            <v>44868</v>
          </cell>
          <cell r="P826">
            <v>44869</v>
          </cell>
          <cell r="Q826">
            <v>6</v>
          </cell>
          <cell r="R826">
            <v>45050</v>
          </cell>
          <cell r="S826">
            <v>45051</v>
          </cell>
          <cell r="T826">
            <v>6</v>
          </cell>
          <cell r="U826">
            <v>45235</v>
          </cell>
          <cell r="V826">
            <v>90757766</v>
          </cell>
          <cell r="W826">
            <v>36655</v>
          </cell>
          <cell r="X826">
            <v>21</v>
          </cell>
          <cell r="Y826" t="str">
            <v>10002191987922ធ</v>
          </cell>
        </row>
        <row r="827">
          <cell r="B827">
            <v>1578</v>
          </cell>
          <cell r="C827" t="str">
            <v>针车E1线</v>
          </cell>
          <cell r="D827" t="str">
            <v>នាងយ៉ន សុរិយា</v>
          </cell>
          <cell r="E827" t="str">
            <v>NEANGTORN SORIYA</v>
          </cell>
          <cell r="F827" t="str">
            <v>F</v>
          </cell>
          <cell r="G827">
            <v>44572</v>
          </cell>
          <cell r="H827">
            <v>3</v>
          </cell>
          <cell r="I827">
            <v>44662</v>
          </cell>
        </row>
        <row r="827">
          <cell r="M827">
            <v>44663</v>
          </cell>
          <cell r="N827">
            <v>6</v>
          </cell>
          <cell r="O827">
            <v>44846</v>
          </cell>
          <cell r="P827">
            <v>44847</v>
          </cell>
          <cell r="Q827">
            <v>6</v>
          </cell>
          <cell r="R827">
            <v>45029</v>
          </cell>
          <cell r="S827">
            <v>45030</v>
          </cell>
          <cell r="T827">
            <v>6</v>
          </cell>
          <cell r="U827">
            <v>45213</v>
          </cell>
          <cell r="V827">
            <v>90688612</v>
          </cell>
          <cell r="W827">
            <v>33605</v>
          </cell>
          <cell r="X827">
            <v>30</v>
          </cell>
          <cell r="Y827" t="str">
            <v>29203170642083ណ</v>
          </cell>
        </row>
        <row r="828">
          <cell r="B828">
            <v>1631</v>
          </cell>
          <cell r="C828" t="str">
            <v>电脑车</v>
          </cell>
          <cell r="D828" t="str">
            <v>កែវ ហ៊ន់</v>
          </cell>
          <cell r="E828" t="str">
            <v>KEIV HON</v>
          </cell>
          <cell r="F828" t="str">
            <v>M</v>
          </cell>
          <cell r="G828">
            <v>44579</v>
          </cell>
          <cell r="H828">
            <v>3</v>
          </cell>
          <cell r="I828">
            <v>44669</v>
          </cell>
        </row>
        <row r="828">
          <cell r="M828">
            <v>44670</v>
          </cell>
          <cell r="N828">
            <v>6</v>
          </cell>
          <cell r="O828">
            <v>44853</v>
          </cell>
          <cell r="P828">
            <v>44854</v>
          </cell>
          <cell r="Q828">
            <v>6</v>
          </cell>
          <cell r="R828">
            <v>45036</v>
          </cell>
          <cell r="S828">
            <v>45037</v>
          </cell>
          <cell r="T828">
            <v>6</v>
          </cell>
          <cell r="U828">
            <v>45220</v>
          </cell>
          <cell r="V828">
            <v>90661210</v>
          </cell>
          <cell r="W828">
            <v>28961</v>
          </cell>
          <cell r="X828">
            <v>42</v>
          </cell>
        </row>
        <row r="829">
          <cell r="B829">
            <v>1712</v>
          </cell>
          <cell r="C829" t="str">
            <v>裁断</v>
          </cell>
          <cell r="D829" t="str">
            <v>សន ឧស្សាហ៍</v>
          </cell>
          <cell r="E829" t="str">
            <v>SORN USAR</v>
          </cell>
          <cell r="F829" t="str">
            <v>M</v>
          </cell>
          <cell r="G829">
            <v>44586</v>
          </cell>
          <cell r="H829">
            <v>3</v>
          </cell>
          <cell r="I829">
            <v>44676</v>
          </cell>
        </row>
        <row r="829">
          <cell r="M829">
            <v>44677</v>
          </cell>
          <cell r="N829">
            <v>6</v>
          </cell>
          <cell r="O829">
            <v>44860</v>
          </cell>
          <cell r="P829">
            <v>44861</v>
          </cell>
          <cell r="Q829">
            <v>6</v>
          </cell>
          <cell r="R829">
            <v>45043</v>
          </cell>
          <cell r="S829">
            <v>45044</v>
          </cell>
          <cell r="T829">
            <v>6</v>
          </cell>
          <cell r="U829">
            <v>45227</v>
          </cell>
          <cell r="V829">
            <v>101410761</v>
          </cell>
          <cell r="W829">
            <v>37983</v>
          </cell>
          <cell r="X829">
            <v>18</v>
          </cell>
        </row>
        <row r="830">
          <cell r="B830">
            <v>1774</v>
          </cell>
          <cell r="C830" t="str">
            <v>成型E线</v>
          </cell>
          <cell r="D830" t="str">
            <v>សូ ស្រីនិច</v>
          </cell>
          <cell r="E830" t="str">
            <v>SO SREYNECH</v>
          </cell>
          <cell r="F830" t="str">
            <v>F</v>
          </cell>
          <cell r="G830">
            <v>44595</v>
          </cell>
          <cell r="H830">
            <v>3</v>
          </cell>
          <cell r="I830">
            <v>44684</v>
          </cell>
        </row>
        <row r="830">
          <cell r="M830">
            <v>44685</v>
          </cell>
          <cell r="N830">
            <v>6</v>
          </cell>
          <cell r="O830">
            <v>44869</v>
          </cell>
          <cell r="P830">
            <v>44870</v>
          </cell>
          <cell r="Q830">
            <v>6</v>
          </cell>
          <cell r="R830">
            <v>45051</v>
          </cell>
          <cell r="S830">
            <v>45052</v>
          </cell>
          <cell r="T830">
            <v>6</v>
          </cell>
          <cell r="U830">
            <v>45236</v>
          </cell>
          <cell r="V830">
            <v>61381759</v>
          </cell>
          <cell r="W830">
            <v>35041</v>
          </cell>
          <cell r="X830">
            <v>26</v>
          </cell>
        </row>
        <row r="830">
          <cell r="AA830">
            <v>978927388</v>
          </cell>
        </row>
        <row r="830">
          <cell r="AG830" t="str">
            <v>122-661-0775</v>
          </cell>
        </row>
        <row r="831">
          <cell r="B831">
            <v>1775</v>
          </cell>
          <cell r="C831" t="str">
            <v>针车E5线</v>
          </cell>
          <cell r="D831" t="str">
            <v>ពុត ហេន</v>
          </cell>
          <cell r="E831" t="str">
            <v>PUTH HEN</v>
          </cell>
          <cell r="F831" t="str">
            <v>F</v>
          </cell>
          <cell r="G831">
            <v>44595</v>
          </cell>
          <cell r="H831">
            <v>3</v>
          </cell>
          <cell r="I831">
            <v>44684</v>
          </cell>
        </row>
        <row r="831">
          <cell r="M831">
            <v>44685</v>
          </cell>
          <cell r="N831">
            <v>6</v>
          </cell>
          <cell r="O831">
            <v>44869</v>
          </cell>
          <cell r="P831">
            <v>44870</v>
          </cell>
          <cell r="Q831">
            <v>6</v>
          </cell>
          <cell r="R831">
            <v>45051</v>
          </cell>
          <cell r="S831">
            <v>45052</v>
          </cell>
          <cell r="T831">
            <v>6</v>
          </cell>
          <cell r="U831">
            <v>45236</v>
          </cell>
          <cell r="V831">
            <v>90711238</v>
          </cell>
          <cell r="W831">
            <v>27440</v>
          </cell>
          <cell r="X831">
            <v>47</v>
          </cell>
        </row>
        <row r="831">
          <cell r="AA831">
            <v>979797630</v>
          </cell>
        </row>
        <row r="831">
          <cell r="AG831" t="str">
            <v>124-233-8413</v>
          </cell>
        </row>
        <row r="832">
          <cell r="B832">
            <v>1776</v>
          </cell>
          <cell r="C832" t="str">
            <v>针车E5线</v>
          </cell>
          <cell r="D832" t="str">
            <v>ឆែម ឌឿន</v>
          </cell>
          <cell r="E832" t="str">
            <v>CHHEM DOEUN</v>
          </cell>
          <cell r="F832" t="str">
            <v>F</v>
          </cell>
          <cell r="G832">
            <v>44595</v>
          </cell>
          <cell r="H832">
            <v>3</v>
          </cell>
          <cell r="I832">
            <v>44684</v>
          </cell>
        </row>
        <row r="832">
          <cell r="M832">
            <v>44685</v>
          </cell>
          <cell r="N832">
            <v>6</v>
          </cell>
          <cell r="O832">
            <v>44869</v>
          </cell>
          <cell r="P832">
            <v>44870</v>
          </cell>
          <cell r="Q832">
            <v>6</v>
          </cell>
          <cell r="R832">
            <v>45051</v>
          </cell>
          <cell r="S832">
            <v>45052</v>
          </cell>
          <cell r="T832">
            <v>6</v>
          </cell>
          <cell r="U832">
            <v>45236</v>
          </cell>
          <cell r="V832">
            <v>90914143</v>
          </cell>
          <cell r="W832">
            <v>37911</v>
          </cell>
          <cell r="X832">
            <v>18</v>
          </cell>
        </row>
        <row r="832">
          <cell r="AA832">
            <v>887070129</v>
          </cell>
        </row>
        <row r="832">
          <cell r="AG832" t="str">
            <v>有发票</v>
          </cell>
        </row>
        <row r="833">
          <cell r="B833">
            <v>1777</v>
          </cell>
          <cell r="C833" t="str">
            <v>成型E线</v>
          </cell>
          <cell r="D833" t="str">
            <v>ឈុំ តុលា</v>
          </cell>
          <cell r="E833" t="str">
            <v>CHHOM TOLA</v>
          </cell>
          <cell r="F833" t="str">
            <v>F</v>
          </cell>
          <cell r="G833">
            <v>44595</v>
          </cell>
          <cell r="H833">
            <v>3</v>
          </cell>
          <cell r="I833">
            <v>44684</v>
          </cell>
        </row>
        <row r="833">
          <cell r="M833">
            <v>44685</v>
          </cell>
          <cell r="N833">
            <v>6</v>
          </cell>
          <cell r="O833">
            <v>44869</v>
          </cell>
          <cell r="P833">
            <v>44870</v>
          </cell>
          <cell r="Q833">
            <v>6</v>
          </cell>
          <cell r="R833">
            <v>45051</v>
          </cell>
          <cell r="S833">
            <v>45052</v>
          </cell>
          <cell r="T833">
            <v>6</v>
          </cell>
          <cell r="U833">
            <v>45236</v>
          </cell>
          <cell r="V833">
            <v>90876757</v>
          </cell>
          <cell r="W833">
            <v>37177</v>
          </cell>
          <cell r="X833">
            <v>20</v>
          </cell>
        </row>
        <row r="833">
          <cell r="AA833">
            <v>60614737</v>
          </cell>
        </row>
        <row r="833">
          <cell r="AG833" t="str">
            <v>128-879-5291</v>
          </cell>
        </row>
        <row r="834">
          <cell r="B834">
            <v>1779</v>
          </cell>
          <cell r="C834" t="str">
            <v>成型E线</v>
          </cell>
          <cell r="D834" t="str">
            <v>នៅ សំណាក់</v>
          </cell>
          <cell r="E834" t="str">
            <v>NOV SOMNAK</v>
          </cell>
          <cell r="F834" t="str">
            <v>F</v>
          </cell>
          <cell r="G834">
            <v>44595</v>
          </cell>
          <cell r="H834">
            <v>3</v>
          </cell>
          <cell r="I834">
            <v>44684</v>
          </cell>
        </row>
        <row r="834">
          <cell r="M834">
            <v>44685</v>
          </cell>
          <cell r="N834">
            <v>6</v>
          </cell>
          <cell r="O834">
            <v>44869</v>
          </cell>
          <cell r="P834">
            <v>44870</v>
          </cell>
          <cell r="Q834">
            <v>6</v>
          </cell>
          <cell r="R834">
            <v>45051</v>
          </cell>
          <cell r="S834">
            <v>45052</v>
          </cell>
          <cell r="T834">
            <v>6</v>
          </cell>
          <cell r="U834">
            <v>45236</v>
          </cell>
          <cell r="V834">
            <v>90625389</v>
          </cell>
          <cell r="W834">
            <v>36206</v>
          </cell>
          <cell r="X834">
            <v>23</v>
          </cell>
          <cell r="Y834" t="str">
            <v>29901170561531ទ</v>
          </cell>
        </row>
        <row r="834">
          <cell r="AA834">
            <v>884590263</v>
          </cell>
        </row>
        <row r="834">
          <cell r="AG834" t="str">
            <v>133-148-4520</v>
          </cell>
        </row>
        <row r="835">
          <cell r="B835">
            <v>1780</v>
          </cell>
          <cell r="C835" t="str">
            <v>成型E线</v>
          </cell>
          <cell r="D835" t="str">
            <v>ទុំ រ៉ាន្នី</v>
          </cell>
          <cell r="E835" t="str">
            <v>TUM RANY</v>
          </cell>
          <cell r="F835" t="str">
            <v>F</v>
          </cell>
          <cell r="G835">
            <v>44595</v>
          </cell>
          <cell r="H835">
            <v>3</v>
          </cell>
          <cell r="I835">
            <v>44684</v>
          </cell>
        </row>
        <row r="835">
          <cell r="M835">
            <v>44685</v>
          </cell>
          <cell r="N835">
            <v>6</v>
          </cell>
          <cell r="O835">
            <v>44869</v>
          </cell>
          <cell r="P835">
            <v>44870</v>
          </cell>
          <cell r="Q835">
            <v>6</v>
          </cell>
          <cell r="R835">
            <v>45051</v>
          </cell>
          <cell r="S835">
            <v>45052</v>
          </cell>
          <cell r="T835">
            <v>6</v>
          </cell>
          <cell r="U835">
            <v>45236</v>
          </cell>
          <cell r="V835">
            <v>90679656</v>
          </cell>
          <cell r="W835">
            <v>29662</v>
          </cell>
          <cell r="X835">
            <v>40</v>
          </cell>
        </row>
        <row r="835">
          <cell r="AA835">
            <v>885253646</v>
          </cell>
        </row>
        <row r="835">
          <cell r="AG835" t="str">
            <v>124-816-6229</v>
          </cell>
        </row>
        <row r="836">
          <cell r="B836">
            <v>1781</v>
          </cell>
          <cell r="C836" t="str">
            <v>成型E线</v>
          </cell>
          <cell r="D836" t="str">
            <v>យឿម រដ្ឋា</v>
          </cell>
          <cell r="E836" t="str">
            <v>YOEURM RATHA</v>
          </cell>
          <cell r="F836" t="str">
            <v>F</v>
          </cell>
          <cell r="G836">
            <v>44595</v>
          </cell>
          <cell r="H836">
            <v>3</v>
          </cell>
          <cell r="I836">
            <v>44684</v>
          </cell>
        </row>
        <row r="836">
          <cell r="M836">
            <v>44685</v>
          </cell>
          <cell r="N836">
            <v>6</v>
          </cell>
          <cell r="O836">
            <v>44869</v>
          </cell>
          <cell r="P836">
            <v>44870</v>
          </cell>
          <cell r="Q836">
            <v>6</v>
          </cell>
          <cell r="R836">
            <v>45051</v>
          </cell>
          <cell r="S836">
            <v>45052</v>
          </cell>
          <cell r="T836">
            <v>6</v>
          </cell>
          <cell r="U836">
            <v>45236</v>
          </cell>
          <cell r="V836">
            <v>90916147</v>
          </cell>
          <cell r="W836">
            <v>37221</v>
          </cell>
          <cell r="X836">
            <v>20</v>
          </cell>
          <cell r="Y836" t="str">
            <v>20106202385204គ</v>
          </cell>
        </row>
        <row r="836">
          <cell r="AA836">
            <v>313233397</v>
          </cell>
        </row>
        <row r="836">
          <cell r="AG836" t="str">
            <v>121-718-3472</v>
          </cell>
        </row>
        <row r="837">
          <cell r="B837">
            <v>1782</v>
          </cell>
          <cell r="C837" t="str">
            <v>成型E线</v>
          </cell>
          <cell r="D837" t="str">
            <v>សែ សាបន</v>
          </cell>
          <cell r="E837" t="str">
            <v>SEO SABAN</v>
          </cell>
          <cell r="F837" t="str">
            <v>F</v>
          </cell>
          <cell r="G837">
            <v>44595</v>
          </cell>
          <cell r="H837">
            <v>3</v>
          </cell>
          <cell r="I837">
            <v>44684</v>
          </cell>
        </row>
        <row r="837">
          <cell r="M837">
            <v>44685</v>
          </cell>
          <cell r="N837">
            <v>6</v>
          </cell>
          <cell r="O837">
            <v>44869</v>
          </cell>
          <cell r="P837">
            <v>44870</v>
          </cell>
          <cell r="Q837">
            <v>6</v>
          </cell>
          <cell r="R837">
            <v>45051</v>
          </cell>
          <cell r="S837">
            <v>45052</v>
          </cell>
          <cell r="T837">
            <v>6</v>
          </cell>
          <cell r="U837">
            <v>45236</v>
          </cell>
          <cell r="V837">
            <v>90532719</v>
          </cell>
          <cell r="W837">
            <v>30235</v>
          </cell>
          <cell r="X837">
            <v>39</v>
          </cell>
          <cell r="Y837" t="str">
            <v>28210192226353ឍ</v>
          </cell>
        </row>
        <row r="837">
          <cell r="AA837">
            <v>887064561</v>
          </cell>
        </row>
        <row r="837">
          <cell r="AG837" t="str">
            <v>132-844-4482</v>
          </cell>
        </row>
        <row r="838">
          <cell r="B838">
            <v>1783</v>
          </cell>
          <cell r="C838" t="str">
            <v>成型E线</v>
          </cell>
          <cell r="D838" t="str">
            <v>រឿន ស្រីអូន</v>
          </cell>
          <cell r="E838" t="str">
            <v>ROEURN SREYOUN</v>
          </cell>
          <cell r="F838" t="str">
            <v>F</v>
          </cell>
          <cell r="G838">
            <v>44595</v>
          </cell>
          <cell r="H838">
            <v>3</v>
          </cell>
          <cell r="I838">
            <v>44684</v>
          </cell>
        </row>
        <row r="838">
          <cell r="M838">
            <v>44685</v>
          </cell>
          <cell r="N838">
            <v>6</v>
          </cell>
          <cell r="O838">
            <v>44869</v>
          </cell>
          <cell r="P838">
            <v>44870</v>
          </cell>
          <cell r="Q838">
            <v>6</v>
          </cell>
          <cell r="R838">
            <v>45051</v>
          </cell>
          <cell r="S838">
            <v>45052</v>
          </cell>
          <cell r="T838">
            <v>6</v>
          </cell>
          <cell r="U838">
            <v>45236</v>
          </cell>
          <cell r="V838">
            <v>90940065</v>
          </cell>
          <cell r="W838">
            <v>37588</v>
          </cell>
          <cell r="X838">
            <v>19</v>
          </cell>
          <cell r="Y838" t="str">
            <v>20211212691040ឡ</v>
          </cell>
        </row>
        <row r="838">
          <cell r="AA838">
            <v>887071796</v>
          </cell>
        </row>
        <row r="838">
          <cell r="AG838" t="str">
            <v>128-227-0779</v>
          </cell>
        </row>
        <row r="839">
          <cell r="B839">
            <v>1785</v>
          </cell>
          <cell r="C839" t="str">
            <v>品管</v>
          </cell>
          <cell r="D839" t="str">
            <v>ស៊ុន​ ស្រីពៅ</v>
          </cell>
          <cell r="E839" t="str">
            <v>SUN SREYPOV</v>
          </cell>
          <cell r="F839" t="str">
            <v>F</v>
          </cell>
          <cell r="G839">
            <v>44596</v>
          </cell>
          <cell r="H839">
            <v>3</v>
          </cell>
          <cell r="I839">
            <v>44685</v>
          </cell>
        </row>
        <row r="839">
          <cell r="M839">
            <v>44686</v>
          </cell>
          <cell r="N839">
            <v>6</v>
          </cell>
          <cell r="O839">
            <v>44870</v>
          </cell>
          <cell r="P839">
            <v>44871</v>
          </cell>
          <cell r="Q839">
            <v>6</v>
          </cell>
          <cell r="R839">
            <v>45052</v>
          </cell>
          <cell r="S839">
            <v>45053</v>
          </cell>
          <cell r="T839">
            <v>6</v>
          </cell>
          <cell r="U839">
            <v>45237</v>
          </cell>
          <cell r="V839">
            <v>90648964</v>
          </cell>
          <cell r="W839">
            <v>34098</v>
          </cell>
          <cell r="X839">
            <v>28</v>
          </cell>
          <cell r="Y839" t="str">
            <v>29301170573951ប</v>
          </cell>
        </row>
        <row r="839">
          <cell r="AG839">
            <v>1914228</v>
          </cell>
        </row>
        <row r="840">
          <cell r="B840">
            <v>1784</v>
          </cell>
          <cell r="C840" t="str">
            <v>针车E5线</v>
          </cell>
          <cell r="D840" t="str">
            <v>កាន់​ ធួន</v>
          </cell>
          <cell r="E840" t="str">
            <v>KANN THUN</v>
          </cell>
          <cell r="F840" t="str">
            <v>F</v>
          </cell>
          <cell r="G840">
            <v>44596</v>
          </cell>
          <cell r="H840">
            <v>3</v>
          </cell>
          <cell r="I840">
            <v>44685</v>
          </cell>
        </row>
        <row r="840">
          <cell r="M840">
            <v>44686</v>
          </cell>
          <cell r="N840">
            <v>6</v>
          </cell>
          <cell r="O840">
            <v>44870</v>
          </cell>
          <cell r="P840">
            <v>44871</v>
          </cell>
          <cell r="Q840">
            <v>6</v>
          </cell>
          <cell r="R840">
            <v>45052</v>
          </cell>
          <cell r="S840">
            <v>45053</v>
          </cell>
          <cell r="T840">
            <v>6</v>
          </cell>
          <cell r="U840">
            <v>45237</v>
          </cell>
          <cell r="V840">
            <v>90531752</v>
          </cell>
          <cell r="W840">
            <v>31330</v>
          </cell>
          <cell r="X840">
            <v>36</v>
          </cell>
          <cell r="Y840" t="str">
            <v>28512160495267យ</v>
          </cell>
        </row>
        <row r="840">
          <cell r="AA840">
            <v>973139883</v>
          </cell>
        </row>
        <row r="840">
          <cell r="AG840" t="str">
            <v>121-422-2474</v>
          </cell>
        </row>
        <row r="841">
          <cell r="B841">
            <v>1786</v>
          </cell>
          <cell r="C841" t="str">
            <v>电脑车</v>
          </cell>
          <cell r="D841" t="str">
            <v>អឿ សុខលេង</v>
          </cell>
          <cell r="E841" t="str">
            <v>OEUR SOKLENG</v>
          </cell>
          <cell r="F841" t="str">
            <v>M</v>
          </cell>
          <cell r="G841">
            <v>44597</v>
          </cell>
          <cell r="H841">
            <v>3</v>
          </cell>
          <cell r="I841">
            <v>44686</v>
          </cell>
        </row>
        <row r="841">
          <cell r="M841">
            <v>44687</v>
          </cell>
          <cell r="N841">
            <v>6</v>
          </cell>
          <cell r="O841">
            <v>44871</v>
          </cell>
          <cell r="P841">
            <v>44872</v>
          </cell>
          <cell r="Q841">
            <v>6</v>
          </cell>
          <cell r="R841">
            <v>45053</v>
          </cell>
          <cell r="S841">
            <v>45054</v>
          </cell>
          <cell r="T841">
            <v>6</v>
          </cell>
          <cell r="U841">
            <v>45238</v>
          </cell>
          <cell r="V841">
            <v>90922244</v>
          </cell>
          <cell r="W841">
            <v>36990</v>
          </cell>
          <cell r="X841">
            <v>20</v>
          </cell>
          <cell r="Y841" t="str">
            <v>10112202522919ង</v>
          </cell>
        </row>
        <row r="841">
          <cell r="AA841">
            <v>60227460</v>
          </cell>
        </row>
        <row r="841">
          <cell r="AG841" t="str">
            <v>124-881-6291</v>
          </cell>
        </row>
        <row r="842">
          <cell r="B842">
            <v>1788</v>
          </cell>
          <cell r="C842" t="str">
            <v>成型E线</v>
          </cell>
          <cell r="D842" t="str">
            <v>យង់ ចាន់រ៉ាត់</v>
          </cell>
          <cell r="E842" t="str">
            <v>YANG CHANRATH</v>
          </cell>
          <cell r="F842" t="str">
            <v>F</v>
          </cell>
          <cell r="G842">
            <v>44597</v>
          </cell>
          <cell r="H842">
            <v>3</v>
          </cell>
          <cell r="I842">
            <v>44686</v>
          </cell>
        </row>
        <row r="842">
          <cell r="M842">
            <v>44687</v>
          </cell>
          <cell r="N842">
            <v>6</v>
          </cell>
          <cell r="O842">
            <v>44871</v>
          </cell>
          <cell r="P842">
            <v>44872</v>
          </cell>
          <cell r="Q842">
            <v>6</v>
          </cell>
          <cell r="R842">
            <v>45053</v>
          </cell>
          <cell r="S842">
            <v>45054</v>
          </cell>
          <cell r="T842">
            <v>6</v>
          </cell>
          <cell r="U842">
            <v>45238</v>
          </cell>
          <cell r="V842">
            <v>90875825</v>
          </cell>
          <cell r="W842">
            <v>37083</v>
          </cell>
          <cell r="X842">
            <v>20</v>
          </cell>
        </row>
        <row r="842">
          <cell r="AA842">
            <v>885795820</v>
          </cell>
        </row>
        <row r="842">
          <cell r="AG842" t="str">
            <v>125-8114927</v>
          </cell>
        </row>
        <row r="843">
          <cell r="B843">
            <v>1789</v>
          </cell>
          <cell r="C843" t="str">
            <v>成型E线</v>
          </cell>
          <cell r="D843" t="str">
            <v>យង់ ស្រីមុំ</v>
          </cell>
          <cell r="E843" t="str">
            <v>YORNG SREYMOM</v>
          </cell>
          <cell r="F843" t="str">
            <v>F</v>
          </cell>
          <cell r="G843">
            <v>44597</v>
          </cell>
          <cell r="H843">
            <v>3</v>
          </cell>
          <cell r="I843">
            <v>44686</v>
          </cell>
        </row>
        <row r="843">
          <cell r="M843">
            <v>44687</v>
          </cell>
          <cell r="N843">
            <v>6</v>
          </cell>
          <cell r="O843">
            <v>44871</v>
          </cell>
          <cell r="P843">
            <v>44872</v>
          </cell>
          <cell r="Q843">
            <v>6</v>
          </cell>
          <cell r="R843">
            <v>45053</v>
          </cell>
          <cell r="S843">
            <v>45054</v>
          </cell>
          <cell r="T843">
            <v>6</v>
          </cell>
          <cell r="U843">
            <v>45238</v>
          </cell>
          <cell r="V843">
            <v>90486078</v>
          </cell>
          <cell r="W843">
            <v>32874</v>
          </cell>
          <cell r="X843">
            <v>32</v>
          </cell>
          <cell r="Y843" t="str">
            <v>29004170728863ម</v>
          </cell>
        </row>
        <row r="843">
          <cell r="AA843">
            <v>78753491</v>
          </cell>
        </row>
        <row r="843">
          <cell r="AG843">
            <v>2883663</v>
          </cell>
        </row>
        <row r="844">
          <cell r="B844">
            <v>1790</v>
          </cell>
          <cell r="C844" t="str">
            <v>针车F5线</v>
          </cell>
          <cell r="D844" t="str">
            <v>គម សុខហេង</v>
          </cell>
          <cell r="E844" t="str">
            <v>KORM SOKHENG</v>
          </cell>
          <cell r="F844" t="str">
            <v>M</v>
          </cell>
          <cell r="G844">
            <v>44597</v>
          </cell>
          <cell r="H844">
            <v>3</v>
          </cell>
          <cell r="I844">
            <v>44686</v>
          </cell>
        </row>
        <row r="844">
          <cell r="M844">
            <v>44687</v>
          </cell>
          <cell r="N844">
            <v>6</v>
          </cell>
          <cell r="O844">
            <v>44871</v>
          </cell>
          <cell r="P844">
            <v>44872</v>
          </cell>
          <cell r="Q844">
            <v>6</v>
          </cell>
          <cell r="R844">
            <v>45053</v>
          </cell>
          <cell r="S844">
            <v>45054</v>
          </cell>
          <cell r="T844">
            <v>6</v>
          </cell>
          <cell r="U844">
            <v>45238</v>
          </cell>
          <cell r="V844">
            <v>90861864</v>
          </cell>
          <cell r="W844">
            <v>36971</v>
          </cell>
          <cell r="X844">
            <v>20</v>
          </cell>
          <cell r="Y844" t="str">
            <v>10106202374847ឌ</v>
          </cell>
        </row>
        <row r="844">
          <cell r="AA844">
            <v>976259722</v>
          </cell>
        </row>
        <row r="844">
          <cell r="AG844">
            <v>1914861</v>
          </cell>
        </row>
        <row r="845">
          <cell r="B845">
            <v>1791</v>
          </cell>
          <cell r="C845" t="str">
            <v>针车F5线</v>
          </cell>
          <cell r="D845" t="str">
            <v>យ៉េ ភក្ដី</v>
          </cell>
          <cell r="E845" t="str">
            <v>YE PHEAKDEY</v>
          </cell>
          <cell r="F845" t="str">
            <v>F</v>
          </cell>
          <cell r="G845">
            <v>44597</v>
          </cell>
          <cell r="H845">
            <v>3</v>
          </cell>
          <cell r="I845">
            <v>44686</v>
          </cell>
        </row>
        <row r="845">
          <cell r="M845">
            <v>44687</v>
          </cell>
          <cell r="N845">
            <v>6</v>
          </cell>
          <cell r="O845">
            <v>44871</v>
          </cell>
          <cell r="P845">
            <v>44872</v>
          </cell>
          <cell r="Q845">
            <v>6</v>
          </cell>
          <cell r="R845">
            <v>45053</v>
          </cell>
          <cell r="S845">
            <v>45054</v>
          </cell>
          <cell r="T845">
            <v>6</v>
          </cell>
          <cell r="U845">
            <v>45238</v>
          </cell>
          <cell r="V845">
            <v>90693200</v>
          </cell>
          <cell r="W845">
            <v>30204</v>
          </cell>
          <cell r="X845">
            <v>39</v>
          </cell>
          <cell r="Y845" t="str">
            <v>28201222749943ព</v>
          </cell>
        </row>
        <row r="845">
          <cell r="AA845">
            <v>60465571</v>
          </cell>
        </row>
        <row r="845">
          <cell r="AG845" t="str">
            <v>128-879-7589</v>
          </cell>
        </row>
        <row r="846">
          <cell r="B846">
            <v>1792</v>
          </cell>
          <cell r="C846" t="str">
            <v>针车C1线</v>
          </cell>
          <cell r="D846" t="str">
            <v>ហ៊ឹម ស្រីម៉ៅ</v>
          </cell>
          <cell r="E846" t="str">
            <v>HOEM SREYMAO</v>
          </cell>
          <cell r="F846" t="str">
            <v>F</v>
          </cell>
          <cell r="G846">
            <v>44597</v>
          </cell>
          <cell r="H846">
            <v>3</v>
          </cell>
          <cell r="I846">
            <v>44686</v>
          </cell>
        </row>
        <row r="846">
          <cell r="M846">
            <v>44687</v>
          </cell>
          <cell r="N846">
            <v>6</v>
          </cell>
          <cell r="O846">
            <v>44871</v>
          </cell>
          <cell r="P846">
            <v>44872</v>
          </cell>
          <cell r="Q846">
            <v>6</v>
          </cell>
          <cell r="R846">
            <v>45053</v>
          </cell>
          <cell r="S846">
            <v>45054</v>
          </cell>
          <cell r="T846">
            <v>6</v>
          </cell>
          <cell r="U846">
            <v>45238</v>
          </cell>
          <cell r="V846">
            <v>90910819</v>
          </cell>
          <cell r="W846">
            <v>32847</v>
          </cell>
          <cell r="X846">
            <v>32</v>
          </cell>
          <cell r="Y846" t="str">
            <v>28901170564355ភ</v>
          </cell>
        </row>
        <row r="846">
          <cell r="AA846">
            <v>977162594</v>
          </cell>
        </row>
        <row r="846">
          <cell r="AG846" t="str">
            <v>128-880-1712</v>
          </cell>
        </row>
        <row r="847">
          <cell r="B847">
            <v>1793</v>
          </cell>
          <cell r="C847" t="str">
            <v>机修</v>
          </cell>
          <cell r="D847" t="str">
            <v>ជឹម សុវណ្ណតារ៉ា</v>
          </cell>
          <cell r="E847" t="str">
            <v>CHIM SOVANDARA</v>
          </cell>
          <cell r="F847" t="str">
            <v>M</v>
          </cell>
          <cell r="G847">
            <v>44597</v>
          </cell>
          <cell r="H847">
            <v>3</v>
          </cell>
          <cell r="I847">
            <v>44686</v>
          </cell>
        </row>
        <row r="847">
          <cell r="M847">
            <v>44687</v>
          </cell>
          <cell r="N847">
            <v>6</v>
          </cell>
          <cell r="O847">
            <v>44871</v>
          </cell>
          <cell r="P847">
            <v>44872</v>
          </cell>
          <cell r="Q847">
            <v>6</v>
          </cell>
          <cell r="R847">
            <v>45053</v>
          </cell>
          <cell r="S847">
            <v>45054</v>
          </cell>
          <cell r="T847">
            <v>6</v>
          </cell>
          <cell r="U847">
            <v>45238</v>
          </cell>
          <cell r="V847">
            <v>90696977</v>
          </cell>
          <cell r="W847">
            <v>36363</v>
          </cell>
          <cell r="X847">
            <v>22</v>
          </cell>
          <cell r="Y847" t="str">
            <v>19908202414081ថ</v>
          </cell>
        </row>
        <row r="847">
          <cell r="AA847">
            <v>882349096</v>
          </cell>
        </row>
        <row r="847">
          <cell r="AG847" t="str">
            <v>有发票</v>
          </cell>
        </row>
        <row r="848">
          <cell r="B848">
            <v>1794</v>
          </cell>
          <cell r="C848" t="str">
            <v>针车F5线</v>
          </cell>
          <cell r="D848" t="str">
            <v>នី សៀវម៉ី</v>
          </cell>
          <cell r="E848" t="str">
            <v>NY SIEVMEY</v>
          </cell>
          <cell r="F848" t="str">
            <v>F</v>
          </cell>
          <cell r="G848">
            <v>44597</v>
          </cell>
          <cell r="H848">
            <v>3</v>
          </cell>
          <cell r="I848">
            <v>44686</v>
          </cell>
        </row>
        <row r="848">
          <cell r="M848">
            <v>44687</v>
          </cell>
          <cell r="N848">
            <v>6</v>
          </cell>
          <cell r="O848">
            <v>44871</v>
          </cell>
          <cell r="P848">
            <v>44872</v>
          </cell>
          <cell r="Q848">
            <v>6</v>
          </cell>
          <cell r="R848">
            <v>45053</v>
          </cell>
          <cell r="S848">
            <v>45054</v>
          </cell>
          <cell r="T848">
            <v>6</v>
          </cell>
          <cell r="U848">
            <v>45238</v>
          </cell>
          <cell r="V848">
            <v>90905931</v>
          </cell>
          <cell r="W848">
            <v>37161</v>
          </cell>
          <cell r="X848">
            <v>20</v>
          </cell>
          <cell r="Y848" t="str">
            <v>20112192265284ឌ</v>
          </cell>
        </row>
        <row r="849">
          <cell r="B849">
            <v>1798</v>
          </cell>
          <cell r="C849" t="str">
            <v>针车F5线</v>
          </cell>
          <cell r="D849" t="str">
            <v>ប៊ុន ស្រី</v>
          </cell>
          <cell r="E849" t="str">
            <v>PUN SREY</v>
          </cell>
          <cell r="F849" t="str">
            <v>F</v>
          </cell>
          <cell r="G849">
            <v>44597</v>
          </cell>
          <cell r="H849">
            <v>3</v>
          </cell>
          <cell r="I849">
            <v>44686</v>
          </cell>
        </row>
        <row r="849">
          <cell r="M849">
            <v>44687</v>
          </cell>
          <cell r="N849">
            <v>6</v>
          </cell>
          <cell r="O849">
            <v>44871</v>
          </cell>
          <cell r="P849">
            <v>44872</v>
          </cell>
          <cell r="Q849">
            <v>6</v>
          </cell>
          <cell r="R849">
            <v>45053</v>
          </cell>
          <cell r="S849">
            <v>45054</v>
          </cell>
          <cell r="T849">
            <v>6</v>
          </cell>
          <cell r="U849">
            <v>45238</v>
          </cell>
          <cell r="V849">
            <v>90801540</v>
          </cell>
          <cell r="W849">
            <v>28989</v>
          </cell>
          <cell r="X849">
            <v>42</v>
          </cell>
          <cell r="Y849" t="str">
            <v>27902191998650គ</v>
          </cell>
        </row>
        <row r="849">
          <cell r="AA849">
            <v>977516096</v>
          </cell>
        </row>
        <row r="849">
          <cell r="AG849" t="str">
            <v>124-183-8326</v>
          </cell>
        </row>
        <row r="850">
          <cell r="B850">
            <v>1799</v>
          </cell>
          <cell r="C850" t="str">
            <v>成型E线</v>
          </cell>
          <cell r="D850" t="str">
            <v>មាស ណារី</v>
          </cell>
          <cell r="E850" t="str">
            <v>MEAS NARY</v>
          </cell>
          <cell r="F850" t="str">
            <v>F</v>
          </cell>
          <cell r="G850">
            <v>44599</v>
          </cell>
          <cell r="H850">
            <v>3</v>
          </cell>
          <cell r="I850">
            <v>44688</v>
          </cell>
        </row>
        <row r="850">
          <cell r="M850">
            <v>44689</v>
          </cell>
          <cell r="N850">
            <v>6</v>
          </cell>
          <cell r="O850">
            <v>44873</v>
          </cell>
          <cell r="P850">
            <v>44874</v>
          </cell>
          <cell r="Q850">
            <v>6</v>
          </cell>
          <cell r="R850">
            <v>45055</v>
          </cell>
          <cell r="S850">
            <v>45056</v>
          </cell>
          <cell r="T850">
            <v>6</v>
          </cell>
          <cell r="U850">
            <v>45240</v>
          </cell>
          <cell r="V850">
            <v>90885258</v>
          </cell>
          <cell r="W850">
            <v>37803</v>
          </cell>
          <cell r="X850">
            <v>18</v>
          </cell>
          <cell r="Y850" t="str">
            <v>20302212561557ឈ</v>
          </cell>
        </row>
        <row r="850">
          <cell r="AA850">
            <v>889554819</v>
          </cell>
        </row>
        <row r="850">
          <cell r="AG850">
            <v>1676172</v>
          </cell>
        </row>
        <row r="851">
          <cell r="B851">
            <v>1800</v>
          </cell>
          <cell r="C851" t="str">
            <v>成型E线</v>
          </cell>
          <cell r="D851" t="str">
            <v>រ៉េត ធីតា</v>
          </cell>
          <cell r="E851" t="str">
            <v>RETH THYDA</v>
          </cell>
          <cell r="F851" t="str">
            <v>F</v>
          </cell>
          <cell r="G851">
            <v>44599</v>
          </cell>
          <cell r="H851">
            <v>3</v>
          </cell>
          <cell r="I851">
            <v>44688</v>
          </cell>
        </row>
        <row r="851">
          <cell r="M851">
            <v>44689</v>
          </cell>
          <cell r="N851">
            <v>6</v>
          </cell>
          <cell r="O851">
            <v>44873</v>
          </cell>
          <cell r="P851">
            <v>44874</v>
          </cell>
          <cell r="Q851">
            <v>6</v>
          </cell>
          <cell r="R851">
            <v>45055</v>
          </cell>
          <cell r="S851">
            <v>45056</v>
          </cell>
          <cell r="T851">
            <v>6</v>
          </cell>
          <cell r="U851">
            <v>45240</v>
          </cell>
          <cell r="V851">
            <v>51678102</v>
          </cell>
          <cell r="W851">
            <v>33088</v>
          </cell>
          <cell r="X851">
            <v>31</v>
          </cell>
        </row>
        <row r="851">
          <cell r="AA851">
            <v>975164982</v>
          </cell>
        </row>
        <row r="851">
          <cell r="AG851">
            <v>2879431</v>
          </cell>
        </row>
        <row r="852">
          <cell r="B852">
            <v>1801</v>
          </cell>
          <cell r="C852" t="str">
            <v>针车E3线</v>
          </cell>
          <cell r="D852" t="str">
            <v>ទិត ចាន់នី</v>
          </cell>
          <cell r="E852" t="str">
            <v>TIT CHANNY</v>
          </cell>
          <cell r="F852" t="str">
            <v>F</v>
          </cell>
          <cell r="G852">
            <v>44600</v>
          </cell>
          <cell r="H852">
            <v>3</v>
          </cell>
          <cell r="I852">
            <v>44689</v>
          </cell>
        </row>
        <row r="852">
          <cell r="M852">
            <v>44690</v>
          </cell>
          <cell r="N852">
            <v>6</v>
          </cell>
          <cell r="O852">
            <v>44874</v>
          </cell>
          <cell r="P852">
            <v>44875</v>
          </cell>
          <cell r="Q852">
            <v>6</v>
          </cell>
          <cell r="R852">
            <v>45056</v>
          </cell>
          <cell r="S852">
            <v>45057</v>
          </cell>
          <cell r="T852">
            <v>6</v>
          </cell>
          <cell r="U852">
            <v>45241</v>
          </cell>
          <cell r="V852">
            <v>90780612</v>
          </cell>
          <cell r="W852">
            <v>32143</v>
          </cell>
          <cell r="X852">
            <v>34</v>
          </cell>
          <cell r="Y852" t="str">
            <v>28803170655178វ</v>
          </cell>
        </row>
        <row r="852">
          <cell r="AA852">
            <v>67293306</v>
          </cell>
        </row>
        <row r="852">
          <cell r="AG852">
            <v>2038291</v>
          </cell>
        </row>
        <row r="853">
          <cell r="B853">
            <v>1802</v>
          </cell>
          <cell r="C853" t="str">
            <v>针车E5线</v>
          </cell>
          <cell r="D853" t="str">
            <v>សួស ស្រីពៅ</v>
          </cell>
          <cell r="E853" t="str">
            <v>SUOS SREYPOV</v>
          </cell>
          <cell r="F853" t="str">
            <v>F</v>
          </cell>
          <cell r="G853">
            <v>44600</v>
          </cell>
          <cell r="H853">
            <v>3</v>
          </cell>
          <cell r="I853">
            <v>44689</v>
          </cell>
        </row>
        <row r="853">
          <cell r="M853">
            <v>44690</v>
          </cell>
          <cell r="N853">
            <v>6</v>
          </cell>
          <cell r="O853">
            <v>44874</v>
          </cell>
          <cell r="P853">
            <v>44875</v>
          </cell>
          <cell r="Q853">
            <v>6</v>
          </cell>
          <cell r="R853">
            <v>45056</v>
          </cell>
          <cell r="S853">
            <v>45057</v>
          </cell>
          <cell r="T853">
            <v>6</v>
          </cell>
          <cell r="U853">
            <v>45241</v>
          </cell>
          <cell r="V853">
            <v>90924317</v>
          </cell>
          <cell r="W853">
            <v>35254</v>
          </cell>
          <cell r="X853">
            <v>25</v>
          </cell>
        </row>
        <row r="853">
          <cell r="AA853">
            <v>712109396</v>
          </cell>
        </row>
        <row r="853">
          <cell r="AG853">
            <v>1789411</v>
          </cell>
        </row>
        <row r="854">
          <cell r="B854">
            <v>1804</v>
          </cell>
          <cell r="C854" t="str">
            <v>印刷</v>
          </cell>
          <cell r="D854" t="str">
            <v>ឃឹម លីម៉ី</v>
          </cell>
          <cell r="E854" t="str">
            <v>KOEM LYMEY</v>
          </cell>
          <cell r="F854" t="str">
            <v>F</v>
          </cell>
          <cell r="G854">
            <v>44600</v>
          </cell>
          <cell r="H854">
            <v>3</v>
          </cell>
          <cell r="I854">
            <v>44689</v>
          </cell>
        </row>
        <row r="854">
          <cell r="M854">
            <v>44690</v>
          </cell>
          <cell r="N854">
            <v>6</v>
          </cell>
          <cell r="O854">
            <v>44874</v>
          </cell>
          <cell r="P854">
            <v>44875</v>
          </cell>
          <cell r="Q854">
            <v>6</v>
          </cell>
          <cell r="R854">
            <v>45056</v>
          </cell>
          <cell r="S854">
            <v>45057</v>
          </cell>
          <cell r="T854">
            <v>6</v>
          </cell>
          <cell r="U854">
            <v>45241</v>
          </cell>
          <cell r="V854">
            <v>90959774</v>
          </cell>
          <cell r="W854">
            <v>37872</v>
          </cell>
          <cell r="X854">
            <v>18</v>
          </cell>
        </row>
        <row r="854">
          <cell r="AA854">
            <v>715058430</v>
          </cell>
        </row>
        <row r="854">
          <cell r="AG854" t="str">
            <v>131-557-5315</v>
          </cell>
        </row>
        <row r="855">
          <cell r="B855">
            <v>1805</v>
          </cell>
          <cell r="C855" t="str">
            <v>针车E5线</v>
          </cell>
          <cell r="D855" t="str">
            <v>ឡឹក សាវឿន</v>
          </cell>
          <cell r="E855" t="str">
            <v>LOEK　SAVOEUN</v>
          </cell>
          <cell r="F855" t="str">
            <v>F</v>
          </cell>
          <cell r="G855">
            <v>44600</v>
          </cell>
          <cell r="H855">
            <v>3</v>
          </cell>
          <cell r="I855">
            <v>44689</v>
          </cell>
        </row>
        <row r="855">
          <cell r="M855">
            <v>44690</v>
          </cell>
          <cell r="N855">
            <v>6</v>
          </cell>
          <cell r="O855">
            <v>44874</v>
          </cell>
          <cell r="P855">
            <v>44875</v>
          </cell>
          <cell r="Q855">
            <v>6</v>
          </cell>
          <cell r="R855">
            <v>45056</v>
          </cell>
          <cell r="S855">
            <v>45057</v>
          </cell>
          <cell r="T855">
            <v>6</v>
          </cell>
          <cell r="U855">
            <v>45241</v>
          </cell>
          <cell r="V855">
            <v>90590161</v>
          </cell>
          <cell r="W855">
            <v>30200</v>
          </cell>
          <cell r="X855">
            <v>39</v>
          </cell>
          <cell r="Y855" t="str">
            <v>28201170576466ព</v>
          </cell>
        </row>
        <row r="855">
          <cell r="AA855">
            <v>888404051</v>
          </cell>
        </row>
        <row r="856">
          <cell r="B856">
            <v>1806</v>
          </cell>
          <cell r="C856" t="str">
            <v>成型E线</v>
          </cell>
          <cell r="D856" t="str">
            <v>សេក សាភឿន</v>
          </cell>
          <cell r="E856" t="str">
            <v>SEK SAPHOEURN</v>
          </cell>
          <cell r="F856" t="str">
            <v>M</v>
          </cell>
          <cell r="G856">
            <v>44600</v>
          </cell>
          <cell r="H856">
            <v>3</v>
          </cell>
          <cell r="I856">
            <v>44689</v>
          </cell>
        </row>
        <row r="856">
          <cell r="M856">
            <v>44690</v>
          </cell>
          <cell r="N856">
            <v>6</v>
          </cell>
          <cell r="O856">
            <v>44874</v>
          </cell>
          <cell r="P856">
            <v>44875</v>
          </cell>
          <cell r="Q856">
            <v>6</v>
          </cell>
          <cell r="R856">
            <v>45056</v>
          </cell>
          <cell r="S856">
            <v>45057</v>
          </cell>
          <cell r="T856">
            <v>6</v>
          </cell>
          <cell r="U856">
            <v>45241</v>
          </cell>
          <cell r="V856">
            <v>90895941</v>
          </cell>
          <cell r="W856">
            <v>33604</v>
          </cell>
          <cell r="X856">
            <v>30</v>
          </cell>
        </row>
        <row r="856">
          <cell r="AA856">
            <v>97467814</v>
          </cell>
        </row>
        <row r="856">
          <cell r="AG856" t="str">
            <v>132-369-6820</v>
          </cell>
        </row>
        <row r="857">
          <cell r="B857">
            <v>1807</v>
          </cell>
          <cell r="C857" t="str">
            <v>成型E线</v>
          </cell>
          <cell r="D857" t="str">
            <v>សៀ ណា</v>
          </cell>
          <cell r="E857" t="str">
            <v>SIE NA</v>
          </cell>
          <cell r="F857" t="str">
            <v>F</v>
          </cell>
          <cell r="G857">
            <v>44600</v>
          </cell>
          <cell r="H857">
            <v>3</v>
          </cell>
          <cell r="I857">
            <v>44689</v>
          </cell>
        </row>
        <row r="857">
          <cell r="M857">
            <v>44690</v>
          </cell>
          <cell r="N857">
            <v>6</v>
          </cell>
          <cell r="O857">
            <v>44874</v>
          </cell>
          <cell r="P857">
            <v>44875</v>
          </cell>
          <cell r="Q857">
            <v>6</v>
          </cell>
          <cell r="R857">
            <v>45056</v>
          </cell>
          <cell r="S857">
            <v>45057</v>
          </cell>
          <cell r="T857">
            <v>6</v>
          </cell>
          <cell r="U857">
            <v>45241</v>
          </cell>
          <cell r="V857">
            <v>90660936</v>
          </cell>
          <cell r="W857">
            <v>28599</v>
          </cell>
          <cell r="X857">
            <v>43</v>
          </cell>
        </row>
        <row r="857">
          <cell r="AA857">
            <v>718777524</v>
          </cell>
        </row>
        <row r="857">
          <cell r="AG857" t="str">
            <v>124-262-1499</v>
          </cell>
        </row>
        <row r="858">
          <cell r="B858">
            <v>1808</v>
          </cell>
          <cell r="C858" t="str">
            <v>成型E线</v>
          </cell>
          <cell r="D858" t="str">
            <v>រៀន ប៉ារ៉ា</v>
          </cell>
          <cell r="E858" t="str">
            <v>REAN PARA</v>
          </cell>
          <cell r="F858" t="str">
            <v>M</v>
          </cell>
          <cell r="G858">
            <v>44600</v>
          </cell>
          <cell r="H858">
            <v>3</v>
          </cell>
          <cell r="I858">
            <v>44689</v>
          </cell>
        </row>
        <row r="858">
          <cell r="M858">
            <v>44690</v>
          </cell>
          <cell r="N858">
            <v>6</v>
          </cell>
          <cell r="O858">
            <v>44874</v>
          </cell>
          <cell r="P858">
            <v>44875</v>
          </cell>
          <cell r="Q858">
            <v>6</v>
          </cell>
          <cell r="R858">
            <v>45056</v>
          </cell>
          <cell r="S858">
            <v>45057</v>
          </cell>
          <cell r="T858">
            <v>6</v>
          </cell>
          <cell r="U858">
            <v>45241</v>
          </cell>
          <cell r="V858">
            <v>90906774</v>
          </cell>
          <cell r="W858">
            <v>36532</v>
          </cell>
          <cell r="X858">
            <v>22</v>
          </cell>
          <cell r="Y858" t="str">
            <v>10011192241306ឡ</v>
          </cell>
        </row>
        <row r="859">
          <cell r="B859">
            <v>1809</v>
          </cell>
          <cell r="C859" t="str">
            <v>针车F5线</v>
          </cell>
          <cell r="D859" t="str">
            <v>ផុន ភារិន</v>
          </cell>
          <cell r="E859" t="str">
            <v>PHON PHEARIN</v>
          </cell>
          <cell r="F859" t="str">
            <v>M</v>
          </cell>
          <cell r="G859">
            <v>44600</v>
          </cell>
          <cell r="H859">
            <v>3</v>
          </cell>
          <cell r="I859">
            <v>44689</v>
          </cell>
        </row>
        <row r="859">
          <cell r="M859">
            <v>44690</v>
          </cell>
          <cell r="N859">
            <v>6</v>
          </cell>
          <cell r="O859">
            <v>44874</v>
          </cell>
          <cell r="P859">
            <v>44875</v>
          </cell>
          <cell r="Q859">
            <v>6</v>
          </cell>
          <cell r="R859">
            <v>45056</v>
          </cell>
          <cell r="S859">
            <v>45057</v>
          </cell>
          <cell r="T859">
            <v>6</v>
          </cell>
          <cell r="U859">
            <v>45241</v>
          </cell>
          <cell r="V859">
            <v>90946130</v>
          </cell>
          <cell r="W859">
            <v>37792</v>
          </cell>
          <cell r="X859">
            <v>18</v>
          </cell>
        </row>
        <row r="859">
          <cell r="AA859">
            <v>717247392</v>
          </cell>
        </row>
        <row r="859">
          <cell r="AG859" t="str">
            <v>121-682-5480</v>
          </cell>
        </row>
        <row r="860">
          <cell r="B860">
            <v>1811</v>
          </cell>
          <cell r="C860" t="str">
            <v>成型大包装</v>
          </cell>
          <cell r="D860" t="str">
            <v>ងួន មន្នី</v>
          </cell>
          <cell r="E860" t="str">
            <v>NGUON MUNNY</v>
          </cell>
          <cell r="F860" t="str">
            <v>M</v>
          </cell>
          <cell r="G860">
            <v>44600</v>
          </cell>
          <cell r="H860">
            <v>3</v>
          </cell>
          <cell r="I860">
            <v>44689</v>
          </cell>
        </row>
        <row r="860">
          <cell r="M860">
            <v>44690</v>
          </cell>
          <cell r="N860">
            <v>6</v>
          </cell>
          <cell r="O860">
            <v>44874</v>
          </cell>
          <cell r="P860">
            <v>44875</v>
          </cell>
          <cell r="Q860">
            <v>6</v>
          </cell>
          <cell r="R860">
            <v>45056</v>
          </cell>
          <cell r="S860">
            <v>45057</v>
          </cell>
          <cell r="T860">
            <v>6</v>
          </cell>
          <cell r="U860">
            <v>45241</v>
          </cell>
          <cell r="V860">
            <v>90703927</v>
          </cell>
          <cell r="W860">
            <v>29136</v>
          </cell>
          <cell r="X860">
            <v>42</v>
          </cell>
          <cell r="Y860" t="str">
            <v>17903170681644ម</v>
          </cell>
        </row>
        <row r="860">
          <cell r="AA860">
            <v>973823914</v>
          </cell>
        </row>
        <row r="860">
          <cell r="AG860" t="str">
            <v>120-418-2068</v>
          </cell>
        </row>
        <row r="861">
          <cell r="B861">
            <v>1812</v>
          </cell>
          <cell r="C861" t="str">
            <v>针车F5线</v>
          </cell>
          <cell r="D861" t="str">
            <v>ម៉ី ស្រីណែត</v>
          </cell>
          <cell r="E861" t="str">
            <v>MEY SREYNET</v>
          </cell>
          <cell r="F861" t="str">
            <v>F</v>
          </cell>
          <cell r="G861">
            <v>44600</v>
          </cell>
          <cell r="H861">
            <v>3</v>
          </cell>
          <cell r="I861">
            <v>44689</v>
          </cell>
        </row>
        <row r="861">
          <cell r="M861">
            <v>44690</v>
          </cell>
          <cell r="N861">
            <v>6</v>
          </cell>
          <cell r="O861">
            <v>44874</v>
          </cell>
          <cell r="P861">
            <v>44875</v>
          </cell>
          <cell r="Q861">
            <v>6</v>
          </cell>
          <cell r="R861">
            <v>45056</v>
          </cell>
          <cell r="S861">
            <v>45057</v>
          </cell>
          <cell r="T861">
            <v>6</v>
          </cell>
          <cell r="U861">
            <v>45241</v>
          </cell>
          <cell r="V861">
            <v>90712223</v>
          </cell>
          <cell r="W861">
            <v>34062</v>
          </cell>
          <cell r="X861">
            <v>28</v>
          </cell>
        </row>
        <row r="861">
          <cell r="AA861">
            <v>976454042</v>
          </cell>
        </row>
        <row r="861">
          <cell r="AG861" t="str">
            <v>124-050-8457</v>
          </cell>
        </row>
        <row r="862">
          <cell r="B862">
            <v>1815</v>
          </cell>
          <cell r="C862" t="str">
            <v>针车E1线</v>
          </cell>
          <cell r="D862" t="str">
            <v>ហឹក ថា</v>
          </cell>
          <cell r="E862" t="str">
            <v>HOEK THA</v>
          </cell>
          <cell r="F862" t="str">
            <v>F</v>
          </cell>
          <cell r="G862">
            <v>44601</v>
          </cell>
          <cell r="H862">
            <v>3</v>
          </cell>
          <cell r="I862">
            <v>44690</v>
          </cell>
        </row>
        <row r="862">
          <cell r="M862">
            <v>44691</v>
          </cell>
          <cell r="N862">
            <v>6</v>
          </cell>
          <cell r="O862">
            <v>44875</v>
          </cell>
          <cell r="P862">
            <v>44876</v>
          </cell>
          <cell r="Q862">
            <v>6</v>
          </cell>
          <cell r="R862">
            <v>45057</v>
          </cell>
          <cell r="S862">
            <v>45058</v>
          </cell>
          <cell r="T862">
            <v>6</v>
          </cell>
          <cell r="U862">
            <v>45242</v>
          </cell>
          <cell r="V862">
            <v>90870137</v>
          </cell>
          <cell r="W862">
            <v>31093</v>
          </cell>
          <cell r="X862">
            <v>37</v>
          </cell>
          <cell r="Y862" t="str">
            <v>28510181819587ឡ</v>
          </cell>
        </row>
        <row r="862">
          <cell r="AA862">
            <v>887194811</v>
          </cell>
        </row>
        <row r="862">
          <cell r="AG862" t="str">
            <v>124-918-3695</v>
          </cell>
        </row>
        <row r="863">
          <cell r="B863">
            <v>1814</v>
          </cell>
          <cell r="C863" t="str">
            <v>针车F5线</v>
          </cell>
          <cell r="D863" t="str">
            <v>ឃៀម  សុចិត្រា</v>
          </cell>
          <cell r="E863" t="str">
            <v>KHIEM SOCHETRA</v>
          </cell>
          <cell r="F863" t="str">
            <v>F</v>
          </cell>
          <cell r="G863">
            <v>44601</v>
          </cell>
          <cell r="H863">
            <v>3</v>
          </cell>
          <cell r="I863">
            <v>44690</v>
          </cell>
        </row>
        <row r="863">
          <cell r="M863">
            <v>44691</v>
          </cell>
          <cell r="N863">
            <v>6</v>
          </cell>
          <cell r="O863">
            <v>44875</v>
          </cell>
          <cell r="P863">
            <v>44876</v>
          </cell>
          <cell r="Q863">
            <v>6</v>
          </cell>
          <cell r="R863">
            <v>45057</v>
          </cell>
          <cell r="S863">
            <v>45058</v>
          </cell>
          <cell r="T863">
            <v>6</v>
          </cell>
          <cell r="U863">
            <v>45242</v>
          </cell>
          <cell r="V863">
            <v>90898120</v>
          </cell>
          <cell r="W863">
            <v>36751</v>
          </cell>
          <cell r="X863">
            <v>21</v>
          </cell>
          <cell r="Y863" t="str">
            <v>20005192064347ដ</v>
          </cell>
        </row>
        <row r="863">
          <cell r="AA863">
            <v>889380445</v>
          </cell>
        </row>
        <row r="863">
          <cell r="AG863" t="str">
            <v>有发票</v>
          </cell>
        </row>
        <row r="864">
          <cell r="B864">
            <v>1816</v>
          </cell>
          <cell r="C864" t="str">
            <v>针车E2线</v>
          </cell>
          <cell r="D864" t="str">
            <v>ពៅ ចិន្ដា</v>
          </cell>
          <cell r="E864" t="str">
            <v>POV CHINDA</v>
          </cell>
          <cell r="F864" t="str">
            <v>F</v>
          </cell>
          <cell r="G864">
            <v>44601</v>
          </cell>
          <cell r="H864">
            <v>3</v>
          </cell>
          <cell r="I864">
            <v>44690</v>
          </cell>
        </row>
        <row r="864">
          <cell r="M864">
            <v>44691</v>
          </cell>
          <cell r="N864">
            <v>6</v>
          </cell>
          <cell r="O864">
            <v>44875</v>
          </cell>
          <cell r="P864">
            <v>44876</v>
          </cell>
          <cell r="Q864">
            <v>6</v>
          </cell>
          <cell r="R864">
            <v>45057</v>
          </cell>
          <cell r="S864">
            <v>45058</v>
          </cell>
          <cell r="T864">
            <v>6</v>
          </cell>
          <cell r="U864">
            <v>45242</v>
          </cell>
          <cell r="V864">
            <v>90543000</v>
          </cell>
          <cell r="W864">
            <v>32373</v>
          </cell>
          <cell r="X864">
            <v>33</v>
          </cell>
          <cell r="Y864" t="str">
            <v>28804170697418អ</v>
          </cell>
        </row>
        <row r="864">
          <cell r="AA864">
            <v>963999870</v>
          </cell>
        </row>
        <row r="864">
          <cell r="AG864" t="str">
            <v>128-591-0579</v>
          </cell>
        </row>
        <row r="865">
          <cell r="B865">
            <v>1817</v>
          </cell>
          <cell r="C865" t="str">
            <v>成型E线</v>
          </cell>
          <cell r="D865" t="str">
            <v>ឈាន សេដ្ឋា</v>
          </cell>
          <cell r="E865" t="str">
            <v>CHHEAN SETHA</v>
          </cell>
          <cell r="F865" t="str">
            <v>F</v>
          </cell>
          <cell r="G865">
            <v>44601</v>
          </cell>
          <cell r="H865">
            <v>3</v>
          </cell>
          <cell r="I865">
            <v>44690</v>
          </cell>
        </row>
        <row r="865">
          <cell r="M865">
            <v>44691</v>
          </cell>
          <cell r="N865">
            <v>6</v>
          </cell>
          <cell r="O865">
            <v>44875</v>
          </cell>
          <cell r="P865">
            <v>44876</v>
          </cell>
          <cell r="Q865">
            <v>6</v>
          </cell>
          <cell r="R865">
            <v>45057</v>
          </cell>
          <cell r="S865">
            <v>45058</v>
          </cell>
          <cell r="T865">
            <v>6</v>
          </cell>
          <cell r="U865">
            <v>45242</v>
          </cell>
          <cell r="V865">
            <v>170670280</v>
          </cell>
          <cell r="W865">
            <v>29373</v>
          </cell>
          <cell r="X865">
            <v>41</v>
          </cell>
          <cell r="Y865" t="str">
            <v>28006202388627ផ</v>
          </cell>
        </row>
        <row r="865">
          <cell r="AA865">
            <v>805526564</v>
          </cell>
        </row>
        <row r="865">
          <cell r="AG865" t="str">
            <v>124-450-4781</v>
          </cell>
        </row>
        <row r="866">
          <cell r="B866">
            <v>1818</v>
          </cell>
          <cell r="C866" t="str">
            <v>成型E线</v>
          </cell>
          <cell r="D866" t="str">
            <v>ម៉ុល រី</v>
          </cell>
          <cell r="E866" t="str">
            <v>MOL RY</v>
          </cell>
          <cell r="F866" t="str">
            <v>F</v>
          </cell>
          <cell r="G866">
            <v>44601</v>
          </cell>
          <cell r="H866">
            <v>3</v>
          </cell>
          <cell r="I866">
            <v>44690</v>
          </cell>
        </row>
        <row r="866">
          <cell r="M866">
            <v>44691</v>
          </cell>
          <cell r="N866">
            <v>6</v>
          </cell>
          <cell r="O866">
            <v>44875</v>
          </cell>
          <cell r="P866">
            <v>44876</v>
          </cell>
          <cell r="Q866">
            <v>6</v>
          </cell>
          <cell r="R866">
            <v>45057</v>
          </cell>
          <cell r="S866">
            <v>45058</v>
          </cell>
          <cell r="T866">
            <v>6</v>
          </cell>
          <cell r="U866">
            <v>45242</v>
          </cell>
          <cell r="V866">
            <v>90783569</v>
          </cell>
          <cell r="W866">
            <v>29861</v>
          </cell>
          <cell r="X866">
            <v>40</v>
          </cell>
          <cell r="Y866" t="str">
            <v>28104170691815ប</v>
          </cell>
        </row>
        <row r="866">
          <cell r="AA866">
            <v>889783433</v>
          </cell>
        </row>
        <row r="866">
          <cell r="AG866" t="str">
            <v>124-330-5200</v>
          </cell>
        </row>
        <row r="867">
          <cell r="B867">
            <v>1820</v>
          </cell>
          <cell r="C867" t="str">
            <v>成型E线</v>
          </cell>
          <cell r="D867" t="str">
            <v>ផាន់ ណៃ</v>
          </cell>
          <cell r="E867" t="str">
            <v>PHANN NAI</v>
          </cell>
          <cell r="F867" t="str">
            <v>F</v>
          </cell>
          <cell r="G867">
            <v>44601</v>
          </cell>
          <cell r="H867">
            <v>3</v>
          </cell>
          <cell r="I867">
            <v>44690</v>
          </cell>
        </row>
        <row r="867">
          <cell r="M867">
            <v>44691</v>
          </cell>
          <cell r="N867">
            <v>6</v>
          </cell>
          <cell r="O867">
            <v>44875</v>
          </cell>
          <cell r="P867">
            <v>44876</v>
          </cell>
          <cell r="Q867">
            <v>6</v>
          </cell>
          <cell r="R867">
            <v>45057</v>
          </cell>
          <cell r="S867">
            <v>45058</v>
          </cell>
          <cell r="T867">
            <v>6</v>
          </cell>
          <cell r="U867">
            <v>45242</v>
          </cell>
          <cell r="V867">
            <v>90626190</v>
          </cell>
          <cell r="W867">
            <v>30904</v>
          </cell>
          <cell r="X867">
            <v>37</v>
          </cell>
          <cell r="Y867" t="str">
            <v>2812192278670ព</v>
          </cell>
        </row>
        <row r="867">
          <cell r="AA867">
            <v>977971831</v>
          </cell>
        </row>
        <row r="867">
          <cell r="AG867" t="str">
            <v>132-463-2372</v>
          </cell>
        </row>
        <row r="868">
          <cell r="B868">
            <v>1821</v>
          </cell>
          <cell r="C868" t="str">
            <v>成型E线</v>
          </cell>
          <cell r="D868" t="str">
            <v>វង់ រត្ថា</v>
          </cell>
          <cell r="E868" t="str">
            <v>VONG VUTHA</v>
          </cell>
          <cell r="F868" t="str">
            <v>M</v>
          </cell>
          <cell r="G868">
            <v>44601</v>
          </cell>
          <cell r="H868">
            <v>3</v>
          </cell>
          <cell r="I868">
            <v>44690</v>
          </cell>
        </row>
        <row r="868">
          <cell r="M868">
            <v>44691</v>
          </cell>
          <cell r="N868">
            <v>6</v>
          </cell>
          <cell r="O868">
            <v>44875</v>
          </cell>
          <cell r="P868">
            <v>44876</v>
          </cell>
          <cell r="Q868">
            <v>6</v>
          </cell>
          <cell r="R868">
            <v>45057</v>
          </cell>
          <cell r="S868">
            <v>45058</v>
          </cell>
          <cell r="T868">
            <v>6</v>
          </cell>
          <cell r="U868">
            <v>45242</v>
          </cell>
          <cell r="V868">
            <v>62206824</v>
          </cell>
          <cell r="W868">
            <v>36834</v>
          </cell>
          <cell r="X868">
            <v>21</v>
          </cell>
        </row>
        <row r="868">
          <cell r="AA868">
            <v>972365047</v>
          </cell>
        </row>
        <row r="868">
          <cell r="AG868" t="str">
            <v>128-645-1203</v>
          </cell>
        </row>
        <row r="869">
          <cell r="B869">
            <v>1822</v>
          </cell>
          <cell r="C869" t="str">
            <v>材料仓</v>
          </cell>
          <cell r="D869" t="str">
            <v>រ័ត្ន សាម៉ន</v>
          </cell>
          <cell r="E869" t="str">
            <v>ROTH SAMON</v>
          </cell>
          <cell r="F869" t="str">
            <v>M</v>
          </cell>
          <cell r="G869">
            <v>44601</v>
          </cell>
          <cell r="H869">
            <v>3</v>
          </cell>
          <cell r="I869">
            <v>44690</v>
          </cell>
        </row>
        <row r="869">
          <cell r="M869">
            <v>44691</v>
          </cell>
          <cell r="N869">
            <v>6</v>
          </cell>
          <cell r="O869">
            <v>44875</v>
          </cell>
          <cell r="P869">
            <v>44876</v>
          </cell>
          <cell r="Q869">
            <v>6</v>
          </cell>
          <cell r="R869">
            <v>45057</v>
          </cell>
          <cell r="S869">
            <v>45058</v>
          </cell>
          <cell r="T869">
            <v>6</v>
          </cell>
          <cell r="U869">
            <v>45242</v>
          </cell>
          <cell r="V869">
            <v>90665390</v>
          </cell>
          <cell r="W869">
            <v>32054</v>
          </cell>
          <cell r="X869">
            <v>34</v>
          </cell>
        </row>
        <row r="869">
          <cell r="AA869">
            <v>97870695</v>
          </cell>
        </row>
        <row r="869">
          <cell r="AG869">
            <v>1764479</v>
          </cell>
        </row>
        <row r="870">
          <cell r="B870">
            <v>1823</v>
          </cell>
          <cell r="C870" t="str">
            <v>成型E线</v>
          </cell>
          <cell r="D870" t="str">
            <v>សេក សុក</v>
          </cell>
          <cell r="E870" t="str">
            <v>SEK SOK</v>
          </cell>
          <cell r="F870" t="str">
            <v>F</v>
          </cell>
          <cell r="G870">
            <v>44603</v>
          </cell>
          <cell r="H870">
            <v>3</v>
          </cell>
          <cell r="I870">
            <v>44692</v>
          </cell>
        </row>
        <row r="870">
          <cell r="M870">
            <v>44693</v>
          </cell>
          <cell r="N870">
            <v>6</v>
          </cell>
          <cell r="O870">
            <v>44877</v>
          </cell>
          <cell r="P870">
            <v>44878</v>
          </cell>
          <cell r="Q870">
            <v>6</v>
          </cell>
          <cell r="R870">
            <v>45059</v>
          </cell>
          <cell r="S870">
            <v>45060</v>
          </cell>
          <cell r="T870">
            <v>6</v>
          </cell>
          <cell r="U870">
            <v>45244</v>
          </cell>
          <cell r="V870">
            <v>90489396</v>
          </cell>
          <cell r="W870">
            <v>34388</v>
          </cell>
          <cell r="X870">
            <v>28</v>
          </cell>
          <cell r="Y870" t="str">
            <v>29407160143264ថ</v>
          </cell>
        </row>
        <row r="870">
          <cell r="AA870">
            <v>886538020</v>
          </cell>
        </row>
        <row r="870">
          <cell r="AG870" t="str">
            <v>124-918-7148</v>
          </cell>
        </row>
        <row r="871">
          <cell r="B871">
            <v>1824</v>
          </cell>
          <cell r="C871" t="str">
            <v>针车F5线</v>
          </cell>
          <cell r="D871" t="str">
            <v>វុធ ស្រីដា</v>
          </cell>
          <cell r="E871" t="str">
            <v>VUTH SREYDA</v>
          </cell>
          <cell r="F871" t="str">
            <v>F</v>
          </cell>
          <cell r="G871">
            <v>44602</v>
          </cell>
          <cell r="H871">
            <v>3</v>
          </cell>
          <cell r="I871">
            <v>44691</v>
          </cell>
        </row>
        <row r="871">
          <cell r="M871">
            <v>44692</v>
          </cell>
          <cell r="N871">
            <v>6</v>
          </cell>
          <cell r="O871">
            <v>44876</v>
          </cell>
          <cell r="P871">
            <v>44877</v>
          </cell>
          <cell r="Q871">
            <v>6</v>
          </cell>
          <cell r="R871">
            <v>45058</v>
          </cell>
          <cell r="S871">
            <v>45059</v>
          </cell>
          <cell r="T871">
            <v>6</v>
          </cell>
          <cell r="U871">
            <v>45243</v>
          </cell>
          <cell r="V871">
            <v>90909027</v>
          </cell>
          <cell r="W871">
            <v>36965</v>
          </cell>
          <cell r="X871">
            <v>20</v>
          </cell>
          <cell r="Y871" t="str">
            <v>20102202328560ត</v>
          </cell>
        </row>
        <row r="871">
          <cell r="AA871">
            <v>977881377</v>
          </cell>
        </row>
        <row r="871">
          <cell r="AG871" t="str">
            <v>有发票</v>
          </cell>
        </row>
        <row r="872">
          <cell r="B872">
            <v>1825</v>
          </cell>
          <cell r="C872" t="str">
            <v>裁断</v>
          </cell>
          <cell r="D872" t="str">
            <v>មាស វុត្ថា</v>
          </cell>
          <cell r="E872" t="str">
            <v>MEAS VUTHA</v>
          </cell>
          <cell r="F872" t="str">
            <v>M</v>
          </cell>
          <cell r="G872">
            <v>44602</v>
          </cell>
          <cell r="H872">
            <v>3</v>
          </cell>
          <cell r="I872">
            <v>44691</v>
          </cell>
        </row>
        <row r="872">
          <cell r="M872">
            <v>44692</v>
          </cell>
          <cell r="N872">
            <v>6</v>
          </cell>
          <cell r="O872">
            <v>44876</v>
          </cell>
          <cell r="P872">
            <v>44877</v>
          </cell>
          <cell r="Q872">
            <v>6</v>
          </cell>
          <cell r="R872">
            <v>45058</v>
          </cell>
          <cell r="S872">
            <v>45059</v>
          </cell>
          <cell r="T872">
            <v>6</v>
          </cell>
          <cell r="U872">
            <v>45243</v>
          </cell>
          <cell r="V872">
            <v>90626250</v>
          </cell>
          <cell r="W872">
            <v>31446</v>
          </cell>
          <cell r="X872">
            <v>36</v>
          </cell>
        </row>
        <row r="872">
          <cell r="AA872">
            <v>977971831</v>
          </cell>
        </row>
        <row r="872">
          <cell r="AG872" t="str">
            <v>124-287-0389</v>
          </cell>
        </row>
        <row r="873">
          <cell r="B873">
            <v>1826</v>
          </cell>
          <cell r="C873" t="str">
            <v>针车F5线</v>
          </cell>
          <cell r="D873" t="str">
            <v>ជា សូណៃ</v>
          </cell>
          <cell r="E873" t="str">
            <v>CHEA SONA</v>
          </cell>
          <cell r="F873" t="str">
            <v>F</v>
          </cell>
          <cell r="G873">
            <v>44602</v>
          </cell>
          <cell r="H873">
            <v>3</v>
          </cell>
          <cell r="I873">
            <v>44691</v>
          </cell>
        </row>
        <row r="873">
          <cell r="M873">
            <v>44692</v>
          </cell>
          <cell r="N873">
            <v>6</v>
          </cell>
          <cell r="O873">
            <v>44876</v>
          </cell>
          <cell r="P873">
            <v>44877</v>
          </cell>
          <cell r="Q873">
            <v>6</v>
          </cell>
          <cell r="R873">
            <v>45058</v>
          </cell>
          <cell r="S873">
            <v>45059</v>
          </cell>
          <cell r="T873">
            <v>6</v>
          </cell>
          <cell r="U873">
            <v>45243</v>
          </cell>
          <cell r="V873">
            <v>90746998</v>
          </cell>
          <cell r="W873">
            <v>33151</v>
          </cell>
          <cell r="X873">
            <v>31</v>
          </cell>
          <cell r="Y873" t="str">
            <v>29001170570490ឌ</v>
          </cell>
        </row>
        <row r="873">
          <cell r="AA873">
            <v>883807639</v>
          </cell>
        </row>
        <row r="874">
          <cell r="B874">
            <v>1827</v>
          </cell>
          <cell r="C874" t="str">
            <v>品管</v>
          </cell>
          <cell r="D874" t="str">
            <v>មូល លីណា</v>
          </cell>
          <cell r="E874" t="str">
            <v>MOL LYNA</v>
          </cell>
          <cell r="F874" t="str">
            <v>M</v>
          </cell>
          <cell r="G874">
            <v>44603</v>
          </cell>
          <cell r="H874">
            <v>3</v>
          </cell>
          <cell r="I874">
            <v>44692</v>
          </cell>
        </row>
        <row r="874">
          <cell r="M874">
            <v>44693</v>
          </cell>
          <cell r="N874">
            <v>6</v>
          </cell>
          <cell r="O874">
            <v>44877</v>
          </cell>
          <cell r="P874">
            <v>44878</v>
          </cell>
          <cell r="Q874">
            <v>6</v>
          </cell>
          <cell r="R874">
            <v>45059</v>
          </cell>
          <cell r="S874">
            <v>45060</v>
          </cell>
          <cell r="T874">
            <v>6</v>
          </cell>
          <cell r="U874">
            <v>45244</v>
          </cell>
          <cell r="V874">
            <v>90959621</v>
          </cell>
          <cell r="W874">
            <v>37885</v>
          </cell>
          <cell r="X874">
            <v>18</v>
          </cell>
        </row>
        <row r="874">
          <cell r="AA874">
            <v>977074561</v>
          </cell>
        </row>
        <row r="874">
          <cell r="AG874" t="str">
            <v>128-5462388</v>
          </cell>
        </row>
        <row r="875">
          <cell r="B875">
            <v>1828</v>
          </cell>
          <cell r="C875" t="str">
            <v>成型E线</v>
          </cell>
          <cell r="D875" t="str">
            <v>ជុត ស្រីគង់</v>
          </cell>
          <cell r="E875" t="str">
            <v>CHUT SREYKONG</v>
          </cell>
          <cell r="F875" t="str">
            <v>F</v>
          </cell>
          <cell r="G875">
            <v>44604</v>
          </cell>
          <cell r="H875">
            <v>3</v>
          </cell>
          <cell r="I875">
            <v>44693</v>
          </cell>
        </row>
        <row r="875">
          <cell r="M875">
            <v>44694</v>
          </cell>
          <cell r="N875">
            <v>6</v>
          </cell>
          <cell r="O875">
            <v>44878</v>
          </cell>
          <cell r="P875">
            <v>44879</v>
          </cell>
          <cell r="Q875">
            <v>6</v>
          </cell>
          <cell r="R875">
            <v>45060</v>
          </cell>
          <cell r="S875">
            <v>45061</v>
          </cell>
          <cell r="T875">
            <v>6</v>
          </cell>
          <cell r="U875">
            <v>45245</v>
          </cell>
          <cell r="V875">
            <v>90944444</v>
          </cell>
          <cell r="W875">
            <v>37666</v>
          </cell>
          <cell r="X875">
            <v>19</v>
          </cell>
        </row>
        <row r="875">
          <cell r="AA875">
            <v>963497807</v>
          </cell>
        </row>
        <row r="875">
          <cell r="AG875" t="str">
            <v>125-864-2848</v>
          </cell>
        </row>
        <row r="876">
          <cell r="B876">
            <v>1830</v>
          </cell>
          <cell r="C876" t="str">
            <v>电脑车</v>
          </cell>
          <cell r="D876" t="str">
            <v>និន សារិន</v>
          </cell>
          <cell r="E876" t="str">
            <v>NIN SARIN</v>
          </cell>
          <cell r="F876" t="str">
            <v>M</v>
          </cell>
          <cell r="G876">
            <v>44607</v>
          </cell>
          <cell r="H876">
            <v>3</v>
          </cell>
          <cell r="I876">
            <v>44696</v>
          </cell>
        </row>
        <row r="876">
          <cell r="M876">
            <v>44697</v>
          </cell>
          <cell r="N876">
            <v>6</v>
          </cell>
          <cell r="O876">
            <v>44881</v>
          </cell>
          <cell r="P876">
            <v>44882</v>
          </cell>
          <cell r="Q876">
            <v>6</v>
          </cell>
          <cell r="R876">
            <v>45063</v>
          </cell>
          <cell r="S876">
            <v>45064</v>
          </cell>
          <cell r="T876">
            <v>6</v>
          </cell>
          <cell r="U876">
            <v>45248</v>
          </cell>
          <cell r="V876">
            <v>90917983</v>
          </cell>
          <cell r="W876">
            <v>37061</v>
          </cell>
          <cell r="X876">
            <v>20</v>
          </cell>
          <cell r="Y876" t="str">
            <v>10108202438302ខ</v>
          </cell>
        </row>
        <row r="876">
          <cell r="AA876">
            <v>886334602</v>
          </cell>
        </row>
        <row r="876">
          <cell r="AG876" t="str">
            <v>有发票</v>
          </cell>
        </row>
        <row r="877">
          <cell r="B877">
            <v>1829</v>
          </cell>
          <cell r="C877" t="str">
            <v>电脑车</v>
          </cell>
          <cell r="D877" t="str">
            <v>ថៅ សាមាន</v>
          </cell>
          <cell r="E877" t="str">
            <v>THAO SAMEAN</v>
          </cell>
          <cell r="F877" t="str">
            <v>M</v>
          </cell>
          <cell r="G877">
            <v>44606</v>
          </cell>
          <cell r="H877">
            <v>3</v>
          </cell>
          <cell r="I877">
            <v>44695</v>
          </cell>
        </row>
        <row r="877">
          <cell r="M877">
            <v>44696</v>
          </cell>
          <cell r="N877">
            <v>6</v>
          </cell>
          <cell r="O877">
            <v>44880</v>
          </cell>
          <cell r="P877">
            <v>44881</v>
          </cell>
          <cell r="Q877">
            <v>6</v>
          </cell>
          <cell r="R877">
            <v>45062</v>
          </cell>
          <cell r="S877">
            <v>45063</v>
          </cell>
          <cell r="T877">
            <v>6</v>
          </cell>
          <cell r="U877">
            <v>45247</v>
          </cell>
          <cell r="V877">
            <v>90956219</v>
          </cell>
          <cell r="W877">
            <v>37726</v>
          </cell>
          <cell r="X877">
            <v>18</v>
          </cell>
        </row>
        <row r="877">
          <cell r="AG877" t="str">
            <v>132-090-4904</v>
          </cell>
        </row>
        <row r="878">
          <cell r="B878">
            <v>1831</v>
          </cell>
          <cell r="C878" t="str">
            <v>针车F5线</v>
          </cell>
          <cell r="D878" t="str">
            <v>បោយ ធីតា</v>
          </cell>
          <cell r="E878" t="str">
            <v>BORY THITA</v>
          </cell>
          <cell r="F878" t="str">
            <v>F</v>
          </cell>
          <cell r="G878">
            <v>44607</v>
          </cell>
          <cell r="H878">
            <v>3</v>
          </cell>
          <cell r="I878">
            <v>44696</v>
          </cell>
        </row>
        <row r="878">
          <cell r="M878">
            <v>44697</v>
          </cell>
          <cell r="N878">
            <v>6</v>
          </cell>
          <cell r="O878">
            <v>44881</v>
          </cell>
          <cell r="P878">
            <v>44882</v>
          </cell>
          <cell r="Q878">
            <v>6</v>
          </cell>
          <cell r="R878">
            <v>45063</v>
          </cell>
          <cell r="S878">
            <v>45064</v>
          </cell>
          <cell r="T878">
            <v>6</v>
          </cell>
          <cell r="U878">
            <v>45248</v>
          </cell>
          <cell r="V878">
            <v>90934357</v>
          </cell>
          <cell r="W878">
            <v>37955</v>
          </cell>
          <cell r="X878">
            <v>18</v>
          </cell>
        </row>
        <row r="878">
          <cell r="AA878">
            <v>976454409</v>
          </cell>
        </row>
        <row r="879">
          <cell r="B879">
            <v>1832</v>
          </cell>
          <cell r="C879" t="str">
            <v>针车F5线</v>
          </cell>
          <cell r="D879" t="str">
            <v>សុខ សូរីយ៉ា</v>
          </cell>
          <cell r="E879" t="str">
            <v>SOK SORIYA</v>
          </cell>
          <cell r="F879" t="str">
            <v>F</v>
          </cell>
          <cell r="G879">
            <v>44607</v>
          </cell>
          <cell r="H879">
            <v>3</v>
          </cell>
          <cell r="I879">
            <v>44696</v>
          </cell>
        </row>
        <row r="879">
          <cell r="M879">
            <v>44697</v>
          </cell>
          <cell r="N879">
            <v>6</v>
          </cell>
          <cell r="O879">
            <v>44881</v>
          </cell>
          <cell r="P879">
            <v>44882</v>
          </cell>
          <cell r="Q879">
            <v>6</v>
          </cell>
          <cell r="R879">
            <v>45063</v>
          </cell>
          <cell r="S879">
            <v>45064</v>
          </cell>
          <cell r="T879">
            <v>6</v>
          </cell>
          <cell r="U879">
            <v>45248</v>
          </cell>
          <cell r="V879">
            <v>90894816</v>
          </cell>
          <cell r="W879">
            <v>36970</v>
          </cell>
          <cell r="X879">
            <v>20</v>
          </cell>
          <cell r="Y879" t="str">
            <v>20104192034493ញ</v>
          </cell>
        </row>
        <row r="879">
          <cell r="AA879">
            <v>979497647</v>
          </cell>
        </row>
        <row r="879">
          <cell r="AG879" t="str">
            <v>128-559-5679</v>
          </cell>
        </row>
        <row r="880">
          <cell r="B880">
            <v>1833</v>
          </cell>
          <cell r="C880" t="str">
            <v>针车F5线</v>
          </cell>
          <cell r="D880" t="str">
            <v>ហម សុភា</v>
          </cell>
          <cell r="E880" t="str">
            <v>HORM SOPHEA</v>
          </cell>
          <cell r="F880" t="str">
            <v>F</v>
          </cell>
          <cell r="G880">
            <v>44607</v>
          </cell>
          <cell r="H880">
            <v>3</v>
          </cell>
          <cell r="I880">
            <v>44696</v>
          </cell>
        </row>
        <row r="880">
          <cell r="M880">
            <v>44697</v>
          </cell>
          <cell r="N880">
            <v>6</v>
          </cell>
          <cell r="O880">
            <v>44881</v>
          </cell>
          <cell r="P880">
            <v>44882</v>
          </cell>
          <cell r="Q880">
            <v>6</v>
          </cell>
          <cell r="R880">
            <v>45063</v>
          </cell>
          <cell r="S880">
            <v>45064</v>
          </cell>
          <cell r="T880">
            <v>6</v>
          </cell>
          <cell r="U880">
            <v>45248</v>
          </cell>
          <cell r="V880">
            <v>90747570</v>
          </cell>
          <cell r="W880">
            <v>34459</v>
          </cell>
          <cell r="X880">
            <v>27</v>
          </cell>
          <cell r="Y880" t="str">
            <v>29401170576246ផ</v>
          </cell>
        </row>
        <row r="880">
          <cell r="AA880">
            <v>66461373</v>
          </cell>
        </row>
        <row r="880">
          <cell r="AG880" t="str">
            <v>124-561-1972</v>
          </cell>
        </row>
        <row r="881">
          <cell r="B881">
            <v>1834</v>
          </cell>
          <cell r="C881" t="str">
            <v>针车F5线</v>
          </cell>
          <cell r="D881" t="str">
            <v>ស៊ុន សុភា</v>
          </cell>
          <cell r="E881" t="str">
            <v>SUN SOPHEA</v>
          </cell>
          <cell r="F881" t="str">
            <v>F</v>
          </cell>
          <cell r="G881">
            <v>44607</v>
          </cell>
          <cell r="H881">
            <v>3</v>
          </cell>
          <cell r="I881">
            <v>44696</v>
          </cell>
        </row>
        <row r="881">
          <cell r="M881">
            <v>44697</v>
          </cell>
          <cell r="N881">
            <v>6</v>
          </cell>
          <cell r="O881">
            <v>44881</v>
          </cell>
          <cell r="P881">
            <v>44882</v>
          </cell>
          <cell r="Q881">
            <v>6</v>
          </cell>
          <cell r="R881">
            <v>45063</v>
          </cell>
          <cell r="S881">
            <v>45064</v>
          </cell>
          <cell r="T881">
            <v>6</v>
          </cell>
          <cell r="U881">
            <v>45248</v>
          </cell>
          <cell r="V881">
            <v>90959777</v>
          </cell>
          <cell r="W881">
            <v>37879</v>
          </cell>
          <cell r="X881">
            <v>18</v>
          </cell>
        </row>
        <row r="881">
          <cell r="AA881">
            <v>713619201</v>
          </cell>
        </row>
        <row r="881">
          <cell r="AG881" t="str">
            <v>128-226-8570</v>
          </cell>
        </row>
        <row r="882">
          <cell r="B882">
            <v>1835</v>
          </cell>
          <cell r="C882" t="str">
            <v>针车F5线</v>
          </cell>
          <cell r="D882" t="str">
            <v>ស៊ីវ វណ្ដូ</v>
          </cell>
          <cell r="E882" t="str">
            <v>SIEV VANDO</v>
          </cell>
          <cell r="F882" t="str">
            <v>M</v>
          </cell>
          <cell r="G882">
            <v>44607</v>
          </cell>
          <cell r="H882">
            <v>3</v>
          </cell>
          <cell r="I882">
            <v>44696</v>
          </cell>
        </row>
        <row r="882">
          <cell r="M882">
            <v>44697</v>
          </cell>
          <cell r="N882">
            <v>6</v>
          </cell>
          <cell r="O882">
            <v>44881</v>
          </cell>
          <cell r="P882">
            <v>44882</v>
          </cell>
          <cell r="Q882">
            <v>6</v>
          </cell>
          <cell r="R882">
            <v>45063</v>
          </cell>
          <cell r="S882">
            <v>45064</v>
          </cell>
          <cell r="T882">
            <v>6</v>
          </cell>
          <cell r="U882">
            <v>45248</v>
          </cell>
          <cell r="V882">
            <v>90669123</v>
          </cell>
          <cell r="W882">
            <v>36308</v>
          </cell>
          <cell r="X882">
            <v>22</v>
          </cell>
          <cell r="Y882" t="str">
            <v>19909181671295គ</v>
          </cell>
        </row>
        <row r="882">
          <cell r="AA882">
            <v>889570810</v>
          </cell>
        </row>
        <row r="882">
          <cell r="AG882" t="str">
            <v>128-559-4282</v>
          </cell>
        </row>
        <row r="883">
          <cell r="B883">
            <v>1837</v>
          </cell>
          <cell r="C883" t="str">
            <v>针车E3线</v>
          </cell>
          <cell r="D883" t="str">
            <v>ហ៊ុន សាអែម</v>
          </cell>
          <cell r="E883" t="str">
            <v>HUN SAENG</v>
          </cell>
          <cell r="F883" t="str">
            <v>F</v>
          </cell>
          <cell r="G883">
            <v>44608</v>
          </cell>
          <cell r="H883">
            <v>3</v>
          </cell>
          <cell r="I883">
            <v>44697</v>
          </cell>
        </row>
        <row r="883">
          <cell r="M883">
            <v>44698</v>
          </cell>
          <cell r="N883">
            <v>6</v>
          </cell>
          <cell r="O883">
            <v>44882</v>
          </cell>
          <cell r="P883">
            <v>44883</v>
          </cell>
          <cell r="Q883">
            <v>6</v>
          </cell>
          <cell r="R883">
            <v>45064</v>
          </cell>
          <cell r="S883">
            <v>45065</v>
          </cell>
          <cell r="T883">
            <v>6</v>
          </cell>
          <cell r="U883">
            <v>45249</v>
          </cell>
          <cell r="V883">
            <v>90783547</v>
          </cell>
          <cell r="W883">
            <v>29845</v>
          </cell>
          <cell r="X883">
            <v>40</v>
          </cell>
          <cell r="Y883" t="str">
            <v>28103170654579យ</v>
          </cell>
        </row>
        <row r="883">
          <cell r="AA883">
            <v>882318069</v>
          </cell>
        </row>
        <row r="883">
          <cell r="AG883" t="str">
            <v>125-333-2620</v>
          </cell>
        </row>
        <row r="884">
          <cell r="B884">
            <v>1836</v>
          </cell>
          <cell r="C884" t="str">
            <v>裁断</v>
          </cell>
          <cell r="D884" t="str">
            <v>សុខ វាសនា</v>
          </cell>
          <cell r="E884" t="str">
            <v>SOK VEASNA</v>
          </cell>
          <cell r="F884" t="str">
            <v>M</v>
          </cell>
          <cell r="G884">
            <v>44608</v>
          </cell>
          <cell r="H884">
            <v>3</v>
          </cell>
          <cell r="I884">
            <v>44697</v>
          </cell>
        </row>
        <row r="884">
          <cell r="M884">
            <v>44698</v>
          </cell>
          <cell r="N884">
            <v>6</v>
          </cell>
          <cell r="O884">
            <v>44882</v>
          </cell>
          <cell r="P884">
            <v>44883</v>
          </cell>
          <cell r="Q884">
            <v>6</v>
          </cell>
          <cell r="R884">
            <v>45064</v>
          </cell>
          <cell r="S884">
            <v>45065</v>
          </cell>
          <cell r="T884">
            <v>6</v>
          </cell>
          <cell r="U884">
            <v>45249</v>
          </cell>
          <cell r="V884">
            <v>90870276</v>
          </cell>
          <cell r="W884">
            <v>36040</v>
          </cell>
          <cell r="X884">
            <v>23</v>
          </cell>
          <cell r="Y884" t="str">
            <v>19807181461819ឡ</v>
          </cell>
        </row>
        <row r="884">
          <cell r="AA884">
            <v>978102164</v>
          </cell>
        </row>
        <row r="884">
          <cell r="AG884" t="str">
            <v>124-589-7409</v>
          </cell>
        </row>
        <row r="885">
          <cell r="B885">
            <v>1838</v>
          </cell>
          <cell r="C885" t="str">
            <v>针车D1线</v>
          </cell>
          <cell r="D885" t="str">
            <v>ភី រ៉ាឌី</v>
          </cell>
          <cell r="E885" t="str">
            <v>PHY RADY</v>
          </cell>
          <cell r="F885" t="str">
            <v>F</v>
          </cell>
          <cell r="G885">
            <v>44608</v>
          </cell>
          <cell r="H885">
            <v>3</v>
          </cell>
          <cell r="I885">
            <v>44697</v>
          </cell>
        </row>
        <row r="885">
          <cell r="M885">
            <v>44698</v>
          </cell>
          <cell r="N885">
            <v>6</v>
          </cell>
          <cell r="O885">
            <v>44882</v>
          </cell>
          <cell r="P885">
            <v>44883</v>
          </cell>
          <cell r="Q885">
            <v>6</v>
          </cell>
          <cell r="R885">
            <v>45064</v>
          </cell>
          <cell r="S885">
            <v>45065</v>
          </cell>
          <cell r="T885">
            <v>6</v>
          </cell>
          <cell r="U885">
            <v>45249</v>
          </cell>
          <cell r="V885">
            <v>90869420</v>
          </cell>
          <cell r="W885">
            <v>35800</v>
          </cell>
          <cell r="X885">
            <v>24</v>
          </cell>
          <cell r="Y885" t="str">
            <v>29804170720233ត</v>
          </cell>
        </row>
        <row r="885">
          <cell r="AA885">
            <v>314777410</v>
          </cell>
        </row>
        <row r="885">
          <cell r="AG885" t="str">
            <v>124-947-6017</v>
          </cell>
        </row>
        <row r="886">
          <cell r="B886">
            <v>1839</v>
          </cell>
          <cell r="C886" t="str">
            <v>针车F5线</v>
          </cell>
          <cell r="D886" t="str">
            <v>ភឹម ដានី</v>
          </cell>
          <cell r="E886" t="str">
            <v>POEM DANY</v>
          </cell>
          <cell r="F886" t="str">
            <v>F</v>
          </cell>
          <cell r="G886">
            <v>44608</v>
          </cell>
          <cell r="H886">
            <v>3</v>
          </cell>
          <cell r="I886">
            <v>44697</v>
          </cell>
        </row>
        <row r="886">
          <cell r="M886">
            <v>44698</v>
          </cell>
          <cell r="N886">
            <v>6</v>
          </cell>
          <cell r="O886">
            <v>44882</v>
          </cell>
          <cell r="P886">
            <v>44883</v>
          </cell>
          <cell r="Q886">
            <v>6</v>
          </cell>
          <cell r="R886">
            <v>45064</v>
          </cell>
          <cell r="S886">
            <v>45065</v>
          </cell>
          <cell r="T886">
            <v>6</v>
          </cell>
          <cell r="U886">
            <v>45249</v>
          </cell>
          <cell r="V886">
            <v>90816488</v>
          </cell>
          <cell r="W886">
            <v>34673</v>
          </cell>
          <cell r="X886">
            <v>27</v>
          </cell>
          <cell r="Y886" t="str">
            <v>29401191954649ឡ</v>
          </cell>
        </row>
        <row r="886">
          <cell r="AA886">
            <v>972781613</v>
          </cell>
        </row>
        <row r="886">
          <cell r="AG886" t="str">
            <v>128-555-9183</v>
          </cell>
        </row>
        <row r="887">
          <cell r="B887">
            <v>1840</v>
          </cell>
          <cell r="C887" t="str">
            <v>针车F5线</v>
          </cell>
          <cell r="D887" t="str">
            <v>ញ៉ ស្រីស្ដើង</v>
          </cell>
          <cell r="E887" t="str">
            <v>NHOR SREYSDOEUNG</v>
          </cell>
          <cell r="F887" t="str">
            <v>F</v>
          </cell>
          <cell r="G887">
            <v>44608</v>
          </cell>
          <cell r="H887">
            <v>3</v>
          </cell>
          <cell r="I887">
            <v>44697</v>
          </cell>
        </row>
        <row r="887">
          <cell r="M887">
            <v>44698</v>
          </cell>
          <cell r="N887">
            <v>6</v>
          </cell>
          <cell r="O887">
            <v>44882</v>
          </cell>
          <cell r="P887">
            <v>44883</v>
          </cell>
          <cell r="Q887">
            <v>6</v>
          </cell>
          <cell r="R887">
            <v>45064</v>
          </cell>
          <cell r="S887">
            <v>45065</v>
          </cell>
          <cell r="T887">
            <v>6</v>
          </cell>
          <cell r="U887">
            <v>45249</v>
          </cell>
          <cell r="V887">
            <v>90935248</v>
          </cell>
          <cell r="W887">
            <v>37895</v>
          </cell>
          <cell r="X887">
            <v>18</v>
          </cell>
          <cell r="Y887" t="str">
            <v>20302212560799ត</v>
          </cell>
        </row>
        <row r="888">
          <cell r="B888">
            <v>1841</v>
          </cell>
          <cell r="C888" t="str">
            <v>针车F5线</v>
          </cell>
          <cell r="D888" t="str">
            <v>យ៉ុល រត្ដនះ</v>
          </cell>
          <cell r="E888" t="str">
            <v>YOL RATANAK</v>
          </cell>
          <cell r="F888" t="str">
            <v>M</v>
          </cell>
          <cell r="G888">
            <v>44609</v>
          </cell>
          <cell r="H888">
            <v>3</v>
          </cell>
          <cell r="I888">
            <v>44698</v>
          </cell>
        </row>
        <row r="888">
          <cell r="M888">
            <v>44699</v>
          </cell>
          <cell r="N888">
            <v>6</v>
          </cell>
          <cell r="O888">
            <v>44883</v>
          </cell>
          <cell r="P888">
            <v>44884</v>
          </cell>
          <cell r="Q888">
            <v>6</v>
          </cell>
          <cell r="R888">
            <v>45065</v>
          </cell>
          <cell r="S888">
            <v>45066</v>
          </cell>
          <cell r="T888">
            <v>6</v>
          </cell>
          <cell r="U888">
            <v>45250</v>
          </cell>
          <cell r="V888">
            <v>90647274</v>
          </cell>
          <cell r="W888">
            <v>35950</v>
          </cell>
          <cell r="X888">
            <v>23</v>
          </cell>
          <cell r="Y888" t="str">
            <v>19810160337161ណ</v>
          </cell>
        </row>
        <row r="888">
          <cell r="AA888">
            <v>972990095</v>
          </cell>
        </row>
        <row r="888">
          <cell r="AG888" t="str">
            <v>128-069-3532</v>
          </cell>
        </row>
        <row r="889">
          <cell r="B889">
            <v>1842</v>
          </cell>
          <cell r="C889" t="str">
            <v>针车F5线</v>
          </cell>
          <cell r="D889" t="str">
            <v>ប៉េ ស៊ីណា</v>
          </cell>
          <cell r="E889" t="str">
            <v>PE SYNA</v>
          </cell>
          <cell r="F889" t="str">
            <v>F</v>
          </cell>
          <cell r="G889">
            <v>44609</v>
          </cell>
          <cell r="H889">
            <v>3</v>
          </cell>
          <cell r="I889">
            <v>44698</v>
          </cell>
        </row>
        <row r="889">
          <cell r="M889">
            <v>44699</v>
          </cell>
          <cell r="N889">
            <v>6</v>
          </cell>
          <cell r="O889">
            <v>44883</v>
          </cell>
          <cell r="P889">
            <v>44884</v>
          </cell>
          <cell r="Q889">
            <v>6</v>
          </cell>
          <cell r="R889">
            <v>45065</v>
          </cell>
          <cell r="S889">
            <v>45066</v>
          </cell>
          <cell r="T889">
            <v>6</v>
          </cell>
          <cell r="U889">
            <v>45250</v>
          </cell>
          <cell r="V889">
            <v>90505979</v>
          </cell>
          <cell r="W889">
            <v>30221</v>
          </cell>
          <cell r="X889">
            <v>39</v>
          </cell>
        </row>
        <row r="889">
          <cell r="AA889">
            <v>975753503</v>
          </cell>
        </row>
        <row r="889">
          <cell r="AG889" t="str">
            <v>128-878-7238</v>
          </cell>
        </row>
        <row r="890">
          <cell r="B890">
            <v>1843</v>
          </cell>
          <cell r="C890" t="str">
            <v>针车F5线</v>
          </cell>
          <cell r="D890" t="str">
            <v>ប៉ែន ចាន់ថន</v>
          </cell>
          <cell r="E890" t="str">
            <v>PEN CHANTHAN</v>
          </cell>
          <cell r="F890" t="str">
            <v>F</v>
          </cell>
          <cell r="G890">
            <v>44609</v>
          </cell>
          <cell r="H890">
            <v>3</v>
          </cell>
          <cell r="I890">
            <v>44698</v>
          </cell>
        </row>
        <row r="890">
          <cell r="M890">
            <v>44699</v>
          </cell>
          <cell r="N890">
            <v>6</v>
          </cell>
          <cell r="O890">
            <v>44883</v>
          </cell>
          <cell r="P890">
            <v>44884</v>
          </cell>
          <cell r="Q890">
            <v>6</v>
          </cell>
          <cell r="R890">
            <v>45065</v>
          </cell>
          <cell r="S890">
            <v>45066</v>
          </cell>
          <cell r="T890">
            <v>6</v>
          </cell>
          <cell r="U890">
            <v>45250</v>
          </cell>
          <cell r="V890">
            <v>90851948</v>
          </cell>
          <cell r="W890">
            <v>31491</v>
          </cell>
          <cell r="X890">
            <v>35</v>
          </cell>
          <cell r="Y890" t="str">
            <v>2861018185524ភ</v>
          </cell>
        </row>
        <row r="890">
          <cell r="AA890">
            <v>90851948</v>
          </cell>
        </row>
        <row r="890">
          <cell r="AG890" t="str">
            <v>124-295-8979</v>
          </cell>
        </row>
        <row r="891">
          <cell r="B891">
            <v>1844</v>
          </cell>
          <cell r="C891" t="str">
            <v>针车E5线</v>
          </cell>
          <cell r="D891" t="str">
            <v>សៅ រី</v>
          </cell>
          <cell r="E891" t="str">
            <v>SAO RY</v>
          </cell>
          <cell r="F891" t="str">
            <v>F</v>
          </cell>
          <cell r="G891">
            <v>44609</v>
          </cell>
          <cell r="H891">
            <v>3</v>
          </cell>
          <cell r="I891">
            <v>44698</v>
          </cell>
        </row>
        <row r="891">
          <cell r="M891">
            <v>44699</v>
          </cell>
          <cell r="N891">
            <v>6</v>
          </cell>
          <cell r="O891">
            <v>44883</v>
          </cell>
          <cell r="P891">
            <v>44884</v>
          </cell>
          <cell r="Q891">
            <v>6</v>
          </cell>
          <cell r="R891">
            <v>45065</v>
          </cell>
          <cell r="S891">
            <v>45066</v>
          </cell>
          <cell r="T891">
            <v>6</v>
          </cell>
          <cell r="U891">
            <v>45250</v>
          </cell>
          <cell r="V891">
            <v>90702964</v>
          </cell>
          <cell r="W891">
            <v>29776</v>
          </cell>
          <cell r="X891">
            <v>40</v>
          </cell>
          <cell r="Y891" t="str">
            <v>28111160426810ឈ</v>
          </cell>
        </row>
        <row r="891">
          <cell r="AA891">
            <v>888365537</v>
          </cell>
        </row>
        <row r="891">
          <cell r="AG891" t="str">
            <v>125-170-4258</v>
          </cell>
        </row>
        <row r="892">
          <cell r="B892">
            <v>1845</v>
          </cell>
          <cell r="C892" t="str">
            <v>针车F5线</v>
          </cell>
          <cell r="D892" t="str">
            <v>សំ ច័ន្ទដាលីន</v>
          </cell>
          <cell r="E892" t="str">
            <v>SAM CHANDALIN</v>
          </cell>
          <cell r="F892" t="str">
            <v>F</v>
          </cell>
          <cell r="G892">
            <v>44609</v>
          </cell>
          <cell r="H892">
            <v>3</v>
          </cell>
          <cell r="I892">
            <v>44698</v>
          </cell>
        </row>
        <row r="892">
          <cell r="M892">
            <v>44699</v>
          </cell>
          <cell r="N892">
            <v>6</v>
          </cell>
          <cell r="O892">
            <v>44883</v>
          </cell>
          <cell r="P892">
            <v>44884</v>
          </cell>
          <cell r="Q892">
            <v>6</v>
          </cell>
          <cell r="R892">
            <v>45065</v>
          </cell>
          <cell r="S892">
            <v>45066</v>
          </cell>
          <cell r="T892">
            <v>6</v>
          </cell>
          <cell r="U892">
            <v>45250</v>
          </cell>
          <cell r="V892">
            <v>90661996</v>
          </cell>
          <cell r="W892">
            <v>33183</v>
          </cell>
          <cell r="X892">
            <v>31</v>
          </cell>
          <cell r="Y892" t="str">
            <v>29003170654288ព</v>
          </cell>
        </row>
        <row r="892">
          <cell r="AA892">
            <v>68218185</v>
          </cell>
        </row>
        <row r="893">
          <cell r="B893">
            <v>1848</v>
          </cell>
          <cell r="C893" t="str">
            <v>针车F5线</v>
          </cell>
          <cell r="D893" t="str">
            <v>បាន សុខណា</v>
          </cell>
          <cell r="E893" t="str">
            <v>BAN SOKNA</v>
          </cell>
          <cell r="F893" t="str">
            <v>F</v>
          </cell>
          <cell r="G893">
            <v>44610</v>
          </cell>
          <cell r="H893">
            <v>3</v>
          </cell>
          <cell r="I893">
            <v>44699</v>
          </cell>
        </row>
        <row r="893">
          <cell r="M893">
            <v>44700</v>
          </cell>
          <cell r="N893">
            <v>6</v>
          </cell>
          <cell r="O893">
            <v>44884</v>
          </cell>
          <cell r="P893">
            <v>44885</v>
          </cell>
          <cell r="Q893">
            <v>6</v>
          </cell>
          <cell r="R893">
            <v>45066</v>
          </cell>
          <cell r="S893">
            <v>45067</v>
          </cell>
          <cell r="T893">
            <v>6</v>
          </cell>
          <cell r="U893">
            <v>45251</v>
          </cell>
          <cell r="V893">
            <v>62131302</v>
          </cell>
          <cell r="W893">
            <v>35467</v>
          </cell>
          <cell r="X893">
            <v>25</v>
          </cell>
          <cell r="Y893" t="str">
            <v>29707160154091ន</v>
          </cell>
        </row>
        <row r="893">
          <cell r="AA893">
            <v>90293552</v>
          </cell>
        </row>
        <row r="893">
          <cell r="AG893" t="str">
            <v>128-645-0037</v>
          </cell>
        </row>
        <row r="894">
          <cell r="B894">
            <v>1849</v>
          </cell>
          <cell r="C894" t="str">
            <v>针车F5线</v>
          </cell>
          <cell r="D894" t="str">
            <v>ទិត ហេង</v>
          </cell>
          <cell r="E894" t="str">
            <v>TIT HENG</v>
          </cell>
          <cell r="F894" t="str">
            <v>F</v>
          </cell>
          <cell r="G894">
            <v>44610</v>
          </cell>
          <cell r="H894">
            <v>3</v>
          </cell>
          <cell r="I894">
            <v>44699</v>
          </cell>
        </row>
        <row r="894">
          <cell r="M894">
            <v>44700</v>
          </cell>
          <cell r="N894">
            <v>6</v>
          </cell>
          <cell r="O894">
            <v>44884</v>
          </cell>
          <cell r="P894">
            <v>44885</v>
          </cell>
          <cell r="Q894">
            <v>6</v>
          </cell>
          <cell r="R894">
            <v>45066</v>
          </cell>
          <cell r="S894">
            <v>45067</v>
          </cell>
          <cell r="T894">
            <v>6</v>
          </cell>
          <cell r="U894">
            <v>45251</v>
          </cell>
          <cell r="V894">
            <v>90935483</v>
          </cell>
          <cell r="W894">
            <v>37803</v>
          </cell>
          <cell r="X894">
            <v>18</v>
          </cell>
          <cell r="Y894" t="str">
            <v>20310212661627ឆ</v>
          </cell>
        </row>
        <row r="894">
          <cell r="AA894">
            <v>978580565</v>
          </cell>
        </row>
        <row r="894">
          <cell r="AG894" t="str">
            <v>128-861-2911</v>
          </cell>
        </row>
        <row r="895">
          <cell r="B895">
            <v>1850</v>
          </cell>
          <cell r="C895" t="str">
            <v>针车F5线</v>
          </cell>
          <cell r="D895" t="str">
            <v>ហឹក ស្រីវិ</v>
          </cell>
          <cell r="E895" t="str">
            <v>HOEK SREYVI</v>
          </cell>
          <cell r="F895" t="str">
            <v>F</v>
          </cell>
          <cell r="G895">
            <v>44610</v>
          </cell>
          <cell r="H895">
            <v>3</v>
          </cell>
          <cell r="I895">
            <v>44699</v>
          </cell>
        </row>
        <row r="895">
          <cell r="M895">
            <v>44700</v>
          </cell>
          <cell r="N895">
            <v>6</v>
          </cell>
          <cell r="O895">
            <v>44884</v>
          </cell>
          <cell r="P895">
            <v>44885</v>
          </cell>
          <cell r="Q895">
            <v>6</v>
          </cell>
          <cell r="R895">
            <v>45066</v>
          </cell>
          <cell r="S895">
            <v>45067</v>
          </cell>
          <cell r="T895">
            <v>6</v>
          </cell>
          <cell r="U895">
            <v>45251</v>
          </cell>
          <cell r="V895">
            <v>90959555</v>
          </cell>
          <cell r="W895">
            <v>37684</v>
          </cell>
          <cell r="X895">
            <v>18</v>
          </cell>
        </row>
        <row r="895">
          <cell r="AA895">
            <v>887196567</v>
          </cell>
        </row>
        <row r="896">
          <cell r="B896">
            <v>1851</v>
          </cell>
          <cell r="C896" t="str">
            <v>针车F5线</v>
          </cell>
          <cell r="D896" t="str">
            <v>ពោជ ​សុភាព</v>
          </cell>
          <cell r="E896" t="str">
            <v>PORCH SOPHEP</v>
          </cell>
          <cell r="F896" t="str">
            <v>F</v>
          </cell>
          <cell r="G896">
            <v>44611</v>
          </cell>
          <cell r="H896">
            <v>3</v>
          </cell>
          <cell r="I896">
            <v>44700</v>
          </cell>
        </row>
        <row r="896">
          <cell r="M896">
            <v>44701</v>
          </cell>
          <cell r="N896">
            <v>6</v>
          </cell>
          <cell r="O896">
            <v>44885</v>
          </cell>
          <cell r="P896">
            <v>44886</v>
          </cell>
          <cell r="Q896">
            <v>6</v>
          </cell>
          <cell r="R896">
            <v>45067</v>
          </cell>
          <cell r="S896">
            <v>45068</v>
          </cell>
          <cell r="T896">
            <v>6</v>
          </cell>
          <cell r="U896">
            <v>45252</v>
          </cell>
          <cell r="V896">
            <v>90718952</v>
          </cell>
          <cell r="W896">
            <v>27925</v>
          </cell>
          <cell r="X896">
            <v>45</v>
          </cell>
          <cell r="Y896" t="str">
            <v>27603160092561ត</v>
          </cell>
        </row>
        <row r="896">
          <cell r="AA896">
            <v>976247207</v>
          </cell>
        </row>
        <row r="896">
          <cell r="AG896" t="str">
            <v>120-421-7828</v>
          </cell>
        </row>
        <row r="897">
          <cell r="B897">
            <v>1852</v>
          </cell>
          <cell r="C897" t="str">
            <v>针车F5线</v>
          </cell>
          <cell r="D897" t="str">
            <v>ណុប សៅ</v>
          </cell>
          <cell r="E897" t="str">
            <v>NOB SAO</v>
          </cell>
          <cell r="F897" t="str">
            <v>M</v>
          </cell>
          <cell r="G897">
            <v>44611</v>
          </cell>
          <cell r="H897">
            <v>3</v>
          </cell>
          <cell r="I897">
            <v>44700</v>
          </cell>
        </row>
        <row r="897">
          <cell r="M897">
            <v>44701</v>
          </cell>
          <cell r="N897">
            <v>6</v>
          </cell>
          <cell r="O897">
            <v>44885</v>
          </cell>
          <cell r="P897">
            <v>44886</v>
          </cell>
          <cell r="Q897">
            <v>6</v>
          </cell>
          <cell r="R897">
            <v>45067</v>
          </cell>
          <cell r="S897">
            <v>45068</v>
          </cell>
          <cell r="T897">
            <v>6</v>
          </cell>
          <cell r="U897">
            <v>45252</v>
          </cell>
          <cell r="V897">
            <v>90719372</v>
          </cell>
          <cell r="W897">
            <v>31627</v>
          </cell>
          <cell r="X897">
            <v>35</v>
          </cell>
          <cell r="Y897" t="str">
            <v>18603202342553ឋ</v>
          </cell>
        </row>
        <row r="897">
          <cell r="AA897">
            <v>973846839</v>
          </cell>
        </row>
        <row r="897">
          <cell r="AG897">
            <v>3065810</v>
          </cell>
        </row>
        <row r="898">
          <cell r="B898">
            <v>1853</v>
          </cell>
          <cell r="C898" t="str">
            <v>针车F5线</v>
          </cell>
          <cell r="D898" t="str">
            <v>ថោង រស្មី</v>
          </cell>
          <cell r="E898" t="str">
            <v>THORNG REaKSMEY</v>
          </cell>
          <cell r="F898" t="str">
            <v>F</v>
          </cell>
          <cell r="G898">
            <v>44614</v>
          </cell>
          <cell r="H898">
            <v>3</v>
          </cell>
          <cell r="I898">
            <v>44703</v>
          </cell>
        </row>
        <row r="898">
          <cell r="M898">
            <v>44704</v>
          </cell>
          <cell r="N898">
            <v>6</v>
          </cell>
          <cell r="O898">
            <v>44888</v>
          </cell>
          <cell r="P898">
            <v>44889</v>
          </cell>
          <cell r="Q898">
            <v>6</v>
          </cell>
          <cell r="R898">
            <v>45070</v>
          </cell>
          <cell r="S898">
            <v>45071</v>
          </cell>
          <cell r="T898">
            <v>6</v>
          </cell>
          <cell r="U898">
            <v>45255</v>
          </cell>
          <cell r="V898">
            <v>90671619</v>
          </cell>
          <cell r="W898">
            <v>36499</v>
          </cell>
          <cell r="X898">
            <v>22</v>
          </cell>
          <cell r="Y898" t="str">
            <v>29905170755454ហ</v>
          </cell>
        </row>
        <row r="898">
          <cell r="AA898">
            <v>889382393</v>
          </cell>
        </row>
        <row r="898">
          <cell r="AG898">
            <v>1377194</v>
          </cell>
        </row>
        <row r="899">
          <cell r="B899">
            <v>1854</v>
          </cell>
          <cell r="C899" t="str">
            <v>针车F5线</v>
          </cell>
          <cell r="D899" t="str">
            <v>រុន នីសា</v>
          </cell>
          <cell r="E899" t="str">
            <v>RUN NYSA</v>
          </cell>
          <cell r="F899" t="str">
            <v>F</v>
          </cell>
          <cell r="G899">
            <v>44614</v>
          </cell>
          <cell r="H899">
            <v>3</v>
          </cell>
          <cell r="I899">
            <v>44703</v>
          </cell>
        </row>
        <row r="899">
          <cell r="M899">
            <v>44704</v>
          </cell>
          <cell r="N899">
            <v>6</v>
          </cell>
          <cell r="O899">
            <v>44888</v>
          </cell>
          <cell r="P899">
            <v>44889</v>
          </cell>
          <cell r="Q899">
            <v>6</v>
          </cell>
          <cell r="R899">
            <v>45070</v>
          </cell>
          <cell r="S899">
            <v>45071</v>
          </cell>
          <cell r="T899">
            <v>6</v>
          </cell>
          <cell r="U899">
            <v>45255</v>
          </cell>
          <cell r="V899">
            <v>90960176</v>
          </cell>
          <cell r="W899">
            <v>37366</v>
          </cell>
          <cell r="X899">
            <v>19</v>
          </cell>
        </row>
        <row r="899">
          <cell r="AA899">
            <v>976807447</v>
          </cell>
        </row>
        <row r="899">
          <cell r="AG899" t="str">
            <v>125-810-2865</v>
          </cell>
        </row>
        <row r="900">
          <cell r="B900">
            <v>1855</v>
          </cell>
          <cell r="C900" t="str">
            <v>成型E线</v>
          </cell>
          <cell r="D900" t="str">
            <v>សន សាម៉េន</v>
          </cell>
          <cell r="E900" t="str">
            <v>SORN SAMEN</v>
          </cell>
          <cell r="F900" t="str">
            <v>F</v>
          </cell>
          <cell r="G900">
            <v>44614</v>
          </cell>
          <cell r="H900">
            <v>3</v>
          </cell>
          <cell r="I900">
            <v>44703</v>
          </cell>
        </row>
        <row r="900">
          <cell r="M900">
            <v>44704</v>
          </cell>
          <cell r="N900">
            <v>6</v>
          </cell>
          <cell r="O900">
            <v>44888</v>
          </cell>
          <cell r="P900">
            <v>44889</v>
          </cell>
          <cell r="Q900">
            <v>6</v>
          </cell>
          <cell r="R900">
            <v>45070</v>
          </cell>
          <cell r="S900">
            <v>45071</v>
          </cell>
          <cell r="T900">
            <v>6</v>
          </cell>
          <cell r="U900">
            <v>45255</v>
          </cell>
          <cell r="V900">
            <v>90491056</v>
          </cell>
          <cell r="W900">
            <v>30045</v>
          </cell>
          <cell r="X900">
            <v>39</v>
          </cell>
        </row>
        <row r="900">
          <cell r="AA900">
            <v>973228264</v>
          </cell>
        </row>
        <row r="900">
          <cell r="AG900" t="str">
            <v>124-797-1259</v>
          </cell>
        </row>
        <row r="901">
          <cell r="B901">
            <v>1856</v>
          </cell>
          <cell r="C901" t="str">
            <v>成型E线</v>
          </cell>
          <cell r="D901" t="str">
            <v>នន់ ស៊ីថន</v>
          </cell>
          <cell r="E901" t="str">
            <v>TUN SITHAN</v>
          </cell>
          <cell r="F901" t="str">
            <v>F</v>
          </cell>
          <cell r="G901">
            <v>44614</v>
          </cell>
          <cell r="H901">
            <v>3</v>
          </cell>
          <cell r="I901">
            <v>44703</v>
          </cell>
        </row>
        <row r="901">
          <cell r="M901">
            <v>44704</v>
          </cell>
          <cell r="N901">
            <v>6</v>
          </cell>
          <cell r="O901">
            <v>44888</v>
          </cell>
          <cell r="P901">
            <v>44889</v>
          </cell>
          <cell r="Q901">
            <v>6</v>
          </cell>
          <cell r="R901">
            <v>45070</v>
          </cell>
          <cell r="S901">
            <v>45071</v>
          </cell>
          <cell r="T901">
            <v>6</v>
          </cell>
          <cell r="U901">
            <v>45255</v>
          </cell>
          <cell r="V901">
            <v>90664266</v>
          </cell>
          <cell r="W901">
            <v>26038</v>
          </cell>
          <cell r="X901">
            <v>50</v>
          </cell>
        </row>
        <row r="901">
          <cell r="AA901">
            <v>889332996</v>
          </cell>
        </row>
        <row r="901">
          <cell r="AG901" t="str">
            <v>124-602-1518</v>
          </cell>
        </row>
        <row r="902">
          <cell r="B902">
            <v>1864</v>
          </cell>
          <cell r="C902" t="str">
            <v>电脑车</v>
          </cell>
          <cell r="D902" t="str">
            <v>ពេញ តុលា</v>
          </cell>
          <cell r="E902" t="str">
            <v>PENH TOLA</v>
          </cell>
          <cell r="F902" t="str">
            <v>M</v>
          </cell>
          <cell r="G902">
            <v>44614</v>
          </cell>
          <cell r="H902">
            <v>3</v>
          </cell>
          <cell r="I902">
            <v>44703</v>
          </cell>
        </row>
        <row r="902">
          <cell r="M902">
            <v>44704</v>
          </cell>
          <cell r="N902">
            <v>6</v>
          </cell>
          <cell r="O902">
            <v>44888</v>
          </cell>
          <cell r="P902">
            <v>44889</v>
          </cell>
          <cell r="Q902">
            <v>6</v>
          </cell>
          <cell r="R902">
            <v>45070</v>
          </cell>
          <cell r="S902">
            <v>45071</v>
          </cell>
          <cell r="T902">
            <v>6</v>
          </cell>
          <cell r="U902">
            <v>45255</v>
          </cell>
          <cell r="V902">
            <v>90882866</v>
          </cell>
          <cell r="W902">
            <v>33074</v>
          </cell>
          <cell r="X902">
            <v>31</v>
          </cell>
        </row>
        <row r="902">
          <cell r="AA902">
            <v>888236899</v>
          </cell>
        </row>
        <row r="902">
          <cell r="AG902" t="str">
            <v>有发票</v>
          </cell>
        </row>
        <row r="903">
          <cell r="B903">
            <v>1863</v>
          </cell>
          <cell r="C903" t="str">
            <v>裁断</v>
          </cell>
          <cell r="D903" t="str">
            <v>កែវ សាមុត</v>
          </cell>
          <cell r="E903" t="str">
            <v>KEO SAMUT</v>
          </cell>
          <cell r="F903" t="str">
            <v>F</v>
          </cell>
          <cell r="G903">
            <v>44614</v>
          </cell>
          <cell r="H903">
            <v>3</v>
          </cell>
          <cell r="I903">
            <v>44703</v>
          </cell>
        </row>
        <row r="903">
          <cell r="M903">
            <v>44704</v>
          </cell>
          <cell r="N903">
            <v>6</v>
          </cell>
          <cell r="O903">
            <v>44888</v>
          </cell>
          <cell r="P903">
            <v>44889</v>
          </cell>
          <cell r="Q903">
            <v>6</v>
          </cell>
          <cell r="R903">
            <v>45070</v>
          </cell>
          <cell r="S903">
            <v>45071</v>
          </cell>
          <cell r="T903">
            <v>6</v>
          </cell>
          <cell r="U903">
            <v>45255</v>
          </cell>
          <cell r="V903">
            <v>90537469</v>
          </cell>
          <cell r="W903">
            <v>30505</v>
          </cell>
          <cell r="X903">
            <v>38</v>
          </cell>
          <cell r="Y903" t="str">
            <v>28301170575908ភ</v>
          </cell>
        </row>
        <row r="903">
          <cell r="AA903">
            <v>888173766</v>
          </cell>
        </row>
        <row r="903">
          <cell r="AG903">
            <v>1680676</v>
          </cell>
        </row>
        <row r="904">
          <cell r="B904">
            <v>1860</v>
          </cell>
          <cell r="C904" t="str">
            <v>针车F1线</v>
          </cell>
          <cell r="D904" t="str">
            <v>ឃឹម ធាវី</v>
          </cell>
          <cell r="E904" t="str">
            <v>KHOEM THEAVY</v>
          </cell>
          <cell r="F904" t="str">
            <v>F</v>
          </cell>
          <cell r="G904">
            <v>44614</v>
          </cell>
          <cell r="H904">
            <v>3</v>
          </cell>
          <cell r="I904">
            <v>44703</v>
          </cell>
        </row>
        <row r="904">
          <cell r="M904">
            <v>44704</v>
          </cell>
          <cell r="N904">
            <v>6</v>
          </cell>
          <cell r="O904">
            <v>44888</v>
          </cell>
          <cell r="P904">
            <v>44889</v>
          </cell>
          <cell r="Q904">
            <v>6</v>
          </cell>
          <cell r="R904">
            <v>45070</v>
          </cell>
          <cell r="S904">
            <v>45071</v>
          </cell>
          <cell r="T904">
            <v>6</v>
          </cell>
          <cell r="U904">
            <v>45255</v>
          </cell>
          <cell r="V904">
            <v>90541998</v>
          </cell>
          <cell r="W904">
            <v>30503</v>
          </cell>
          <cell r="X904">
            <v>38</v>
          </cell>
        </row>
        <row r="904">
          <cell r="AA904">
            <v>70567388</v>
          </cell>
        </row>
        <row r="904">
          <cell r="AG904" t="str">
            <v>125-862-6458</v>
          </cell>
        </row>
        <row r="905">
          <cell r="B905">
            <v>1859</v>
          </cell>
          <cell r="C905" t="str">
            <v>针车F5线</v>
          </cell>
          <cell r="D905" t="str">
            <v>ស៊ាង សែត</v>
          </cell>
          <cell r="E905" t="str">
            <v>SEANG SET</v>
          </cell>
          <cell r="F905" t="str">
            <v>F</v>
          </cell>
          <cell r="G905">
            <v>44614</v>
          </cell>
          <cell r="H905">
            <v>3</v>
          </cell>
          <cell r="I905">
            <v>44703</v>
          </cell>
        </row>
        <row r="905">
          <cell r="M905">
            <v>44704</v>
          </cell>
          <cell r="N905">
            <v>6</v>
          </cell>
          <cell r="O905">
            <v>44888</v>
          </cell>
          <cell r="P905">
            <v>44889</v>
          </cell>
          <cell r="Q905">
            <v>6</v>
          </cell>
          <cell r="R905">
            <v>45070</v>
          </cell>
          <cell r="S905">
            <v>45071</v>
          </cell>
          <cell r="T905">
            <v>6</v>
          </cell>
          <cell r="U905">
            <v>45255</v>
          </cell>
          <cell r="V905">
            <v>90787011</v>
          </cell>
          <cell r="W905">
            <v>31606</v>
          </cell>
          <cell r="X905">
            <v>35</v>
          </cell>
          <cell r="Y905" t="str">
            <v>28601160037563ត</v>
          </cell>
        </row>
        <row r="905">
          <cell r="AA905">
            <v>883675631</v>
          </cell>
        </row>
        <row r="905">
          <cell r="AG905" t="str">
            <v>125-863-3393</v>
          </cell>
        </row>
        <row r="906">
          <cell r="B906">
            <v>1858</v>
          </cell>
          <cell r="C906" t="str">
            <v>针车E3线</v>
          </cell>
          <cell r="D906" t="str">
            <v>ចាប ចាន់</v>
          </cell>
          <cell r="E906" t="str">
            <v>CHAB CHAN</v>
          </cell>
          <cell r="F906" t="str">
            <v>F</v>
          </cell>
          <cell r="G906">
            <v>44614</v>
          </cell>
          <cell r="H906">
            <v>3</v>
          </cell>
          <cell r="I906">
            <v>44703</v>
          </cell>
        </row>
        <row r="906">
          <cell r="M906">
            <v>44704</v>
          </cell>
          <cell r="N906">
            <v>6</v>
          </cell>
          <cell r="O906">
            <v>44888</v>
          </cell>
          <cell r="P906">
            <v>44889</v>
          </cell>
          <cell r="Q906">
            <v>6</v>
          </cell>
          <cell r="R906">
            <v>45070</v>
          </cell>
          <cell r="S906">
            <v>45071</v>
          </cell>
          <cell r="T906">
            <v>6</v>
          </cell>
          <cell r="U906">
            <v>45255</v>
          </cell>
          <cell r="V906">
            <v>90669651</v>
          </cell>
          <cell r="W906">
            <v>34887</v>
          </cell>
          <cell r="X906">
            <v>26</v>
          </cell>
          <cell r="Y906" t="str">
            <v>2950317065838ស</v>
          </cell>
        </row>
        <row r="906">
          <cell r="AA906">
            <v>889823129</v>
          </cell>
        </row>
        <row r="907">
          <cell r="B907">
            <v>1867</v>
          </cell>
          <cell r="C907" t="str">
            <v>成型E线</v>
          </cell>
          <cell r="D907" t="str">
            <v>កូវ ចន្ធី</v>
          </cell>
          <cell r="E907" t="str">
            <v>KOV CHANTHY</v>
          </cell>
          <cell r="F907" t="str">
            <v>F</v>
          </cell>
          <cell r="G907">
            <v>44615</v>
          </cell>
          <cell r="H907">
            <v>3</v>
          </cell>
          <cell r="I907">
            <v>44704</v>
          </cell>
        </row>
        <row r="907">
          <cell r="M907">
            <v>44705</v>
          </cell>
          <cell r="N907">
            <v>6</v>
          </cell>
          <cell r="O907">
            <v>44889</v>
          </cell>
          <cell r="P907">
            <v>44890</v>
          </cell>
          <cell r="Q907">
            <v>6</v>
          </cell>
          <cell r="R907">
            <v>45071</v>
          </cell>
          <cell r="S907">
            <v>45072</v>
          </cell>
          <cell r="T907">
            <v>6</v>
          </cell>
          <cell r="U907">
            <v>45256</v>
          </cell>
          <cell r="V907">
            <v>90634279</v>
          </cell>
          <cell r="W907">
            <v>36112</v>
          </cell>
          <cell r="X907">
            <v>23</v>
          </cell>
          <cell r="Y907" t="str">
            <v>29804170694601ម</v>
          </cell>
        </row>
        <row r="907">
          <cell r="AA907">
            <v>973923722</v>
          </cell>
        </row>
        <row r="907">
          <cell r="AG907">
            <v>1961803</v>
          </cell>
        </row>
        <row r="908">
          <cell r="B908">
            <v>1870</v>
          </cell>
          <cell r="C908" t="str">
            <v>裁断</v>
          </cell>
          <cell r="D908" t="str">
            <v>សូត លីស</v>
          </cell>
          <cell r="E908" t="str">
            <v>SOT LIS</v>
          </cell>
          <cell r="F908" t="str">
            <v>F</v>
          </cell>
          <cell r="G908">
            <v>44615</v>
          </cell>
          <cell r="H908">
            <v>3</v>
          </cell>
          <cell r="I908">
            <v>44704</v>
          </cell>
        </row>
        <row r="908">
          <cell r="M908">
            <v>44705</v>
          </cell>
          <cell r="N908">
            <v>6</v>
          </cell>
          <cell r="O908">
            <v>44889</v>
          </cell>
          <cell r="P908">
            <v>44890</v>
          </cell>
          <cell r="Q908">
            <v>6</v>
          </cell>
          <cell r="R908">
            <v>45071</v>
          </cell>
          <cell r="S908">
            <v>45072</v>
          </cell>
          <cell r="T908">
            <v>6</v>
          </cell>
          <cell r="U908">
            <v>45256</v>
          </cell>
          <cell r="V908">
            <v>90949393</v>
          </cell>
          <cell r="W908">
            <v>37359</v>
          </cell>
          <cell r="X908">
            <v>19</v>
          </cell>
          <cell r="Y908" t="str">
            <v>20211212671376ឈ</v>
          </cell>
        </row>
        <row r="908">
          <cell r="AA908">
            <v>974007929</v>
          </cell>
        </row>
        <row r="908">
          <cell r="AG908" t="str">
            <v>128-472-4511</v>
          </cell>
        </row>
        <row r="909">
          <cell r="B909">
            <v>1869</v>
          </cell>
          <cell r="C909" t="str">
            <v>印刷</v>
          </cell>
          <cell r="D909" t="str">
            <v>សួង ស្រី</v>
          </cell>
          <cell r="E909" t="str">
            <v>SUONG SREY</v>
          </cell>
          <cell r="F909" t="str">
            <v>M</v>
          </cell>
          <cell r="G909">
            <v>44615</v>
          </cell>
          <cell r="H909">
            <v>3</v>
          </cell>
          <cell r="I909">
            <v>44704</v>
          </cell>
        </row>
        <row r="909">
          <cell r="M909">
            <v>44705</v>
          </cell>
          <cell r="N909">
            <v>6</v>
          </cell>
          <cell r="O909">
            <v>44889</v>
          </cell>
          <cell r="P909">
            <v>44890</v>
          </cell>
          <cell r="Q909">
            <v>6</v>
          </cell>
          <cell r="R909">
            <v>45071</v>
          </cell>
          <cell r="S909">
            <v>45072</v>
          </cell>
          <cell r="T909">
            <v>6</v>
          </cell>
          <cell r="U909">
            <v>45256</v>
          </cell>
          <cell r="V909">
            <v>90897102</v>
          </cell>
          <cell r="W909">
            <v>36744</v>
          </cell>
          <cell r="X909">
            <v>21</v>
          </cell>
          <cell r="Y909" t="str">
            <v>10006192112308ខ</v>
          </cell>
        </row>
        <row r="909">
          <cell r="AA909">
            <v>887194811</v>
          </cell>
        </row>
        <row r="909">
          <cell r="AG909" t="str">
            <v>124-347-6971</v>
          </cell>
        </row>
        <row r="910">
          <cell r="B910">
            <v>1868</v>
          </cell>
          <cell r="C910" t="str">
            <v>品管</v>
          </cell>
          <cell r="D910" t="str">
            <v>ចាន់ លក្ខិណា</v>
          </cell>
          <cell r="E910" t="str">
            <v>CHAN LEAKHNA</v>
          </cell>
          <cell r="F910" t="str">
            <v>F</v>
          </cell>
          <cell r="G910">
            <v>44615</v>
          </cell>
          <cell r="H910">
            <v>3</v>
          </cell>
          <cell r="I910">
            <v>44704</v>
          </cell>
        </row>
        <row r="910">
          <cell r="M910">
            <v>44705</v>
          </cell>
          <cell r="N910">
            <v>6</v>
          </cell>
          <cell r="O910">
            <v>44889</v>
          </cell>
          <cell r="P910">
            <v>44890</v>
          </cell>
          <cell r="Q910">
            <v>6</v>
          </cell>
          <cell r="R910">
            <v>45071</v>
          </cell>
          <cell r="S910">
            <v>45072</v>
          </cell>
          <cell r="T910">
            <v>6</v>
          </cell>
          <cell r="U910">
            <v>45256</v>
          </cell>
          <cell r="V910">
            <v>90876623</v>
          </cell>
          <cell r="W910">
            <v>36058</v>
          </cell>
          <cell r="X910">
            <v>23</v>
          </cell>
          <cell r="Y910" t="str">
            <v>29803181311936ព</v>
          </cell>
        </row>
        <row r="910">
          <cell r="AA910">
            <v>885998794</v>
          </cell>
        </row>
        <row r="910">
          <cell r="AG910">
            <v>2041325</v>
          </cell>
        </row>
        <row r="911">
          <cell r="B911">
            <v>1866</v>
          </cell>
          <cell r="C911" t="str">
            <v>裁断</v>
          </cell>
          <cell r="D911" t="str">
            <v>យុន សម័យ</v>
          </cell>
          <cell r="E911" t="str">
            <v>YUN SAMAI</v>
          </cell>
          <cell r="F911" t="str">
            <v>F</v>
          </cell>
          <cell r="G911">
            <v>44615</v>
          </cell>
          <cell r="H911">
            <v>3</v>
          </cell>
          <cell r="I911">
            <v>44704</v>
          </cell>
        </row>
        <row r="911">
          <cell r="M911">
            <v>44705</v>
          </cell>
          <cell r="N911">
            <v>6</v>
          </cell>
          <cell r="O911">
            <v>44889</v>
          </cell>
          <cell r="P911">
            <v>44890</v>
          </cell>
          <cell r="Q911">
            <v>6</v>
          </cell>
          <cell r="R911">
            <v>45071</v>
          </cell>
          <cell r="S911">
            <v>45072</v>
          </cell>
          <cell r="T911">
            <v>6</v>
          </cell>
          <cell r="U911">
            <v>45256</v>
          </cell>
          <cell r="V911">
            <v>90661006</v>
          </cell>
          <cell r="W911">
            <v>35664</v>
          </cell>
          <cell r="X911">
            <v>24</v>
          </cell>
          <cell r="Y911" t="str">
            <v>29706160130549ប</v>
          </cell>
        </row>
        <row r="911">
          <cell r="AA911">
            <v>962534934</v>
          </cell>
        </row>
        <row r="911">
          <cell r="AG911" t="str">
            <v>124-011-2347</v>
          </cell>
        </row>
        <row r="912">
          <cell r="B912">
            <v>1865</v>
          </cell>
          <cell r="C912" t="str">
            <v>裁断</v>
          </cell>
          <cell r="D912" t="str">
            <v>ពិន លី</v>
          </cell>
          <cell r="E912" t="str">
            <v>PIN LY</v>
          </cell>
          <cell r="F912" t="str">
            <v>F</v>
          </cell>
          <cell r="G912">
            <v>44615</v>
          </cell>
          <cell r="H912">
            <v>3</v>
          </cell>
          <cell r="I912">
            <v>44704</v>
          </cell>
        </row>
        <row r="912">
          <cell r="M912">
            <v>44705</v>
          </cell>
          <cell r="N912">
            <v>6</v>
          </cell>
          <cell r="O912">
            <v>44889</v>
          </cell>
          <cell r="P912">
            <v>44890</v>
          </cell>
          <cell r="Q912">
            <v>6</v>
          </cell>
          <cell r="R912">
            <v>45071</v>
          </cell>
          <cell r="S912">
            <v>45072</v>
          </cell>
          <cell r="T912">
            <v>6</v>
          </cell>
          <cell r="U912">
            <v>45256</v>
          </cell>
          <cell r="V912">
            <v>90903612</v>
          </cell>
          <cell r="W912">
            <v>29956</v>
          </cell>
          <cell r="X912">
            <v>40</v>
          </cell>
          <cell r="Y912" t="str">
            <v>28212192273141ឌ</v>
          </cell>
        </row>
        <row r="912">
          <cell r="AA912">
            <v>885973308</v>
          </cell>
        </row>
        <row r="912">
          <cell r="AG912" t="str">
            <v>124-671-1856</v>
          </cell>
        </row>
        <row r="913">
          <cell r="B913">
            <v>1871</v>
          </cell>
          <cell r="C913" t="str">
            <v>针车F5线</v>
          </cell>
          <cell r="D913" t="str">
            <v>តី សំអុល</v>
          </cell>
          <cell r="E913" t="str">
            <v>TEY SAMOL</v>
          </cell>
          <cell r="F913" t="str">
            <v>M</v>
          </cell>
          <cell r="G913">
            <v>44615</v>
          </cell>
          <cell r="H913">
            <v>3</v>
          </cell>
          <cell r="I913">
            <v>44704</v>
          </cell>
        </row>
        <row r="913">
          <cell r="M913">
            <v>44705</v>
          </cell>
          <cell r="N913">
            <v>6</v>
          </cell>
          <cell r="O913">
            <v>44889</v>
          </cell>
          <cell r="P913">
            <v>44890</v>
          </cell>
          <cell r="Q913">
            <v>6</v>
          </cell>
          <cell r="R913">
            <v>45071</v>
          </cell>
          <cell r="S913">
            <v>45072</v>
          </cell>
          <cell r="T913">
            <v>6</v>
          </cell>
          <cell r="U913">
            <v>45256</v>
          </cell>
          <cell r="V913">
            <v>90751384</v>
          </cell>
          <cell r="W913">
            <v>29346</v>
          </cell>
          <cell r="X913">
            <v>41</v>
          </cell>
        </row>
        <row r="913">
          <cell r="AG913">
            <v>1866104</v>
          </cell>
        </row>
        <row r="914">
          <cell r="B914">
            <v>1862</v>
          </cell>
          <cell r="C914" t="str">
            <v>成型E线</v>
          </cell>
          <cell r="D914" t="str">
            <v>អ៊ុង សាវន</v>
          </cell>
          <cell r="E914" t="str">
            <v>UNG SAVON</v>
          </cell>
          <cell r="F914" t="str">
            <v>F</v>
          </cell>
          <cell r="G914">
            <v>44614</v>
          </cell>
          <cell r="H914">
            <v>3</v>
          </cell>
          <cell r="I914">
            <v>44703</v>
          </cell>
        </row>
        <row r="914">
          <cell r="M914">
            <v>44704</v>
          </cell>
          <cell r="N914">
            <v>6</v>
          </cell>
          <cell r="O914">
            <v>44888</v>
          </cell>
          <cell r="P914">
            <v>44889</v>
          </cell>
          <cell r="Q914">
            <v>6</v>
          </cell>
          <cell r="R914">
            <v>45070</v>
          </cell>
          <cell r="S914">
            <v>45071</v>
          </cell>
          <cell r="T914">
            <v>6</v>
          </cell>
          <cell r="U914">
            <v>45255</v>
          </cell>
          <cell r="V914">
            <v>90871385</v>
          </cell>
          <cell r="W914">
            <v>33655</v>
          </cell>
          <cell r="X914">
            <v>30</v>
          </cell>
          <cell r="Y914" t="str">
            <v>29206170805349ភ</v>
          </cell>
        </row>
        <row r="914">
          <cell r="AA914">
            <v>17417677</v>
          </cell>
        </row>
        <row r="914">
          <cell r="AG914" t="str">
            <v>125-444-2660</v>
          </cell>
        </row>
        <row r="915">
          <cell r="B915">
            <v>1872</v>
          </cell>
          <cell r="C915" t="str">
            <v>针车F5线</v>
          </cell>
          <cell r="D915" t="str">
            <v>ស៊ុង សុវណ្ណា</v>
          </cell>
          <cell r="E915" t="str">
            <v>SUNG SOVANNA</v>
          </cell>
          <cell r="F915" t="str">
            <v>F</v>
          </cell>
          <cell r="G915">
            <v>44616</v>
          </cell>
          <cell r="H915">
            <v>3</v>
          </cell>
          <cell r="I915">
            <v>44705</v>
          </cell>
        </row>
        <row r="915">
          <cell r="M915">
            <v>44706</v>
          </cell>
          <cell r="N915">
            <v>6</v>
          </cell>
          <cell r="O915">
            <v>44890</v>
          </cell>
          <cell r="P915">
            <v>44891</v>
          </cell>
          <cell r="Q915">
            <v>6</v>
          </cell>
          <cell r="R915">
            <v>45072</v>
          </cell>
          <cell r="S915">
            <v>45073</v>
          </cell>
          <cell r="T915">
            <v>6</v>
          </cell>
          <cell r="U915">
            <v>45257</v>
          </cell>
          <cell r="V915">
            <v>90908277</v>
          </cell>
          <cell r="W915">
            <v>36952</v>
          </cell>
          <cell r="X915">
            <v>21</v>
          </cell>
          <cell r="Y915" t="str">
            <v>20106202386987ផ</v>
          </cell>
        </row>
        <row r="915">
          <cell r="AA915">
            <v>888068502</v>
          </cell>
        </row>
        <row r="915">
          <cell r="AG915" t="str">
            <v>124-544-0250</v>
          </cell>
        </row>
        <row r="916">
          <cell r="B916">
            <v>1873</v>
          </cell>
          <cell r="C916" t="str">
            <v>面仓</v>
          </cell>
          <cell r="D916" t="str">
            <v>តាំង គឹមរង់</v>
          </cell>
          <cell r="E916" t="str">
            <v>TANG KOEMRANG</v>
          </cell>
          <cell r="F916" t="str">
            <v>F</v>
          </cell>
          <cell r="G916">
            <v>44616</v>
          </cell>
          <cell r="H916">
            <v>3</v>
          </cell>
          <cell r="I916">
            <v>44705</v>
          </cell>
        </row>
        <row r="916">
          <cell r="M916">
            <v>44706</v>
          </cell>
          <cell r="N916">
            <v>6</v>
          </cell>
          <cell r="O916">
            <v>44890</v>
          </cell>
          <cell r="P916">
            <v>44891</v>
          </cell>
          <cell r="Q916">
            <v>6</v>
          </cell>
          <cell r="R916">
            <v>45072</v>
          </cell>
          <cell r="S916">
            <v>45073</v>
          </cell>
          <cell r="T916">
            <v>6</v>
          </cell>
          <cell r="U916">
            <v>45257</v>
          </cell>
          <cell r="V916">
            <v>90928796</v>
          </cell>
          <cell r="W916">
            <v>32473</v>
          </cell>
          <cell r="X916">
            <v>33</v>
          </cell>
          <cell r="Y916" t="str">
            <v>28808181632290យ</v>
          </cell>
        </row>
        <row r="916">
          <cell r="AA916">
            <v>887949737</v>
          </cell>
        </row>
        <row r="916">
          <cell r="AG916">
            <v>1874766</v>
          </cell>
        </row>
        <row r="917">
          <cell r="B917">
            <v>1874</v>
          </cell>
          <cell r="C917" t="str">
            <v>电脑车</v>
          </cell>
          <cell r="D917" t="str">
            <v>សាន់ និមិត្ដ</v>
          </cell>
          <cell r="E917" t="str">
            <v>SAN NIMIT</v>
          </cell>
          <cell r="F917" t="str">
            <v>M</v>
          </cell>
          <cell r="G917">
            <v>44616</v>
          </cell>
          <cell r="H917">
            <v>3</v>
          </cell>
          <cell r="I917">
            <v>44705</v>
          </cell>
        </row>
        <row r="917">
          <cell r="M917">
            <v>44706</v>
          </cell>
          <cell r="N917">
            <v>6</v>
          </cell>
          <cell r="O917">
            <v>44890</v>
          </cell>
          <cell r="P917">
            <v>44891</v>
          </cell>
          <cell r="Q917">
            <v>6</v>
          </cell>
          <cell r="R917">
            <v>45072</v>
          </cell>
          <cell r="S917">
            <v>45073</v>
          </cell>
          <cell r="T917">
            <v>6</v>
          </cell>
          <cell r="U917">
            <v>45257</v>
          </cell>
          <cell r="V917">
            <v>90608579</v>
          </cell>
          <cell r="W917">
            <v>32206</v>
          </cell>
          <cell r="X917">
            <v>33</v>
          </cell>
        </row>
        <row r="917">
          <cell r="AA917">
            <v>883702399</v>
          </cell>
        </row>
        <row r="917">
          <cell r="AG917" t="str">
            <v>有发票</v>
          </cell>
        </row>
        <row r="918">
          <cell r="B918">
            <v>1875</v>
          </cell>
          <cell r="C918" t="str">
            <v>电脑车</v>
          </cell>
          <cell r="D918" t="str">
            <v>ហឿង ស្មៀន</v>
          </cell>
          <cell r="E918" t="str">
            <v>HOEURNG SMIEN</v>
          </cell>
          <cell r="F918" t="str">
            <v>M</v>
          </cell>
          <cell r="G918">
            <v>44616</v>
          </cell>
          <cell r="H918">
            <v>3</v>
          </cell>
          <cell r="I918">
            <v>44705</v>
          </cell>
        </row>
        <row r="918">
          <cell r="M918">
            <v>44706</v>
          </cell>
          <cell r="N918">
            <v>6</v>
          </cell>
          <cell r="O918">
            <v>44890</v>
          </cell>
          <cell r="P918">
            <v>44891</v>
          </cell>
          <cell r="Q918">
            <v>6</v>
          </cell>
          <cell r="R918">
            <v>45072</v>
          </cell>
          <cell r="S918">
            <v>45073</v>
          </cell>
          <cell r="T918">
            <v>6</v>
          </cell>
          <cell r="U918">
            <v>45257</v>
          </cell>
          <cell r="V918">
            <v>90892383</v>
          </cell>
          <cell r="W918">
            <v>36412</v>
          </cell>
          <cell r="X918">
            <v>22</v>
          </cell>
        </row>
        <row r="918">
          <cell r="AA918">
            <v>714182803</v>
          </cell>
        </row>
        <row r="918">
          <cell r="AG918" t="str">
            <v>124-586-2584</v>
          </cell>
        </row>
        <row r="919">
          <cell r="B919">
            <v>1876</v>
          </cell>
          <cell r="C919" t="str">
            <v>成型C线</v>
          </cell>
          <cell r="D919" t="str">
            <v>សេង វណ្ណ:</v>
          </cell>
          <cell r="E919" t="str">
            <v>SEK VANNAK</v>
          </cell>
          <cell r="F919" t="str">
            <v>M</v>
          </cell>
          <cell r="G919">
            <v>44616</v>
          </cell>
          <cell r="H919">
            <v>3</v>
          </cell>
          <cell r="I919">
            <v>44705</v>
          </cell>
        </row>
        <row r="919">
          <cell r="M919">
            <v>44706</v>
          </cell>
          <cell r="N919">
            <v>6</v>
          </cell>
          <cell r="O919">
            <v>44890</v>
          </cell>
          <cell r="P919">
            <v>44891</v>
          </cell>
          <cell r="Q919">
            <v>6</v>
          </cell>
          <cell r="R919">
            <v>45072</v>
          </cell>
          <cell r="S919">
            <v>45073</v>
          </cell>
          <cell r="T919">
            <v>6</v>
          </cell>
          <cell r="U919">
            <v>45257</v>
          </cell>
          <cell r="V919">
            <v>90662556</v>
          </cell>
          <cell r="W919">
            <v>36466</v>
          </cell>
          <cell r="X919">
            <v>22</v>
          </cell>
          <cell r="Y919" t="str">
            <v>19910170948384-ឡ</v>
          </cell>
        </row>
        <row r="919">
          <cell r="AG919" t="str">
            <v>128-890-1411</v>
          </cell>
        </row>
        <row r="920">
          <cell r="B920">
            <v>1877</v>
          </cell>
          <cell r="C920" t="str">
            <v>针车E3线</v>
          </cell>
          <cell r="D920" t="str">
            <v>ស៊ាន សំអន</v>
          </cell>
          <cell r="E920" t="str">
            <v>SEAN SOMAN</v>
          </cell>
          <cell r="F920" t="str">
            <v>F</v>
          </cell>
          <cell r="G920">
            <v>44617</v>
          </cell>
          <cell r="H920">
            <v>3</v>
          </cell>
          <cell r="I920">
            <v>44706</v>
          </cell>
        </row>
        <row r="920">
          <cell r="M920">
            <v>44707</v>
          </cell>
          <cell r="N920">
            <v>6</v>
          </cell>
          <cell r="O920">
            <v>44891</v>
          </cell>
          <cell r="P920">
            <v>44892</v>
          </cell>
          <cell r="Q920">
            <v>6</v>
          </cell>
          <cell r="R920">
            <v>45073</v>
          </cell>
          <cell r="S920">
            <v>45074</v>
          </cell>
          <cell r="T920">
            <v>6</v>
          </cell>
          <cell r="U920">
            <v>45258</v>
          </cell>
          <cell r="V920">
            <v>90642944</v>
          </cell>
          <cell r="W920">
            <v>34545</v>
          </cell>
          <cell r="X920">
            <v>27</v>
          </cell>
          <cell r="Y920" t="str">
            <v>29405181414239ប</v>
          </cell>
        </row>
        <row r="920">
          <cell r="AA920">
            <v>60912691</v>
          </cell>
        </row>
        <row r="920">
          <cell r="AG920" t="str">
            <v>124-487-6722</v>
          </cell>
        </row>
        <row r="921">
          <cell r="B921">
            <v>1878</v>
          </cell>
          <cell r="C921" t="str">
            <v>针车A1线</v>
          </cell>
          <cell r="D921" t="str">
            <v>យ​ន្ដ ស្រីទូច</v>
          </cell>
          <cell r="E921" t="str">
            <v>YUN SREYTOUCH</v>
          </cell>
          <cell r="F921" t="str">
            <v>F</v>
          </cell>
          <cell r="G921">
            <v>44617</v>
          </cell>
          <cell r="H921">
            <v>3</v>
          </cell>
          <cell r="I921">
            <v>44706</v>
          </cell>
        </row>
        <row r="921">
          <cell r="M921">
            <v>44707</v>
          </cell>
          <cell r="N921">
            <v>6</v>
          </cell>
          <cell r="O921">
            <v>44891</v>
          </cell>
          <cell r="P921">
            <v>44892</v>
          </cell>
          <cell r="Q921">
            <v>6</v>
          </cell>
          <cell r="R921">
            <v>45073</v>
          </cell>
          <cell r="S921">
            <v>45074</v>
          </cell>
          <cell r="T921">
            <v>6</v>
          </cell>
          <cell r="U921">
            <v>45258</v>
          </cell>
          <cell r="V921">
            <v>90747281</v>
          </cell>
          <cell r="W921">
            <v>33988</v>
          </cell>
          <cell r="X921">
            <v>29</v>
          </cell>
          <cell r="Y921" t="str">
            <v>29303170655608ព</v>
          </cell>
        </row>
        <row r="921">
          <cell r="AA921">
            <v>973028065</v>
          </cell>
        </row>
        <row r="921">
          <cell r="AG921" t="str">
            <v>136-734-9995</v>
          </cell>
        </row>
        <row r="922">
          <cell r="B922">
            <v>1879</v>
          </cell>
          <cell r="C922" t="str">
            <v>成型E线</v>
          </cell>
          <cell r="D922" t="str">
            <v>សៀ ខ្មៅ</v>
          </cell>
          <cell r="E922" t="str">
            <v>SIE KHNAO</v>
          </cell>
          <cell r="F922" t="str">
            <v>F</v>
          </cell>
          <cell r="G922">
            <v>44617</v>
          </cell>
          <cell r="H922">
            <v>3</v>
          </cell>
          <cell r="I922">
            <v>44706</v>
          </cell>
        </row>
        <row r="922">
          <cell r="M922">
            <v>44707</v>
          </cell>
          <cell r="N922">
            <v>6</v>
          </cell>
          <cell r="O922">
            <v>44891</v>
          </cell>
          <cell r="P922">
            <v>44892</v>
          </cell>
          <cell r="Q922">
            <v>6</v>
          </cell>
          <cell r="R922">
            <v>45073</v>
          </cell>
          <cell r="S922">
            <v>45074</v>
          </cell>
          <cell r="T922">
            <v>6</v>
          </cell>
          <cell r="U922">
            <v>45258</v>
          </cell>
          <cell r="V922">
            <v>90955957</v>
          </cell>
          <cell r="W922">
            <v>26574</v>
          </cell>
          <cell r="X922">
            <v>49</v>
          </cell>
        </row>
        <row r="922">
          <cell r="AA922">
            <v>888901139</v>
          </cell>
        </row>
        <row r="922">
          <cell r="AG922" t="str">
            <v>124-865-5104</v>
          </cell>
        </row>
        <row r="923">
          <cell r="B923">
            <v>1880</v>
          </cell>
          <cell r="C923" t="str">
            <v>针车A2线</v>
          </cell>
          <cell r="D923" t="str">
            <v>ព្រំ មារិន្នា</v>
          </cell>
          <cell r="E923" t="str">
            <v>PRUM MEARINNEA</v>
          </cell>
          <cell r="F923" t="str">
            <v>F</v>
          </cell>
          <cell r="G923">
            <v>44617</v>
          </cell>
          <cell r="H923">
            <v>3</v>
          </cell>
          <cell r="I923">
            <v>44706</v>
          </cell>
        </row>
        <row r="923">
          <cell r="M923">
            <v>44707</v>
          </cell>
          <cell r="N923">
            <v>6</v>
          </cell>
          <cell r="O923">
            <v>44891</v>
          </cell>
          <cell r="P923">
            <v>44892</v>
          </cell>
          <cell r="Q923">
            <v>6</v>
          </cell>
          <cell r="R923">
            <v>45073</v>
          </cell>
          <cell r="S923">
            <v>45074</v>
          </cell>
          <cell r="T923">
            <v>6</v>
          </cell>
          <cell r="U923">
            <v>45258</v>
          </cell>
          <cell r="V923">
            <v>90644557</v>
          </cell>
          <cell r="W923">
            <v>35509</v>
          </cell>
          <cell r="X923">
            <v>24</v>
          </cell>
          <cell r="Y923" t="str">
            <v>29709160314531ធ</v>
          </cell>
        </row>
        <row r="923">
          <cell r="AA923">
            <v>81872756</v>
          </cell>
        </row>
        <row r="923">
          <cell r="AG923" t="str">
            <v>125-863-0149</v>
          </cell>
        </row>
        <row r="924">
          <cell r="B924">
            <v>1881</v>
          </cell>
          <cell r="C924" t="str">
            <v>针车A1线</v>
          </cell>
          <cell r="D924" t="str">
            <v>យ៉ាត់ ពេទ្យ</v>
          </cell>
          <cell r="E924" t="str">
            <v>YATH PET</v>
          </cell>
          <cell r="F924" t="str">
            <v>F</v>
          </cell>
          <cell r="G924">
            <v>44617</v>
          </cell>
          <cell r="H924">
            <v>3</v>
          </cell>
          <cell r="I924">
            <v>44706</v>
          </cell>
        </row>
        <row r="924">
          <cell r="M924">
            <v>44707</v>
          </cell>
          <cell r="N924">
            <v>6</v>
          </cell>
          <cell r="O924">
            <v>44891</v>
          </cell>
          <cell r="P924">
            <v>44892</v>
          </cell>
          <cell r="Q924">
            <v>6</v>
          </cell>
          <cell r="R924">
            <v>45073</v>
          </cell>
          <cell r="S924">
            <v>45074</v>
          </cell>
          <cell r="T924">
            <v>6</v>
          </cell>
          <cell r="U924">
            <v>45258</v>
          </cell>
          <cell r="V924">
            <v>90625331</v>
          </cell>
          <cell r="W924">
            <v>36221</v>
          </cell>
          <cell r="X924">
            <v>23</v>
          </cell>
        </row>
        <row r="924">
          <cell r="AA924">
            <v>978124262</v>
          </cell>
        </row>
        <row r="924">
          <cell r="AG924" t="str">
            <v>133-924-8720</v>
          </cell>
        </row>
        <row r="925">
          <cell r="B925">
            <v>1882</v>
          </cell>
          <cell r="C925" t="str">
            <v>电脑车</v>
          </cell>
          <cell r="D925" t="str">
            <v>ចាន់ បូរ៉ា</v>
          </cell>
          <cell r="E925" t="str">
            <v>CHAN BORA</v>
          </cell>
          <cell r="F925" t="str">
            <v>M</v>
          </cell>
          <cell r="G925">
            <v>44617</v>
          </cell>
          <cell r="H925">
            <v>3</v>
          </cell>
          <cell r="I925">
            <v>44706</v>
          </cell>
        </row>
        <row r="925">
          <cell r="M925">
            <v>44707</v>
          </cell>
          <cell r="N925">
            <v>6</v>
          </cell>
          <cell r="O925">
            <v>44891</v>
          </cell>
          <cell r="P925">
            <v>44892</v>
          </cell>
          <cell r="Q925">
            <v>6</v>
          </cell>
          <cell r="R925">
            <v>45073</v>
          </cell>
          <cell r="S925">
            <v>45074</v>
          </cell>
          <cell r="T925">
            <v>6</v>
          </cell>
          <cell r="U925">
            <v>45258</v>
          </cell>
          <cell r="V925">
            <v>90659927</v>
          </cell>
          <cell r="W925">
            <v>33888</v>
          </cell>
          <cell r="X925">
            <v>29</v>
          </cell>
          <cell r="Y925" t="str">
            <v>19204170700253ឈ</v>
          </cell>
        </row>
        <row r="925">
          <cell r="AA925">
            <v>977704833</v>
          </cell>
        </row>
        <row r="925">
          <cell r="AG925" t="str">
            <v>124-745-6712</v>
          </cell>
        </row>
        <row r="926">
          <cell r="B926">
            <v>1883</v>
          </cell>
          <cell r="C926" t="str">
            <v>针车A1线</v>
          </cell>
          <cell r="D926" t="str">
            <v>រិត ច័ន្ទធីតា</v>
          </cell>
          <cell r="E926" t="str">
            <v>RITH CHANTHIDA</v>
          </cell>
          <cell r="F926" t="str">
            <v>F</v>
          </cell>
          <cell r="G926">
            <v>44617</v>
          </cell>
          <cell r="H926">
            <v>3</v>
          </cell>
          <cell r="I926">
            <v>44706</v>
          </cell>
        </row>
        <row r="926">
          <cell r="M926">
            <v>44707</v>
          </cell>
          <cell r="N926">
            <v>6</v>
          </cell>
          <cell r="O926">
            <v>44891</v>
          </cell>
          <cell r="P926">
            <v>44892</v>
          </cell>
          <cell r="Q926">
            <v>6</v>
          </cell>
          <cell r="R926">
            <v>45073</v>
          </cell>
          <cell r="S926">
            <v>45074</v>
          </cell>
          <cell r="T926">
            <v>6</v>
          </cell>
          <cell r="U926">
            <v>45258</v>
          </cell>
          <cell r="V926">
            <v>90959953</v>
          </cell>
          <cell r="W926">
            <v>37773</v>
          </cell>
          <cell r="X926">
            <v>18</v>
          </cell>
        </row>
        <row r="926">
          <cell r="AG926" t="str">
            <v>128-855-5949</v>
          </cell>
        </row>
        <row r="927">
          <cell r="B927">
            <v>1884</v>
          </cell>
          <cell r="C927" t="str">
            <v>针车A2线</v>
          </cell>
          <cell r="D927" t="str">
            <v>ចែម ណយ</v>
          </cell>
          <cell r="E927" t="str">
            <v>CHEM NORY</v>
          </cell>
          <cell r="F927" t="str">
            <v>F</v>
          </cell>
          <cell r="G927">
            <v>44617</v>
          </cell>
          <cell r="H927">
            <v>3</v>
          </cell>
          <cell r="I927">
            <v>44706</v>
          </cell>
        </row>
        <row r="927">
          <cell r="M927">
            <v>44707</v>
          </cell>
          <cell r="N927">
            <v>6</v>
          </cell>
          <cell r="O927">
            <v>44891</v>
          </cell>
          <cell r="P927">
            <v>44892</v>
          </cell>
          <cell r="Q927">
            <v>6</v>
          </cell>
          <cell r="R927">
            <v>45073</v>
          </cell>
          <cell r="S927">
            <v>45074</v>
          </cell>
          <cell r="T927">
            <v>6</v>
          </cell>
          <cell r="U927">
            <v>45258</v>
          </cell>
          <cell r="V927">
            <v>150907127</v>
          </cell>
          <cell r="W927">
            <v>37082</v>
          </cell>
          <cell r="X927">
            <v>20</v>
          </cell>
        </row>
        <row r="927">
          <cell r="AA927">
            <v>973514699</v>
          </cell>
        </row>
        <row r="927">
          <cell r="AG927" t="str">
            <v>129-210-1161</v>
          </cell>
        </row>
        <row r="928">
          <cell r="B928">
            <v>1885</v>
          </cell>
          <cell r="C928" t="str">
            <v>印刷</v>
          </cell>
          <cell r="D928" t="str">
            <v>យឿន ភឿក</v>
          </cell>
          <cell r="E928" t="str">
            <v>YOEUEN PHOEURK</v>
          </cell>
          <cell r="F928" t="str">
            <v>M</v>
          </cell>
          <cell r="G928">
            <v>44617</v>
          </cell>
          <cell r="H928">
            <v>3</v>
          </cell>
          <cell r="I928">
            <v>44706</v>
          </cell>
        </row>
        <row r="928">
          <cell r="M928">
            <v>44707</v>
          </cell>
          <cell r="N928">
            <v>6</v>
          </cell>
          <cell r="O928">
            <v>44891</v>
          </cell>
          <cell r="P928">
            <v>44892</v>
          </cell>
          <cell r="Q928">
            <v>6</v>
          </cell>
          <cell r="R928">
            <v>45073</v>
          </cell>
          <cell r="S928">
            <v>45074</v>
          </cell>
          <cell r="T928">
            <v>6</v>
          </cell>
          <cell r="U928">
            <v>45258</v>
          </cell>
          <cell r="V928">
            <v>90952181</v>
          </cell>
          <cell r="W928">
            <v>37366</v>
          </cell>
          <cell r="X928">
            <v>19</v>
          </cell>
        </row>
        <row r="928">
          <cell r="AG928" t="str">
            <v>128-843-6697</v>
          </cell>
        </row>
        <row r="929">
          <cell r="B929">
            <v>1886</v>
          </cell>
          <cell r="C929" t="str">
            <v>针车A1线</v>
          </cell>
          <cell r="D929" t="str">
            <v>វុត កុសល់</v>
          </cell>
          <cell r="E929" t="str">
            <v>VUT KOSORL</v>
          </cell>
          <cell r="F929" t="str">
            <v>M</v>
          </cell>
          <cell r="G929">
            <v>44618</v>
          </cell>
          <cell r="H929">
            <v>3</v>
          </cell>
          <cell r="I929">
            <v>44707</v>
          </cell>
        </row>
        <row r="929">
          <cell r="M929">
            <v>44708</v>
          </cell>
          <cell r="N929">
            <v>6</v>
          </cell>
          <cell r="O929">
            <v>44892</v>
          </cell>
          <cell r="P929">
            <v>44893</v>
          </cell>
          <cell r="Q929">
            <v>6</v>
          </cell>
          <cell r="R929">
            <v>45074</v>
          </cell>
          <cell r="S929">
            <v>45075</v>
          </cell>
          <cell r="T929">
            <v>6</v>
          </cell>
          <cell r="U929">
            <v>45259</v>
          </cell>
          <cell r="V929">
            <v>90514684</v>
          </cell>
          <cell r="W929">
            <v>34040</v>
          </cell>
          <cell r="X929">
            <v>28</v>
          </cell>
          <cell r="Y929" t="str">
            <v>19304192026558ព</v>
          </cell>
        </row>
        <row r="929">
          <cell r="AA929">
            <v>885484085</v>
          </cell>
        </row>
        <row r="930">
          <cell r="B930">
            <v>1888</v>
          </cell>
          <cell r="C930" t="str">
            <v>针车C1线</v>
          </cell>
          <cell r="D930" t="str">
            <v>ភី ភ័ក្ដ</v>
          </cell>
          <cell r="E930" t="str">
            <v>PHI PHEAK</v>
          </cell>
          <cell r="F930" t="str">
            <v>M</v>
          </cell>
          <cell r="G930">
            <v>44618</v>
          </cell>
          <cell r="H930">
            <v>3</v>
          </cell>
          <cell r="I930">
            <v>44707</v>
          </cell>
        </row>
        <row r="930">
          <cell r="M930">
            <v>44708</v>
          </cell>
          <cell r="N930">
            <v>6</v>
          </cell>
          <cell r="O930">
            <v>44892</v>
          </cell>
          <cell r="P930">
            <v>44893</v>
          </cell>
          <cell r="Q930">
            <v>6</v>
          </cell>
          <cell r="R930">
            <v>45074</v>
          </cell>
          <cell r="S930">
            <v>45075</v>
          </cell>
          <cell r="T930">
            <v>6</v>
          </cell>
          <cell r="U930">
            <v>45259</v>
          </cell>
          <cell r="V930">
            <v>50836088</v>
          </cell>
          <cell r="W930">
            <v>34616</v>
          </cell>
          <cell r="X930">
            <v>27</v>
          </cell>
          <cell r="Y930" t="str">
            <v>19401170569211ណ</v>
          </cell>
        </row>
        <row r="930">
          <cell r="AA930">
            <v>978276656</v>
          </cell>
        </row>
        <row r="931">
          <cell r="B931">
            <v>1887</v>
          </cell>
          <cell r="C931" t="str">
            <v>针车A2线</v>
          </cell>
          <cell r="D931" t="str">
            <v>ឃន់ ខេន</v>
          </cell>
          <cell r="E931" t="str">
            <v>KHUN KHEN</v>
          </cell>
          <cell r="F931" t="str">
            <v>M</v>
          </cell>
          <cell r="G931">
            <v>44618</v>
          </cell>
          <cell r="H931">
            <v>3</v>
          </cell>
          <cell r="I931">
            <v>44707</v>
          </cell>
        </row>
        <row r="931">
          <cell r="M931">
            <v>44708</v>
          </cell>
          <cell r="N931">
            <v>6</v>
          </cell>
          <cell r="O931">
            <v>44892</v>
          </cell>
          <cell r="P931">
            <v>44893</v>
          </cell>
          <cell r="Q931">
            <v>6</v>
          </cell>
          <cell r="R931">
            <v>45074</v>
          </cell>
          <cell r="S931">
            <v>45075</v>
          </cell>
          <cell r="T931">
            <v>6</v>
          </cell>
          <cell r="U931">
            <v>45259</v>
          </cell>
          <cell r="V931">
            <v>90940146</v>
          </cell>
          <cell r="W931">
            <v>37727</v>
          </cell>
          <cell r="X931">
            <v>18</v>
          </cell>
        </row>
        <row r="931">
          <cell r="AA931">
            <v>888220172</v>
          </cell>
        </row>
        <row r="931">
          <cell r="AG931" t="str">
            <v>124-587-0965</v>
          </cell>
        </row>
        <row r="932">
          <cell r="B932">
            <v>1889</v>
          </cell>
          <cell r="C932" t="str">
            <v>针车A1线</v>
          </cell>
          <cell r="D932" t="str">
            <v>អន ភានីន</v>
          </cell>
          <cell r="E932" t="str">
            <v>AN PHEANIN</v>
          </cell>
          <cell r="F932" t="str">
            <v>M</v>
          </cell>
          <cell r="G932">
            <v>44618</v>
          </cell>
          <cell r="H932">
            <v>3</v>
          </cell>
          <cell r="I932">
            <v>44707</v>
          </cell>
        </row>
        <row r="932">
          <cell r="M932">
            <v>44708</v>
          </cell>
          <cell r="N932">
            <v>6</v>
          </cell>
          <cell r="O932">
            <v>44892</v>
          </cell>
          <cell r="P932">
            <v>44893</v>
          </cell>
          <cell r="Q932">
            <v>6</v>
          </cell>
          <cell r="R932">
            <v>45074</v>
          </cell>
          <cell r="S932">
            <v>45075</v>
          </cell>
          <cell r="T932">
            <v>6</v>
          </cell>
          <cell r="U932">
            <v>45259</v>
          </cell>
          <cell r="V932">
            <v>90876717</v>
          </cell>
          <cell r="W932">
            <v>36535</v>
          </cell>
          <cell r="X932">
            <v>22</v>
          </cell>
          <cell r="Y932" t="str">
            <v>10001222752022រ</v>
          </cell>
        </row>
        <row r="932">
          <cell r="AA932">
            <v>973486290</v>
          </cell>
        </row>
        <row r="932">
          <cell r="AG932" t="str">
            <v>发票</v>
          </cell>
        </row>
      </sheetData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引用数据库"/>
      <sheetName val="办公室"/>
      <sheetName val="Sheet1"/>
      <sheetName val="Sheet2"/>
      <sheetName val="Sheet3"/>
    </sheetNames>
    <sheetDataSet>
      <sheetData sheetId="0" refreshError="1"/>
      <sheetData sheetId="1" refreshError="1">
        <row r="1">
          <cell r="J1">
            <v>45141.8281481481</v>
          </cell>
        </row>
        <row r="1">
          <cell r="M1" t="str">
            <v>柬埔寨来克（2023年）考勤表</v>
          </cell>
        </row>
        <row r="1">
          <cell r="AI1" t="str">
            <v>当月天数：</v>
          </cell>
        </row>
        <row r="1">
          <cell r="AL1">
            <v>31</v>
          </cell>
          <cell r="AM1" t="str">
            <v>天</v>
          </cell>
        </row>
        <row r="2">
          <cell r="AE2" t="str">
            <v>选择年月</v>
          </cell>
        </row>
        <row r="2">
          <cell r="AH2">
            <v>2023</v>
          </cell>
        </row>
        <row r="2">
          <cell r="AK2" t="str">
            <v>年</v>
          </cell>
          <cell r="AL2">
            <v>7</v>
          </cell>
          <cell r="AM2" t="str">
            <v>月份</v>
          </cell>
        </row>
        <row r="4">
          <cell r="B4" t="str">
            <v>工号</v>
          </cell>
          <cell r="C4" t="str">
            <v>                                                   
     姓名              进厂日期        </v>
          </cell>
        </row>
        <row r="4">
          <cell r="F4" t="str">
            <v>六</v>
          </cell>
          <cell r="G4" t="str">
            <v>日</v>
          </cell>
          <cell r="H4" t="str">
            <v>一</v>
          </cell>
          <cell r="I4" t="str">
            <v>二</v>
          </cell>
          <cell r="J4" t="str">
            <v>三</v>
          </cell>
          <cell r="K4" t="str">
            <v>四</v>
          </cell>
          <cell r="L4" t="str">
            <v>五</v>
          </cell>
          <cell r="M4" t="str">
            <v>六</v>
          </cell>
          <cell r="N4" t="str">
            <v>日</v>
          </cell>
          <cell r="O4" t="str">
            <v>一</v>
          </cell>
          <cell r="P4" t="str">
            <v>二</v>
          </cell>
          <cell r="Q4" t="str">
            <v>三</v>
          </cell>
          <cell r="R4" t="str">
            <v>四</v>
          </cell>
          <cell r="S4" t="str">
            <v>五</v>
          </cell>
          <cell r="T4" t="str">
            <v>六</v>
          </cell>
          <cell r="U4" t="str">
            <v>日</v>
          </cell>
          <cell r="V4" t="str">
            <v>一</v>
          </cell>
          <cell r="W4" t="str">
            <v>二</v>
          </cell>
          <cell r="X4" t="str">
            <v>三</v>
          </cell>
          <cell r="Y4" t="str">
            <v>四</v>
          </cell>
          <cell r="Z4" t="str">
            <v>五</v>
          </cell>
          <cell r="AA4" t="str">
            <v>六</v>
          </cell>
          <cell r="AB4" t="str">
            <v>日</v>
          </cell>
          <cell r="AC4" t="str">
            <v>一</v>
          </cell>
          <cell r="AD4" t="str">
            <v>二</v>
          </cell>
          <cell r="AE4" t="str">
            <v>三</v>
          </cell>
          <cell r="AF4" t="str">
            <v>四</v>
          </cell>
          <cell r="AG4" t="str">
            <v>五</v>
          </cell>
          <cell r="AH4" t="str">
            <v>六</v>
          </cell>
          <cell r="AI4" t="str">
            <v>日</v>
          </cell>
          <cell r="AJ4" t="str">
            <v>一</v>
          </cell>
          <cell r="AK4" t="str">
            <v>合计</v>
          </cell>
        </row>
        <row r="5">
          <cell r="F5">
            <v>45108</v>
          </cell>
          <cell r="G5">
            <v>45109</v>
          </cell>
          <cell r="H5">
            <v>45110</v>
          </cell>
          <cell r="I5">
            <v>45111</v>
          </cell>
          <cell r="J5">
            <v>45112</v>
          </cell>
          <cell r="K5">
            <v>45113</v>
          </cell>
          <cell r="L5">
            <v>45114</v>
          </cell>
          <cell r="M5">
            <v>45115</v>
          </cell>
          <cell r="N5">
            <v>45116</v>
          </cell>
          <cell r="O5">
            <v>45117</v>
          </cell>
          <cell r="P5">
            <v>45118</v>
          </cell>
          <cell r="Q5">
            <v>45119</v>
          </cell>
          <cell r="R5">
            <v>45120</v>
          </cell>
          <cell r="S5">
            <v>45121</v>
          </cell>
          <cell r="T5">
            <v>45122</v>
          </cell>
          <cell r="U5">
            <v>45123</v>
          </cell>
          <cell r="V5">
            <v>45124</v>
          </cell>
          <cell r="W5">
            <v>45125</v>
          </cell>
          <cell r="X5">
            <v>45126</v>
          </cell>
          <cell r="Y5">
            <v>45127</v>
          </cell>
          <cell r="Z5">
            <v>45128</v>
          </cell>
          <cell r="AA5">
            <v>45129</v>
          </cell>
          <cell r="AB5">
            <v>45130</v>
          </cell>
          <cell r="AC5">
            <v>45131</v>
          </cell>
          <cell r="AD5">
            <v>45132</v>
          </cell>
          <cell r="AE5">
            <v>45133</v>
          </cell>
          <cell r="AF5">
            <v>45134</v>
          </cell>
          <cell r="AG5">
            <v>45135</v>
          </cell>
          <cell r="AH5">
            <v>45136</v>
          </cell>
          <cell r="AI5">
            <v>45137</v>
          </cell>
          <cell r="AJ5">
            <v>45138</v>
          </cell>
          <cell r="AK5" t="str">
            <v>考勤</v>
          </cell>
          <cell r="AL5" t="str">
            <v>加班</v>
          </cell>
          <cell r="AM5" t="str">
            <v>事假</v>
          </cell>
          <cell r="AN5" t="str">
            <v>病假</v>
          </cell>
          <cell r="AO5" t="str">
            <v>年假</v>
          </cell>
        </row>
        <row r="6">
          <cell r="B6">
            <v>211</v>
          </cell>
          <cell r="C6" t="str">
            <v>KOV CHANRA</v>
          </cell>
          <cell r="D6">
            <v>44081</v>
          </cell>
          <cell r="E6" t="str">
            <v>上午</v>
          </cell>
          <cell r="F6" t="str">
            <v>◇</v>
          </cell>
        </row>
        <row r="6">
          <cell r="H6" t="str">
            <v>√</v>
          </cell>
          <cell r="I6" t="str">
            <v>√</v>
          </cell>
          <cell r="J6" t="str">
            <v>Δ</v>
          </cell>
          <cell r="K6" t="str">
            <v>√</v>
          </cell>
          <cell r="L6" t="str">
            <v>√</v>
          </cell>
          <cell r="M6" t="str">
            <v>√</v>
          </cell>
        </row>
        <row r="6">
          <cell r="O6" t="str">
            <v>√</v>
          </cell>
          <cell r="P6" t="str">
            <v>√</v>
          </cell>
          <cell r="Q6" t="str">
            <v>√</v>
          </cell>
          <cell r="R6" t="str">
            <v>√</v>
          </cell>
          <cell r="S6" t="str">
            <v>√</v>
          </cell>
          <cell r="T6" t="str">
            <v>√</v>
          </cell>
        </row>
        <row r="6">
          <cell r="V6" t="str">
            <v>√</v>
          </cell>
          <cell r="W6" t="str">
            <v>√</v>
          </cell>
          <cell r="X6" t="str">
            <v>√</v>
          </cell>
          <cell r="Y6" t="str">
            <v>√</v>
          </cell>
          <cell r="Z6" t="str">
            <v>√</v>
          </cell>
        </row>
        <row r="6">
          <cell r="AD6" t="str">
            <v>√</v>
          </cell>
          <cell r="AE6" t="str">
            <v>√</v>
          </cell>
          <cell r="AF6" t="str">
            <v>√</v>
          </cell>
          <cell r="AG6" t="str">
            <v>√</v>
          </cell>
          <cell r="AH6" t="str">
            <v>√</v>
          </cell>
        </row>
        <row r="6">
          <cell r="AJ6" t="str">
            <v>√</v>
          </cell>
          <cell r="AK6">
            <v>22</v>
          </cell>
          <cell r="AL6">
            <v>0</v>
          </cell>
          <cell r="AM6">
            <v>1</v>
          </cell>
          <cell r="AN6">
            <v>0</v>
          </cell>
          <cell r="AO6">
            <v>1</v>
          </cell>
        </row>
        <row r="7">
          <cell r="E7" t="str">
            <v>下午</v>
          </cell>
          <cell r="F7" t="str">
            <v>◇</v>
          </cell>
        </row>
        <row r="7">
          <cell r="H7" t="str">
            <v>√</v>
          </cell>
          <cell r="I7" t="str">
            <v>√</v>
          </cell>
          <cell r="J7" t="str">
            <v>Δ</v>
          </cell>
          <cell r="K7" t="str">
            <v>√</v>
          </cell>
          <cell r="L7" t="str">
            <v>√</v>
          </cell>
          <cell r="M7" t="str">
            <v>√</v>
          </cell>
        </row>
        <row r="7">
          <cell r="O7" t="str">
            <v>√</v>
          </cell>
          <cell r="P7" t="str">
            <v>√</v>
          </cell>
          <cell r="Q7" t="str">
            <v>√</v>
          </cell>
          <cell r="R7" t="str">
            <v>√</v>
          </cell>
          <cell r="S7" t="str">
            <v>√</v>
          </cell>
          <cell r="T7" t="str">
            <v>√</v>
          </cell>
        </row>
        <row r="7">
          <cell r="V7" t="str">
            <v>√</v>
          </cell>
          <cell r="W7" t="str">
            <v>√</v>
          </cell>
          <cell r="X7" t="str">
            <v>√</v>
          </cell>
          <cell r="Y7" t="str">
            <v>√</v>
          </cell>
          <cell r="Z7" t="str">
            <v>√</v>
          </cell>
        </row>
        <row r="7">
          <cell r="AD7" t="str">
            <v>√</v>
          </cell>
          <cell r="AE7" t="str">
            <v>√</v>
          </cell>
          <cell r="AF7" t="str">
            <v>√</v>
          </cell>
          <cell r="AG7" t="str">
            <v>√</v>
          </cell>
          <cell r="AH7" t="str">
            <v>√</v>
          </cell>
        </row>
        <row r="7">
          <cell r="AJ7" t="str">
            <v>√</v>
          </cell>
        </row>
        <row r="8">
          <cell r="E8" t="str">
            <v>加班</v>
          </cell>
        </row>
        <row r="9">
          <cell r="B9">
            <v>218</v>
          </cell>
          <cell r="C9" t="str">
            <v>EN SOPHA</v>
          </cell>
          <cell r="D9">
            <v>44081</v>
          </cell>
          <cell r="E9" t="str">
            <v>上午</v>
          </cell>
          <cell r="F9" t="str">
            <v>◇</v>
          </cell>
        </row>
        <row r="9">
          <cell r="H9" t="str">
            <v>√</v>
          </cell>
          <cell r="I9" t="str">
            <v>√</v>
          </cell>
          <cell r="J9" t="str">
            <v>√</v>
          </cell>
          <cell r="K9" t="str">
            <v>√</v>
          </cell>
          <cell r="L9" t="str">
            <v>√</v>
          </cell>
          <cell r="M9" t="str">
            <v>√</v>
          </cell>
        </row>
        <row r="9">
          <cell r="O9" t="str">
            <v>√</v>
          </cell>
          <cell r="P9" t="str">
            <v>√</v>
          </cell>
          <cell r="Q9" t="str">
            <v>√</v>
          </cell>
          <cell r="R9" t="str">
            <v>√</v>
          </cell>
          <cell r="S9" t="str">
            <v>√</v>
          </cell>
          <cell r="T9" t="str">
            <v>√</v>
          </cell>
        </row>
        <row r="9">
          <cell r="V9" t="str">
            <v>√</v>
          </cell>
          <cell r="W9" t="str">
            <v>√</v>
          </cell>
          <cell r="X9" t="str">
            <v>√</v>
          </cell>
          <cell r="Y9" t="str">
            <v>√</v>
          </cell>
          <cell r="Z9" t="str">
            <v>√</v>
          </cell>
        </row>
        <row r="9">
          <cell r="AD9" t="str">
            <v>√</v>
          </cell>
          <cell r="AE9" t="str">
            <v>√</v>
          </cell>
          <cell r="AF9" t="str">
            <v>√</v>
          </cell>
          <cell r="AG9" t="str">
            <v>√</v>
          </cell>
          <cell r="AH9" t="str">
            <v>√</v>
          </cell>
        </row>
        <row r="9">
          <cell r="AJ9" t="str">
            <v>√</v>
          </cell>
          <cell r="AK9">
            <v>23</v>
          </cell>
          <cell r="AL9">
            <v>0</v>
          </cell>
          <cell r="AM9">
            <v>0</v>
          </cell>
          <cell r="AN9">
            <v>0</v>
          </cell>
          <cell r="AO9">
            <v>1</v>
          </cell>
        </row>
        <row r="10">
          <cell r="E10" t="str">
            <v>下午</v>
          </cell>
          <cell r="F10" t="str">
            <v>◇</v>
          </cell>
        </row>
        <row r="10">
          <cell r="H10" t="str">
            <v>√</v>
          </cell>
          <cell r="I10" t="str">
            <v>√</v>
          </cell>
          <cell r="J10" t="str">
            <v>√</v>
          </cell>
          <cell r="K10" t="str">
            <v>√</v>
          </cell>
          <cell r="L10" t="str">
            <v>√</v>
          </cell>
          <cell r="M10" t="str">
            <v>√</v>
          </cell>
        </row>
        <row r="10">
          <cell r="O10" t="str">
            <v>√</v>
          </cell>
          <cell r="P10" t="str">
            <v>√</v>
          </cell>
          <cell r="Q10" t="str">
            <v>√</v>
          </cell>
          <cell r="R10" t="str">
            <v>√</v>
          </cell>
          <cell r="S10" t="str">
            <v>√</v>
          </cell>
          <cell r="T10" t="str">
            <v>√</v>
          </cell>
        </row>
        <row r="10">
          <cell r="V10" t="str">
            <v>√</v>
          </cell>
          <cell r="W10" t="str">
            <v>√</v>
          </cell>
          <cell r="X10" t="str">
            <v>√</v>
          </cell>
          <cell r="Y10" t="str">
            <v>√</v>
          </cell>
          <cell r="Z10" t="str">
            <v>√</v>
          </cell>
        </row>
        <row r="10">
          <cell r="AD10" t="str">
            <v>√</v>
          </cell>
          <cell r="AE10" t="str">
            <v>√</v>
          </cell>
          <cell r="AF10" t="str">
            <v>√</v>
          </cell>
          <cell r="AG10" t="str">
            <v>√</v>
          </cell>
          <cell r="AH10" t="str">
            <v>√</v>
          </cell>
        </row>
        <row r="10">
          <cell r="AJ10" t="str">
            <v>√</v>
          </cell>
        </row>
        <row r="11">
          <cell r="E11" t="str">
            <v>加班</v>
          </cell>
        </row>
        <row r="12">
          <cell r="B12">
            <v>472</v>
          </cell>
          <cell r="C12" t="str">
            <v>SIN VISARETH</v>
          </cell>
          <cell r="D12">
            <v>44131</v>
          </cell>
          <cell r="E12" t="str">
            <v>上午</v>
          </cell>
          <cell r="F12" t="str">
            <v>◇</v>
          </cell>
        </row>
        <row r="12">
          <cell r="H12" t="str">
            <v>√</v>
          </cell>
          <cell r="I12" t="str">
            <v>√</v>
          </cell>
          <cell r="J12" t="str">
            <v>√</v>
          </cell>
          <cell r="K12" t="str">
            <v>√</v>
          </cell>
          <cell r="L12" t="str">
            <v>√</v>
          </cell>
          <cell r="M12" t="str">
            <v>√</v>
          </cell>
        </row>
        <row r="12">
          <cell r="O12" t="str">
            <v>Δ</v>
          </cell>
          <cell r="P12" t="str">
            <v>√</v>
          </cell>
          <cell r="Q12" t="str">
            <v>√</v>
          </cell>
          <cell r="R12" t="str">
            <v>√</v>
          </cell>
          <cell r="S12" t="str">
            <v>√</v>
          </cell>
          <cell r="T12" t="str">
            <v>√</v>
          </cell>
        </row>
        <row r="12">
          <cell r="V12" t="str">
            <v>√</v>
          </cell>
          <cell r="W12" t="str">
            <v>√</v>
          </cell>
          <cell r="X12" t="str">
            <v>√</v>
          </cell>
          <cell r="Y12" t="str">
            <v>√</v>
          </cell>
          <cell r="Z12" t="str">
            <v>√</v>
          </cell>
        </row>
        <row r="12">
          <cell r="AD12" t="str">
            <v>√</v>
          </cell>
          <cell r="AE12" t="str">
            <v>√</v>
          </cell>
          <cell r="AF12" t="str">
            <v>×</v>
          </cell>
          <cell r="AG12" t="str">
            <v>√</v>
          </cell>
          <cell r="AH12" t="str">
            <v>√</v>
          </cell>
        </row>
        <row r="12">
          <cell r="AJ12" t="str">
            <v>√</v>
          </cell>
          <cell r="AK12">
            <v>21.5</v>
          </cell>
          <cell r="AL12">
            <v>0</v>
          </cell>
          <cell r="AM12">
            <v>0.5</v>
          </cell>
          <cell r="AN12">
            <v>0</v>
          </cell>
          <cell r="AO12">
            <v>1</v>
          </cell>
        </row>
        <row r="13">
          <cell r="E13" t="str">
            <v>下午</v>
          </cell>
          <cell r="F13" t="str">
            <v>◇</v>
          </cell>
        </row>
        <row r="13">
          <cell r="H13" t="str">
            <v>√</v>
          </cell>
          <cell r="I13" t="str">
            <v>√</v>
          </cell>
          <cell r="J13" t="str">
            <v>√</v>
          </cell>
          <cell r="K13" t="str">
            <v>√</v>
          </cell>
          <cell r="L13" t="str">
            <v>√</v>
          </cell>
          <cell r="M13" t="str">
            <v>√</v>
          </cell>
        </row>
        <row r="13">
          <cell r="O13" t="str">
            <v>√</v>
          </cell>
          <cell r="P13" t="str">
            <v>√</v>
          </cell>
          <cell r="Q13" t="str">
            <v>√</v>
          </cell>
          <cell r="R13" t="str">
            <v>√</v>
          </cell>
          <cell r="S13" t="str">
            <v>√</v>
          </cell>
          <cell r="T13" t="str">
            <v>√</v>
          </cell>
        </row>
        <row r="13">
          <cell r="V13" t="str">
            <v>√</v>
          </cell>
          <cell r="W13" t="str">
            <v>√</v>
          </cell>
          <cell r="X13" t="str">
            <v>√</v>
          </cell>
          <cell r="Y13" t="str">
            <v>√</v>
          </cell>
          <cell r="Z13" t="str">
            <v>√</v>
          </cell>
        </row>
        <row r="13">
          <cell r="AD13" t="str">
            <v>√</v>
          </cell>
          <cell r="AE13" t="str">
            <v>√</v>
          </cell>
          <cell r="AF13" t="str">
            <v>×</v>
          </cell>
          <cell r="AG13" t="str">
            <v>√</v>
          </cell>
          <cell r="AH13" t="str">
            <v>√</v>
          </cell>
        </row>
        <row r="13">
          <cell r="AJ13" t="str">
            <v>√</v>
          </cell>
        </row>
        <row r="14">
          <cell r="E14" t="str">
            <v>加班</v>
          </cell>
        </row>
        <row r="15">
          <cell r="B15">
            <v>573</v>
          </cell>
          <cell r="C15" t="str">
            <v>LVEY SREY EM</v>
          </cell>
          <cell r="D15">
            <v>44140</v>
          </cell>
          <cell r="E15" t="str">
            <v>上午</v>
          </cell>
          <cell r="F15" t="str">
            <v>◇</v>
          </cell>
        </row>
        <row r="15">
          <cell r="H15" t="str">
            <v>√</v>
          </cell>
          <cell r="I15" t="str">
            <v>√</v>
          </cell>
          <cell r="J15" t="str">
            <v>√</v>
          </cell>
          <cell r="K15" t="str">
            <v>√</v>
          </cell>
          <cell r="L15" t="str">
            <v>√</v>
          </cell>
          <cell r="M15" t="str">
            <v>√</v>
          </cell>
        </row>
        <row r="15">
          <cell r="O15" t="str">
            <v>√</v>
          </cell>
          <cell r="P15" t="str">
            <v>√</v>
          </cell>
          <cell r="Q15" t="str">
            <v>√</v>
          </cell>
          <cell r="R15" t="str">
            <v>√</v>
          </cell>
          <cell r="S15" t="str">
            <v>√</v>
          </cell>
          <cell r="T15" t="str">
            <v>√</v>
          </cell>
        </row>
        <row r="15">
          <cell r="V15" t="str">
            <v>√</v>
          </cell>
          <cell r="W15" t="str">
            <v>√</v>
          </cell>
          <cell r="X15" t="str">
            <v>√</v>
          </cell>
          <cell r="Y15" t="str">
            <v>√</v>
          </cell>
          <cell r="Z15" t="str">
            <v>√</v>
          </cell>
        </row>
        <row r="15">
          <cell r="AD15" t="str">
            <v>√</v>
          </cell>
          <cell r="AE15" t="str">
            <v>√</v>
          </cell>
          <cell r="AF15" t="str">
            <v>×</v>
          </cell>
          <cell r="AG15" t="str">
            <v>√</v>
          </cell>
          <cell r="AH15" t="str">
            <v>√</v>
          </cell>
        </row>
        <row r="15">
          <cell r="AJ15" t="str">
            <v>√</v>
          </cell>
          <cell r="AK15">
            <v>22</v>
          </cell>
          <cell r="AL15">
            <v>0</v>
          </cell>
          <cell r="AM15">
            <v>0</v>
          </cell>
          <cell r="AN15">
            <v>0</v>
          </cell>
          <cell r="AO15">
            <v>1</v>
          </cell>
        </row>
        <row r="16">
          <cell r="E16" t="str">
            <v>下午</v>
          </cell>
          <cell r="F16" t="str">
            <v>◇</v>
          </cell>
        </row>
        <row r="16">
          <cell r="H16" t="str">
            <v>√</v>
          </cell>
          <cell r="I16" t="str">
            <v>√</v>
          </cell>
          <cell r="J16" t="str">
            <v>√</v>
          </cell>
          <cell r="K16" t="str">
            <v>√</v>
          </cell>
          <cell r="L16" t="str">
            <v>√</v>
          </cell>
          <cell r="M16" t="str">
            <v>√</v>
          </cell>
        </row>
        <row r="16">
          <cell r="O16" t="str">
            <v>√</v>
          </cell>
          <cell r="P16" t="str">
            <v>√</v>
          </cell>
          <cell r="Q16" t="str">
            <v>√</v>
          </cell>
          <cell r="R16" t="str">
            <v>√</v>
          </cell>
          <cell r="S16" t="str">
            <v>√</v>
          </cell>
          <cell r="T16" t="str">
            <v>√</v>
          </cell>
        </row>
        <row r="16">
          <cell r="V16" t="str">
            <v>√</v>
          </cell>
          <cell r="W16" t="str">
            <v>√</v>
          </cell>
          <cell r="X16" t="str">
            <v>√</v>
          </cell>
          <cell r="Y16" t="str">
            <v>√</v>
          </cell>
          <cell r="Z16" t="str">
            <v>√</v>
          </cell>
        </row>
        <row r="16">
          <cell r="AD16" t="str">
            <v>√</v>
          </cell>
          <cell r="AE16" t="str">
            <v>√</v>
          </cell>
          <cell r="AF16" t="str">
            <v>×</v>
          </cell>
          <cell r="AG16" t="str">
            <v>√</v>
          </cell>
          <cell r="AH16" t="str">
            <v>√</v>
          </cell>
        </row>
        <row r="16">
          <cell r="AJ16" t="str">
            <v>√</v>
          </cell>
        </row>
        <row r="17">
          <cell r="E17" t="str">
            <v>加班</v>
          </cell>
        </row>
        <row r="18">
          <cell r="B18">
            <v>741</v>
          </cell>
          <cell r="C18" t="str">
            <v>LY LEUMSOEUG</v>
          </cell>
          <cell r="D18">
            <v>44228</v>
          </cell>
          <cell r="E18" t="str">
            <v>上午</v>
          </cell>
          <cell r="F18" t="str">
            <v>◇</v>
          </cell>
        </row>
        <row r="18">
          <cell r="H18" t="str">
            <v>√</v>
          </cell>
          <cell r="I18" t="str">
            <v>√</v>
          </cell>
          <cell r="J18" t="str">
            <v>◇</v>
          </cell>
          <cell r="K18" t="str">
            <v>◇</v>
          </cell>
          <cell r="L18" t="str">
            <v>◇</v>
          </cell>
          <cell r="M18" t="str">
            <v>◇</v>
          </cell>
        </row>
        <row r="18">
          <cell r="O18" t="str">
            <v>√</v>
          </cell>
          <cell r="P18" t="str">
            <v>√</v>
          </cell>
          <cell r="Q18" t="str">
            <v>√</v>
          </cell>
          <cell r="R18" t="str">
            <v>√</v>
          </cell>
          <cell r="S18" t="str">
            <v>√</v>
          </cell>
          <cell r="T18" t="str">
            <v>√</v>
          </cell>
        </row>
        <row r="18">
          <cell r="V18" t="str">
            <v>√</v>
          </cell>
          <cell r="W18" t="str">
            <v>√</v>
          </cell>
          <cell r="X18" t="str">
            <v>√</v>
          </cell>
        </row>
        <row r="18">
          <cell r="AK18">
            <v>11</v>
          </cell>
          <cell r="AL18">
            <v>0</v>
          </cell>
          <cell r="AM18">
            <v>0</v>
          </cell>
          <cell r="AN18">
            <v>0</v>
          </cell>
          <cell r="AO18">
            <v>5</v>
          </cell>
        </row>
        <row r="19">
          <cell r="E19" t="str">
            <v>下午</v>
          </cell>
          <cell r="F19" t="str">
            <v>◇</v>
          </cell>
        </row>
        <row r="19">
          <cell r="H19" t="str">
            <v>√</v>
          </cell>
          <cell r="I19" t="str">
            <v>√</v>
          </cell>
          <cell r="J19" t="str">
            <v>◇</v>
          </cell>
          <cell r="K19" t="str">
            <v>◇</v>
          </cell>
          <cell r="L19" t="str">
            <v>◇</v>
          </cell>
          <cell r="M19" t="str">
            <v>◇</v>
          </cell>
        </row>
        <row r="19">
          <cell r="O19" t="str">
            <v>√</v>
          </cell>
          <cell r="P19" t="str">
            <v>√</v>
          </cell>
          <cell r="Q19" t="str">
            <v>√</v>
          </cell>
          <cell r="R19" t="str">
            <v>√</v>
          </cell>
          <cell r="S19" t="str">
            <v>√</v>
          </cell>
          <cell r="T19" t="str">
            <v>√</v>
          </cell>
        </row>
        <row r="19">
          <cell r="V19" t="str">
            <v>√</v>
          </cell>
          <cell r="W19" t="str">
            <v>√</v>
          </cell>
          <cell r="X19" t="str">
            <v>√</v>
          </cell>
        </row>
        <row r="20">
          <cell r="E20" t="str">
            <v>加班</v>
          </cell>
        </row>
        <row r="21">
          <cell r="B21">
            <v>495</v>
          </cell>
          <cell r="C21" t="str">
            <v>HOUN RACHNA</v>
          </cell>
          <cell r="D21">
            <v>44130</v>
          </cell>
          <cell r="E21" t="str">
            <v>上午</v>
          </cell>
          <cell r="F21" t="str">
            <v>◇</v>
          </cell>
        </row>
        <row r="21">
          <cell r="H21" t="str">
            <v>√</v>
          </cell>
          <cell r="I21" t="str">
            <v>√</v>
          </cell>
          <cell r="J21" t="str">
            <v>√</v>
          </cell>
          <cell r="K21" t="str">
            <v>√</v>
          </cell>
          <cell r="L21" t="str">
            <v>√</v>
          </cell>
          <cell r="M21" t="str">
            <v>√</v>
          </cell>
        </row>
        <row r="21">
          <cell r="O21" t="str">
            <v>√</v>
          </cell>
          <cell r="P21" t="str">
            <v>√</v>
          </cell>
          <cell r="Q21" t="str">
            <v>√</v>
          </cell>
          <cell r="R21" t="str">
            <v>√</v>
          </cell>
          <cell r="S21" t="str">
            <v>√</v>
          </cell>
          <cell r="T21" t="str">
            <v>√</v>
          </cell>
        </row>
        <row r="21">
          <cell r="V21" t="str">
            <v>√</v>
          </cell>
          <cell r="W21" t="str">
            <v>√</v>
          </cell>
          <cell r="X21" t="str">
            <v>√</v>
          </cell>
          <cell r="Y21" t="str">
            <v>√</v>
          </cell>
          <cell r="Z21" t="str">
            <v>√</v>
          </cell>
        </row>
        <row r="21">
          <cell r="AD21" t="str">
            <v>√</v>
          </cell>
          <cell r="AE21" t="str">
            <v>√</v>
          </cell>
          <cell r="AF21" t="str">
            <v>√</v>
          </cell>
          <cell r="AG21" t="str">
            <v>√</v>
          </cell>
          <cell r="AH21" t="str">
            <v>√</v>
          </cell>
        </row>
        <row r="21">
          <cell r="AJ21" t="str">
            <v>√</v>
          </cell>
          <cell r="AK21">
            <v>23</v>
          </cell>
          <cell r="AL21">
            <v>5</v>
          </cell>
          <cell r="AM21">
            <v>0</v>
          </cell>
          <cell r="AN21">
            <v>0</v>
          </cell>
          <cell r="AO21">
            <v>1</v>
          </cell>
        </row>
        <row r="22">
          <cell r="E22" t="str">
            <v>下午</v>
          </cell>
          <cell r="F22" t="str">
            <v>◇</v>
          </cell>
        </row>
        <row r="22">
          <cell r="H22" t="str">
            <v>√</v>
          </cell>
          <cell r="I22" t="str">
            <v>√</v>
          </cell>
          <cell r="J22" t="str">
            <v>√</v>
          </cell>
          <cell r="K22" t="str">
            <v>√</v>
          </cell>
          <cell r="L22" t="str">
            <v>√</v>
          </cell>
          <cell r="M22" t="str">
            <v>√</v>
          </cell>
        </row>
        <row r="22">
          <cell r="O22" t="str">
            <v>√</v>
          </cell>
          <cell r="P22" t="str">
            <v>√</v>
          </cell>
          <cell r="Q22" t="str">
            <v>√</v>
          </cell>
          <cell r="R22" t="str">
            <v>√</v>
          </cell>
          <cell r="S22" t="str">
            <v>√</v>
          </cell>
          <cell r="T22" t="str">
            <v>√</v>
          </cell>
        </row>
        <row r="22">
          <cell r="V22" t="str">
            <v>√</v>
          </cell>
          <cell r="W22" t="str">
            <v>√</v>
          </cell>
          <cell r="X22" t="str">
            <v>√</v>
          </cell>
          <cell r="Y22" t="str">
            <v>√</v>
          </cell>
          <cell r="Z22" t="str">
            <v>√</v>
          </cell>
        </row>
        <row r="22">
          <cell r="AD22" t="str">
            <v>√</v>
          </cell>
          <cell r="AE22" t="str">
            <v>√</v>
          </cell>
          <cell r="AF22" t="str">
            <v>√</v>
          </cell>
          <cell r="AG22" t="str">
            <v>√</v>
          </cell>
          <cell r="AH22" t="str">
            <v>√</v>
          </cell>
        </row>
        <row r="22">
          <cell r="AJ22" t="str">
            <v>√</v>
          </cell>
        </row>
        <row r="23">
          <cell r="E23" t="str">
            <v>加班</v>
          </cell>
        </row>
        <row r="23">
          <cell r="Q23">
            <v>5</v>
          </cell>
        </row>
        <row r="24">
          <cell r="B24">
            <v>446</v>
          </cell>
          <cell r="C24" t="str">
            <v>TEP PANHA</v>
          </cell>
          <cell r="D24">
            <v>44125</v>
          </cell>
          <cell r="E24" t="str">
            <v>上午</v>
          </cell>
          <cell r="F24" t="str">
            <v>◇</v>
          </cell>
        </row>
        <row r="24">
          <cell r="H24" t="str">
            <v>√</v>
          </cell>
          <cell r="I24" t="str">
            <v>√</v>
          </cell>
          <cell r="J24" t="str">
            <v>√</v>
          </cell>
          <cell r="K24" t="str">
            <v>√</v>
          </cell>
          <cell r="L24" t="str">
            <v>√</v>
          </cell>
          <cell r="M24" t="str">
            <v>√</v>
          </cell>
        </row>
        <row r="24">
          <cell r="O24" t="str">
            <v>√</v>
          </cell>
          <cell r="P24" t="str">
            <v>√</v>
          </cell>
          <cell r="Q24" t="str">
            <v>√</v>
          </cell>
          <cell r="R24" t="str">
            <v>√</v>
          </cell>
          <cell r="S24" t="str">
            <v>√</v>
          </cell>
          <cell r="T24" t="str">
            <v>√</v>
          </cell>
        </row>
        <row r="24">
          <cell r="V24" t="str">
            <v>√</v>
          </cell>
          <cell r="W24" t="str">
            <v>√</v>
          </cell>
          <cell r="X24" t="str">
            <v>√</v>
          </cell>
          <cell r="Y24" t="str">
            <v>√</v>
          </cell>
          <cell r="Z24" t="str">
            <v>√</v>
          </cell>
        </row>
        <row r="24">
          <cell r="AD24" t="str">
            <v>√</v>
          </cell>
          <cell r="AE24" t="str">
            <v>√</v>
          </cell>
          <cell r="AF24" t="str">
            <v>√</v>
          </cell>
          <cell r="AG24" t="str">
            <v>√</v>
          </cell>
          <cell r="AH24" t="str">
            <v>√</v>
          </cell>
        </row>
        <row r="24">
          <cell r="AJ24" t="str">
            <v>√</v>
          </cell>
          <cell r="AK24">
            <v>23</v>
          </cell>
          <cell r="AL24">
            <v>0</v>
          </cell>
          <cell r="AM24">
            <v>0</v>
          </cell>
          <cell r="AN24">
            <v>0</v>
          </cell>
          <cell r="AO24">
            <v>1</v>
          </cell>
        </row>
        <row r="25">
          <cell r="E25" t="str">
            <v>下午</v>
          </cell>
          <cell r="F25" t="str">
            <v>◇</v>
          </cell>
        </row>
        <row r="25">
          <cell r="H25" t="str">
            <v>√</v>
          </cell>
          <cell r="I25" t="str">
            <v>√</v>
          </cell>
          <cell r="J25" t="str">
            <v>√</v>
          </cell>
          <cell r="K25" t="str">
            <v>√</v>
          </cell>
          <cell r="L25" t="str">
            <v>√</v>
          </cell>
          <cell r="M25" t="str">
            <v>√</v>
          </cell>
        </row>
        <row r="25">
          <cell r="O25" t="str">
            <v>√</v>
          </cell>
          <cell r="P25" t="str">
            <v>√</v>
          </cell>
          <cell r="Q25" t="str">
            <v>√</v>
          </cell>
          <cell r="R25" t="str">
            <v>√</v>
          </cell>
          <cell r="S25" t="str">
            <v>√</v>
          </cell>
          <cell r="T25" t="str">
            <v>√</v>
          </cell>
        </row>
        <row r="25">
          <cell r="V25" t="str">
            <v>√</v>
          </cell>
          <cell r="W25" t="str">
            <v>√</v>
          </cell>
          <cell r="X25" t="str">
            <v>√</v>
          </cell>
          <cell r="Y25" t="str">
            <v>√</v>
          </cell>
          <cell r="Z25" t="str">
            <v>√</v>
          </cell>
        </row>
        <row r="25">
          <cell r="AD25" t="str">
            <v>√</v>
          </cell>
          <cell r="AE25" t="str">
            <v>√</v>
          </cell>
          <cell r="AF25" t="str">
            <v>√</v>
          </cell>
          <cell r="AG25" t="str">
            <v>√</v>
          </cell>
          <cell r="AH25" t="str">
            <v>√</v>
          </cell>
        </row>
        <row r="25">
          <cell r="AJ25" t="str">
            <v>√</v>
          </cell>
        </row>
        <row r="26">
          <cell r="E26" t="str">
            <v>加班</v>
          </cell>
        </row>
        <row r="27">
          <cell r="B27">
            <v>435</v>
          </cell>
          <cell r="C27" t="str">
            <v>LAK SAMNANG</v>
          </cell>
          <cell r="D27">
            <v>44123</v>
          </cell>
          <cell r="E27" t="str">
            <v>上午</v>
          </cell>
          <cell r="F27" t="str">
            <v>◇</v>
          </cell>
        </row>
        <row r="27">
          <cell r="H27" t="str">
            <v>√</v>
          </cell>
          <cell r="I27" t="str">
            <v>√</v>
          </cell>
          <cell r="J27" t="str">
            <v>√</v>
          </cell>
          <cell r="K27" t="str">
            <v>√</v>
          </cell>
          <cell r="L27" t="str">
            <v>√</v>
          </cell>
          <cell r="M27" t="str">
            <v>√</v>
          </cell>
        </row>
        <row r="27">
          <cell r="O27" t="str">
            <v>√</v>
          </cell>
          <cell r="P27" t="str">
            <v>√</v>
          </cell>
          <cell r="Q27" t="str">
            <v>√</v>
          </cell>
          <cell r="R27" t="str">
            <v>√</v>
          </cell>
          <cell r="S27" t="str">
            <v>√</v>
          </cell>
          <cell r="T27" t="str">
            <v>√</v>
          </cell>
        </row>
        <row r="27">
          <cell r="V27" t="str">
            <v>√</v>
          </cell>
          <cell r="W27" t="str">
            <v>√</v>
          </cell>
          <cell r="X27" t="str">
            <v>√</v>
          </cell>
          <cell r="Y27" t="str">
            <v>√</v>
          </cell>
          <cell r="Z27" t="str">
            <v>√</v>
          </cell>
        </row>
        <row r="27">
          <cell r="AD27" t="str">
            <v>√</v>
          </cell>
          <cell r="AE27" t="str">
            <v>√</v>
          </cell>
          <cell r="AF27" t="str">
            <v>√</v>
          </cell>
          <cell r="AG27" t="str">
            <v>√</v>
          </cell>
          <cell r="AH27" t="str">
            <v>√</v>
          </cell>
        </row>
        <row r="27">
          <cell r="AJ27" t="str">
            <v>√</v>
          </cell>
          <cell r="AK27">
            <v>23</v>
          </cell>
          <cell r="AL27">
            <v>9</v>
          </cell>
          <cell r="AM27">
            <v>0</v>
          </cell>
          <cell r="AN27">
            <v>0</v>
          </cell>
          <cell r="AO27">
            <v>1</v>
          </cell>
        </row>
        <row r="28">
          <cell r="E28" t="str">
            <v>下午</v>
          </cell>
          <cell r="F28" t="str">
            <v>◇</v>
          </cell>
        </row>
        <row r="28">
          <cell r="H28" t="str">
            <v>√</v>
          </cell>
          <cell r="I28" t="str">
            <v>√</v>
          </cell>
          <cell r="J28" t="str">
            <v>√</v>
          </cell>
          <cell r="K28" t="str">
            <v>√</v>
          </cell>
          <cell r="L28" t="str">
            <v>√</v>
          </cell>
          <cell r="M28" t="str">
            <v>√</v>
          </cell>
        </row>
        <row r="28">
          <cell r="O28" t="str">
            <v>√</v>
          </cell>
          <cell r="P28" t="str">
            <v>√</v>
          </cell>
          <cell r="Q28" t="str">
            <v>√</v>
          </cell>
          <cell r="R28" t="str">
            <v>√</v>
          </cell>
          <cell r="S28" t="str">
            <v>√</v>
          </cell>
          <cell r="T28" t="str">
            <v>√</v>
          </cell>
        </row>
        <row r="28">
          <cell r="V28" t="str">
            <v>√</v>
          </cell>
          <cell r="W28" t="str">
            <v>√</v>
          </cell>
          <cell r="X28" t="str">
            <v>√</v>
          </cell>
          <cell r="Y28" t="str">
            <v>√</v>
          </cell>
          <cell r="Z28" t="str">
            <v>√</v>
          </cell>
        </row>
        <row r="28">
          <cell r="AD28" t="str">
            <v>√</v>
          </cell>
          <cell r="AE28" t="str">
            <v>√</v>
          </cell>
          <cell r="AF28" t="str">
            <v>√</v>
          </cell>
          <cell r="AG28" t="str">
            <v>√</v>
          </cell>
          <cell r="AH28" t="str">
            <v>√</v>
          </cell>
        </row>
        <row r="28">
          <cell r="AJ28" t="str">
            <v>√</v>
          </cell>
        </row>
        <row r="29">
          <cell r="E29" t="str">
            <v>加班</v>
          </cell>
        </row>
        <row r="29">
          <cell r="Q29">
            <v>9</v>
          </cell>
        </row>
        <row r="30">
          <cell r="B30">
            <v>332</v>
          </cell>
          <cell r="C30" t="str">
            <v>HEM VUTHA</v>
          </cell>
          <cell r="D30">
            <v>44109</v>
          </cell>
          <cell r="E30" t="str">
            <v>上午</v>
          </cell>
          <cell r="F30" t="str">
            <v>◇</v>
          </cell>
        </row>
        <row r="30">
          <cell r="H30" t="str">
            <v>√</v>
          </cell>
          <cell r="I30" t="str">
            <v>√</v>
          </cell>
          <cell r="J30" t="str">
            <v>√</v>
          </cell>
          <cell r="K30" t="str">
            <v>√</v>
          </cell>
          <cell r="L30" t="str">
            <v>√</v>
          </cell>
          <cell r="M30" t="str">
            <v>√</v>
          </cell>
        </row>
        <row r="30">
          <cell r="O30" t="str">
            <v>√</v>
          </cell>
          <cell r="P30" t="str">
            <v>√</v>
          </cell>
          <cell r="Q30" t="str">
            <v>√</v>
          </cell>
          <cell r="R30" t="str">
            <v>√</v>
          </cell>
          <cell r="S30" t="str">
            <v>√</v>
          </cell>
          <cell r="T30" t="str">
            <v>√</v>
          </cell>
        </row>
        <row r="30">
          <cell r="V30" t="str">
            <v>√</v>
          </cell>
          <cell r="W30" t="str">
            <v>√</v>
          </cell>
          <cell r="X30" t="str">
            <v>√</v>
          </cell>
          <cell r="Y30" t="str">
            <v>√</v>
          </cell>
          <cell r="Z30" t="str">
            <v>√</v>
          </cell>
        </row>
        <row r="30">
          <cell r="AD30" t="str">
            <v>√</v>
          </cell>
          <cell r="AE30" t="str">
            <v>2.①</v>
          </cell>
          <cell r="AF30" t="str">
            <v>√</v>
          </cell>
          <cell r="AG30" t="str">
            <v>√</v>
          </cell>
          <cell r="AH30" t="str">
            <v>√</v>
          </cell>
        </row>
        <row r="30">
          <cell r="AJ30" t="str">
            <v>√</v>
          </cell>
          <cell r="AK30">
            <v>22</v>
          </cell>
          <cell r="AL30">
            <v>0</v>
          </cell>
          <cell r="AM30">
            <v>0</v>
          </cell>
          <cell r="AN30">
            <v>0</v>
          </cell>
          <cell r="AO30">
            <v>1</v>
          </cell>
        </row>
        <row r="31">
          <cell r="E31" t="str">
            <v>下午</v>
          </cell>
          <cell r="F31" t="str">
            <v>◇</v>
          </cell>
        </row>
        <row r="31">
          <cell r="H31" t="str">
            <v>√</v>
          </cell>
          <cell r="I31" t="str">
            <v>√</v>
          </cell>
          <cell r="J31" t="str">
            <v>√</v>
          </cell>
          <cell r="K31" t="str">
            <v>√</v>
          </cell>
          <cell r="L31" t="str">
            <v>√</v>
          </cell>
          <cell r="M31" t="str">
            <v>√</v>
          </cell>
        </row>
        <row r="31">
          <cell r="O31" t="str">
            <v>√</v>
          </cell>
          <cell r="P31" t="str">
            <v>√</v>
          </cell>
          <cell r="Q31" t="str">
            <v>√</v>
          </cell>
          <cell r="R31" t="str">
            <v>√</v>
          </cell>
          <cell r="S31" t="str">
            <v>√</v>
          </cell>
          <cell r="T31" t="str">
            <v>√</v>
          </cell>
        </row>
        <row r="31">
          <cell r="V31" t="str">
            <v>√</v>
          </cell>
          <cell r="W31" t="str">
            <v>√</v>
          </cell>
          <cell r="X31" t="str">
            <v>√</v>
          </cell>
          <cell r="Y31" t="str">
            <v>√</v>
          </cell>
          <cell r="Z31" t="str">
            <v>√</v>
          </cell>
        </row>
        <row r="31">
          <cell r="AD31" t="str">
            <v>√</v>
          </cell>
          <cell r="AE31" t="str">
            <v>2.①</v>
          </cell>
          <cell r="AF31" t="str">
            <v>√</v>
          </cell>
          <cell r="AG31" t="str">
            <v>√</v>
          </cell>
          <cell r="AH31" t="str">
            <v>√</v>
          </cell>
        </row>
        <row r="31">
          <cell r="AJ31" t="str">
            <v>√</v>
          </cell>
        </row>
        <row r="32">
          <cell r="E32" t="str">
            <v>加班</v>
          </cell>
        </row>
        <row r="33">
          <cell r="B33">
            <v>222</v>
          </cell>
          <cell r="C33" t="str">
            <v>SOR SAVORN</v>
          </cell>
          <cell r="D33">
            <v>44081</v>
          </cell>
          <cell r="E33" t="str">
            <v>上午</v>
          </cell>
          <cell r="F33" t="str">
            <v>◇</v>
          </cell>
        </row>
        <row r="33">
          <cell r="H33" t="str">
            <v>√</v>
          </cell>
          <cell r="I33" t="str">
            <v>√</v>
          </cell>
          <cell r="J33" t="str">
            <v>√</v>
          </cell>
          <cell r="K33" t="str">
            <v>√</v>
          </cell>
          <cell r="L33" t="str">
            <v>√</v>
          </cell>
          <cell r="M33" t="str">
            <v>√</v>
          </cell>
        </row>
        <row r="33">
          <cell r="O33" t="str">
            <v>√</v>
          </cell>
          <cell r="P33" t="str">
            <v>√</v>
          </cell>
          <cell r="Q33" t="str">
            <v>√</v>
          </cell>
          <cell r="R33" t="str">
            <v>√</v>
          </cell>
          <cell r="S33" t="str">
            <v>√</v>
          </cell>
          <cell r="T33" t="str">
            <v>√</v>
          </cell>
        </row>
        <row r="33">
          <cell r="V33" t="str">
            <v>√</v>
          </cell>
          <cell r="W33" t="str">
            <v>√</v>
          </cell>
          <cell r="X33" t="str">
            <v>√</v>
          </cell>
        </row>
        <row r="33">
          <cell r="AK33">
            <v>15</v>
          </cell>
          <cell r="AL33">
            <v>0</v>
          </cell>
          <cell r="AM33">
            <v>0</v>
          </cell>
          <cell r="AN33">
            <v>0</v>
          </cell>
          <cell r="AO33">
            <v>1</v>
          </cell>
        </row>
        <row r="34">
          <cell r="E34" t="str">
            <v>下午</v>
          </cell>
          <cell r="F34" t="str">
            <v>◇</v>
          </cell>
        </row>
        <row r="34">
          <cell r="H34" t="str">
            <v>√</v>
          </cell>
          <cell r="I34" t="str">
            <v>√</v>
          </cell>
          <cell r="J34" t="str">
            <v>√</v>
          </cell>
          <cell r="K34" t="str">
            <v>√</v>
          </cell>
          <cell r="L34" t="str">
            <v>√</v>
          </cell>
          <cell r="M34" t="str">
            <v>√</v>
          </cell>
        </row>
        <row r="34">
          <cell r="O34" t="str">
            <v>√</v>
          </cell>
          <cell r="P34" t="str">
            <v>√</v>
          </cell>
          <cell r="Q34" t="str">
            <v>√</v>
          </cell>
          <cell r="R34" t="str">
            <v>√</v>
          </cell>
          <cell r="S34" t="str">
            <v>√</v>
          </cell>
          <cell r="T34" t="str">
            <v>√</v>
          </cell>
        </row>
        <row r="34">
          <cell r="V34" t="str">
            <v>√</v>
          </cell>
          <cell r="W34" t="str">
            <v>√</v>
          </cell>
          <cell r="X34" t="str">
            <v>√</v>
          </cell>
        </row>
        <row r="35">
          <cell r="E35" t="str">
            <v>加班</v>
          </cell>
        </row>
        <row r="36">
          <cell r="B36">
            <v>902</v>
          </cell>
          <cell r="C36" t="str">
            <v>MANH MAKARA</v>
          </cell>
          <cell r="D36">
            <v>44321</v>
          </cell>
          <cell r="E36" t="str">
            <v>上午</v>
          </cell>
          <cell r="F36" t="str">
            <v>◇</v>
          </cell>
        </row>
        <row r="36">
          <cell r="H36" t="str">
            <v>√</v>
          </cell>
          <cell r="I36" t="str">
            <v>√</v>
          </cell>
          <cell r="J36" t="str">
            <v>√</v>
          </cell>
          <cell r="K36" t="str">
            <v>√</v>
          </cell>
          <cell r="L36" t="str">
            <v>√</v>
          </cell>
          <cell r="M36" t="str">
            <v>√</v>
          </cell>
        </row>
        <row r="36">
          <cell r="O36" t="str">
            <v>√</v>
          </cell>
          <cell r="P36" t="str">
            <v>√</v>
          </cell>
          <cell r="Q36" t="str">
            <v>√</v>
          </cell>
          <cell r="R36" t="str">
            <v>√</v>
          </cell>
          <cell r="S36" t="str">
            <v>√</v>
          </cell>
          <cell r="T36" t="str">
            <v>√</v>
          </cell>
        </row>
        <row r="36">
          <cell r="V36" t="str">
            <v>√</v>
          </cell>
          <cell r="W36" t="str">
            <v>√</v>
          </cell>
          <cell r="X36" t="str">
            <v>√</v>
          </cell>
        </row>
        <row r="36">
          <cell r="AK36">
            <v>15</v>
          </cell>
          <cell r="AL36">
            <v>0</v>
          </cell>
          <cell r="AM36">
            <v>0</v>
          </cell>
          <cell r="AN36">
            <v>0</v>
          </cell>
          <cell r="AO36">
            <v>1</v>
          </cell>
        </row>
        <row r="37">
          <cell r="E37" t="str">
            <v>下午</v>
          </cell>
          <cell r="F37" t="str">
            <v>◇</v>
          </cell>
        </row>
        <row r="37">
          <cell r="H37" t="str">
            <v>√</v>
          </cell>
          <cell r="I37" t="str">
            <v>√</v>
          </cell>
          <cell r="J37" t="str">
            <v>√</v>
          </cell>
          <cell r="K37" t="str">
            <v>√</v>
          </cell>
          <cell r="L37" t="str">
            <v>√</v>
          </cell>
          <cell r="M37" t="str">
            <v>√</v>
          </cell>
        </row>
        <row r="37">
          <cell r="O37" t="str">
            <v>√</v>
          </cell>
          <cell r="P37" t="str">
            <v>√</v>
          </cell>
          <cell r="Q37" t="str">
            <v>√</v>
          </cell>
          <cell r="R37" t="str">
            <v>√</v>
          </cell>
          <cell r="S37" t="str">
            <v>√</v>
          </cell>
          <cell r="T37" t="str">
            <v>√</v>
          </cell>
        </row>
        <row r="37">
          <cell r="V37" t="str">
            <v>√</v>
          </cell>
          <cell r="W37" t="str">
            <v>√</v>
          </cell>
          <cell r="X37" t="str">
            <v>√</v>
          </cell>
        </row>
        <row r="38">
          <cell r="E38" t="str">
            <v>加班</v>
          </cell>
        </row>
        <row r="39">
          <cell r="B39">
            <v>445</v>
          </cell>
          <cell r="C39" t="str">
            <v>PEN THOEUN</v>
          </cell>
          <cell r="D39">
            <v>44125</v>
          </cell>
          <cell r="E39" t="str">
            <v>上午</v>
          </cell>
          <cell r="F39" t="str">
            <v>◇</v>
          </cell>
        </row>
        <row r="39">
          <cell r="H39" t="str">
            <v>√</v>
          </cell>
          <cell r="I39" t="str">
            <v>√</v>
          </cell>
          <cell r="J39" t="str">
            <v>√</v>
          </cell>
          <cell r="K39" t="str">
            <v>√</v>
          </cell>
          <cell r="L39" t="str">
            <v>√</v>
          </cell>
          <cell r="M39" t="str">
            <v>√</v>
          </cell>
        </row>
        <row r="39">
          <cell r="O39" t="str">
            <v>√</v>
          </cell>
          <cell r="P39" t="str">
            <v>√</v>
          </cell>
          <cell r="Q39" t="str">
            <v>√</v>
          </cell>
          <cell r="R39" t="str">
            <v>√</v>
          </cell>
          <cell r="S39" t="str">
            <v>√</v>
          </cell>
          <cell r="T39" t="str">
            <v>√</v>
          </cell>
        </row>
        <row r="39">
          <cell r="V39" t="str">
            <v>√</v>
          </cell>
          <cell r="W39" t="str">
            <v>√</v>
          </cell>
          <cell r="X39" t="str">
            <v>√</v>
          </cell>
          <cell r="Y39" t="str">
            <v>√</v>
          </cell>
          <cell r="Z39" t="str">
            <v>√</v>
          </cell>
        </row>
        <row r="39">
          <cell r="AD39" t="str">
            <v>√</v>
          </cell>
          <cell r="AE39" t="str">
            <v>√</v>
          </cell>
          <cell r="AF39" t="str">
            <v>√</v>
          </cell>
          <cell r="AG39" t="str">
            <v>√</v>
          </cell>
          <cell r="AH39" t="str">
            <v>√</v>
          </cell>
        </row>
        <row r="39">
          <cell r="AJ39" t="str">
            <v>√</v>
          </cell>
          <cell r="AK39">
            <v>23</v>
          </cell>
          <cell r="AL39">
            <v>0</v>
          </cell>
          <cell r="AM39">
            <v>0</v>
          </cell>
          <cell r="AN39">
            <v>0</v>
          </cell>
          <cell r="AO39">
            <v>1</v>
          </cell>
        </row>
        <row r="40">
          <cell r="E40" t="str">
            <v>下午</v>
          </cell>
          <cell r="F40" t="str">
            <v>◇</v>
          </cell>
        </row>
        <row r="40">
          <cell r="H40" t="str">
            <v>√</v>
          </cell>
          <cell r="I40" t="str">
            <v>√</v>
          </cell>
          <cell r="J40" t="str">
            <v>√</v>
          </cell>
          <cell r="K40" t="str">
            <v>√</v>
          </cell>
          <cell r="L40" t="str">
            <v>√</v>
          </cell>
          <cell r="M40" t="str">
            <v>√</v>
          </cell>
        </row>
        <row r="40">
          <cell r="O40" t="str">
            <v>√</v>
          </cell>
          <cell r="P40" t="str">
            <v>√</v>
          </cell>
          <cell r="Q40" t="str">
            <v>√</v>
          </cell>
          <cell r="R40" t="str">
            <v>√</v>
          </cell>
          <cell r="S40" t="str">
            <v>√</v>
          </cell>
          <cell r="T40" t="str">
            <v>√</v>
          </cell>
        </row>
        <row r="40">
          <cell r="V40" t="str">
            <v>√</v>
          </cell>
          <cell r="W40" t="str">
            <v>√</v>
          </cell>
          <cell r="X40" t="str">
            <v>√</v>
          </cell>
          <cell r="Y40" t="str">
            <v>√</v>
          </cell>
          <cell r="Z40" t="str">
            <v>√</v>
          </cell>
        </row>
        <row r="40">
          <cell r="AD40" t="str">
            <v>√</v>
          </cell>
          <cell r="AE40" t="str">
            <v>√</v>
          </cell>
          <cell r="AF40" t="str">
            <v>√</v>
          </cell>
          <cell r="AG40" t="str">
            <v>√</v>
          </cell>
          <cell r="AH40" t="str">
            <v>√</v>
          </cell>
        </row>
        <row r="40">
          <cell r="AJ40" t="str">
            <v>√</v>
          </cell>
        </row>
        <row r="41">
          <cell r="E41" t="str">
            <v>加班</v>
          </cell>
        </row>
        <row r="42">
          <cell r="B42">
            <v>1022</v>
          </cell>
          <cell r="C42" t="str">
            <v>KUL DARO</v>
          </cell>
          <cell r="D42">
            <v>44406</v>
          </cell>
          <cell r="E42" t="str">
            <v>上午</v>
          </cell>
          <cell r="F42" t="str">
            <v>◇</v>
          </cell>
        </row>
        <row r="42">
          <cell r="H42" t="str">
            <v>√</v>
          </cell>
          <cell r="I42" t="str">
            <v>√</v>
          </cell>
          <cell r="J42" t="str">
            <v>√</v>
          </cell>
          <cell r="K42" t="str">
            <v>√</v>
          </cell>
          <cell r="L42" t="str">
            <v>√</v>
          </cell>
          <cell r="M42" t="str">
            <v>√</v>
          </cell>
        </row>
        <row r="42">
          <cell r="O42" t="str">
            <v>√</v>
          </cell>
          <cell r="P42" t="str">
            <v>√</v>
          </cell>
          <cell r="Q42" t="str">
            <v>√</v>
          </cell>
          <cell r="R42" t="str">
            <v>√</v>
          </cell>
          <cell r="S42" t="str">
            <v>√</v>
          </cell>
          <cell r="T42" t="str">
            <v>√</v>
          </cell>
        </row>
        <row r="42">
          <cell r="V42" t="str">
            <v>√</v>
          </cell>
          <cell r="W42" t="str">
            <v>√</v>
          </cell>
          <cell r="X42" t="str">
            <v>√</v>
          </cell>
        </row>
        <row r="42">
          <cell r="AK42">
            <v>15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</row>
        <row r="43">
          <cell r="E43" t="str">
            <v>下午</v>
          </cell>
          <cell r="F43" t="str">
            <v>◇</v>
          </cell>
        </row>
        <row r="43">
          <cell r="H43" t="str">
            <v>√</v>
          </cell>
          <cell r="I43" t="str">
            <v>√</v>
          </cell>
          <cell r="J43" t="str">
            <v>√</v>
          </cell>
          <cell r="K43" t="str">
            <v>√</v>
          </cell>
          <cell r="L43" t="str">
            <v>√</v>
          </cell>
          <cell r="M43" t="str">
            <v>√</v>
          </cell>
        </row>
        <row r="43">
          <cell r="O43" t="str">
            <v>√</v>
          </cell>
          <cell r="P43" t="str">
            <v>√</v>
          </cell>
          <cell r="Q43" t="str">
            <v>√</v>
          </cell>
          <cell r="R43" t="str">
            <v>√</v>
          </cell>
          <cell r="S43" t="str">
            <v>√</v>
          </cell>
          <cell r="T43" t="str">
            <v>√</v>
          </cell>
        </row>
        <row r="43">
          <cell r="V43" t="str">
            <v>√</v>
          </cell>
          <cell r="W43" t="str">
            <v>√</v>
          </cell>
          <cell r="X43" t="str">
            <v>√</v>
          </cell>
        </row>
        <row r="44">
          <cell r="E44" t="str">
            <v>加班</v>
          </cell>
        </row>
        <row r="45">
          <cell r="B45">
            <v>1471</v>
          </cell>
          <cell r="C45" t="str">
            <v>SAO NAVY</v>
          </cell>
          <cell r="D45">
            <v>44551</v>
          </cell>
          <cell r="E45" t="str">
            <v>上午</v>
          </cell>
          <cell r="F45" t="str">
            <v>◇</v>
          </cell>
        </row>
        <row r="45">
          <cell r="H45" t="str">
            <v>√</v>
          </cell>
          <cell r="I45" t="str">
            <v>√</v>
          </cell>
          <cell r="J45" t="str">
            <v>√</v>
          </cell>
          <cell r="K45" t="str">
            <v>√</v>
          </cell>
          <cell r="L45" t="str">
            <v>√</v>
          </cell>
          <cell r="M45" t="str">
            <v>√</v>
          </cell>
        </row>
        <row r="45">
          <cell r="O45" t="str">
            <v>√</v>
          </cell>
          <cell r="P45" t="str">
            <v>√</v>
          </cell>
          <cell r="Q45" t="str">
            <v>√</v>
          </cell>
          <cell r="R45" t="str">
            <v>√</v>
          </cell>
          <cell r="S45" t="str">
            <v>√</v>
          </cell>
          <cell r="T45" t="str">
            <v>√</v>
          </cell>
        </row>
        <row r="45">
          <cell r="V45" t="str">
            <v>√</v>
          </cell>
          <cell r="W45" t="str">
            <v>√</v>
          </cell>
          <cell r="X45" t="str">
            <v>√</v>
          </cell>
        </row>
        <row r="45">
          <cell r="AK45">
            <v>15</v>
          </cell>
          <cell r="AL45">
            <v>0</v>
          </cell>
          <cell r="AM45">
            <v>0</v>
          </cell>
          <cell r="AN45">
            <v>0</v>
          </cell>
          <cell r="AO45">
            <v>1</v>
          </cell>
        </row>
        <row r="46">
          <cell r="E46" t="str">
            <v>下午</v>
          </cell>
          <cell r="F46" t="str">
            <v>◇</v>
          </cell>
        </row>
        <row r="46">
          <cell r="H46" t="str">
            <v>√</v>
          </cell>
          <cell r="I46" t="str">
            <v>√</v>
          </cell>
          <cell r="J46" t="str">
            <v>√</v>
          </cell>
          <cell r="K46" t="str">
            <v>√</v>
          </cell>
          <cell r="L46" t="str">
            <v>√</v>
          </cell>
          <cell r="M46" t="str">
            <v>√</v>
          </cell>
        </row>
        <row r="46">
          <cell r="O46" t="str">
            <v>√</v>
          </cell>
          <cell r="P46" t="str">
            <v>√</v>
          </cell>
          <cell r="Q46" t="str">
            <v>√</v>
          </cell>
          <cell r="R46" t="str">
            <v>√</v>
          </cell>
          <cell r="S46" t="str">
            <v>√</v>
          </cell>
          <cell r="T46" t="str">
            <v>√</v>
          </cell>
        </row>
        <row r="46">
          <cell r="V46" t="str">
            <v>√</v>
          </cell>
          <cell r="W46" t="str">
            <v>√</v>
          </cell>
          <cell r="X46" t="str">
            <v>√</v>
          </cell>
        </row>
        <row r="47">
          <cell r="E47" t="str">
            <v>加班</v>
          </cell>
        </row>
        <row r="48">
          <cell r="B48">
            <v>285</v>
          </cell>
          <cell r="C48" t="str">
            <v>POV SOPHARA</v>
          </cell>
          <cell r="D48">
            <v>44109</v>
          </cell>
          <cell r="E48" t="str">
            <v>上午</v>
          </cell>
          <cell r="F48" t="str">
            <v>◇</v>
          </cell>
        </row>
        <row r="48">
          <cell r="H48" t="str">
            <v>√</v>
          </cell>
          <cell r="I48" t="str">
            <v>√</v>
          </cell>
          <cell r="J48" t="str">
            <v>√</v>
          </cell>
          <cell r="K48" t="str">
            <v>√</v>
          </cell>
          <cell r="L48" t="str">
            <v>√</v>
          </cell>
          <cell r="M48" t="str">
            <v>√</v>
          </cell>
        </row>
        <row r="48">
          <cell r="O48" t="str">
            <v>√</v>
          </cell>
          <cell r="P48" t="str">
            <v>√</v>
          </cell>
          <cell r="Q48" t="str">
            <v>√</v>
          </cell>
          <cell r="R48" t="str">
            <v>√</v>
          </cell>
          <cell r="S48" t="str">
            <v>√</v>
          </cell>
          <cell r="T48" t="str">
            <v>√</v>
          </cell>
        </row>
        <row r="48">
          <cell r="V48" t="str">
            <v>√</v>
          </cell>
          <cell r="W48" t="str">
            <v>√</v>
          </cell>
          <cell r="X48" t="str">
            <v>√</v>
          </cell>
        </row>
        <row r="48">
          <cell r="AK48">
            <v>15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</row>
        <row r="49">
          <cell r="E49" t="str">
            <v>下午</v>
          </cell>
          <cell r="F49" t="str">
            <v>◇</v>
          </cell>
        </row>
        <row r="49">
          <cell r="H49" t="str">
            <v>√</v>
          </cell>
          <cell r="I49" t="str">
            <v>√</v>
          </cell>
          <cell r="J49" t="str">
            <v>√</v>
          </cell>
          <cell r="K49" t="str">
            <v>√</v>
          </cell>
          <cell r="L49" t="str">
            <v>√</v>
          </cell>
          <cell r="M49" t="str">
            <v>√</v>
          </cell>
        </row>
        <row r="49">
          <cell r="O49" t="str">
            <v>√</v>
          </cell>
          <cell r="P49" t="str">
            <v>√</v>
          </cell>
          <cell r="Q49" t="str">
            <v>√</v>
          </cell>
          <cell r="R49" t="str">
            <v>√</v>
          </cell>
          <cell r="S49" t="str">
            <v>√</v>
          </cell>
          <cell r="T49" t="str">
            <v>√</v>
          </cell>
        </row>
        <row r="49">
          <cell r="V49" t="str">
            <v>√</v>
          </cell>
          <cell r="W49" t="str">
            <v>√</v>
          </cell>
          <cell r="X49" t="str">
            <v>√</v>
          </cell>
        </row>
        <row r="50">
          <cell r="E50" t="str">
            <v>加班</v>
          </cell>
        </row>
        <row r="51">
          <cell r="B51">
            <v>286</v>
          </cell>
          <cell r="C51" t="str">
            <v>MAO THEARY</v>
          </cell>
          <cell r="D51">
            <v>44109</v>
          </cell>
          <cell r="E51" t="str">
            <v>上午</v>
          </cell>
          <cell r="F51" t="str">
            <v>◇</v>
          </cell>
        </row>
        <row r="51">
          <cell r="H51" t="str">
            <v>√</v>
          </cell>
          <cell r="I51" t="str">
            <v>√</v>
          </cell>
          <cell r="J51" t="str">
            <v>√</v>
          </cell>
          <cell r="K51" t="str">
            <v>√</v>
          </cell>
          <cell r="L51" t="str">
            <v>√</v>
          </cell>
          <cell r="M51" t="str">
            <v>√</v>
          </cell>
        </row>
        <row r="51">
          <cell r="O51" t="str">
            <v>√</v>
          </cell>
          <cell r="P51" t="str">
            <v>√</v>
          </cell>
          <cell r="Q51" t="str">
            <v>√</v>
          </cell>
          <cell r="R51" t="str">
            <v>√</v>
          </cell>
          <cell r="S51" t="str">
            <v>√</v>
          </cell>
          <cell r="T51" t="str">
            <v>√</v>
          </cell>
        </row>
        <row r="51">
          <cell r="V51" t="str">
            <v>√</v>
          </cell>
          <cell r="W51" t="str">
            <v>√</v>
          </cell>
          <cell r="X51" t="str">
            <v>√</v>
          </cell>
        </row>
        <row r="51"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1</v>
          </cell>
        </row>
        <row r="52">
          <cell r="E52" t="str">
            <v>下午</v>
          </cell>
          <cell r="F52" t="str">
            <v>◇</v>
          </cell>
        </row>
        <row r="52">
          <cell r="H52" t="str">
            <v>√</v>
          </cell>
          <cell r="I52" t="str">
            <v>√</v>
          </cell>
          <cell r="J52" t="str">
            <v>√</v>
          </cell>
          <cell r="K52" t="str">
            <v>√</v>
          </cell>
          <cell r="L52" t="str">
            <v>√</v>
          </cell>
          <cell r="M52" t="str">
            <v>√</v>
          </cell>
        </row>
        <row r="52">
          <cell r="O52" t="str">
            <v>√</v>
          </cell>
          <cell r="P52" t="str">
            <v>√</v>
          </cell>
          <cell r="Q52" t="str">
            <v>√</v>
          </cell>
          <cell r="R52" t="str">
            <v>√</v>
          </cell>
          <cell r="S52" t="str">
            <v>√</v>
          </cell>
          <cell r="T52" t="str">
            <v>√</v>
          </cell>
        </row>
        <row r="52">
          <cell r="V52" t="str">
            <v>√</v>
          </cell>
          <cell r="W52" t="str">
            <v>√</v>
          </cell>
          <cell r="X52" t="str">
            <v>√</v>
          </cell>
        </row>
        <row r="53">
          <cell r="E53" t="str">
            <v>加班</v>
          </cell>
        </row>
        <row r="54">
          <cell r="B54">
            <v>292</v>
          </cell>
          <cell r="C54" t="str">
            <v>SEK SOPHAL</v>
          </cell>
          <cell r="D54">
            <v>44109</v>
          </cell>
          <cell r="E54" t="str">
            <v>上午</v>
          </cell>
          <cell r="F54" t="str">
            <v>◇</v>
          </cell>
        </row>
        <row r="54">
          <cell r="H54" t="str">
            <v>√</v>
          </cell>
          <cell r="I54" t="str">
            <v>√</v>
          </cell>
          <cell r="J54" t="str">
            <v>√</v>
          </cell>
          <cell r="K54" t="str">
            <v>√</v>
          </cell>
          <cell r="L54" t="str">
            <v>√</v>
          </cell>
          <cell r="M54" t="str">
            <v>√</v>
          </cell>
        </row>
        <row r="54">
          <cell r="O54" t="str">
            <v>√</v>
          </cell>
          <cell r="P54" t="str">
            <v>√</v>
          </cell>
          <cell r="Q54" t="str">
            <v>√</v>
          </cell>
          <cell r="R54" t="str">
            <v>√</v>
          </cell>
          <cell r="S54" t="str">
            <v>√</v>
          </cell>
          <cell r="T54" t="str">
            <v>√</v>
          </cell>
        </row>
        <row r="54">
          <cell r="V54" t="str">
            <v>√</v>
          </cell>
          <cell r="W54" t="str">
            <v>√</v>
          </cell>
          <cell r="X54" t="str">
            <v>√</v>
          </cell>
        </row>
        <row r="54">
          <cell r="AK54">
            <v>15</v>
          </cell>
          <cell r="AL54">
            <v>0</v>
          </cell>
          <cell r="AM54">
            <v>0</v>
          </cell>
          <cell r="AN54">
            <v>0</v>
          </cell>
          <cell r="AO54">
            <v>1</v>
          </cell>
        </row>
        <row r="55">
          <cell r="E55" t="str">
            <v>下午</v>
          </cell>
          <cell r="F55" t="str">
            <v>◇</v>
          </cell>
        </row>
        <row r="55">
          <cell r="H55" t="str">
            <v>√</v>
          </cell>
          <cell r="I55" t="str">
            <v>√</v>
          </cell>
          <cell r="J55" t="str">
            <v>√</v>
          </cell>
          <cell r="K55" t="str">
            <v>√</v>
          </cell>
          <cell r="L55" t="str">
            <v>√</v>
          </cell>
          <cell r="M55" t="str">
            <v>√</v>
          </cell>
        </row>
        <row r="55">
          <cell r="O55" t="str">
            <v>√</v>
          </cell>
          <cell r="P55" t="str">
            <v>√</v>
          </cell>
          <cell r="Q55" t="str">
            <v>√</v>
          </cell>
          <cell r="R55" t="str">
            <v>√</v>
          </cell>
          <cell r="S55" t="str">
            <v>√</v>
          </cell>
          <cell r="T55" t="str">
            <v>√</v>
          </cell>
        </row>
        <row r="55">
          <cell r="V55" t="str">
            <v>√</v>
          </cell>
          <cell r="W55" t="str">
            <v>√</v>
          </cell>
          <cell r="X55" t="str">
            <v>√</v>
          </cell>
        </row>
        <row r="56">
          <cell r="E56" t="str">
            <v>加班</v>
          </cell>
        </row>
        <row r="57">
          <cell r="B57">
            <v>293</v>
          </cell>
          <cell r="C57" t="str">
            <v>PRAK PHROLA</v>
          </cell>
          <cell r="D57">
            <v>44109</v>
          </cell>
          <cell r="E57" t="str">
            <v>上午</v>
          </cell>
          <cell r="F57" t="str">
            <v>◇</v>
          </cell>
        </row>
        <row r="57">
          <cell r="H57" t="str">
            <v>√</v>
          </cell>
          <cell r="I57" t="str">
            <v>√</v>
          </cell>
          <cell r="J57" t="str">
            <v>√</v>
          </cell>
          <cell r="K57" t="str">
            <v>√</v>
          </cell>
          <cell r="L57" t="str">
            <v>√</v>
          </cell>
          <cell r="M57" t="str">
            <v>√</v>
          </cell>
        </row>
        <row r="57">
          <cell r="O57" t="str">
            <v>√</v>
          </cell>
          <cell r="P57" t="str">
            <v>√</v>
          </cell>
          <cell r="Q57" t="str">
            <v>√</v>
          </cell>
          <cell r="R57" t="str">
            <v>√</v>
          </cell>
          <cell r="S57" t="str">
            <v>√</v>
          </cell>
          <cell r="T57" t="str">
            <v>√</v>
          </cell>
        </row>
        <row r="57">
          <cell r="V57" t="str">
            <v>√</v>
          </cell>
          <cell r="W57" t="str">
            <v>√</v>
          </cell>
          <cell r="X57" t="str">
            <v>√</v>
          </cell>
        </row>
        <row r="57">
          <cell r="AK57">
            <v>15</v>
          </cell>
          <cell r="AL57">
            <v>0</v>
          </cell>
          <cell r="AM57">
            <v>0</v>
          </cell>
          <cell r="AN57">
            <v>0</v>
          </cell>
          <cell r="AO57">
            <v>1</v>
          </cell>
        </row>
        <row r="58">
          <cell r="E58" t="str">
            <v>下午</v>
          </cell>
          <cell r="F58" t="str">
            <v>◇</v>
          </cell>
        </row>
        <row r="58">
          <cell r="H58" t="str">
            <v>√</v>
          </cell>
          <cell r="I58" t="str">
            <v>√</v>
          </cell>
          <cell r="J58" t="str">
            <v>√</v>
          </cell>
          <cell r="K58" t="str">
            <v>√</v>
          </cell>
          <cell r="L58" t="str">
            <v>√</v>
          </cell>
          <cell r="M58" t="str">
            <v>√</v>
          </cell>
        </row>
        <row r="58">
          <cell r="O58" t="str">
            <v>√</v>
          </cell>
          <cell r="P58" t="str">
            <v>√</v>
          </cell>
          <cell r="Q58" t="str">
            <v>√</v>
          </cell>
          <cell r="R58" t="str">
            <v>√</v>
          </cell>
          <cell r="S58" t="str">
            <v>√</v>
          </cell>
          <cell r="T58" t="str">
            <v>√</v>
          </cell>
        </row>
        <row r="58">
          <cell r="V58" t="str">
            <v>√</v>
          </cell>
          <cell r="W58" t="str">
            <v>√</v>
          </cell>
          <cell r="X58" t="str">
            <v>√</v>
          </cell>
        </row>
        <row r="59">
          <cell r="E59" t="str">
            <v>加班</v>
          </cell>
        </row>
        <row r="60">
          <cell r="B60">
            <v>296</v>
          </cell>
          <cell r="C60" t="str">
            <v>SOK PHARA</v>
          </cell>
          <cell r="D60">
            <v>44109</v>
          </cell>
          <cell r="E60" t="str">
            <v>上午</v>
          </cell>
          <cell r="F60" t="str">
            <v>◇</v>
          </cell>
        </row>
        <row r="60">
          <cell r="H60" t="str">
            <v>√</v>
          </cell>
          <cell r="I60" t="str">
            <v>√</v>
          </cell>
          <cell r="J60" t="str">
            <v>√</v>
          </cell>
          <cell r="K60" t="str">
            <v>√</v>
          </cell>
          <cell r="L60" t="str">
            <v>√</v>
          </cell>
          <cell r="M60" t="str">
            <v>√</v>
          </cell>
        </row>
        <row r="60">
          <cell r="O60" t="str">
            <v>√</v>
          </cell>
          <cell r="P60" t="str">
            <v>√</v>
          </cell>
          <cell r="Q60" t="str">
            <v>◇</v>
          </cell>
          <cell r="R60" t="str">
            <v>√</v>
          </cell>
          <cell r="S60" t="str">
            <v>√</v>
          </cell>
          <cell r="T60" t="str">
            <v>√</v>
          </cell>
        </row>
        <row r="60">
          <cell r="V60" t="str">
            <v>√</v>
          </cell>
          <cell r="W60" t="str">
            <v>√</v>
          </cell>
          <cell r="X60" t="str">
            <v>√</v>
          </cell>
        </row>
        <row r="60">
          <cell r="AK60">
            <v>14</v>
          </cell>
          <cell r="AL60">
            <v>0</v>
          </cell>
          <cell r="AM60">
            <v>0</v>
          </cell>
          <cell r="AN60">
            <v>0</v>
          </cell>
          <cell r="AO60">
            <v>2</v>
          </cell>
        </row>
        <row r="61">
          <cell r="E61" t="str">
            <v>下午</v>
          </cell>
          <cell r="F61" t="str">
            <v>◇</v>
          </cell>
        </row>
        <row r="61">
          <cell r="H61" t="str">
            <v>√</v>
          </cell>
          <cell r="I61" t="str">
            <v>√</v>
          </cell>
          <cell r="J61" t="str">
            <v>√</v>
          </cell>
          <cell r="K61" t="str">
            <v>√</v>
          </cell>
          <cell r="L61" t="str">
            <v>√</v>
          </cell>
          <cell r="M61" t="str">
            <v>√</v>
          </cell>
        </row>
        <row r="61">
          <cell r="O61" t="str">
            <v>√</v>
          </cell>
          <cell r="P61" t="str">
            <v>√</v>
          </cell>
          <cell r="Q61" t="str">
            <v>◇</v>
          </cell>
          <cell r="R61" t="str">
            <v>√</v>
          </cell>
          <cell r="S61" t="str">
            <v>√</v>
          </cell>
          <cell r="T61" t="str">
            <v>√</v>
          </cell>
        </row>
        <row r="61">
          <cell r="V61" t="str">
            <v>√</v>
          </cell>
          <cell r="W61" t="str">
            <v>√</v>
          </cell>
          <cell r="X61" t="str">
            <v>√</v>
          </cell>
        </row>
        <row r="62">
          <cell r="E62" t="str">
            <v>加班</v>
          </cell>
        </row>
        <row r="63">
          <cell r="B63">
            <v>381</v>
          </cell>
          <cell r="C63" t="str">
            <v>CHAP SONA</v>
          </cell>
          <cell r="D63">
            <v>44118</v>
          </cell>
          <cell r="E63" t="str">
            <v>上午</v>
          </cell>
          <cell r="F63" t="str">
            <v>◇</v>
          </cell>
        </row>
        <row r="63">
          <cell r="H63" t="str">
            <v>√</v>
          </cell>
          <cell r="I63" t="str">
            <v>√</v>
          </cell>
          <cell r="J63" t="str">
            <v>√</v>
          </cell>
          <cell r="K63" t="str">
            <v>√</v>
          </cell>
          <cell r="L63" t="str">
            <v>√</v>
          </cell>
          <cell r="M63" t="str">
            <v>√</v>
          </cell>
        </row>
        <row r="63">
          <cell r="O63" t="str">
            <v>√</v>
          </cell>
          <cell r="P63" t="str">
            <v>√</v>
          </cell>
          <cell r="Q63" t="str">
            <v>√</v>
          </cell>
          <cell r="R63" t="str">
            <v>√</v>
          </cell>
          <cell r="S63" t="str">
            <v>√</v>
          </cell>
          <cell r="T63" t="str">
            <v>√</v>
          </cell>
        </row>
        <row r="63">
          <cell r="V63" t="str">
            <v>√</v>
          </cell>
          <cell r="W63" t="str">
            <v>√</v>
          </cell>
          <cell r="X63" t="str">
            <v>√</v>
          </cell>
        </row>
        <row r="63">
          <cell r="AK63">
            <v>15</v>
          </cell>
          <cell r="AL63">
            <v>0</v>
          </cell>
          <cell r="AM63">
            <v>0</v>
          </cell>
          <cell r="AN63">
            <v>0</v>
          </cell>
          <cell r="AO63">
            <v>1</v>
          </cell>
        </row>
        <row r="64">
          <cell r="E64" t="str">
            <v>下午</v>
          </cell>
          <cell r="F64" t="str">
            <v>◇</v>
          </cell>
        </row>
        <row r="64">
          <cell r="H64" t="str">
            <v>√</v>
          </cell>
          <cell r="I64" t="str">
            <v>√</v>
          </cell>
          <cell r="J64" t="str">
            <v>√</v>
          </cell>
          <cell r="K64" t="str">
            <v>√</v>
          </cell>
          <cell r="L64" t="str">
            <v>√</v>
          </cell>
          <cell r="M64" t="str">
            <v>√</v>
          </cell>
        </row>
        <row r="64">
          <cell r="O64" t="str">
            <v>√</v>
          </cell>
          <cell r="P64" t="str">
            <v>√</v>
          </cell>
          <cell r="Q64" t="str">
            <v>√</v>
          </cell>
          <cell r="R64" t="str">
            <v>√</v>
          </cell>
          <cell r="S64" t="str">
            <v>√</v>
          </cell>
          <cell r="T64" t="str">
            <v>√</v>
          </cell>
        </row>
        <row r="64">
          <cell r="V64" t="str">
            <v>√</v>
          </cell>
          <cell r="W64" t="str">
            <v>√</v>
          </cell>
          <cell r="X64" t="str">
            <v>√</v>
          </cell>
        </row>
        <row r="65">
          <cell r="E65" t="str">
            <v>加班</v>
          </cell>
        </row>
        <row r="66">
          <cell r="B66">
            <v>417</v>
          </cell>
          <cell r="C66" t="str">
            <v>BOEUN SALORN</v>
          </cell>
          <cell r="D66">
            <v>44123</v>
          </cell>
          <cell r="E66" t="str">
            <v>上午</v>
          </cell>
          <cell r="F66" t="str">
            <v>◇</v>
          </cell>
        </row>
        <row r="66">
          <cell r="H66" t="str">
            <v>√</v>
          </cell>
          <cell r="I66" t="str">
            <v>√</v>
          </cell>
          <cell r="J66" t="str">
            <v>√</v>
          </cell>
          <cell r="K66" t="str">
            <v>√</v>
          </cell>
          <cell r="L66" t="str">
            <v>√</v>
          </cell>
          <cell r="M66" t="str">
            <v>√</v>
          </cell>
        </row>
        <row r="66">
          <cell r="O66" t="str">
            <v>√</v>
          </cell>
          <cell r="P66" t="str">
            <v>√</v>
          </cell>
          <cell r="Q66" t="str">
            <v>√</v>
          </cell>
          <cell r="R66" t="str">
            <v>√</v>
          </cell>
          <cell r="S66" t="str">
            <v>√</v>
          </cell>
          <cell r="T66" t="str">
            <v>√</v>
          </cell>
        </row>
        <row r="66">
          <cell r="V66" t="str">
            <v>√</v>
          </cell>
          <cell r="W66" t="str">
            <v>√</v>
          </cell>
          <cell r="X66" t="str">
            <v>√</v>
          </cell>
        </row>
        <row r="66">
          <cell r="AK66">
            <v>15</v>
          </cell>
          <cell r="AL66">
            <v>0</v>
          </cell>
          <cell r="AM66">
            <v>0</v>
          </cell>
          <cell r="AN66">
            <v>0</v>
          </cell>
          <cell r="AO66">
            <v>1</v>
          </cell>
        </row>
        <row r="67">
          <cell r="E67" t="str">
            <v>下午</v>
          </cell>
          <cell r="F67" t="str">
            <v>◇</v>
          </cell>
        </row>
        <row r="67">
          <cell r="H67" t="str">
            <v>√</v>
          </cell>
          <cell r="I67" t="str">
            <v>√</v>
          </cell>
          <cell r="J67" t="str">
            <v>√</v>
          </cell>
          <cell r="K67" t="str">
            <v>√</v>
          </cell>
          <cell r="L67" t="str">
            <v>√</v>
          </cell>
          <cell r="M67" t="str">
            <v>√</v>
          </cell>
        </row>
        <row r="67">
          <cell r="O67" t="str">
            <v>√</v>
          </cell>
          <cell r="P67" t="str">
            <v>√</v>
          </cell>
          <cell r="Q67" t="str">
            <v>√</v>
          </cell>
          <cell r="R67" t="str">
            <v>√</v>
          </cell>
          <cell r="S67" t="str">
            <v>√</v>
          </cell>
          <cell r="T67" t="str">
            <v>√</v>
          </cell>
        </row>
        <row r="67">
          <cell r="V67" t="str">
            <v>√</v>
          </cell>
          <cell r="W67" t="str">
            <v>√</v>
          </cell>
          <cell r="X67" t="str">
            <v>√</v>
          </cell>
        </row>
        <row r="68">
          <cell r="E68" t="str">
            <v>加班</v>
          </cell>
        </row>
        <row r="69">
          <cell r="B69">
            <v>590</v>
          </cell>
          <cell r="C69" t="str">
            <v>HEM MONNYROMDUOL</v>
          </cell>
          <cell r="D69">
            <v>44155</v>
          </cell>
          <cell r="E69" t="str">
            <v>上午</v>
          </cell>
          <cell r="F69" t="str">
            <v>◇</v>
          </cell>
        </row>
        <row r="69">
          <cell r="H69" t="str">
            <v>√</v>
          </cell>
          <cell r="I69" t="str">
            <v>√</v>
          </cell>
          <cell r="J69" t="str">
            <v>√</v>
          </cell>
          <cell r="K69" t="str">
            <v>√</v>
          </cell>
          <cell r="L69" t="str">
            <v>√</v>
          </cell>
          <cell r="M69" t="str">
            <v>√</v>
          </cell>
        </row>
        <row r="69">
          <cell r="O69" t="str">
            <v>√</v>
          </cell>
          <cell r="P69" t="str">
            <v>√</v>
          </cell>
          <cell r="Q69" t="str">
            <v>√</v>
          </cell>
          <cell r="R69" t="str">
            <v>√</v>
          </cell>
          <cell r="S69" t="str">
            <v>√</v>
          </cell>
          <cell r="T69" t="str">
            <v>×</v>
          </cell>
        </row>
        <row r="69">
          <cell r="V69" t="str">
            <v>√</v>
          </cell>
          <cell r="W69" t="str">
            <v>√</v>
          </cell>
          <cell r="X69" t="str">
            <v>√</v>
          </cell>
        </row>
        <row r="69">
          <cell r="AK69">
            <v>14</v>
          </cell>
          <cell r="AL69">
            <v>0</v>
          </cell>
          <cell r="AM69">
            <v>0</v>
          </cell>
          <cell r="AN69">
            <v>0</v>
          </cell>
          <cell r="AO69">
            <v>1</v>
          </cell>
        </row>
        <row r="70">
          <cell r="E70" t="str">
            <v>下午</v>
          </cell>
          <cell r="F70" t="str">
            <v>◇</v>
          </cell>
        </row>
        <row r="70">
          <cell r="H70" t="str">
            <v>√</v>
          </cell>
          <cell r="I70" t="str">
            <v>√</v>
          </cell>
          <cell r="J70" t="str">
            <v>√</v>
          </cell>
          <cell r="K70" t="str">
            <v>√</v>
          </cell>
          <cell r="L70" t="str">
            <v>√</v>
          </cell>
          <cell r="M70" t="str">
            <v>√</v>
          </cell>
        </row>
        <row r="70">
          <cell r="O70" t="str">
            <v>√</v>
          </cell>
          <cell r="P70" t="str">
            <v>√</v>
          </cell>
          <cell r="Q70" t="str">
            <v>√</v>
          </cell>
          <cell r="R70" t="str">
            <v>√</v>
          </cell>
          <cell r="S70" t="str">
            <v>√</v>
          </cell>
          <cell r="T70" t="str">
            <v>×</v>
          </cell>
        </row>
        <row r="70">
          <cell r="V70" t="str">
            <v>√</v>
          </cell>
          <cell r="W70" t="str">
            <v>√</v>
          </cell>
          <cell r="X70" t="str">
            <v>√</v>
          </cell>
        </row>
        <row r="71">
          <cell r="E71" t="str">
            <v>加班</v>
          </cell>
        </row>
        <row r="72">
          <cell r="B72">
            <v>628</v>
          </cell>
          <cell r="C72" t="str">
            <v>CHAN SOPAL</v>
          </cell>
          <cell r="D72">
            <v>44183</v>
          </cell>
          <cell r="E72" t="str">
            <v>上午</v>
          </cell>
          <cell r="F72" t="str">
            <v>2.②</v>
          </cell>
        </row>
        <row r="72">
          <cell r="H72" t="str">
            <v>2.②</v>
          </cell>
          <cell r="I72" t="str">
            <v>2.②</v>
          </cell>
          <cell r="J72" t="str">
            <v>2.②</v>
          </cell>
          <cell r="K72" t="str">
            <v>2.②</v>
          </cell>
          <cell r="L72" t="str">
            <v>2.②</v>
          </cell>
          <cell r="M72" t="str">
            <v>2.②</v>
          </cell>
        </row>
        <row r="72">
          <cell r="O72" t="str">
            <v>2.②</v>
          </cell>
          <cell r="P72" t="str">
            <v>2.②</v>
          </cell>
          <cell r="Q72" t="str">
            <v>2.②</v>
          </cell>
          <cell r="R72" t="str">
            <v>2.②</v>
          </cell>
          <cell r="S72" t="str">
            <v>2.②</v>
          </cell>
          <cell r="T72" t="str">
            <v>2.②</v>
          </cell>
        </row>
        <row r="72">
          <cell r="V72" t="str">
            <v>2.②</v>
          </cell>
          <cell r="W72" t="str">
            <v>2.②</v>
          </cell>
          <cell r="X72" t="str">
            <v>2.②</v>
          </cell>
          <cell r="Y72" t="str">
            <v>2.②</v>
          </cell>
          <cell r="Z72" t="str">
            <v>2.②</v>
          </cell>
          <cell r="AA72" t="str">
            <v>2.②</v>
          </cell>
        </row>
        <row r="72">
          <cell r="AC72" t="str">
            <v>2.②</v>
          </cell>
          <cell r="AD72" t="str">
            <v>2.②</v>
          </cell>
          <cell r="AE72" t="str">
            <v>2.②</v>
          </cell>
          <cell r="AF72" t="str">
            <v>2.②</v>
          </cell>
          <cell r="AG72" t="str">
            <v>2.②</v>
          </cell>
          <cell r="AH72" t="str">
            <v>2.②</v>
          </cell>
        </row>
        <row r="72">
          <cell r="AJ72" t="str">
            <v>2.②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E73" t="str">
            <v>下午</v>
          </cell>
          <cell r="F73" t="str">
            <v>2.②</v>
          </cell>
        </row>
        <row r="73">
          <cell r="H73" t="str">
            <v>2.②</v>
          </cell>
          <cell r="I73" t="str">
            <v>2.②</v>
          </cell>
          <cell r="J73" t="str">
            <v>2.②</v>
          </cell>
          <cell r="K73" t="str">
            <v>2.②</v>
          </cell>
          <cell r="L73" t="str">
            <v>2.②</v>
          </cell>
          <cell r="M73" t="str">
            <v>2.②</v>
          </cell>
        </row>
        <row r="73">
          <cell r="O73" t="str">
            <v>2.②</v>
          </cell>
          <cell r="P73" t="str">
            <v>2.②</v>
          </cell>
          <cell r="Q73" t="str">
            <v>2.②</v>
          </cell>
          <cell r="R73" t="str">
            <v>2.②</v>
          </cell>
          <cell r="S73" t="str">
            <v>2.②</v>
          </cell>
          <cell r="T73" t="str">
            <v>2.②</v>
          </cell>
        </row>
        <row r="73">
          <cell r="V73" t="str">
            <v>2.②</v>
          </cell>
          <cell r="W73" t="str">
            <v>2.②</v>
          </cell>
          <cell r="X73" t="str">
            <v>2.②</v>
          </cell>
          <cell r="Y73" t="str">
            <v>2.②</v>
          </cell>
          <cell r="Z73" t="str">
            <v>2.②</v>
          </cell>
          <cell r="AA73" t="str">
            <v>2.②</v>
          </cell>
        </row>
        <row r="73">
          <cell r="AC73" t="str">
            <v>2.②</v>
          </cell>
          <cell r="AD73" t="str">
            <v>2.②</v>
          </cell>
          <cell r="AE73" t="str">
            <v>2.②</v>
          </cell>
          <cell r="AF73" t="str">
            <v>2.②</v>
          </cell>
          <cell r="AG73" t="str">
            <v>2.②</v>
          </cell>
          <cell r="AH73" t="str">
            <v>2.②</v>
          </cell>
        </row>
        <row r="73">
          <cell r="AJ73" t="str">
            <v>2.②</v>
          </cell>
        </row>
        <row r="74">
          <cell r="E74" t="str">
            <v>加班</v>
          </cell>
        </row>
        <row r="75">
          <cell r="B75">
            <v>632</v>
          </cell>
          <cell r="C75" t="str">
            <v>MY LIS</v>
          </cell>
          <cell r="D75">
            <v>44184</v>
          </cell>
          <cell r="E75" t="str">
            <v>上午</v>
          </cell>
          <cell r="F75" t="str">
            <v>◇</v>
          </cell>
        </row>
        <row r="75">
          <cell r="H75" t="str">
            <v>√</v>
          </cell>
          <cell r="I75" t="str">
            <v>√</v>
          </cell>
          <cell r="J75" t="str">
            <v>√</v>
          </cell>
          <cell r="K75" t="str">
            <v>√</v>
          </cell>
          <cell r="L75" t="str">
            <v>√</v>
          </cell>
          <cell r="M75" t="str">
            <v>√</v>
          </cell>
        </row>
        <row r="75">
          <cell r="O75" t="str">
            <v>√</v>
          </cell>
          <cell r="P75" t="str">
            <v>√</v>
          </cell>
          <cell r="Q75" t="str">
            <v>√</v>
          </cell>
          <cell r="R75" t="str">
            <v>√</v>
          </cell>
          <cell r="S75" t="str">
            <v>√</v>
          </cell>
          <cell r="T75" t="str">
            <v>√</v>
          </cell>
        </row>
        <row r="75">
          <cell r="V75" t="str">
            <v>√</v>
          </cell>
          <cell r="W75" t="str">
            <v>√</v>
          </cell>
          <cell r="X75" t="str">
            <v>√</v>
          </cell>
        </row>
        <row r="75">
          <cell r="AK75">
            <v>15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</row>
        <row r="76">
          <cell r="E76" t="str">
            <v>下午</v>
          </cell>
          <cell r="F76" t="str">
            <v>◇</v>
          </cell>
        </row>
        <row r="76">
          <cell r="H76" t="str">
            <v>√</v>
          </cell>
          <cell r="I76" t="str">
            <v>√</v>
          </cell>
          <cell r="J76" t="str">
            <v>√</v>
          </cell>
          <cell r="K76" t="str">
            <v>√</v>
          </cell>
          <cell r="L76" t="str">
            <v>√</v>
          </cell>
          <cell r="M76" t="str">
            <v>√</v>
          </cell>
        </row>
        <row r="76">
          <cell r="O76" t="str">
            <v>√</v>
          </cell>
          <cell r="P76" t="str">
            <v>√</v>
          </cell>
          <cell r="Q76" t="str">
            <v>√</v>
          </cell>
          <cell r="R76" t="str">
            <v>√</v>
          </cell>
          <cell r="S76" t="str">
            <v>√</v>
          </cell>
          <cell r="T76" t="str">
            <v>√</v>
          </cell>
        </row>
        <row r="76">
          <cell r="V76" t="str">
            <v>√</v>
          </cell>
          <cell r="W76" t="str">
            <v>√</v>
          </cell>
          <cell r="X76" t="str">
            <v>√</v>
          </cell>
        </row>
        <row r="77">
          <cell r="E77" t="str">
            <v>加班</v>
          </cell>
        </row>
        <row r="78">
          <cell r="B78">
            <v>634</v>
          </cell>
          <cell r="C78" t="str">
            <v>KOP ANN</v>
          </cell>
          <cell r="D78">
            <v>44184</v>
          </cell>
          <cell r="E78" t="str">
            <v>上午</v>
          </cell>
          <cell r="F78" t="str">
            <v>◇</v>
          </cell>
        </row>
        <row r="78">
          <cell r="H78" t="str">
            <v>√</v>
          </cell>
          <cell r="I78" t="str">
            <v>√</v>
          </cell>
          <cell r="J78" t="str">
            <v>√</v>
          </cell>
          <cell r="K78" t="str">
            <v>√</v>
          </cell>
          <cell r="L78" t="str">
            <v>√</v>
          </cell>
          <cell r="M78" t="str">
            <v>√</v>
          </cell>
        </row>
        <row r="78">
          <cell r="O78" t="str">
            <v>√</v>
          </cell>
          <cell r="P78" t="str">
            <v>√</v>
          </cell>
          <cell r="Q78" t="str">
            <v>√</v>
          </cell>
          <cell r="R78" t="str">
            <v>√</v>
          </cell>
          <cell r="S78" t="str">
            <v>√</v>
          </cell>
          <cell r="T78" t="str">
            <v>√</v>
          </cell>
        </row>
        <row r="78">
          <cell r="V78" t="str">
            <v>√</v>
          </cell>
          <cell r="W78" t="str">
            <v>√</v>
          </cell>
          <cell r="X78" t="str">
            <v>√</v>
          </cell>
        </row>
        <row r="78">
          <cell r="AK78">
            <v>15</v>
          </cell>
          <cell r="AL78">
            <v>0</v>
          </cell>
          <cell r="AM78">
            <v>0</v>
          </cell>
          <cell r="AN78">
            <v>0</v>
          </cell>
          <cell r="AO78">
            <v>1</v>
          </cell>
        </row>
        <row r="79">
          <cell r="E79" t="str">
            <v>下午</v>
          </cell>
          <cell r="F79" t="str">
            <v>◇</v>
          </cell>
        </row>
        <row r="79">
          <cell r="H79" t="str">
            <v>√</v>
          </cell>
          <cell r="I79" t="str">
            <v>√</v>
          </cell>
          <cell r="J79" t="str">
            <v>√</v>
          </cell>
          <cell r="K79" t="str">
            <v>√</v>
          </cell>
          <cell r="L79" t="str">
            <v>√</v>
          </cell>
          <cell r="M79" t="str">
            <v>√</v>
          </cell>
        </row>
        <row r="79">
          <cell r="O79" t="str">
            <v>√</v>
          </cell>
          <cell r="P79" t="str">
            <v>√</v>
          </cell>
          <cell r="Q79" t="str">
            <v>√</v>
          </cell>
          <cell r="R79" t="str">
            <v>√</v>
          </cell>
          <cell r="S79" t="str">
            <v>√</v>
          </cell>
          <cell r="T79" t="str">
            <v>√</v>
          </cell>
        </row>
        <row r="79">
          <cell r="V79" t="str">
            <v>√</v>
          </cell>
          <cell r="W79" t="str">
            <v>√</v>
          </cell>
          <cell r="X79" t="str">
            <v>√</v>
          </cell>
        </row>
        <row r="80">
          <cell r="E80" t="str">
            <v>加班</v>
          </cell>
        </row>
        <row r="81">
          <cell r="B81">
            <v>657</v>
          </cell>
          <cell r="C81" t="str">
            <v>MERN SARUN</v>
          </cell>
          <cell r="D81">
            <v>44187</v>
          </cell>
          <cell r="E81" t="str">
            <v>上午</v>
          </cell>
          <cell r="F81" t="str">
            <v>◇</v>
          </cell>
        </row>
        <row r="81">
          <cell r="H81" t="str">
            <v>√</v>
          </cell>
          <cell r="I81" t="str">
            <v>√</v>
          </cell>
          <cell r="J81" t="str">
            <v>√</v>
          </cell>
          <cell r="K81" t="str">
            <v>√</v>
          </cell>
          <cell r="L81" t="str">
            <v>√</v>
          </cell>
          <cell r="M81" t="str">
            <v>√</v>
          </cell>
        </row>
        <row r="81">
          <cell r="O81" t="str">
            <v>√</v>
          </cell>
          <cell r="P81" t="str">
            <v>√</v>
          </cell>
          <cell r="Q81" t="str">
            <v>√</v>
          </cell>
          <cell r="R81" t="str">
            <v>√</v>
          </cell>
          <cell r="S81" t="str">
            <v>√</v>
          </cell>
          <cell r="T81" t="str">
            <v>√</v>
          </cell>
        </row>
        <row r="81">
          <cell r="V81" t="str">
            <v>√</v>
          </cell>
          <cell r="W81" t="str">
            <v>√</v>
          </cell>
          <cell r="X81" t="str">
            <v>√</v>
          </cell>
        </row>
        <row r="81">
          <cell r="AK81">
            <v>15</v>
          </cell>
          <cell r="AL81">
            <v>0</v>
          </cell>
          <cell r="AM81">
            <v>0</v>
          </cell>
          <cell r="AN81">
            <v>0</v>
          </cell>
          <cell r="AO81">
            <v>1</v>
          </cell>
        </row>
        <row r="82">
          <cell r="E82" t="str">
            <v>下午</v>
          </cell>
          <cell r="F82" t="str">
            <v>◇</v>
          </cell>
        </row>
        <row r="82">
          <cell r="H82" t="str">
            <v>√</v>
          </cell>
          <cell r="I82" t="str">
            <v>√</v>
          </cell>
          <cell r="J82" t="str">
            <v>√</v>
          </cell>
          <cell r="K82" t="str">
            <v>√</v>
          </cell>
          <cell r="L82" t="str">
            <v>√</v>
          </cell>
          <cell r="M82" t="str">
            <v>√</v>
          </cell>
        </row>
        <row r="82">
          <cell r="O82" t="str">
            <v>√</v>
          </cell>
          <cell r="P82" t="str">
            <v>√</v>
          </cell>
          <cell r="Q82" t="str">
            <v>√</v>
          </cell>
          <cell r="R82" t="str">
            <v>√</v>
          </cell>
          <cell r="S82" t="str">
            <v>√</v>
          </cell>
          <cell r="T82" t="str">
            <v>√</v>
          </cell>
        </row>
        <row r="82">
          <cell r="V82" t="str">
            <v>√</v>
          </cell>
          <cell r="W82" t="str">
            <v>√</v>
          </cell>
          <cell r="X82" t="str">
            <v>√</v>
          </cell>
        </row>
        <row r="83">
          <cell r="E83" t="str">
            <v>加班</v>
          </cell>
        </row>
        <row r="84">
          <cell r="B84">
            <v>695</v>
          </cell>
          <cell r="C84" t="str">
            <v>SREYHORM BOPHA</v>
          </cell>
          <cell r="D84">
            <v>44200</v>
          </cell>
          <cell r="E84" t="str">
            <v>上午</v>
          </cell>
          <cell r="F84" t="str">
            <v>◇</v>
          </cell>
        </row>
        <row r="84">
          <cell r="H84" t="str">
            <v>√</v>
          </cell>
          <cell r="I84" t="str">
            <v>√</v>
          </cell>
          <cell r="J84" t="str">
            <v>√</v>
          </cell>
          <cell r="K84" t="str">
            <v>√</v>
          </cell>
          <cell r="L84" t="str">
            <v>√</v>
          </cell>
          <cell r="M84" t="str">
            <v>√</v>
          </cell>
        </row>
        <row r="84">
          <cell r="O84" t="str">
            <v>√</v>
          </cell>
          <cell r="P84" t="str">
            <v>√</v>
          </cell>
          <cell r="Q84" t="str">
            <v>√</v>
          </cell>
          <cell r="R84" t="str">
            <v>√</v>
          </cell>
          <cell r="S84" t="str">
            <v>√</v>
          </cell>
          <cell r="T84" t="str">
            <v>√</v>
          </cell>
        </row>
        <row r="84">
          <cell r="V84" t="str">
            <v>√</v>
          </cell>
          <cell r="W84" t="str">
            <v>√</v>
          </cell>
          <cell r="X84" t="str">
            <v>√</v>
          </cell>
        </row>
        <row r="84">
          <cell r="AK84">
            <v>15</v>
          </cell>
          <cell r="AL84">
            <v>0</v>
          </cell>
          <cell r="AM84">
            <v>0</v>
          </cell>
          <cell r="AN84">
            <v>0</v>
          </cell>
          <cell r="AO84">
            <v>1</v>
          </cell>
        </row>
        <row r="85">
          <cell r="E85" t="str">
            <v>下午</v>
          </cell>
          <cell r="F85" t="str">
            <v>◇</v>
          </cell>
        </row>
        <row r="85">
          <cell r="H85" t="str">
            <v>√</v>
          </cell>
          <cell r="I85" t="str">
            <v>√</v>
          </cell>
          <cell r="J85" t="str">
            <v>√</v>
          </cell>
          <cell r="K85" t="str">
            <v>√</v>
          </cell>
          <cell r="L85" t="str">
            <v>√</v>
          </cell>
          <cell r="M85" t="str">
            <v>√</v>
          </cell>
        </row>
        <row r="85">
          <cell r="O85" t="str">
            <v>√</v>
          </cell>
          <cell r="P85" t="str">
            <v>√</v>
          </cell>
          <cell r="Q85" t="str">
            <v>√</v>
          </cell>
          <cell r="R85" t="str">
            <v>√</v>
          </cell>
          <cell r="S85" t="str">
            <v>√</v>
          </cell>
          <cell r="T85" t="str">
            <v>√</v>
          </cell>
        </row>
        <row r="85">
          <cell r="V85" t="str">
            <v>√</v>
          </cell>
          <cell r="W85" t="str">
            <v>√</v>
          </cell>
          <cell r="X85" t="str">
            <v>√</v>
          </cell>
        </row>
        <row r="86">
          <cell r="E86" t="str">
            <v>加班</v>
          </cell>
        </row>
        <row r="87">
          <cell r="B87">
            <v>938</v>
          </cell>
          <cell r="C87" t="str">
            <v>NUON PHARY</v>
          </cell>
          <cell r="D87">
            <v>44328</v>
          </cell>
          <cell r="E87" t="str">
            <v>上午</v>
          </cell>
          <cell r="F87" t="str">
            <v>◇</v>
          </cell>
        </row>
        <row r="87">
          <cell r="H87" t="str">
            <v>√</v>
          </cell>
          <cell r="I87" t="str">
            <v>√</v>
          </cell>
          <cell r="J87" t="str">
            <v>√</v>
          </cell>
          <cell r="K87" t="str">
            <v>√</v>
          </cell>
          <cell r="L87" t="str">
            <v>√</v>
          </cell>
          <cell r="M87" t="str">
            <v>√</v>
          </cell>
        </row>
        <row r="87">
          <cell r="O87" t="str">
            <v>√</v>
          </cell>
          <cell r="P87" t="str">
            <v>√</v>
          </cell>
          <cell r="Q87" t="str">
            <v>√</v>
          </cell>
          <cell r="R87" t="str">
            <v>√</v>
          </cell>
          <cell r="S87" t="str">
            <v>√</v>
          </cell>
          <cell r="T87" t="str">
            <v>√</v>
          </cell>
        </row>
        <row r="87">
          <cell r="V87" t="str">
            <v>√</v>
          </cell>
          <cell r="W87" t="str">
            <v>√</v>
          </cell>
          <cell r="X87" t="str">
            <v>√</v>
          </cell>
        </row>
        <row r="87">
          <cell r="AK87">
            <v>15</v>
          </cell>
          <cell r="AL87">
            <v>0</v>
          </cell>
          <cell r="AM87">
            <v>0</v>
          </cell>
          <cell r="AN87">
            <v>0</v>
          </cell>
          <cell r="AO87">
            <v>1</v>
          </cell>
        </row>
        <row r="88">
          <cell r="E88" t="str">
            <v>下午</v>
          </cell>
          <cell r="F88" t="str">
            <v>◇</v>
          </cell>
        </row>
        <row r="88">
          <cell r="H88" t="str">
            <v>√</v>
          </cell>
          <cell r="I88" t="str">
            <v>√</v>
          </cell>
          <cell r="J88" t="str">
            <v>√</v>
          </cell>
          <cell r="K88" t="str">
            <v>√</v>
          </cell>
          <cell r="L88" t="str">
            <v>√</v>
          </cell>
          <cell r="M88" t="str">
            <v>√</v>
          </cell>
        </row>
        <row r="88">
          <cell r="O88" t="str">
            <v>√</v>
          </cell>
          <cell r="P88" t="str">
            <v>√</v>
          </cell>
          <cell r="Q88" t="str">
            <v>√</v>
          </cell>
          <cell r="R88" t="str">
            <v>√</v>
          </cell>
          <cell r="S88" t="str">
            <v>√</v>
          </cell>
          <cell r="T88" t="str">
            <v>√</v>
          </cell>
        </row>
        <row r="88">
          <cell r="V88" t="str">
            <v>√</v>
          </cell>
          <cell r="W88" t="str">
            <v>√</v>
          </cell>
          <cell r="X88" t="str">
            <v>√</v>
          </cell>
        </row>
        <row r="89">
          <cell r="E89" t="str">
            <v>加班</v>
          </cell>
        </row>
        <row r="90">
          <cell r="B90">
            <v>1041</v>
          </cell>
          <cell r="C90" t="str">
            <v>PHOEUNG SABAN</v>
          </cell>
          <cell r="D90">
            <v>44412</v>
          </cell>
          <cell r="E90" t="str">
            <v>上午</v>
          </cell>
          <cell r="F90" t="str">
            <v>◇</v>
          </cell>
        </row>
        <row r="90">
          <cell r="H90" t="str">
            <v>√</v>
          </cell>
          <cell r="I90" t="str">
            <v>√</v>
          </cell>
          <cell r="J90" t="str">
            <v>√</v>
          </cell>
          <cell r="K90" t="str">
            <v>√</v>
          </cell>
          <cell r="L90" t="str">
            <v>√</v>
          </cell>
          <cell r="M90" t="str">
            <v>√</v>
          </cell>
        </row>
        <row r="90">
          <cell r="O90" t="str">
            <v>√</v>
          </cell>
          <cell r="P90" t="str">
            <v>√</v>
          </cell>
          <cell r="Q90" t="str">
            <v>√</v>
          </cell>
          <cell r="R90" t="str">
            <v>√</v>
          </cell>
          <cell r="S90" t="str">
            <v>√</v>
          </cell>
          <cell r="T90" t="str">
            <v>√</v>
          </cell>
        </row>
        <row r="90">
          <cell r="V90" t="str">
            <v>√</v>
          </cell>
          <cell r="W90" t="str">
            <v>√</v>
          </cell>
          <cell r="X90" t="str">
            <v>√</v>
          </cell>
          <cell r="Y90" t="str">
            <v>√</v>
          </cell>
          <cell r="Z90" t="str">
            <v>√</v>
          </cell>
        </row>
        <row r="90">
          <cell r="AD90" t="str">
            <v>√</v>
          </cell>
          <cell r="AE90" t="str">
            <v>√</v>
          </cell>
          <cell r="AF90" t="str">
            <v>√</v>
          </cell>
          <cell r="AG90" t="str">
            <v>√</v>
          </cell>
          <cell r="AH90" t="str">
            <v>√</v>
          </cell>
        </row>
        <row r="90">
          <cell r="AJ90" t="str">
            <v>√</v>
          </cell>
          <cell r="AK90">
            <v>23</v>
          </cell>
          <cell r="AL90">
            <v>0</v>
          </cell>
          <cell r="AM90">
            <v>0</v>
          </cell>
          <cell r="AN90">
            <v>0</v>
          </cell>
          <cell r="AO90">
            <v>1</v>
          </cell>
        </row>
        <row r="91">
          <cell r="E91" t="str">
            <v>下午</v>
          </cell>
          <cell r="F91" t="str">
            <v>◇</v>
          </cell>
        </row>
        <row r="91">
          <cell r="H91" t="str">
            <v>√</v>
          </cell>
          <cell r="I91" t="str">
            <v>√</v>
          </cell>
          <cell r="J91" t="str">
            <v>√</v>
          </cell>
          <cell r="K91" t="str">
            <v>√</v>
          </cell>
          <cell r="L91" t="str">
            <v>√</v>
          </cell>
          <cell r="M91" t="str">
            <v>√</v>
          </cell>
        </row>
        <row r="91">
          <cell r="O91" t="str">
            <v>√</v>
          </cell>
          <cell r="P91" t="str">
            <v>√</v>
          </cell>
          <cell r="Q91" t="str">
            <v>√</v>
          </cell>
          <cell r="R91" t="str">
            <v>√</v>
          </cell>
          <cell r="S91" t="str">
            <v>√</v>
          </cell>
          <cell r="T91" t="str">
            <v>√</v>
          </cell>
        </row>
        <row r="91">
          <cell r="V91" t="str">
            <v>√</v>
          </cell>
          <cell r="W91" t="str">
            <v>√</v>
          </cell>
          <cell r="X91" t="str">
            <v>√</v>
          </cell>
          <cell r="Y91" t="str">
            <v>√</v>
          </cell>
          <cell r="Z91" t="str">
            <v>√</v>
          </cell>
        </row>
        <row r="91">
          <cell r="AD91" t="str">
            <v>√</v>
          </cell>
          <cell r="AE91" t="str">
            <v>√</v>
          </cell>
          <cell r="AF91" t="str">
            <v>√</v>
          </cell>
          <cell r="AG91" t="str">
            <v>√</v>
          </cell>
          <cell r="AH91" t="str">
            <v>√</v>
          </cell>
        </row>
        <row r="91">
          <cell r="AJ91" t="str">
            <v>√</v>
          </cell>
        </row>
        <row r="92">
          <cell r="E92" t="str">
            <v>加班</v>
          </cell>
        </row>
        <row r="93">
          <cell r="B93">
            <v>1337</v>
          </cell>
          <cell r="C93" t="str">
            <v>PHA PHEAP</v>
          </cell>
          <cell r="D93">
            <v>44503</v>
          </cell>
          <cell r="E93" t="str">
            <v>上午</v>
          </cell>
          <cell r="F93" t="str">
            <v>◇</v>
          </cell>
        </row>
        <row r="93">
          <cell r="H93" t="str">
            <v>√</v>
          </cell>
          <cell r="I93" t="str">
            <v>√</v>
          </cell>
          <cell r="J93" t="str">
            <v>√</v>
          </cell>
          <cell r="K93" t="str">
            <v>√</v>
          </cell>
          <cell r="L93" t="str">
            <v>√</v>
          </cell>
          <cell r="M93" t="str">
            <v>√</v>
          </cell>
        </row>
        <row r="93">
          <cell r="O93" t="str">
            <v>√</v>
          </cell>
          <cell r="P93" t="str">
            <v>√</v>
          </cell>
          <cell r="Q93" t="str">
            <v>√</v>
          </cell>
          <cell r="R93" t="str">
            <v>√</v>
          </cell>
          <cell r="S93" t="str">
            <v>√</v>
          </cell>
          <cell r="T93" t="str">
            <v>√</v>
          </cell>
        </row>
        <row r="93">
          <cell r="V93" t="str">
            <v>√</v>
          </cell>
          <cell r="W93" t="str">
            <v>√</v>
          </cell>
          <cell r="X93" t="str">
            <v>√</v>
          </cell>
          <cell r="Y93" t="str">
            <v>√</v>
          </cell>
          <cell r="Z93" t="str">
            <v>√</v>
          </cell>
        </row>
        <row r="93">
          <cell r="AD93" t="str">
            <v>√</v>
          </cell>
          <cell r="AE93" t="str">
            <v>√</v>
          </cell>
          <cell r="AF93" t="str">
            <v>√</v>
          </cell>
          <cell r="AG93" t="str">
            <v>√</v>
          </cell>
          <cell r="AH93" t="str">
            <v>√</v>
          </cell>
        </row>
        <row r="93">
          <cell r="AJ93" t="str">
            <v>√</v>
          </cell>
          <cell r="AK93">
            <v>23</v>
          </cell>
          <cell r="AL93">
            <v>0</v>
          </cell>
          <cell r="AM93">
            <v>0</v>
          </cell>
          <cell r="AN93">
            <v>0</v>
          </cell>
          <cell r="AO93">
            <v>1</v>
          </cell>
        </row>
        <row r="94">
          <cell r="E94" t="str">
            <v>下午</v>
          </cell>
          <cell r="F94" t="str">
            <v>◇</v>
          </cell>
        </row>
        <row r="94">
          <cell r="H94" t="str">
            <v>√</v>
          </cell>
          <cell r="I94" t="str">
            <v>√</v>
          </cell>
          <cell r="J94" t="str">
            <v>√</v>
          </cell>
          <cell r="K94" t="str">
            <v>√</v>
          </cell>
          <cell r="L94" t="str">
            <v>√</v>
          </cell>
          <cell r="M94" t="str">
            <v>√</v>
          </cell>
        </row>
        <row r="94">
          <cell r="O94" t="str">
            <v>√</v>
          </cell>
          <cell r="P94" t="str">
            <v>√</v>
          </cell>
          <cell r="Q94" t="str">
            <v>√</v>
          </cell>
          <cell r="R94" t="str">
            <v>√</v>
          </cell>
          <cell r="S94" t="str">
            <v>√</v>
          </cell>
          <cell r="T94" t="str">
            <v>√</v>
          </cell>
        </row>
        <row r="94">
          <cell r="V94" t="str">
            <v>√</v>
          </cell>
          <cell r="W94" t="str">
            <v>√</v>
          </cell>
          <cell r="X94" t="str">
            <v>√</v>
          </cell>
          <cell r="Y94" t="str">
            <v>√</v>
          </cell>
          <cell r="Z94" t="str">
            <v>√</v>
          </cell>
        </row>
        <row r="94">
          <cell r="AD94" t="str">
            <v>√</v>
          </cell>
          <cell r="AE94" t="str">
            <v>√</v>
          </cell>
          <cell r="AF94" t="str">
            <v>√</v>
          </cell>
          <cell r="AG94" t="str">
            <v>√</v>
          </cell>
          <cell r="AH94" t="str">
            <v>√</v>
          </cell>
        </row>
        <row r="94">
          <cell r="AJ94" t="str">
            <v>√</v>
          </cell>
        </row>
        <row r="95">
          <cell r="E95" t="str">
            <v>加班</v>
          </cell>
        </row>
        <row r="96">
          <cell r="B96">
            <v>1389</v>
          </cell>
          <cell r="C96" t="str">
            <v>NHEB MORAKORT</v>
          </cell>
          <cell r="D96">
            <v>44531</v>
          </cell>
          <cell r="E96" t="str">
            <v>上午</v>
          </cell>
          <cell r="F96" t="str">
            <v>◇</v>
          </cell>
        </row>
        <row r="96">
          <cell r="H96" t="str">
            <v>√</v>
          </cell>
          <cell r="I96" t="str">
            <v>√</v>
          </cell>
          <cell r="J96" t="str">
            <v>√</v>
          </cell>
          <cell r="K96" t="str">
            <v>√</v>
          </cell>
          <cell r="L96" t="str">
            <v>√</v>
          </cell>
          <cell r="M96" t="str">
            <v>√</v>
          </cell>
        </row>
        <row r="96">
          <cell r="O96" t="str">
            <v>√</v>
          </cell>
          <cell r="P96" t="str">
            <v>×</v>
          </cell>
          <cell r="Q96" t="str">
            <v>√</v>
          </cell>
          <cell r="R96" t="str">
            <v>√</v>
          </cell>
          <cell r="S96" t="str">
            <v>√</v>
          </cell>
          <cell r="T96" t="str">
            <v>√</v>
          </cell>
        </row>
        <row r="96">
          <cell r="V96" t="str">
            <v>√</v>
          </cell>
          <cell r="W96" t="str">
            <v>√</v>
          </cell>
          <cell r="X96" t="str">
            <v>√</v>
          </cell>
          <cell r="Y96" t="str">
            <v>√</v>
          </cell>
          <cell r="Z96" t="str">
            <v>√</v>
          </cell>
        </row>
        <row r="96">
          <cell r="AD96" t="str">
            <v>√</v>
          </cell>
          <cell r="AE96" t="str">
            <v>√</v>
          </cell>
          <cell r="AF96" t="str">
            <v>√</v>
          </cell>
          <cell r="AG96" t="str">
            <v>√</v>
          </cell>
          <cell r="AH96" t="str">
            <v>√</v>
          </cell>
        </row>
        <row r="96">
          <cell r="AJ96" t="str">
            <v>√</v>
          </cell>
          <cell r="AK96">
            <v>22</v>
          </cell>
          <cell r="AL96">
            <v>0</v>
          </cell>
          <cell r="AM96">
            <v>0</v>
          </cell>
          <cell r="AN96">
            <v>0</v>
          </cell>
          <cell r="AO96">
            <v>1</v>
          </cell>
        </row>
        <row r="97">
          <cell r="E97" t="str">
            <v>下午</v>
          </cell>
          <cell r="F97" t="str">
            <v>◇</v>
          </cell>
        </row>
        <row r="97">
          <cell r="H97" t="str">
            <v>√</v>
          </cell>
          <cell r="I97" t="str">
            <v>√</v>
          </cell>
          <cell r="J97" t="str">
            <v>√</v>
          </cell>
          <cell r="K97" t="str">
            <v>√</v>
          </cell>
          <cell r="L97" t="str">
            <v>√</v>
          </cell>
          <cell r="M97" t="str">
            <v>√</v>
          </cell>
        </row>
        <row r="97">
          <cell r="O97" t="str">
            <v>√</v>
          </cell>
          <cell r="P97" t="str">
            <v>×</v>
          </cell>
          <cell r="Q97" t="str">
            <v>√</v>
          </cell>
          <cell r="R97" t="str">
            <v>√</v>
          </cell>
          <cell r="S97" t="str">
            <v>√</v>
          </cell>
          <cell r="T97" t="str">
            <v>√</v>
          </cell>
        </row>
        <row r="97">
          <cell r="V97" t="str">
            <v>√</v>
          </cell>
          <cell r="W97" t="str">
            <v>√</v>
          </cell>
          <cell r="X97" t="str">
            <v>√</v>
          </cell>
          <cell r="Y97" t="str">
            <v>√</v>
          </cell>
          <cell r="Z97" t="str">
            <v>√</v>
          </cell>
        </row>
        <row r="97">
          <cell r="AD97" t="str">
            <v>√</v>
          </cell>
          <cell r="AE97" t="str">
            <v>√</v>
          </cell>
          <cell r="AF97" t="str">
            <v>√</v>
          </cell>
          <cell r="AG97" t="str">
            <v>√</v>
          </cell>
          <cell r="AH97" t="str">
            <v>√</v>
          </cell>
        </row>
        <row r="97">
          <cell r="AJ97" t="str">
            <v>√</v>
          </cell>
        </row>
        <row r="98">
          <cell r="E98" t="str">
            <v>加班</v>
          </cell>
        </row>
        <row r="99">
          <cell r="B99">
            <v>1431</v>
          </cell>
          <cell r="C99" t="str">
            <v>CHEK SREYVI</v>
          </cell>
          <cell r="D99">
            <v>44551</v>
          </cell>
          <cell r="E99" t="str">
            <v>上午</v>
          </cell>
          <cell r="F99" t="str">
            <v>◇</v>
          </cell>
        </row>
        <row r="99">
          <cell r="H99" t="str">
            <v>√</v>
          </cell>
          <cell r="I99" t="str">
            <v>√</v>
          </cell>
          <cell r="J99" t="str">
            <v>√</v>
          </cell>
          <cell r="K99" t="str">
            <v>√</v>
          </cell>
          <cell r="L99" t="str">
            <v>√</v>
          </cell>
          <cell r="M99" t="str">
            <v>√</v>
          </cell>
        </row>
        <row r="99">
          <cell r="O99" t="str">
            <v>√</v>
          </cell>
          <cell r="P99" t="str">
            <v>√</v>
          </cell>
          <cell r="Q99" t="str">
            <v>√</v>
          </cell>
          <cell r="R99" t="str">
            <v>√</v>
          </cell>
          <cell r="S99" t="str">
            <v>√</v>
          </cell>
          <cell r="T99" t="str">
            <v>√</v>
          </cell>
        </row>
        <row r="99">
          <cell r="V99" t="str">
            <v>√</v>
          </cell>
          <cell r="W99" t="str">
            <v>√</v>
          </cell>
          <cell r="X99" t="str">
            <v>√</v>
          </cell>
          <cell r="Y99" t="str">
            <v>√</v>
          </cell>
          <cell r="Z99" t="str">
            <v>√</v>
          </cell>
        </row>
        <row r="99">
          <cell r="AD99" t="str">
            <v>√</v>
          </cell>
          <cell r="AE99" t="str">
            <v>√</v>
          </cell>
          <cell r="AF99" t="str">
            <v>√</v>
          </cell>
          <cell r="AG99" t="str">
            <v>√</v>
          </cell>
          <cell r="AH99" t="str">
            <v>√</v>
          </cell>
        </row>
        <row r="99">
          <cell r="AJ99" t="str">
            <v>√</v>
          </cell>
          <cell r="AK99">
            <v>23</v>
          </cell>
          <cell r="AL99">
            <v>0</v>
          </cell>
          <cell r="AM99">
            <v>0</v>
          </cell>
          <cell r="AN99">
            <v>0</v>
          </cell>
          <cell r="AO99">
            <v>1</v>
          </cell>
        </row>
        <row r="100">
          <cell r="E100" t="str">
            <v>下午</v>
          </cell>
          <cell r="F100" t="str">
            <v>◇</v>
          </cell>
        </row>
        <row r="100">
          <cell r="H100" t="str">
            <v>√</v>
          </cell>
          <cell r="I100" t="str">
            <v>√</v>
          </cell>
          <cell r="J100" t="str">
            <v>√</v>
          </cell>
          <cell r="K100" t="str">
            <v>√</v>
          </cell>
          <cell r="L100" t="str">
            <v>√</v>
          </cell>
          <cell r="M100" t="str">
            <v>√</v>
          </cell>
        </row>
        <row r="100">
          <cell r="O100" t="str">
            <v>√</v>
          </cell>
          <cell r="P100" t="str">
            <v>√</v>
          </cell>
          <cell r="Q100" t="str">
            <v>√</v>
          </cell>
          <cell r="R100" t="str">
            <v>√</v>
          </cell>
          <cell r="S100" t="str">
            <v>√</v>
          </cell>
          <cell r="T100" t="str">
            <v>√</v>
          </cell>
        </row>
        <row r="100">
          <cell r="V100" t="str">
            <v>√</v>
          </cell>
          <cell r="W100" t="str">
            <v>√</v>
          </cell>
          <cell r="X100" t="str">
            <v>√</v>
          </cell>
          <cell r="Y100" t="str">
            <v>√</v>
          </cell>
          <cell r="Z100" t="str">
            <v>√</v>
          </cell>
        </row>
        <row r="100">
          <cell r="AD100" t="str">
            <v>√</v>
          </cell>
          <cell r="AE100" t="str">
            <v>√</v>
          </cell>
          <cell r="AF100" t="str">
            <v>√</v>
          </cell>
          <cell r="AG100" t="str">
            <v>√</v>
          </cell>
          <cell r="AH100" t="str">
            <v>√</v>
          </cell>
        </row>
        <row r="100">
          <cell r="AJ100" t="str">
            <v>√</v>
          </cell>
        </row>
        <row r="101">
          <cell r="E101" t="str">
            <v>加班</v>
          </cell>
        </row>
        <row r="102">
          <cell r="B102">
            <v>1444</v>
          </cell>
          <cell r="C102" t="str">
            <v>VIEN SREYNEA</v>
          </cell>
          <cell r="D102">
            <v>44551</v>
          </cell>
          <cell r="E102" t="str">
            <v>上午</v>
          </cell>
          <cell r="F102" t="str">
            <v>◇</v>
          </cell>
        </row>
        <row r="102">
          <cell r="H102" t="str">
            <v>×</v>
          </cell>
          <cell r="I102" t="str">
            <v>√</v>
          </cell>
          <cell r="J102" t="str">
            <v>√</v>
          </cell>
          <cell r="K102" t="str">
            <v>√</v>
          </cell>
          <cell r="L102" t="str">
            <v>√</v>
          </cell>
          <cell r="M102" t="str">
            <v>×</v>
          </cell>
        </row>
        <row r="102">
          <cell r="O102" t="str">
            <v>√</v>
          </cell>
          <cell r="P102" t="str">
            <v>√</v>
          </cell>
          <cell r="Q102" t="str">
            <v>√</v>
          </cell>
          <cell r="R102" t="str">
            <v>√</v>
          </cell>
          <cell r="S102" t="str">
            <v>√</v>
          </cell>
          <cell r="T102" t="str">
            <v>√</v>
          </cell>
        </row>
        <row r="102">
          <cell r="V102" t="str">
            <v>√</v>
          </cell>
          <cell r="W102" t="str">
            <v>√</v>
          </cell>
          <cell r="X102" t="str">
            <v>√</v>
          </cell>
          <cell r="Y102" t="str">
            <v>√</v>
          </cell>
          <cell r="Z102" t="str">
            <v>√</v>
          </cell>
        </row>
        <row r="102">
          <cell r="AD102" t="str">
            <v>√</v>
          </cell>
          <cell r="AE102" t="str">
            <v>√</v>
          </cell>
          <cell r="AF102" t="str">
            <v>√</v>
          </cell>
          <cell r="AG102" t="str">
            <v>√</v>
          </cell>
          <cell r="AH102" t="str">
            <v>√</v>
          </cell>
        </row>
        <row r="102">
          <cell r="AK102">
            <v>20.5</v>
          </cell>
          <cell r="AL102">
            <v>0</v>
          </cell>
          <cell r="AM102">
            <v>0</v>
          </cell>
          <cell r="AN102">
            <v>0</v>
          </cell>
          <cell r="AO102">
            <v>1</v>
          </cell>
        </row>
        <row r="103">
          <cell r="E103" t="str">
            <v>下午</v>
          </cell>
          <cell r="F103" t="str">
            <v>◇</v>
          </cell>
        </row>
        <row r="103">
          <cell r="H103" t="str">
            <v>√</v>
          </cell>
          <cell r="I103" t="str">
            <v>√</v>
          </cell>
          <cell r="J103" t="str">
            <v>√</v>
          </cell>
          <cell r="K103" t="str">
            <v>√</v>
          </cell>
          <cell r="L103" t="str">
            <v>√</v>
          </cell>
          <cell r="M103" t="str">
            <v>×</v>
          </cell>
        </row>
        <row r="103">
          <cell r="O103" t="str">
            <v>√</v>
          </cell>
          <cell r="P103" t="str">
            <v>√</v>
          </cell>
          <cell r="Q103" t="str">
            <v>√</v>
          </cell>
          <cell r="R103" t="str">
            <v>√</v>
          </cell>
          <cell r="S103" t="str">
            <v>√</v>
          </cell>
          <cell r="T103" t="str">
            <v>√</v>
          </cell>
        </row>
        <row r="103">
          <cell r="V103" t="str">
            <v>√</v>
          </cell>
          <cell r="W103" t="str">
            <v>√</v>
          </cell>
          <cell r="X103" t="str">
            <v>√</v>
          </cell>
          <cell r="Y103" t="str">
            <v>√</v>
          </cell>
          <cell r="Z103" t="str">
            <v>√</v>
          </cell>
        </row>
        <row r="103">
          <cell r="AD103" t="str">
            <v>√</v>
          </cell>
          <cell r="AE103" t="str">
            <v>√</v>
          </cell>
          <cell r="AF103" t="str">
            <v>√</v>
          </cell>
          <cell r="AG103" t="str">
            <v>√</v>
          </cell>
          <cell r="AH103" t="str">
            <v>√</v>
          </cell>
        </row>
        <row r="104">
          <cell r="E104" t="str">
            <v>加班</v>
          </cell>
        </row>
        <row r="105">
          <cell r="B105">
            <v>1474</v>
          </cell>
          <cell r="C105" t="str">
            <v>KEO SAMNANG</v>
          </cell>
          <cell r="D105">
            <v>44552</v>
          </cell>
          <cell r="E105" t="str">
            <v>上午</v>
          </cell>
          <cell r="F105" t="str">
            <v>◇</v>
          </cell>
        </row>
        <row r="105">
          <cell r="H105" t="str">
            <v>√</v>
          </cell>
          <cell r="I105" t="str">
            <v>√</v>
          </cell>
          <cell r="J105" t="str">
            <v>√</v>
          </cell>
          <cell r="K105" t="str">
            <v>√</v>
          </cell>
          <cell r="L105" t="str">
            <v>√</v>
          </cell>
          <cell r="M105" t="str">
            <v>√</v>
          </cell>
        </row>
        <row r="105">
          <cell r="O105" t="str">
            <v>√</v>
          </cell>
          <cell r="P105" t="str">
            <v>√</v>
          </cell>
          <cell r="Q105" t="str">
            <v>√</v>
          </cell>
          <cell r="R105" t="str">
            <v>×</v>
          </cell>
          <cell r="S105" t="str">
            <v>√</v>
          </cell>
          <cell r="T105" t="str">
            <v>√</v>
          </cell>
        </row>
        <row r="105">
          <cell r="V105" t="str">
            <v>√</v>
          </cell>
          <cell r="W105" t="str">
            <v>√</v>
          </cell>
          <cell r="X105" t="str">
            <v>√</v>
          </cell>
          <cell r="Y105" t="str">
            <v>√</v>
          </cell>
          <cell r="Z105" t="str">
            <v>√</v>
          </cell>
        </row>
        <row r="105">
          <cell r="AD105" t="str">
            <v>√</v>
          </cell>
          <cell r="AE105" t="str">
            <v>√</v>
          </cell>
          <cell r="AF105" t="str">
            <v>√</v>
          </cell>
          <cell r="AG105" t="str">
            <v>√</v>
          </cell>
          <cell r="AH105" t="str">
            <v>√</v>
          </cell>
        </row>
        <row r="105">
          <cell r="AJ105" t="str">
            <v>√</v>
          </cell>
          <cell r="AK105">
            <v>22</v>
          </cell>
          <cell r="AL105">
            <v>0</v>
          </cell>
          <cell r="AM105">
            <v>0</v>
          </cell>
          <cell r="AN105">
            <v>0</v>
          </cell>
          <cell r="AO105">
            <v>1</v>
          </cell>
        </row>
        <row r="106">
          <cell r="E106" t="str">
            <v>下午</v>
          </cell>
          <cell r="F106" t="str">
            <v>◇</v>
          </cell>
        </row>
        <row r="106">
          <cell r="H106" t="str">
            <v>√</v>
          </cell>
          <cell r="I106" t="str">
            <v>√</v>
          </cell>
          <cell r="J106" t="str">
            <v>√</v>
          </cell>
          <cell r="K106" t="str">
            <v>√</v>
          </cell>
          <cell r="L106" t="str">
            <v>√</v>
          </cell>
          <cell r="M106" t="str">
            <v>√</v>
          </cell>
        </row>
        <row r="106">
          <cell r="O106" t="str">
            <v>√</v>
          </cell>
          <cell r="P106" t="str">
            <v>√</v>
          </cell>
          <cell r="Q106" t="str">
            <v>√</v>
          </cell>
          <cell r="R106" t="str">
            <v>×</v>
          </cell>
          <cell r="S106" t="str">
            <v>√</v>
          </cell>
          <cell r="T106" t="str">
            <v>√</v>
          </cell>
        </row>
        <row r="106">
          <cell r="V106" t="str">
            <v>√</v>
          </cell>
          <cell r="W106" t="str">
            <v>√</v>
          </cell>
          <cell r="X106" t="str">
            <v>√</v>
          </cell>
          <cell r="Y106" t="str">
            <v>√</v>
          </cell>
          <cell r="Z106" t="str">
            <v>√</v>
          </cell>
        </row>
        <row r="106">
          <cell r="AD106" t="str">
            <v>√</v>
          </cell>
          <cell r="AE106" t="str">
            <v>√</v>
          </cell>
          <cell r="AF106" t="str">
            <v>√</v>
          </cell>
          <cell r="AG106" t="str">
            <v>√</v>
          </cell>
          <cell r="AH106" t="str">
            <v>√</v>
          </cell>
        </row>
        <row r="106">
          <cell r="AJ106" t="str">
            <v>√</v>
          </cell>
        </row>
        <row r="107">
          <cell r="E107" t="str">
            <v>加班</v>
          </cell>
        </row>
        <row r="108">
          <cell r="B108">
            <v>1530</v>
          </cell>
          <cell r="C108" t="str">
            <v>AN VECHNA</v>
          </cell>
          <cell r="D108">
            <v>44559</v>
          </cell>
          <cell r="E108" t="str">
            <v>上午</v>
          </cell>
          <cell r="F108" t="str">
            <v>◇</v>
          </cell>
        </row>
        <row r="108">
          <cell r="H108" t="str">
            <v>√</v>
          </cell>
          <cell r="I108" t="str">
            <v>√</v>
          </cell>
          <cell r="J108" t="str">
            <v>√</v>
          </cell>
          <cell r="K108" t="str">
            <v>√</v>
          </cell>
          <cell r="L108" t="str">
            <v>√</v>
          </cell>
          <cell r="M108" t="str">
            <v>×</v>
          </cell>
        </row>
        <row r="108">
          <cell r="O108" t="str">
            <v>√</v>
          </cell>
          <cell r="P108" t="str">
            <v>√</v>
          </cell>
          <cell r="Q108" t="str">
            <v>√</v>
          </cell>
          <cell r="R108" t="str">
            <v>√</v>
          </cell>
          <cell r="S108" t="str">
            <v>√</v>
          </cell>
          <cell r="T108" t="str">
            <v>√</v>
          </cell>
        </row>
        <row r="108">
          <cell r="V108" t="str">
            <v>√</v>
          </cell>
          <cell r="W108" t="str">
            <v>√</v>
          </cell>
          <cell r="X108" t="str">
            <v>√</v>
          </cell>
        </row>
        <row r="108">
          <cell r="AK108">
            <v>14</v>
          </cell>
          <cell r="AL108">
            <v>0</v>
          </cell>
          <cell r="AM108">
            <v>0</v>
          </cell>
          <cell r="AN108">
            <v>0</v>
          </cell>
          <cell r="AO108">
            <v>1</v>
          </cell>
        </row>
        <row r="109">
          <cell r="E109" t="str">
            <v>下午</v>
          </cell>
          <cell r="F109" t="str">
            <v>◇</v>
          </cell>
        </row>
        <row r="109">
          <cell r="H109" t="str">
            <v>√</v>
          </cell>
          <cell r="I109" t="str">
            <v>√</v>
          </cell>
          <cell r="J109" t="str">
            <v>√</v>
          </cell>
          <cell r="K109" t="str">
            <v>√</v>
          </cell>
          <cell r="L109" t="str">
            <v>√</v>
          </cell>
          <cell r="M109" t="str">
            <v>×</v>
          </cell>
        </row>
        <row r="109">
          <cell r="O109" t="str">
            <v>√</v>
          </cell>
          <cell r="P109" t="str">
            <v>√</v>
          </cell>
          <cell r="Q109" t="str">
            <v>√</v>
          </cell>
          <cell r="R109" t="str">
            <v>√</v>
          </cell>
          <cell r="S109" t="str">
            <v>√</v>
          </cell>
          <cell r="T109" t="str">
            <v>√</v>
          </cell>
        </row>
        <row r="109">
          <cell r="V109" t="str">
            <v>√</v>
          </cell>
          <cell r="W109" t="str">
            <v>√</v>
          </cell>
          <cell r="X109" t="str">
            <v>√</v>
          </cell>
        </row>
        <row r="110">
          <cell r="E110" t="str">
            <v>加班</v>
          </cell>
        </row>
        <row r="111">
          <cell r="B111">
            <v>1621</v>
          </cell>
          <cell r="C111" t="str">
            <v>EN SAMPHORS</v>
          </cell>
          <cell r="D111">
            <v>44579</v>
          </cell>
          <cell r="E111" t="str">
            <v>上午</v>
          </cell>
          <cell r="F111" t="str">
            <v>◇</v>
          </cell>
        </row>
        <row r="111">
          <cell r="H111" t="str">
            <v>√</v>
          </cell>
          <cell r="I111" t="str">
            <v>√</v>
          </cell>
          <cell r="J111" t="str">
            <v>√</v>
          </cell>
          <cell r="K111" t="str">
            <v>√</v>
          </cell>
          <cell r="L111" t="str">
            <v>√</v>
          </cell>
          <cell r="M111" t="str">
            <v>√</v>
          </cell>
        </row>
        <row r="111">
          <cell r="O111" t="str">
            <v>√</v>
          </cell>
          <cell r="P111" t="str">
            <v>√</v>
          </cell>
          <cell r="Q111" t="str">
            <v>√</v>
          </cell>
          <cell r="R111" t="str">
            <v>√</v>
          </cell>
          <cell r="S111" t="str">
            <v>√</v>
          </cell>
          <cell r="T111" t="str">
            <v>√</v>
          </cell>
        </row>
        <row r="111">
          <cell r="V111" t="str">
            <v>√</v>
          </cell>
          <cell r="W111" t="str">
            <v>√</v>
          </cell>
          <cell r="X111" t="str">
            <v>√</v>
          </cell>
          <cell r="Y111" t="str">
            <v>√</v>
          </cell>
          <cell r="Z111" t="str">
            <v>√</v>
          </cell>
        </row>
        <row r="111">
          <cell r="AD111" t="str">
            <v>√</v>
          </cell>
          <cell r="AE111" t="str">
            <v>√</v>
          </cell>
          <cell r="AF111" t="str">
            <v>√</v>
          </cell>
          <cell r="AG111" t="str">
            <v>√</v>
          </cell>
          <cell r="AH111" t="str">
            <v>√</v>
          </cell>
        </row>
        <row r="111">
          <cell r="AJ111" t="str">
            <v>√</v>
          </cell>
          <cell r="AK111">
            <v>23</v>
          </cell>
          <cell r="AL111">
            <v>0</v>
          </cell>
          <cell r="AM111">
            <v>0</v>
          </cell>
          <cell r="AN111">
            <v>0</v>
          </cell>
          <cell r="AO111">
            <v>1</v>
          </cell>
        </row>
        <row r="112">
          <cell r="E112" t="str">
            <v>下午</v>
          </cell>
          <cell r="F112" t="str">
            <v>◇</v>
          </cell>
        </row>
        <row r="112">
          <cell r="H112" t="str">
            <v>√</v>
          </cell>
          <cell r="I112" t="str">
            <v>√</v>
          </cell>
          <cell r="J112" t="str">
            <v>√</v>
          </cell>
          <cell r="K112" t="str">
            <v>√</v>
          </cell>
          <cell r="L112" t="str">
            <v>√</v>
          </cell>
          <cell r="M112" t="str">
            <v>√</v>
          </cell>
        </row>
        <row r="112">
          <cell r="O112" t="str">
            <v>√</v>
          </cell>
          <cell r="P112" t="str">
            <v>√</v>
          </cell>
          <cell r="Q112" t="str">
            <v>√</v>
          </cell>
          <cell r="R112" t="str">
            <v>√</v>
          </cell>
          <cell r="S112" t="str">
            <v>√</v>
          </cell>
          <cell r="T112" t="str">
            <v>√</v>
          </cell>
        </row>
        <row r="112">
          <cell r="V112" t="str">
            <v>√</v>
          </cell>
          <cell r="W112" t="str">
            <v>√</v>
          </cell>
          <cell r="X112" t="str">
            <v>√</v>
          </cell>
          <cell r="Y112" t="str">
            <v>√</v>
          </cell>
          <cell r="Z112" t="str">
            <v>√</v>
          </cell>
        </row>
        <row r="112">
          <cell r="AD112" t="str">
            <v>√</v>
          </cell>
          <cell r="AE112" t="str">
            <v>√</v>
          </cell>
          <cell r="AF112" t="str">
            <v>√</v>
          </cell>
          <cell r="AG112" t="str">
            <v>√</v>
          </cell>
          <cell r="AH112" t="str">
            <v>√</v>
          </cell>
        </row>
        <row r="112">
          <cell r="AJ112" t="str">
            <v>√</v>
          </cell>
        </row>
        <row r="113">
          <cell r="E113" t="str">
            <v>加班</v>
          </cell>
        </row>
        <row r="114">
          <cell r="B114">
            <v>220</v>
          </cell>
          <cell r="C114" t="str">
            <v>PHON THEANY</v>
          </cell>
          <cell r="D114">
            <v>44081</v>
          </cell>
          <cell r="E114" t="str">
            <v>上午</v>
          </cell>
          <cell r="F114" t="str">
            <v>◇</v>
          </cell>
        </row>
        <row r="114">
          <cell r="H114" t="str">
            <v>√</v>
          </cell>
          <cell r="I114" t="str">
            <v>√</v>
          </cell>
          <cell r="J114" t="str">
            <v>√</v>
          </cell>
          <cell r="K114" t="str">
            <v>√</v>
          </cell>
          <cell r="L114" t="str">
            <v>√</v>
          </cell>
          <cell r="M114" t="str">
            <v>√</v>
          </cell>
        </row>
        <row r="114">
          <cell r="O114" t="str">
            <v>√</v>
          </cell>
          <cell r="P114" t="str">
            <v>√</v>
          </cell>
          <cell r="Q114" t="str">
            <v>√</v>
          </cell>
          <cell r="R114" t="str">
            <v>√</v>
          </cell>
          <cell r="S114" t="str">
            <v>√</v>
          </cell>
          <cell r="T114" t="str">
            <v>√</v>
          </cell>
        </row>
        <row r="114">
          <cell r="V114" t="str">
            <v>√</v>
          </cell>
          <cell r="W114" t="str">
            <v>√</v>
          </cell>
          <cell r="X114" t="str">
            <v>√</v>
          </cell>
          <cell r="Y114" t="str">
            <v>√</v>
          </cell>
          <cell r="Z114" t="str">
            <v>√</v>
          </cell>
        </row>
        <row r="114">
          <cell r="AD114" t="str">
            <v>√</v>
          </cell>
          <cell r="AE114" t="str">
            <v>√</v>
          </cell>
          <cell r="AF114" t="str">
            <v>√</v>
          </cell>
          <cell r="AG114" t="str">
            <v>√</v>
          </cell>
          <cell r="AH114" t="str">
            <v>√</v>
          </cell>
        </row>
        <row r="114">
          <cell r="AJ114" t="str">
            <v>√</v>
          </cell>
          <cell r="AK114">
            <v>23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</row>
        <row r="115">
          <cell r="E115" t="str">
            <v>下午</v>
          </cell>
          <cell r="F115" t="str">
            <v>◇</v>
          </cell>
        </row>
        <row r="115">
          <cell r="H115" t="str">
            <v>√</v>
          </cell>
          <cell r="I115" t="str">
            <v>√</v>
          </cell>
          <cell r="J115" t="str">
            <v>√</v>
          </cell>
          <cell r="K115" t="str">
            <v>√</v>
          </cell>
          <cell r="L115" t="str">
            <v>√</v>
          </cell>
          <cell r="M115" t="str">
            <v>√</v>
          </cell>
        </row>
        <row r="115">
          <cell r="O115" t="str">
            <v>√</v>
          </cell>
          <cell r="P115" t="str">
            <v>√</v>
          </cell>
          <cell r="Q115" t="str">
            <v>√</v>
          </cell>
          <cell r="R115" t="str">
            <v>√</v>
          </cell>
          <cell r="S115" t="str">
            <v>√</v>
          </cell>
          <cell r="T115" t="str">
            <v>√</v>
          </cell>
        </row>
        <row r="115">
          <cell r="V115" t="str">
            <v>√</v>
          </cell>
          <cell r="W115" t="str">
            <v>√</v>
          </cell>
          <cell r="X115" t="str">
            <v>√</v>
          </cell>
          <cell r="Y115" t="str">
            <v>√</v>
          </cell>
          <cell r="Z115" t="str">
            <v>√</v>
          </cell>
        </row>
        <row r="115">
          <cell r="AD115" t="str">
            <v>√</v>
          </cell>
          <cell r="AE115" t="str">
            <v>√</v>
          </cell>
          <cell r="AF115" t="str">
            <v>√</v>
          </cell>
          <cell r="AG115" t="str">
            <v>√</v>
          </cell>
          <cell r="AH115" t="str">
            <v>√</v>
          </cell>
        </row>
        <row r="115">
          <cell r="AJ115" t="str">
            <v>√</v>
          </cell>
        </row>
        <row r="116">
          <cell r="E116" t="str">
            <v>加班</v>
          </cell>
        </row>
        <row r="117">
          <cell r="B117">
            <v>223</v>
          </cell>
          <cell r="C117" t="str">
            <v>NHEB KUNTHEA</v>
          </cell>
          <cell r="D117">
            <v>44081</v>
          </cell>
          <cell r="E117" t="str">
            <v>上午</v>
          </cell>
          <cell r="F117" t="str">
            <v>◇</v>
          </cell>
        </row>
        <row r="117">
          <cell r="H117" t="str">
            <v>√</v>
          </cell>
          <cell r="I117" t="str">
            <v>√</v>
          </cell>
          <cell r="J117" t="str">
            <v>√</v>
          </cell>
          <cell r="K117" t="str">
            <v>√</v>
          </cell>
          <cell r="L117" t="str">
            <v>√</v>
          </cell>
          <cell r="M117" t="str">
            <v>√</v>
          </cell>
        </row>
        <row r="117">
          <cell r="O117" t="str">
            <v>√</v>
          </cell>
          <cell r="P117" t="str">
            <v>√</v>
          </cell>
          <cell r="Q117" t="str">
            <v>√</v>
          </cell>
          <cell r="R117" t="str">
            <v>√</v>
          </cell>
          <cell r="S117" t="str">
            <v>√</v>
          </cell>
          <cell r="T117" t="str">
            <v>√</v>
          </cell>
        </row>
        <row r="117">
          <cell r="V117" t="str">
            <v>√</v>
          </cell>
          <cell r="W117" t="str">
            <v>√</v>
          </cell>
          <cell r="X117" t="str">
            <v>√</v>
          </cell>
          <cell r="Y117" t="str">
            <v>√</v>
          </cell>
          <cell r="Z117" t="str">
            <v>√</v>
          </cell>
        </row>
        <row r="117">
          <cell r="AD117" t="str">
            <v>√</v>
          </cell>
          <cell r="AE117" t="str">
            <v>√</v>
          </cell>
          <cell r="AF117" t="str">
            <v>√</v>
          </cell>
          <cell r="AG117" t="str">
            <v>√</v>
          </cell>
          <cell r="AH117" t="str">
            <v>√</v>
          </cell>
        </row>
        <row r="117">
          <cell r="AJ117" t="str">
            <v>√</v>
          </cell>
          <cell r="AK117">
            <v>23</v>
          </cell>
          <cell r="AL117">
            <v>0</v>
          </cell>
          <cell r="AM117">
            <v>0</v>
          </cell>
          <cell r="AN117">
            <v>0</v>
          </cell>
          <cell r="AO117">
            <v>1</v>
          </cell>
        </row>
        <row r="118">
          <cell r="E118" t="str">
            <v>下午</v>
          </cell>
          <cell r="F118" t="str">
            <v>◇</v>
          </cell>
        </row>
        <row r="118">
          <cell r="H118" t="str">
            <v>√</v>
          </cell>
          <cell r="I118" t="str">
            <v>√</v>
          </cell>
          <cell r="J118" t="str">
            <v>√</v>
          </cell>
          <cell r="K118" t="str">
            <v>√</v>
          </cell>
          <cell r="L118" t="str">
            <v>√</v>
          </cell>
          <cell r="M118" t="str">
            <v>√</v>
          </cell>
        </row>
        <row r="118">
          <cell r="O118" t="str">
            <v>√</v>
          </cell>
          <cell r="P118" t="str">
            <v>√</v>
          </cell>
          <cell r="Q118" t="str">
            <v>√</v>
          </cell>
          <cell r="R118" t="str">
            <v>√</v>
          </cell>
          <cell r="S118" t="str">
            <v>√</v>
          </cell>
          <cell r="T118" t="str">
            <v>√</v>
          </cell>
        </row>
        <row r="118">
          <cell r="V118" t="str">
            <v>√</v>
          </cell>
          <cell r="W118" t="str">
            <v>√</v>
          </cell>
          <cell r="X118" t="str">
            <v>√</v>
          </cell>
          <cell r="Y118" t="str">
            <v>√</v>
          </cell>
          <cell r="Z118" t="str">
            <v>√</v>
          </cell>
        </row>
        <row r="118">
          <cell r="AD118" t="str">
            <v>√</v>
          </cell>
          <cell r="AE118" t="str">
            <v>√</v>
          </cell>
          <cell r="AF118" t="str">
            <v>√</v>
          </cell>
          <cell r="AG118" t="str">
            <v>√</v>
          </cell>
          <cell r="AH118" t="str">
            <v>√</v>
          </cell>
        </row>
        <row r="118">
          <cell r="AJ118" t="str">
            <v>√</v>
          </cell>
        </row>
        <row r="119">
          <cell r="E119" t="str">
            <v>加班</v>
          </cell>
        </row>
        <row r="120">
          <cell r="B120">
            <v>233</v>
          </cell>
          <cell r="C120" t="str">
            <v>CHEA SAMALY</v>
          </cell>
          <cell r="D120">
            <v>44081</v>
          </cell>
          <cell r="E120" t="str">
            <v>上午</v>
          </cell>
          <cell r="F120" t="str">
            <v>◇</v>
          </cell>
        </row>
        <row r="120">
          <cell r="H120" t="str">
            <v>√</v>
          </cell>
          <cell r="I120" t="str">
            <v>√</v>
          </cell>
          <cell r="J120" t="str">
            <v>√</v>
          </cell>
          <cell r="K120" t="str">
            <v>√</v>
          </cell>
          <cell r="L120" t="str">
            <v>√</v>
          </cell>
          <cell r="M120" t="str">
            <v>√</v>
          </cell>
        </row>
        <row r="120">
          <cell r="O120" t="str">
            <v>√</v>
          </cell>
          <cell r="P120" t="str">
            <v>√</v>
          </cell>
          <cell r="Q120" t="str">
            <v>√</v>
          </cell>
          <cell r="R120" t="str">
            <v>√</v>
          </cell>
          <cell r="S120" t="str">
            <v>√</v>
          </cell>
          <cell r="T120" t="str">
            <v>√</v>
          </cell>
        </row>
        <row r="120">
          <cell r="V120" t="str">
            <v>√</v>
          </cell>
          <cell r="W120" t="str">
            <v>√</v>
          </cell>
          <cell r="X120" t="str">
            <v>√</v>
          </cell>
          <cell r="Y120" t="str">
            <v>√</v>
          </cell>
          <cell r="Z120" t="str">
            <v>√</v>
          </cell>
        </row>
        <row r="120">
          <cell r="AD120" t="str">
            <v>√</v>
          </cell>
          <cell r="AE120" t="str">
            <v>√</v>
          </cell>
          <cell r="AF120" t="str">
            <v>√</v>
          </cell>
          <cell r="AG120" t="str">
            <v>√</v>
          </cell>
          <cell r="AH120" t="str">
            <v>√</v>
          </cell>
        </row>
        <row r="120">
          <cell r="AJ120" t="str">
            <v>√</v>
          </cell>
          <cell r="AK120">
            <v>23</v>
          </cell>
          <cell r="AL120">
            <v>0</v>
          </cell>
          <cell r="AM120">
            <v>0</v>
          </cell>
          <cell r="AN120">
            <v>0</v>
          </cell>
          <cell r="AO120">
            <v>1</v>
          </cell>
        </row>
        <row r="121">
          <cell r="E121" t="str">
            <v>下午</v>
          </cell>
          <cell r="F121" t="str">
            <v>◇</v>
          </cell>
        </row>
        <row r="121">
          <cell r="H121" t="str">
            <v>√</v>
          </cell>
          <cell r="I121" t="str">
            <v>√</v>
          </cell>
          <cell r="J121" t="str">
            <v>√</v>
          </cell>
          <cell r="K121" t="str">
            <v>√</v>
          </cell>
          <cell r="L121" t="str">
            <v>√</v>
          </cell>
          <cell r="M121" t="str">
            <v>√</v>
          </cell>
        </row>
        <row r="121">
          <cell r="O121" t="str">
            <v>√</v>
          </cell>
          <cell r="P121" t="str">
            <v>√</v>
          </cell>
          <cell r="Q121" t="str">
            <v>√</v>
          </cell>
          <cell r="R121" t="str">
            <v>√</v>
          </cell>
          <cell r="S121" t="str">
            <v>√</v>
          </cell>
          <cell r="T121" t="str">
            <v>√</v>
          </cell>
        </row>
        <row r="121">
          <cell r="V121" t="str">
            <v>√</v>
          </cell>
          <cell r="W121" t="str">
            <v>√</v>
          </cell>
          <cell r="X121" t="str">
            <v>√</v>
          </cell>
          <cell r="Y121" t="str">
            <v>√</v>
          </cell>
          <cell r="Z121" t="str">
            <v>√</v>
          </cell>
        </row>
        <row r="121">
          <cell r="AD121" t="str">
            <v>√</v>
          </cell>
          <cell r="AE121" t="str">
            <v>√</v>
          </cell>
          <cell r="AF121" t="str">
            <v>√</v>
          </cell>
          <cell r="AG121" t="str">
            <v>√</v>
          </cell>
          <cell r="AH121" t="str">
            <v>√</v>
          </cell>
        </row>
        <row r="121">
          <cell r="AJ121" t="str">
            <v>√</v>
          </cell>
        </row>
        <row r="122">
          <cell r="E122" t="str">
            <v>加班</v>
          </cell>
        </row>
        <row r="123">
          <cell r="B123">
            <v>270</v>
          </cell>
          <cell r="C123" t="str">
            <v>SUM SREYMA</v>
          </cell>
          <cell r="D123">
            <v>44103</v>
          </cell>
          <cell r="E123" t="str">
            <v>上午</v>
          </cell>
          <cell r="F123" t="str">
            <v>◇</v>
          </cell>
        </row>
        <row r="123">
          <cell r="H123" t="str">
            <v>√</v>
          </cell>
          <cell r="I123" t="str">
            <v>√</v>
          </cell>
          <cell r="J123" t="str">
            <v>√</v>
          </cell>
          <cell r="K123" t="str">
            <v>√</v>
          </cell>
          <cell r="L123" t="str">
            <v>√</v>
          </cell>
          <cell r="M123" t="str">
            <v>√</v>
          </cell>
        </row>
        <row r="123">
          <cell r="O123" t="str">
            <v>√</v>
          </cell>
          <cell r="P123" t="str">
            <v>√</v>
          </cell>
          <cell r="Q123" t="str">
            <v>√</v>
          </cell>
          <cell r="R123" t="str">
            <v>√</v>
          </cell>
          <cell r="S123" t="str">
            <v>√</v>
          </cell>
          <cell r="T123" t="str">
            <v>√</v>
          </cell>
        </row>
        <row r="123">
          <cell r="V123" t="str">
            <v>√</v>
          </cell>
          <cell r="W123" t="str">
            <v>√</v>
          </cell>
          <cell r="X123" t="str">
            <v>√</v>
          </cell>
          <cell r="Y123" t="str">
            <v>√</v>
          </cell>
          <cell r="Z123" t="str">
            <v>√</v>
          </cell>
        </row>
        <row r="123">
          <cell r="AD123" t="str">
            <v>√</v>
          </cell>
          <cell r="AE123" t="str">
            <v>√</v>
          </cell>
          <cell r="AF123" t="str">
            <v>√</v>
          </cell>
          <cell r="AG123" t="str">
            <v>√</v>
          </cell>
          <cell r="AH123" t="str">
            <v>√</v>
          </cell>
        </row>
        <row r="123">
          <cell r="AJ123" t="str">
            <v>√</v>
          </cell>
          <cell r="AK123">
            <v>23</v>
          </cell>
          <cell r="AL123">
            <v>0</v>
          </cell>
          <cell r="AM123">
            <v>0</v>
          </cell>
          <cell r="AN123">
            <v>0</v>
          </cell>
          <cell r="AO123">
            <v>1</v>
          </cell>
        </row>
        <row r="124">
          <cell r="E124" t="str">
            <v>下午</v>
          </cell>
          <cell r="F124" t="str">
            <v>◇</v>
          </cell>
        </row>
        <row r="124">
          <cell r="H124" t="str">
            <v>√</v>
          </cell>
          <cell r="I124" t="str">
            <v>√</v>
          </cell>
          <cell r="J124" t="str">
            <v>√</v>
          </cell>
          <cell r="K124" t="str">
            <v>√</v>
          </cell>
          <cell r="L124" t="str">
            <v>√</v>
          </cell>
          <cell r="M124" t="str">
            <v>√</v>
          </cell>
        </row>
        <row r="124">
          <cell r="O124" t="str">
            <v>√</v>
          </cell>
          <cell r="P124" t="str">
            <v>√</v>
          </cell>
          <cell r="Q124" t="str">
            <v>√</v>
          </cell>
          <cell r="R124" t="str">
            <v>√</v>
          </cell>
          <cell r="S124" t="str">
            <v>√</v>
          </cell>
          <cell r="T124" t="str">
            <v>√</v>
          </cell>
        </row>
        <row r="124">
          <cell r="V124" t="str">
            <v>√</v>
          </cell>
          <cell r="W124" t="str">
            <v>√</v>
          </cell>
          <cell r="X124" t="str">
            <v>√</v>
          </cell>
          <cell r="Y124" t="str">
            <v>√</v>
          </cell>
          <cell r="Z124" t="str">
            <v>√</v>
          </cell>
        </row>
        <row r="124">
          <cell r="AD124" t="str">
            <v>√</v>
          </cell>
          <cell r="AE124" t="str">
            <v>√</v>
          </cell>
          <cell r="AF124" t="str">
            <v>√</v>
          </cell>
          <cell r="AG124" t="str">
            <v>√</v>
          </cell>
          <cell r="AH124" t="str">
            <v>√</v>
          </cell>
        </row>
        <row r="124">
          <cell r="AJ124" t="str">
            <v>√</v>
          </cell>
        </row>
        <row r="125">
          <cell r="E125" t="str">
            <v>加班</v>
          </cell>
        </row>
        <row r="126">
          <cell r="B126">
            <v>271</v>
          </cell>
          <cell r="C126" t="str">
            <v>MON SAMY</v>
          </cell>
          <cell r="D126">
            <v>44103</v>
          </cell>
          <cell r="E126" t="str">
            <v>上午</v>
          </cell>
          <cell r="F126" t="str">
            <v>◇</v>
          </cell>
        </row>
        <row r="126">
          <cell r="H126" t="str">
            <v>√</v>
          </cell>
          <cell r="I126" t="str">
            <v>√</v>
          </cell>
          <cell r="J126" t="str">
            <v>√</v>
          </cell>
          <cell r="K126" t="str">
            <v>√</v>
          </cell>
          <cell r="L126" t="str">
            <v>√</v>
          </cell>
          <cell r="M126" t="str">
            <v>√</v>
          </cell>
        </row>
        <row r="126">
          <cell r="O126" t="str">
            <v>√</v>
          </cell>
          <cell r="P126" t="str">
            <v>√</v>
          </cell>
          <cell r="Q126" t="str">
            <v>√</v>
          </cell>
          <cell r="R126" t="str">
            <v>√</v>
          </cell>
          <cell r="S126" t="str">
            <v>√</v>
          </cell>
          <cell r="T126" t="str">
            <v>√</v>
          </cell>
        </row>
        <row r="126">
          <cell r="V126" t="str">
            <v>√</v>
          </cell>
          <cell r="W126" t="str">
            <v>√</v>
          </cell>
          <cell r="X126" t="str">
            <v>√</v>
          </cell>
          <cell r="Y126" t="str">
            <v>√</v>
          </cell>
          <cell r="Z126" t="str">
            <v>√</v>
          </cell>
        </row>
        <row r="126">
          <cell r="AD126" t="str">
            <v>√</v>
          </cell>
          <cell r="AE126" t="str">
            <v>√</v>
          </cell>
          <cell r="AF126" t="str">
            <v>√</v>
          </cell>
          <cell r="AG126" t="str">
            <v>√</v>
          </cell>
          <cell r="AH126" t="str">
            <v>√</v>
          </cell>
        </row>
        <row r="126">
          <cell r="AJ126" t="str">
            <v>√</v>
          </cell>
          <cell r="AK126">
            <v>23</v>
          </cell>
          <cell r="AL126">
            <v>0</v>
          </cell>
          <cell r="AM126">
            <v>0</v>
          </cell>
          <cell r="AN126">
            <v>0</v>
          </cell>
          <cell r="AO126">
            <v>1</v>
          </cell>
        </row>
        <row r="127">
          <cell r="E127" t="str">
            <v>下午</v>
          </cell>
          <cell r="F127" t="str">
            <v>◇</v>
          </cell>
        </row>
        <row r="127">
          <cell r="H127" t="str">
            <v>√</v>
          </cell>
          <cell r="I127" t="str">
            <v>√</v>
          </cell>
          <cell r="J127" t="str">
            <v>√</v>
          </cell>
          <cell r="K127" t="str">
            <v>√</v>
          </cell>
          <cell r="L127" t="str">
            <v>√</v>
          </cell>
          <cell r="M127" t="str">
            <v>√</v>
          </cell>
        </row>
        <row r="127">
          <cell r="O127" t="str">
            <v>√</v>
          </cell>
          <cell r="P127" t="str">
            <v>√</v>
          </cell>
          <cell r="Q127" t="str">
            <v>√</v>
          </cell>
          <cell r="R127" t="str">
            <v>√</v>
          </cell>
          <cell r="S127" t="str">
            <v>√</v>
          </cell>
          <cell r="T127" t="str">
            <v>√</v>
          </cell>
        </row>
        <row r="127">
          <cell r="V127" t="str">
            <v>√</v>
          </cell>
          <cell r="W127" t="str">
            <v>√</v>
          </cell>
          <cell r="X127" t="str">
            <v>√</v>
          </cell>
          <cell r="Y127" t="str">
            <v>√</v>
          </cell>
          <cell r="Z127" t="str">
            <v>√</v>
          </cell>
        </row>
        <row r="127">
          <cell r="AD127" t="str">
            <v>√</v>
          </cell>
          <cell r="AE127" t="str">
            <v>√</v>
          </cell>
          <cell r="AF127" t="str">
            <v>√</v>
          </cell>
          <cell r="AG127" t="str">
            <v>√</v>
          </cell>
          <cell r="AH127" t="str">
            <v>√</v>
          </cell>
        </row>
        <row r="127">
          <cell r="AJ127" t="str">
            <v>√</v>
          </cell>
        </row>
        <row r="128">
          <cell r="E128" t="str">
            <v>加班</v>
          </cell>
        </row>
        <row r="129">
          <cell r="B129">
            <v>288</v>
          </cell>
          <cell r="C129" t="str">
            <v>CHHAN SREY AUN</v>
          </cell>
          <cell r="D129">
            <v>44109</v>
          </cell>
          <cell r="E129" t="str">
            <v>上午</v>
          </cell>
          <cell r="F129" t="str">
            <v>◇</v>
          </cell>
        </row>
        <row r="129">
          <cell r="H129" t="str">
            <v>√</v>
          </cell>
          <cell r="I129" t="str">
            <v>√</v>
          </cell>
          <cell r="J129" t="str">
            <v>√</v>
          </cell>
          <cell r="K129" t="str">
            <v>√</v>
          </cell>
          <cell r="L129" t="str">
            <v>√</v>
          </cell>
          <cell r="M129" t="str">
            <v>√</v>
          </cell>
        </row>
        <row r="129">
          <cell r="O129" t="str">
            <v>√</v>
          </cell>
          <cell r="P129" t="str">
            <v>√</v>
          </cell>
          <cell r="Q129" t="str">
            <v>√</v>
          </cell>
          <cell r="R129" t="str">
            <v>√</v>
          </cell>
          <cell r="S129" t="str">
            <v>√</v>
          </cell>
          <cell r="T129" t="str">
            <v>√</v>
          </cell>
        </row>
        <row r="129">
          <cell r="V129" t="str">
            <v>2.①</v>
          </cell>
          <cell r="W129" t="str">
            <v>√</v>
          </cell>
          <cell r="X129" t="str">
            <v>√</v>
          </cell>
          <cell r="Y129" t="str">
            <v>√</v>
          </cell>
          <cell r="Z129" t="str">
            <v>√</v>
          </cell>
        </row>
        <row r="129">
          <cell r="AD129" t="str">
            <v>√</v>
          </cell>
          <cell r="AE129" t="str">
            <v>√</v>
          </cell>
          <cell r="AF129" t="str">
            <v>√</v>
          </cell>
          <cell r="AG129" t="str">
            <v>√</v>
          </cell>
          <cell r="AH129" t="str">
            <v>√</v>
          </cell>
        </row>
        <row r="129">
          <cell r="AJ129" t="str">
            <v>√</v>
          </cell>
          <cell r="AK129">
            <v>22</v>
          </cell>
          <cell r="AL129">
            <v>0</v>
          </cell>
          <cell r="AM129">
            <v>0</v>
          </cell>
          <cell r="AN129">
            <v>0</v>
          </cell>
          <cell r="AO129">
            <v>1</v>
          </cell>
        </row>
        <row r="130">
          <cell r="E130" t="str">
            <v>下午</v>
          </cell>
          <cell r="F130" t="str">
            <v>◇</v>
          </cell>
        </row>
        <row r="130">
          <cell r="H130" t="str">
            <v>√</v>
          </cell>
          <cell r="I130" t="str">
            <v>√</v>
          </cell>
          <cell r="J130" t="str">
            <v>√</v>
          </cell>
          <cell r="K130" t="str">
            <v>√</v>
          </cell>
          <cell r="L130" t="str">
            <v>√</v>
          </cell>
          <cell r="M130" t="str">
            <v>√</v>
          </cell>
        </row>
        <row r="130">
          <cell r="O130" t="str">
            <v>√</v>
          </cell>
          <cell r="P130" t="str">
            <v>√</v>
          </cell>
          <cell r="Q130" t="str">
            <v>√</v>
          </cell>
          <cell r="R130" t="str">
            <v>√</v>
          </cell>
          <cell r="S130" t="str">
            <v>√</v>
          </cell>
          <cell r="T130" t="str">
            <v>√</v>
          </cell>
        </row>
        <row r="130">
          <cell r="V130" t="str">
            <v>2.①</v>
          </cell>
          <cell r="W130" t="str">
            <v>√</v>
          </cell>
          <cell r="X130" t="str">
            <v>√</v>
          </cell>
          <cell r="Y130" t="str">
            <v>√</v>
          </cell>
          <cell r="Z130" t="str">
            <v>√</v>
          </cell>
        </row>
        <row r="130">
          <cell r="AD130" t="str">
            <v>√</v>
          </cell>
          <cell r="AE130" t="str">
            <v>√</v>
          </cell>
          <cell r="AF130" t="str">
            <v>√</v>
          </cell>
          <cell r="AG130" t="str">
            <v>√</v>
          </cell>
          <cell r="AH130" t="str">
            <v>√</v>
          </cell>
        </row>
        <row r="130">
          <cell r="AJ130" t="str">
            <v>√</v>
          </cell>
        </row>
        <row r="131">
          <cell r="E131" t="str">
            <v>加班</v>
          </cell>
        </row>
        <row r="132">
          <cell r="B132">
            <v>422</v>
          </cell>
          <cell r="C132" t="str">
            <v>DAM KUNG</v>
          </cell>
          <cell r="D132">
            <v>44123</v>
          </cell>
          <cell r="E132" t="str">
            <v>上午</v>
          </cell>
          <cell r="F132" t="str">
            <v>◇</v>
          </cell>
        </row>
        <row r="132">
          <cell r="H132" t="str">
            <v>√</v>
          </cell>
          <cell r="I132" t="str">
            <v>√</v>
          </cell>
          <cell r="J132" t="str">
            <v>√</v>
          </cell>
          <cell r="K132" t="str">
            <v>√</v>
          </cell>
          <cell r="L132" t="str">
            <v>√</v>
          </cell>
          <cell r="M132" t="str">
            <v>√</v>
          </cell>
        </row>
        <row r="132">
          <cell r="O132" t="str">
            <v>√</v>
          </cell>
          <cell r="P132" t="str">
            <v>√</v>
          </cell>
          <cell r="Q132" t="str">
            <v>√</v>
          </cell>
          <cell r="R132" t="str">
            <v>√</v>
          </cell>
          <cell r="S132" t="str">
            <v>√</v>
          </cell>
          <cell r="T132" t="str">
            <v>√</v>
          </cell>
        </row>
        <row r="132">
          <cell r="V132" t="str">
            <v>√</v>
          </cell>
          <cell r="W132" t="str">
            <v>√</v>
          </cell>
          <cell r="X132" t="str">
            <v>√</v>
          </cell>
          <cell r="Y132" t="str">
            <v>√</v>
          </cell>
          <cell r="Z132" t="str">
            <v>√</v>
          </cell>
        </row>
        <row r="132">
          <cell r="AD132" t="str">
            <v>√</v>
          </cell>
          <cell r="AE132" t="str">
            <v>√</v>
          </cell>
          <cell r="AF132" t="str">
            <v>√</v>
          </cell>
          <cell r="AG132" t="str">
            <v>√</v>
          </cell>
          <cell r="AH132" t="str">
            <v>√</v>
          </cell>
        </row>
        <row r="132">
          <cell r="AJ132" t="str">
            <v>√</v>
          </cell>
          <cell r="AK132">
            <v>23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</row>
        <row r="133">
          <cell r="E133" t="str">
            <v>下午</v>
          </cell>
          <cell r="F133" t="str">
            <v>◇</v>
          </cell>
        </row>
        <row r="133">
          <cell r="H133" t="str">
            <v>√</v>
          </cell>
          <cell r="I133" t="str">
            <v>√</v>
          </cell>
          <cell r="J133" t="str">
            <v>√</v>
          </cell>
          <cell r="K133" t="str">
            <v>√</v>
          </cell>
          <cell r="L133" t="str">
            <v>√</v>
          </cell>
          <cell r="M133" t="str">
            <v>√</v>
          </cell>
        </row>
        <row r="133">
          <cell r="O133" t="str">
            <v>√</v>
          </cell>
          <cell r="P133" t="str">
            <v>√</v>
          </cell>
          <cell r="Q133" t="str">
            <v>√</v>
          </cell>
          <cell r="R133" t="str">
            <v>√</v>
          </cell>
          <cell r="S133" t="str">
            <v>√</v>
          </cell>
          <cell r="T133" t="str">
            <v>√</v>
          </cell>
        </row>
        <row r="133">
          <cell r="V133" t="str">
            <v>√</v>
          </cell>
          <cell r="W133" t="str">
            <v>√</v>
          </cell>
          <cell r="X133" t="str">
            <v>√</v>
          </cell>
          <cell r="Y133" t="str">
            <v>√</v>
          </cell>
          <cell r="Z133" t="str">
            <v>√</v>
          </cell>
        </row>
        <row r="133">
          <cell r="AD133" t="str">
            <v>√</v>
          </cell>
          <cell r="AE133" t="str">
            <v>√</v>
          </cell>
          <cell r="AF133" t="str">
            <v>√</v>
          </cell>
          <cell r="AG133" t="str">
            <v>√</v>
          </cell>
          <cell r="AH133" t="str">
            <v>√</v>
          </cell>
        </row>
        <row r="133">
          <cell r="AJ133" t="str">
            <v>√</v>
          </cell>
        </row>
        <row r="134">
          <cell r="E134" t="str">
            <v>加班</v>
          </cell>
        </row>
        <row r="135">
          <cell r="B135">
            <v>424</v>
          </cell>
          <cell r="C135" t="str">
            <v>PRUM CHANTREA</v>
          </cell>
          <cell r="D135">
            <v>44123</v>
          </cell>
          <cell r="E135" t="str">
            <v>上午</v>
          </cell>
          <cell r="F135" t="str">
            <v>◇</v>
          </cell>
        </row>
        <row r="135">
          <cell r="H135" t="str">
            <v>√</v>
          </cell>
          <cell r="I135" t="str">
            <v>√</v>
          </cell>
          <cell r="J135" t="str">
            <v>√</v>
          </cell>
          <cell r="K135" t="str">
            <v>√</v>
          </cell>
          <cell r="L135" t="str">
            <v>√</v>
          </cell>
          <cell r="M135" t="str">
            <v>√</v>
          </cell>
        </row>
        <row r="135">
          <cell r="O135" t="str">
            <v>×</v>
          </cell>
          <cell r="P135" t="str">
            <v>√</v>
          </cell>
          <cell r="Q135" t="str">
            <v>√</v>
          </cell>
          <cell r="R135" t="str">
            <v>√</v>
          </cell>
          <cell r="S135" t="str">
            <v>√</v>
          </cell>
          <cell r="T135" t="str">
            <v>√</v>
          </cell>
        </row>
        <row r="135">
          <cell r="V135" t="str">
            <v>√</v>
          </cell>
          <cell r="W135" t="str">
            <v>√</v>
          </cell>
          <cell r="X135" t="str">
            <v>√</v>
          </cell>
          <cell r="Y135" t="str">
            <v>√</v>
          </cell>
          <cell r="Z135" t="str">
            <v>√</v>
          </cell>
        </row>
        <row r="135">
          <cell r="AD135" t="str">
            <v>√</v>
          </cell>
          <cell r="AE135" t="str">
            <v>√</v>
          </cell>
          <cell r="AF135" t="str">
            <v>√</v>
          </cell>
          <cell r="AG135" t="str">
            <v>√</v>
          </cell>
          <cell r="AH135" t="str">
            <v>√</v>
          </cell>
        </row>
        <row r="135">
          <cell r="AJ135" t="str">
            <v>√</v>
          </cell>
          <cell r="AK135">
            <v>22</v>
          </cell>
          <cell r="AL135">
            <v>0</v>
          </cell>
          <cell r="AM135">
            <v>0.5</v>
          </cell>
          <cell r="AN135">
            <v>0</v>
          </cell>
          <cell r="AO135">
            <v>1</v>
          </cell>
        </row>
        <row r="136">
          <cell r="E136" t="str">
            <v>下午</v>
          </cell>
          <cell r="F136" t="str">
            <v>◇</v>
          </cell>
        </row>
        <row r="136">
          <cell r="H136" t="str">
            <v>√</v>
          </cell>
          <cell r="I136" t="str">
            <v>√</v>
          </cell>
          <cell r="J136" t="str">
            <v>Δ</v>
          </cell>
          <cell r="K136" t="str">
            <v>√</v>
          </cell>
          <cell r="L136" t="str">
            <v>√</v>
          </cell>
          <cell r="M136" t="str">
            <v>√</v>
          </cell>
        </row>
        <row r="136">
          <cell r="O136" t="str">
            <v>√</v>
          </cell>
          <cell r="P136" t="str">
            <v>√</v>
          </cell>
          <cell r="Q136" t="str">
            <v>√</v>
          </cell>
          <cell r="R136" t="str">
            <v>√</v>
          </cell>
          <cell r="S136" t="str">
            <v>√</v>
          </cell>
          <cell r="T136" t="str">
            <v>√</v>
          </cell>
        </row>
        <row r="136">
          <cell r="V136" t="str">
            <v>√</v>
          </cell>
          <cell r="W136" t="str">
            <v>√</v>
          </cell>
          <cell r="X136" t="str">
            <v>√</v>
          </cell>
          <cell r="Y136" t="str">
            <v>√</v>
          </cell>
          <cell r="Z136" t="str">
            <v>√</v>
          </cell>
        </row>
        <row r="136">
          <cell r="AD136" t="str">
            <v>√</v>
          </cell>
          <cell r="AE136" t="str">
            <v>√</v>
          </cell>
          <cell r="AF136" t="str">
            <v>√</v>
          </cell>
          <cell r="AG136" t="str">
            <v>√</v>
          </cell>
          <cell r="AH136" t="str">
            <v>√</v>
          </cell>
        </row>
        <row r="136">
          <cell r="AJ136" t="str">
            <v>√</v>
          </cell>
        </row>
        <row r="137">
          <cell r="E137" t="str">
            <v>加班</v>
          </cell>
        </row>
        <row r="138">
          <cell r="B138">
            <v>425</v>
          </cell>
          <cell r="C138" t="str">
            <v>KOV CHANRY</v>
          </cell>
          <cell r="D138">
            <v>44123</v>
          </cell>
          <cell r="E138" t="str">
            <v>上午</v>
          </cell>
          <cell r="F138" t="str">
            <v>◇</v>
          </cell>
        </row>
        <row r="138">
          <cell r="H138" t="str">
            <v>√</v>
          </cell>
          <cell r="I138" t="str">
            <v>√</v>
          </cell>
          <cell r="J138" t="str">
            <v>√</v>
          </cell>
          <cell r="K138" t="str">
            <v>√</v>
          </cell>
          <cell r="L138" t="str">
            <v>√</v>
          </cell>
          <cell r="M138" t="str">
            <v>√</v>
          </cell>
        </row>
        <row r="138">
          <cell r="O138" t="str">
            <v>√</v>
          </cell>
          <cell r="P138" t="str">
            <v>√</v>
          </cell>
          <cell r="Q138" t="str">
            <v>√</v>
          </cell>
          <cell r="R138" t="str">
            <v>√</v>
          </cell>
          <cell r="S138" t="str">
            <v>√</v>
          </cell>
          <cell r="T138" t="str">
            <v>√</v>
          </cell>
        </row>
        <row r="138">
          <cell r="V138" t="str">
            <v>√</v>
          </cell>
          <cell r="W138" t="str">
            <v>√</v>
          </cell>
          <cell r="X138" t="str">
            <v>√</v>
          </cell>
          <cell r="Y138" t="str">
            <v>√</v>
          </cell>
          <cell r="Z138" t="str">
            <v>√</v>
          </cell>
        </row>
        <row r="138">
          <cell r="AD138" t="str">
            <v>√</v>
          </cell>
          <cell r="AE138" t="str">
            <v>√</v>
          </cell>
          <cell r="AF138" t="str">
            <v>√</v>
          </cell>
          <cell r="AG138" t="str">
            <v>√</v>
          </cell>
          <cell r="AH138" t="str">
            <v>√</v>
          </cell>
        </row>
        <row r="138">
          <cell r="AJ138" t="str">
            <v>√</v>
          </cell>
          <cell r="AK138">
            <v>23</v>
          </cell>
          <cell r="AL138">
            <v>0</v>
          </cell>
          <cell r="AM138">
            <v>0</v>
          </cell>
          <cell r="AN138">
            <v>0</v>
          </cell>
          <cell r="AO138">
            <v>1</v>
          </cell>
        </row>
        <row r="139">
          <cell r="E139" t="str">
            <v>下午</v>
          </cell>
          <cell r="F139" t="str">
            <v>◇</v>
          </cell>
        </row>
        <row r="139">
          <cell r="H139" t="str">
            <v>√</v>
          </cell>
          <cell r="I139" t="str">
            <v>√</v>
          </cell>
          <cell r="J139" t="str">
            <v>√</v>
          </cell>
          <cell r="K139" t="str">
            <v>√</v>
          </cell>
          <cell r="L139" t="str">
            <v>√</v>
          </cell>
          <cell r="M139" t="str">
            <v>√</v>
          </cell>
        </row>
        <row r="139">
          <cell r="O139" t="str">
            <v>√</v>
          </cell>
          <cell r="P139" t="str">
            <v>√</v>
          </cell>
          <cell r="Q139" t="str">
            <v>√</v>
          </cell>
          <cell r="R139" t="str">
            <v>√</v>
          </cell>
          <cell r="S139" t="str">
            <v>√</v>
          </cell>
          <cell r="T139" t="str">
            <v>√</v>
          </cell>
        </row>
        <row r="139">
          <cell r="V139" t="str">
            <v>√</v>
          </cell>
          <cell r="W139" t="str">
            <v>√</v>
          </cell>
          <cell r="X139" t="str">
            <v>√</v>
          </cell>
          <cell r="Y139" t="str">
            <v>√</v>
          </cell>
          <cell r="Z139" t="str">
            <v>√</v>
          </cell>
        </row>
        <row r="139">
          <cell r="AD139" t="str">
            <v>√</v>
          </cell>
          <cell r="AE139" t="str">
            <v>√</v>
          </cell>
          <cell r="AF139" t="str">
            <v>√</v>
          </cell>
          <cell r="AG139" t="str">
            <v>√</v>
          </cell>
          <cell r="AH139" t="str">
            <v>√</v>
          </cell>
        </row>
        <row r="139">
          <cell r="AJ139" t="str">
            <v>√</v>
          </cell>
        </row>
        <row r="140">
          <cell r="E140" t="str">
            <v>加班</v>
          </cell>
        </row>
        <row r="141">
          <cell r="B141">
            <v>473</v>
          </cell>
          <cell r="C141" t="str">
            <v>YIN VANDA</v>
          </cell>
          <cell r="D141">
            <v>44131</v>
          </cell>
          <cell r="E141" t="str">
            <v>上午</v>
          </cell>
          <cell r="F141" t="str">
            <v>◇</v>
          </cell>
        </row>
        <row r="141">
          <cell r="H141" t="str">
            <v>√</v>
          </cell>
          <cell r="I141" t="str">
            <v>√</v>
          </cell>
          <cell r="J141" t="str">
            <v>√</v>
          </cell>
          <cell r="K141" t="str">
            <v>√</v>
          </cell>
          <cell r="L141" t="str">
            <v>√</v>
          </cell>
          <cell r="M141" t="str">
            <v>√</v>
          </cell>
        </row>
        <row r="141">
          <cell r="O141" t="str">
            <v>√</v>
          </cell>
          <cell r="P141" t="str">
            <v>√</v>
          </cell>
          <cell r="Q141" t="str">
            <v>√</v>
          </cell>
          <cell r="R141" t="str">
            <v>√</v>
          </cell>
          <cell r="S141" t="str">
            <v>√</v>
          </cell>
          <cell r="T141" t="str">
            <v>√</v>
          </cell>
        </row>
        <row r="141">
          <cell r="V141" t="str">
            <v>√</v>
          </cell>
          <cell r="W141" t="str">
            <v>√</v>
          </cell>
          <cell r="X141" t="str">
            <v>√</v>
          </cell>
          <cell r="Y141" t="str">
            <v>√</v>
          </cell>
          <cell r="Z141" t="str">
            <v>√</v>
          </cell>
        </row>
        <row r="141">
          <cell r="AD141" t="str">
            <v>√</v>
          </cell>
          <cell r="AE141" t="str">
            <v>√</v>
          </cell>
          <cell r="AF141" t="str">
            <v>√</v>
          </cell>
          <cell r="AG141" t="str">
            <v>√</v>
          </cell>
          <cell r="AH141" t="str">
            <v>√</v>
          </cell>
        </row>
        <row r="141">
          <cell r="AJ141" t="str">
            <v>√</v>
          </cell>
          <cell r="AK141">
            <v>23</v>
          </cell>
          <cell r="AL141">
            <v>0</v>
          </cell>
          <cell r="AM141">
            <v>0</v>
          </cell>
          <cell r="AN141">
            <v>0</v>
          </cell>
          <cell r="AO141">
            <v>1</v>
          </cell>
        </row>
        <row r="142">
          <cell r="E142" t="str">
            <v>下午</v>
          </cell>
          <cell r="F142" t="str">
            <v>◇</v>
          </cell>
        </row>
        <row r="142">
          <cell r="H142" t="str">
            <v>√</v>
          </cell>
          <cell r="I142" t="str">
            <v>√</v>
          </cell>
          <cell r="J142" t="str">
            <v>√</v>
          </cell>
          <cell r="K142" t="str">
            <v>√</v>
          </cell>
          <cell r="L142" t="str">
            <v>√</v>
          </cell>
          <cell r="M142" t="str">
            <v>√</v>
          </cell>
        </row>
        <row r="142">
          <cell r="O142" t="str">
            <v>√</v>
          </cell>
          <cell r="P142" t="str">
            <v>√</v>
          </cell>
          <cell r="Q142" t="str">
            <v>√</v>
          </cell>
          <cell r="R142" t="str">
            <v>√</v>
          </cell>
          <cell r="S142" t="str">
            <v>√</v>
          </cell>
          <cell r="T142" t="str">
            <v>√</v>
          </cell>
        </row>
        <row r="142">
          <cell r="V142" t="str">
            <v>√</v>
          </cell>
          <cell r="W142" t="str">
            <v>√</v>
          </cell>
          <cell r="X142" t="str">
            <v>√</v>
          </cell>
          <cell r="Y142" t="str">
            <v>√</v>
          </cell>
          <cell r="Z142" t="str">
            <v>√</v>
          </cell>
        </row>
        <row r="142">
          <cell r="AD142" t="str">
            <v>√</v>
          </cell>
          <cell r="AE142" t="str">
            <v>√</v>
          </cell>
          <cell r="AF142" t="str">
            <v>√</v>
          </cell>
          <cell r="AG142" t="str">
            <v>√</v>
          </cell>
          <cell r="AH142" t="str">
            <v>√</v>
          </cell>
        </row>
        <row r="142">
          <cell r="AJ142" t="str">
            <v>√</v>
          </cell>
        </row>
        <row r="143">
          <cell r="E143" t="str">
            <v>加班</v>
          </cell>
        </row>
        <row r="144">
          <cell r="B144">
            <v>589</v>
          </cell>
          <cell r="C144" t="str">
            <v>SEK KLEY</v>
          </cell>
          <cell r="D144">
            <v>44155</v>
          </cell>
          <cell r="E144" t="str">
            <v>上午</v>
          </cell>
          <cell r="F144" t="str">
            <v>◇</v>
          </cell>
        </row>
        <row r="144">
          <cell r="H144" t="str">
            <v>√</v>
          </cell>
          <cell r="I144" t="str">
            <v>√</v>
          </cell>
          <cell r="J144" t="str">
            <v>√</v>
          </cell>
          <cell r="K144" t="str">
            <v>√</v>
          </cell>
          <cell r="L144" t="str">
            <v>√</v>
          </cell>
          <cell r="M144" t="str">
            <v>√</v>
          </cell>
        </row>
        <row r="144">
          <cell r="O144" t="str">
            <v>√</v>
          </cell>
          <cell r="P144" t="str">
            <v>√</v>
          </cell>
          <cell r="Q144" t="str">
            <v>√</v>
          </cell>
          <cell r="R144" t="str">
            <v>√</v>
          </cell>
          <cell r="S144" t="str">
            <v>√</v>
          </cell>
          <cell r="T144" t="str">
            <v>√</v>
          </cell>
        </row>
        <row r="144">
          <cell r="V144" t="str">
            <v>√</v>
          </cell>
          <cell r="W144" t="str">
            <v>√</v>
          </cell>
          <cell r="X144" t="str">
            <v>√</v>
          </cell>
          <cell r="Y144" t="str">
            <v>√</v>
          </cell>
          <cell r="Z144" t="str">
            <v>√</v>
          </cell>
        </row>
        <row r="144">
          <cell r="AK144">
            <v>17</v>
          </cell>
          <cell r="AL144">
            <v>0</v>
          </cell>
          <cell r="AM144">
            <v>0</v>
          </cell>
          <cell r="AN144">
            <v>0</v>
          </cell>
          <cell r="AO144">
            <v>1</v>
          </cell>
        </row>
        <row r="145">
          <cell r="E145" t="str">
            <v>下午</v>
          </cell>
          <cell r="F145" t="str">
            <v>◇</v>
          </cell>
        </row>
        <row r="145">
          <cell r="H145" t="str">
            <v>√</v>
          </cell>
          <cell r="I145" t="str">
            <v>√</v>
          </cell>
          <cell r="J145" t="str">
            <v>√</v>
          </cell>
          <cell r="K145" t="str">
            <v>√</v>
          </cell>
          <cell r="L145" t="str">
            <v>√</v>
          </cell>
          <cell r="M145" t="str">
            <v>√</v>
          </cell>
        </row>
        <row r="145">
          <cell r="O145" t="str">
            <v>√</v>
          </cell>
          <cell r="P145" t="str">
            <v>√</v>
          </cell>
          <cell r="Q145" t="str">
            <v>√</v>
          </cell>
          <cell r="R145" t="str">
            <v>√</v>
          </cell>
          <cell r="S145" t="str">
            <v>√</v>
          </cell>
          <cell r="T145" t="str">
            <v>√</v>
          </cell>
        </row>
        <row r="145">
          <cell r="V145" t="str">
            <v>√</v>
          </cell>
          <cell r="W145" t="str">
            <v>√</v>
          </cell>
          <cell r="X145" t="str">
            <v>√</v>
          </cell>
          <cell r="Y145" t="str">
            <v>√</v>
          </cell>
          <cell r="Z145" t="str">
            <v>√</v>
          </cell>
        </row>
        <row r="146">
          <cell r="E146" t="str">
            <v>加班</v>
          </cell>
        </row>
        <row r="147">
          <cell r="B147">
            <v>661</v>
          </cell>
          <cell r="C147" t="str">
            <v>MATT VANDY</v>
          </cell>
          <cell r="D147">
            <v>44188</v>
          </cell>
          <cell r="E147" t="str">
            <v>上午</v>
          </cell>
          <cell r="F147" t="str">
            <v>◇</v>
          </cell>
        </row>
        <row r="147">
          <cell r="H147" t="str">
            <v>√</v>
          </cell>
          <cell r="I147" t="str">
            <v>√</v>
          </cell>
          <cell r="J147" t="str">
            <v>√</v>
          </cell>
          <cell r="K147" t="str">
            <v>√</v>
          </cell>
          <cell r="L147" t="str">
            <v>√</v>
          </cell>
          <cell r="M147" t="str">
            <v>√</v>
          </cell>
        </row>
        <row r="147">
          <cell r="O147" t="str">
            <v>√</v>
          </cell>
          <cell r="P147" t="str">
            <v>√</v>
          </cell>
          <cell r="Q147" t="str">
            <v>√</v>
          </cell>
          <cell r="R147" t="str">
            <v>√</v>
          </cell>
          <cell r="S147" t="str">
            <v>√</v>
          </cell>
          <cell r="T147" t="str">
            <v>√</v>
          </cell>
        </row>
        <row r="147">
          <cell r="V147" t="str">
            <v>√</v>
          </cell>
          <cell r="W147" t="str">
            <v>√</v>
          </cell>
          <cell r="X147" t="str">
            <v>√</v>
          </cell>
          <cell r="Y147" t="str">
            <v>√</v>
          </cell>
          <cell r="Z147" t="str">
            <v>√</v>
          </cell>
        </row>
        <row r="147">
          <cell r="AD147" t="str">
            <v>√</v>
          </cell>
          <cell r="AE147" t="str">
            <v>√</v>
          </cell>
          <cell r="AF147" t="str">
            <v>√</v>
          </cell>
          <cell r="AG147" t="str">
            <v>√</v>
          </cell>
          <cell r="AH147" t="str">
            <v>√</v>
          </cell>
        </row>
        <row r="147">
          <cell r="AJ147" t="str">
            <v>√</v>
          </cell>
          <cell r="AK147">
            <v>23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E148" t="str">
            <v>下午</v>
          </cell>
          <cell r="F148" t="str">
            <v>◇</v>
          </cell>
        </row>
        <row r="148">
          <cell r="H148" t="str">
            <v>√</v>
          </cell>
          <cell r="I148" t="str">
            <v>√</v>
          </cell>
          <cell r="J148" t="str">
            <v>√</v>
          </cell>
          <cell r="K148" t="str">
            <v>√</v>
          </cell>
          <cell r="L148" t="str">
            <v>√</v>
          </cell>
          <cell r="M148" t="str">
            <v>√</v>
          </cell>
        </row>
        <row r="148">
          <cell r="O148" t="str">
            <v>√</v>
          </cell>
          <cell r="P148" t="str">
            <v>√</v>
          </cell>
          <cell r="Q148" t="str">
            <v>√</v>
          </cell>
          <cell r="R148" t="str">
            <v>√</v>
          </cell>
          <cell r="S148" t="str">
            <v>√</v>
          </cell>
          <cell r="T148" t="str">
            <v>√</v>
          </cell>
        </row>
        <row r="148">
          <cell r="V148" t="str">
            <v>√</v>
          </cell>
          <cell r="W148" t="str">
            <v>√</v>
          </cell>
          <cell r="X148" t="str">
            <v>√</v>
          </cell>
          <cell r="Y148" t="str">
            <v>√</v>
          </cell>
          <cell r="Z148" t="str">
            <v>√</v>
          </cell>
        </row>
        <row r="148">
          <cell r="AD148" t="str">
            <v>√</v>
          </cell>
          <cell r="AE148" t="str">
            <v>√</v>
          </cell>
          <cell r="AF148" t="str">
            <v>√</v>
          </cell>
          <cell r="AG148" t="str">
            <v>√</v>
          </cell>
          <cell r="AH148" t="str">
            <v>√</v>
          </cell>
        </row>
        <row r="148">
          <cell r="AJ148" t="str">
            <v>√</v>
          </cell>
        </row>
        <row r="149">
          <cell r="E149" t="str">
            <v>加班</v>
          </cell>
        </row>
        <row r="150">
          <cell r="B150">
            <v>901</v>
          </cell>
          <cell r="C150" t="str">
            <v>KHOUN CHEAT</v>
          </cell>
          <cell r="D150">
            <v>44321</v>
          </cell>
          <cell r="E150" t="str">
            <v>上午</v>
          </cell>
          <cell r="F150" t="str">
            <v>◇</v>
          </cell>
        </row>
        <row r="150">
          <cell r="H150" t="str">
            <v>√</v>
          </cell>
          <cell r="I150" t="str">
            <v>√</v>
          </cell>
          <cell r="J150" t="str">
            <v>√</v>
          </cell>
          <cell r="K150" t="str">
            <v>√</v>
          </cell>
          <cell r="L150" t="str">
            <v>√</v>
          </cell>
          <cell r="M150" t="str">
            <v>√</v>
          </cell>
        </row>
        <row r="150">
          <cell r="O150" t="str">
            <v>√</v>
          </cell>
          <cell r="P150" t="str">
            <v>√</v>
          </cell>
          <cell r="Q150" t="str">
            <v>√</v>
          </cell>
          <cell r="R150" t="str">
            <v>√</v>
          </cell>
          <cell r="S150" t="str">
            <v>√</v>
          </cell>
          <cell r="T150" t="str">
            <v>√</v>
          </cell>
        </row>
        <row r="150">
          <cell r="V150" t="str">
            <v>√</v>
          </cell>
          <cell r="W150" t="str">
            <v>√</v>
          </cell>
          <cell r="X150" t="str">
            <v>√</v>
          </cell>
          <cell r="Y150" t="str">
            <v>√</v>
          </cell>
          <cell r="Z150" t="str">
            <v>√</v>
          </cell>
        </row>
        <row r="150">
          <cell r="AD150" t="str">
            <v>√</v>
          </cell>
          <cell r="AE150" t="str">
            <v>√</v>
          </cell>
          <cell r="AF150" t="str">
            <v>√</v>
          </cell>
          <cell r="AG150" t="str">
            <v>√</v>
          </cell>
          <cell r="AH150" t="str">
            <v>√</v>
          </cell>
        </row>
        <row r="150">
          <cell r="AJ150" t="str">
            <v>√</v>
          </cell>
          <cell r="AK150">
            <v>23</v>
          </cell>
          <cell r="AL150">
            <v>0</v>
          </cell>
          <cell r="AM150">
            <v>0</v>
          </cell>
          <cell r="AN150">
            <v>0</v>
          </cell>
          <cell r="AO150">
            <v>1</v>
          </cell>
        </row>
        <row r="151">
          <cell r="E151" t="str">
            <v>下午</v>
          </cell>
          <cell r="F151" t="str">
            <v>◇</v>
          </cell>
        </row>
        <row r="151">
          <cell r="H151" t="str">
            <v>√</v>
          </cell>
          <cell r="I151" t="str">
            <v>√</v>
          </cell>
          <cell r="J151" t="str">
            <v>√</v>
          </cell>
          <cell r="K151" t="str">
            <v>√</v>
          </cell>
          <cell r="L151" t="str">
            <v>√</v>
          </cell>
          <cell r="M151" t="str">
            <v>√</v>
          </cell>
        </row>
        <row r="151">
          <cell r="O151" t="str">
            <v>√</v>
          </cell>
          <cell r="P151" t="str">
            <v>√</v>
          </cell>
          <cell r="Q151" t="str">
            <v>√</v>
          </cell>
          <cell r="R151" t="str">
            <v>√</v>
          </cell>
          <cell r="S151" t="str">
            <v>√</v>
          </cell>
          <cell r="T151" t="str">
            <v>√</v>
          </cell>
        </row>
        <row r="151">
          <cell r="V151" t="str">
            <v>√</v>
          </cell>
          <cell r="W151" t="str">
            <v>√</v>
          </cell>
          <cell r="X151" t="str">
            <v>√</v>
          </cell>
          <cell r="Y151" t="str">
            <v>√</v>
          </cell>
          <cell r="Z151" t="str">
            <v>√</v>
          </cell>
        </row>
        <row r="151">
          <cell r="AD151" t="str">
            <v>√</v>
          </cell>
          <cell r="AE151" t="str">
            <v>√</v>
          </cell>
          <cell r="AF151" t="str">
            <v>√</v>
          </cell>
          <cell r="AG151" t="str">
            <v>√</v>
          </cell>
          <cell r="AH151" t="str">
            <v>√</v>
          </cell>
        </row>
        <row r="151">
          <cell r="AJ151" t="str">
            <v>√</v>
          </cell>
        </row>
        <row r="152">
          <cell r="E152" t="str">
            <v>加班</v>
          </cell>
        </row>
        <row r="153">
          <cell r="B153">
            <v>922</v>
          </cell>
          <cell r="C153" t="str">
            <v>SOEUN SINAT</v>
          </cell>
          <cell r="D153">
            <v>44326</v>
          </cell>
          <cell r="E153" t="str">
            <v>上午</v>
          </cell>
          <cell r="F153" t="str">
            <v>◇</v>
          </cell>
        </row>
        <row r="153">
          <cell r="H153" t="str">
            <v>√</v>
          </cell>
          <cell r="I153" t="str">
            <v>√</v>
          </cell>
          <cell r="J153" t="str">
            <v>√</v>
          </cell>
          <cell r="K153" t="str">
            <v>√</v>
          </cell>
          <cell r="L153" t="str">
            <v>√</v>
          </cell>
          <cell r="M153" t="str">
            <v>√</v>
          </cell>
        </row>
        <row r="153">
          <cell r="O153" t="str">
            <v>√</v>
          </cell>
          <cell r="P153" t="str">
            <v>√</v>
          </cell>
          <cell r="Q153" t="str">
            <v>√</v>
          </cell>
          <cell r="R153" t="str">
            <v>√</v>
          </cell>
          <cell r="S153" t="str">
            <v>√</v>
          </cell>
          <cell r="T153" t="str">
            <v>√</v>
          </cell>
        </row>
        <row r="153">
          <cell r="V153" t="str">
            <v>√</v>
          </cell>
          <cell r="W153" t="str">
            <v>√</v>
          </cell>
          <cell r="X153" t="str">
            <v>√</v>
          </cell>
        </row>
        <row r="153">
          <cell r="AK153">
            <v>15</v>
          </cell>
          <cell r="AL153">
            <v>0</v>
          </cell>
          <cell r="AM153">
            <v>0</v>
          </cell>
          <cell r="AN153">
            <v>0</v>
          </cell>
          <cell r="AO153">
            <v>1</v>
          </cell>
        </row>
        <row r="154">
          <cell r="E154" t="str">
            <v>下午</v>
          </cell>
          <cell r="F154" t="str">
            <v>◇</v>
          </cell>
        </row>
        <row r="154">
          <cell r="H154" t="str">
            <v>√</v>
          </cell>
          <cell r="I154" t="str">
            <v>√</v>
          </cell>
          <cell r="J154" t="str">
            <v>√</v>
          </cell>
          <cell r="K154" t="str">
            <v>√</v>
          </cell>
          <cell r="L154" t="str">
            <v>√</v>
          </cell>
          <cell r="M154" t="str">
            <v>√</v>
          </cell>
        </row>
        <row r="154">
          <cell r="O154" t="str">
            <v>√</v>
          </cell>
          <cell r="P154" t="str">
            <v>√</v>
          </cell>
          <cell r="Q154" t="str">
            <v>√</v>
          </cell>
          <cell r="R154" t="str">
            <v>√</v>
          </cell>
          <cell r="S154" t="str">
            <v>√</v>
          </cell>
          <cell r="T154" t="str">
            <v>√</v>
          </cell>
        </row>
        <row r="154">
          <cell r="V154" t="str">
            <v>√</v>
          </cell>
          <cell r="W154" t="str">
            <v>√</v>
          </cell>
          <cell r="X154" t="str">
            <v>√</v>
          </cell>
        </row>
        <row r="155">
          <cell r="E155" t="str">
            <v>加班</v>
          </cell>
        </row>
        <row r="156">
          <cell r="B156">
            <v>987</v>
          </cell>
          <cell r="C156" t="str">
            <v>NOV RATHA</v>
          </cell>
          <cell r="D156">
            <v>44398</v>
          </cell>
          <cell r="E156" t="str">
            <v>上午</v>
          </cell>
          <cell r="F156" t="str">
            <v>◇</v>
          </cell>
        </row>
        <row r="156">
          <cell r="H156" t="str">
            <v>√</v>
          </cell>
          <cell r="I156" t="str">
            <v>√</v>
          </cell>
          <cell r="J156" t="str">
            <v>√</v>
          </cell>
          <cell r="K156" t="str">
            <v>√</v>
          </cell>
          <cell r="L156" t="str">
            <v>√</v>
          </cell>
          <cell r="M156" t="str">
            <v>√</v>
          </cell>
        </row>
        <row r="156">
          <cell r="O156" t="str">
            <v>√</v>
          </cell>
          <cell r="P156" t="str">
            <v>√</v>
          </cell>
          <cell r="Q156" t="str">
            <v>√</v>
          </cell>
          <cell r="R156" t="str">
            <v>√</v>
          </cell>
          <cell r="S156" t="str">
            <v>√</v>
          </cell>
          <cell r="T156" t="str">
            <v>√</v>
          </cell>
        </row>
        <row r="156">
          <cell r="V156" t="str">
            <v>√</v>
          </cell>
          <cell r="W156" t="str">
            <v>√</v>
          </cell>
          <cell r="X156" t="str">
            <v>√</v>
          </cell>
          <cell r="Y156" t="str">
            <v>√</v>
          </cell>
          <cell r="Z156" t="str">
            <v>√</v>
          </cell>
        </row>
        <row r="156">
          <cell r="AD156" t="str">
            <v>√</v>
          </cell>
          <cell r="AE156" t="str">
            <v>√</v>
          </cell>
          <cell r="AF156" t="str">
            <v>√</v>
          </cell>
          <cell r="AG156" t="str">
            <v>√</v>
          </cell>
          <cell r="AH156" t="str">
            <v>√</v>
          </cell>
        </row>
        <row r="156">
          <cell r="AJ156" t="str">
            <v>√</v>
          </cell>
          <cell r="AK156">
            <v>23</v>
          </cell>
          <cell r="AL156">
            <v>0</v>
          </cell>
          <cell r="AM156">
            <v>0</v>
          </cell>
          <cell r="AN156">
            <v>0</v>
          </cell>
          <cell r="AO156">
            <v>1</v>
          </cell>
        </row>
        <row r="157">
          <cell r="E157" t="str">
            <v>下午</v>
          </cell>
          <cell r="F157" t="str">
            <v>◇</v>
          </cell>
        </row>
        <row r="157">
          <cell r="H157" t="str">
            <v>√</v>
          </cell>
          <cell r="I157" t="str">
            <v>√</v>
          </cell>
          <cell r="J157" t="str">
            <v>√</v>
          </cell>
          <cell r="K157" t="str">
            <v>√</v>
          </cell>
          <cell r="L157" t="str">
            <v>√</v>
          </cell>
          <cell r="M157" t="str">
            <v>√</v>
          </cell>
        </row>
        <row r="157">
          <cell r="O157" t="str">
            <v>√</v>
          </cell>
          <cell r="P157" t="str">
            <v>√</v>
          </cell>
          <cell r="Q157" t="str">
            <v>√</v>
          </cell>
          <cell r="R157" t="str">
            <v>√</v>
          </cell>
          <cell r="S157" t="str">
            <v>√</v>
          </cell>
          <cell r="T157" t="str">
            <v>√</v>
          </cell>
        </row>
        <row r="157">
          <cell r="V157" t="str">
            <v>√</v>
          </cell>
          <cell r="W157" t="str">
            <v>√</v>
          </cell>
          <cell r="X157" t="str">
            <v>√</v>
          </cell>
          <cell r="Y157" t="str">
            <v>√</v>
          </cell>
          <cell r="Z157" t="str">
            <v>√</v>
          </cell>
        </row>
        <row r="157">
          <cell r="AD157" t="str">
            <v>√</v>
          </cell>
          <cell r="AE157" t="str">
            <v>√</v>
          </cell>
          <cell r="AF157" t="str">
            <v>√</v>
          </cell>
          <cell r="AG157" t="str">
            <v>√</v>
          </cell>
          <cell r="AH157" t="str">
            <v>√</v>
          </cell>
        </row>
        <row r="157">
          <cell r="AJ157" t="str">
            <v>√</v>
          </cell>
        </row>
        <row r="158">
          <cell r="E158" t="str">
            <v>加班</v>
          </cell>
        </row>
        <row r="159">
          <cell r="B159">
            <v>1058</v>
          </cell>
          <cell r="C159" t="str">
            <v>NY SIYA</v>
          </cell>
          <cell r="D159">
            <v>44414</v>
          </cell>
          <cell r="E159" t="str">
            <v>上午</v>
          </cell>
          <cell r="F159" t="str">
            <v>◇</v>
          </cell>
        </row>
        <row r="159">
          <cell r="H159" t="str">
            <v>√</v>
          </cell>
          <cell r="I159" t="str">
            <v>√</v>
          </cell>
          <cell r="J159" t="str">
            <v>√</v>
          </cell>
          <cell r="K159" t="str">
            <v>√</v>
          </cell>
          <cell r="L159" t="str">
            <v>√</v>
          </cell>
          <cell r="M159" t="str">
            <v>√</v>
          </cell>
        </row>
        <row r="159">
          <cell r="O159" t="str">
            <v>√</v>
          </cell>
          <cell r="P159" t="str">
            <v>√</v>
          </cell>
          <cell r="Q159" t="str">
            <v>√</v>
          </cell>
          <cell r="R159" t="str">
            <v>√</v>
          </cell>
          <cell r="S159" t="str">
            <v>√</v>
          </cell>
          <cell r="T159" t="str">
            <v>√</v>
          </cell>
        </row>
        <row r="159">
          <cell r="V159" t="str">
            <v>√</v>
          </cell>
          <cell r="W159" t="str">
            <v>√</v>
          </cell>
          <cell r="X159" t="str">
            <v>√</v>
          </cell>
        </row>
        <row r="159">
          <cell r="AK159">
            <v>15</v>
          </cell>
          <cell r="AL159">
            <v>0</v>
          </cell>
          <cell r="AM159">
            <v>0</v>
          </cell>
          <cell r="AN159">
            <v>0</v>
          </cell>
          <cell r="AO159">
            <v>1</v>
          </cell>
        </row>
        <row r="160">
          <cell r="E160" t="str">
            <v>下午</v>
          </cell>
          <cell r="F160" t="str">
            <v>◇</v>
          </cell>
        </row>
        <row r="160">
          <cell r="H160" t="str">
            <v>√</v>
          </cell>
          <cell r="I160" t="str">
            <v>√</v>
          </cell>
          <cell r="J160" t="str">
            <v>√</v>
          </cell>
          <cell r="K160" t="str">
            <v>√</v>
          </cell>
          <cell r="L160" t="str">
            <v>√</v>
          </cell>
          <cell r="M160" t="str">
            <v>√</v>
          </cell>
        </row>
        <row r="160">
          <cell r="O160" t="str">
            <v>√</v>
          </cell>
          <cell r="P160" t="str">
            <v>√</v>
          </cell>
          <cell r="Q160" t="str">
            <v>√</v>
          </cell>
          <cell r="R160" t="str">
            <v>√</v>
          </cell>
          <cell r="S160" t="str">
            <v>√</v>
          </cell>
          <cell r="T160" t="str">
            <v>√</v>
          </cell>
        </row>
        <row r="160">
          <cell r="V160" t="str">
            <v>√</v>
          </cell>
          <cell r="W160" t="str">
            <v>√</v>
          </cell>
          <cell r="X160" t="str">
            <v>√</v>
          </cell>
        </row>
        <row r="161">
          <cell r="E161" t="str">
            <v>加班</v>
          </cell>
        </row>
        <row r="162">
          <cell r="B162">
            <v>1158</v>
          </cell>
          <cell r="C162" t="str">
            <v>HON SREYNICH</v>
          </cell>
          <cell r="D162">
            <v>44424</v>
          </cell>
          <cell r="E162" t="str">
            <v>上午</v>
          </cell>
          <cell r="F162" t="str">
            <v>◇</v>
          </cell>
        </row>
        <row r="162">
          <cell r="H162" t="str">
            <v>√</v>
          </cell>
          <cell r="I162" t="str">
            <v>√</v>
          </cell>
          <cell r="J162" t="str">
            <v>√</v>
          </cell>
          <cell r="K162" t="str">
            <v>√</v>
          </cell>
          <cell r="L162" t="str">
            <v>√</v>
          </cell>
          <cell r="M162" t="str">
            <v>√</v>
          </cell>
        </row>
        <row r="162">
          <cell r="O162" t="str">
            <v>√</v>
          </cell>
          <cell r="P162" t="str">
            <v>√</v>
          </cell>
          <cell r="Q162" t="str">
            <v>√</v>
          </cell>
          <cell r="R162" t="str">
            <v>√</v>
          </cell>
          <cell r="S162" t="str">
            <v>√</v>
          </cell>
          <cell r="T162" t="str">
            <v>√</v>
          </cell>
        </row>
        <row r="162">
          <cell r="V162" t="str">
            <v>√</v>
          </cell>
          <cell r="W162" t="str">
            <v>√</v>
          </cell>
          <cell r="X162" t="str">
            <v>√</v>
          </cell>
        </row>
        <row r="162">
          <cell r="AK162">
            <v>15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</row>
        <row r="163">
          <cell r="E163" t="str">
            <v>下午</v>
          </cell>
          <cell r="F163" t="str">
            <v>◇</v>
          </cell>
        </row>
        <row r="163">
          <cell r="H163" t="str">
            <v>√</v>
          </cell>
          <cell r="I163" t="str">
            <v>√</v>
          </cell>
          <cell r="J163" t="str">
            <v>√</v>
          </cell>
          <cell r="K163" t="str">
            <v>√</v>
          </cell>
          <cell r="L163" t="str">
            <v>√</v>
          </cell>
          <cell r="M163" t="str">
            <v>√</v>
          </cell>
        </row>
        <row r="163">
          <cell r="O163" t="str">
            <v>√</v>
          </cell>
          <cell r="P163" t="str">
            <v>√</v>
          </cell>
          <cell r="Q163" t="str">
            <v>√</v>
          </cell>
          <cell r="R163" t="str">
            <v>√</v>
          </cell>
          <cell r="S163" t="str">
            <v>√</v>
          </cell>
          <cell r="T163" t="str">
            <v>√</v>
          </cell>
        </row>
        <row r="163">
          <cell r="V163" t="str">
            <v>√</v>
          </cell>
          <cell r="W163" t="str">
            <v>√</v>
          </cell>
          <cell r="X163" t="str">
            <v>√</v>
          </cell>
        </row>
        <row r="164">
          <cell r="E164" t="str">
            <v>加班</v>
          </cell>
        </row>
        <row r="165">
          <cell r="B165">
            <v>1217</v>
          </cell>
          <cell r="C165" t="str">
            <v>KEO DET</v>
          </cell>
          <cell r="D165">
            <v>44467</v>
          </cell>
          <cell r="E165" t="str">
            <v>上午</v>
          </cell>
          <cell r="F165" t="str">
            <v>◇</v>
          </cell>
        </row>
        <row r="165">
          <cell r="H165" t="str">
            <v>√</v>
          </cell>
          <cell r="I165" t="str">
            <v>√</v>
          </cell>
          <cell r="J165" t="str">
            <v>√</v>
          </cell>
          <cell r="K165" t="str">
            <v>√</v>
          </cell>
          <cell r="L165" t="str">
            <v>√</v>
          </cell>
          <cell r="M165" t="str">
            <v>√</v>
          </cell>
        </row>
        <row r="165">
          <cell r="O165" t="str">
            <v>√</v>
          </cell>
          <cell r="P165" t="str">
            <v>√</v>
          </cell>
          <cell r="Q165" t="str">
            <v>√</v>
          </cell>
          <cell r="R165" t="str">
            <v>√</v>
          </cell>
          <cell r="S165" t="str">
            <v>√</v>
          </cell>
          <cell r="T165" t="str">
            <v>√</v>
          </cell>
        </row>
        <row r="165">
          <cell r="V165" t="str">
            <v>√</v>
          </cell>
          <cell r="W165" t="str">
            <v>√</v>
          </cell>
          <cell r="X165" t="str">
            <v>√</v>
          </cell>
        </row>
        <row r="165">
          <cell r="AK165">
            <v>15</v>
          </cell>
          <cell r="AL165">
            <v>0</v>
          </cell>
          <cell r="AM165">
            <v>0</v>
          </cell>
          <cell r="AN165">
            <v>0</v>
          </cell>
          <cell r="AO165">
            <v>1</v>
          </cell>
        </row>
        <row r="166">
          <cell r="E166" t="str">
            <v>下午</v>
          </cell>
          <cell r="F166" t="str">
            <v>◇</v>
          </cell>
        </row>
        <row r="166">
          <cell r="H166" t="str">
            <v>√</v>
          </cell>
          <cell r="I166" t="str">
            <v>√</v>
          </cell>
          <cell r="J166" t="str">
            <v>√</v>
          </cell>
          <cell r="K166" t="str">
            <v>√</v>
          </cell>
          <cell r="L166" t="str">
            <v>√</v>
          </cell>
          <cell r="M166" t="str">
            <v>√</v>
          </cell>
        </row>
        <row r="166">
          <cell r="O166" t="str">
            <v>√</v>
          </cell>
          <cell r="P166" t="str">
            <v>√</v>
          </cell>
          <cell r="Q166" t="str">
            <v>√</v>
          </cell>
          <cell r="R166" t="str">
            <v>√</v>
          </cell>
          <cell r="S166" t="str">
            <v>√</v>
          </cell>
          <cell r="T166" t="str">
            <v>√</v>
          </cell>
        </row>
        <row r="166">
          <cell r="V166" t="str">
            <v>√</v>
          </cell>
          <cell r="W166" t="str">
            <v>√</v>
          </cell>
          <cell r="X166" t="str">
            <v>√</v>
          </cell>
        </row>
        <row r="167">
          <cell r="E167" t="str">
            <v>加班</v>
          </cell>
        </row>
        <row r="168">
          <cell r="B168">
            <v>1584</v>
          </cell>
          <cell r="C168" t="str">
            <v>IT HORY</v>
          </cell>
          <cell r="D168">
            <v>44572</v>
          </cell>
          <cell r="E168" t="str">
            <v>上午</v>
          </cell>
          <cell r="F168" t="str">
            <v>◇</v>
          </cell>
        </row>
        <row r="168">
          <cell r="H168" t="str">
            <v>√</v>
          </cell>
          <cell r="I168" t="str">
            <v>√</v>
          </cell>
          <cell r="J168" t="str">
            <v>√</v>
          </cell>
          <cell r="K168" t="str">
            <v>√</v>
          </cell>
          <cell r="L168" t="str">
            <v>√</v>
          </cell>
          <cell r="M168" t="str">
            <v>√</v>
          </cell>
        </row>
        <row r="168">
          <cell r="O168" t="str">
            <v>√</v>
          </cell>
          <cell r="P168" t="str">
            <v>√</v>
          </cell>
          <cell r="Q168" t="str">
            <v>√</v>
          </cell>
          <cell r="R168" t="str">
            <v>√</v>
          </cell>
          <cell r="S168" t="str">
            <v>√</v>
          </cell>
          <cell r="T168" t="str">
            <v>√</v>
          </cell>
        </row>
        <row r="168">
          <cell r="V168" t="str">
            <v>√</v>
          </cell>
          <cell r="W168" t="str">
            <v>√</v>
          </cell>
          <cell r="X168" t="str">
            <v>√</v>
          </cell>
        </row>
        <row r="168">
          <cell r="AK168">
            <v>15</v>
          </cell>
          <cell r="AL168">
            <v>0</v>
          </cell>
          <cell r="AM168">
            <v>0</v>
          </cell>
          <cell r="AN168">
            <v>0</v>
          </cell>
          <cell r="AO168">
            <v>1</v>
          </cell>
        </row>
        <row r="169">
          <cell r="E169" t="str">
            <v>下午</v>
          </cell>
          <cell r="F169" t="str">
            <v>◇</v>
          </cell>
        </row>
        <row r="169">
          <cell r="H169" t="str">
            <v>√</v>
          </cell>
          <cell r="I169" t="str">
            <v>√</v>
          </cell>
          <cell r="J169" t="str">
            <v>√</v>
          </cell>
          <cell r="K169" t="str">
            <v>√</v>
          </cell>
          <cell r="L169" t="str">
            <v>√</v>
          </cell>
          <cell r="M169" t="str">
            <v>√</v>
          </cell>
        </row>
        <row r="169">
          <cell r="O169" t="str">
            <v>√</v>
          </cell>
          <cell r="P169" t="str">
            <v>√</v>
          </cell>
          <cell r="Q169" t="str">
            <v>√</v>
          </cell>
          <cell r="R169" t="str">
            <v>√</v>
          </cell>
          <cell r="S169" t="str">
            <v>√</v>
          </cell>
          <cell r="T169" t="str">
            <v>√</v>
          </cell>
        </row>
        <row r="169">
          <cell r="V169" t="str">
            <v>√</v>
          </cell>
          <cell r="W169" t="str">
            <v>√</v>
          </cell>
          <cell r="X169" t="str">
            <v>√</v>
          </cell>
        </row>
        <row r="170">
          <cell r="E170" t="str">
            <v>加班</v>
          </cell>
        </row>
        <row r="171">
          <cell r="B171">
            <v>505</v>
          </cell>
          <cell r="C171" t="str">
            <v>YIM SAPHAT</v>
          </cell>
          <cell r="D171">
            <v>44130</v>
          </cell>
          <cell r="E171" t="str">
            <v>上午</v>
          </cell>
          <cell r="F171" t="str">
            <v>◇</v>
          </cell>
        </row>
        <row r="171">
          <cell r="H171" t="str">
            <v>√</v>
          </cell>
          <cell r="I171" t="str">
            <v>√</v>
          </cell>
          <cell r="J171" t="str">
            <v>√</v>
          </cell>
          <cell r="K171" t="str">
            <v>√</v>
          </cell>
          <cell r="L171" t="str">
            <v>√</v>
          </cell>
          <cell r="M171" t="str">
            <v>√</v>
          </cell>
        </row>
        <row r="171">
          <cell r="O171" t="str">
            <v>√</v>
          </cell>
          <cell r="P171" t="str">
            <v>√</v>
          </cell>
          <cell r="Q171" t="str">
            <v>√</v>
          </cell>
          <cell r="R171" t="str">
            <v>√</v>
          </cell>
          <cell r="S171" t="str">
            <v>√</v>
          </cell>
          <cell r="T171" t="str">
            <v>√</v>
          </cell>
        </row>
        <row r="171">
          <cell r="V171" t="str">
            <v>√</v>
          </cell>
          <cell r="W171" t="str">
            <v>√</v>
          </cell>
          <cell r="X171" t="str">
            <v>√</v>
          </cell>
        </row>
        <row r="171">
          <cell r="AK171">
            <v>15</v>
          </cell>
          <cell r="AL171">
            <v>0</v>
          </cell>
          <cell r="AM171">
            <v>0</v>
          </cell>
          <cell r="AN171">
            <v>0</v>
          </cell>
          <cell r="AO171">
            <v>1</v>
          </cell>
        </row>
        <row r="172">
          <cell r="E172" t="str">
            <v>下午</v>
          </cell>
          <cell r="F172" t="str">
            <v>◇</v>
          </cell>
        </row>
        <row r="172">
          <cell r="H172" t="str">
            <v>√</v>
          </cell>
          <cell r="I172" t="str">
            <v>√</v>
          </cell>
          <cell r="J172" t="str">
            <v>√</v>
          </cell>
          <cell r="K172" t="str">
            <v>√</v>
          </cell>
          <cell r="L172" t="str">
            <v>√</v>
          </cell>
          <cell r="M172" t="str">
            <v>√</v>
          </cell>
        </row>
        <row r="172">
          <cell r="O172" t="str">
            <v>√</v>
          </cell>
          <cell r="P172" t="str">
            <v>√</v>
          </cell>
          <cell r="Q172" t="str">
            <v>√</v>
          </cell>
          <cell r="R172" t="str">
            <v>√</v>
          </cell>
          <cell r="S172" t="str">
            <v>√</v>
          </cell>
          <cell r="T172" t="str">
            <v>√</v>
          </cell>
        </row>
        <row r="172">
          <cell r="V172" t="str">
            <v>√</v>
          </cell>
          <cell r="W172" t="str">
            <v>√</v>
          </cell>
          <cell r="X172" t="str">
            <v>√</v>
          </cell>
        </row>
        <row r="173">
          <cell r="E173" t="str">
            <v>加班</v>
          </cell>
        </row>
        <row r="174">
          <cell r="B174">
            <v>533</v>
          </cell>
          <cell r="C174" t="str">
            <v>THAN ROTHA</v>
          </cell>
          <cell r="D174">
            <v>44130</v>
          </cell>
          <cell r="E174" t="str">
            <v>上午</v>
          </cell>
          <cell r="F174" t="str">
            <v>2.②</v>
          </cell>
        </row>
        <row r="174">
          <cell r="H174" t="str">
            <v>2.②</v>
          </cell>
          <cell r="I174" t="str">
            <v>2.②</v>
          </cell>
          <cell r="J174" t="str">
            <v>2.②</v>
          </cell>
          <cell r="K174" t="str">
            <v>2.②</v>
          </cell>
          <cell r="L174" t="str">
            <v>2.②</v>
          </cell>
          <cell r="M174" t="str">
            <v>2.②</v>
          </cell>
        </row>
        <row r="174">
          <cell r="O174" t="str">
            <v>2.②</v>
          </cell>
          <cell r="P174" t="str">
            <v>2.②</v>
          </cell>
          <cell r="Q174" t="str">
            <v>2.②</v>
          </cell>
          <cell r="R174" t="str">
            <v>2.②</v>
          </cell>
          <cell r="S174" t="str">
            <v>2.②</v>
          </cell>
          <cell r="T174" t="str">
            <v>2.②</v>
          </cell>
        </row>
        <row r="174">
          <cell r="V174" t="str">
            <v>2.②</v>
          </cell>
          <cell r="W174" t="str">
            <v>2.②</v>
          </cell>
          <cell r="X174" t="str">
            <v>2.②</v>
          </cell>
          <cell r="Y174" t="str">
            <v>2.②</v>
          </cell>
          <cell r="Z174" t="str">
            <v>2.②</v>
          </cell>
          <cell r="AA174" t="str">
            <v>2.②</v>
          </cell>
        </row>
        <row r="174">
          <cell r="AC174" t="str">
            <v>2.②</v>
          </cell>
          <cell r="AD174" t="str">
            <v>2.②</v>
          </cell>
          <cell r="AE174" t="str">
            <v>2.②</v>
          </cell>
          <cell r="AF174" t="str">
            <v>2.②</v>
          </cell>
          <cell r="AG174" t="str">
            <v>2.②</v>
          </cell>
          <cell r="AH174" t="str">
            <v>2.②</v>
          </cell>
        </row>
        <row r="174">
          <cell r="AJ174" t="str">
            <v>2.②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E175" t="str">
            <v>下午</v>
          </cell>
          <cell r="F175" t="str">
            <v>2.②</v>
          </cell>
        </row>
        <row r="175">
          <cell r="H175" t="str">
            <v>2.②</v>
          </cell>
          <cell r="I175" t="str">
            <v>2.②</v>
          </cell>
          <cell r="J175" t="str">
            <v>2.②</v>
          </cell>
          <cell r="K175" t="str">
            <v>2.②</v>
          </cell>
          <cell r="L175" t="str">
            <v>2.②</v>
          </cell>
          <cell r="M175" t="str">
            <v>2.②</v>
          </cell>
        </row>
        <row r="175">
          <cell r="O175" t="str">
            <v>2.②</v>
          </cell>
          <cell r="P175" t="str">
            <v>2.②</v>
          </cell>
          <cell r="Q175" t="str">
            <v>2.②</v>
          </cell>
          <cell r="R175" t="str">
            <v>2.②</v>
          </cell>
          <cell r="S175" t="str">
            <v>2.②</v>
          </cell>
          <cell r="T175" t="str">
            <v>2.②</v>
          </cell>
        </row>
        <row r="175">
          <cell r="V175" t="str">
            <v>2.②</v>
          </cell>
          <cell r="W175" t="str">
            <v>2.②</v>
          </cell>
          <cell r="X175" t="str">
            <v>2.②</v>
          </cell>
          <cell r="Y175" t="str">
            <v>2.②</v>
          </cell>
          <cell r="Z175" t="str">
            <v>2.②</v>
          </cell>
          <cell r="AA175" t="str">
            <v>2.②</v>
          </cell>
        </row>
        <row r="175">
          <cell r="AC175" t="str">
            <v>2.②</v>
          </cell>
          <cell r="AD175" t="str">
            <v>2.②</v>
          </cell>
          <cell r="AE175" t="str">
            <v>2.②</v>
          </cell>
          <cell r="AF175" t="str">
            <v>2.②</v>
          </cell>
          <cell r="AG175" t="str">
            <v>2.②</v>
          </cell>
          <cell r="AH175" t="str">
            <v>2.②</v>
          </cell>
        </row>
        <row r="175">
          <cell r="AJ175" t="str">
            <v>2.②</v>
          </cell>
        </row>
        <row r="176">
          <cell r="E176" t="str">
            <v>加班</v>
          </cell>
        </row>
        <row r="177">
          <cell r="B177">
            <v>535</v>
          </cell>
          <cell r="C177" t="str">
            <v>PHOEUK SAROM</v>
          </cell>
          <cell r="D177">
            <v>44130</v>
          </cell>
          <cell r="E177" t="str">
            <v>上午</v>
          </cell>
          <cell r="F177" t="str">
            <v>◇</v>
          </cell>
        </row>
        <row r="177">
          <cell r="H177" t="str">
            <v>√</v>
          </cell>
          <cell r="I177" t="str">
            <v>√</v>
          </cell>
          <cell r="J177" t="str">
            <v>√</v>
          </cell>
          <cell r="K177" t="str">
            <v>√</v>
          </cell>
          <cell r="L177" t="str">
            <v>√</v>
          </cell>
          <cell r="M177" t="str">
            <v>√</v>
          </cell>
        </row>
        <row r="177">
          <cell r="O177" t="str">
            <v>√</v>
          </cell>
          <cell r="P177" t="str">
            <v>√</v>
          </cell>
          <cell r="Q177" t="str">
            <v>√</v>
          </cell>
          <cell r="R177" t="str">
            <v>√</v>
          </cell>
          <cell r="S177" t="str">
            <v>√</v>
          </cell>
          <cell r="T177" t="str">
            <v>√</v>
          </cell>
        </row>
        <row r="177">
          <cell r="V177" t="str">
            <v>√</v>
          </cell>
          <cell r="W177" t="str">
            <v>√</v>
          </cell>
          <cell r="X177" t="str">
            <v>√</v>
          </cell>
        </row>
        <row r="177">
          <cell r="AK177">
            <v>15</v>
          </cell>
          <cell r="AL177">
            <v>0</v>
          </cell>
          <cell r="AM177">
            <v>0</v>
          </cell>
          <cell r="AN177">
            <v>0</v>
          </cell>
          <cell r="AO177">
            <v>1</v>
          </cell>
        </row>
        <row r="178">
          <cell r="E178" t="str">
            <v>下午</v>
          </cell>
          <cell r="F178" t="str">
            <v>◇</v>
          </cell>
        </row>
        <row r="178">
          <cell r="H178" t="str">
            <v>√</v>
          </cell>
          <cell r="I178" t="str">
            <v>√</v>
          </cell>
          <cell r="J178" t="str">
            <v>√</v>
          </cell>
          <cell r="K178" t="str">
            <v>√</v>
          </cell>
          <cell r="L178" t="str">
            <v>√</v>
          </cell>
          <cell r="M178" t="str">
            <v>√</v>
          </cell>
        </row>
        <row r="178">
          <cell r="O178" t="str">
            <v>√</v>
          </cell>
          <cell r="P178" t="str">
            <v>√</v>
          </cell>
          <cell r="Q178" t="str">
            <v>√</v>
          </cell>
          <cell r="R178" t="str">
            <v>√</v>
          </cell>
          <cell r="S178" t="str">
            <v>√</v>
          </cell>
          <cell r="T178" t="str">
            <v>√</v>
          </cell>
        </row>
        <row r="178">
          <cell r="V178" t="str">
            <v>√</v>
          </cell>
          <cell r="W178" t="str">
            <v>√</v>
          </cell>
          <cell r="X178" t="str">
            <v>√</v>
          </cell>
        </row>
        <row r="179">
          <cell r="E179" t="str">
            <v>加班</v>
          </cell>
        </row>
        <row r="180">
          <cell r="B180">
            <v>686</v>
          </cell>
          <cell r="C180" t="str">
            <v>CHHAN TOEMLEN</v>
          </cell>
          <cell r="D180">
            <v>44200</v>
          </cell>
          <cell r="E180" t="str">
            <v>上午</v>
          </cell>
          <cell r="F180" t="str">
            <v>◇</v>
          </cell>
        </row>
        <row r="180">
          <cell r="H180" t="str">
            <v>√</v>
          </cell>
          <cell r="I180" t="str">
            <v>√</v>
          </cell>
          <cell r="J180" t="str">
            <v>√</v>
          </cell>
          <cell r="K180" t="str">
            <v>√</v>
          </cell>
          <cell r="L180" t="str">
            <v>√</v>
          </cell>
          <cell r="M180" t="str">
            <v>√</v>
          </cell>
        </row>
        <row r="180">
          <cell r="O180" t="str">
            <v>√</v>
          </cell>
          <cell r="P180" t="str">
            <v>√</v>
          </cell>
          <cell r="Q180" t="str">
            <v>√</v>
          </cell>
          <cell r="R180" t="str">
            <v>√</v>
          </cell>
          <cell r="S180" t="str">
            <v>√</v>
          </cell>
          <cell r="T180" t="str">
            <v>√</v>
          </cell>
        </row>
        <row r="180">
          <cell r="V180" t="str">
            <v>√</v>
          </cell>
          <cell r="W180" t="str">
            <v>√</v>
          </cell>
          <cell r="X180" t="str">
            <v>√</v>
          </cell>
        </row>
        <row r="180">
          <cell r="AK180">
            <v>15</v>
          </cell>
          <cell r="AL180">
            <v>0</v>
          </cell>
          <cell r="AM180">
            <v>0</v>
          </cell>
          <cell r="AN180">
            <v>0</v>
          </cell>
          <cell r="AO180">
            <v>1</v>
          </cell>
        </row>
        <row r="181">
          <cell r="E181" t="str">
            <v>下午</v>
          </cell>
          <cell r="F181" t="str">
            <v>◇</v>
          </cell>
        </row>
        <row r="181">
          <cell r="H181" t="str">
            <v>√</v>
          </cell>
          <cell r="I181" t="str">
            <v>√</v>
          </cell>
          <cell r="J181" t="str">
            <v>√</v>
          </cell>
          <cell r="K181" t="str">
            <v>√</v>
          </cell>
          <cell r="L181" t="str">
            <v>√</v>
          </cell>
          <cell r="M181" t="str">
            <v>√</v>
          </cell>
        </row>
        <row r="181">
          <cell r="O181" t="str">
            <v>√</v>
          </cell>
          <cell r="P181" t="str">
            <v>√</v>
          </cell>
          <cell r="Q181" t="str">
            <v>√</v>
          </cell>
          <cell r="R181" t="str">
            <v>√</v>
          </cell>
          <cell r="S181" t="str">
            <v>√</v>
          </cell>
          <cell r="T181" t="str">
            <v>√</v>
          </cell>
        </row>
        <row r="181">
          <cell r="V181" t="str">
            <v>√</v>
          </cell>
          <cell r="W181" t="str">
            <v>√</v>
          </cell>
          <cell r="X181" t="str">
            <v>√</v>
          </cell>
        </row>
        <row r="182">
          <cell r="E182" t="str">
            <v>加班</v>
          </cell>
        </row>
        <row r="183">
          <cell r="B183">
            <v>689</v>
          </cell>
          <cell r="C183" t="str">
            <v>YIM SITHA</v>
          </cell>
          <cell r="D183">
            <v>44200</v>
          </cell>
          <cell r="E183" t="str">
            <v>上午</v>
          </cell>
          <cell r="F183" t="str">
            <v>◇</v>
          </cell>
        </row>
        <row r="183">
          <cell r="H183" t="str">
            <v>√</v>
          </cell>
          <cell r="I183" t="str">
            <v>√</v>
          </cell>
          <cell r="J183" t="str">
            <v>√</v>
          </cell>
          <cell r="K183" t="str">
            <v>√</v>
          </cell>
          <cell r="L183" t="str">
            <v>√</v>
          </cell>
          <cell r="M183" t="str">
            <v>√</v>
          </cell>
        </row>
        <row r="183">
          <cell r="O183" t="str">
            <v>√</v>
          </cell>
          <cell r="P183" t="str">
            <v>√</v>
          </cell>
          <cell r="Q183" t="str">
            <v>＋</v>
          </cell>
          <cell r="R183" t="str">
            <v>√</v>
          </cell>
          <cell r="S183" t="str">
            <v>√</v>
          </cell>
          <cell r="T183" t="str">
            <v>√</v>
          </cell>
        </row>
        <row r="183">
          <cell r="V183" t="str">
            <v>√</v>
          </cell>
          <cell r="W183" t="str">
            <v>√</v>
          </cell>
          <cell r="X183" t="str">
            <v>√</v>
          </cell>
        </row>
        <row r="183">
          <cell r="AK183">
            <v>14</v>
          </cell>
          <cell r="AL183">
            <v>0</v>
          </cell>
          <cell r="AM183">
            <v>0</v>
          </cell>
          <cell r="AN183">
            <v>1</v>
          </cell>
          <cell r="AO183">
            <v>1</v>
          </cell>
        </row>
        <row r="184">
          <cell r="E184" t="str">
            <v>下午</v>
          </cell>
          <cell r="F184" t="str">
            <v>◇</v>
          </cell>
        </row>
        <row r="184">
          <cell r="H184" t="str">
            <v>√</v>
          </cell>
          <cell r="I184" t="str">
            <v>√</v>
          </cell>
          <cell r="J184" t="str">
            <v>√</v>
          </cell>
          <cell r="K184" t="str">
            <v>√</v>
          </cell>
          <cell r="L184" t="str">
            <v>√</v>
          </cell>
          <cell r="M184" t="str">
            <v>√</v>
          </cell>
        </row>
        <row r="184">
          <cell r="O184" t="str">
            <v>√</v>
          </cell>
          <cell r="P184" t="str">
            <v>√</v>
          </cell>
          <cell r="Q184" t="str">
            <v>＋</v>
          </cell>
          <cell r="R184" t="str">
            <v>√</v>
          </cell>
          <cell r="S184" t="str">
            <v>√</v>
          </cell>
          <cell r="T184" t="str">
            <v>√</v>
          </cell>
        </row>
        <row r="184">
          <cell r="V184" t="str">
            <v>√</v>
          </cell>
          <cell r="W184" t="str">
            <v>√</v>
          </cell>
          <cell r="X184" t="str">
            <v>√</v>
          </cell>
        </row>
        <row r="185">
          <cell r="E185" t="str">
            <v>加班</v>
          </cell>
        </row>
        <row r="186">
          <cell r="B186">
            <v>701</v>
          </cell>
          <cell r="C186" t="str">
            <v>LONG SOKHA</v>
          </cell>
          <cell r="D186">
            <v>44200</v>
          </cell>
          <cell r="E186" t="str">
            <v>上午</v>
          </cell>
          <cell r="F186" t="str">
            <v>◇</v>
          </cell>
        </row>
        <row r="186">
          <cell r="H186" t="str">
            <v>√</v>
          </cell>
          <cell r="I186" t="str">
            <v>√</v>
          </cell>
          <cell r="J186" t="str">
            <v>√</v>
          </cell>
          <cell r="K186" t="str">
            <v>√</v>
          </cell>
          <cell r="L186" t="str">
            <v>√</v>
          </cell>
          <cell r="M186" t="str">
            <v>√</v>
          </cell>
        </row>
        <row r="186">
          <cell r="O186" t="str">
            <v>√</v>
          </cell>
          <cell r="P186" t="str">
            <v>√</v>
          </cell>
          <cell r="Q186" t="str">
            <v>√</v>
          </cell>
          <cell r="R186" t="str">
            <v>√</v>
          </cell>
          <cell r="S186" t="str">
            <v>√</v>
          </cell>
          <cell r="T186" t="str">
            <v>√</v>
          </cell>
        </row>
        <row r="186">
          <cell r="V186" t="str">
            <v>√</v>
          </cell>
          <cell r="W186" t="str">
            <v>√</v>
          </cell>
          <cell r="X186" t="str">
            <v>√</v>
          </cell>
        </row>
        <row r="186">
          <cell r="AK186">
            <v>15</v>
          </cell>
          <cell r="AL186">
            <v>0</v>
          </cell>
          <cell r="AM186">
            <v>0</v>
          </cell>
          <cell r="AN186">
            <v>0</v>
          </cell>
          <cell r="AO186">
            <v>1</v>
          </cell>
        </row>
        <row r="187">
          <cell r="E187" t="str">
            <v>下午</v>
          </cell>
          <cell r="F187" t="str">
            <v>◇</v>
          </cell>
        </row>
        <row r="187">
          <cell r="H187" t="str">
            <v>√</v>
          </cell>
          <cell r="I187" t="str">
            <v>√</v>
          </cell>
          <cell r="J187" t="str">
            <v>√</v>
          </cell>
          <cell r="K187" t="str">
            <v>√</v>
          </cell>
          <cell r="L187" t="str">
            <v>√</v>
          </cell>
          <cell r="M187" t="str">
            <v>√</v>
          </cell>
        </row>
        <row r="187">
          <cell r="O187" t="str">
            <v>√</v>
          </cell>
          <cell r="P187" t="str">
            <v>√</v>
          </cell>
          <cell r="Q187" t="str">
            <v>√</v>
          </cell>
          <cell r="R187" t="str">
            <v>√</v>
          </cell>
          <cell r="S187" t="str">
            <v>√</v>
          </cell>
          <cell r="T187" t="str">
            <v>√</v>
          </cell>
        </row>
        <row r="187">
          <cell r="V187" t="str">
            <v>√</v>
          </cell>
          <cell r="W187" t="str">
            <v>√</v>
          </cell>
          <cell r="X187" t="str">
            <v>√</v>
          </cell>
        </row>
        <row r="188">
          <cell r="E188" t="str">
            <v>加班</v>
          </cell>
        </row>
        <row r="189">
          <cell r="B189">
            <v>739</v>
          </cell>
          <cell r="C189" t="str">
            <v>LVEY SREYNY</v>
          </cell>
          <cell r="D189">
            <v>44221</v>
          </cell>
          <cell r="E189" t="str">
            <v>上午</v>
          </cell>
          <cell r="F189" t="str">
            <v>◇</v>
          </cell>
        </row>
        <row r="189">
          <cell r="H189" t="str">
            <v>√</v>
          </cell>
          <cell r="I189" t="str">
            <v>√</v>
          </cell>
          <cell r="J189" t="str">
            <v>√</v>
          </cell>
          <cell r="K189" t="str">
            <v>√</v>
          </cell>
          <cell r="L189" t="str">
            <v>√</v>
          </cell>
          <cell r="M189" t="str">
            <v>√</v>
          </cell>
        </row>
        <row r="189">
          <cell r="O189" t="str">
            <v>√</v>
          </cell>
          <cell r="P189" t="str">
            <v>√</v>
          </cell>
          <cell r="Q189" t="str">
            <v>√</v>
          </cell>
          <cell r="R189" t="str">
            <v>√</v>
          </cell>
          <cell r="S189" t="str">
            <v>√</v>
          </cell>
          <cell r="T189" t="str">
            <v>√</v>
          </cell>
        </row>
        <row r="189">
          <cell r="V189" t="str">
            <v>√</v>
          </cell>
          <cell r="W189" t="str">
            <v>√</v>
          </cell>
          <cell r="X189" t="str">
            <v>√</v>
          </cell>
        </row>
        <row r="189">
          <cell r="AK189">
            <v>15</v>
          </cell>
          <cell r="AL189">
            <v>0</v>
          </cell>
          <cell r="AM189">
            <v>0</v>
          </cell>
          <cell r="AN189">
            <v>0</v>
          </cell>
          <cell r="AO189">
            <v>1</v>
          </cell>
        </row>
        <row r="190">
          <cell r="E190" t="str">
            <v>下午</v>
          </cell>
          <cell r="F190" t="str">
            <v>◇</v>
          </cell>
        </row>
        <row r="190">
          <cell r="H190" t="str">
            <v>√</v>
          </cell>
          <cell r="I190" t="str">
            <v>√</v>
          </cell>
          <cell r="J190" t="str">
            <v>√</v>
          </cell>
          <cell r="K190" t="str">
            <v>√</v>
          </cell>
          <cell r="L190" t="str">
            <v>√</v>
          </cell>
          <cell r="M190" t="str">
            <v>√</v>
          </cell>
        </row>
        <row r="190">
          <cell r="O190" t="str">
            <v>√</v>
          </cell>
          <cell r="P190" t="str">
            <v>√</v>
          </cell>
          <cell r="Q190" t="str">
            <v>√</v>
          </cell>
          <cell r="R190" t="str">
            <v>√</v>
          </cell>
          <cell r="S190" t="str">
            <v>√</v>
          </cell>
          <cell r="T190" t="str">
            <v>√</v>
          </cell>
        </row>
        <row r="190">
          <cell r="V190" t="str">
            <v>√</v>
          </cell>
          <cell r="W190" t="str">
            <v>√</v>
          </cell>
          <cell r="X190" t="str">
            <v>√</v>
          </cell>
        </row>
        <row r="191">
          <cell r="E191" t="str">
            <v>加班</v>
          </cell>
        </row>
        <row r="192">
          <cell r="B192">
            <v>742</v>
          </cell>
          <cell r="C192" t="str">
            <v>ROS SOPHON</v>
          </cell>
          <cell r="D192">
            <v>44228</v>
          </cell>
          <cell r="E192" t="str">
            <v>上午</v>
          </cell>
          <cell r="F192" t="str">
            <v>◇</v>
          </cell>
        </row>
        <row r="192">
          <cell r="H192" t="str">
            <v>√</v>
          </cell>
          <cell r="I192" t="str">
            <v>√</v>
          </cell>
          <cell r="J192" t="str">
            <v>Δ</v>
          </cell>
          <cell r="K192" t="str">
            <v>√</v>
          </cell>
          <cell r="L192" t="str">
            <v>√</v>
          </cell>
          <cell r="M192" t="str">
            <v>√</v>
          </cell>
        </row>
        <row r="192">
          <cell r="O192" t="str">
            <v>√</v>
          </cell>
          <cell r="P192" t="str">
            <v>√</v>
          </cell>
          <cell r="Q192" t="str">
            <v>√</v>
          </cell>
          <cell r="R192" t="str">
            <v>√</v>
          </cell>
          <cell r="S192" t="str">
            <v>√</v>
          </cell>
          <cell r="T192" t="str">
            <v>√</v>
          </cell>
        </row>
        <row r="192">
          <cell r="V192" t="str">
            <v>2.②</v>
          </cell>
          <cell r="W192" t="str">
            <v>2.②</v>
          </cell>
          <cell r="X192" t="str">
            <v>2.②</v>
          </cell>
          <cell r="Y192" t="str">
            <v>2.②</v>
          </cell>
          <cell r="Z192" t="str">
            <v>2.②</v>
          </cell>
          <cell r="AA192" t="str">
            <v>2.②</v>
          </cell>
        </row>
        <row r="192">
          <cell r="AC192" t="str">
            <v>2.②</v>
          </cell>
          <cell r="AD192" t="str">
            <v>2.②</v>
          </cell>
          <cell r="AE192" t="str">
            <v>2.②</v>
          </cell>
          <cell r="AF192" t="str">
            <v>2.②</v>
          </cell>
          <cell r="AG192" t="str">
            <v>2.②</v>
          </cell>
          <cell r="AH192" t="str">
            <v>2.②</v>
          </cell>
        </row>
        <row r="192">
          <cell r="AJ192" t="str">
            <v>2.②</v>
          </cell>
          <cell r="AK192">
            <v>11</v>
          </cell>
          <cell r="AL192">
            <v>0</v>
          </cell>
          <cell r="AM192">
            <v>1</v>
          </cell>
          <cell r="AN192">
            <v>0</v>
          </cell>
          <cell r="AO192">
            <v>1</v>
          </cell>
        </row>
        <row r="193">
          <cell r="E193" t="str">
            <v>下午</v>
          </cell>
          <cell r="F193" t="str">
            <v>◇</v>
          </cell>
        </row>
        <row r="193">
          <cell r="H193" t="str">
            <v>√</v>
          </cell>
          <cell r="I193" t="str">
            <v>√</v>
          </cell>
          <cell r="J193" t="str">
            <v>Δ</v>
          </cell>
          <cell r="K193" t="str">
            <v>√</v>
          </cell>
          <cell r="L193" t="str">
            <v>√</v>
          </cell>
          <cell r="M193" t="str">
            <v>√</v>
          </cell>
        </row>
        <row r="193">
          <cell r="O193" t="str">
            <v>√</v>
          </cell>
          <cell r="P193" t="str">
            <v>√</v>
          </cell>
          <cell r="Q193" t="str">
            <v>√</v>
          </cell>
          <cell r="R193" t="str">
            <v>√</v>
          </cell>
          <cell r="S193" t="str">
            <v>√</v>
          </cell>
          <cell r="T193" t="str">
            <v>√</v>
          </cell>
        </row>
        <row r="193">
          <cell r="V193" t="str">
            <v>2.②</v>
          </cell>
          <cell r="W193" t="str">
            <v>2.②</v>
          </cell>
          <cell r="X193" t="str">
            <v>2.②</v>
          </cell>
          <cell r="Y193" t="str">
            <v>2.②</v>
          </cell>
          <cell r="Z193" t="str">
            <v>2.②</v>
          </cell>
          <cell r="AA193" t="str">
            <v>2.②</v>
          </cell>
        </row>
        <row r="193">
          <cell r="AC193" t="str">
            <v>2.②</v>
          </cell>
          <cell r="AD193" t="str">
            <v>2.②</v>
          </cell>
          <cell r="AE193" t="str">
            <v>2.②</v>
          </cell>
          <cell r="AF193" t="str">
            <v>2.②</v>
          </cell>
          <cell r="AG193" t="str">
            <v>2.②</v>
          </cell>
          <cell r="AH193" t="str">
            <v>2.②</v>
          </cell>
        </row>
        <row r="193">
          <cell r="AJ193" t="str">
            <v>2.②</v>
          </cell>
        </row>
        <row r="194">
          <cell r="E194" t="str">
            <v>加班</v>
          </cell>
        </row>
        <row r="195">
          <cell r="B195">
            <v>888</v>
          </cell>
          <cell r="C195" t="str">
            <v>YIN RA</v>
          </cell>
          <cell r="D195">
            <v>44314</v>
          </cell>
          <cell r="E195" t="str">
            <v>上午</v>
          </cell>
          <cell r="F195" t="str">
            <v>◇</v>
          </cell>
        </row>
        <row r="195">
          <cell r="H195" t="str">
            <v>√</v>
          </cell>
          <cell r="I195" t="str">
            <v>√</v>
          </cell>
          <cell r="J195" t="str">
            <v>√</v>
          </cell>
          <cell r="K195" t="str">
            <v>√</v>
          </cell>
          <cell r="L195" t="str">
            <v>√</v>
          </cell>
          <cell r="M195" t="str">
            <v>√</v>
          </cell>
        </row>
        <row r="195">
          <cell r="O195" t="str">
            <v>√</v>
          </cell>
          <cell r="P195" t="str">
            <v>√</v>
          </cell>
          <cell r="Q195" t="str">
            <v>√</v>
          </cell>
          <cell r="R195" t="str">
            <v>√</v>
          </cell>
          <cell r="S195" t="str">
            <v>√</v>
          </cell>
          <cell r="T195" t="str">
            <v>√</v>
          </cell>
        </row>
        <row r="195">
          <cell r="V195" t="str">
            <v>√</v>
          </cell>
          <cell r="W195" t="str">
            <v>√</v>
          </cell>
          <cell r="X195" t="str">
            <v>√</v>
          </cell>
        </row>
        <row r="195">
          <cell r="AK195">
            <v>15</v>
          </cell>
          <cell r="AL195">
            <v>0</v>
          </cell>
          <cell r="AM195">
            <v>0</v>
          </cell>
          <cell r="AN195">
            <v>0</v>
          </cell>
          <cell r="AO195">
            <v>1</v>
          </cell>
        </row>
        <row r="196">
          <cell r="E196" t="str">
            <v>下午</v>
          </cell>
          <cell r="F196" t="str">
            <v>◇</v>
          </cell>
        </row>
        <row r="196">
          <cell r="H196" t="str">
            <v>√</v>
          </cell>
          <cell r="I196" t="str">
            <v>√</v>
          </cell>
          <cell r="J196" t="str">
            <v>√</v>
          </cell>
          <cell r="K196" t="str">
            <v>√</v>
          </cell>
          <cell r="L196" t="str">
            <v>√</v>
          </cell>
          <cell r="M196" t="str">
            <v>√</v>
          </cell>
        </row>
        <row r="196">
          <cell r="O196" t="str">
            <v>√</v>
          </cell>
          <cell r="P196" t="str">
            <v>√</v>
          </cell>
          <cell r="Q196" t="str">
            <v>√</v>
          </cell>
          <cell r="R196" t="str">
            <v>√</v>
          </cell>
          <cell r="S196" t="str">
            <v>√</v>
          </cell>
          <cell r="T196" t="str">
            <v>√</v>
          </cell>
        </row>
        <row r="196">
          <cell r="V196" t="str">
            <v>√</v>
          </cell>
          <cell r="W196" t="str">
            <v>√</v>
          </cell>
          <cell r="X196" t="str">
            <v>√</v>
          </cell>
        </row>
        <row r="197">
          <cell r="E197" t="str">
            <v>加班</v>
          </cell>
        </row>
        <row r="198">
          <cell r="B198">
            <v>908</v>
          </cell>
          <cell r="C198" t="str">
            <v>SUM SIDA</v>
          </cell>
          <cell r="D198">
            <v>44321</v>
          </cell>
          <cell r="E198" t="str">
            <v>上午</v>
          </cell>
          <cell r="F198" t="str">
            <v>◇</v>
          </cell>
        </row>
        <row r="198">
          <cell r="H198" t="str">
            <v>√</v>
          </cell>
          <cell r="I198" t="str">
            <v>√</v>
          </cell>
          <cell r="J198" t="str">
            <v>√</v>
          </cell>
          <cell r="K198" t="str">
            <v>√</v>
          </cell>
          <cell r="L198" t="str">
            <v>√</v>
          </cell>
          <cell r="M198" t="str">
            <v>√</v>
          </cell>
        </row>
        <row r="198">
          <cell r="O198" t="str">
            <v>√</v>
          </cell>
          <cell r="P198" t="str">
            <v>√</v>
          </cell>
          <cell r="Q198" t="str">
            <v>√</v>
          </cell>
          <cell r="R198" t="str">
            <v>√</v>
          </cell>
          <cell r="S198" t="str">
            <v>√</v>
          </cell>
          <cell r="T198" t="str">
            <v>√</v>
          </cell>
        </row>
        <row r="198">
          <cell r="V198" t="str">
            <v>√</v>
          </cell>
          <cell r="W198" t="str">
            <v>√</v>
          </cell>
          <cell r="X198" t="str">
            <v>√</v>
          </cell>
        </row>
        <row r="198">
          <cell r="AK198">
            <v>15</v>
          </cell>
          <cell r="AL198">
            <v>0</v>
          </cell>
          <cell r="AM198">
            <v>0</v>
          </cell>
          <cell r="AN198">
            <v>0</v>
          </cell>
          <cell r="AO198">
            <v>1</v>
          </cell>
        </row>
        <row r="199">
          <cell r="E199" t="str">
            <v>下午</v>
          </cell>
          <cell r="F199" t="str">
            <v>◇</v>
          </cell>
        </row>
        <row r="199">
          <cell r="H199" t="str">
            <v>√</v>
          </cell>
          <cell r="I199" t="str">
            <v>√</v>
          </cell>
          <cell r="J199" t="str">
            <v>√</v>
          </cell>
          <cell r="K199" t="str">
            <v>√</v>
          </cell>
          <cell r="L199" t="str">
            <v>√</v>
          </cell>
          <cell r="M199" t="str">
            <v>√</v>
          </cell>
        </row>
        <row r="199">
          <cell r="O199" t="str">
            <v>√</v>
          </cell>
          <cell r="P199" t="str">
            <v>√</v>
          </cell>
          <cell r="Q199" t="str">
            <v>√</v>
          </cell>
          <cell r="R199" t="str">
            <v>√</v>
          </cell>
          <cell r="S199" t="str">
            <v>√</v>
          </cell>
          <cell r="T199" t="str">
            <v>√</v>
          </cell>
        </row>
        <row r="199">
          <cell r="V199" t="str">
            <v>√</v>
          </cell>
          <cell r="W199" t="str">
            <v>√</v>
          </cell>
          <cell r="X199" t="str">
            <v>√</v>
          </cell>
        </row>
        <row r="200">
          <cell r="E200" t="str">
            <v>加班</v>
          </cell>
        </row>
        <row r="201">
          <cell r="B201">
            <v>1105</v>
          </cell>
          <cell r="C201" t="str">
            <v>LUN SREYNITH</v>
          </cell>
          <cell r="D201">
            <v>44419</v>
          </cell>
          <cell r="E201" t="str">
            <v>上午</v>
          </cell>
          <cell r="F201" t="str">
            <v>◇</v>
          </cell>
        </row>
        <row r="201">
          <cell r="H201" t="str">
            <v>√</v>
          </cell>
          <cell r="I201" t="str">
            <v>√</v>
          </cell>
          <cell r="J201" t="str">
            <v>√</v>
          </cell>
          <cell r="K201" t="str">
            <v>√</v>
          </cell>
          <cell r="L201" t="str">
            <v>√</v>
          </cell>
          <cell r="M201" t="str">
            <v>√</v>
          </cell>
        </row>
        <row r="201">
          <cell r="O201" t="str">
            <v>√</v>
          </cell>
          <cell r="P201" t="str">
            <v>×</v>
          </cell>
          <cell r="Q201" t="str">
            <v>×</v>
          </cell>
          <cell r="R201" t="str">
            <v>√</v>
          </cell>
          <cell r="S201" t="str">
            <v>√</v>
          </cell>
          <cell r="T201" t="str">
            <v>√</v>
          </cell>
        </row>
        <row r="201">
          <cell r="V201" t="str">
            <v>√</v>
          </cell>
          <cell r="W201" t="str">
            <v>√</v>
          </cell>
          <cell r="X201" t="str">
            <v>√</v>
          </cell>
        </row>
        <row r="201">
          <cell r="AK201">
            <v>13.5</v>
          </cell>
          <cell r="AL201">
            <v>0</v>
          </cell>
          <cell r="AM201">
            <v>0</v>
          </cell>
          <cell r="AN201">
            <v>0</v>
          </cell>
          <cell r="AO201">
            <v>1</v>
          </cell>
        </row>
        <row r="202">
          <cell r="E202" t="str">
            <v>下午</v>
          </cell>
          <cell r="F202" t="str">
            <v>◇</v>
          </cell>
        </row>
        <row r="202">
          <cell r="H202" t="str">
            <v>√</v>
          </cell>
          <cell r="I202" t="str">
            <v>√</v>
          </cell>
          <cell r="J202" t="str">
            <v>√</v>
          </cell>
          <cell r="K202" t="str">
            <v>√</v>
          </cell>
          <cell r="L202" t="str">
            <v>√</v>
          </cell>
          <cell r="M202" t="str">
            <v>√</v>
          </cell>
        </row>
        <row r="202">
          <cell r="O202" t="str">
            <v>√</v>
          </cell>
          <cell r="P202" t="str">
            <v>√</v>
          </cell>
          <cell r="Q202" t="str">
            <v>×</v>
          </cell>
          <cell r="R202" t="str">
            <v>√</v>
          </cell>
          <cell r="S202" t="str">
            <v>√</v>
          </cell>
          <cell r="T202" t="str">
            <v>√</v>
          </cell>
        </row>
        <row r="202">
          <cell r="V202" t="str">
            <v>√</v>
          </cell>
          <cell r="W202" t="str">
            <v>√</v>
          </cell>
          <cell r="X202" t="str">
            <v>√</v>
          </cell>
        </row>
        <row r="203">
          <cell r="E203" t="str">
            <v>加班</v>
          </cell>
        </row>
        <row r="204">
          <cell r="B204">
            <v>1117</v>
          </cell>
          <cell r="C204" t="str">
            <v>DEAM SEYHA</v>
          </cell>
          <cell r="D204">
            <v>44419</v>
          </cell>
          <cell r="E204" t="str">
            <v>上午</v>
          </cell>
          <cell r="F204" t="str">
            <v>◇</v>
          </cell>
        </row>
        <row r="204">
          <cell r="H204" t="str">
            <v>√</v>
          </cell>
          <cell r="I204" t="str">
            <v>√</v>
          </cell>
          <cell r="J204" t="str">
            <v>√</v>
          </cell>
          <cell r="K204" t="str">
            <v>√</v>
          </cell>
          <cell r="L204" t="str">
            <v>√</v>
          </cell>
          <cell r="M204" t="str">
            <v>√</v>
          </cell>
        </row>
        <row r="204">
          <cell r="O204" t="str">
            <v>√</v>
          </cell>
          <cell r="P204" t="str">
            <v>√</v>
          </cell>
          <cell r="Q204" t="str">
            <v>√</v>
          </cell>
          <cell r="R204" t="str">
            <v>√</v>
          </cell>
          <cell r="S204" t="str">
            <v>√</v>
          </cell>
          <cell r="T204" t="str">
            <v>√</v>
          </cell>
        </row>
        <row r="204">
          <cell r="V204" t="str">
            <v>√</v>
          </cell>
          <cell r="W204" t="str">
            <v>√</v>
          </cell>
          <cell r="X204" t="str">
            <v>√</v>
          </cell>
        </row>
        <row r="204">
          <cell r="AK204">
            <v>15</v>
          </cell>
          <cell r="AL204">
            <v>0</v>
          </cell>
          <cell r="AM204">
            <v>0</v>
          </cell>
          <cell r="AN204">
            <v>0</v>
          </cell>
          <cell r="AO204">
            <v>1</v>
          </cell>
        </row>
        <row r="205">
          <cell r="E205" t="str">
            <v>下午</v>
          </cell>
          <cell r="F205" t="str">
            <v>◇</v>
          </cell>
        </row>
        <row r="205">
          <cell r="H205" t="str">
            <v>√</v>
          </cell>
          <cell r="I205" t="str">
            <v>√</v>
          </cell>
          <cell r="J205" t="str">
            <v>√</v>
          </cell>
          <cell r="K205" t="str">
            <v>√</v>
          </cell>
          <cell r="L205" t="str">
            <v>√</v>
          </cell>
          <cell r="M205" t="str">
            <v>√</v>
          </cell>
        </row>
        <row r="205">
          <cell r="O205" t="str">
            <v>√</v>
          </cell>
          <cell r="P205" t="str">
            <v>√</v>
          </cell>
          <cell r="Q205" t="str">
            <v>√</v>
          </cell>
          <cell r="R205" t="str">
            <v>√</v>
          </cell>
          <cell r="S205" t="str">
            <v>√</v>
          </cell>
          <cell r="T205" t="str">
            <v>√</v>
          </cell>
        </row>
        <row r="205">
          <cell r="V205" t="str">
            <v>√</v>
          </cell>
          <cell r="W205" t="str">
            <v>√</v>
          </cell>
          <cell r="X205" t="str">
            <v>√</v>
          </cell>
        </row>
        <row r="206">
          <cell r="E206" t="str">
            <v>加班</v>
          </cell>
        </row>
        <row r="207">
          <cell r="B207">
            <v>1120</v>
          </cell>
          <cell r="C207" t="str">
            <v>MAO TRY</v>
          </cell>
          <cell r="D207">
            <v>44419</v>
          </cell>
          <cell r="E207" t="str">
            <v>上午</v>
          </cell>
          <cell r="F207" t="str">
            <v>◇</v>
          </cell>
        </row>
        <row r="207">
          <cell r="H207" t="str">
            <v>√</v>
          </cell>
          <cell r="I207" t="str">
            <v>√</v>
          </cell>
          <cell r="J207" t="str">
            <v>√</v>
          </cell>
          <cell r="K207" t="str">
            <v>√</v>
          </cell>
          <cell r="L207" t="str">
            <v>√</v>
          </cell>
          <cell r="M207" t="str">
            <v>√</v>
          </cell>
        </row>
        <row r="207">
          <cell r="O207" t="str">
            <v>√</v>
          </cell>
          <cell r="P207" t="str">
            <v>√</v>
          </cell>
          <cell r="Q207" t="str">
            <v>√</v>
          </cell>
          <cell r="R207" t="str">
            <v>√</v>
          </cell>
          <cell r="S207" t="str">
            <v>√</v>
          </cell>
          <cell r="T207" t="str">
            <v>√</v>
          </cell>
        </row>
        <row r="207">
          <cell r="V207" t="str">
            <v>√</v>
          </cell>
          <cell r="W207" t="str">
            <v>√</v>
          </cell>
          <cell r="X207" t="str">
            <v>√</v>
          </cell>
        </row>
        <row r="207">
          <cell r="AK207">
            <v>15</v>
          </cell>
          <cell r="AL207">
            <v>0</v>
          </cell>
          <cell r="AM207">
            <v>0</v>
          </cell>
          <cell r="AN207">
            <v>0</v>
          </cell>
          <cell r="AO207">
            <v>1</v>
          </cell>
        </row>
        <row r="208">
          <cell r="E208" t="str">
            <v>下午</v>
          </cell>
          <cell r="F208" t="str">
            <v>◇</v>
          </cell>
        </row>
        <row r="208">
          <cell r="H208" t="str">
            <v>√</v>
          </cell>
          <cell r="I208" t="str">
            <v>√</v>
          </cell>
          <cell r="J208" t="str">
            <v>√</v>
          </cell>
          <cell r="K208" t="str">
            <v>√</v>
          </cell>
          <cell r="L208" t="str">
            <v>√</v>
          </cell>
          <cell r="M208" t="str">
            <v>√</v>
          </cell>
        </row>
        <row r="208">
          <cell r="O208" t="str">
            <v>√</v>
          </cell>
          <cell r="P208" t="str">
            <v>√</v>
          </cell>
          <cell r="Q208" t="str">
            <v>√</v>
          </cell>
          <cell r="R208" t="str">
            <v>√</v>
          </cell>
          <cell r="S208" t="str">
            <v>√</v>
          </cell>
          <cell r="T208" t="str">
            <v>√</v>
          </cell>
        </row>
        <row r="208">
          <cell r="V208" t="str">
            <v>√</v>
          </cell>
          <cell r="W208" t="str">
            <v>√</v>
          </cell>
          <cell r="X208" t="str">
            <v>√</v>
          </cell>
        </row>
        <row r="209">
          <cell r="E209" t="str">
            <v>加班</v>
          </cell>
        </row>
        <row r="210">
          <cell r="B210">
            <v>1151</v>
          </cell>
          <cell r="C210" t="str">
            <v>SOM NY</v>
          </cell>
          <cell r="D210">
            <v>44422</v>
          </cell>
          <cell r="E210" t="str">
            <v>上午</v>
          </cell>
          <cell r="F210" t="str">
            <v>◇</v>
          </cell>
        </row>
        <row r="210">
          <cell r="H210" t="str">
            <v>√</v>
          </cell>
          <cell r="I210" t="str">
            <v>√</v>
          </cell>
          <cell r="J210" t="str">
            <v>√</v>
          </cell>
          <cell r="K210" t="str">
            <v>√</v>
          </cell>
          <cell r="L210" t="str">
            <v>√</v>
          </cell>
          <cell r="M210" t="str">
            <v>√</v>
          </cell>
        </row>
        <row r="210">
          <cell r="O210" t="str">
            <v>√</v>
          </cell>
          <cell r="P210" t="str">
            <v>√</v>
          </cell>
          <cell r="Q210" t="str">
            <v>√</v>
          </cell>
          <cell r="R210" t="str">
            <v>√</v>
          </cell>
          <cell r="S210" t="str">
            <v>√</v>
          </cell>
          <cell r="T210" t="str">
            <v>√</v>
          </cell>
        </row>
        <row r="210">
          <cell r="V210" t="str">
            <v>√</v>
          </cell>
          <cell r="W210" t="str">
            <v>√</v>
          </cell>
          <cell r="X210" t="str">
            <v>√</v>
          </cell>
          <cell r="Y210" t="str">
            <v>√</v>
          </cell>
          <cell r="Z210" t="str">
            <v>√</v>
          </cell>
        </row>
        <row r="210">
          <cell r="AD210" t="str">
            <v>√</v>
          </cell>
          <cell r="AE210" t="str">
            <v>√</v>
          </cell>
          <cell r="AF210" t="str">
            <v>√</v>
          </cell>
          <cell r="AG210" t="str">
            <v>√</v>
          </cell>
          <cell r="AH210" t="str">
            <v>√</v>
          </cell>
        </row>
        <row r="210">
          <cell r="AJ210" t="str">
            <v>√</v>
          </cell>
          <cell r="AK210">
            <v>23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</row>
        <row r="211">
          <cell r="E211" t="str">
            <v>下午</v>
          </cell>
          <cell r="F211" t="str">
            <v>◇</v>
          </cell>
        </row>
        <row r="211">
          <cell r="H211" t="str">
            <v>√</v>
          </cell>
          <cell r="I211" t="str">
            <v>√</v>
          </cell>
          <cell r="J211" t="str">
            <v>√</v>
          </cell>
          <cell r="K211" t="str">
            <v>√</v>
          </cell>
          <cell r="L211" t="str">
            <v>√</v>
          </cell>
          <cell r="M211" t="str">
            <v>√</v>
          </cell>
        </row>
        <row r="211">
          <cell r="O211" t="str">
            <v>√</v>
          </cell>
          <cell r="P211" t="str">
            <v>√</v>
          </cell>
          <cell r="Q211" t="str">
            <v>√</v>
          </cell>
          <cell r="R211" t="str">
            <v>√</v>
          </cell>
          <cell r="S211" t="str">
            <v>√</v>
          </cell>
          <cell r="T211" t="str">
            <v>√</v>
          </cell>
        </row>
        <row r="211">
          <cell r="V211" t="str">
            <v>√</v>
          </cell>
          <cell r="W211" t="str">
            <v>√</v>
          </cell>
          <cell r="X211" t="str">
            <v>√</v>
          </cell>
          <cell r="Y211" t="str">
            <v>√</v>
          </cell>
          <cell r="Z211" t="str">
            <v>√</v>
          </cell>
        </row>
        <row r="211">
          <cell r="AD211" t="str">
            <v>√</v>
          </cell>
          <cell r="AE211" t="str">
            <v>√</v>
          </cell>
          <cell r="AF211" t="str">
            <v>√</v>
          </cell>
          <cell r="AG211" t="str">
            <v>√</v>
          </cell>
          <cell r="AH211" t="str">
            <v>√</v>
          </cell>
        </row>
        <row r="211">
          <cell r="AJ211" t="str">
            <v>√</v>
          </cell>
        </row>
        <row r="212">
          <cell r="E212" t="str">
            <v>加班</v>
          </cell>
        </row>
        <row r="213">
          <cell r="B213">
            <v>1232</v>
          </cell>
          <cell r="C213" t="str">
            <v>NAOMALA</v>
          </cell>
          <cell r="D213">
            <v>44482</v>
          </cell>
          <cell r="E213" t="str">
            <v>上午</v>
          </cell>
          <cell r="F213" t="str">
            <v>◇</v>
          </cell>
        </row>
        <row r="213">
          <cell r="H213" t="str">
            <v>√</v>
          </cell>
          <cell r="I213" t="str">
            <v>√</v>
          </cell>
          <cell r="J213" t="str">
            <v>√</v>
          </cell>
          <cell r="K213" t="str">
            <v>√</v>
          </cell>
          <cell r="L213" t="str">
            <v>√</v>
          </cell>
          <cell r="M213" t="str">
            <v>√</v>
          </cell>
        </row>
        <row r="213">
          <cell r="O213" t="str">
            <v>√</v>
          </cell>
          <cell r="P213" t="str">
            <v>√</v>
          </cell>
          <cell r="Q213" t="str">
            <v>√</v>
          </cell>
          <cell r="R213" t="str">
            <v>√</v>
          </cell>
          <cell r="S213" t="str">
            <v>√</v>
          </cell>
          <cell r="T213" t="str">
            <v>√</v>
          </cell>
        </row>
        <row r="213">
          <cell r="V213" t="str">
            <v>√</v>
          </cell>
          <cell r="W213" t="str">
            <v>√</v>
          </cell>
          <cell r="X213" t="str">
            <v>√</v>
          </cell>
          <cell r="Y213" t="str">
            <v>√</v>
          </cell>
          <cell r="Z213" t="str">
            <v>√</v>
          </cell>
        </row>
        <row r="213">
          <cell r="AD213" t="str">
            <v>√</v>
          </cell>
          <cell r="AE213" t="str">
            <v>√</v>
          </cell>
          <cell r="AF213" t="str">
            <v>√</v>
          </cell>
          <cell r="AG213" t="str">
            <v>√</v>
          </cell>
          <cell r="AH213" t="str">
            <v>√</v>
          </cell>
        </row>
        <row r="213">
          <cell r="AJ213" t="str">
            <v>√</v>
          </cell>
          <cell r="AK213">
            <v>23</v>
          </cell>
          <cell r="AL213">
            <v>0</v>
          </cell>
          <cell r="AM213">
            <v>0</v>
          </cell>
          <cell r="AN213">
            <v>0</v>
          </cell>
          <cell r="AO213">
            <v>1</v>
          </cell>
        </row>
        <row r="214">
          <cell r="E214" t="str">
            <v>下午</v>
          </cell>
          <cell r="F214" t="str">
            <v>◇</v>
          </cell>
        </row>
        <row r="214">
          <cell r="H214" t="str">
            <v>√</v>
          </cell>
          <cell r="I214" t="str">
            <v>√</v>
          </cell>
          <cell r="J214" t="str">
            <v>√</v>
          </cell>
          <cell r="K214" t="str">
            <v>√</v>
          </cell>
          <cell r="L214" t="str">
            <v>√</v>
          </cell>
          <cell r="M214" t="str">
            <v>√</v>
          </cell>
        </row>
        <row r="214">
          <cell r="O214" t="str">
            <v>√</v>
          </cell>
          <cell r="P214" t="str">
            <v>√</v>
          </cell>
          <cell r="Q214" t="str">
            <v>√</v>
          </cell>
          <cell r="R214" t="str">
            <v>√</v>
          </cell>
          <cell r="S214" t="str">
            <v>√</v>
          </cell>
          <cell r="T214" t="str">
            <v>√</v>
          </cell>
        </row>
        <row r="214">
          <cell r="V214" t="str">
            <v>√</v>
          </cell>
          <cell r="W214" t="str">
            <v>√</v>
          </cell>
          <cell r="X214" t="str">
            <v>√</v>
          </cell>
          <cell r="Y214" t="str">
            <v>√</v>
          </cell>
          <cell r="Z214" t="str">
            <v>√</v>
          </cell>
        </row>
        <row r="214">
          <cell r="AD214" t="str">
            <v>√</v>
          </cell>
          <cell r="AE214" t="str">
            <v>√</v>
          </cell>
          <cell r="AF214" t="str">
            <v>√</v>
          </cell>
          <cell r="AG214" t="str">
            <v>√</v>
          </cell>
          <cell r="AH214" t="str">
            <v>√</v>
          </cell>
        </row>
        <row r="214">
          <cell r="AJ214" t="str">
            <v>√</v>
          </cell>
        </row>
        <row r="215">
          <cell r="E215" t="str">
            <v>加班</v>
          </cell>
        </row>
        <row r="216">
          <cell r="B216">
            <v>1390</v>
          </cell>
          <cell r="C216" t="str">
            <v>EN SREYMOM</v>
          </cell>
          <cell r="D216">
            <v>44531</v>
          </cell>
          <cell r="E216" t="str">
            <v>上午</v>
          </cell>
          <cell r="F216" t="str">
            <v>◇</v>
          </cell>
        </row>
        <row r="216">
          <cell r="H216" t="str">
            <v>√</v>
          </cell>
          <cell r="I216" t="str">
            <v>√</v>
          </cell>
          <cell r="J216" t="str">
            <v>√</v>
          </cell>
          <cell r="K216" t="str">
            <v>√</v>
          </cell>
          <cell r="L216" t="str">
            <v>√</v>
          </cell>
          <cell r="M216" t="str">
            <v>√</v>
          </cell>
        </row>
        <row r="216">
          <cell r="O216" t="str">
            <v>√</v>
          </cell>
          <cell r="P216" t="str">
            <v>√</v>
          </cell>
          <cell r="Q216" t="str">
            <v>√</v>
          </cell>
          <cell r="R216" t="str">
            <v>√</v>
          </cell>
          <cell r="S216" t="str">
            <v>√</v>
          </cell>
          <cell r="T216" t="str">
            <v>√</v>
          </cell>
        </row>
        <row r="216">
          <cell r="V216" t="str">
            <v>√</v>
          </cell>
          <cell r="W216" t="str">
            <v>√</v>
          </cell>
          <cell r="X216" t="str">
            <v>√</v>
          </cell>
        </row>
        <row r="216">
          <cell r="AK216">
            <v>15</v>
          </cell>
          <cell r="AL216">
            <v>0</v>
          </cell>
          <cell r="AM216">
            <v>0</v>
          </cell>
          <cell r="AN216">
            <v>0</v>
          </cell>
          <cell r="AO216">
            <v>1</v>
          </cell>
        </row>
        <row r="217">
          <cell r="E217" t="str">
            <v>下午</v>
          </cell>
          <cell r="F217" t="str">
            <v>◇</v>
          </cell>
        </row>
        <row r="217">
          <cell r="H217" t="str">
            <v>√</v>
          </cell>
          <cell r="I217" t="str">
            <v>√</v>
          </cell>
          <cell r="J217" t="str">
            <v>√</v>
          </cell>
          <cell r="K217" t="str">
            <v>√</v>
          </cell>
          <cell r="L217" t="str">
            <v>√</v>
          </cell>
          <cell r="M217" t="str">
            <v>√</v>
          </cell>
        </row>
        <row r="217">
          <cell r="O217" t="str">
            <v>√</v>
          </cell>
          <cell r="P217" t="str">
            <v>√</v>
          </cell>
          <cell r="Q217" t="str">
            <v>√</v>
          </cell>
          <cell r="R217" t="str">
            <v>√</v>
          </cell>
          <cell r="S217" t="str">
            <v>√</v>
          </cell>
          <cell r="T217" t="str">
            <v>√</v>
          </cell>
        </row>
        <row r="217">
          <cell r="V217" t="str">
            <v>√</v>
          </cell>
          <cell r="W217" t="str">
            <v>√</v>
          </cell>
          <cell r="X217" t="str">
            <v>√</v>
          </cell>
        </row>
        <row r="218">
          <cell r="E218" t="str">
            <v>加班</v>
          </cell>
        </row>
        <row r="219">
          <cell r="B219">
            <v>1407</v>
          </cell>
          <cell r="C219" t="str">
            <v>SENG VANNA</v>
          </cell>
          <cell r="D219">
            <v>44532</v>
          </cell>
          <cell r="E219" t="str">
            <v>上午</v>
          </cell>
          <cell r="F219" t="str">
            <v>◇</v>
          </cell>
        </row>
        <row r="219">
          <cell r="H219" t="str">
            <v>√</v>
          </cell>
          <cell r="I219" t="str">
            <v>√</v>
          </cell>
          <cell r="J219" t="str">
            <v>√</v>
          </cell>
          <cell r="K219" t="str">
            <v>√</v>
          </cell>
          <cell r="L219" t="str">
            <v>√</v>
          </cell>
          <cell r="M219" t="str">
            <v>√</v>
          </cell>
        </row>
        <row r="219">
          <cell r="O219" t="str">
            <v>√</v>
          </cell>
          <cell r="P219" t="str">
            <v>√</v>
          </cell>
          <cell r="Q219" t="str">
            <v>√</v>
          </cell>
          <cell r="R219" t="str">
            <v>√</v>
          </cell>
          <cell r="S219" t="str">
            <v>√</v>
          </cell>
          <cell r="T219" t="str">
            <v>√</v>
          </cell>
        </row>
        <row r="219">
          <cell r="V219" t="str">
            <v>√</v>
          </cell>
          <cell r="W219" t="str">
            <v>√</v>
          </cell>
          <cell r="X219" t="str">
            <v>√</v>
          </cell>
          <cell r="Y219" t="str">
            <v>√</v>
          </cell>
          <cell r="Z219" t="str">
            <v>√</v>
          </cell>
        </row>
        <row r="219">
          <cell r="AD219" t="str">
            <v>√</v>
          </cell>
          <cell r="AE219" t="str">
            <v>√</v>
          </cell>
          <cell r="AF219" t="str">
            <v>√</v>
          </cell>
          <cell r="AG219" t="str">
            <v>√</v>
          </cell>
          <cell r="AH219" t="str">
            <v>√</v>
          </cell>
        </row>
        <row r="219">
          <cell r="AJ219" t="str">
            <v>√</v>
          </cell>
          <cell r="AK219">
            <v>23</v>
          </cell>
          <cell r="AL219">
            <v>0</v>
          </cell>
          <cell r="AM219">
            <v>0</v>
          </cell>
          <cell r="AN219">
            <v>0</v>
          </cell>
          <cell r="AO219">
            <v>1</v>
          </cell>
        </row>
        <row r="220">
          <cell r="E220" t="str">
            <v>下午</v>
          </cell>
          <cell r="F220" t="str">
            <v>◇</v>
          </cell>
        </row>
        <row r="220">
          <cell r="H220" t="str">
            <v>√</v>
          </cell>
          <cell r="I220" t="str">
            <v>√</v>
          </cell>
          <cell r="J220" t="str">
            <v>√</v>
          </cell>
          <cell r="K220" t="str">
            <v>√</v>
          </cell>
          <cell r="L220" t="str">
            <v>√</v>
          </cell>
          <cell r="M220" t="str">
            <v>√</v>
          </cell>
        </row>
        <row r="220">
          <cell r="O220" t="str">
            <v>√</v>
          </cell>
          <cell r="P220" t="str">
            <v>√</v>
          </cell>
          <cell r="Q220" t="str">
            <v>√</v>
          </cell>
          <cell r="R220" t="str">
            <v>√</v>
          </cell>
          <cell r="S220" t="str">
            <v>√</v>
          </cell>
          <cell r="T220" t="str">
            <v>√</v>
          </cell>
        </row>
        <row r="220">
          <cell r="V220" t="str">
            <v>√</v>
          </cell>
          <cell r="W220" t="str">
            <v>√</v>
          </cell>
          <cell r="X220" t="str">
            <v>√</v>
          </cell>
          <cell r="Y220" t="str">
            <v>√</v>
          </cell>
          <cell r="Z220" t="str">
            <v>√</v>
          </cell>
        </row>
        <row r="220">
          <cell r="AD220" t="str">
            <v>√</v>
          </cell>
          <cell r="AE220" t="str">
            <v>√</v>
          </cell>
          <cell r="AF220" t="str">
            <v>√</v>
          </cell>
          <cell r="AG220" t="str">
            <v>√</v>
          </cell>
          <cell r="AH220" t="str">
            <v>√</v>
          </cell>
        </row>
        <row r="220">
          <cell r="AJ220" t="str">
            <v>√</v>
          </cell>
        </row>
        <row r="221">
          <cell r="E221" t="str">
            <v>加班</v>
          </cell>
        </row>
        <row r="222">
          <cell r="B222">
            <v>1472</v>
          </cell>
          <cell r="C222" t="str">
            <v>SOR SREYPOV</v>
          </cell>
          <cell r="D222">
            <v>44551</v>
          </cell>
          <cell r="E222" t="str">
            <v>上午</v>
          </cell>
          <cell r="F222" t="str">
            <v>◇</v>
          </cell>
        </row>
        <row r="222">
          <cell r="H222" t="str">
            <v>√</v>
          </cell>
          <cell r="I222" t="str">
            <v>√</v>
          </cell>
          <cell r="J222" t="str">
            <v>√</v>
          </cell>
          <cell r="K222" t="str">
            <v>√</v>
          </cell>
          <cell r="L222" t="str">
            <v>√</v>
          </cell>
          <cell r="M222" t="str">
            <v>√</v>
          </cell>
        </row>
        <row r="222">
          <cell r="O222" t="str">
            <v>√</v>
          </cell>
          <cell r="P222" t="str">
            <v>√</v>
          </cell>
          <cell r="Q222" t="str">
            <v>√</v>
          </cell>
          <cell r="R222" t="str">
            <v>√</v>
          </cell>
          <cell r="S222" t="str">
            <v>√</v>
          </cell>
          <cell r="T222" t="str">
            <v>√</v>
          </cell>
        </row>
        <row r="222">
          <cell r="V222" t="str">
            <v>√</v>
          </cell>
          <cell r="W222" t="str">
            <v>√</v>
          </cell>
          <cell r="X222" t="str">
            <v>√</v>
          </cell>
        </row>
        <row r="222">
          <cell r="AK222">
            <v>15</v>
          </cell>
          <cell r="AL222">
            <v>0</v>
          </cell>
          <cell r="AM222">
            <v>0</v>
          </cell>
          <cell r="AN222">
            <v>0</v>
          </cell>
          <cell r="AO222">
            <v>1</v>
          </cell>
        </row>
        <row r="223">
          <cell r="E223" t="str">
            <v>下午</v>
          </cell>
          <cell r="F223" t="str">
            <v>◇</v>
          </cell>
        </row>
        <row r="223">
          <cell r="H223" t="str">
            <v>√</v>
          </cell>
          <cell r="I223" t="str">
            <v>√</v>
          </cell>
          <cell r="J223" t="str">
            <v>√</v>
          </cell>
          <cell r="K223" t="str">
            <v>√</v>
          </cell>
          <cell r="L223" t="str">
            <v>√</v>
          </cell>
          <cell r="M223" t="str">
            <v>√</v>
          </cell>
        </row>
        <row r="223">
          <cell r="O223" t="str">
            <v>√</v>
          </cell>
          <cell r="P223" t="str">
            <v>√</v>
          </cell>
          <cell r="Q223" t="str">
            <v>√</v>
          </cell>
          <cell r="R223" t="str">
            <v>√</v>
          </cell>
          <cell r="S223" t="str">
            <v>√</v>
          </cell>
          <cell r="T223" t="str">
            <v>√</v>
          </cell>
        </row>
        <row r="223">
          <cell r="V223" t="str">
            <v>√</v>
          </cell>
          <cell r="W223" t="str">
            <v>√</v>
          </cell>
          <cell r="X223" t="str">
            <v>√</v>
          </cell>
        </row>
        <row r="224">
          <cell r="E224" t="str">
            <v>加班</v>
          </cell>
        </row>
        <row r="225">
          <cell r="B225">
            <v>287</v>
          </cell>
          <cell r="C225" t="str">
            <v>ERL SOEM</v>
          </cell>
          <cell r="D225">
            <v>44109</v>
          </cell>
          <cell r="E225" t="str">
            <v>上午</v>
          </cell>
          <cell r="F225" t="str">
            <v>◇</v>
          </cell>
        </row>
        <row r="225">
          <cell r="H225" t="str">
            <v>√</v>
          </cell>
          <cell r="I225" t="str">
            <v>×</v>
          </cell>
          <cell r="J225" t="str">
            <v>√</v>
          </cell>
          <cell r="K225" t="str">
            <v>√</v>
          </cell>
          <cell r="L225" t="str">
            <v>√</v>
          </cell>
          <cell r="M225" t="str">
            <v>√</v>
          </cell>
        </row>
        <row r="225">
          <cell r="O225" t="str">
            <v>√</v>
          </cell>
          <cell r="P225" t="str">
            <v>×</v>
          </cell>
          <cell r="Q225" t="str">
            <v>×</v>
          </cell>
          <cell r="R225" t="str">
            <v>√</v>
          </cell>
          <cell r="S225" t="str">
            <v>√</v>
          </cell>
          <cell r="T225" t="str">
            <v>√</v>
          </cell>
        </row>
        <row r="225">
          <cell r="V225" t="str">
            <v>√</v>
          </cell>
          <cell r="W225" t="str">
            <v>√</v>
          </cell>
          <cell r="X225" t="str">
            <v>√</v>
          </cell>
        </row>
        <row r="225">
          <cell r="AK225">
            <v>12</v>
          </cell>
          <cell r="AL225">
            <v>0</v>
          </cell>
          <cell r="AM225">
            <v>0</v>
          </cell>
          <cell r="AN225">
            <v>0</v>
          </cell>
          <cell r="AO225">
            <v>1</v>
          </cell>
        </row>
        <row r="226">
          <cell r="E226" t="str">
            <v>下午</v>
          </cell>
          <cell r="F226" t="str">
            <v>◇</v>
          </cell>
        </row>
        <row r="226">
          <cell r="H226" t="str">
            <v>√</v>
          </cell>
          <cell r="I226" t="str">
            <v>×</v>
          </cell>
          <cell r="J226" t="str">
            <v>√</v>
          </cell>
          <cell r="K226" t="str">
            <v>√</v>
          </cell>
          <cell r="L226" t="str">
            <v>√</v>
          </cell>
          <cell r="M226" t="str">
            <v>√</v>
          </cell>
        </row>
        <row r="226">
          <cell r="O226" t="str">
            <v>√</v>
          </cell>
          <cell r="P226" t="str">
            <v>×</v>
          </cell>
          <cell r="Q226" t="str">
            <v>×</v>
          </cell>
          <cell r="R226" t="str">
            <v>√</v>
          </cell>
          <cell r="S226" t="str">
            <v>√</v>
          </cell>
          <cell r="T226" t="str">
            <v>√</v>
          </cell>
        </row>
        <row r="226">
          <cell r="V226" t="str">
            <v>√</v>
          </cell>
          <cell r="W226" t="str">
            <v>√</v>
          </cell>
          <cell r="X226" t="str">
            <v>√</v>
          </cell>
        </row>
        <row r="227">
          <cell r="E227" t="str">
            <v>加班</v>
          </cell>
        </row>
        <row r="228">
          <cell r="B228">
            <v>508</v>
          </cell>
          <cell r="C228" t="str">
            <v>KAO MENG</v>
          </cell>
          <cell r="D228">
            <v>44130</v>
          </cell>
          <cell r="E228" t="str">
            <v>上午</v>
          </cell>
          <cell r="F228" t="str">
            <v>◇</v>
          </cell>
        </row>
        <row r="228">
          <cell r="H228" t="str">
            <v>√</v>
          </cell>
          <cell r="I228" t="str">
            <v>√</v>
          </cell>
          <cell r="J228" t="str">
            <v>√</v>
          </cell>
          <cell r="K228" t="str">
            <v>√</v>
          </cell>
          <cell r="L228" t="str">
            <v>√</v>
          </cell>
          <cell r="M228" t="str">
            <v>√</v>
          </cell>
        </row>
        <row r="228">
          <cell r="O228" t="str">
            <v>√</v>
          </cell>
          <cell r="P228" t="str">
            <v>√</v>
          </cell>
          <cell r="Q228" t="str">
            <v>√</v>
          </cell>
          <cell r="R228" t="str">
            <v>√</v>
          </cell>
          <cell r="S228" t="str">
            <v>√</v>
          </cell>
          <cell r="T228" t="str">
            <v>√</v>
          </cell>
        </row>
        <row r="228">
          <cell r="V228" t="str">
            <v>√</v>
          </cell>
          <cell r="W228" t="str">
            <v>√</v>
          </cell>
          <cell r="X228" t="str">
            <v>√</v>
          </cell>
        </row>
        <row r="228">
          <cell r="AK228">
            <v>15</v>
          </cell>
          <cell r="AL228">
            <v>0</v>
          </cell>
          <cell r="AM228">
            <v>0</v>
          </cell>
          <cell r="AN228">
            <v>0</v>
          </cell>
          <cell r="AO228">
            <v>1</v>
          </cell>
        </row>
        <row r="229">
          <cell r="E229" t="str">
            <v>下午</v>
          </cell>
          <cell r="F229" t="str">
            <v>◇</v>
          </cell>
        </row>
        <row r="229">
          <cell r="H229" t="str">
            <v>√</v>
          </cell>
          <cell r="I229" t="str">
            <v>√</v>
          </cell>
          <cell r="J229" t="str">
            <v>√</v>
          </cell>
          <cell r="K229" t="str">
            <v>√</v>
          </cell>
          <cell r="L229" t="str">
            <v>√</v>
          </cell>
          <cell r="M229" t="str">
            <v>√</v>
          </cell>
        </row>
        <row r="229">
          <cell r="O229" t="str">
            <v>√</v>
          </cell>
          <cell r="P229" t="str">
            <v>√</v>
          </cell>
          <cell r="Q229" t="str">
            <v>√</v>
          </cell>
          <cell r="R229" t="str">
            <v>√</v>
          </cell>
          <cell r="S229" t="str">
            <v>√</v>
          </cell>
          <cell r="T229" t="str">
            <v>√</v>
          </cell>
        </row>
        <row r="229">
          <cell r="V229" t="str">
            <v>√</v>
          </cell>
          <cell r="W229" t="str">
            <v>√</v>
          </cell>
          <cell r="X229" t="str">
            <v>√</v>
          </cell>
        </row>
        <row r="230">
          <cell r="E230" t="str">
            <v>加班</v>
          </cell>
        </row>
        <row r="231">
          <cell r="B231">
            <v>574</v>
          </cell>
          <cell r="C231" t="str">
            <v>NHANH CHENDA</v>
          </cell>
          <cell r="D231">
            <v>44140</v>
          </cell>
          <cell r="E231" t="str">
            <v>上午</v>
          </cell>
          <cell r="F231" t="str">
            <v>◇</v>
          </cell>
        </row>
        <row r="231">
          <cell r="H231" t="str">
            <v>√</v>
          </cell>
          <cell r="I231" t="str">
            <v>×</v>
          </cell>
          <cell r="J231" t="str">
            <v>√</v>
          </cell>
          <cell r="K231" t="str">
            <v>√</v>
          </cell>
          <cell r="L231" t="str">
            <v>√</v>
          </cell>
          <cell r="M231" t="str">
            <v>√</v>
          </cell>
        </row>
        <row r="231">
          <cell r="O231" t="str">
            <v>√</v>
          </cell>
          <cell r="P231" t="str">
            <v>√</v>
          </cell>
          <cell r="Q231" t="str">
            <v>√</v>
          </cell>
          <cell r="R231" t="str">
            <v>√</v>
          </cell>
        </row>
        <row r="231">
          <cell r="AK231">
            <v>9</v>
          </cell>
          <cell r="AL231">
            <v>0</v>
          </cell>
          <cell r="AM231">
            <v>0</v>
          </cell>
          <cell r="AN231">
            <v>0</v>
          </cell>
          <cell r="AO231">
            <v>1</v>
          </cell>
        </row>
        <row r="232">
          <cell r="E232" t="str">
            <v>下午</v>
          </cell>
          <cell r="F232" t="str">
            <v>◇</v>
          </cell>
        </row>
        <row r="232">
          <cell r="H232" t="str">
            <v>√</v>
          </cell>
          <cell r="I232" t="str">
            <v>×</v>
          </cell>
          <cell r="J232" t="str">
            <v>√</v>
          </cell>
          <cell r="K232" t="str">
            <v>√</v>
          </cell>
          <cell r="L232" t="str">
            <v>√</v>
          </cell>
          <cell r="M232" t="str">
            <v>√</v>
          </cell>
        </row>
        <row r="232">
          <cell r="O232" t="str">
            <v>√</v>
          </cell>
          <cell r="P232" t="str">
            <v>√</v>
          </cell>
          <cell r="Q232" t="str">
            <v>√</v>
          </cell>
          <cell r="R232" t="str">
            <v>√</v>
          </cell>
        </row>
        <row r="233">
          <cell r="E233" t="str">
            <v>加班</v>
          </cell>
        </row>
        <row r="234">
          <cell r="B234">
            <v>648</v>
          </cell>
          <cell r="C234" t="str">
            <v>THOEURN CHOMBY</v>
          </cell>
          <cell r="D234">
            <v>44187</v>
          </cell>
          <cell r="E234" t="str">
            <v>上午</v>
          </cell>
          <cell r="F234" t="str">
            <v>◇</v>
          </cell>
        </row>
        <row r="234">
          <cell r="H234" t="str">
            <v>√</v>
          </cell>
          <cell r="I234" t="str">
            <v>√</v>
          </cell>
          <cell r="J234" t="str">
            <v>√</v>
          </cell>
          <cell r="K234" t="str">
            <v>√</v>
          </cell>
          <cell r="L234" t="str">
            <v>√</v>
          </cell>
          <cell r="M234" t="str">
            <v>√</v>
          </cell>
        </row>
        <row r="234">
          <cell r="O234" t="str">
            <v>√</v>
          </cell>
          <cell r="P234" t="str">
            <v>√</v>
          </cell>
          <cell r="Q234" t="str">
            <v>√</v>
          </cell>
          <cell r="R234" t="str">
            <v>√</v>
          </cell>
          <cell r="S234" t="str">
            <v>√</v>
          </cell>
          <cell r="T234" t="str">
            <v>√</v>
          </cell>
        </row>
        <row r="234">
          <cell r="V234" t="str">
            <v>√</v>
          </cell>
          <cell r="W234" t="str">
            <v>√</v>
          </cell>
        </row>
        <row r="234">
          <cell r="AK234">
            <v>14</v>
          </cell>
          <cell r="AL234">
            <v>0</v>
          </cell>
          <cell r="AM234">
            <v>0</v>
          </cell>
          <cell r="AN234">
            <v>0</v>
          </cell>
          <cell r="AO234">
            <v>1</v>
          </cell>
        </row>
        <row r="235">
          <cell r="E235" t="str">
            <v>下午</v>
          </cell>
          <cell r="F235" t="str">
            <v>◇</v>
          </cell>
        </row>
        <row r="235">
          <cell r="H235" t="str">
            <v>√</v>
          </cell>
          <cell r="I235" t="str">
            <v>√</v>
          </cell>
          <cell r="J235" t="str">
            <v>√</v>
          </cell>
          <cell r="K235" t="str">
            <v>√</v>
          </cell>
          <cell r="L235" t="str">
            <v>√</v>
          </cell>
          <cell r="M235" t="str">
            <v>√</v>
          </cell>
        </row>
        <row r="235">
          <cell r="O235" t="str">
            <v>√</v>
          </cell>
          <cell r="P235" t="str">
            <v>√</v>
          </cell>
          <cell r="Q235" t="str">
            <v>√</v>
          </cell>
          <cell r="R235" t="str">
            <v>√</v>
          </cell>
          <cell r="S235" t="str">
            <v>√</v>
          </cell>
          <cell r="T235" t="str">
            <v>√</v>
          </cell>
        </row>
        <row r="235">
          <cell r="V235" t="str">
            <v>√</v>
          </cell>
          <cell r="W235" t="str">
            <v>√</v>
          </cell>
        </row>
        <row r="236">
          <cell r="E236" t="str">
            <v>加班</v>
          </cell>
        </row>
        <row r="237">
          <cell r="B237">
            <v>699</v>
          </cell>
          <cell r="C237" t="str">
            <v>NON SAMOL</v>
          </cell>
          <cell r="D237">
            <v>44200</v>
          </cell>
          <cell r="E237" t="str">
            <v>上午</v>
          </cell>
          <cell r="F237" t="str">
            <v>◇</v>
          </cell>
        </row>
        <row r="237">
          <cell r="H237" t="str">
            <v>√</v>
          </cell>
          <cell r="I237" t="str">
            <v>√</v>
          </cell>
          <cell r="J237" t="str">
            <v>√</v>
          </cell>
          <cell r="K237" t="str">
            <v>√</v>
          </cell>
          <cell r="L237" t="str">
            <v>√</v>
          </cell>
          <cell r="M237" t="str">
            <v>√</v>
          </cell>
        </row>
        <row r="237">
          <cell r="O237" t="str">
            <v>√</v>
          </cell>
          <cell r="P237" t="str">
            <v>√</v>
          </cell>
          <cell r="Q237" t="str">
            <v>√</v>
          </cell>
          <cell r="R237" t="str">
            <v>√</v>
          </cell>
          <cell r="S237" t="str">
            <v>√</v>
          </cell>
          <cell r="T237" t="str">
            <v>√</v>
          </cell>
        </row>
        <row r="237">
          <cell r="V237" t="str">
            <v>√</v>
          </cell>
          <cell r="W237" t="str">
            <v>√</v>
          </cell>
          <cell r="X237" t="str">
            <v>√</v>
          </cell>
          <cell r="Y237" t="str">
            <v>√</v>
          </cell>
          <cell r="Z237" t="str">
            <v>√</v>
          </cell>
        </row>
        <row r="237">
          <cell r="AD237" t="str">
            <v>√</v>
          </cell>
          <cell r="AE237" t="str">
            <v>√</v>
          </cell>
          <cell r="AF237" t="str">
            <v>√</v>
          </cell>
          <cell r="AG237" t="str">
            <v>√</v>
          </cell>
          <cell r="AH237" t="str">
            <v>√</v>
          </cell>
        </row>
        <row r="237">
          <cell r="AJ237" t="str">
            <v>√</v>
          </cell>
          <cell r="AK237">
            <v>23</v>
          </cell>
          <cell r="AL237">
            <v>0</v>
          </cell>
          <cell r="AM237">
            <v>0</v>
          </cell>
          <cell r="AN237">
            <v>0</v>
          </cell>
          <cell r="AO237">
            <v>1</v>
          </cell>
        </row>
        <row r="238">
          <cell r="E238" t="str">
            <v>下午</v>
          </cell>
          <cell r="F238" t="str">
            <v>◇</v>
          </cell>
        </row>
        <row r="238">
          <cell r="H238" t="str">
            <v>√</v>
          </cell>
          <cell r="I238" t="str">
            <v>√</v>
          </cell>
          <cell r="J238" t="str">
            <v>√</v>
          </cell>
          <cell r="K238" t="str">
            <v>√</v>
          </cell>
          <cell r="L238" t="str">
            <v>√</v>
          </cell>
          <cell r="M238" t="str">
            <v>√</v>
          </cell>
        </row>
        <row r="238">
          <cell r="O238" t="str">
            <v>√</v>
          </cell>
          <cell r="P238" t="str">
            <v>√</v>
          </cell>
          <cell r="Q238" t="str">
            <v>√</v>
          </cell>
          <cell r="R238" t="str">
            <v>√</v>
          </cell>
          <cell r="S238" t="str">
            <v>√</v>
          </cell>
          <cell r="T238" t="str">
            <v>√</v>
          </cell>
        </row>
        <row r="238">
          <cell r="V238" t="str">
            <v>√</v>
          </cell>
          <cell r="W238" t="str">
            <v>√</v>
          </cell>
          <cell r="X238" t="str">
            <v>√</v>
          </cell>
          <cell r="Y238" t="str">
            <v>√</v>
          </cell>
          <cell r="Z238" t="str">
            <v>√</v>
          </cell>
        </row>
        <row r="238">
          <cell r="AD238" t="str">
            <v>√</v>
          </cell>
          <cell r="AE238" t="str">
            <v>√</v>
          </cell>
          <cell r="AF238" t="str">
            <v>√</v>
          </cell>
          <cell r="AG238" t="str">
            <v>√</v>
          </cell>
          <cell r="AH238" t="str">
            <v>√</v>
          </cell>
        </row>
        <row r="238">
          <cell r="AJ238" t="str">
            <v>√</v>
          </cell>
        </row>
        <row r="239">
          <cell r="E239" t="str">
            <v>加班</v>
          </cell>
        </row>
        <row r="240">
          <cell r="B240">
            <v>907</v>
          </cell>
          <cell r="C240" t="str">
            <v>THOUCH MAKRA</v>
          </cell>
          <cell r="D240">
            <v>44321</v>
          </cell>
          <cell r="E240" t="str">
            <v>上午</v>
          </cell>
          <cell r="F240" t="str">
            <v>◇</v>
          </cell>
        </row>
        <row r="240">
          <cell r="H240" t="str">
            <v>√</v>
          </cell>
          <cell r="I240" t="str">
            <v>√</v>
          </cell>
          <cell r="J240" t="str">
            <v>√</v>
          </cell>
          <cell r="K240" t="str">
            <v>√</v>
          </cell>
          <cell r="L240" t="str">
            <v>√</v>
          </cell>
          <cell r="M240" t="str">
            <v>√</v>
          </cell>
        </row>
        <row r="240">
          <cell r="O240" t="str">
            <v>√</v>
          </cell>
          <cell r="P240" t="str">
            <v>√</v>
          </cell>
          <cell r="Q240" t="str">
            <v>√</v>
          </cell>
          <cell r="R240" t="str">
            <v>√</v>
          </cell>
          <cell r="S240" t="str">
            <v>√</v>
          </cell>
          <cell r="T240" t="str">
            <v>√</v>
          </cell>
        </row>
        <row r="240">
          <cell r="V240" t="str">
            <v>√</v>
          </cell>
          <cell r="W240" t="str">
            <v>√</v>
          </cell>
          <cell r="X240" t="str">
            <v>√</v>
          </cell>
          <cell r="Y240" t="str">
            <v>√</v>
          </cell>
          <cell r="Z240" t="str">
            <v>√</v>
          </cell>
        </row>
        <row r="240">
          <cell r="AD240" t="str">
            <v>√</v>
          </cell>
          <cell r="AE240" t="str">
            <v>√</v>
          </cell>
          <cell r="AF240" t="str">
            <v>√</v>
          </cell>
          <cell r="AG240" t="str">
            <v>√</v>
          </cell>
          <cell r="AH240" t="str">
            <v>√</v>
          </cell>
        </row>
        <row r="240">
          <cell r="AJ240" t="str">
            <v>√</v>
          </cell>
          <cell r="AK240">
            <v>23</v>
          </cell>
          <cell r="AL240">
            <v>0</v>
          </cell>
          <cell r="AM240">
            <v>0</v>
          </cell>
          <cell r="AN240">
            <v>0</v>
          </cell>
          <cell r="AO240">
            <v>1</v>
          </cell>
        </row>
        <row r="241">
          <cell r="E241" t="str">
            <v>下午</v>
          </cell>
          <cell r="F241" t="str">
            <v>◇</v>
          </cell>
        </row>
        <row r="241">
          <cell r="H241" t="str">
            <v>√</v>
          </cell>
          <cell r="I241" t="str">
            <v>√</v>
          </cell>
          <cell r="J241" t="str">
            <v>√</v>
          </cell>
          <cell r="K241" t="str">
            <v>√</v>
          </cell>
          <cell r="L241" t="str">
            <v>√</v>
          </cell>
          <cell r="M241" t="str">
            <v>√</v>
          </cell>
        </row>
        <row r="241">
          <cell r="O241" t="str">
            <v>√</v>
          </cell>
          <cell r="P241" t="str">
            <v>√</v>
          </cell>
          <cell r="Q241" t="str">
            <v>√</v>
          </cell>
          <cell r="R241" t="str">
            <v>√</v>
          </cell>
          <cell r="S241" t="str">
            <v>√</v>
          </cell>
          <cell r="T241" t="str">
            <v>√</v>
          </cell>
        </row>
        <row r="241">
          <cell r="V241" t="str">
            <v>√</v>
          </cell>
          <cell r="W241" t="str">
            <v>√</v>
          </cell>
          <cell r="X241" t="str">
            <v>√</v>
          </cell>
          <cell r="Y241" t="str">
            <v>√</v>
          </cell>
          <cell r="Z241" t="str">
            <v>√</v>
          </cell>
        </row>
        <row r="241">
          <cell r="AD241" t="str">
            <v>√</v>
          </cell>
          <cell r="AE241" t="str">
            <v>√</v>
          </cell>
          <cell r="AF241" t="str">
            <v>√</v>
          </cell>
          <cell r="AG241" t="str">
            <v>√</v>
          </cell>
          <cell r="AH241" t="str">
            <v>√</v>
          </cell>
        </row>
        <row r="241">
          <cell r="AJ241" t="str">
            <v>√</v>
          </cell>
        </row>
        <row r="242">
          <cell r="E242" t="str">
            <v>加班</v>
          </cell>
        </row>
        <row r="243">
          <cell r="B243">
            <v>1604</v>
          </cell>
          <cell r="C243" t="str">
            <v>HEAS HE</v>
          </cell>
          <cell r="D243">
            <v>44575</v>
          </cell>
          <cell r="E243" t="str">
            <v>上午</v>
          </cell>
          <cell r="F243" t="str">
            <v>◇</v>
          </cell>
        </row>
        <row r="243">
          <cell r="H243" t="str">
            <v>√</v>
          </cell>
          <cell r="I243" t="str">
            <v>√</v>
          </cell>
          <cell r="J243" t="str">
            <v>√</v>
          </cell>
          <cell r="K243" t="str">
            <v>√</v>
          </cell>
          <cell r="L243" t="str">
            <v>√</v>
          </cell>
          <cell r="M243" t="str">
            <v>×</v>
          </cell>
        </row>
        <row r="243">
          <cell r="O243" t="str">
            <v>√</v>
          </cell>
          <cell r="P243" t="str">
            <v>√</v>
          </cell>
          <cell r="Q243" t="str">
            <v>√</v>
          </cell>
          <cell r="R243" t="str">
            <v>√</v>
          </cell>
          <cell r="S243" t="str">
            <v>√</v>
          </cell>
          <cell r="T243" t="str">
            <v>√</v>
          </cell>
        </row>
        <row r="243">
          <cell r="V243" t="str">
            <v>√</v>
          </cell>
          <cell r="W243" t="str">
            <v>√</v>
          </cell>
          <cell r="X243" t="str">
            <v>√</v>
          </cell>
          <cell r="Y243" t="str">
            <v>√</v>
          </cell>
          <cell r="Z243" t="str">
            <v>√</v>
          </cell>
        </row>
        <row r="243">
          <cell r="AD243" t="str">
            <v>√</v>
          </cell>
          <cell r="AE243" t="str">
            <v>√</v>
          </cell>
          <cell r="AF243" t="str">
            <v>√</v>
          </cell>
          <cell r="AG243" t="str">
            <v>√</v>
          </cell>
          <cell r="AH243" t="str">
            <v>√</v>
          </cell>
        </row>
        <row r="243">
          <cell r="AJ243" t="str">
            <v>√</v>
          </cell>
          <cell r="AK243">
            <v>22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</row>
        <row r="244">
          <cell r="E244" t="str">
            <v>下午</v>
          </cell>
          <cell r="F244" t="str">
            <v>◇</v>
          </cell>
        </row>
        <row r="244">
          <cell r="H244" t="str">
            <v>√</v>
          </cell>
          <cell r="I244" t="str">
            <v>√</v>
          </cell>
          <cell r="J244" t="str">
            <v>√</v>
          </cell>
          <cell r="K244" t="str">
            <v>√</v>
          </cell>
          <cell r="L244" t="str">
            <v>√</v>
          </cell>
          <cell r="M244" t="str">
            <v>×</v>
          </cell>
        </row>
        <row r="244">
          <cell r="O244" t="str">
            <v>√</v>
          </cell>
          <cell r="P244" t="str">
            <v>√</v>
          </cell>
          <cell r="Q244" t="str">
            <v>√</v>
          </cell>
          <cell r="R244" t="str">
            <v>√</v>
          </cell>
          <cell r="S244" t="str">
            <v>√</v>
          </cell>
          <cell r="T244" t="str">
            <v>√</v>
          </cell>
        </row>
        <row r="244">
          <cell r="V244" t="str">
            <v>√</v>
          </cell>
          <cell r="W244" t="str">
            <v>√</v>
          </cell>
          <cell r="X244" t="str">
            <v>√</v>
          </cell>
          <cell r="Y244" t="str">
            <v>√</v>
          </cell>
          <cell r="Z244" t="str">
            <v>√</v>
          </cell>
        </row>
        <row r="244">
          <cell r="AD244" t="str">
            <v>√</v>
          </cell>
          <cell r="AE244" t="str">
            <v>√</v>
          </cell>
          <cell r="AF244" t="str">
            <v>√</v>
          </cell>
          <cell r="AG244" t="str">
            <v>√</v>
          </cell>
          <cell r="AH244" t="str">
            <v>√</v>
          </cell>
        </row>
        <row r="244">
          <cell r="AJ244" t="str">
            <v>√</v>
          </cell>
        </row>
        <row r="245">
          <cell r="E245" t="str">
            <v>加班</v>
          </cell>
        </row>
        <row r="246">
          <cell r="B246">
            <v>562</v>
          </cell>
          <cell r="C246" t="str">
            <v>LOK SABORN</v>
          </cell>
          <cell r="D246">
            <v>44138</v>
          </cell>
          <cell r="E246" t="str">
            <v>上午</v>
          </cell>
          <cell r="F246" t="str">
            <v>◇</v>
          </cell>
        </row>
        <row r="246">
          <cell r="H246" t="str">
            <v>√</v>
          </cell>
          <cell r="I246" t="str">
            <v>√</v>
          </cell>
          <cell r="J246" t="str">
            <v>√</v>
          </cell>
          <cell r="K246" t="str">
            <v>√</v>
          </cell>
          <cell r="L246" t="str">
            <v>√</v>
          </cell>
          <cell r="M246" t="str">
            <v>√</v>
          </cell>
        </row>
        <row r="246">
          <cell r="O246" t="str">
            <v>√</v>
          </cell>
          <cell r="P246" t="str">
            <v>√</v>
          </cell>
          <cell r="Q246" t="str">
            <v>√</v>
          </cell>
          <cell r="R246" t="str">
            <v>√</v>
          </cell>
          <cell r="S246" t="str">
            <v>√</v>
          </cell>
          <cell r="T246" t="str">
            <v>√</v>
          </cell>
        </row>
        <row r="246">
          <cell r="V246" t="str">
            <v>√</v>
          </cell>
          <cell r="W246" t="str">
            <v>√</v>
          </cell>
          <cell r="X246" t="str">
            <v>√</v>
          </cell>
          <cell r="Y246" t="str">
            <v>√</v>
          </cell>
          <cell r="Z246" t="str">
            <v>√</v>
          </cell>
        </row>
        <row r="246">
          <cell r="AD246" t="str">
            <v>√</v>
          </cell>
          <cell r="AE246" t="str">
            <v>√</v>
          </cell>
          <cell r="AF246" t="str">
            <v>√</v>
          </cell>
          <cell r="AG246" t="str">
            <v>√</v>
          </cell>
          <cell r="AH246" t="str">
            <v>√</v>
          </cell>
        </row>
        <row r="246">
          <cell r="AJ246" t="str">
            <v>√</v>
          </cell>
          <cell r="AK246">
            <v>23</v>
          </cell>
          <cell r="AL246">
            <v>0</v>
          </cell>
          <cell r="AM246">
            <v>0</v>
          </cell>
          <cell r="AN246">
            <v>0</v>
          </cell>
          <cell r="AO246">
            <v>1</v>
          </cell>
        </row>
        <row r="247">
          <cell r="E247" t="str">
            <v>下午</v>
          </cell>
          <cell r="F247" t="str">
            <v>◇</v>
          </cell>
        </row>
        <row r="247">
          <cell r="H247" t="str">
            <v>√</v>
          </cell>
          <cell r="I247" t="str">
            <v>√</v>
          </cell>
          <cell r="J247" t="str">
            <v>√</v>
          </cell>
          <cell r="K247" t="str">
            <v>√</v>
          </cell>
          <cell r="L247" t="str">
            <v>√</v>
          </cell>
          <cell r="M247" t="str">
            <v>√</v>
          </cell>
        </row>
        <row r="247">
          <cell r="O247" t="str">
            <v>√</v>
          </cell>
          <cell r="P247" t="str">
            <v>√</v>
          </cell>
          <cell r="Q247" t="str">
            <v>√</v>
          </cell>
          <cell r="R247" t="str">
            <v>√</v>
          </cell>
          <cell r="S247" t="str">
            <v>√</v>
          </cell>
          <cell r="T247" t="str">
            <v>√</v>
          </cell>
        </row>
        <row r="247">
          <cell r="V247" t="str">
            <v>√</v>
          </cell>
          <cell r="W247" t="str">
            <v>√</v>
          </cell>
          <cell r="X247" t="str">
            <v>√</v>
          </cell>
          <cell r="Y247" t="str">
            <v>√</v>
          </cell>
          <cell r="Z247" t="str">
            <v>√</v>
          </cell>
        </row>
        <row r="247">
          <cell r="AD247" t="str">
            <v>√</v>
          </cell>
          <cell r="AE247" t="str">
            <v>√</v>
          </cell>
          <cell r="AF247" t="str">
            <v>√</v>
          </cell>
          <cell r="AG247" t="str">
            <v>√</v>
          </cell>
          <cell r="AH247" t="str">
            <v>√</v>
          </cell>
        </row>
        <row r="247">
          <cell r="AJ247" t="str">
            <v>√</v>
          </cell>
        </row>
        <row r="248">
          <cell r="E248" t="str">
            <v>加班</v>
          </cell>
        </row>
        <row r="249">
          <cell r="B249">
            <v>1301</v>
          </cell>
          <cell r="C249" t="str">
            <v>KEO MEAS</v>
          </cell>
          <cell r="D249">
            <v>44490</v>
          </cell>
          <cell r="E249" t="str">
            <v>上午</v>
          </cell>
          <cell r="F249" t="str">
            <v>◇</v>
          </cell>
        </row>
        <row r="249">
          <cell r="H249" t="str">
            <v>√</v>
          </cell>
          <cell r="I249" t="str">
            <v>√</v>
          </cell>
          <cell r="J249" t="str">
            <v>√</v>
          </cell>
          <cell r="K249" t="str">
            <v>√</v>
          </cell>
          <cell r="L249" t="str">
            <v>√</v>
          </cell>
          <cell r="M249" t="str">
            <v>√</v>
          </cell>
        </row>
        <row r="249">
          <cell r="O249" t="str">
            <v>√</v>
          </cell>
          <cell r="P249" t="str">
            <v>√</v>
          </cell>
        </row>
        <row r="249">
          <cell r="AK249">
            <v>8</v>
          </cell>
          <cell r="AL249">
            <v>0</v>
          </cell>
          <cell r="AM249">
            <v>0</v>
          </cell>
          <cell r="AN249">
            <v>0</v>
          </cell>
          <cell r="AO249">
            <v>1</v>
          </cell>
        </row>
        <row r="250">
          <cell r="E250" t="str">
            <v>下午</v>
          </cell>
          <cell r="F250" t="str">
            <v>◇</v>
          </cell>
        </row>
        <row r="250">
          <cell r="H250" t="str">
            <v>√</v>
          </cell>
          <cell r="I250" t="str">
            <v>√</v>
          </cell>
          <cell r="J250" t="str">
            <v>√</v>
          </cell>
          <cell r="K250" t="str">
            <v>√</v>
          </cell>
          <cell r="L250" t="str">
            <v>√</v>
          </cell>
          <cell r="M250" t="str">
            <v>√</v>
          </cell>
        </row>
        <row r="250">
          <cell r="O250" t="str">
            <v>√</v>
          </cell>
          <cell r="P250" t="str">
            <v>√</v>
          </cell>
        </row>
        <row r="251">
          <cell r="E251" t="str">
            <v>加班</v>
          </cell>
        </row>
        <row r="252">
          <cell r="B252">
            <v>1234</v>
          </cell>
          <cell r="C252" t="str">
            <v>KEO SOKHAI</v>
          </cell>
          <cell r="D252">
            <v>44483</v>
          </cell>
          <cell r="E252" t="str">
            <v>上午</v>
          </cell>
          <cell r="F252" t="str">
            <v>◇</v>
          </cell>
        </row>
        <row r="252">
          <cell r="H252" t="str">
            <v>√</v>
          </cell>
          <cell r="I252" t="str">
            <v>√</v>
          </cell>
          <cell r="J252" t="str">
            <v>√</v>
          </cell>
          <cell r="K252" t="str">
            <v>√</v>
          </cell>
          <cell r="L252" t="str">
            <v>√</v>
          </cell>
          <cell r="M252" t="str">
            <v>√</v>
          </cell>
        </row>
        <row r="252">
          <cell r="O252" t="str">
            <v>Δ</v>
          </cell>
        </row>
        <row r="252">
          <cell r="AK252">
            <v>6</v>
          </cell>
          <cell r="AL252">
            <v>0</v>
          </cell>
          <cell r="AM252">
            <v>1</v>
          </cell>
          <cell r="AN252">
            <v>0</v>
          </cell>
          <cell r="AO252">
            <v>1</v>
          </cell>
        </row>
        <row r="253">
          <cell r="E253" t="str">
            <v>下午</v>
          </cell>
          <cell r="F253" t="str">
            <v>◇</v>
          </cell>
        </row>
        <row r="253">
          <cell r="H253" t="str">
            <v>√</v>
          </cell>
          <cell r="I253" t="str">
            <v>√</v>
          </cell>
          <cell r="J253" t="str">
            <v>√</v>
          </cell>
          <cell r="K253" t="str">
            <v>√</v>
          </cell>
          <cell r="L253" t="str">
            <v>√</v>
          </cell>
          <cell r="M253" t="str">
            <v>√</v>
          </cell>
        </row>
        <row r="253">
          <cell r="O253" t="str">
            <v>Δ</v>
          </cell>
        </row>
        <row r="254">
          <cell r="E254" t="str">
            <v>加班</v>
          </cell>
        </row>
        <row r="255">
          <cell r="B255">
            <v>542</v>
          </cell>
          <cell r="C255" t="str">
            <v>KHAO SREYNEANG</v>
          </cell>
          <cell r="D255">
            <v>44138</v>
          </cell>
          <cell r="E255" t="str">
            <v>上午</v>
          </cell>
          <cell r="F255" t="str">
            <v>◇</v>
          </cell>
        </row>
        <row r="255">
          <cell r="H255" t="str">
            <v>√</v>
          </cell>
          <cell r="I255" t="str">
            <v>√</v>
          </cell>
          <cell r="J255" t="str">
            <v>√</v>
          </cell>
          <cell r="K255" t="str">
            <v>√</v>
          </cell>
          <cell r="L255" t="str">
            <v>√</v>
          </cell>
          <cell r="M255" t="str">
            <v>√</v>
          </cell>
        </row>
        <row r="255">
          <cell r="O255" t="str">
            <v>√</v>
          </cell>
          <cell r="P255" t="str">
            <v>√</v>
          </cell>
          <cell r="Q255" t="str">
            <v>√</v>
          </cell>
          <cell r="R255" t="str">
            <v>√</v>
          </cell>
          <cell r="S255" t="str">
            <v>√</v>
          </cell>
          <cell r="T255" t="str">
            <v>√</v>
          </cell>
        </row>
        <row r="255">
          <cell r="V255" t="str">
            <v>√</v>
          </cell>
          <cell r="W255" t="str">
            <v>√</v>
          </cell>
          <cell r="X255" t="str">
            <v>√</v>
          </cell>
          <cell r="Y255" t="str">
            <v>√</v>
          </cell>
          <cell r="Z255" t="str">
            <v>√</v>
          </cell>
        </row>
        <row r="255">
          <cell r="AD255" t="str">
            <v>√</v>
          </cell>
          <cell r="AE255" t="str">
            <v>√</v>
          </cell>
          <cell r="AF255" t="str">
            <v>√</v>
          </cell>
          <cell r="AG255" t="str">
            <v>√</v>
          </cell>
          <cell r="AH255" t="str">
            <v>√</v>
          </cell>
        </row>
        <row r="255">
          <cell r="AJ255" t="str">
            <v>√</v>
          </cell>
          <cell r="AK255">
            <v>23</v>
          </cell>
          <cell r="AL255">
            <v>0</v>
          </cell>
          <cell r="AM255">
            <v>0</v>
          </cell>
          <cell r="AN255">
            <v>0</v>
          </cell>
          <cell r="AO255">
            <v>1</v>
          </cell>
        </row>
        <row r="256">
          <cell r="E256" t="str">
            <v>下午</v>
          </cell>
          <cell r="F256" t="str">
            <v>◇</v>
          </cell>
        </row>
        <row r="256">
          <cell r="H256" t="str">
            <v>√</v>
          </cell>
          <cell r="I256" t="str">
            <v>√</v>
          </cell>
          <cell r="J256" t="str">
            <v>√</v>
          </cell>
          <cell r="K256" t="str">
            <v>√</v>
          </cell>
          <cell r="L256" t="str">
            <v>√</v>
          </cell>
          <cell r="M256" t="str">
            <v>√</v>
          </cell>
        </row>
        <row r="256">
          <cell r="O256" t="str">
            <v>√</v>
          </cell>
          <cell r="P256" t="str">
            <v>√</v>
          </cell>
          <cell r="Q256" t="str">
            <v>√</v>
          </cell>
          <cell r="R256" t="str">
            <v>√</v>
          </cell>
          <cell r="S256" t="str">
            <v>√</v>
          </cell>
          <cell r="T256" t="str">
            <v>√</v>
          </cell>
        </row>
        <row r="256">
          <cell r="V256" t="str">
            <v>√</v>
          </cell>
          <cell r="W256" t="str">
            <v>√</v>
          </cell>
          <cell r="X256" t="str">
            <v>√</v>
          </cell>
          <cell r="Y256" t="str">
            <v>√</v>
          </cell>
          <cell r="Z256" t="str">
            <v>√</v>
          </cell>
        </row>
        <row r="256">
          <cell r="AD256" t="str">
            <v>√</v>
          </cell>
          <cell r="AE256" t="str">
            <v>√</v>
          </cell>
          <cell r="AF256" t="str">
            <v>√</v>
          </cell>
          <cell r="AG256" t="str">
            <v>√</v>
          </cell>
          <cell r="AH256" t="str">
            <v>√</v>
          </cell>
        </row>
        <row r="256">
          <cell r="AJ256" t="str">
            <v>√</v>
          </cell>
        </row>
        <row r="257">
          <cell r="E257" t="str">
            <v>加班</v>
          </cell>
        </row>
        <row r="258">
          <cell r="B258">
            <v>919</v>
          </cell>
          <cell r="C258" t="str">
            <v>SREY KRANGYOUV</v>
          </cell>
          <cell r="D258">
            <v>44326</v>
          </cell>
          <cell r="E258" t="str">
            <v>上午</v>
          </cell>
          <cell r="F258" t="str">
            <v>◇</v>
          </cell>
        </row>
        <row r="258">
          <cell r="H258" t="str">
            <v>√</v>
          </cell>
          <cell r="I258" t="str">
            <v>√</v>
          </cell>
          <cell r="J258" t="str">
            <v>√</v>
          </cell>
          <cell r="K258" t="str">
            <v>√</v>
          </cell>
          <cell r="L258" t="str">
            <v>√</v>
          </cell>
          <cell r="M258" t="str">
            <v>√</v>
          </cell>
        </row>
        <row r="258">
          <cell r="O258" t="str">
            <v>√</v>
          </cell>
          <cell r="P258" t="str">
            <v>√</v>
          </cell>
          <cell r="Q258" t="str">
            <v>√</v>
          </cell>
          <cell r="R258" t="str">
            <v>√</v>
          </cell>
          <cell r="S258" t="str">
            <v>√</v>
          </cell>
          <cell r="T258" t="str">
            <v>√</v>
          </cell>
        </row>
        <row r="258">
          <cell r="V258" t="str">
            <v>√</v>
          </cell>
          <cell r="W258" t="str">
            <v>√</v>
          </cell>
          <cell r="X258" t="str">
            <v>√</v>
          </cell>
          <cell r="Y258" t="str">
            <v>√</v>
          </cell>
          <cell r="Z258" t="str">
            <v>√</v>
          </cell>
        </row>
        <row r="258">
          <cell r="AD258" t="str">
            <v>√</v>
          </cell>
          <cell r="AE258" t="str">
            <v>√</v>
          </cell>
          <cell r="AF258" t="str">
            <v>√</v>
          </cell>
          <cell r="AG258" t="str">
            <v>√</v>
          </cell>
          <cell r="AH258" t="str">
            <v>√</v>
          </cell>
        </row>
        <row r="258">
          <cell r="AJ258" t="str">
            <v>√</v>
          </cell>
          <cell r="AK258">
            <v>22.5</v>
          </cell>
          <cell r="AL258">
            <v>0</v>
          </cell>
          <cell r="AM258">
            <v>0.5</v>
          </cell>
          <cell r="AN258">
            <v>0</v>
          </cell>
          <cell r="AO258">
            <v>1</v>
          </cell>
        </row>
        <row r="259">
          <cell r="E259" t="str">
            <v>下午</v>
          </cell>
          <cell r="F259" t="str">
            <v>◇</v>
          </cell>
        </row>
        <row r="259">
          <cell r="H259" t="str">
            <v>√</v>
          </cell>
          <cell r="I259" t="str">
            <v>√</v>
          </cell>
          <cell r="J259" t="str">
            <v>√</v>
          </cell>
          <cell r="K259" t="str">
            <v>√</v>
          </cell>
          <cell r="L259" t="str">
            <v>√</v>
          </cell>
          <cell r="M259" t="str">
            <v>√</v>
          </cell>
        </row>
        <row r="259">
          <cell r="O259" t="str">
            <v>√</v>
          </cell>
          <cell r="P259" t="str">
            <v>√</v>
          </cell>
          <cell r="Q259" t="str">
            <v>√</v>
          </cell>
          <cell r="R259" t="str">
            <v>√</v>
          </cell>
          <cell r="S259" t="str">
            <v>√</v>
          </cell>
          <cell r="T259" t="str">
            <v>√</v>
          </cell>
        </row>
        <row r="259">
          <cell r="V259" t="str">
            <v>√</v>
          </cell>
          <cell r="W259" t="str">
            <v>√</v>
          </cell>
          <cell r="X259" t="str">
            <v>√</v>
          </cell>
          <cell r="Y259" t="str">
            <v>√</v>
          </cell>
          <cell r="Z259" t="str">
            <v>√</v>
          </cell>
        </row>
        <row r="259">
          <cell r="AD259" t="str">
            <v>√</v>
          </cell>
          <cell r="AE259" t="str">
            <v>√</v>
          </cell>
          <cell r="AF259" t="str">
            <v>√</v>
          </cell>
          <cell r="AG259" t="str">
            <v>√</v>
          </cell>
          <cell r="AH259" t="str">
            <v>√</v>
          </cell>
        </row>
        <row r="259">
          <cell r="AJ259" t="str">
            <v>Δ</v>
          </cell>
        </row>
        <row r="260">
          <cell r="E260" t="str">
            <v>加班</v>
          </cell>
        </row>
        <row r="261">
          <cell r="B261">
            <v>1699</v>
          </cell>
          <cell r="C261" t="str">
            <v>YONG SALEAP</v>
          </cell>
          <cell r="D261">
            <v>44586</v>
          </cell>
          <cell r="E261" t="str">
            <v>上午</v>
          </cell>
          <cell r="F261" t="str">
            <v>◇</v>
          </cell>
        </row>
        <row r="261">
          <cell r="H261" t="str">
            <v>√</v>
          </cell>
          <cell r="I261" t="str">
            <v>√</v>
          </cell>
          <cell r="J261" t="str">
            <v>√</v>
          </cell>
          <cell r="K261" t="str">
            <v>√</v>
          </cell>
          <cell r="L261" t="str">
            <v>√</v>
          </cell>
          <cell r="M261" t="str">
            <v>√</v>
          </cell>
        </row>
        <row r="261">
          <cell r="O261" t="str">
            <v>√</v>
          </cell>
          <cell r="P261" t="str">
            <v>√</v>
          </cell>
          <cell r="Q261" t="str">
            <v>√</v>
          </cell>
          <cell r="R261" t="str">
            <v>√</v>
          </cell>
          <cell r="S261" t="str">
            <v>√</v>
          </cell>
          <cell r="T261" t="str">
            <v>×</v>
          </cell>
        </row>
        <row r="261">
          <cell r="V261" t="str">
            <v>√</v>
          </cell>
          <cell r="W261" t="str">
            <v>√</v>
          </cell>
          <cell r="X261" t="str">
            <v>√</v>
          </cell>
        </row>
        <row r="261">
          <cell r="AK261">
            <v>14</v>
          </cell>
          <cell r="AL261">
            <v>0</v>
          </cell>
          <cell r="AM261">
            <v>0</v>
          </cell>
          <cell r="AN261">
            <v>0</v>
          </cell>
          <cell r="AO261">
            <v>1</v>
          </cell>
        </row>
        <row r="262">
          <cell r="E262" t="str">
            <v>下午</v>
          </cell>
          <cell r="F262" t="str">
            <v>◇</v>
          </cell>
        </row>
        <row r="262">
          <cell r="H262" t="str">
            <v>√</v>
          </cell>
          <cell r="I262" t="str">
            <v>√</v>
          </cell>
          <cell r="J262" t="str">
            <v>√</v>
          </cell>
          <cell r="K262" t="str">
            <v>√</v>
          </cell>
          <cell r="L262" t="str">
            <v>√</v>
          </cell>
          <cell r="M262" t="str">
            <v>√</v>
          </cell>
        </row>
        <row r="262">
          <cell r="O262" t="str">
            <v>√</v>
          </cell>
          <cell r="P262" t="str">
            <v>√</v>
          </cell>
          <cell r="Q262" t="str">
            <v>√</v>
          </cell>
          <cell r="R262" t="str">
            <v>√</v>
          </cell>
          <cell r="S262" t="str">
            <v>√</v>
          </cell>
          <cell r="T262" t="str">
            <v>×</v>
          </cell>
        </row>
        <row r="262">
          <cell r="V262" t="str">
            <v>√</v>
          </cell>
          <cell r="W262" t="str">
            <v>√</v>
          </cell>
          <cell r="X262" t="str">
            <v>√</v>
          </cell>
        </row>
        <row r="263">
          <cell r="E263" t="str">
            <v>加班</v>
          </cell>
        </row>
        <row r="264">
          <cell r="B264">
            <v>1700</v>
          </cell>
          <cell r="C264" t="str">
            <v>BOEURN NGORL</v>
          </cell>
          <cell r="D264">
            <v>44586</v>
          </cell>
          <cell r="E264" t="str">
            <v>上午</v>
          </cell>
          <cell r="F264" t="str">
            <v>◇</v>
          </cell>
        </row>
        <row r="264">
          <cell r="H264" t="str">
            <v>√</v>
          </cell>
          <cell r="I264" t="str">
            <v>√</v>
          </cell>
          <cell r="J264" t="str">
            <v>√</v>
          </cell>
          <cell r="K264" t="str">
            <v>√</v>
          </cell>
          <cell r="L264" t="str">
            <v>√</v>
          </cell>
          <cell r="M264" t="str">
            <v>√</v>
          </cell>
        </row>
        <row r="264">
          <cell r="O264" t="str">
            <v>√</v>
          </cell>
          <cell r="P264" t="str">
            <v>√</v>
          </cell>
          <cell r="Q264" t="str">
            <v>√</v>
          </cell>
          <cell r="R264" t="str">
            <v>√</v>
          </cell>
          <cell r="S264" t="str">
            <v>√</v>
          </cell>
          <cell r="T264" t="str">
            <v>√</v>
          </cell>
        </row>
        <row r="264">
          <cell r="V264" t="str">
            <v>√</v>
          </cell>
          <cell r="W264" t="str">
            <v>√</v>
          </cell>
          <cell r="X264" t="str">
            <v>√</v>
          </cell>
        </row>
        <row r="264">
          <cell r="AK264">
            <v>15</v>
          </cell>
          <cell r="AL264">
            <v>0</v>
          </cell>
          <cell r="AM264">
            <v>0</v>
          </cell>
          <cell r="AN264">
            <v>0</v>
          </cell>
          <cell r="AO264">
            <v>1</v>
          </cell>
        </row>
        <row r="265">
          <cell r="E265" t="str">
            <v>下午</v>
          </cell>
          <cell r="F265" t="str">
            <v>◇</v>
          </cell>
        </row>
        <row r="265">
          <cell r="H265" t="str">
            <v>√</v>
          </cell>
          <cell r="I265" t="str">
            <v>√</v>
          </cell>
          <cell r="J265" t="str">
            <v>√</v>
          </cell>
          <cell r="K265" t="str">
            <v>√</v>
          </cell>
          <cell r="L265" t="str">
            <v>√</v>
          </cell>
          <cell r="M265" t="str">
            <v>√</v>
          </cell>
        </row>
        <row r="265">
          <cell r="O265" t="str">
            <v>√</v>
          </cell>
          <cell r="P265" t="str">
            <v>√</v>
          </cell>
          <cell r="Q265" t="str">
            <v>√</v>
          </cell>
          <cell r="R265" t="str">
            <v>√</v>
          </cell>
          <cell r="S265" t="str">
            <v>√</v>
          </cell>
          <cell r="T265" t="str">
            <v>√</v>
          </cell>
        </row>
        <row r="265">
          <cell r="V265" t="str">
            <v>√</v>
          </cell>
          <cell r="W265" t="str">
            <v>√</v>
          </cell>
          <cell r="X265" t="str">
            <v>√</v>
          </cell>
        </row>
        <row r="266">
          <cell r="E266" t="str">
            <v>加班</v>
          </cell>
        </row>
        <row r="267">
          <cell r="B267">
            <v>1707</v>
          </cell>
          <cell r="C267" t="str">
            <v>CHHIEMPHALY KHAKNISRN</v>
          </cell>
          <cell r="D267">
            <v>44586</v>
          </cell>
          <cell r="E267" t="str">
            <v>上午</v>
          </cell>
          <cell r="F267" t="str">
            <v>◇</v>
          </cell>
        </row>
        <row r="267">
          <cell r="H267" t="str">
            <v>√</v>
          </cell>
          <cell r="I267" t="str">
            <v>√</v>
          </cell>
          <cell r="J267" t="str">
            <v>√</v>
          </cell>
          <cell r="K267" t="str">
            <v>√</v>
          </cell>
          <cell r="L267" t="str">
            <v>√</v>
          </cell>
          <cell r="M267" t="str">
            <v>√</v>
          </cell>
        </row>
        <row r="267">
          <cell r="O267" t="str">
            <v>√</v>
          </cell>
          <cell r="P267" t="str">
            <v>√</v>
          </cell>
          <cell r="Q267" t="str">
            <v>√</v>
          </cell>
          <cell r="R267" t="str">
            <v>√</v>
          </cell>
          <cell r="S267" t="str">
            <v>√</v>
          </cell>
          <cell r="T267" t="str">
            <v>√</v>
          </cell>
        </row>
        <row r="267">
          <cell r="V267" t="str">
            <v>√</v>
          </cell>
          <cell r="W267" t="str">
            <v>√</v>
          </cell>
          <cell r="X267" t="str">
            <v>√</v>
          </cell>
        </row>
        <row r="267">
          <cell r="AK267">
            <v>15</v>
          </cell>
          <cell r="AL267">
            <v>0</v>
          </cell>
          <cell r="AM267">
            <v>0</v>
          </cell>
          <cell r="AN267">
            <v>0</v>
          </cell>
          <cell r="AO267">
            <v>1</v>
          </cell>
        </row>
        <row r="268">
          <cell r="E268" t="str">
            <v>下午</v>
          </cell>
          <cell r="F268" t="str">
            <v>◇</v>
          </cell>
        </row>
        <row r="268">
          <cell r="H268" t="str">
            <v>√</v>
          </cell>
          <cell r="I268" t="str">
            <v>√</v>
          </cell>
          <cell r="J268" t="str">
            <v>√</v>
          </cell>
          <cell r="K268" t="str">
            <v>√</v>
          </cell>
          <cell r="L268" t="str">
            <v>√</v>
          </cell>
          <cell r="M268" t="str">
            <v>√</v>
          </cell>
        </row>
        <row r="268">
          <cell r="O268" t="str">
            <v>√</v>
          </cell>
          <cell r="P268" t="str">
            <v>√</v>
          </cell>
          <cell r="Q268" t="str">
            <v>√</v>
          </cell>
          <cell r="R268" t="str">
            <v>√</v>
          </cell>
          <cell r="S268" t="str">
            <v>√</v>
          </cell>
          <cell r="T268" t="str">
            <v>√</v>
          </cell>
        </row>
        <row r="268">
          <cell r="V268" t="str">
            <v>√</v>
          </cell>
          <cell r="W268" t="str">
            <v>√</v>
          </cell>
          <cell r="X268" t="str">
            <v>√</v>
          </cell>
        </row>
        <row r="269">
          <cell r="E269" t="str">
            <v>加班</v>
          </cell>
        </row>
        <row r="270">
          <cell r="B270">
            <v>1708</v>
          </cell>
          <cell r="C270" t="str">
            <v>KONG DAVUTH</v>
          </cell>
          <cell r="D270">
            <v>44586</v>
          </cell>
          <cell r="E270" t="str">
            <v>上午</v>
          </cell>
          <cell r="F270" t="str">
            <v>◇</v>
          </cell>
        </row>
        <row r="270">
          <cell r="H270" t="str">
            <v>√</v>
          </cell>
          <cell r="I270" t="str">
            <v>√</v>
          </cell>
          <cell r="J270" t="str">
            <v>√</v>
          </cell>
          <cell r="K270" t="str">
            <v>√</v>
          </cell>
          <cell r="L270" t="str">
            <v>√</v>
          </cell>
          <cell r="M270" t="str">
            <v>√</v>
          </cell>
        </row>
        <row r="270">
          <cell r="O270" t="str">
            <v>√</v>
          </cell>
          <cell r="P270" t="str">
            <v>√</v>
          </cell>
          <cell r="Q270" t="str">
            <v>√</v>
          </cell>
          <cell r="R270" t="str">
            <v>√</v>
          </cell>
          <cell r="S270" t="str">
            <v>√</v>
          </cell>
          <cell r="T270" t="str">
            <v>√</v>
          </cell>
        </row>
        <row r="270">
          <cell r="V270" t="str">
            <v>√</v>
          </cell>
          <cell r="W270" t="str">
            <v>√</v>
          </cell>
          <cell r="X270" t="str">
            <v>√</v>
          </cell>
        </row>
        <row r="270">
          <cell r="AK270">
            <v>15</v>
          </cell>
          <cell r="AL270">
            <v>0</v>
          </cell>
          <cell r="AM270">
            <v>0</v>
          </cell>
          <cell r="AN270">
            <v>0</v>
          </cell>
          <cell r="AO270">
            <v>1</v>
          </cell>
        </row>
        <row r="271">
          <cell r="E271" t="str">
            <v>下午</v>
          </cell>
          <cell r="F271" t="str">
            <v>◇</v>
          </cell>
        </row>
        <row r="271">
          <cell r="H271" t="str">
            <v>√</v>
          </cell>
          <cell r="I271" t="str">
            <v>√</v>
          </cell>
          <cell r="J271" t="str">
            <v>√</v>
          </cell>
          <cell r="K271" t="str">
            <v>√</v>
          </cell>
          <cell r="L271" t="str">
            <v>√</v>
          </cell>
          <cell r="M271" t="str">
            <v>√</v>
          </cell>
        </row>
        <row r="271">
          <cell r="O271" t="str">
            <v>√</v>
          </cell>
          <cell r="P271" t="str">
            <v>√</v>
          </cell>
          <cell r="Q271" t="str">
            <v>√</v>
          </cell>
          <cell r="R271" t="str">
            <v>√</v>
          </cell>
          <cell r="S271" t="str">
            <v>√</v>
          </cell>
          <cell r="T271" t="str">
            <v>√</v>
          </cell>
        </row>
        <row r="271">
          <cell r="V271" t="str">
            <v>√</v>
          </cell>
          <cell r="W271" t="str">
            <v>√</v>
          </cell>
          <cell r="X271" t="str">
            <v>√</v>
          </cell>
        </row>
        <row r="272">
          <cell r="E272" t="str">
            <v>加班</v>
          </cell>
        </row>
        <row r="273">
          <cell r="B273">
            <v>1720</v>
          </cell>
          <cell r="C273" t="str">
            <v>CHHEB SINET</v>
          </cell>
          <cell r="D273">
            <v>44587</v>
          </cell>
          <cell r="E273" t="str">
            <v>上午</v>
          </cell>
          <cell r="F273" t="str">
            <v>◇</v>
          </cell>
        </row>
        <row r="273">
          <cell r="H273" t="str">
            <v>Δ</v>
          </cell>
          <cell r="I273" t="str">
            <v>√</v>
          </cell>
          <cell r="J273" t="str">
            <v>√</v>
          </cell>
          <cell r="K273" t="str">
            <v>√</v>
          </cell>
          <cell r="L273" t="str">
            <v>√</v>
          </cell>
          <cell r="M273" t="str">
            <v>√</v>
          </cell>
        </row>
        <row r="273">
          <cell r="O273" t="str">
            <v>√</v>
          </cell>
          <cell r="P273" t="str">
            <v>√</v>
          </cell>
          <cell r="Q273" t="str">
            <v>√</v>
          </cell>
          <cell r="R273" t="str">
            <v>√</v>
          </cell>
          <cell r="S273" t="str">
            <v>√</v>
          </cell>
          <cell r="T273" t="str">
            <v>√</v>
          </cell>
        </row>
        <row r="273">
          <cell r="V273" t="str">
            <v>√</v>
          </cell>
          <cell r="W273" t="str">
            <v>√</v>
          </cell>
          <cell r="X273" t="str">
            <v>√</v>
          </cell>
          <cell r="Y273" t="str">
            <v>√</v>
          </cell>
          <cell r="Z273" t="str">
            <v>√</v>
          </cell>
        </row>
        <row r="273">
          <cell r="AD273" t="str">
            <v>×</v>
          </cell>
          <cell r="AE273" t="str">
            <v>√</v>
          </cell>
          <cell r="AF273" t="str">
            <v>√</v>
          </cell>
          <cell r="AG273" t="str">
            <v>√</v>
          </cell>
          <cell r="AH273" t="str">
            <v>√</v>
          </cell>
        </row>
        <row r="273">
          <cell r="AJ273" t="str">
            <v>√</v>
          </cell>
          <cell r="AK273">
            <v>21</v>
          </cell>
          <cell r="AL273">
            <v>0</v>
          </cell>
          <cell r="AM273">
            <v>1</v>
          </cell>
          <cell r="AN273">
            <v>0</v>
          </cell>
          <cell r="AO273">
            <v>1</v>
          </cell>
        </row>
        <row r="274">
          <cell r="E274" t="str">
            <v>下午</v>
          </cell>
          <cell r="F274" t="str">
            <v>◇</v>
          </cell>
        </row>
        <row r="274">
          <cell r="H274" t="str">
            <v>Δ</v>
          </cell>
          <cell r="I274" t="str">
            <v>√</v>
          </cell>
          <cell r="J274" t="str">
            <v>√</v>
          </cell>
          <cell r="K274" t="str">
            <v>√</v>
          </cell>
          <cell r="L274" t="str">
            <v>√</v>
          </cell>
          <cell r="M274" t="str">
            <v>√</v>
          </cell>
        </row>
        <row r="274">
          <cell r="O274" t="str">
            <v>√</v>
          </cell>
          <cell r="P274" t="str">
            <v>√</v>
          </cell>
          <cell r="Q274" t="str">
            <v>√</v>
          </cell>
          <cell r="R274" t="str">
            <v>√</v>
          </cell>
          <cell r="S274" t="str">
            <v>√</v>
          </cell>
          <cell r="T274" t="str">
            <v>√</v>
          </cell>
        </row>
        <row r="274">
          <cell r="V274" t="str">
            <v>√</v>
          </cell>
          <cell r="W274" t="str">
            <v>√</v>
          </cell>
          <cell r="X274" t="str">
            <v>√</v>
          </cell>
          <cell r="Y274" t="str">
            <v>√</v>
          </cell>
          <cell r="Z274" t="str">
            <v>√</v>
          </cell>
        </row>
        <row r="274">
          <cell r="AD274" t="str">
            <v>×</v>
          </cell>
          <cell r="AE274" t="str">
            <v>√</v>
          </cell>
          <cell r="AF274" t="str">
            <v>√</v>
          </cell>
          <cell r="AG274" t="str">
            <v>√</v>
          </cell>
          <cell r="AH274" t="str">
            <v>√</v>
          </cell>
        </row>
        <row r="274">
          <cell r="AJ274" t="str">
            <v>√</v>
          </cell>
        </row>
        <row r="275">
          <cell r="E275" t="str">
            <v>加班</v>
          </cell>
        </row>
        <row r="276">
          <cell r="B276">
            <v>1739</v>
          </cell>
          <cell r="C276" t="str">
            <v>KOP SREYNA</v>
          </cell>
          <cell r="D276">
            <v>44589</v>
          </cell>
          <cell r="E276" t="str">
            <v>上午</v>
          </cell>
          <cell r="F276" t="str">
            <v>◇</v>
          </cell>
        </row>
        <row r="276">
          <cell r="H276" t="str">
            <v>√</v>
          </cell>
          <cell r="I276" t="str">
            <v>√</v>
          </cell>
          <cell r="J276" t="str">
            <v>√</v>
          </cell>
          <cell r="K276" t="str">
            <v>√</v>
          </cell>
          <cell r="L276" t="str">
            <v>√</v>
          </cell>
          <cell r="M276" t="str">
            <v>√</v>
          </cell>
        </row>
        <row r="276">
          <cell r="O276" t="str">
            <v>√</v>
          </cell>
          <cell r="P276" t="str">
            <v>√</v>
          </cell>
          <cell r="Q276" t="str">
            <v>√</v>
          </cell>
          <cell r="R276" t="str">
            <v>√</v>
          </cell>
          <cell r="S276" t="str">
            <v>√</v>
          </cell>
          <cell r="T276" t="str">
            <v>√</v>
          </cell>
        </row>
        <row r="276">
          <cell r="V276" t="str">
            <v>√</v>
          </cell>
          <cell r="W276" t="str">
            <v>√</v>
          </cell>
          <cell r="X276" t="str">
            <v>√</v>
          </cell>
        </row>
        <row r="276">
          <cell r="AK276">
            <v>15</v>
          </cell>
          <cell r="AL276">
            <v>0</v>
          </cell>
          <cell r="AM276">
            <v>0</v>
          </cell>
          <cell r="AN276">
            <v>0</v>
          </cell>
          <cell r="AO276">
            <v>1</v>
          </cell>
        </row>
        <row r="277">
          <cell r="E277" t="str">
            <v>下午</v>
          </cell>
          <cell r="F277" t="str">
            <v>◇</v>
          </cell>
        </row>
        <row r="277">
          <cell r="H277" t="str">
            <v>√</v>
          </cell>
          <cell r="I277" t="str">
            <v>√</v>
          </cell>
          <cell r="J277" t="str">
            <v>√</v>
          </cell>
          <cell r="K277" t="str">
            <v>√</v>
          </cell>
          <cell r="L277" t="str">
            <v>√</v>
          </cell>
          <cell r="M277" t="str">
            <v>√</v>
          </cell>
        </row>
        <row r="277">
          <cell r="O277" t="str">
            <v>√</v>
          </cell>
          <cell r="P277" t="str">
            <v>√</v>
          </cell>
          <cell r="Q277" t="str">
            <v>√</v>
          </cell>
          <cell r="R277" t="str">
            <v>√</v>
          </cell>
          <cell r="S277" t="str">
            <v>√</v>
          </cell>
          <cell r="T277" t="str">
            <v>√</v>
          </cell>
        </row>
        <row r="277">
          <cell r="V277" t="str">
            <v>√</v>
          </cell>
          <cell r="W277" t="str">
            <v>√</v>
          </cell>
          <cell r="X277" t="str">
            <v>√</v>
          </cell>
        </row>
        <row r="278">
          <cell r="E278" t="str">
            <v>加班</v>
          </cell>
        </row>
        <row r="279">
          <cell r="B279">
            <v>1722</v>
          </cell>
          <cell r="C279" t="str">
            <v>KHIEV PISET</v>
          </cell>
          <cell r="D279">
            <v>44587</v>
          </cell>
          <cell r="E279" t="str">
            <v>上午</v>
          </cell>
          <cell r="F279" t="str">
            <v>◇</v>
          </cell>
        </row>
        <row r="279">
          <cell r="H279" t="str">
            <v>√</v>
          </cell>
          <cell r="I279" t="str">
            <v>√</v>
          </cell>
          <cell r="J279" t="str">
            <v>√</v>
          </cell>
          <cell r="K279" t="str">
            <v>√</v>
          </cell>
          <cell r="L279" t="str">
            <v>√</v>
          </cell>
          <cell r="M279" t="str">
            <v>√</v>
          </cell>
        </row>
        <row r="279">
          <cell r="O279" t="str">
            <v>√</v>
          </cell>
          <cell r="P279" t="str">
            <v>√</v>
          </cell>
          <cell r="Q279" t="str">
            <v>√</v>
          </cell>
          <cell r="R279" t="str">
            <v>√</v>
          </cell>
          <cell r="S279" t="str">
            <v>√</v>
          </cell>
          <cell r="T279" t="str">
            <v>√</v>
          </cell>
        </row>
        <row r="279">
          <cell r="V279" t="str">
            <v>√</v>
          </cell>
          <cell r="W279" t="str">
            <v>√</v>
          </cell>
          <cell r="X279" t="str">
            <v>√</v>
          </cell>
        </row>
        <row r="279">
          <cell r="AK279">
            <v>15</v>
          </cell>
          <cell r="AL279">
            <v>0</v>
          </cell>
          <cell r="AM279">
            <v>0</v>
          </cell>
          <cell r="AN279">
            <v>0</v>
          </cell>
          <cell r="AO279">
            <v>1</v>
          </cell>
        </row>
        <row r="280">
          <cell r="E280" t="str">
            <v>下午</v>
          </cell>
          <cell r="F280" t="str">
            <v>◇</v>
          </cell>
        </row>
        <row r="280">
          <cell r="H280" t="str">
            <v>√</v>
          </cell>
          <cell r="I280" t="str">
            <v>√</v>
          </cell>
          <cell r="J280" t="str">
            <v>√</v>
          </cell>
          <cell r="K280" t="str">
            <v>√</v>
          </cell>
          <cell r="L280" t="str">
            <v>√</v>
          </cell>
          <cell r="M280" t="str">
            <v>√</v>
          </cell>
        </row>
        <row r="280">
          <cell r="O280" t="str">
            <v>√</v>
          </cell>
          <cell r="P280" t="str">
            <v>√</v>
          </cell>
          <cell r="Q280" t="str">
            <v>√</v>
          </cell>
          <cell r="R280" t="str">
            <v>√</v>
          </cell>
          <cell r="S280" t="str">
            <v>√</v>
          </cell>
          <cell r="T280" t="str">
            <v>√</v>
          </cell>
        </row>
        <row r="280">
          <cell r="V280" t="str">
            <v>√</v>
          </cell>
          <cell r="W280" t="str">
            <v>√</v>
          </cell>
          <cell r="X280" t="str">
            <v>√</v>
          </cell>
        </row>
        <row r="281">
          <cell r="E281" t="str">
            <v>加班</v>
          </cell>
        </row>
        <row r="282">
          <cell r="B282">
            <v>1732</v>
          </cell>
          <cell r="C282" t="str">
            <v>SOME NYSA</v>
          </cell>
          <cell r="D282">
            <v>44589</v>
          </cell>
          <cell r="E282" t="str">
            <v>上午</v>
          </cell>
          <cell r="F282" t="str">
            <v>◇</v>
          </cell>
        </row>
        <row r="282">
          <cell r="H282" t="str">
            <v>√</v>
          </cell>
          <cell r="I282" t="str">
            <v>√</v>
          </cell>
          <cell r="J282" t="str">
            <v>√</v>
          </cell>
          <cell r="K282" t="str">
            <v>√</v>
          </cell>
          <cell r="L282" t="str">
            <v>√</v>
          </cell>
          <cell r="M282" t="str">
            <v>√</v>
          </cell>
        </row>
        <row r="282">
          <cell r="O282" t="str">
            <v>×</v>
          </cell>
          <cell r="P282" t="str">
            <v>√</v>
          </cell>
          <cell r="Q282" t="str">
            <v>√</v>
          </cell>
          <cell r="R282" t="str">
            <v>√</v>
          </cell>
          <cell r="S282" t="str">
            <v>√</v>
          </cell>
          <cell r="T282" t="str">
            <v>√</v>
          </cell>
        </row>
        <row r="282">
          <cell r="V282" t="str">
            <v>√</v>
          </cell>
          <cell r="W282" t="str">
            <v>√</v>
          </cell>
          <cell r="X282" t="str">
            <v>√</v>
          </cell>
          <cell r="Y282" t="str">
            <v>√</v>
          </cell>
          <cell r="Z282" t="str">
            <v>√</v>
          </cell>
        </row>
        <row r="282">
          <cell r="AD282" t="str">
            <v>√</v>
          </cell>
          <cell r="AE282" t="str">
            <v>√</v>
          </cell>
          <cell r="AF282" t="str">
            <v>√</v>
          </cell>
          <cell r="AG282" t="str">
            <v>√</v>
          </cell>
          <cell r="AH282" t="str">
            <v>√</v>
          </cell>
        </row>
        <row r="282">
          <cell r="AJ282" t="str">
            <v>√</v>
          </cell>
          <cell r="AK282">
            <v>22</v>
          </cell>
          <cell r="AL282">
            <v>0</v>
          </cell>
          <cell r="AM282">
            <v>0</v>
          </cell>
          <cell r="AN282">
            <v>0</v>
          </cell>
          <cell r="AO282">
            <v>1</v>
          </cell>
        </row>
        <row r="283">
          <cell r="E283" t="str">
            <v>下午</v>
          </cell>
          <cell r="F283" t="str">
            <v>◇</v>
          </cell>
        </row>
        <row r="283">
          <cell r="H283" t="str">
            <v>√</v>
          </cell>
          <cell r="I283" t="str">
            <v>√</v>
          </cell>
          <cell r="J283" t="str">
            <v>√</v>
          </cell>
          <cell r="K283" t="str">
            <v>√</v>
          </cell>
          <cell r="L283" t="str">
            <v>√</v>
          </cell>
          <cell r="M283" t="str">
            <v>√</v>
          </cell>
        </row>
        <row r="283">
          <cell r="O283" t="str">
            <v>×</v>
          </cell>
          <cell r="P283" t="str">
            <v>√</v>
          </cell>
          <cell r="Q283" t="str">
            <v>√</v>
          </cell>
          <cell r="R283" t="str">
            <v>√</v>
          </cell>
          <cell r="S283" t="str">
            <v>√</v>
          </cell>
          <cell r="T283" t="str">
            <v>√</v>
          </cell>
        </row>
        <row r="283">
          <cell r="V283" t="str">
            <v>√</v>
          </cell>
          <cell r="W283" t="str">
            <v>√</v>
          </cell>
          <cell r="X283" t="str">
            <v>√</v>
          </cell>
          <cell r="Y283" t="str">
            <v>√</v>
          </cell>
          <cell r="Z283" t="str">
            <v>√</v>
          </cell>
        </row>
        <row r="283">
          <cell r="AD283" t="str">
            <v>√</v>
          </cell>
          <cell r="AE283" t="str">
            <v>√</v>
          </cell>
          <cell r="AF283" t="str">
            <v>√</v>
          </cell>
          <cell r="AG283" t="str">
            <v>√</v>
          </cell>
          <cell r="AH283" t="str">
            <v>√</v>
          </cell>
        </row>
        <row r="283">
          <cell r="AJ283" t="str">
            <v>√</v>
          </cell>
        </row>
        <row r="284">
          <cell r="E284" t="str">
            <v>加班</v>
          </cell>
        </row>
        <row r="285">
          <cell r="B285">
            <v>1768</v>
          </cell>
          <cell r="C285" t="str">
            <v>RATH SOKHEA</v>
          </cell>
          <cell r="D285">
            <v>44594</v>
          </cell>
          <cell r="E285" t="str">
            <v>上午</v>
          </cell>
          <cell r="F285" t="str">
            <v>◇</v>
          </cell>
        </row>
        <row r="285">
          <cell r="H285" t="str">
            <v>√</v>
          </cell>
          <cell r="I285" t="str">
            <v>√</v>
          </cell>
          <cell r="J285" t="str">
            <v>√</v>
          </cell>
          <cell r="K285" t="str">
            <v>√</v>
          </cell>
          <cell r="L285" t="str">
            <v>√</v>
          </cell>
          <cell r="M285" t="str">
            <v>√</v>
          </cell>
        </row>
        <row r="285">
          <cell r="O285" t="str">
            <v>√</v>
          </cell>
          <cell r="P285" t="str">
            <v>√</v>
          </cell>
          <cell r="Q285" t="str">
            <v>√</v>
          </cell>
          <cell r="R285" t="str">
            <v>√</v>
          </cell>
          <cell r="S285" t="str">
            <v>√</v>
          </cell>
          <cell r="T285" t="str">
            <v>√</v>
          </cell>
        </row>
        <row r="285">
          <cell r="V285" t="str">
            <v>√</v>
          </cell>
          <cell r="W285" t="str">
            <v>√</v>
          </cell>
        </row>
        <row r="285">
          <cell r="AK285">
            <v>14</v>
          </cell>
          <cell r="AL285">
            <v>0</v>
          </cell>
          <cell r="AM285">
            <v>0</v>
          </cell>
          <cell r="AN285">
            <v>0</v>
          </cell>
          <cell r="AO285">
            <v>1</v>
          </cell>
        </row>
        <row r="286">
          <cell r="E286" t="str">
            <v>下午</v>
          </cell>
          <cell r="F286" t="str">
            <v>◇</v>
          </cell>
        </row>
        <row r="286">
          <cell r="H286" t="str">
            <v>√</v>
          </cell>
          <cell r="I286" t="str">
            <v>√</v>
          </cell>
          <cell r="J286" t="str">
            <v>√</v>
          </cell>
          <cell r="K286" t="str">
            <v>√</v>
          </cell>
          <cell r="L286" t="str">
            <v>√</v>
          </cell>
          <cell r="M286" t="str">
            <v>√</v>
          </cell>
        </row>
        <row r="286">
          <cell r="O286" t="str">
            <v>√</v>
          </cell>
          <cell r="P286" t="str">
            <v>√</v>
          </cell>
          <cell r="Q286" t="str">
            <v>√</v>
          </cell>
          <cell r="R286" t="str">
            <v>√</v>
          </cell>
          <cell r="S286" t="str">
            <v>√</v>
          </cell>
          <cell r="T286" t="str">
            <v>√</v>
          </cell>
        </row>
        <row r="286">
          <cell r="V286" t="str">
            <v>√</v>
          </cell>
          <cell r="W286" t="str">
            <v>√</v>
          </cell>
        </row>
        <row r="287">
          <cell r="E287" t="str">
            <v>加班</v>
          </cell>
        </row>
        <row r="288">
          <cell r="B288">
            <v>1769</v>
          </cell>
          <cell r="C288" t="str">
            <v>YOEM BOREY</v>
          </cell>
          <cell r="D288">
            <v>44594</v>
          </cell>
          <cell r="E288" t="str">
            <v>上午</v>
          </cell>
          <cell r="F288" t="str">
            <v>◇</v>
          </cell>
        </row>
        <row r="288">
          <cell r="H288" t="str">
            <v>√</v>
          </cell>
          <cell r="I288" t="str">
            <v>√</v>
          </cell>
          <cell r="J288" t="str">
            <v>√</v>
          </cell>
          <cell r="K288" t="str">
            <v>√</v>
          </cell>
          <cell r="L288" t="str">
            <v>√</v>
          </cell>
          <cell r="M288" t="str">
            <v>√</v>
          </cell>
        </row>
        <row r="288">
          <cell r="O288" t="str">
            <v>√</v>
          </cell>
          <cell r="P288" t="str">
            <v>√</v>
          </cell>
          <cell r="Q288" t="str">
            <v>√</v>
          </cell>
          <cell r="R288" t="str">
            <v>√</v>
          </cell>
          <cell r="S288" t="str">
            <v>√</v>
          </cell>
          <cell r="T288" t="str">
            <v>√</v>
          </cell>
        </row>
        <row r="288">
          <cell r="V288" t="str">
            <v>√</v>
          </cell>
          <cell r="W288" t="str">
            <v>√</v>
          </cell>
          <cell r="X288" t="str">
            <v>√</v>
          </cell>
        </row>
        <row r="288">
          <cell r="AK288">
            <v>15</v>
          </cell>
          <cell r="AL288">
            <v>0</v>
          </cell>
          <cell r="AM288">
            <v>0</v>
          </cell>
          <cell r="AN288">
            <v>0</v>
          </cell>
          <cell r="AO288">
            <v>1</v>
          </cell>
        </row>
        <row r="289">
          <cell r="E289" t="str">
            <v>下午</v>
          </cell>
          <cell r="F289" t="str">
            <v>◇</v>
          </cell>
        </row>
        <row r="289">
          <cell r="H289" t="str">
            <v>√</v>
          </cell>
          <cell r="I289" t="str">
            <v>√</v>
          </cell>
          <cell r="J289" t="str">
            <v>√</v>
          </cell>
          <cell r="K289" t="str">
            <v>√</v>
          </cell>
          <cell r="L289" t="str">
            <v>√</v>
          </cell>
          <cell r="M289" t="str">
            <v>√</v>
          </cell>
        </row>
        <row r="289">
          <cell r="O289" t="str">
            <v>√</v>
          </cell>
          <cell r="P289" t="str">
            <v>√</v>
          </cell>
          <cell r="Q289" t="str">
            <v>√</v>
          </cell>
          <cell r="R289" t="str">
            <v>√</v>
          </cell>
          <cell r="S289" t="str">
            <v>√</v>
          </cell>
          <cell r="T289" t="str">
            <v>√</v>
          </cell>
        </row>
        <row r="289">
          <cell r="V289" t="str">
            <v>√</v>
          </cell>
          <cell r="W289" t="str">
            <v>√</v>
          </cell>
          <cell r="X289" t="str">
            <v>√</v>
          </cell>
        </row>
        <row r="290">
          <cell r="E290" t="str">
            <v>加班</v>
          </cell>
        </row>
        <row r="291">
          <cell r="B291">
            <v>1782</v>
          </cell>
          <cell r="C291" t="str">
            <v>SEO SABAN</v>
          </cell>
          <cell r="D291">
            <v>44595</v>
          </cell>
          <cell r="E291" t="str">
            <v>上午</v>
          </cell>
          <cell r="F291" t="str">
            <v>◇</v>
          </cell>
        </row>
        <row r="291">
          <cell r="H291" t="str">
            <v>√</v>
          </cell>
          <cell r="I291" t="str">
            <v>×</v>
          </cell>
          <cell r="J291" t="str">
            <v>√</v>
          </cell>
          <cell r="K291" t="str">
            <v>√</v>
          </cell>
          <cell r="L291" t="str">
            <v>√</v>
          </cell>
          <cell r="M291" t="str">
            <v>√</v>
          </cell>
        </row>
        <row r="291">
          <cell r="O291" t="str">
            <v>√</v>
          </cell>
          <cell r="P291" t="str">
            <v>√</v>
          </cell>
          <cell r="Q291" t="str">
            <v>√</v>
          </cell>
          <cell r="R291" t="str">
            <v>√</v>
          </cell>
          <cell r="S291" t="str">
            <v>√</v>
          </cell>
          <cell r="T291" t="str">
            <v>√</v>
          </cell>
        </row>
        <row r="291">
          <cell r="V291" t="str">
            <v>√</v>
          </cell>
          <cell r="W291" t="str">
            <v>√</v>
          </cell>
          <cell r="X291" t="str">
            <v>√</v>
          </cell>
        </row>
        <row r="291">
          <cell r="AK291">
            <v>14.5</v>
          </cell>
          <cell r="AL291">
            <v>0</v>
          </cell>
          <cell r="AM291">
            <v>0</v>
          </cell>
          <cell r="AN291">
            <v>0</v>
          </cell>
          <cell r="AO291">
            <v>1</v>
          </cell>
        </row>
        <row r="292">
          <cell r="E292" t="str">
            <v>下午</v>
          </cell>
          <cell r="F292" t="str">
            <v>◇</v>
          </cell>
        </row>
        <row r="292">
          <cell r="H292" t="str">
            <v>√</v>
          </cell>
          <cell r="I292" t="str">
            <v>√</v>
          </cell>
          <cell r="J292" t="str">
            <v>√</v>
          </cell>
          <cell r="K292" t="str">
            <v>√</v>
          </cell>
          <cell r="L292" t="str">
            <v>√</v>
          </cell>
          <cell r="M292" t="str">
            <v>√</v>
          </cell>
        </row>
        <row r="292">
          <cell r="O292" t="str">
            <v>√</v>
          </cell>
          <cell r="P292" t="str">
            <v>√</v>
          </cell>
          <cell r="Q292" t="str">
            <v>√</v>
          </cell>
          <cell r="R292" t="str">
            <v>√</v>
          </cell>
          <cell r="S292" t="str">
            <v>√</v>
          </cell>
          <cell r="T292" t="str">
            <v>√</v>
          </cell>
        </row>
        <row r="292">
          <cell r="V292" t="str">
            <v>√</v>
          </cell>
          <cell r="W292" t="str">
            <v>√</v>
          </cell>
          <cell r="X292" t="str">
            <v>√</v>
          </cell>
        </row>
        <row r="293">
          <cell r="E293" t="str">
            <v>加班</v>
          </cell>
        </row>
        <row r="294">
          <cell r="B294">
            <v>1818</v>
          </cell>
          <cell r="C294" t="str">
            <v>MOL RY</v>
          </cell>
          <cell r="D294">
            <v>44601</v>
          </cell>
          <cell r="E294" t="str">
            <v>上午</v>
          </cell>
          <cell r="F294" t="str">
            <v>◇</v>
          </cell>
        </row>
        <row r="294">
          <cell r="H294" t="str">
            <v>√</v>
          </cell>
          <cell r="I294" t="str">
            <v>√</v>
          </cell>
          <cell r="J294" t="str">
            <v>√</v>
          </cell>
          <cell r="K294" t="str">
            <v>√</v>
          </cell>
          <cell r="L294" t="str">
            <v>√</v>
          </cell>
          <cell r="M294" t="str">
            <v>√</v>
          </cell>
        </row>
        <row r="294">
          <cell r="O294" t="str">
            <v>√</v>
          </cell>
          <cell r="P294" t="str">
            <v>√</v>
          </cell>
          <cell r="Q294" t="str">
            <v>√</v>
          </cell>
          <cell r="R294" t="str">
            <v>√</v>
          </cell>
          <cell r="S294" t="str">
            <v>√</v>
          </cell>
          <cell r="T294" t="str">
            <v>√</v>
          </cell>
        </row>
        <row r="294">
          <cell r="V294" t="str">
            <v>2.①</v>
          </cell>
          <cell r="W294" t="str">
            <v>√</v>
          </cell>
          <cell r="X294" t="str">
            <v>√</v>
          </cell>
        </row>
        <row r="294">
          <cell r="AK294">
            <v>14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</row>
        <row r="295">
          <cell r="E295" t="str">
            <v>下午</v>
          </cell>
          <cell r="F295" t="str">
            <v>◇</v>
          </cell>
        </row>
        <row r="295">
          <cell r="H295" t="str">
            <v>√</v>
          </cell>
          <cell r="I295" t="str">
            <v>√</v>
          </cell>
          <cell r="J295" t="str">
            <v>√</v>
          </cell>
          <cell r="K295" t="str">
            <v>√</v>
          </cell>
          <cell r="L295" t="str">
            <v>√</v>
          </cell>
          <cell r="M295" t="str">
            <v>√</v>
          </cell>
        </row>
        <row r="295">
          <cell r="O295" t="str">
            <v>√</v>
          </cell>
          <cell r="P295" t="str">
            <v>√</v>
          </cell>
          <cell r="Q295" t="str">
            <v>√</v>
          </cell>
          <cell r="R295" t="str">
            <v>√</v>
          </cell>
          <cell r="S295" t="str">
            <v>√</v>
          </cell>
          <cell r="T295" t="str">
            <v>√</v>
          </cell>
        </row>
        <row r="295">
          <cell r="V295" t="str">
            <v>2.①</v>
          </cell>
          <cell r="W295" t="str">
            <v>√</v>
          </cell>
          <cell r="X295" t="str">
            <v>√</v>
          </cell>
        </row>
        <row r="296">
          <cell r="E296" t="str">
            <v>加班</v>
          </cell>
        </row>
        <row r="297">
          <cell r="B297">
            <v>1828</v>
          </cell>
          <cell r="C297" t="str">
            <v>CHUT SREYKONG</v>
          </cell>
          <cell r="D297">
            <v>44604</v>
          </cell>
          <cell r="E297" t="str">
            <v>上午</v>
          </cell>
          <cell r="F297" t="str">
            <v>◇</v>
          </cell>
        </row>
        <row r="297">
          <cell r="H297" t="str">
            <v>√</v>
          </cell>
          <cell r="I297" t="str">
            <v>√</v>
          </cell>
          <cell r="J297" t="str">
            <v>√</v>
          </cell>
          <cell r="K297" t="str">
            <v>√</v>
          </cell>
          <cell r="L297" t="str">
            <v>√</v>
          </cell>
          <cell r="M297" t="str">
            <v>√</v>
          </cell>
        </row>
        <row r="297">
          <cell r="O297" t="str">
            <v>√</v>
          </cell>
          <cell r="P297" t="str">
            <v>√</v>
          </cell>
          <cell r="Q297" t="str">
            <v>√</v>
          </cell>
          <cell r="R297" t="str">
            <v>√</v>
          </cell>
          <cell r="S297" t="str">
            <v>√</v>
          </cell>
          <cell r="T297" t="str">
            <v>√</v>
          </cell>
        </row>
        <row r="297">
          <cell r="V297" t="str">
            <v>√</v>
          </cell>
          <cell r="W297" t="str">
            <v>√</v>
          </cell>
          <cell r="X297" t="str">
            <v>√</v>
          </cell>
        </row>
        <row r="297">
          <cell r="AK297">
            <v>15</v>
          </cell>
          <cell r="AL297">
            <v>0</v>
          </cell>
          <cell r="AM297">
            <v>0</v>
          </cell>
          <cell r="AN297">
            <v>0</v>
          </cell>
          <cell r="AO297">
            <v>1</v>
          </cell>
        </row>
        <row r="298">
          <cell r="E298" t="str">
            <v>下午</v>
          </cell>
          <cell r="F298" t="str">
            <v>◇</v>
          </cell>
        </row>
        <row r="298">
          <cell r="H298" t="str">
            <v>√</v>
          </cell>
          <cell r="I298" t="str">
            <v>√</v>
          </cell>
          <cell r="J298" t="str">
            <v>√</v>
          </cell>
          <cell r="K298" t="str">
            <v>√</v>
          </cell>
          <cell r="L298" t="str">
            <v>√</v>
          </cell>
          <cell r="M298" t="str">
            <v>√</v>
          </cell>
        </row>
        <row r="298">
          <cell r="O298" t="str">
            <v>√</v>
          </cell>
          <cell r="P298" t="str">
            <v>√</v>
          </cell>
          <cell r="Q298" t="str">
            <v>√</v>
          </cell>
          <cell r="R298" t="str">
            <v>√</v>
          </cell>
          <cell r="S298" t="str">
            <v>√</v>
          </cell>
          <cell r="T298" t="str">
            <v>√</v>
          </cell>
        </row>
        <row r="298">
          <cell r="V298" t="str">
            <v>√</v>
          </cell>
          <cell r="W298" t="str">
            <v>√</v>
          </cell>
          <cell r="X298" t="str">
            <v>√</v>
          </cell>
        </row>
        <row r="299">
          <cell r="E299" t="str">
            <v>加班</v>
          </cell>
        </row>
        <row r="300">
          <cell r="B300">
            <v>1855</v>
          </cell>
          <cell r="C300" t="str">
            <v>SORN SAMEN</v>
          </cell>
          <cell r="D300">
            <v>44614</v>
          </cell>
          <cell r="E300" t="str">
            <v>上午</v>
          </cell>
          <cell r="F300" t="str">
            <v>◇</v>
          </cell>
        </row>
        <row r="300">
          <cell r="H300" t="str">
            <v>√</v>
          </cell>
          <cell r="I300" t="str">
            <v>√</v>
          </cell>
          <cell r="J300" t="str">
            <v>√</v>
          </cell>
          <cell r="K300" t="str">
            <v>√</v>
          </cell>
          <cell r="L300" t="str">
            <v>√</v>
          </cell>
          <cell r="M300" t="str">
            <v>√</v>
          </cell>
        </row>
        <row r="300">
          <cell r="O300" t="str">
            <v>√</v>
          </cell>
          <cell r="P300" t="str">
            <v>√</v>
          </cell>
          <cell r="Q300" t="str">
            <v>√</v>
          </cell>
          <cell r="R300" t="str">
            <v>√</v>
          </cell>
          <cell r="S300" t="str">
            <v>√</v>
          </cell>
          <cell r="T300" t="str">
            <v>√</v>
          </cell>
        </row>
        <row r="300">
          <cell r="V300" t="str">
            <v>√</v>
          </cell>
          <cell r="W300" t="str">
            <v>√</v>
          </cell>
          <cell r="X300" t="str">
            <v>√</v>
          </cell>
        </row>
        <row r="300">
          <cell r="AK300">
            <v>15</v>
          </cell>
          <cell r="AL300">
            <v>0</v>
          </cell>
          <cell r="AM300">
            <v>0</v>
          </cell>
          <cell r="AN300">
            <v>0</v>
          </cell>
          <cell r="AO300">
            <v>1</v>
          </cell>
        </row>
        <row r="301">
          <cell r="E301" t="str">
            <v>下午</v>
          </cell>
          <cell r="F301" t="str">
            <v>◇</v>
          </cell>
        </row>
        <row r="301">
          <cell r="H301" t="str">
            <v>√</v>
          </cell>
          <cell r="I301" t="str">
            <v>√</v>
          </cell>
          <cell r="J301" t="str">
            <v>√</v>
          </cell>
          <cell r="K301" t="str">
            <v>√</v>
          </cell>
          <cell r="L301" t="str">
            <v>√</v>
          </cell>
          <cell r="M301" t="str">
            <v>√</v>
          </cell>
        </row>
        <row r="301">
          <cell r="O301" t="str">
            <v>√</v>
          </cell>
          <cell r="P301" t="str">
            <v>√</v>
          </cell>
          <cell r="Q301" t="str">
            <v>√</v>
          </cell>
          <cell r="R301" t="str">
            <v>√</v>
          </cell>
          <cell r="S301" t="str">
            <v>√</v>
          </cell>
          <cell r="T301" t="str">
            <v>√</v>
          </cell>
        </row>
        <row r="301">
          <cell r="V301" t="str">
            <v>√</v>
          </cell>
          <cell r="W301" t="str">
            <v>√</v>
          </cell>
          <cell r="X301" t="str">
            <v>√</v>
          </cell>
        </row>
        <row r="302">
          <cell r="E302" t="str">
            <v>加班</v>
          </cell>
        </row>
        <row r="303">
          <cell r="B303">
            <v>1862</v>
          </cell>
          <cell r="C303" t="str">
            <v>UNG SAVON</v>
          </cell>
          <cell r="D303">
            <v>44614</v>
          </cell>
          <cell r="E303" t="str">
            <v>上午</v>
          </cell>
          <cell r="F303" t="str">
            <v>◇</v>
          </cell>
        </row>
        <row r="303">
          <cell r="H303" t="str">
            <v>√</v>
          </cell>
          <cell r="I303" t="str">
            <v>√</v>
          </cell>
          <cell r="J303" t="str">
            <v>√</v>
          </cell>
          <cell r="K303" t="str">
            <v>√</v>
          </cell>
          <cell r="L303" t="str">
            <v>√</v>
          </cell>
          <cell r="M303" t="str">
            <v>√</v>
          </cell>
        </row>
        <row r="303">
          <cell r="O303" t="str">
            <v>√</v>
          </cell>
          <cell r="P303" t="str">
            <v>√</v>
          </cell>
          <cell r="Q303" t="str">
            <v>√</v>
          </cell>
          <cell r="R303" t="str">
            <v>√</v>
          </cell>
          <cell r="S303" t="str">
            <v>√</v>
          </cell>
          <cell r="T303" t="str">
            <v>√</v>
          </cell>
        </row>
        <row r="303">
          <cell r="V303" t="str">
            <v>√</v>
          </cell>
          <cell r="W303" t="str">
            <v>√</v>
          </cell>
          <cell r="X303" t="str">
            <v>√</v>
          </cell>
        </row>
        <row r="303">
          <cell r="AK303">
            <v>15</v>
          </cell>
          <cell r="AL303">
            <v>0</v>
          </cell>
          <cell r="AM303">
            <v>0</v>
          </cell>
          <cell r="AN303">
            <v>0</v>
          </cell>
          <cell r="AO303">
            <v>1</v>
          </cell>
        </row>
        <row r="304">
          <cell r="E304" t="str">
            <v>下午</v>
          </cell>
          <cell r="F304" t="str">
            <v>◇</v>
          </cell>
        </row>
        <row r="304">
          <cell r="H304" t="str">
            <v>√</v>
          </cell>
          <cell r="I304" t="str">
            <v>√</v>
          </cell>
          <cell r="J304" t="str">
            <v>√</v>
          </cell>
          <cell r="K304" t="str">
            <v>√</v>
          </cell>
          <cell r="L304" t="str">
            <v>√</v>
          </cell>
          <cell r="M304" t="str">
            <v>√</v>
          </cell>
        </row>
        <row r="304">
          <cell r="O304" t="str">
            <v>√</v>
          </cell>
          <cell r="P304" t="str">
            <v>√</v>
          </cell>
          <cell r="Q304" t="str">
            <v>√</v>
          </cell>
          <cell r="R304" t="str">
            <v>√</v>
          </cell>
          <cell r="S304" t="str">
            <v>√</v>
          </cell>
          <cell r="T304" t="str">
            <v>√</v>
          </cell>
        </row>
        <row r="304">
          <cell r="V304" t="str">
            <v>√</v>
          </cell>
          <cell r="W304" t="str">
            <v>√</v>
          </cell>
          <cell r="X304" t="str">
            <v>√</v>
          </cell>
        </row>
        <row r="305">
          <cell r="E305" t="str">
            <v>加班</v>
          </cell>
        </row>
        <row r="306">
          <cell r="B306">
            <v>1867</v>
          </cell>
          <cell r="C306" t="str">
            <v>KOV CHANTHY</v>
          </cell>
          <cell r="D306">
            <v>44615</v>
          </cell>
          <cell r="E306" t="str">
            <v>上午</v>
          </cell>
          <cell r="F306" t="str">
            <v>◇</v>
          </cell>
        </row>
        <row r="306">
          <cell r="H306" t="str">
            <v>√</v>
          </cell>
          <cell r="I306" t="str">
            <v>√</v>
          </cell>
          <cell r="J306" t="str">
            <v>√</v>
          </cell>
          <cell r="K306" t="str">
            <v>√</v>
          </cell>
          <cell r="L306" t="str">
            <v>√</v>
          </cell>
          <cell r="M306" t="str">
            <v>√</v>
          </cell>
        </row>
        <row r="306">
          <cell r="O306" t="str">
            <v>√</v>
          </cell>
          <cell r="P306" t="str">
            <v>√</v>
          </cell>
          <cell r="Q306" t="str">
            <v>√</v>
          </cell>
          <cell r="R306" t="str">
            <v>√</v>
          </cell>
          <cell r="S306" t="str">
            <v>√</v>
          </cell>
          <cell r="T306" t="str">
            <v>√</v>
          </cell>
        </row>
        <row r="306">
          <cell r="V306" t="str">
            <v>√</v>
          </cell>
          <cell r="W306" t="str">
            <v>√</v>
          </cell>
          <cell r="X306" t="str">
            <v>√</v>
          </cell>
        </row>
        <row r="306">
          <cell r="AK306">
            <v>15</v>
          </cell>
          <cell r="AL306">
            <v>0</v>
          </cell>
          <cell r="AM306">
            <v>0</v>
          </cell>
          <cell r="AN306">
            <v>0</v>
          </cell>
          <cell r="AO306">
            <v>1</v>
          </cell>
        </row>
        <row r="307">
          <cell r="E307" t="str">
            <v>下午</v>
          </cell>
          <cell r="F307" t="str">
            <v>◇</v>
          </cell>
        </row>
        <row r="307">
          <cell r="H307" t="str">
            <v>√</v>
          </cell>
          <cell r="I307" t="str">
            <v>√</v>
          </cell>
          <cell r="J307" t="str">
            <v>√</v>
          </cell>
          <cell r="K307" t="str">
            <v>√</v>
          </cell>
          <cell r="L307" t="str">
            <v>√</v>
          </cell>
          <cell r="M307" t="str">
            <v>√</v>
          </cell>
        </row>
        <row r="307">
          <cell r="O307" t="str">
            <v>√</v>
          </cell>
          <cell r="P307" t="str">
            <v>√</v>
          </cell>
          <cell r="Q307" t="str">
            <v>√</v>
          </cell>
          <cell r="R307" t="str">
            <v>√</v>
          </cell>
          <cell r="S307" t="str">
            <v>√</v>
          </cell>
          <cell r="T307" t="str">
            <v>√</v>
          </cell>
        </row>
        <row r="307">
          <cell r="V307" t="str">
            <v>√</v>
          </cell>
          <cell r="W307" t="str">
            <v>√</v>
          </cell>
          <cell r="X307" t="str">
            <v>√</v>
          </cell>
        </row>
        <row r="308">
          <cell r="E308" t="str">
            <v>加班</v>
          </cell>
        </row>
        <row r="309">
          <cell r="B309">
            <v>1873</v>
          </cell>
          <cell r="C309" t="str">
            <v>TANG KOEMRANG</v>
          </cell>
          <cell r="D309">
            <v>44616</v>
          </cell>
          <cell r="E309" t="str">
            <v>上午</v>
          </cell>
          <cell r="F309" t="str">
            <v>◇</v>
          </cell>
        </row>
        <row r="309">
          <cell r="H309" t="str">
            <v>√</v>
          </cell>
          <cell r="I309" t="str">
            <v>√</v>
          </cell>
          <cell r="J309" t="str">
            <v>√</v>
          </cell>
          <cell r="K309" t="str">
            <v>Δ</v>
          </cell>
          <cell r="L309" t="str">
            <v>√</v>
          </cell>
          <cell r="M309" t="str">
            <v>√</v>
          </cell>
        </row>
        <row r="309">
          <cell r="O309" t="str">
            <v>√</v>
          </cell>
          <cell r="P309" t="str">
            <v>√</v>
          </cell>
          <cell r="Q309" t="str">
            <v>√</v>
          </cell>
          <cell r="R309" t="str">
            <v>√</v>
          </cell>
          <cell r="S309" t="str">
            <v>√</v>
          </cell>
          <cell r="T309" t="str">
            <v>√</v>
          </cell>
        </row>
        <row r="309">
          <cell r="V309" t="str">
            <v>√</v>
          </cell>
          <cell r="W309" t="str">
            <v>√</v>
          </cell>
          <cell r="X309" t="str">
            <v>√</v>
          </cell>
          <cell r="Y309" t="str">
            <v>√</v>
          </cell>
        </row>
        <row r="309">
          <cell r="AK309">
            <v>15</v>
          </cell>
          <cell r="AL309">
            <v>0</v>
          </cell>
          <cell r="AM309">
            <v>1</v>
          </cell>
          <cell r="AN309">
            <v>0</v>
          </cell>
          <cell r="AO309">
            <v>1</v>
          </cell>
        </row>
        <row r="310">
          <cell r="E310" t="str">
            <v>下午</v>
          </cell>
          <cell r="F310" t="str">
            <v>◇</v>
          </cell>
        </row>
        <row r="310">
          <cell r="H310" t="str">
            <v>√</v>
          </cell>
          <cell r="I310" t="str">
            <v>√</v>
          </cell>
          <cell r="J310" t="str">
            <v>√</v>
          </cell>
          <cell r="K310" t="str">
            <v>Δ</v>
          </cell>
          <cell r="L310" t="str">
            <v>√</v>
          </cell>
          <cell r="M310" t="str">
            <v>√</v>
          </cell>
        </row>
        <row r="310">
          <cell r="O310" t="str">
            <v>√</v>
          </cell>
          <cell r="P310" t="str">
            <v>√</v>
          </cell>
          <cell r="Q310" t="str">
            <v>√</v>
          </cell>
          <cell r="R310" t="str">
            <v>√</v>
          </cell>
          <cell r="S310" t="str">
            <v>√</v>
          </cell>
          <cell r="T310" t="str">
            <v>√</v>
          </cell>
        </row>
        <row r="310">
          <cell r="V310" t="str">
            <v>√</v>
          </cell>
          <cell r="W310" t="str">
            <v>√</v>
          </cell>
          <cell r="X310" t="str">
            <v>√</v>
          </cell>
          <cell r="Y310" t="str">
            <v>√</v>
          </cell>
        </row>
        <row r="311">
          <cell r="E311" t="str">
            <v>加班</v>
          </cell>
        </row>
        <row r="312">
          <cell r="B312">
            <v>1879</v>
          </cell>
          <cell r="C312" t="str">
            <v>SIE KHNAO</v>
          </cell>
          <cell r="D312">
            <v>44617</v>
          </cell>
          <cell r="E312" t="str">
            <v>上午</v>
          </cell>
          <cell r="F312" t="str">
            <v>◇</v>
          </cell>
        </row>
        <row r="312">
          <cell r="H312" t="str">
            <v>√</v>
          </cell>
          <cell r="I312" t="str">
            <v>√</v>
          </cell>
          <cell r="J312" t="str">
            <v>√</v>
          </cell>
          <cell r="K312" t="str">
            <v>√</v>
          </cell>
          <cell r="L312" t="str">
            <v>√</v>
          </cell>
          <cell r="M312" t="str">
            <v>√</v>
          </cell>
        </row>
        <row r="312">
          <cell r="O312" t="str">
            <v>√</v>
          </cell>
          <cell r="P312" t="str">
            <v>√</v>
          </cell>
          <cell r="Q312" t="str">
            <v>√</v>
          </cell>
          <cell r="R312" t="str">
            <v>√</v>
          </cell>
          <cell r="S312" t="str">
            <v>√</v>
          </cell>
          <cell r="T312" t="str">
            <v>√</v>
          </cell>
        </row>
        <row r="312">
          <cell r="V312" t="str">
            <v>√</v>
          </cell>
          <cell r="W312" t="str">
            <v>√</v>
          </cell>
          <cell r="X312" t="str">
            <v>√</v>
          </cell>
          <cell r="Y312" t="str">
            <v>√</v>
          </cell>
          <cell r="Z312" t="str">
            <v>√</v>
          </cell>
        </row>
        <row r="312">
          <cell r="AD312" t="str">
            <v>√</v>
          </cell>
          <cell r="AE312" t="str">
            <v>√</v>
          </cell>
          <cell r="AF312" t="str">
            <v>√</v>
          </cell>
          <cell r="AG312" t="str">
            <v>√</v>
          </cell>
          <cell r="AH312" t="str">
            <v>√</v>
          </cell>
        </row>
        <row r="312">
          <cell r="AJ312" t="str">
            <v>√</v>
          </cell>
          <cell r="AK312">
            <v>23</v>
          </cell>
          <cell r="AL312">
            <v>0</v>
          </cell>
          <cell r="AM312">
            <v>0</v>
          </cell>
          <cell r="AN312">
            <v>0</v>
          </cell>
          <cell r="AO312">
            <v>1</v>
          </cell>
        </row>
        <row r="313">
          <cell r="E313" t="str">
            <v>下午</v>
          </cell>
          <cell r="F313" t="str">
            <v>◇</v>
          </cell>
        </row>
        <row r="313">
          <cell r="H313" t="str">
            <v>√</v>
          </cell>
          <cell r="I313" t="str">
            <v>√</v>
          </cell>
          <cell r="J313" t="str">
            <v>√</v>
          </cell>
          <cell r="K313" t="str">
            <v>√</v>
          </cell>
          <cell r="L313" t="str">
            <v>√</v>
          </cell>
          <cell r="M313" t="str">
            <v>√</v>
          </cell>
        </row>
        <row r="313">
          <cell r="O313" t="str">
            <v>√</v>
          </cell>
          <cell r="P313" t="str">
            <v>√</v>
          </cell>
          <cell r="Q313" t="str">
            <v>√</v>
          </cell>
          <cell r="R313" t="str">
            <v>√</v>
          </cell>
          <cell r="S313" t="str">
            <v>√</v>
          </cell>
          <cell r="T313" t="str">
            <v>√</v>
          </cell>
        </row>
        <row r="313">
          <cell r="V313" t="str">
            <v>√</v>
          </cell>
          <cell r="W313" t="str">
            <v>√</v>
          </cell>
          <cell r="X313" t="str">
            <v>√</v>
          </cell>
          <cell r="Y313" t="str">
            <v>√</v>
          </cell>
          <cell r="Z313" t="str">
            <v>√</v>
          </cell>
        </row>
        <row r="313">
          <cell r="AD313" t="str">
            <v>√</v>
          </cell>
          <cell r="AE313" t="str">
            <v>√</v>
          </cell>
          <cell r="AF313" t="str">
            <v>√</v>
          </cell>
          <cell r="AG313" t="str">
            <v>√</v>
          </cell>
          <cell r="AH313" t="str">
            <v>√</v>
          </cell>
        </row>
        <row r="313">
          <cell r="AJ313" t="str">
            <v>√</v>
          </cell>
        </row>
        <row r="314">
          <cell r="E314" t="str">
            <v>加班</v>
          </cell>
        </row>
        <row r="315">
          <cell r="B315">
            <v>1900</v>
          </cell>
          <cell r="C315" t="str">
            <v>SOK SREYMAO</v>
          </cell>
          <cell r="D315">
            <v>44623</v>
          </cell>
          <cell r="E315" t="str">
            <v>上午</v>
          </cell>
          <cell r="F315" t="str">
            <v>◇</v>
          </cell>
        </row>
        <row r="315">
          <cell r="H315" t="str">
            <v>√</v>
          </cell>
          <cell r="I315" t="str">
            <v>√</v>
          </cell>
          <cell r="J315" t="str">
            <v>√</v>
          </cell>
          <cell r="K315" t="str">
            <v>√</v>
          </cell>
          <cell r="L315" t="str">
            <v>√</v>
          </cell>
          <cell r="M315" t="str">
            <v>√</v>
          </cell>
        </row>
        <row r="315">
          <cell r="O315" t="str">
            <v>√</v>
          </cell>
          <cell r="P315" t="str">
            <v>√</v>
          </cell>
          <cell r="Q315" t="str">
            <v>√</v>
          </cell>
          <cell r="R315" t="str">
            <v>√</v>
          </cell>
          <cell r="S315" t="str">
            <v>√</v>
          </cell>
          <cell r="T315" t="str">
            <v>√</v>
          </cell>
        </row>
        <row r="315">
          <cell r="V315" t="str">
            <v>√</v>
          </cell>
          <cell r="W315" t="str">
            <v>√</v>
          </cell>
          <cell r="X315" t="str">
            <v>√</v>
          </cell>
        </row>
        <row r="315">
          <cell r="AK315">
            <v>15</v>
          </cell>
          <cell r="AL315">
            <v>0</v>
          </cell>
          <cell r="AM315">
            <v>0</v>
          </cell>
          <cell r="AN315">
            <v>0</v>
          </cell>
          <cell r="AO315">
            <v>1</v>
          </cell>
        </row>
        <row r="316">
          <cell r="E316" t="str">
            <v>下午</v>
          </cell>
          <cell r="F316" t="str">
            <v>◇</v>
          </cell>
        </row>
        <row r="316">
          <cell r="H316" t="str">
            <v>√</v>
          </cell>
          <cell r="I316" t="str">
            <v>√</v>
          </cell>
          <cell r="J316" t="str">
            <v>√</v>
          </cell>
          <cell r="K316" t="str">
            <v>√</v>
          </cell>
          <cell r="L316" t="str">
            <v>√</v>
          </cell>
          <cell r="M316" t="str">
            <v>√</v>
          </cell>
        </row>
        <row r="316">
          <cell r="O316" t="str">
            <v>√</v>
          </cell>
          <cell r="P316" t="str">
            <v>√</v>
          </cell>
          <cell r="Q316" t="str">
            <v>√</v>
          </cell>
          <cell r="R316" t="str">
            <v>√</v>
          </cell>
          <cell r="S316" t="str">
            <v>√</v>
          </cell>
          <cell r="T316" t="str">
            <v>√</v>
          </cell>
        </row>
        <row r="316">
          <cell r="V316" t="str">
            <v>√</v>
          </cell>
          <cell r="W316" t="str">
            <v>√</v>
          </cell>
          <cell r="X316" t="str">
            <v>√</v>
          </cell>
        </row>
        <row r="317">
          <cell r="E317" t="str">
            <v>加班</v>
          </cell>
        </row>
        <row r="318">
          <cell r="B318">
            <v>1909</v>
          </cell>
          <cell r="C318" t="str">
            <v>UK SARET</v>
          </cell>
          <cell r="D318">
            <v>44624</v>
          </cell>
          <cell r="E318" t="str">
            <v>上午</v>
          </cell>
          <cell r="F318" t="str">
            <v>◇</v>
          </cell>
        </row>
        <row r="318">
          <cell r="H318" t="str">
            <v>√</v>
          </cell>
          <cell r="I318" t="str">
            <v>√</v>
          </cell>
          <cell r="J318" t="str">
            <v>√</v>
          </cell>
          <cell r="K318" t="str">
            <v>√</v>
          </cell>
          <cell r="L318" t="str">
            <v>√</v>
          </cell>
          <cell r="M318" t="str">
            <v>√</v>
          </cell>
        </row>
        <row r="318">
          <cell r="O318" t="str">
            <v>√</v>
          </cell>
          <cell r="P318" t="str">
            <v>√</v>
          </cell>
          <cell r="Q318" t="str">
            <v>√</v>
          </cell>
          <cell r="R318" t="str">
            <v>√</v>
          </cell>
          <cell r="S318" t="str">
            <v>√</v>
          </cell>
          <cell r="T318" t="str">
            <v>√</v>
          </cell>
        </row>
        <row r="318">
          <cell r="V318" t="str">
            <v>√</v>
          </cell>
          <cell r="W318" t="str">
            <v>√</v>
          </cell>
          <cell r="X318" t="str">
            <v>√</v>
          </cell>
        </row>
        <row r="318">
          <cell r="AK318">
            <v>15</v>
          </cell>
          <cell r="AL318">
            <v>0</v>
          </cell>
          <cell r="AM318">
            <v>0</v>
          </cell>
          <cell r="AN318">
            <v>0</v>
          </cell>
          <cell r="AO318">
            <v>1</v>
          </cell>
        </row>
        <row r="319">
          <cell r="E319" t="str">
            <v>下午</v>
          </cell>
          <cell r="F319" t="str">
            <v>◇</v>
          </cell>
        </row>
        <row r="319">
          <cell r="H319" t="str">
            <v>√</v>
          </cell>
          <cell r="I319" t="str">
            <v>√</v>
          </cell>
          <cell r="J319" t="str">
            <v>√</v>
          </cell>
          <cell r="K319" t="str">
            <v>√</v>
          </cell>
          <cell r="L319" t="str">
            <v>√</v>
          </cell>
          <cell r="M319" t="str">
            <v>√</v>
          </cell>
        </row>
        <row r="319">
          <cell r="O319" t="str">
            <v>√</v>
          </cell>
          <cell r="P319" t="str">
            <v>√</v>
          </cell>
          <cell r="Q319" t="str">
            <v>√</v>
          </cell>
          <cell r="R319" t="str">
            <v>√</v>
          </cell>
          <cell r="S319" t="str">
            <v>√</v>
          </cell>
          <cell r="T319" t="str">
            <v>√</v>
          </cell>
        </row>
        <row r="319">
          <cell r="V319" t="str">
            <v>√</v>
          </cell>
          <cell r="W319" t="str">
            <v>√</v>
          </cell>
          <cell r="X319" t="str">
            <v>√</v>
          </cell>
        </row>
        <row r="320">
          <cell r="E320" t="str">
            <v>加班</v>
          </cell>
        </row>
        <row r="321">
          <cell r="B321">
            <v>1910</v>
          </cell>
          <cell r="C321" t="str">
            <v>RON RONGYA</v>
          </cell>
          <cell r="D321">
            <v>44624</v>
          </cell>
          <cell r="E321" t="str">
            <v>上午</v>
          </cell>
          <cell r="F321" t="str">
            <v>◇</v>
          </cell>
        </row>
        <row r="321">
          <cell r="H321" t="str">
            <v>√</v>
          </cell>
          <cell r="I321" t="str">
            <v>√</v>
          </cell>
          <cell r="J321" t="str">
            <v>√</v>
          </cell>
          <cell r="K321" t="str">
            <v>√</v>
          </cell>
          <cell r="L321" t="str">
            <v>√</v>
          </cell>
          <cell r="M321" t="str">
            <v>√</v>
          </cell>
        </row>
        <row r="321">
          <cell r="O321" t="str">
            <v>√</v>
          </cell>
          <cell r="P321" t="str">
            <v>√</v>
          </cell>
          <cell r="Q321" t="str">
            <v>√</v>
          </cell>
          <cell r="R321" t="str">
            <v>√</v>
          </cell>
          <cell r="S321" t="str">
            <v>√</v>
          </cell>
          <cell r="T321" t="str">
            <v>√</v>
          </cell>
        </row>
        <row r="321">
          <cell r="V321" t="str">
            <v>√</v>
          </cell>
          <cell r="W321" t="str">
            <v>√</v>
          </cell>
          <cell r="X321" t="str">
            <v>√</v>
          </cell>
          <cell r="Y321" t="str">
            <v>√</v>
          </cell>
          <cell r="Z321" t="str">
            <v>√</v>
          </cell>
        </row>
        <row r="321">
          <cell r="AD321" t="str">
            <v>√</v>
          </cell>
          <cell r="AE321" t="str">
            <v>√</v>
          </cell>
          <cell r="AF321" t="str">
            <v>√</v>
          </cell>
          <cell r="AG321" t="str">
            <v>√</v>
          </cell>
          <cell r="AH321" t="str">
            <v>√</v>
          </cell>
        </row>
        <row r="321">
          <cell r="AJ321" t="str">
            <v>√</v>
          </cell>
          <cell r="AK321">
            <v>23</v>
          </cell>
          <cell r="AL321">
            <v>0</v>
          </cell>
          <cell r="AM321">
            <v>0</v>
          </cell>
          <cell r="AN321">
            <v>0</v>
          </cell>
          <cell r="AO321">
            <v>1</v>
          </cell>
        </row>
        <row r="322">
          <cell r="E322" t="str">
            <v>下午</v>
          </cell>
          <cell r="F322" t="str">
            <v>◇</v>
          </cell>
        </row>
        <row r="322">
          <cell r="H322" t="str">
            <v>√</v>
          </cell>
          <cell r="I322" t="str">
            <v>√</v>
          </cell>
          <cell r="J322" t="str">
            <v>√</v>
          </cell>
          <cell r="K322" t="str">
            <v>√</v>
          </cell>
          <cell r="L322" t="str">
            <v>√</v>
          </cell>
          <cell r="M322" t="str">
            <v>√</v>
          </cell>
        </row>
        <row r="322">
          <cell r="O322" t="str">
            <v>√</v>
          </cell>
          <cell r="P322" t="str">
            <v>√</v>
          </cell>
          <cell r="Q322" t="str">
            <v>√</v>
          </cell>
          <cell r="R322" t="str">
            <v>√</v>
          </cell>
          <cell r="S322" t="str">
            <v>√</v>
          </cell>
          <cell r="T322" t="str">
            <v>√</v>
          </cell>
        </row>
        <row r="322">
          <cell r="V322" t="str">
            <v>√</v>
          </cell>
          <cell r="W322" t="str">
            <v>√</v>
          </cell>
          <cell r="X322" t="str">
            <v>√</v>
          </cell>
          <cell r="Y322" t="str">
            <v>√</v>
          </cell>
          <cell r="Z322" t="str">
            <v>√</v>
          </cell>
        </row>
        <row r="322">
          <cell r="AD322" t="str">
            <v>√</v>
          </cell>
          <cell r="AE322" t="str">
            <v>√</v>
          </cell>
          <cell r="AF322" t="str">
            <v>√</v>
          </cell>
          <cell r="AG322" t="str">
            <v>√</v>
          </cell>
          <cell r="AH322" t="str">
            <v>√</v>
          </cell>
        </row>
        <row r="322">
          <cell r="AJ322" t="str">
            <v>√</v>
          </cell>
        </row>
        <row r="323">
          <cell r="E323" t="str">
            <v>加班</v>
          </cell>
        </row>
        <row r="324">
          <cell r="B324">
            <v>1911</v>
          </cell>
          <cell r="C324" t="str">
            <v>LY MALIS</v>
          </cell>
          <cell r="D324">
            <v>44624</v>
          </cell>
          <cell r="E324" t="str">
            <v>上午</v>
          </cell>
          <cell r="F324" t="str">
            <v>◇</v>
          </cell>
        </row>
        <row r="324">
          <cell r="H324" t="str">
            <v>√</v>
          </cell>
          <cell r="I324" t="str">
            <v>√</v>
          </cell>
          <cell r="J324" t="str">
            <v>√</v>
          </cell>
          <cell r="K324" t="str">
            <v>√</v>
          </cell>
          <cell r="L324" t="str">
            <v>√</v>
          </cell>
          <cell r="M324" t="str">
            <v>×</v>
          </cell>
        </row>
        <row r="324">
          <cell r="O324" t="str">
            <v>√</v>
          </cell>
          <cell r="P324" t="str">
            <v>√</v>
          </cell>
          <cell r="Q324" t="str">
            <v>√</v>
          </cell>
          <cell r="R324" t="str">
            <v>√</v>
          </cell>
          <cell r="S324" t="str">
            <v>√</v>
          </cell>
          <cell r="T324" t="str">
            <v>√</v>
          </cell>
        </row>
        <row r="324">
          <cell r="V324" t="str">
            <v>√</v>
          </cell>
          <cell r="W324" t="str">
            <v>√</v>
          </cell>
          <cell r="X324" t="str">
            <v>√</v>
          </cell>
          <cell r="Y324" t="str">
            <v>√</v>
          </cell>
          <cell r="Z324" t="str">
            <v>√</v>
          </cell>
        </row>
        <row r="324">
          <cell r="AD324" t="str">
            <v>√</v>
          </cell>
          <cell r="AE324" t="str">
            <v>√</v>
          </cell>
          <cell r="AF324" t="str">
            <v>√</v>
          </cell>
          <cell r="AG324" t="str">
            <v>√</v>
          </cell>
          <cell r="AH324" t="str">
            <v>√</v>
          </cell>
        </row>
        <row r="324">
          <cell r="AJ324" t="str">
            <v>√</v>
          </cell>
          <cell r="AK324">
            <v>22</v>
          </cell>
          <cell r="AL324">
            <v>0</v>
          </cell>
          <cell r="AM324">
            <v>0</v>
          </cell>
          <cell r="AN324">
            <v>0</v>
          </cell>
          <cell r="AO324">
            <v>1</v>
          </cell>
        </row>
        <row r="325">
          <cell r="E325" t="str">
            <v>下午</v>
          </cell>
          <cell r="F325" t="str">
            <v>◇</v>
          </cell>
        </row>
        <row r="325">
          <cell r="H325" t="str">
            <v>√</v>
          </cell>
          <cell r="I325" t="str">
            <v>√</v>
          </cell>
          <cell r="J325" t="str">
            <v>√</v>
          </cell>
          <cell r="K325" t="str">
            <v>√</v>
          </cell>
          <cell r="L325" t="str">
            <v>√</v>
          </cell>
          <cell r="M325" t="str">
            <v>×</v>
          </cell>
        </row>
        <row r="325">
          <cell r="O325" t="str">
            <v>√</v>
          </cell>
          <cell r="P325" t="str">
            <v>√</v>
          </cell>
          <cell r="Q325" t="str">
            <v>√</v>
          </cell>
          <cell r="R325" t="str">
            <v>√</v>
          </cell>
          <cell r="S325" t="str">
            <v>√</v>
          </cell>
          <cell r="T325" t="str">
            <v>√</v>
          </cell>
        </row>
        <row r="325">
          <cell r="V325" t="str">
            <v>√</v>
          </cell>
          <cell r="W325" t="str">
            <v>√</v>
          </cell>
          <cell r="X325" t="str">
            <v>√</v>
          </cell>
          <cell r="Y325" t="str">
            <v>√</v>
          </cell>
          <cell r="Z325" t="str">
            <v>√</v>
          </cell>
        </row>
        <row r="325">
          <cell r="AD325" t="str">
            <v>√</v>
          </cell>
          <cell r="AE325" t="str">
            <v>√</v>
          </cell>
          <cell r="AF325" t="str">
            <v>√</v>
          </cell>
          <cell r="AG325" t="str">
            <v>√</v>
          </cell>
          <cell r="AH325" t="str">
            <v>√</v>
          </cell>
        </row>
        <row r="325">
          <cell r="AJ325" t="str">
            <v>√</v>
          </cell>
        </row>
        <row r="326">
          <cell r="E326" t="str">
            <v>加班</v>
          </cell>
        </row>
        <row r="327">
          <cell r="B327">
            <v>1917</v>
          </cell>
          <cell r="C327" t="str">
            <v>MAN RAMBO</v>
          </cell>
          <cell r="D327">
            <v>44624</v>
          </cell>
          <cell r="E327" t="str">
            <v>上午</v>
          </cell>
          <cell r="F327" t="str">
            <v>◇</v>
          </cell>
        </row>
        <row r="327">
          <cell r="H327" t="str">
            <v>√</v>
          </cell>
          <cell r="I327" t="str">
            <v>√</v>
          </cell>
          <cell r="J327" t="str">
            <v>√</v>
          </cell>
          <cell r="K327" t="str">
            <v>√</v>
          </cell>
          <cell r="L327" t="str">
            <v>√</v>
          </cell>
          <cell r="M327" t="str">
            <v>√</v>
          </cell>
        </row>
        <row r="327">
          <cell r="O327" t="str">
            <v>√</v>
          </cell>
          <cell r="P327" t="str">
            <v>√</v>
          </cell>
          <cell r="Q327" t="str">
            <v>√</v>
          </cell>
          <cell r="R327" t="str">
            <v>√</v>
          </cell>
          <cell r="S327" t="str">
            <v>√</v>
          </cell>
          <cell r="T327" t="str">
            <v>√</v>
          </cell>
        </row>
        <row r="327">
          <cell r="V327" t="str">
            <v>√</v>
          </cell>
          <cell r="W327" t="str">
            <v>√</v>
          </cell>
          <cell r="X327" t="str">
            <v>√</v>
          </cell>
        </row>
        <row r="327">
          <cell r="AK327">
            <v>15</v>
          </cell>
          <cell r="AL327">
            <v>0</v>
          </cell>
          <cell r="AM327">
            <v>0</v>
          </cell>
          <cell r="AN327">
            <v>0</v>
          </cell>
          <cell r="AO327">
            <v>1</v>
          </cell>
        </row>
        <row r="328">
          <cell r="E328" t="str">
            <v>下午</v>
          </cell>
          <cell r="F328" t="str">
            <v>◇</v>
          </cell>
        </row>
        <row r="328">
          <cell r="H328" t="str">
            <v>√</v>
          </cell>
          <cell r="I328" t="str">
            <v>√</v>
          </cell>
          <cell r="J328" t="str">
            <v>√</v>
          </cell>
          <cell r="K328" t="str">
            <v>√</v>
          </cell>
          <cell r="L328" t="str">
            <v>√</v>
          </cell>
          <cell r="M328" t="str">
            <v>√</v>
          </cell>
        </row>
        <row r="328">
          <cell r="O328" t="str">
            <v>√</v>
          </cell>
          <cell r="P328" t="str">
            <v>√</v>
          </cell>
          <cell r="Q328" t="str">
            <v>√</v>
          </cell>
          <cell r="R328" t="str">
            <v>√</v>
          </cell>
          <cell r="S328" t="str">
            <v>√</v>
          </cell>
          <cell r="T328" t="str">
            <v>√</v>
          </cell>
        </row>
        <row r="328">
          <cell r="V328" t="str">
            <v>√</v>
          </cell>
          <cell r="W328" t="str">
            <v>√</v>
          </cell>
          <cell r="X328" t="str">
            <v>√</v>
          </cell>
        </row>
        <row r="329">
          <cell r="E329" t="str">
            <v>加班</v>
          </cell>
        </row>
        <row r="330">
          <cell r="B330">
            <v>1920</v>
          </cell>
          <cell r="C330" t="str">
            <v>SOK RATHA</v>
          </cell>
          <cell r="D330">
            <v>44625</v>
          </cell>
          <cell r="E330" t="str">
            <v>上午</v>
          </cell>
          <cell r="F330" t="str">
            <v>◇</v>
          </cell>
        </row>
        <row r="330">
          <cell r="H330" t="str">
            <v>√</v>
          </cell>
          <cell r="I330" t="str">
            <v>√</v>
          </cell>
          <cell r="J330" t="str">
            <v>Δ</v>
          </cell>
          <cell r="K330" t="str">
            <v>√</v>
          </cell>
          <cell r="L330" t="str">
            <v>√</v>
          </cell>
          <cell r="M330" t="str">
            <v>√</v>
          </cell>
        </row>
        <row r="330">
          <cell r="O330" t="str">
            <v>√</v>
          </cell>
          <cell r="P330" t="str">
            <v>√</v>
          </cell>
          <cell r="Q330" t="str">
            <v>√</v>
          </cell>
          <cell r="R330" t="str">
            <v>√</v>
          </cell>
          <cell r="S330" t="str">
            <v>√</v>
          </cell>
          <cell r="T330" t="str">
            <v>√</v>
          </cell>
        </row>
        <row r="330">
          <cell r="V330" t="str">
            <v>√</v>
          </cell>
          <cell r="W330" t="str">
            <v>√</v>
          </cell>
          <cell r="X330" t="str">
            <v>√</v>
          </cell>
        </row>
        <row r="330">
          <cell r="AK330">
            <v>14</v>
          </cell>
          <cell r="AL330">
            <v>0</v>
          </cell>
          <cell r="AM330">
            <v>1</v>
          </cell>
          <cell r="AN330">
            <v>0</v>
          </cell>
          <cell r="AO330">
            <v>1</v>
          </cell>
        </row>
        <row r="331">
          <cell r="E331" t="str">
            <v>下午</v>
          </cell>
          <cell r="F331" t="str">
            <v>◇</v>
          </cell>
        </row>
        <row r="331">
          <cell r="H331" t="str">
            <v>√</v>
          </cell>
          <cell r="I331" t="str">
            <v>√</v>
          </cell>
          <cell r="J331" t="str">
            <v>Δ</v>
          </cell>
          <cell r="K331" t="str">
            <v>√</v>
          </cell>
          <cell r="L331" t="str">
            <v>√</v>
          </cell>
          <cell r="M331" t="str">
            <v>√</v>
          </cell>
        </row>
        <row r="331">
          <cell r="O331" t="str">
            <v>√</v>
          </cell>
          <cell r="P331" t="str">
            <v>√</v>
          </cell>
          <cell r="Q331" t="str">
            <v>√</v>
          </cell>
          <cell r="R331" t="str">
            <v>√</v>
          </cell>
          <cell r="S331" t="str">
            <v>√</v>
          </cell>
          <cell r="T331" t="str">
            <v>√</v>
          </cell>
        </row>
        <row r="331">
          <cell r="V331" t="str">
            <v>√</v>
          </cell>
          <cell r="W331" t="str">
            <v>√</v>
          </cell>
          <cell r="X331" t="str">
            <v>√</v>
          </cell>
        </row>
        <row r="332">
          <cell r="E332" t="str">
            <v>加班</v>
          </cell>
        </row>
        <row r="333">
          <cell r="B333">
            <v>1926</v>
          </cell>
          <cell r="C333" t="str">
            <v>NOU PHALLA</v>
          </cell>
          <cell r="D333">
            <v>44625</v>
          </cell>
          <cell r="E333" t="str">
            <v>上午</v>
          </cell>
          <cell r="F333" t="str">
            <v>◇</v>
          </cell>
        </row>
        <row r="333">
          <cell r="H333" t="str">
            <v>√</v>
          </cell>
          <cell r="I333" t="str">
            <v>√</v>
          </cell>
          <cell r="J333" t="str">
            <v>√</v>
          </cell>
          <cell r="K333" t="str">
            <v>√</v>
          </cell>
          <cell r="L333" t="str">
            <v>√</v>
          </cell>
          <cell r="M333" t="str">
            <v>√</v>
          </cell>
        </row>
        <row r="333">
          <cell r="O333" t="str">
            <v>√</v>
          </cell>
          <cell r="P333" t="str">
            <v>√</v>
          </cell>
          <cell r="Q333" t="str">
            <v>√</v>
          </cell>
          <cell r="R333" t="str">
            <v>√</v>
          </cell>
          <cell r="S333" t="str">
            <v>√</v>
          </cell>
          <cell r="T333" t="str">
            <v>√</v>
          </cell>
        </row>
        <row r="333">
          <cell r="V333" t="str">
            <v>√</v>
          </cell>
          <cell r="W333" t="str">
            <v>√</v>
          </cell>
          <cell r="X333" t="str">
            <v>√</v>
          </cell>
          <cell r="Y333" t="str">
            <v>√</v>
          </cell>
          <cell r="Z333" t="str">
            <v>√</v>
          </cell>
        </row>
        <row r="333">
          <cell r="AD333" t="str">
            <v>√</v>
          </cell>
          <cell r="AE333" t="str">
            <v>√</v>
          </cell>
          <cell r="AF333" t="str">
            <v>√</v>
          </cell>
          <cell r="AG333" t="str">
            <v>√</v>
          </cell>
          <cell r="AH333" t="str">
            <v>√</v>
          </cell>
        </row>
        <row r="333">
          <cell r="AJ333" t="str">
            <v>√</v>
          </cell>
          <cell r="AK333">
            <v>23</v>
          </cell>
          <cell r="AL333">
            <v>0</v>
          </cell>
          <cell r="AM333">
            <v>0</v>
          </cell>
          <cell r="AN333">
            <v>0</v>
          </cell>
          <cell r="AO333">
            <v>1</v>
          </cell>
        </row>
        <row r="334">
          <cell r="E334" t="str">
            <v>下午</v>
          </cell>
          <cell r="F334" t="str">
            <v>◇</v>
          </cell>
        </row>
        <row r="334">
          <cell r="H334" t="str">
            <v>√</v>
          </cell>
          <cell r="I334" t="str">
            <v>√</v>
          </cell>
          <cell r="J334" t="str">
            <v>√</v>
          </cell>
          <cell r="K334" t="str">
            <v>√</v>
          </cell>
          <cell r="L334" t="str">
            <v>√</v>
          </cell>
          <cell r="M334" t="str">
            <v>√</v>
          </cell>
        </row>
        <row r="334">
          <cell r="O334" t="str">
            <v>√</v>
          </cell>
          <cell r="P334" t="str">
            <v>√</v>
          </cell>
          <cell r="Q334" t="str">
            <v>√</v>
          </cell>
          <cell r="R334" t="str">
            <v>√</v>
          </cell>
          <cell r="S334" t="str">
            <v>√</v>
          </cell>
          <cell r="T334" t="str">
            <v>√</v>
          </cell>
        </row>
        <row r="334">
          <cell r="V334" t="str">
            <v>√</v>
          </cell>
          <cell r="W334" t="str">
            <v>√</v>
          </cell>
          <cell r="X334" t="str">
            <v>√</v>
          </cell>
          <cell r="Y334" t="str">
            <v>√</v>
          </cell>
          <cell r="Z334" t="str">
            <v>√</v>
          </cell>
        </row>
        <row r="334">
          <cell r="AD334" t="str">
            <v>√</v>
          </cell>
          <cell r="AE334" t="str">
            <v>√</v>
          </cell>
          <cell r="AF334" t="str">
            <v>√</v>
          </cell>
          <cell r="AG334" t="str">
            <v>√</v>
          </cell>
          <cell r="AH334" t="str">
            <v>√</v>
          </cell>
        </row>
        <row r="334">
          <cell r="AJ334" t="str">
            <v>√</v>
          </cell>
        </row>
        <row r="335">
          <cell r="E335" t="str">
            <v>加班</v>
          </cell>
        </row>
        <row r="336">
          <cell r="B336">
            <v>1946</v>
          </cell>
          <cell r="C336" t="str">
            <v>SOR SOPHA</v>
          </cell>
          <cell r="D336">
            <v>44629</v>
          </cell>
          <cell r="E336" t="str">
            <v>上午</v>
          </cell>
          <cell r="F336" t="str">
            <v>◇</v>
          </cell>
        </row>
        <row r="336">
          <cell r="H336" t="str">
            <v>√</v>
          </cell>
          <cell r="I336" t="str">
            <v>√</v>
          </cell>
          <cell r="J336" t="str">
            <v>√</v>
          </cell>
          <cell r="K336" t="str">
            <v>√</v>
          </cell>
          <cell r="L336" t="str">
            <v>√</v>
          </cell>
          <cell r="M336" t="str">
            <v>√</v>
          </cell>
        </row>
        <row r="336">
          <cell r="O336" t="str">
            <v>√</v>
          </cell>
          <cell r="P336" t="str">
            <v>√</v>
          </cell>
          <cell r="Q336" t="str">
            <v>√</v>
          </cell>
          <cell r="R336" t="str">
            <v>√</v>
          </cell>
          <cell r="S336" t="str">
            <v>√</v>
          </cell>
          <cell r="T336" t="str">
            <v>√</v>
          </cell>
        </row>
        <row r="336">
          <cell r="V336" t="str">
            <v>√</v>
          </cell>
          <cell r="W336" t="str">
            <v>√</v>
          </cell>
          <cell r="X336" t="str">
            <v>√</v>
          </cell>
          <cell r="Y336" t="str">
            <v>√</v>
          </cell>
          <cell r="Z336" t="str">
            <v>√</v>
          </cell>
        </row>
        <row r="336">
          <cell r="AD336" t="str">
            <v>√</v>
          </cell>
          <cell r="AE336" t="str">
            <v>√</v>
          </cell>
          <cell r="AF336" t="str">
            <v>√</v>
          </cell>
          <cell r="AG336" t="str">
            <v>√</v>
          </cell>
          <cell r="AH336" t="str">
            <v>√</v>
          </cell>
        </row>
        <row r="336">
          <cell r="AJ336" t="str">
            <v>√</v>
          </cell>
          <cell r="AK336">
            <v>23</v>
          </cell>
          <cell r="AL336">
            <v>0</v>
          </cell>
          <cell r="AM336">
            <v>0</v>
          </cell>
          <cell r="AN336">
            <v>0</v>
          </cell>
          <cell r="AO336">
            <v>1</v>
          </cell>
        </row>
        <row r="337">
          <cell r="E337" t="str">
            <v>下午</v>
          </cell>
          <cell r="F337" t="str">
            <v>◇</v>
          </cell>
        </row>
        <row r="337">
          <cell r="H337" t="str">
            <v>√</v>
          </cell>
          <cell r="I337" t="str">
            <v>√</v>
          </cell>
          <cell r="J337" t="str">
            <v>√</v>
          </cell>
          <cell r="K337" t="str">
            <v>√</v>
          </cell>
          <cell r="L337" t="str">
            <v>√</v>
          </cell>
          <cell r="M337" t="str">
            <v>√</v>
          </cell>
        </row>
        <row r="337">
          <cell r="O337" t="str">
            <v>√</v>
          </cell>
          <cell r="P337" t="str">
            <v>√</v>
          </cell>
          <cell r="Q337" t="str">
            <v>√</v>
          </cell>
          <cell r="R337" t="str">
            <v>√</v>
          </cell>
          <cell r="S337" t="str">
            <v>√</v>
          </cell>
          <cell r="T337" t="str">
            <v>√</v>
          </cell>
        </row>
        <row r="337">
          <cell r="V337" t="str">
            <v>√</v>
          </cell>
          <cell r="W337" t="str">
            <v>√</v>
          </cell>
          <cell r="X337" t="str">
            <v>√</v>
          </cell>
          <cell r="Y337" t="str">
            <v>√</v>
          </cell>
          <cell r="Z337" t="str">
            <v>√</v>
          </cell>
        </row>
        <row r="337">
          <cell r="AD337" t="str">
            <v>√</v>
          </cell>
          <cell r="AE337" t="str">
            <v>√</v>
          </cell>
          <cell r="AF337" t="str">
            <v>√</v>
          </cell>
          <cell r="AG337" t="str">
            <v>√</v>
          </cell>
          <cell r="AH337" t="str">
            <v>√</v>
          </cell>
        </row>
        <row r="337">
          <cell r="AJ337" t="str">
            <v>√</v>
          </cell>
        </row>
        <row r="338">
          <cell r="E338" t="str">
            <v>加班</v>
          </cell>
        </row>
        <row r="339">
          <cell r="B339">
            <v>1948</v>
          </cell>
          <cell r="C339" t="str">
            <v>MEAK CHANTHY</v>
          </cell>
          <cell r="D339">
            <v>44630</v>
          </cell>
          <cell r="E339" t="str">
            <v>上午</v>
          </cell>
          <cell r="F339" t="str">
            <v>◇</v>
          </cell>
        </row>
        <row r="339">
          <cell r="H339" t="str">
            <v>√</v>
          </cell>
          <cell r="I339" t="str">
            <v>√</v>
          </cell>
          <cell r="J339" t="str">
            <v>√</v>
          </cell>
          <cell r="K339" t="str">
            <v>√</v>
          </cell>
          <cell r="L339" t="str">
            <v>√</v>
          </cell>
          <cell r="M339" t="str">
            <v>√</v>
          </cell>
        </row>
        <row r="339">
          <cell r="O339" t="str">
            <v>√</v>
          </cell>
          <cell r="P339" t="str">
            <v>√</v>
          </cell>
          <cell r="Q339" t="str">
            <v>√</v>
          </cell>
          <cell r="R339" t="str">
            <v>√</v>
          </cell>
          <cell r="S339" t="str">
            <v>√</v>
          </cell>
          <cell r="T339" t="str">
            <v>√</v>
          </cell>
        </row>
        <row r="339">
          <cell r="V339" t="str">
            <v>√</v>
          </cell>
          <cell r="W339" t="str">
            <v>√</v>
          </cell>
          <cell r="X339" t="str">
            <v>√</v>
          </cell>
        </row>
        <row r="339">
          <cell r="AK339">
            <v>15</v>
          </cell>
          <cell r="AL339">
            <v>0</v>
          </cell>
          <cell r="AM339">
            <v>0</v>
          </cell>
          <cell r="AN339">
            <v>0</v>
          </cell>
          <cell r="AO339">
            <v>1</v>
          </cell>
        </row>
        <row r="340">
          <cell r="E340" t="str">
            <v>下午</v>
          </cell>
          <cell r="F340" t="str">
            <v>◇</v>
          </cell>
        </row>
        <row r="340">
          <cell r="H340" t="str">
            <v>√</v>
          </cell>
          <cell r="I340" t="str">
            <v>√</v>
          </cell>
          <cell r="J340" t="str">
            <v>√</v>
          </cell>
          <cell r="K340" t="str">
            <v>√</v>
          </cell>
          <cell r="L340" t="str">
            <v>√</v>
          </cell>
          <cell r="M340" t="str">
            <v>√</v>
          </cell>
        </row>
        <row r="340">
          <cell r="O340" t="str">
            <v>√</v>
          </cell>
          <cell r="P340" t="str">
            <v>√</v>
          </cell>
          <cell r="Q340" t="str">
            <v>√</v>
          </cell>
          <cell r="R340" t="str">
            <v>√</v>
          </cell>
          <cell r="S340" t="str">
            <v>√</v>
          </cell>
          <cell r="T340" t="str">
            <v>√</v>
          </cell>
        </row>
        <row r="340">
          <cell r="V340" t="str">
            <v>√</v>
          </cell>
          <cell r="W340" t="str">
            <v>√</v>
          </cell>
          <cell r="X340" t="str">
            <v>√</v>
          </cell>
        </row>
        <row r="341">
          <cell r="E341" t="str">
            <v>加班</v>
          </cell>
        </row>
        <row r="342">
          <cell r="B342">
            <v>1958</v>
          </cell>
          <cell r="C342" t="str">
            <v>PICH SAEM</v>
          </cell>
          <cell r="D342">
            <v>44630</v>
          </cell>
          <cell r="E342" t="str">
            <v>上午</v>
          </cell>
          <cell r="F342" t="str">
            <v>◇</v>
          </cell>
        </row>
        <row r="342">
          <cell r="H342" t="str">
            <v>√</v>
          </cell>
          <cell r="I342" t="str">
            <v>√</v>
          </cell>
          <cell r="J342" t="str">
            <v>√</v>
          </cell>
          <cell r="K342" t="str">
            <v>√</v>
          </cell>
          <cell r="L342" t="str">
            <v>√</v>
          </cell>
          <cell r="M342" t="str">
            <v>√</v>
          </cell>
        </row>
        <row r="342">
          <cell r="O342" t="str">
            <v>√</v>
          </cell>
          <cell r="P342" t="str">
            <v>√</v>
          </cell>
          <cell r="Q342" t="str">
            <v>√</v>
          </cell>
          <cell r="R342" t="str">
            <v>√</v>
          </cell>
          <cell r="S342" t="str">
            <v>√</v>
          </cell>
          <cell r="T342" t="str">
            <v>√</v>
          </cell>
        </row>
        <row r="342">
          <cell r="V342" t="str">
            <v>√</v>
          </cell>
          <cell r="W342" t="str">
            <v>√</v>
          </cell>
          <cell r="X342" t="str">
            <v>√</v>
          </cell>
          <cell r="Y342" t="str">
            <v>√</v>
          </cell>
          <cell r="Z342" t="str">
            <v>√</v>
          </cell>
        </row>
        <row r="342">
          <cell r="AD342" t="str">
            <v>√</v>
          </cell>
          <cell r="AE342" t="str">
            <v>√</v>
          </cell>
          <cell r="AF342" t="str">
            <v>√</v>
          </cell>
          <cell r="AG342" t="str">
            <v>√</v>
          </cell>
          <cell r="AH342" t="str">
            <v>◇</v>
          </cell>
        </row>
        <row r="342">
          <cell r="AJ342" t="str">
            <v>√</v>
          </cell>
          <cell r="AK342">
            <v>22</v>
          </cell>
          <cell r="AL342">
            <v>0</v>
          </cell>
          <cell r="AM342">
            <v>0</v>
          </cell>
          <cell r="AN342">
            <v>0</v>
          </cell>
          <cell r="AO342">
            <v>2</v>
          </cell>
        </row>
        <row r="343">
          <cell r="E343" t="str">
            <v>下午</v>
          </cell>
          <cell r="F343" t="str">
            <v>◇</v>
          </cell>
        </row>
        <row r="343">
          <cell r="H343" t="str">
            <v>√</v>
          </cell>
          <cell r="I343" t="str">
            <v>√</v>
          </cell>
          <cell r="J343" t="str">
            <v>√</v>
          </cell>
          <cell r="K343" t="str">
            <v>√</v>
          </cell>
          <cell r="L343" t="str">
            <v>√</v>
          </cell>
          <cell r="M343" t="str">
            <v>√</v>
          </cell>
        </row>
        <row r="343">
          <cell r="O343" t="str">
            <v>√</v>
          </cell>
          <cell r="P343" t="str">
            <v>√</v>
          </cell>
          <cell r="Q343" t="str">
            <v>√</v>
          </cell>
          <cell r="R343" t="str">
            <v>√</v>
          </cell>
          <cell r="S343" t="str">
            <v>√</v>
          </cell>
          <cell r="T343" t="str">
            <v>√</v>
          </cell>
        </row>
        <row r="343">
          <cell r="V343" t="str">
            <v>√</v>
          </cell>
          <cell r="W343" t="str">
            <v>√</v>
          </cell>
          <cell r="X343" t="str">
            <v>√</v>
          </cell>
          <cell r="Y343" t="str">
            <v>√</v>
          </cell>
          <cell r="Z343" t="str">
            <v>√</v>
          </cell>
        </row>
        <row r="343">
          <cell r="AD343" t="str">
            <v>√</v>
          </cell>
          <cell r="AE343" t="str">
            <v>√</v>
          </cell>
          <cell r="AF343" t="str">
            <v>√</v>
          </cell>
          <cell r="AG343" t="str">
            <v>√</v>
          </cell>
          <cell r="AH343" t="str">
            <v>◇</v>
          </cell>
        </row>
        <row r="343">
          <cell r="AJ343" t="str">
            <v>√</v>
          </cell>
        </row>
        <row r="344">
          <cell r="E344" t="str">
            <v>加班</v>
          </cell>
        </row>
        <row r="345">
          <cell r="B345">
            <v>1995</v>
          </cell>
          <cell r="C345" t="str">
            <v>MEAS HAI</v>
          </cell>
          <cell r="D345">
            <v>44639</v>
          </cell>
          <cell r="E345" t="str">
            <v>上午</v>
          </cell>
          <cell r="F345" t="str">
            <v>◇</v>
          </cell>
        </row>
        <row r="345">
          <cell r="H345" t="str">
            <v>√</v>
          </cell>
          <cell r="I345" t="str">
            <v>√</v>
          </cell>
          <cell r="J345" t="str">
            <v>√</v>
          </cell>
          <cell r="K345" t="str">
            <v>√</v>
          </cell>
          <cell r="L345" t="str">
            <v>√</v>
          </cell>
          <cell r="M345" t="str">
            <v>√</v>
          </cell>
        </row>
        <row r="345">
          <cell r="O345" t="str">
            <v>√</v>
          </cell>
          <cell r="P345" t="str">
            <v>√</v>
          </cell>
          <cell r="Q345" t="str">
            <v>√</v>
          </cell>
          <cell r="R345" t="str">
            <v>√</v>
          </cell>
          <cell r="S345" t="str">
            <v>√</v>
          </cell>
          <cell r="T345" t="str">
            <v>√</v>
          </cell>
        </row>
        <row r="345">
          <cell r="V345" t="str">
            <v>√</v>
          </cell>
          <cell r="W345" t="str">
            <v>√</v>
          </cell>
          <cell r="X345" t="str">
            <v>√</v>
          </cell>
        </row>
        <row r="345">
          <cell r="AK345">
            <v>15</v>
          </cell>
          <cell r="AL345">
            <v>0</v>
          </cell>
          <cell r="AM345">
            <v>0</v>
          </cell>
          <cell r="AN345">
            <v>0</v>
          </cell>
          <cell r="AO345">
            <v>1</v>
          </cell>
        </row>
        <row r="346">
          <cell r="E346" t="str">
            <v>下午</v>
          </cell>
          <cell r="F346" t="str">
            <v>◇</v>
          </cell>
        </row>
        <row r="346">
          <cell r="H346" t="str">
            <v>√</v>
          </cell>
          <cell r="I346" t="str">
            <v>√</v>
          </cell>
          <cell r="J346" t="str">
            <v>√</v>
          </cell>
          <cell r="K346" t="str">
            <v>√</v>
          </cell>
          <cell r="L346" t="str">
            <v>√</v>
          </cell>
          <cell r="M346" t="str">
            <v>√</v>
          </cell>
        </row>
        <row r="346">
          <cell r="O346" t="str">
            <v>√</v>
          </cell>
          <cell r="P346" t="str">
            <v>√</v>
          </cell>
          <cell r="Q346" t="str">
            <v>√</v>
          </cell>
          <cell r="R346" t="str">
            <v>√</v>
          </cell>
          <cell r="S346" t="str">
            <v>√</v>
          </cell>
          <cell r="T346" t="str">
            <v>√</v>
          </cell>
        </row>
        <row r="346">
          <cell r="V346" t="str">
            <v>√</v>
          </cell>
          <cell r="W346" t="str">
            <v>√</v>
          </cell>
          <cell r="X346" t="str">
            <v>√</v>
          </cell>
        </row>
        <row r="347">
          <cell r="E347" t="str">
            <v>加班</v>
          </cell>
        </row>
        <row r="348">
          <cell r="B348">
            <v>2000</v>
          </cell>
          <cell r="C348" t="str">
            <v>KOY SREYPEOU</v>
          </cell>
          <cell r="D348">
            <v>44642</v>
          </cell>
          <cell r="E348" t="str">
            <v>上午</v>
          </cell>
          <cell r="F348" t="str">
            <v>◇</v>
          </cell>
        </row>
        <row r="348">
          <cell r="H348" t="str">
            <v>√</v>
          </cell>
          <cell r="I348" t="str">
            <v>√</v>
          </cell>
          <cell r="J348" t="str">
            <v>√</v>
          </cell>
          <cell r="K348" t="str">
            <v>√</v>
          </cell>
          <cell r="L348" t="str">
            <v>2.①</v>
          </cell>
          <cell r="M348" t="str">
            <v>√</v>
          </cell>
        </row>
        <row r="348">
          <cell r="O348" t="str">
            <v>Δ</v>
          </cell>
          <cell r="P348" t="str">
            <v>√</v>
          </cell>
          <cell r="Q348" t="str">
            <v>√</v>
          </cell>
          <cell r="R348" t="str">
            <v>√</v>
          </cell>
          <cell r="S348" t="str">
            <v>√</v>
          </cell>
          <cell r="T348" t="str">
            <v>√</v>
          </cell>
        </row>
        <row r="348">
          <cell r="V348" t="str">
            <v>√</v>
          </cell>
          <cell r="W348" t="str">
            <v>√</v>
          </cell>
          <cell r="X348" t="str">
            <v>√</v>
          </cell>
        </row>
        <row r="348">
          <cell r="AK348">
            <v>13</v>
          </cell>
          <cell r="AL348">
            <v>0</v>
          </cell>
          <cell r="AM348">
            <v>1</v>
          </cell>
          <cell r="AN348">
            <v>0</v>
          </cell>
          <cell r="AO348">
            <v>1</v>
          </cell>
        </row>
        <row r="349">
          <cell r="E349" t="str">
            <v>下午</v>
          </cell>
          <cell r="F349" t="str">
            <v>◇</v>
          </cell>
        </row>
        <row r="349">
          <cell r="H349" t="str">
            <v>√</v>
          </cell>
          <cell r="I349" t="str">
            <v>√</v>
          </cell>
          <cell r="J349" t="str">
            <v>√</v>
          </cell>
          <cell r="K349" t="str">
            <v>√</v>
          </cell>
          <cell r="L349" t="str">
            <v>2.①</v>
          </cell>
          <cell r="M349" t="str">
            <v>√</v>
          </cell>
        </row>
        <row r="349">
          <cell r="O349" t="str">
            <v>Δ</v>
          </cell>
          <cell r="P349" t="str">
            <v>√</v>
          </cell>
          <cell r="Q349" t="str">
            <v>√</v>
          </cell>
          <cell r="R349" t="str">
            <v>√</v>
          </cell>
          <cell r="S349" t="str">
            <v>√</v>
          </cell>
          <cell r="T349" t="str">
            <v>√</v>
          </cell>
        </row>
        <row r="349">
          <cell r="V349" t="str">
            <v>√</v>
          </cell>
          <cell r="W349" t="str">
            <v>√</v>
          </cell>
          <cell r="X349" t="str">
            <v>√</v>
          </cell>
        </row>
        <row r="350">
          <cell r="E350" t="str">
            <v>加班</v>
          </cell>
        </row>
        <row r="351">
          <cell r="B351">
            <v>2018</v>
          </cell>
          <cell r="C351" t="str">
            <v>PHOUERN SOPHEAK</v>
          </cell>
          <cell r="D351">
            <v>44656</v>
          </cell>
          <cell r="E351" t="str">
            <v>上午</v>
          </cell>
          <cell r="F351" t="str">
            <v>◇</v>
          </cell>
        </row>
        <row r="351">
          <cell r="H351" t="str">
            <v>√</v>
          </cell>
          <cell r="I351" t="str">
            <v>√</v>
          </cell>
          <cell r="J351" t="str">
            <v>√</v>
          </cell>
          <cell r="K351" t="str">
            <v>√</v>
          </cell>
          <cell r="L351" t="str">
            <v>√</v>
          </cell>
          <cell r="M351" t="str">
            <v>√</v>
          </cell>
        </row>
        <row r="351">
          <cell r="O351" t="str">
            <v>√</v>
          </cell>
          <cell r="P351" t="str">
            <v>√</v>
          </cell>
          <cell r="Q351" t="str">
            <v>√</v>
          </cell>
          <cell r="R351" t="str">
            <v>Ο</v>
          </cell>
          <cell r="S351" t="str">
            <v>Ο</v>
          </cell>
          <cell r="T351" t="str">
            <v>Ο</v>
          </cell>
        </row>
        <row r="351">
          <cell r="AK351">
            <v>9</v>
          </cell>
          <cell r="AL351">
            <v>0</v>
          </cell>
          <cell r="AM351">
            <v>0</v>
          </cell>
          <cell r="AN351">
            <v>0</v>
          </cell>
          <cell r="AO351">
            <v>1</v>
          </cell>
        </row>
        <row r="352">
          <cell r="E352" t="str">
            <v>下午</v>
          </cell>
          <cell r="F352" t="str">
            <v>◇</v>
          </cell>
        </row>
        <row r="352">
          <cell r="H352" t="str">
            <v>√</v>
          </cell>
          <cell r="I352" t="str">
            <v>√</v>
          </cell>
          <cell r="J352" t="str">
            <v>√</v>
          </cell>
          <cell r="K352" t="str">
            <v>√</v>
          </cell>
          <cell r="L352" t="str">
            <v>√</v>
          </cell>
          <cell r="M352" t="str">
            <v>√</v>
          </cell>
        </row>
        <row r="352">
          <cell r="O352" t="str">
            <v>√</v>
          </cell>
          <cell r="P352" t="str">
            <v>√</v>
          </cell>
          <cell r="Q352" t="str">
            <v>√</v>
          </cell>
          <cell r="R352" t="str">
            <v>Ο</v>
          </cell>
          <cell r="S352" t="str">
            <v>Ο</v>
          </cell>
          <cell r="T352" t="str">
            <v>Ο</v>
          </cell>
        </row>
        <row r="353">
          <cell r="E353" t="str">
            <v>加班</v>
          </cell>
        </row>
        <row r="354">
          <cell r="B354">
            <v>2021</v>
          </cell>
          <cell r="C354" t="str">
            <v>YONG VOSAL</v>
          </cell>
          <cell r="D354">
            <v>44657</v>
          </cell>
          <cell r="E354" t="str">
            <v>上午</v>
          </cell>
          <cell r="F354" t="str">
            <v>2.②</v>
          </cell>
        </row>
        <row r="354">
          <cell r="H354" t="str">
            <v>2.②</v>
          </cell>
          <cell r="I354" t="str">
            <v>2.②</v>
          </cell>
          <cell r="J354" t="str">
            <v>2.②</v>
          </cell>
          <cell r="K354" t="str">
            <v>2.②</v>
          </cell>
          <cell r="L354" t="str">
            <v>2.②</v>
          </cell>
          <cell r="M354" t="str">
            <v>2.②</v>
          </cell>
        </row>
        <row r="354">
          <cell r="O354" t="str">
            <v>2.②</v>
          </cell>
          <cell r="P354" t="str">
            <v>2.②</v>
          </cell>
          <cell r="Q354" t="str">
            <v>2.②</v>
          </cell>
          <cell r="R354" t="str">
            <v>2.②</v>
          </cell>
          <cell r="S354" t="str">
            <v>2.②</v>
          </cell>
          <cell r="T354" t="str">
            <v>2.②</v>
          </cell>
        </row>
        <row r="354">
          <cell r="V354" t="str">
            <v>2.②</v>
          </cell>
          <cell r="W354" t="str">
            <v>2.②</v>
          </cell>
          <cell r="X354" t="str">
            <v>2.②</v>
          </cell>
          <cell r="Y354" t="str">
            <v>2.②</v>
          </cell>
          <cell r="Z354" t="str">
            <v>2.②</v>
          </cell>
          <cell r="AA354" t="str">
            <v>2.②</v>
          </cell>
        </row>
        <row r="354">
          <cell r="AC354" t="str">
            <v>2.②</v>
          </cell>
          <cell r="AD354" t="str">
            <v>2.②</v>
          </cell>
          <cell r="AE354" t="str">
            <v>2.②</v>
          </cell>
          <cell r="AF354" t="str">
            <v>2.②</v>
          </cell>
          <cell r="AG354" t="str">
            <v>2.②</v>
          </cell>
          <cell r="AH354" t="str">
            <v>2.②</v>
          </cell>
        </row>
        <row r="354">
          <cell r="AJ354" t="str">
            <v>2.②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</row>
        <row r="355">
          <cell r="E355" t="str">
            <v>下午</v>
          </cell>
          <cell r="F355" t="str">
            <v>2.②</v>
          </cell>
        </row>
        <row r="355">
          <cell r="H355" t="str">
            <v>2.②</v>
          </cell>
          <cell r="I355" t="str">
            <v>2.②</v>
          </cell>
          <cell r="J355" t="str">
            <v>2.②</v>
          </cell>
          <cell r="K355" t="str">
            <v>2.②</v>
          </cell>
          <cell r="L355" t="str">
            <v>2.②</v>
          </cell>
          <cell r="M355" t="str">
            <v>2.②</v>
          </cell>
        </row>
        <row r="355">
          <cell r="O355" t="str">
            <v>2.②</v>
          </cell>
          <cell r="P355" t="str">
            <v>2.②</v>
          </cell>
          <cell r="Q355" t="str">
            <v>2.②</v>
          </cell>
          <cell r="R355" t="str">
            <v>2.②</v>
          </cell>
          <cell r="S355" t="str">
            <v>2.②</v>
          </cell>
          <cell r="T355" t="str">
            <v>2.②</v>
          </cell>
        </row>
        <row r="355">
          <cell r="V355" t="str">
            <v>2.②</v>
          </cell>
          <cell r="W355" t="str">
            <v>2.②</v>
          </cell>
          <cell r="X355" t="str">
            <v>2.②</v>
          </cell>
          <cell r="Y355" t="str">
            <v>2.②</v>
          </cell>
          <cell r="Z355" t="str">
            <v>2.②</v>
          </cell>
          <cell r="AA355" t="str">
            <v>2.②</v>
          </cell>
        </row>
        <row r="355">
          <cell r="AC355" t="str">
            <v>2.②</v>
          </cell>
          <cell r="AD355" t="str">
            <v>2.②</v>
          </cell>
          <cell r="AE355" t="str">
            <v>2.②</v>
          </cell>
          <cell r="AF355" t="str">
            <v>2.②</v>
          </cell>
          <cell r="AG355" t="str">
            <v>2.②</v>
          </cell>
          <cell r="AH355" t="str">
            <v>2.②</v>
          </cell>
        </row>
        <row r="355">
          <cell r="AJ355" t="str">
            <v>2.②</v>
          </cell>
        </row>
        <row r="356">
          <cell r="E356" t="str">
            <v>加班</v>
          </cell>
        </row>
        <row r="357">
          <cell r="B357">
            <v>2038</v>
          </cell>
          <cell r="C357" t="str">
            <v>SONG VUTHY</v>
          </cell>
          <cell r="D357">
            <v>44672</v>
          </cell>
          <cell r="E357" t="str">
            <v>上午</v>
          </cell>
          <cell r="F357" t="str">
            <v>◇</v>
          </cell>
        </row>
        <row r="357">
          <cell r="H357" t="str">
            <v>√</v>
          </cell>
          <cell r="I357" t="str">
            <v>√</v>
          </cell>
          <cell r="J357" t="str">
            <v>√</v>
          </cell>
          <cell r="K357" t="str">
            <v>√</v>
          </cell>
          <cell r="L357" t="str">
            <v>√</v>
          </cell>
          <cell r="M357" t="str">
            <v>√</v>
          </cell>
        </row>
        <row r="357">
          <cell r="O357" t="str">
            <v>√</v>
          </cell>
          <cell r="P357" t="str">
            <v>√</v>
          </cell>
          <cell r="Q357" t="str">
            <v>√</v>
          </cell>
          <cell r="R357" t="str">
            <v>√</v>
          </cell>
          <cell r="S357" t="str">
            <v>√</v>
          </cell>
          <cell r="T357" t="str">
            <v>√</v>
          </cell>
        </row>
        <row r="357">
          <cell r="V357" t="str">
            <v>√</v>
          </cell>
          <cell r="W357" t="str">
            <v>√</v>
          </cell>
          <cell r="X357" t="str">
            <v>√</v>
          </cell>
        </row>
        <row r="357">
          <cell r="AK357">
            <v>15</v>
          </cell>
          <cell r="AL357">
            <v>0</v>
          </cell>
          <cell r="AM357">
            <v>0</v>
          </cell>
          <cell r="AN357">
            <v>0</v>
          </cell>
          <cell r="AO357">
            <v>1</v>
          </cell>
        </row>
        <row r="358">
          <cell r="E358" t="str">
            <v>下午</v>
          </cell>
          <cell r="F358" t="str">
            <v>◇</v>
          </cell>
        </row>
        <row r="358">
          <cell r="H358" t="str">
            <v>√</v>
          </cell>
          <cell r="I358" t="str">
            <v>√</v>
          </cell>
          <cell r="J358" t="str">
            <v>√</v>
          </cell>
          <cell r="K358" t="str">
            <v>√</v>
          </cell>
          <cell r="L358" t="str">
            <v>√</v>
          </cell>
          <cell r="M358" t="str">
            <v>√</v>
          </cell>
        </row>
        <row r="358">
          <cell r="O358" t="str">
            <v>√</v>
          </cell>
          <cell r="P358" t="str">
            <v>√</v>
          </cell>
          <cell r="Q358" t="str">
            <v>√</v>
          </cell>
          <cell r="R358" t="str">
            <v>√</v>
          </cell>
          <cell r="S358" t="str">
            <v>√</v>
          </cell>
          <cell r="T358" t="str">
            <v>√</v>
          </cell>
        </row>
        <row r="358">
          <cell r="V358" t="str">
            <v>√</v>
          </cell>
          <cell r="W358" t="str">
            <v>√</v>
          </cell>
          <cell r="X358" t="str">
            <v>√</v>
          </cell>
        </row>
        <row r="359">
          <cell r="E359" t="str">
            <v>加班</v>
          </cell>
        </row>
        <row r="360">
          <cell r="B360">
            <v>2041</v>
          </cell>
          <cell r="C360" t="str">
            <v>KHMAO YEAN</v>
          </cell>
          <cell r="D360">
            <v>44674</v>
          </cell>
          <cell r="E360" t="str">
            <v>上午</v>
          </cell>
          <cell r="F360" t="str">
            <v>◇</v>
          </cell>
        </row>
        <row r="360">
          <cell r="H360" t="str">
            <v>√</v>
          </cell>
          <cell r="I360" t="str">
            <v>√</v>
          </cell>
          <cell r="J360" t="str">
            <v>√</v>
          </cell>
          <cell r="K360" t="str">
            <v>√</v>
          </cell>
          <cell r="L360" t="str">
            <v>√</v>
          </cell>
          <cell r="M360" t="str">
            <v>√</v>
          </cell>
        </row>
        <row r="360">
          <cell r="O360" t="str">
            <v>√</v>
          </cell>
          <cell r="P360" t="str">
            <v>√</v>
          </cell>
          <cell r="Q360" t="str">
            <v>Ο</v>
          </cell>
          <cell r="R360" t="str">
            <v>Ο</v>
          </cell>
          <cell r="S360" t="str">
            <v>Ο</v>
          </cell>
          <cell r="T360" t="str">
            <v>Ο</v>
          </cell>
        </row>
        <row r="360">
          <cell r="AK360">
            <v>7.5</v>
          </cell>
          <cell r="AL360">
            <v>0</v>
          </cell>
          <cell r="AM360">
            <v>0.5</v>
          </cell>
          <cell r="AN360">
            <v>0</v>
          </cell>
          <cell r="AO360">
            <v>1</v>
          </cell>
        </row>
        <row r="361">
          <cell r="E361" t="str">
            <v>下午</v>
          </cell>
          <cell r="F361" t="str">
            <v>◇</v>
          </cell>
        </row>
        <row r="361">
          <cell r="H361" t="str">
            <v>√</v>
          </cell>
          <cell r="I361" t="str">
            <v>Δ</v>
          </cell>
          <cell r="J361" t="str">
            <v>√</v>
          </cell>
          <cell r="K361" t="str">
            <v>√</v>
          </cell>
          <cell r="L361" t="str">
            <v>√</v>
          </cell>
          <cell r="M361" t="str">
            <v>√</v>
          </cell>
        </row>
        <row r="361">
          <cell r="O361" t="str">
            <v>√</v>
          </cell>
          <cell r="P361" t="str">
            <v>√</v>
          </cell>
          <cell r="Q361" t="str">
            <v>Ο</v>
          </cell>
          <cell r="R361" t="str">
            <v>Ο</v>
          </cell>
          <cell r="S361" t="str">
            <v>Ο</v>
          </cell>
          <cell r="T361" t="str">
            <v>Ο</v>
          </cell>
        </row>
        <row r="362">
          <cell r="E362" t="str">
            <v>加班</v>
          </cell>
        </row>
        <row r="363">
          <cell r="B363">
            <v>2045</v>
          </cell>
          <cell r="C363" t="str">
            <v>CHAB POV</v>
          </cell>
          <cell r="D363">
            <v>44677</v>
          </cell>
          <cell r="E363" t="str">
            <v>上午</v>
          </cell>
          <cell r="F363" t="str">
            <v>◇</v>
          </cell>
        </row>
        <row r="363">
          <cell r="H363" t="str">
            <v>√</v>
          </cell>
          <cell r="I363" t="str">
            <v>√</v>
          </cell>
          <cell r="J363" t="str">
            <v>√</v>
          </cell>
          <cell r="K363" t="str">
            <v>√</v>
          </cell>
          <cell r="L363" t="str">
            <v>√</v>
          </cell>
          <cell r="M363" t="str">
            <v>√</v>
          </cell>
        </row>
        <row r="363">
          <cell r="O363" t="str">
            <v>√</v>
          </cell>
          <cell r="P363" t="str">
            <v>√</v>
          </cell>
          <cell r="Q363" t="str">
            <v>√</v>
          </cell>
          <cell r="R363" t="str">
            <v>√</v>
          </cell>
          <cell r="S363" t="str">
            <v>√</v>
          </cell>
          <cell r="T363" t="str">
            <v>√</v>
          </cell>
        </row>
        <row r="363">
          <cell r="V363" t="str">
            <v>√</v>
          </cell>
          <cell r="W363" t="str">
            <v>√</v>
          </cell>
          <cell r="X363" t="str">
            <v>√</v>
          </cell>
        </row>
        <row r="363">
          <cell r="AK363">
            <v>15</v>
          </cell>
          <cell r="AL363">
            <v>0</v>
          </cell>
          <cell r="AM363">
            <v>0</v>
          </cell>
          <cell r="AN363">
            <v>0</v>
          </cell>
          <cell r="AO363">
            <v>1</v>
          </cell>
        </row>
        <row r="364">
          <cell r="E364" t="str">
            <v>下午</v>
          </cell>
          <cell r="F364" t="str">
            <v>◇</v>
          </cell>
        </row>
        <row r="364">
          <cell r="H364" t="str">
            <v>√</v>
          </cell>
          <cell r="I364" t="str">
            <v>√</v>
          </cell>
          <cell r="J364" t="str">
            <v>√</v>
          </cell>
          <cell r="K364" t="str">
            <v>√</v>
          </cell>
          <cell r="L364" t="str">
            <v>√</v>
          </cell>
          <cell r="M364" t="str">
            <v>√</v>
          </cell>
        </row>
        <row r="364">
          <cell r="O364" t="str">
            <v>√</v>
          </cell>
          <cell r="P364" t="str">
            <v>√</v>
          </cell>
          <cell r="Q364" t="str">
            <v>√</v>
          </cell>
          <cell r="R364" t="str">
            <v>√</v>
          </cell>
          <cell r="S364" t="str">
            <v>√</v>
          </cell>
          <cell r="T364" t="str">
            <v>√</v>
          </cell>
        </row>
        <row r="364">
          <cell r="V364" t="str">
            <v>√</v>
          </cell>
          <cell r="W364" t="str">
            <v>√</v>
          </cell>
          <cell r="X364" t="str">
            <v>√</v>
          </cell>
        </row>
        <row r="365">
          <cell r="E365" t="str">
            <v>加班</v>
          </cell>
        </row>
        <row r="366">
          <cell r="B366">
            <v>2057</v>
          </cell>
          <cell r="C366" t="str">
            <v>MOEURN PARY</v>
          </cell>
          <cell r="D366">
            <v>44680</v>
          </cell>
          <cell r="E366" t="str">
            <v>上午</v>
          </cell>
          <cell r="F366" t="str">
            <v>◇</v>
          </cell>
        </row>
        <row r="366">
          <cell r="H366" t="str">
            <v>√</v>
          </cell>
          <cell r="I366" t="str">
            <v>√</v>
          </cell>
          <cell r="J366" t="str">
            <v>√</v>
          </cell>
          <cell r="K366" t="str">
            <v>√</v>
          </cell>
          <cell r="L366" t="str">
            <v>×</v>
          </cell>
          <cell r="M366" t="str">
            <v>√</v>
          </cell>
        </row>
        <row r="366">
          <cell r="O366" t="str">
            <v>√</v>
          </cell>
          <cell r="P366" t="str">
            <v>√</v>
          </cell>
          <cell r="Q366" t="str">
            <v>√</v>
          </cell>
          <cell r="R366" t="str">
            <v>√</v>
          </cell>
          <cell r="S366" t="str">
            <v>√</v>
          </cell>
          <cell r="T366" t="str">
            <v>×</v>
          </cell>
        </row>
        <row r="366">
          <cell r="V366" t="str">
            <v>×</v>
          </cell>
          <cell r="W366" t="str">
            <v>√</v>
          </cell>
          <cell r="X366" t="str">
            <v>√</v>
          </cell>
        </row>
        <row r="366">
          <cell r="AK366">
            <v>12</v>
          </cell>
          <cell r="AL366">
            <v>0</v>
          </cell>
          <cell r="AM366">
            <v>0</v>
          </cell>
          <cell r="AN366">
            <v>0</v>
          </cell>
          <cell r="AO366">
            <v>1</v>
          </cell>
        </row>
        <row r="367">
          <cell r="E367" t="str">
            <v>下午</v>
          </cell>
          <cell r="F367" t="str">
            <v>◇</v>
          </cell>
        </row>
        <row r="367">
          <cell r="H367" t="str">
            <v>√</v>
          </cell>
          <cell r="I367" t="str">
            <v>√</v>
          </cell>
          <cell r="J367" t="str">
            <v>√</v>
          </cell>
          <cell r="K367" t="str">
            <v>√</v>
          </cell>
          <cell r="L367" t="str">
            <v>×</v>
          </cell>
          <cell r="M367" t="str">
            <v>√</v>
          </cell>
        </row>
        <row r="367">
          <cell r="O367" t="str">
            <v>√</v>
          </cell>
          <cell r="P367" t="str">
            <v>√</v>
          </cell>
          <cell r="Q367" t="str">
            <v>√</v>
          </cell>
          <cell r="R367" t="str">
            <v>√</v>
          </cell>
          <cell r="S367" t="str">
            <v>√</v>
          </cell>
          <cell r="T367" t="str">
            <v>×</v>
          </cell>
        </row>
        <row r="367">
          <cell r="V367" t="str">
            <v>×</v>
          </cell>
          <cell r="W367" t="str">
            <v>√</v>
          </cell>
          <cell r="X367" t="str">
            <v>√</v>
          </cell>
        </row>
        <row r="368">
          <cell r="E368" t="str">
            <v>加班</v>
          </cell>
        </row>
        <row r="369">
          <cell r="B369">
            <v>2058</v>
          </cell>
          <cell r="C369" t="str">
            <v>KHENG KHOEUN</v>
          </cell>
          <cell r="D369">
            <v>44684</v>
          </cell>
          <cell r="E369" t="str">
            <v>上午</v>
          </cell>
          <cell r="F369" t="str">
            <v>◇</v>
          </cell>
        </row>
        <row r="369">
          <cell r="H369" t="str">
            <v>√</v>
          </cell>
          <cell r="I369" t="str">
            <v>√</v>
          </cell>
          <cell r="J369" t="str">
            <v>√</v>
          </cell>
          <cell r="K369" t="str">
            <v>√</v>
          </cell>
          <cell r="L369" t="str">
            <v>√</v>
          </cell>
          <cell r="M369" t="str">
            <v>√</v>
          </cell>
        </row>
        <row r="369">
          <cell r="O369" t="str">
            <v>√</v>
          </cell>
          <cell r="P369" t="str">
            <v>√</v>
          </cell>
          <cell r="Q369" t="str">
            <v>√</v>
          </cell>
          <cell r="R369" t="str">
            <v>√</v>
          </cell>
          <cell r="S369" t="str">
            <v>√</v>
          </cell>
          <cell r="T369" t="str">
            <v>√</v>
          </cell>
        </row>
        <row r="369">
          <cell r="V369" t="str">
            <v>√</v>
          </cell>
          <cell r="W369" t="str">
            <v>√</v>
          </cell>
          <cell r="X369" t="str">
            <v>√</v>
          </cell>
          <cell r="Y369" t="str">
            <v>√</v>
          </cell>
          <cell r="Z369" t="str">
            <v>√</v>
          </cell>
        </row>
        <row r="369">
          <cell r="AD369" t="str">
            <v>√</v>
          </cell>
          <cell r="AE369" t="str">
            <v>√</v>
          </cell>
          <cell r="AF369" t="str">
            <v>√</v>
          </cell>
          <cell r="AG369" t="str">
            <v>√</v>
          </cell>
          <cell r="AH369" t="str">
            <v>√</v>
          </cell>
        </row>
        <row r="369">
          <cell r="AJ369" t="str">
            <v>√</v>
          </cell>
          <cell r="AK369">
            <v>23</v>
          </cell>
          <cell r="AL369">
            <v>0</v>
          </cell>
          <cell r="AM369">
            <v>0</v>
          </cell>
          <cell r="AN369">
            <v>0</v>
          </cell>
          <cell r="AO369">
            <v>1</v>
          </cell>
        </row>
        <row r="370">
          <cell r="E370" t="str">
            <v>下午</v>
          </cell>
          <cell r="F370" t="str">
            <v>◇</v>
          </cell>
        </row>
        <row r="370">
          <cell r="H370" t="str">
            <v>√</v>
          </cell>
          <cell r="I370" t="str">
            <v>√</v>
          </cell>
          <cell r="J370" t="str">
            <v>√</v>
          </cell>
          <cell r="K370" t="str">
            <v>√</v>
          </cell>
          <cell r="L370" t="str">
            <v>√</v>
          </cell>
          <cell r="M370" t="str">
            <v>√</v>
          </cell>
        </row>
        <row r="370">
          <cell r="O370" t="str">
            <v>√</v>
          </cell>
          <cell r="P370" t="str">
            <v>√</v>
          </cell>
          <cell r="Q370" t="str">
            <v>√</v>
          </cell>
          <cell r="R370" t="str">
            <v>√</v>
          </cell>
          <cell r="S370" t="str">
            <v>√</v>
          </cell>
          <cell r="T370" t="str">
            <v>√</v>
          </cell>
        </row>
        <row r="370">
          <cell r="V370" t="str">
            <v>√</v>
          </cell>
          <cell r="W370" t="str">
            <v>√</v>
          </cell>
          <cell r="X370" t="str">
            <v>√</v>
          </cell>
          <cell r="Y370" t="str">
            <v>√</v>
          </cell>
          <cell r="Z370" t="str">
            <v>√</v>
          </cell>
        </row>
        <row r="370">
          <cell r="AD370" t="str">
            <v>√</v>
          </cell>
          <cell r="AE370" t="str">
            <v>√</v>
          </cell>
          <cell r="AF370" t="str">
            <v>√</v>
          </cell>
          <cell r="AG370" t="str">
            <v>√</v>
          </cell>
          <cell r="AH370" t="str">
            <v>√</v>
          </cell>
        </row>
        <row r="370">
          <cell r="AJ370" t="str">
            <v>√</v>
          </cell>
        </row>
        <row r="371">
          <cell r="E371" t="str">
            <v>加班</v>
          </cell>
        </row>
        <row r="372">
          <cell r="B372">
            <v>2085</v>
          </cell>
          <cell r="C372" t="str">
            <v>LAY VILA</v>
          </cell>
          <cell r="D372">
            <v>44693</v>
          </cell>
          <cell r="E372" t="str">
            <v>上午</v>
          </cell>
          <cell r="F372" t="str">
            <v>◇</v>
          </cell>
        </row>
        <row r="372">
          <cell r="H372" t="str">
            <v>√</v>
          </cell>
          <cell r="I372" t="str">
            <v>√</v>
          </cell>
          <cell r="J372" t="str">
            <v>√</v>
          </cell>
          <cell r="K372" t="str">
            <v>√</v>
          </cell>
          <cell r="L372" t="str">
            <v>√</v>
          </cell>
          <cell r="M372" t="str">
            <v>√</v>
          </cell>
        </row>
        <row r="372">
          <cell r="O372" t="str">
            <v>√</v>
          </cell>
          <cell r="P372" t="str">
            <v>√</v>
          </cell>
          <cell r="Q372" t="str">
            <v>√</v>
          </cell>
          <cell r="R372" t="str">
            <v>√</v>
          </cell>
          <cell r="S372" t="str">
            <v>√</v>
          </cell>
          <cell r="T372" t="str">
            <v>√</v>
          </cell>
        </row>
        <row r="372">
          <cell r="V372" t="str">
            <v>√</v>
          </cell>
          <cell r="W372" t="str">
            <v>√</v>
          </cell>
          <cell r="X372" t="str">
            <v>√</v>
          </cell>
        </row>
        <row r="372">
          <cell r="AK372">
            <v>15</v>
          </cell>
          <cell r="AL372">
            <v>0</v>
          </cell>
          <cell r="AM372">
            <v>0</v>
          </cell>
          <cell r="AN372">
            <v>0</v>
          </cell>
          <cell r="AO372">
            <v>1</v>
          </cell>
        </row>
        <row r="373">
          <cell r="E373" t="str">
            <v>下午</v>
          </cell>
          <cell r="F373" t="str">
            <v>◇</v>
          </cell>
        </row>
        <row r="373">
          <cell r="H373" t="str">
            <v>√</v>
          </cell>
          <cell r="I373" t="str">
            <v>√</v>
          </cell>
          <cell r="J373" t="str">
            <v>√</v>
          </cell>
          <cell r="K373" t="str">
            <v>√</v>
          </cell>
          <cell r="L373" t="str">
            <v>√</v>
          </cell>
          <cell r="M373" t="str">
            <v>√</v>
          </cell>
        </row>
        <row r="373">
          <cell r="O373" t="str">
            <v>√</v>
          </cell>
          <cell r="P373" t="str">
            <v>√</v>
          </cell>
          <cell r="Q373" t="str">
            <v>√</v>
          </cell>
          <cell r="R373" t="str">
            <v>√</v>
          </cell>
          <cell r="S373" t="str">
            <v>√</v>
          </cell>
          <cell r="T373" t="str">
            <v>√</v>
          </cell>
        </row>
        <row r="373">
          <cell r="V373" t="str">
            <v>√</v>
          </cell>
          <cell r="W373" t="str">
            <v>√</v>
          </cell>
          <cell r="X373" t="str">
            <v>√</v>
          </cell>
        </row>
        <row r="374">
          <cell r="E374" t="str">
            <v>加班</v>
          </cell>
        </row>
        <row r="375">
          <cell r="B375">
            <v>2087</v>
          </cell>
          <cell r="C375" t="str">
            <v>OEM SREYNITH</v>
          </cell>
          <cell r="D375">
            <v>44694</v>
          </cell>
          <cell r="E375" t="str">
            <v>上午</v>
          </cell>
          <cell r="F375" t="str">
            <v>◇</v>
          </cell>
        </row>
        <row r="375">
          <cell r="H375" t="str">
            <v>√</v>
          </cell>
          <cell r="I375" t="str">
            <v>√</v>
          </cell>
          <cell r="J375" t="str">
            <v>√</v>
          </cell>
          <cell r="K375" t="str">
            <v>√</v>
          </cell>
          <cell r="L375" t="str">
            <v>√</v>
          </cell>
          <cell r="M375" t="str">
            <v>√</v>
          </cell>
        </row>
        <row r="375">
          <cell r="O375" t="str">
            <v>√</v>
          </cell>
          <cell r="P375" t="str">
            <v>√</v>
          </cell>
          <cell r="Q375" t="str">
            <v>√</v>
          </cell>
          <cell r="R375" t="str">
            <v>√</v>
          </cell>
          <cell r="S375" t="str">
            <v>√</v>
          </cell>
          <cell r="T375" t="str">
            <v>√</v>
          </cell>
        </row>
        <row r="375">
          <cell r="V375" t="str">
            <v>√</v>
          </cell>
          <cell r="W375" t="str">
            <v>√</v>
          </cell>
          <cell r="X375" t="str">
            <v>√</v>
          </cell>
        </row>
        <row r="375">
          <cell r="AK375">
            <v>15</v>
          </cell>
          <cell r="AL375">
            <v>0</v>
          </cell>
          <cell r="AM375">
            <v>0</v>
          </cell>
          <cell r="AN375">
            <v>0</v>
          </cell>
          <cell r="AO375">
            <v>1</v>
          </cell>
        </row>
        <row r="376">
          <cell r="E376" t="str">
            <v>下午</v>
          </cell>
          <cell r="F376" t="str">
            <v>◇</v>
          </cell>
        </row>
        <row r="376">
          <cell r="H376" t="str">
            <v>√</v>
          </cell>
          <cell r="I376" t="str">
            <v>√</v>
          </cell>
          <cell r="J376" t="str">
            <v>√</v>
          </cell>
          <cell r="K376" t="str">
            <v>√</v>
          </cell>
          <cell r="L376" t="str">
            <v>√</v>
          </cell>
          <cell r="M376" t="str">
            <v>√</v>
          </cell>
        </row>
        <row r="376">
          <cell r="O376" t="str">
            <v>√</v>
          </cell>
          <cell r="P376" t="str">
            <v>√</v>
          </cell>
          <cell r="Q376" t="str">
            <v>√</v>
          </cell>
          <cell r="R376" t="str">
            <v>√</v>
          </cell>
          <cell r="S376" t="str">
            <v>√</v>
          </cell>
          <cell r="T376" t="str">
            <v>√</v>
          </cell>
        </row>
        <row r="376">
          <cell r="V376" t="str">
            <v>√</v>
          </cell>
          <cell r="W376" t="str">
            <v>√</v>
          </cell>
          <cell r="X376" t="str">
            <v>√</v>
          </cell>
        </row>
        <row r="377">
          <cell r="E377" t="str">
            <v>加班</v>
          </cell>
        </row>
        <row r="378">
          <cell r="B378">
            <v>2089</v>
          </cell>
          <cell r="C378" t="str">
            <v>PHEA RA</v>
          </cell>
          <cell r="D378">
            <v>44694</v>
          </cell>
          <cell r="E378" t="str">
            <v>上午</v>
          </cell>
          <cell r="F378" t="str">
            <v>◇</v>
          </cell>
        </row>
        <row r="378">
          <cell r="H378" t="str">
            <v>√</v>
          </cell>
          <cell r="I378" t="str">
            <v>√</v>
          </cell>
          <cell r="J378" t="str">
            <v>√</v>
          </cell>
          <cell r="K378" t="str">
            <v>√</v>
          </cell>
          <cell r="L378" t="str">
            <v>√</v>
          </cell>
          <cell r="M378" t="str">
            <v>√</v>
          </cell>
        </row>
        <row r="378">
          <cell r="O378" t="str">
            <v>√</v>
          </cell>
          <cell r="P378" t="str">
            <v>√</v>
          </cell>
          <cell r="Q378" t="str">
            <v>√</v>
          </cell>
          <cell r="R378" t="str">
            <v>√</v>
          </cell>
          <cell r="S378" t="str">
            <v>√</v>
          </cell>
          <cell r="T378" t="str">
            <v>√</v>
          </cell>
        </row>
        <row r="378">
          <cell r="V378" t="str">
            <v>√</v>
          </cell>
          <cell r="W378" t="str">
            <v>√</v>
          </cell>
        </row>
        <row r="378">
          <cell r="AK378">
            <v>14</v>
          </cell>
          <cell r="AL378">
            <v>0</v>
          </cell>
          <cell r="AM378">
            <v>0</v>
          </cell>
          <cell r="AN378">
            <v>0</v>
          </cell>
          <cell r="AO378">
            <v>1</v>
          </cell>
        </row>
        <row r="379">
          <cell r="E379" t="str">
            <v>下午</v>
          </cell>
          <cell r="F379" t="str">
            <v>◇</v>
          </cell>
        </row>
        <row r="379">
          <cell r="H379" t="str">
            <v>√</v>
          </cell>
          <cell r="I379" t="str">
            <v>√</v>
          </cell>
          <cell r="J379" t="str">
            <v>√</v>
          </cell>
          <cell r="K379" t="str">
            <v>√</v>
          </cell>
          <cell r="L379" t="str">
            <v>√</v>
          </cell>
          <cell r="M379" t="str">
            <v>√</v>
          </cell>
        </row>
        <row r="379">
          <cell r="O379" t="str">
            <v>√</v>
          </cell>
          <cell r="P379" t="str">
            <v>√</v>
          </cell>
          <cell r="Q379" t="str">
            <v>√</v>
          </cell>
          <cell r="R379" t="str">
            <v>√</v>
          </cell>
          <cell r="S379" t="str">
            <v>√</v>
          </cell>
          <cell r="T379" t="str">
            <v>√</v>
          </cell>
        </row>
        <row r="379">
          <cell r="V379" t="str">
            <v>√</v>
          </cell>
          <cell r="W379" t="str">
            <v>√</v>
          </cell>
        </row>
        <row r="380">
          <cell r="E380" t="str">
            <v>加班</v>
          </cell>
        </row>
        <row r="381">
          <cell r="B381">
            <v>2114</v>
          </cell>
          <cell r="C381" t="str">
            <v>THAV PHALLY</v>
          </cell>
          <cell r="D381">
            <v>44705</v>
          </cell>
          <cell r="E381" t="str">
            <v>上午</v>
          </cell>
          <cell r="F381" t="str">
            <v>◇</v>
          </cell>
        </row>
        <row r="381">
          <cell r="H381" t="str">
            <v>√</v>
          </cell>
          <cell r="I381" t="str">
            <v>√</v>
          </cell>
          <cell r="J381" t="str">
            <v>√</v>
          </cell>
          <cell r="K381" t="str">
            <v>√</v>
          </cell>
          <cell r="L381" t="str">
            <v>√</v>
          </cell>
          <cell r="M381" t="str">
            <v>√</v>
          </cell>
        </row>
        <row r="381">
          <cell r="O381" t="str">
            <v>√</v>
          </cell>
          <cell r="P381" t="str">
            <v>√</v>
          </cell>
          <cell r="Q381" t="str">
            <v>√</v>
          </cell>
          <cell r="R381" t="str">
            <v>√</v>
          </cell>
          <cell r="S381" t="str">
            <v>√</v>
          </cell>
          <cell r="T381" t="str">
            <v>√</v>
          </cell>
        </row>
        <row r="381">
          <cell r="V381" t="str">
            <v>√</v>
          </cell>
          <cell r="W381" t="str">
            <v>√</v>
          </cell>
          <cell r="X381" t="str">
            <v>√</v>
          </cell>
        </row>
        <row r="381">
          <cell r="AK381">
            <v>15</v>
          </cell>
          <cell r="AL381">
            <v>0</v>
          </cell>
          <cell r="AM381">
            <v>0</v>
          </cell>
          <cell r="AN381">
            <v>0</v>
          </cell>
          <cell r="AO381">
            <v>1</v>
          </cell>
        </row>
        <row r="382">
          <cell r="E382" t="str">
            <v>下午</v>
          </cell>
          <cell r="F382" t="str">
            <v>◇</v>
          </cell>
        </row>
        <row r="382">
          <cell r="H382" t="str">
            <v>√</v>
          </cell>
          <cell r="I382" t="str">
            <v>√</v>
          </cell>
          <cell r="J382" t="str">
            <v>√</v>
          </cell>
          <cell r="K382" t="str">
            <v>√</v>
          </cell>
          <cell r="L382" t="str">
            <v>√</v>
          </cell>
          <cell r="M382" t="str">
            <v>√</v>
          </cell>
        </row>
        <row r="382">
          <cell r="O382" t="str">
            <v>√</v>
          </cell>
          <cell r="P382" t="str">
            <v>√</v>
          </cell>
          <cell r="Q382" t="str">
            <v>√</v>
          </cell>
          <cell r="R382" t="str">
            <v>√</v>
          </cell>
          <cell r="S382" t="str">
            <v>√</v>
          </cell>
          <cell r="T382" t="str">
            <v>√</v>
          </cell>
        </row>
        <row r="382">
          <cell r="V382" t="str">
            <v>√</v>
          </cell>
          <cell r="W382" t="str">
            <v>√</v>
          </cell>
          <cell r="X382" t="str">
            <v>√</v>
          </cell>
        </row>
        <row r="383">
          <cell r="E383" t="str">
            <v>加班</v>
          </cell>
        </row>
        <row r="384">
          <cell r="B384">
            <v>2125</v>
          </cell>
          <cell r="C384" t="str">
            <v>NHORN SOPHEAKTRA</v>
          </cell>
          <cell r="D384">
            <v>44711</v>
          </cell>
          <cell r="E384" t="str">
            <v>上午</v>
          </cell>
          <cell r="F384" t="str">
            <v>◇</v>
          </cell>
        </row>
        <row r="384">
          <cell r="H384" t="str">
            <v>√</v>
          </cell>
          <cell r="I384" t="str">
            <v>√</v>
          </cell>
          <cell r="J384" t="str">
            <v>√</v>
          </cell>
          <cell r="K384" t="str">
            <v>√</v>
          </cell>
          <cell r="L384" t="str">
            <v>√</v>
          </cell>
          <cell r="M384" t="str">
            <v>√</v>
          </cell>
        </row>
        <row r="384">
          <cell r="O384" t="str">
            <v>√</v>
          </cell>
          <cell r="P384" t="str">
            <v>√</v>
          </cell>
          <cell r="Q384" t="str">
            <v>√</v>
          </cell>
          <cell r="R384" t="str">
            <v>√</v>
          </cell>
          <cell r="S384" t="str">
            <v>√</v>
          </cell>
          <cell r="T384" t="str">
            <v>√</v>
          </cell>
        </row>
        <row r="384">
          <cell r="V384" t="str">
            <v>√</v>
          </cell>
          <cell r="W384" t="str">
            <v>√</v>
          </cell>
          <cell r="X384" t="str">
            <v>√</v>
          </cell>
        </row>
        <row r="384">
          <cell r="AK384">
            <v>15</v>
          </cell>
          <cell r="AL384">
            <v>0</v>
          </cell>
          <cell r="AM384">
            <v>0</v>
          </cell>
          <cell r="AN384">
            <v>0</v>
          </cell>
          <cell r="AO384">
            <v>1</v>
          </cell>
        </row>
        <row r="385">
          <cell r="E385" t="str">
            <v>下午</v>
          </cell>
          <cell r="F385" t="str">
            <v>◇</v>
          </cell>
        </row>
        <row r="385">
          <cell r="H385" t="str">
            <v>√</v>
          </cell>
          <cell r="I385" t="str">
            <v>√</v>
          </cell>
          <cell r="J385" t="str">
            <v>√</v>
          </cell>
          <cell r="K385" t="str">
            <v>√</v>
          </cell>
          <cell r="L385" t="str">
            <v>√</v>
          </cell>
          <cell r="M385" t="str">
            <v>√</v>
          </cell>
        </row>
        <row r="385">
          <cell r="O385" t="str">
            <v>√</v>
          </cell>
          <cell r="P385" t="str">
            <v>√</v>
          </cell>
          <cell r="Q385" t="str">
            <v>√</v>
          </cell>
          <cell r="R385" t="str">
            <v>√</v>
          </cell>
          <cell r="S385" t="str">
            <v>√</v>
          </cell>
          <cell r="T385" t="str">
            <v>√</v>
          </cell>
        </row>
        <row r="385">
          <cell r="V385" t="str">
            <v>√</v>
          </cell>
          <cell r="W385" t="str">
            <v>√</v>
          </cell>
          <cell r="X385" t="str">
            <v>√</v>
          </cell>
        </row>
        <row r="386">
          <cell r="E386" t="str">
            <v>加班</v>
          </cell>
        </row>
        <row r="387">
          <cell r="B387">
            <v>2131</v>
          </cell>
          <cell r="C387" t="str">
            <v>YON HAY</v>
          </cell>
          <cell r="D387">
            <v>44714</v>
          </cell>
          <cell r="E387" t="str">
            <v>上午</v>
          </cell>
          <cell r="F387" t="str">
            <v>◇</v>
          </cell>
        </row>
        <row r="387">
          <cell r="H387" t="str">
            <v>√</v>
          </cell>
          <cell r="I387" t="str">
            <v>√</v>
          </cell>
          <cell r="J387" t="str">
            <v>√</v>
          </cell>
          <cell r="K387" t="str">
            <v>√</v>
          </cell>
          <cell r="L387" t="str">
            <v>√</v>
          </cell>
          <cell r="M387" t="str">
            <v>√</v>
          </cell>
        </row>
        <row r="387">
          <cell r="O387" t="str">
            <v>√</v>
          </cell>
          <cell r="P387" t="str">
            <v>√</v>
          </cell>
          <cell r="Q387" t="str">
            <v>√</v>
          </cell>
          <cell r="R387" t="str">
            <v>√</v>
          </cell>
          <cell r="S387" t="str">
            <v>×</v>
          </cell>
          <cell r="T387" t="str">
            <v>√</v>
          </cell>
        </row>
        <row r="387">
          <cell r="V387" t="str">
            <v>√</v>
          </cell>
          <cell r="W387" t="str">
            <v>√</v>
          </cell>
          <cell r="X387" t="str">
            <v>√</v>
          </cell>
        </row>
        <row r="387">
          <cell r="AK387">
            <v>14</v>
          </cell>
          <cell r="AL387">
            <v>0</v>
          </cell>
          <cell r="AM387">
            <v>0</v>
          </cell>
          <cell r="AN387">
            <v>0</v>
          </cell>
          <cell r="AO387">
            <v>1</v>
          </cell>
        </row>
        <row r="388">
          <cell r="E388" t="str">
            <v>下午</v>
          </cell>
          <cell r="F388" t="str">
            <v>◇</v>
          </cell>
        </row>
        <row r="388">
          <cell r="H388" t="str">
            <v>√</v>
          </cell>
          <cell r="I388" t="str">
            <v>√</v>
          </cell>
          <cell r="J388" t="str">
            <v>√</v>
          </cell>
          <cell r="K388" t="str">
            <v>√</v>
          </cell>
          <cell r="L388" t="str">
            <v>√</v>
          </cell>
          <cell r="M388" t="str">
            <v>√</v>
          </cell>
        </row>
        <row r="388">
          <cell r="O388" t="str">
            <v>√</v>
          </cell>
          <cell r="P388" t="str">
            <v>√</v>
          </cell>
          <cell r="Q388" t="str">
            <v>√</v>
          </cell>
          <cell r="R388" t="str">
            <v>√</v>
          </cell>
          <cell r="S388" t="str">
            <v>×</v>
          </cell>
          <cell r="T388" t="str">
            <v>√</v>
          </cell>
        </row>
        <row r="388">
          <cell r="V388" t="str">
            <v>√</v>
          </cell>
          <cell r="W388" t="str">
            <v>√</v>
          </cell>
          <cell r="X388" t="str">
            <v>√</v>
          </cell>
        </row>
        <row r="389">
          <cell r="E389" t="str">
            <v>加班</v>
          </cell>
        </row>
        <row r="390">
          <cell r="B390">
            <v>2185</v>
          </cell>
          <cell r="C390" t="str">
            <v>SAO RATHA</v>
          </cell>
          <cell r="D390">
            <v>44732</v>
          </cell>
          <cell r="E390" t="str">
            <v>上午</v>
          </cell>
          <cell r="F390" t="str">
            <v>◇</v>
          </cell>
        </row>
        <row r="390">
          <cell r="H390" t="str">
            <v>√</v>
          </cell>
          <cell r="I390" t="str">
            <v>√</v>
          </cell>
          <cell r="J390" t="str">
            <v>√</v>
          </cell>
          <cell r="K390" t="str">
            <v>√</v>
          </cell>
          <cell r="L390" t="str">
            <v>√</v>
          </cell>
          <cell r="M390" t="str">
            <v>√</v>
          </cell>
        </row>
        <row r="390">
          <cell r="O390" t="str">
            <v>√</v>
          </cell>
          <cell r="P390" t="str">
            <v>√</v>
          </cell>
          <cell r="Q390" t="str">
            <v>√</v>
          </cell>
          <cell r="R390" t="str">
            <v>√</v>
          </cell>
          <cell r="S390" t="str">
            <v>√</v>
          </cell>
          <cell r="T390" t="str">
            <v>√</v>
          </cell>
        </row>
        <row r="390">
          <cell r="V390" t="str">
            <v>√</v>
          </cell>
          <cell r="W390" t="str">
            <v>√</v>
          </cell>
          <cell r="X390" t="str">
            <v>√</v>
          </cell>
          <cell r="Y390" t="str">
            <v>√</v>
          </cell>
          <cell r="Z390" t="str">
            <v>√</v>
          </cell>
        </row>
        <row r="390">
          <cell r="AD390" t="str">
            <v>√</v>
          </cell>
          <cell r="AE390" t="str">
            <v>√</v>
          </cell>
          <cell r="AF390" t="str">
            <v>√</v>
          </cell>
          <cell r="AG390" t="str">
            <v>√</v>
          </cell>
          <cell r="AH390" t="str">
            <v>√</v>
          </cell>
        </row>
        <row r="390">
          <cell r="AJ390" t="str">
            <v>√</v>
          </cell>
          <cell r="AK390">
            <v>23</v>
          </cell>
          <cell r="AL390">
            <v>0</v>
          </cell>
          <cell r="AM390">
            <v>0</v>
          </cell>
          <cell r="AN390">
            <v>0</v>
          </cell>
          <cell r="AO390">
            <v>1</v>
          </cell>
        </row>
        <row r="391">
          <cell r="E391" t="str">
            <v>下午</v>
          </cell>
          <cell r="F391" t="str">
            <v>◇</v>
          </cell>
        </row>
        <row r="391">
          <cell r="H391" t="str">
            <v>√</v>
          </cell>
          <cell r="I391" t="str">
            <v>√</v>
          </cell>
          <cell r="J391" t="str">
            <v>√</v>
          </cell>
          <cell r="K391" t="str">
            <v>√</v>
          </cell>
          <cell r="L391" t="str">
            <v>√</v>
          </cell>
          <cell r="M391" t="str">
            <v>√</v>
          </cell>
        </row>
        <row r="391">
          <cell r="O391" t="str">
            <v>√</v>
          </cell>
          <cell r="P391" t="str">
            <v>√</v>
          </cell>
          <cell r="Q391" t="str">
            <v>√</v>
          </cell>
          <cell r="R391" t="str">
            <v>√</v>
          </cell>
          <cell r="S391" t="str">
            <v>√</v>
          </cell>
          <cell r="T391" t="str">
            <v>√</v>
          </cell>
        </row>
        <row r="391">
          <cell r="V391" t="str">
            <v>√</v>
          </cell>
          <cell r="W391" t="str">
            <v>√</v>
          </cell>
          <cell r="X391" t="str">
            <v>√</v>
          </cell>
          <cell r="Y391" t="str">
            <v>√</v>
          </cell>
          <cell r="Z391" t="str">
            <v>√</v>
          </cell>
        </row>
        <row r="391">
          <cell r="AD391" t="str">
            <v>√</v>
          </cell>
          <cell r="AE391" t="str">
            <v>√</v>
          </cell>
          <cell r="AF391" t="str">
            <v>√</v>
          </cell>
          <cell r="AG391" t="str">
            <v>√</v>
          </cell>
          <cell r="AH391" t="str">
            <v>√</v>
          </cell>
        </row>
        <row r="391">
          <cell r="AJ391" t="str">
            <v>√</v>
          </cell>
        </row>
        <row r="392">
          <cell r="E392" t="str">
            <v>加班</v>
          </cell>
        </row>
        <row r="393">
          <cell r="B393">
            <v>2174</v>
          </cell>
          <cell r="C393" t="str">
            <v>KIM SEYHA</v>
          </cell>
          <cell r="D393">
            <v>44733</v>
          </cell>
          <cell r="E393" t="str">
            <v>上午</v>
          </cell>
          <cell r="F393" t="str">
            <v>◇</v>
          </cell>
        </row>
        <row r="393">
          <cell r="H393" t="str">
            <v>√</v>
          </cell>
          <cell r="I393" t="str">
            <v>√</v>
          </cell>
          <cell r="J393" t="str">
            <v>√</v>
          </cell>
          <cell r="K393" t="str">
            <v>√</v>
          </cell>
          <cell r="L393" t="str">
            <v>√</v>
          </cell>
          <cell r="M393" t="str">
            <v>√</v>
          </cell>
        </row>
        <row r="393">
          <cell r="O393" t="str">
            <v>√</v>
          </cell>
          <cell r="P393" t="str">
            <v>√</v>
          </cell>
          <cell r="Q393" t="str">
            <v>×</v>
          </cell>
          <cell r="R393" t="str">
            <v>√</v>
          </cell>
          <cell r="S393" t="str">
            <v>√</v>
          </cell>
          <cell r="T393" t="str">
            <v>√</v>
          </cell>
        </row>
        <row r="393">
          <cell r="V393" t="str">
            <v>Δ</v>
          </cell>
          <cell r="W393" t="str">
            <v>√</v>
          </cell>
          <cell r="X393" t="str">
            <v>√</v>
          </cell>
        </row>
        <row r="393">
          <cell r="AK393">
            <v>13</v>
          </cell>
          <cell r="AL393">
            <v>0</v>
          </cell>
          <cell r="AM393">
            <v>1</v>
          </cell>
          <cell r="AN393">
            <v>0</v>
          </cell>
          <cell r="AO393">
            <v>1</v>
          </cell>
        </row>
        <row r="394">
          <cell r="E394" t="str">
            <v>下午</v>
          </cell>
          <cell r="F394" t="str">
            <v>◇</v>
          </cell>
        </row>
        <row r="394">
          <cell r="H394" t="str">
            <v>√</v>
          </cell>
          <cell r="I394" t="str">
            <v>√</v>
          </cell>
          <cell r="J394" t="str">
            <v>√</v>
          </cell>
          <cell r="K394" t="str">
            <v>√</v>
          </cell>
          <cell r="L394" t="str">
            <v>√</v>
          </cell>
          <cell r="M394" t="str">
            <v>√</v>
          </cell>
        </row>
        <row r="394">
          <cell r="O394" t="str">
            <v>√</v>
          </cell>
          <cell r="P394" t="str">
            <v>√</v>
          </cell>
          <cell r="Q394" t="str">
            <v>×</v>
          </cell>
          <cell r="R394" t="str">
            <v>√</v>
          </cell>
          <cell r="S394" t="str">
            <v>√</v>
          </cell>
          <cell r="T394" t="str">
            <v>√</v>
          </cell>
        </row>
        <row r="394">
          <cell r="V394" t="str">
            <v>Δ</v>
          </cell>
          <cell r="W394" t="str">
            <v>√</v>
          </cell>
          <cell r="X394" t="str">
            <v>√</v>
          </cell>
        </row>
        <row r="395">
          <cell r="E395" t="str">
            <v>加班</v>
          </cell>
        </row>
        <row r="396">
          <cell r="B396">
            <v>2217</v>
          </cell>
          <cell r="C396" t="str">
            <v>LONG KANHA</v>
          </cell>
          <cell r="D396">
            <v>44741</v>
          </cell>
          <cell r="E396" t="str">
            <v>上午</v>
          </cell>
          <cell r="F396" t="str">
            <v>◇</v>
          </cell>
        </row>
        <row r="396">
          <cell r="H396" t="str">
            <v>√</v>
          </cell>
          <cell r="I396" t="str">
            <v>√</v>
          </cell>
          <cell r="J396" t="str">
            <v>√</v>
          </cell>
          <cell r="K396" t="str">
            <v>√</v>
          </cell>
          <cell r="L396" t="str">
            <v>√</v>
          </cell>
          <cell r="M396" t="str">
            <v>√</v>
          </cell>
        </row>
        <row r="396">
          <cell r="O396" t="str">
            <v>√</v>
          </cell>
          <cell r="P396" t="str">
            <v>√</v>
          </cell>
          <cell r="Q396" t="str">
            <v>√</v>
          </cell>
          <cell r="R396" t="str">
            <v>√</v>
          </cell>
          <cell r="S396" t="str">
            <v>√</v>
          </cell>
          <cell r="T396" t="str">
            <v>√</v>
          </cell>
        </row>
        <row r="396">
          <cell r="V396" t="str">
            <v>√</v>
          </cell>
          <cell r="W396" t="str">
            <v>√</v>
          </cell>
          <cell r="X396" t="str">
            <v>√</v>
          </cell>
        </row>
        <row r="396">
          <cell r="AK396">
            <v>15</v>
          </cell>
          <cell r="AL396">
            <v>0</v>
          </cell>
          <cell r="AM396">
            <v>0</v>
          </cell>
          <cell r="AN396">
            <v>0</v>
          </cell>
          <cell r="AO396">
            <v>1</v>
          </cell>
        </row>
        <row r="397">
          <cell r="E397" t="str">
            <v>下午</v>
          </cell>
          <cell r="F397" t="str">
            <v>◇</v>
          </cell>
        </row>
        <row r="397">
          <cell r="H397" t="str">
            <v>√</v>
          </cell>
          <cell r="I397" t="str">
            <v>√</v>
          </cell>
          <cell r="J397" t="str">
            <v>√</v>
          </cell>
          <cell r="K397" t="str">
            <v>√</v>
          </cell>
          <cell r="L397" t="str">
            <v>√</v>
          </cell>
          <cell r="M397" t="str">
            <v>√</v>
          </cell>
        </row>
        <row r="397">
          <cell r="O397" t="str">
            <v>√</v>
          </cell>
          <cell r="P397" t="str">
            <v>√</v>
          </cell>
          <cell r="Q397" t="str">
            <v>√</v>
          </cell>
          <cell r="R397" t="str">
            <v>√</v>
          </cell>
          <cell r="S397" t="str">
            <v>√</v>
          </cell>
          <cell r="T397" t="str">
            <v>√</v>
          </cell>
        </row>
        <row r="397">
          <cell r="V397" t="str">
            <v>√</v>
          </cell>
          <cell r="W397" t="str">
            <v>√</v>
          </cell>
          <cell r="X397" t="str">
            <v>√</v>
          </cell>
        </row>
        <row r="398">
          <cell r="E398" t="str">
            <v>加班</v>
          </cell>
        </row>
        <row r="399">
          <cell r="B399">
            <v>2222</v>
          </cell>
          <cell r="C399" t="str">
            <v>SEAN SAPHORN</v>
          </cell>
          <cell r="D399">
            <v>44744</v>
          </cell>
          <cell r="E399" t="str">
            <v>上午</v>
          </cell>
          <cell r="F399" t="str">
            <v>◇</v>
          </cell>
        </row>
        <row r="399">
          <cell r="H399" t="str">
            <v>√</v>
          </cell>
          <cell r="I399" t="str">
            <v>√</v>
          </cell>
          <cell r="J399" t="str">
            <v>√</v>
          </cell>
          <cell r="K399" t="str">
            <v>√</v>
          </cell>
          <cell r="L399" t="str">
            <v>√</v>
          </cell>
          <cell r="M399" t="str">
            <v>×</v>
          </cell>
        </row>
        <row r="399">
          <cell r="O399" t="str">
            <v>√</v>
          </cell>
          <cell r="P399" t="str">
            <v>√</v>
          </cell>
          <cell r="Q399" t="str">
            <v>√</v>
          </cell>
          <cell r="R399" t="str">
            <v>√</v>
          </cell>
          <cell r="S399" t="str">
            <v>√</v>
          </cell>
          <cell r="T399" t="str">
            <v>√</v>
          </cell>
        </row>
        <row r="399">
          <cell r="V399" t="str">
            <v>√</v>
          </cell>
          <cell r="W399" t="str">
            <v>√</v>
          </cell>
          <cell r="X399" t="str">
            <v>√</v>
          </cell>
        </row>
        <row r="399">
          <cell r="AK399">
            <v>14</v>
          </cell>
          <cell r="AL399">
            <v>0</v>
          </cell>
          <cell r="AM399">
            <v>0</v>
          </cell>
          <cell r="AN399">
            <v>0</v>
          </cell>
          <cell r="AO399">
            <v>1</v>
          </cell>
        </row>
        <row r="400">
          <cell r="E400" t="str">
            <v>下午</v>
          </cell>
          <cell r="F400" t="str">
            <v>◇</v>
          </cell>
        </row>
        <row r="400">
          <cell r="H400" t="str">
            <v>√</v>
          </cell>
          <cell r="I400" t="str">
            <v>√</v>
          </cell>
          <cell r="J400" t="str">
            <v>√</v>
          </cell>
          <cell r="K400" t="str">
            <v>√</v>
          </cell>
          <cell r="L400" t="str">
            <v>√</v>
          </cell>
          <cell r="M400" t="str">
            <v>×</v>
          </cell>
        </row>
        <row r="400">
          <cell r="O400" t="str">
            <v>√</v>
          </cell>
          <cell r="P400" t="str">
            <v>√</v>
          </cell>
          <cell r="Q400" t="str">
            <v>√</v>
          </cell>
          <cell r="R400" t="str">
            <v>√</v>
          </cell>
          <cell r="S400" t="str">
            <v>√</v>
          </cell>
          <cell r="T400" t="str">
            <v>√</v>
          </cell>
        </row>
        <row r="400">
          <cell r="V400" t="str">
            <v>√</v>
          </cell>
          <cell r="W400" t="str">
            <v>√</v>
          </cell>
          <cell r="X400" t="str">
            <v>√</v>
          </cell>
        </row>
        <row r="401">
          <cell r="E401" t="str">
            <v>加班</v>
          </cell>
        </row>
        <row r="402">
          <cell r="B402">
            <v>2227</v>
          </cell>
          <cell r="C402" t="str">
            <v>POV VUTHA</v>
          </cell>
          <cell r="D402">
            <v>44744</v>
          </cell>
          <cell r="E402" t="str">
            <v>上午</v>
          </cell>
          <cell r="F402" t="str">
            <v>◇</v>
          </cell>
        </row>
        <row r="402">
          <cell r="H402" t="str">
            <v>√</v>
          </cell>
          <cell r="I402" t="str">
            <v>√</v>
          </cell>
          <cell r="J402" t="str">
            <v>√</v>
          </cell>
          <cell r="K402" t="str">
            <v>√</v>
          </cell>
          <cell r="L402" t="str">
            <v>√</v>
          </cell>
          <cell r="M402" t="str">
            <v>×</v>
          </cell>
        </row>
        <row r="402">
          <cell r="O402" t="str">
            <v>√</v>
          </cell>
          <cell r="P402" t="str">
            <v>√</v>
          </cell>
          <cell r="Q402" t="str">
            <v>Ο</v>
          </cell>
          <cell r="R402" t="str">
            <v>Ο</v>
          </cell>
          <cell r="S402" t="str">
            <v>Ο</v>
          </cell>
          <cell r="T402" t="str">
            <v>Ο</v>
          </cell>
        </row>
        <row r="402">
          <cell r="AK402">
            <v>7</v>
          </cell>
          <cell r="AL402">
            <v>0</v>
          </cell>
          <cell r="AM402">
            <v>0</v>
          </cell>
          <cell r="AN402">
            <v>0</v>
          </cell>
          <cell r="AO402">
            <v>1</v>
          </cell>
        </row>
        <row r="403">
          <cell r="E403" t="str">
            <v>下午</v>
          </cell>
          <cell r="F403" t="str">
            <v>◇</v>
          </cell>
        </row>
        <row r="403">
          <cell r="H403" t="str">
            <v>√</v>
          </cell>
          <cell r="I403" t="str">
            <v>√</v>
          </cell>
          <cell r="J403" t="str">
            <v>√</v>
          </cell>
          <cell r="K403" t="str">
            <v>√</v>
          </cell>
          <cell r="L403" t="str">
            <v>√</v>
          </cell>
          <cell r="M403" t="str">
            <v>×</v>
          </cell>
        </row>
        <row r="403">
          <cell r="O403" t="str">
            <v>√</v>
          </cell>
          <cell r="P403" t="str">
            <v>√</v>
          </cell>
          <cell r="Q403" t="str">
            <v>Ο</v>
          </cell>
          <cell r="R403" t="str">
            <v>Ο</v>
          </cell>
          <cell r="S403" t="str">
            <v>Ο</v>
          </cell>
          <cell r="T403" t="str">
            <v>Ο</v>
          </cell>
        </row>
        <row r="404">
          <cell r="E404" t="str">
            <v>加班</v>
          </cell>
        </row>
        <row r="405">
          <cell r="B405">
            <v>2233</v>
          </cell>
          <cell r="C405" t="str">
            <v>SAO CHANNY</v>
          </cell>
          <cell r="D405">
            <v>44747</v>
          </cell>
          <cell r="E405" t="str">
            <v>上午</v>
          </cell>
          <cell r="F405" t="str">
            <v>◇</v>
          </cell>
        </row>
        <row r="405">
          <cell r="H405" t="str">
            <v>√</v>
          </cell>
          <cell r="I405" t="str">
            <v>√</v>
          </cell>
          <cell r="J405" t="str">
            <v>√</v>
          </cell>
          <cell r="K405" t="str">
            <v>√</v>
          </cell>
          <cell r="L405" t="str">
            <v>√</v>
          </cell>
          <cell r="M405" t="str">
            <v>√</v>
          </cell>
        </row>
        <row r="405">
          <cell r="O405" t="str">
            <v>√</v>
          </cell>
          <cell r="P405" t="str">
            <v>√</v>
          </cell>
          <cell r="Q405" t="str">
            <v>√</v>
          </cell>
          <cell r="R405" t="str">
            <v>√</v>
          </cell>
          <cell r="S405" t="str">
            <v>√</v>
          </cell>
          <cell r="T405" t="str">
            <v>√</v>
          </cell>
        </row>
        <row r="405">
          <cell r="V405" t="str">
            <v>√</v>
          </cell>
          <cell r="W405" t="str">
            <v>√</v>
          </cell>
          <cell r="X405" t="str">
            <v>√</v>
          </cell>
        </row>
        <row r="405">
          <cell r="AK405">
            <v>15</v>
          </cell>
          <cell r="AL405">
            <v>0</v>
          </cell>
          <cell r="AM405">
            <v>0</v>
          </cell>
          <cell r="AN405">
            <v>0</v>
          </cell>
          <cell r="AO405">
            <v>1</v>
          </cell>
        </row>
        <row r="406">
          <cell r="E406" t="str">
            <v>下午</v>
          </cell>
          <cell r="F406" t="str">
            <v>◇</v>
          </cell>
        </row>
        <row r="406">
          <cell r="H406" t="str">
            <v>√</v>
          </cell>
          <cell r="I406" t="str">
            <v>√</v>
          </cell>
          <cell r="J406" t="str">
            <v>√</v>
          </cell>
          <cell r="K406" t="str">
            <v>√</v>
          </cell>
          <cell r="L406" t="str">
            <v>√</v>
          </cell>
          <cell r="M406" t="str">
            <v>√</v>
          </cell>
        </row>
        <row r="406">
          <cell r="O406" t="str">
            <v>√</v>
          </cell>
          <cell r="P406" t="str">
            <v>√</v>
          </cell>
          <cell r="Q406" t="str">
            <v>√</v>
          </cell>
          <cell r="R406" t="str">
            <v>√</v>
          </cell>
          <cell r="S406" t="str">
            <v>√</v>
          </cell>
          <cell r="T406" t="str">
            <v>√</v>
          </cell>
        </row>
        <row r="406">
          <cell r="V406" t="str">
            <v>√</v>
          </cell>
          <cell r="W406" t="str">
            <v>√</v>
          </cell>
          <cell r="X406" t="str">
            <v>√</v>
          </cell>
        </row>
        <row r="407">
          <cell r="E407" t="str">
            <v>加班</v>
          </cell>
        </row>
        <row r="408">
          <cell r="B408">
            <v>2241</v>
          </cell>
          <cell r="C408" t="str">
            <v>PHEAK SOPHA</v>
          </cell>
          <cell r="D408">
            <v>44747</v>
          </cell>
          <cell r="E408" t="str">
            <v>上午</v>
          </cell>
          <cell r="F408" t="str">
            <v>◇</v>
          </cell>
        </row>
        <row r="408">
          <cell r="H408" t="str">
            <v>√</v>
          </cell>
          <cell r="I408" t="str">
            <v>√</v>
          </cell>
          <cell r="J408" t="str">
            <v>√</v>
          </cell>
          <cell r="K408" t="str">
            <v>√</v>
          </cell>
          <cell r="L408" t="str">
            <v>2.①</v>
          </cell>
          <cell r="M408" t="str">
            <v>√</v>
          </cell>
        </row>
        <row r="408">
          <cell r="O408" t="str">
            <v>√</v>
          </cell>
          <cell r="P408" t="str">
            <v>√</v>
          </cell>
          <cell r="Q408" t="str">
            <v>√</v>
          </cell>
          <cell r="R408" t="str">
            <v>√</v>
          </cell>
          <cell r="S408" t="str">
            <v>√</v>
          </cell>
          <cell r="T408" t="str">
            <v>√</v>
          </cell>
        </row>
        <row r="408">
          <cell r="V408" t="str">
            <v>√</v>
          </cell>
          <cell r="W408" t="str">
            <v>√</v>
          </cell>
          <cell r="X408" t="str">
            <v>√</v>
          </cell>
        </row>
        <row r="408">
          <cell r="AK408">
            <v>14</v>
          </cell>
          <cell r="AL408">
            <v>0</v>
          </cell>
          <cell r="AM408">
            <v>0</v>
          </cell>
          <cell r="AN408">
            <v>0</v>
          </cell>
          <cell r="AO408">
            <v>1</v>
          </cell>
        </row>
        <row r="409">
          <cell r="E409" t="str">
            <v>下午</v>
          </cell>
          <cell r="F409" t="str">
            <v>◇</v>
          </cell>
        </row>
        <row r="409">
          <cell r="H409" t="str">
            <v>√</v>
          </cell>
          <cell r="I409" t="str">
            <v>√</v>
          </cell>
          <cell r="J409" t="str">
            <v>√</v>
          </cell>
          <cell r="K409" t="str">
            <v>√</v>
          </cell>
          <cell r="L409" t="str">
            <v>2.①</v>
          </cell>
          <cell r="M409" t="str">
            <v>√</v>
          </cell>
        </row>
        <row r="409">
          <cell r="O409" t="str">
            <v>√</v>
          </cell>
          <cell r="P409" t="str">
            <v>√</v>
          </cell>
          <cell r="Q409" t="str">
            <v>√</v>
          </cell>
          <cell r="R409" t="str">
            <v>√</v>
          </cell>
          <cell r="S409" t="str">
            <v>√</v>
          </cell>
          <cell r="T409" t="str">
            <v>√</v>
          </cell>
        </row>
        <row r="409">
          <cell r="V409" t="str">
            <v>√</v>
          </cell>
          <cell r="W409" t="str">
            <v>√</v>
          </cell>
          <cell r="X409" t="str">
            <v>√</v>
          </cell>
        </row>
        <row r="410">
          <cell r="E410" t="str">
            <v>加班</v>
          </cell>
        </row>
        <row r="411">
          <cell r="B411">
            <v>2263</v>
          </cell>
          <cell r="C411" t="str">
            <v>SUN SOCHEAT</v>
          </cell>
          <cell r="D411">
            <v>44774</v>
          </cell>
          <cell r="E411" t="str">
            <v>上午</v>
          </cell>
          <cell r="F411" t="str">
            <v>◇</v>
          </cell>
        </row>
        <row r="411">
          <cell r="H411" t="str">
            <v>√</v>
          </cell>
          <cell r="I411" t="str">
            <v>√</v>
          </cell>
          <cell r="J411" t="str">
            <v>√</v>
          </cell>
          <cell r="K411" t="str">
            <v>√</v>
          </cell>
          <cell r="L411" t="str">
            <v>√</v>
          </cell>
          <cell r="M411" t="str">
            <v>√</v>
          </cell>
        </row>
        <row r="411">
          <cell r="O411" t="str">
            <v>√</v>
          </cell>
          <cell r="P411" t="str">
            <v>√</v>
          </cell>
          <cell r="Q411" t="str">
            <v>√</v>
          </cell>
          <cell r="R411" t="str">
            <v>√</v>
          </cell>
          <cell r="S411" t="str">
            <v>√</v>
          </cell>
          <cell r="T411" t="str">
            <v>√</v>
          </cell>
        </row>
        <row r="411">
          <cell r="V411" t="str">
            <v>√</v>
          </cell>
          <cell r="W411" t="str">
            <v>√</v>
          </cell>
          <cell r="X411" t="str">
            <v>√</v>
          </cell>
          <cell r="Y411" t="str">
            <v>√</v>
          </cell>
          <cell r="Z411" t="str">
            <v>√</v>
          </cell>
        </row>
        <row r="411">
          <cell r="AD411" t="str">
            <v>√</v>
          </cell>
          <cell r="AE411" t="str">
            <v>√</v>
          </cell>
          <cell r="AF411" t="str">
            <v>√</v>
          </cell>
          <cell r="AG411" t="str">
            <v>√</v>
          </cell>
          <cell r="AH411" t="str">
            <v>√</v>
          </cell>
        </row>
        <row r="411">
          <cell r="AJ411" t="str">
            <v>√</v>
          </cell>
          <cell r="AK411">
            <v>23</v>
          </cell>
          <cell r="AL411">
            <v>0</v>
          </cell>
          <cell r="AM411">
            <v>0</v>
          </cell>
          <cell r="AN411">
            <v>0</v>
          </cell>
          <cell r="AO411">
            <v>1</v>
          </cell>
        </row>
        <row r="412">
          <cell r="E412" t="str">
            <v>下午</v>
          </cell>
          <cell r="F412" t="str">
            <v>◇</v>
          </cell>
        </row>
        <row r="412">
          <cell r="H412" t="str">
            <v>√</v>
          </cell>
          <cell r="I412" t="str">
            <v>√</v>
          </cell>
          <cell r="J412" t="str">
            <v>√</v>
          </cell>
          <cell r="K412" t="str">
            <v>√</v>
          </cell>
          <cell r="L412" t="str">
            <v>√</v>
          </cell>
          <cell r="M412" t="str">
            <v>√</v>
          </cell>
        </row>
        <row r="412">
          <cell r="O412" t="str">
            <v>√</v>
          </cell>
          <cell r="P412" t="str">
            <v>√</v>
          </cell>
          <cell r="Q412" t="str">
            <v>√</v>
          </cell>
          <cell r="R412" t="str">
            <v>√</v>
          </cell>
          <cell r="S412" t="str">
            <v>√</v>
          </cell>
          <cell r="T412" t="str">
            <v>√</v>
          </cell>
        </row>
        <row r="412">
          <cell r="V412" t="str">
            <v>√</v>
          </cell>
          <cell r="W412" t="str">
            <v>√</v>
          </cell>
          <cell r="X412" t="str">
            <v>√</v>
          </cell>
          <cell r="Y412" t="str">
            <v>√</v>
          </cell>
          <cell r="Z412" t="str">
            <v>√</v>
          </cell>
        </row>
        <row r="412">
          <cell r="AD412" t="str">
            <v>√</v>
          </cell>
          <cell r="AE412" t="str">
            <v>√</v>
          </cell>
          <cell r="AF412" t="str">
            <v>√</v>
          </cell>
          <cell r="AG412" t="str">
            <v>√</v>
          </cell>
          <cell r="AH412" t="str">
            <v>√</v>
          </cell>
        </row>
        <row r="412">
          <cell r="AJ412" t="str">
            <v>√</v>
          </cell>
        </row>
        <row r="413">
          <cell r="E413" t="str">
            <v>加班</v>
          </cell>
        </row>
        <row r="414">
          <cell r="B414">
            <v>2283</v>
          </cell>
          <cell r="C414" t="str">
            <v>YI PHALLA</v>
          </cell>
          <cell r="D414">
            <v>44854</v>
          </cell>
          <cell r="E414" t="str">
            <v>上午</v>
          </cell>
          <cell r="F414" t="str">
            <v>◇</v>
          </cell>
        </row>
        <row r="414">
          <cell r="H414" t="str">
            <v>√</v>
          </cell>
          <cell r="I414" t="str">
            <v>√</v>
          </cell>
          <cell r="J414" t="str">
            <v>√</v>
          </cell>
          <cell r="K414" t="str">
            <v>√</v>
          </cell>
          <cell r="L414" t="str">
            <v>√</v>
          </cell>
          <cell r="M414" t="str">
            <v>√</v>
          </cell>
        </row>
        <row r="414">
          <cell r="O414" t="str">
            <v>√</v>
          </cell>
          <cell r="P414" t="str">
            <v>√</v>
          </cell>
          <cell r="Q414" t="str">
            <v>√</v>
          </cell>
          <cell r="R414" t="str">
            <v>√</v>
          </cell>
          <cell r="S414" t="str">
            <v>√</v>
          </cell>
          <cell r="T414" t="str">
            <v>√</v>
          </cell>
        </row>
        <row r="414">
          <cell r="V414" t="str">
            <v>√</v>
          </cell>
          <cell r="W414" t="str">
            <v>√</v>
          </cell>
        </row>
        <row r="414">
          <cell r="AK414">
            <v>14</v>
          </cell>
          <cell r="AL414">
            <v>0</v>
          </cell>
          <cell r="AM414">
            <v>0</v>
          </cell>
          <cell r="AN414">
            <v>0</v>
          </cell>
          <cell r="AO414">
            <v>1</v>
          </cell>
        </row>
        <row r="415">
          <cell r="E415" t="str">
            <v>下午</v>
          </cell>
          <cell r="F415" t="str">
            <v>◇</v>
          </cell>
        </row>
        <row r="415">
          <cell r="H415" t="str">
            <v>√</v>
          </cell>
          <cell r="I415" t="str">
            <v>√</v>
          </cell>
          <cell r="J415" t="str">
            <v>√</v>
          </cell>
          <cell r="K415" t="str">
            <v>√</v>
          </cell>
          <cell r="L415" t="str">
            <v>√</v>
          </cell>
          <cell r="M415" t="str">
            <v>√</v>
          </cell>
        </row>
        <row r="415">
          <cell r="O415" t="str">
            <v>√</v>
          </cell>
          <cell r="P415" t="str">
            <v>√</v>
          </cell>
          <cell r="Q415" t="str">
            <v>√</v>
          </cell>
          <cell r="R415" t="str">
            <v>√</v>
          </cell>
          <cell r="S415" t="str">
            <v>√</v>
          </cell>
          <cell r="T415" t="str">
            <v>√</v>
          </cell>
        </row>
        <row r="415">
          <cell r="V415" t="str">
            <v>√</v>
          </cell>
          <cell r="W415" t="str">
            <v>√</v>
          </cell>
        </row>
        <row r="416">
          <cell r="E416" t="str">
            <v>加班</v>
          </cell>
        </row>
        <row r="417">
          <cell r="B417">
            <v>1228</v>
          </cell>
          <cell r="C417" t="str">
            <v>HENG MENEA</v>
          </cell>
          <cell r="D417">
            <v>44482</v>
          </cell>
          <cell r="E417" t="str">
            <v>上午</v>
          </cell>
          <cell r="F417" t="str">
            <v>◇</v>
          </cell>
        </row>
        <row r="417">
          <cell r="H417" t="str">
            <v>√</v>
          </cell>
          <cell r="I417" t="str">
            <v>√</v>
          </cell>
          <cell r="J417" t="str">
            <v>√</v>
          </cell>
          <cell r="K417" t="str">
            <v>√</v>
          </cell>
          <cell r="L417" t="str">
            <v>√</v>
          </cell>
          <cell r="M417" t="str">
            <v>√</v>
          </cell>
        </row>
        <row r="417">
          <cell r="O417" t="str">
            <v>√</v>
          </cell>
          <cell r="P417" t="str">
            <v>√</v>
          </cell>
          <cell r="Q417" t="str">
            <v>√</v>
          </cell>
          <cell r="R417" t="str">
            <v>√</v>
          </cell>
          <cell r="S417" t="str">
            <v>√</v>
          </cell>
          <cell r="T417" t="str">
            <v>√</v>
          </cell>
        </row>
        <row r="417">
          <cell r="AK417">
            <v>12</v>
          </cell>
          <cell r="AL417">
            <v>0</v>
          </cell>
          <cell r="AM417">
            <v>0</v>
          </cell>
          <cell r="AN417">
            <v>0</v>
          </cell>
          <cell r="AO417">
            <v>1</v>
          </cell>
        </row>
        <row r="418">
          <cell r="E418" t="str">
            <v>下午</v>
          </cell>
          <cell r="F418" t="str">
            <v>◇</v>
          </cell>
        </row>
        <row r="418">
          <cell r="H418" t="str">
            <v>√</v>
          </cell>
          <cell r="I418" t="str">
            <v>√</v>
          </cell>
          <cell r="J418" t="str">
            <v>√</v>
          </cell>
          <cell r="K418" t="str">
            <v>√</v>
          </cell>
          <cell r="L418" t="str">
            <v>√</v>
          </cell>
          <cell r="M418" t="str">
            <v>√</v>
          </cell>
        </row>
        <row r="418">
          <cell r="O418" t="str">
            <v>√</v>
          </cell>
          <cell r="P418" t="str">
            <v>√</v>
          </cell>
          <cell r="Q418" t="str">
            <v>√</v>
          </cell>
          <cell r="R418" t="str">
            <v>√</v>
          </cell>
          <cell r="S418" t="str">
            <v>√</v>
          </cell>
          <cell r="T418" t="str">
            <v>√</v>
          </cell>
        </row>
        <row r="419">
          <cell r="E419" t="str">
            <v>加班</v>
          </cell>
        </row>
        <row r="420">
          <cell r="B420">
            <v>690</v>
          </cell>
          <cell r="C420" t="str">
            <v>HORN PHEAKTRA</v>
          </cell>
          <cell r="D420">
            <v>44200</v>
          </cell>
          <cell r="E420" t="str">
            <v>上午</v>
          </cell>
          <cell r="F420" t="str">
            <v>◇</v>
          </cell>
        </row>
        <row r="420">
          <cell r="H420" t="str">
            <v>√</v>
          </cell>
          <cell r="I420" t="str">
            <v>√</v>
          </cell>
          <cell r="J420" t="str">
            <v>√</v>
          </cell>
          <cell r="K420" t="str">
            <v>√</v>
          </cell>
          <cell r="L420" t="str">
            <v>√</v>
          </cell>
          <cell r="M420" t="str">
            <v>√</v>
          </cell>
        </row>
        <row r="420">
          <cell r="O420" t="str">
            <v>√</v>
          </cell>
          <cell r="P420" t="str">
            <v>√</v>
          </cell>
          <cell r="Q420" t="str">
            <v>√</v>
          </cell>
          <cell r="R420" t="str">
            <v>√</v>
          </cell>
          <cell r="S420" t="str">
            <v>√</v>
          </cell>
          <cell r="T420" t="str">
            <v>√</v>
          </cell>
        </row>
        <row r="420">
          <cell r="V420" t="str">
            <v>√</v>
          </cell>
          <cell r="W420" t="str">
            <v>√</v>
          </cell>
          <cell r="X420" t="str">
            <v>√</v>
          </cell>
        </row>
        <row r="420">
          <cell r="AK420">
            <v>15</v>
          </cell>
          <cell r="AL420">
            <v>0</v>
          </cell>
          <cell r="AM420">
            <v>0</v>
          </cell>
          <cell r="AN420">
            <v>0</v>
          </cell>
          <cell r="AO420">
            <v>1</v>
          </cell>
        </row>
        <row r="421">
          <cell r="E421" t="str">
            <v>下午</v>
          </cell>
          <cell r="F421" t="str">
            <v>◇</v>
          </cell>
        </row>
        <row r="421">
          <cell r="H421" t="str">
            <v>√</v>
          </cell>
          <cell r="I421" t="str">
            <v>√</v>
          </cell>
          <cell r="J421" t="str">
            <v>√</v>
          </cell>
          <cell r="K421" t="str">
            <v>√</v>
          </cell>
          <cell r="L421" t="str">
            <v>√</v>
          </cell>
          <cell r="M421" t="str">
            <v>√</v>
          </cell>
        </row>
        <row r="421">
          <cell r="O421" t="str">
            <v>√</v>
          </cell>
          <cell r="P421" t="str">
            <v>√</v>
          </cell>
          <cell r="Q421" t="str">
            <v>√</v>
          </cell>
          <cell r="R421" t="str">
            <v>√</v>
          </cell>
          <cell r="S421" t="str">
            <v>√</v>
          </cell>
          <cell r="T421" t="str">
            <v>√</v>
          </cell>
        </row>
        <row r="421">
          <cell r="V421" t="str">
            <v>√</v>
          </cell>
          <cell r="W421" t="str">
            <v>√</v>
          </cell>
          <cell r="X421" t="str">
            <v>√</v>
          </cell>
        </row>
        <row r="422">
          <cell r="E422" t="str">
            <v>加班</v>
          </cell>
        </row>
        <row r="423">
          <cell r="B423">
            <v>707</v>
          </cell>
          <cell r="C423" t="str">
            <v>CHAN SEAKLENG</v>
          </cell>
          <cell r="D423">
            <v>44214</v>
          </cell>
          <cell r="E423" t="str">
            <v>上午</v>
          </cell>
          <cell r="F423" t="str">
            <v>◇</v>
          </cell>
        </row>
        <row r="423">
          <cell r="H423" t="str">
            <v>√</v>
          </cell>
          <cell r="I423" t="str">
            <v>√</v>
          </cell>
          <cell r="J423" t="str">
            <v>√</v>
          </cell>
          <cell r="K423" t="str">
            <v>√</v>
          </cell>
          <cell r="L423" t="str">
            <v>√</v>
          </cell>
          <cell r="M423" t="str">
            <v>√</v>
          </cell>
        </row>
        <row r="423">
          <cell r="O423" t="str">
            <v>√</v>
          </cell>
          <cell r="P423" t="str">
            <v>√</v>
          </cell>
          <cell r="Q423" t="str">
            <v>√</v>
          </cell>
          <cell r="R423" t="str">
            <v>√</v>
          </cell>
          <cell r="S423" t="str">
            <v>√</v>
          </cell>
          <cell r="T423" t="str">
            <v>√</v>
          </cell>
        </row>
        <row r="423">
          <cell r="V423" t="str">
            <v>√</v>
          </cell>
          <cell r="W423" t="str">
            <v>√</v>
          </cell>
        </row>
        <row r="423">
          <cell r="AK423">
            <v>14</v>
          </cell>
          <cell r="AL423">
            <v>0</v>
          </cell>
          <cell r="AM423">
            <v>0</v>
          </cell>
          <cell r="AN423">
            <v>0</v>
          </cell>
          <cell r="AO423">
            <v>1</v>
          </cell>
        </row>
        <row r="424">
          <cell r="E424" t="str">
            <v>下午</v>
          </cell>
          <cell r="F424" t="str">
            <v>◇</v>
          </cell>
        </row>
        <row r="424">
          <cell r="H424" t="str">
            <v>√</v>
          </cell>
          <cell r="I424" t="str">
            <v>√</v>
          </cell>
          <cell r="J424" t="str">
            <v>√</v>
          </cell>
          <cell r="K424" t="str">
            <v>√</v>
          </cell>
          <cell r="L424" t="str">
            <v>√</v>
          </cell>
          <cell r="M424" t="str">
            <v>√</v>
          </cell>
        </row>
        <row r="424">
          <cell r="O424" t="str">
            <v>√</v>
          </cell>
          <cell r="P424" t="str">
            <v>√</v>
          </cell>
          <cell r="Q424" t="str">
            <v>√</v>
          </cell>
          <cell r="R424" t="str">
            <v>√</v>
          </cell>
          <cell r="S424" t="str">
            <v>√</v>
          </cell>
          <cell r="T424" t="str">
            <v>√</v>
          </cell>
        </row>
        <row r="424">
          <cell r="V424" t="str">
            <v>√</v>
          </cell>
          <cell r="W424" t="str">
            <v>√</v>
          </cell>
        </row>
        <row r="425">
          <cell r="E425" t="str">
            <v>加班</v>
          </cell>
        </row>
        <row r="426">
          <cell r="B426">
            <v>708</v>
          </cell>
          <cell r="C426" t="str">
            <v>MOM SARUN</v>
          </cell>
          <cell r="D426">
            <v>44214</v>
          </cell>
          <cell r="E426" t="str">
            <v>上午</v>
          </cell>
          <cell r="F426" t="str">
            <v>◇</v>
          </cell>
        </row>
        <row r="426">
          <cell r="H426" t="str">
            <v>√</v>
          </cell>
          <cell r="I426" t="str">
            <v>√</v>
          </cell>
          <cell r="J426" t="str">
            <v>√</v>
          </cell>
          <cell r="K426" t="str">
            <v>√</v>
          </cell>
          <cell r="L426" t="str">
            <v>√</v>
          </cell>
          <cell r="M426" t="str">
            <v>√</v>
          </cell>
        </row>
        <row r="426">
          <cell r="O426" t="str">
            <v>√</v>
          </cell>
          <cell r="P426" t="str">
            <v>√</v>
          </cell>
          <cell r="Q426" t="str">
            <v>√</v>
          </cell>
          <cell r="R426" t="str">
            <v>√</v>
          </cell>
          <cell r="S426" t="str">
            <v>√</v>
          </cell>
          <cell r="T426" t="str">
            <v>√</v>
          </cell>
        </row>
        <row r="426">
          <cell r="V426" t="str">
            <v>√</v>
          </cell>
          <cell r="W426" t="str">
            <v>√</v>
          </cell>
        </row>
        <row r="426">
          <cell r="AK426">
            <v>14</v>
          </cell>
          <cell r="AL426">
            <v>0</v>
          </cell>
          <cell r="AM426">
            <v>0</v>
          </cell>
          <cell r="AN426">
            <v>0</v>
          </cell>
          <cell r="AO426">
            <v>1</v>
          </cell>
        </row>
        <row r="427">
          <cell r="E427" t="str">
            <v>下午</v>
          </cell>
          <cell r="F427" t="str">
            <v>◇</v>
          </cell>
        </row>
        <row r="427">
          <cell r="H427" t="str">
            <v>√</v>
          </cell>
          <cell r="I427" t="str">
            <v>√</v>
          </cell>
          <cell r="J427" t="str">
            <v>√</v>
          </cell>
          <cell r="K427" t="str">
            <v>√</v>
          </cell>
          <cell r="L427" t="str">
            <v>√</v>
          </cell>
          <cell r="M427" t="str">
            <v>√</v>
          </cell>
        </row>
        <row r="427">
          <cell r="O427" t="str">
            <v>√</v>
          </cell>
          <cell r="P427" t="str">
            <v>√</v>
          </cell>
          <cell r="Q427" t="str">
            <v>√</v>
          </cell>
          <cell r="R427" t="str">
            <v>√</v>
          </cell>
          <cell r="S427" t="str">
            <v>√</v>
          </cell>
          <cell r="T427" t="str">
            <v>√</v>
          </cell>
        </row>
        <row r="427">
          <cell r="V427" t="str">
            <v>√</v>
          </cell>
          <cell r="W427" t="str">
            <v>√</v>
          </cell>
        </row>
        <row r="428">
          <cell r="E428" t="str">
            <v>加班</v>
          </cell>
        </row>
        <row r="429">
          <cell r="B429">
            <v>238</v>
          </cell>
          <cell r="C429" t="str">
            <v>KEO SOCHEAT</v>
          </cell>
          <cell r="D429">
            <v>44081</v>
          </cell>
          <cell r="E429" t="str">
            <v>上午</v>
          </cell>
          <cell r="F429" t="str">
            <v>◇</v>
          </cell>
        </row>
        <row r="429">
          <cell r="H429" t="str">
            <v>√</v>
          </cell>
          <cell r="I429" t="str">
            <v>√</v>
          </cell>
          <cell r="J429" t="str">
            <v>√</v>
          </cell>
          <cell r="K429" t="str">
            <v>√</v>
          </cell>
          <cell r="L429" t="str">
            <v>√</v>
          </cell>
          <cell r="M429" t="str">
            <v>√</v>
          </cell>
        </row>
        <row r="429">
          <cell r="O429" t="str">
            <v>√</v>
          </cell>
          <cell r="P429" t="str">
            <v>√</v>
          </cell>
          <cell r="Q429" t="str">
            <v>√</v>
          </cell>
          <cell r="R429" t="str">
            <v>√</v>
          </cell>
          <cell r="S429" t="str">
            <v>√</v>
          </cell>
          <cell r="T429" t="str">
            <v>√</v>
          </cell>
        </row>
        <row r="429">
          <cell r="V429" t="str">
            <v>√</v>
          </cell>
          <cell r="W429" t="str">
            <v>√</v>
          </cell>
          <cell r="X429" t="str">
            <v>√</v>
          </cell>
          <cell r="Y429" t="str">
            <v>√</v>
          </cell>
          <cell r="Z429" t="str">
            <v>√</v>
          </cell>
        </row>
        <row r="429">
          <cell r="AD429" t="str">
            <v>√</v>
          </cell>
          <cell r="AE429" t="str">
            <v>√</v>
          </cell>
          <cell r="AF429" t="str">
            <v>√</v>
          </cell>
          <cell r="AG429" t="str">
            <v>√</v>
          </cell>
          <cell r="AH429" t="str">
            <v>√</v>
          </cell>
        </row>
        <row r="429">
          <cell r="AJ429" t="str">
            <v>√</v>
          </cell>
          <cell r="AK429">
            <v>23</v>
          </cell>
          <cell r="AL429">
            <v>0</v>
          </cell>
          <cell r="AM429">
            <v>0</v>
          </cell>
          <cell r="AN429">
            <v>0</v>
          </cell>
          <cell r="AO429">
            <v>1</v>
          </cell>
        </row>
        <row r="430">
          <cell r="E430" t="str">
            <v>下午</v>
          </cell>
          <cell r="F430" t="str">
            <v>◇</v>
          </cell>
        </row>
        <row r="430">
          <cell r="H430" t="str">
            <v>√</v>
          </cell>
          <cell r="I430" t="str">
            <v>√</v>
          </cell>
          <cell r="J430" t="str">
            <v>√</v>
          </cell>
          <cell r="K430" t="str">
            <v>√</v>
          </cell>
          <cell r="L430" t="str">
            <v>√</v>
          </cell>
          <cell r="M430" t="str">
            <v>√</v>
          </cell>
        </row>
        <row r="430">
          <cell r="O430" t="str">
            <v>√</v>
          </cell>
          <cell r="P430" t="str">
            <v>√</v>
          </cell>
          <cell r="Q430" t="str">
            <v>√</v>
          </cell>
          <cell r="R430" t="str">
            <v>√</v>
          </cell>
          <cell r="S430" t="str">
            <v>√</v>
          </cell>
          <cell r="T430" t="str">
            <v>√</v>
          </cell>
        </row>
        <row r="430">
          <cell r="V430" t="str">
            <v>√</v>
          </cell>
          <cell r="W430" t="str">
            <v>√</v>
          </cell>
          <cell r="X430" t="str">
            <v>√</v>
          </cell>
          <cell r="Y430" t="str">
            <v>√</v>
          </cell>
          <cell r="Z430" t="str">
            <v>√</v>
          </cell>
        </row>
        <row r="430">
          <cell r="AD430" t="str">
            <v>√</v>
          </cell>
          <cell r="AE430" t="str">
            <v>√</v>
          </cell>
          <cell r="AF430" t="str">
            <v>√</v>
          </cell>
          <cell r="AG430" t="str">
            <v>√</v>
          </cell>
          <cell r="AH430" t="str">
            <v>√</v>
          </cell>
        </row>
        <row r="430">
          <cell r="AJ430" t="str">
            <v>√</v>
          </cell>
        </row>
        <row r="431">
          <cell r="E431" t="str">
            <v>加班</v>
          </cell>
        </row>
        <row r="432">
          <cell r="B432">
            <v>1011</v>
          </cell>
          <cell r="C432" t="str">
            <v>NHEM SOPHEA </v>
          </cell>
          <cell r="D432">
            <v>44404</v>
          </cell>
          <cell r="E432" t="str">
            <v>上午</v>
          </cell>
          <cell r="F432" t="str">
            <v>◇</v>
          </cell>
        </row>
        <row r="432">
          <cell r="H432" t="str">
            <v>√</v>
          </cell>
          <cell r="I432" t="str">
            <v>√</v>
          </cell>
          <cell r="J432" t="str">
            <v>√</v>
          </cell>
          <cell r="K432" t="str">
            <v>√</v>
          </cell>
          <cell r="L432" t="str">
            <v>×</v>
          </cell>
          <cell r="M432" t="str">
            <v>√</v>
          </cell>
        </row>
        <row r="432">
          <cell r="O432" t="str">
            <v>√</v>
          </cell>
          <cell r="P432" t="str">
            <v>×</v>
          </cell>
          <cell r="Q432" t="str">
            <v>√</v>
          </cell>
          <cell r="R432" t="str">
            <v>√</v>
          </cell>
          <cell r="S432" t="str">
            <v>√</v>
          </cell>
          <cell r="T432" t="str">
            <v>√</v>
          </cell>
        </row>
        <row r="432">
          <cell r="V432" t="str">
            <v>√</v>
          </cell>
          <cell r="W432" t="str">
            <v>√</v>
          </cell>
          <cell r="X432" t="str">
            <v>√</v>
          </cell>
        </row>
        <row r="432">
          <cell r="AK432">
            <v>13.5</v>
          </cell>
          <cell r="AL432">
            <v>0</v>
          </cell>
          <cell r="AM432">
            <v>0</v>
          </cell>
          <cell r="AN432">
            <v>0</v>
          </cell>
          <cell r="AO432">
            <v>1</v>
          </cell>
        </row>
        <row r="433">
          <cell r="E433" t="str">
            <v>下午</v>
          </cell>
          <cell r="F433" t="str">
            <v>◇</v>
          </cell>
        </row>
        <row r="433">
          <cell r="H433" t="str">
            <v>√</v>
          </cell>
          <cell r="I433" t="str">
            <v>√</v>
          </cell>
          <cell r="J433" t="str">
            <v>√</v>
          </cell>
          <cell r="K433" t="str">
            <v>√</v>
          </cell>
          <cell r="L433" t="str">
            <v>×</v>
          </cell>
          <cell r="M433" t="str">
            <v>√</v>
          </cell>
        </row>
        <row r="433">
          <cell r="O433" t="str">
            <v>√</v>
          </cell>
          <cell r="P433" t="str">
            <v>√</v>
          </cell>
          <cell r="Q433" t="str">
            <v>√</v>
          </cell>
          <cell r="R433" t="str">
            <v>√</v>
          </cell>
          <cell r="S433" t="str">
            <v>√</v>
          </cell>
          <cell r="T433" t="str">
            <v>√</v>
          </cell>
        </row>
        <row r="433">
          <cell r="V433" t="str">
            <v>√</v>
          </cell>
          <cell r="W433" t="str">
            <v>√</v>
          </cell>
          <cell r="X433" t="str">
            <v>√</v>
          </cell>
        </row>
        <row r="434">
          <cell r="E434" t="str">
            <v>加班</v>
          </cell>
        </row>
        <row r="435">
          <cell r="B435">
            <v>1396</v>
          </cell>
          <cell r="C435" t="str">
            <v>HORN PHEAKDEY</v>
          </cell>
          <cell r="D435">
            <v>44531</v>
          </cell>
          <cell r="E435" t="str">
            <v>上午</v>
          </cell>
          <cell r="F435" t="str">
            <v>◇</v>
          </cell>
        </row>
        <row r="435">
          <cell r="H435" t="str">
            <v>√</v>
          </cell>
          <cell r="I435" t="str">
            <v>√</v>
          </cell>
          <cell r="J435" t="str">
            <v>√</v>
          </cell>
          <cell r="K435" t="str">
            <v>√</v>
          </cell>
          <cell r="L435" t="str">
            <v>√</v>
          </cell>
          <cell r="M435" t="str">
            <v>√</v>
          </cell>
        </row>
        <row r="435">
          <cell r="O435" t="str">
            <v>√</v>
          </cell>
          <cell r="P435" t="str">
            <v>√</v>
          </cell>
          <cell r="Q435" t="str">
            <v>◇</v>
          </cell>
          <cell r="R435" t="str">
            <v>√</v>
          </cell>
          <cell r="S435" t="str">
            <v>√</v>
          </cell>
          <cell r="T435" t="str">
            <v>√</v>
          </cell>
        </row>
        <row r="435">
          <cell r="V435" t="str">
            <v>√</v>
          </cell>
          <cell r="W435" t="str">
            <v>√</v>
          </cell>
          <cell r="X435" t="str">
            <v>√</v>
          </cell>
          <cell r="Y435" t="str">
            <v>√</v>
          </cell>
          <cell r="Z435" t="str">
            <v>√</v>
          </cell>
        </row>
        <row r="435">
          <cell r="AD435" t="str">
            <v>√</v>
          </cell>
          <cell r="AE435" t="str">
            <v>√</v>
          </cell>
          <cell r="AF435" t="str">
            <v>√</v>
          </cell>
          <cell r="AG435" t="str">
            <v>√</v>
          </cell>
          <cell r="AH435" t="str">
            <v>Δ</v>
          </cell>
        </row>
        <row r="435">
          <cell r="AJ435" t="str">
            <v>√</v>
          </cell>
          <cell r="AK435">
            <v>21</v>
          </cell>
          <cell r="AL435">
            <v>0</v>
          </cell>
          <cell r="AM435">
            <v>1</v>
          </cell>
          <cell r="AN435">
            <v>0</v>
          </cell>
          <cell r="AO435">
            <v>2</v>
          </cell>
        </row>
        <row r="436">
          <cell r="E436" t="str">
            <v>下午</v>
          </cell>
          <cell r="F436" t="str">
            <v>◇</v>
          </cell>
        </row>
        <row r="436">
          <cell r="H436" t="str">
            <v>√</v>
          </cell>
          <cell r="I436" t="str">
            <v>√</v>
          </cell>
          <cell r="J436" t="str">
            <v>√</v>
          </cell>
          <cell r="K436" t="str">
            <v>√</v>
          </cell>
          <cell r="L436" t="str">
            <v>√</v>
          </cell>
          <cell r="M436" t="str">
            <v>√</v>
          </cell>
        </row>
        <row r="436">
          <cell r="O436" t="str">
            <v>√</v>
          </cell>
          <cell r="P436" t="str">
            <v>√</v>
          </cell>
          <cell r="Q436" t="str">
            <v>◇</v>
          </cell>
          <cell r="R436" t="str">
            <v>√</v>
          </cell>
          <cell r="S436" t="str">
            <v>√</v>
          </cell>
          <cell r="T436" t="str">
            <v>√</v>
          </cell>
        </row>
        <row r="436">
          <cell r="V436" t="str">
            <v>√</v>
          </cell>
          <cell r="W436" t="str">
            <v>√</v>
          </cell>
          <cell r="X436" t="str">
            <v>√</v>
          </cell>
          <cell r="Y436" t="str">
            <v>√</v>
          </cell>
          <cell r="Z436" t="str">
            <v>√</v>
          </cell>
        </row>
        <row r="436">
          <cell r="AD436" t="str">
            <v>√</v>
          </cell>
          <cell r="AE436" t="str">
            <v>√</v>
          </cell>
          <cell r="AF436" t="str">
            <v>√</v>
          </cell>
          <cell r="AG436" t="str">
            <v>√</v>
          </cell>
          <cell r="AH436" t="str">
            <v>Δ</v>
          </cell>
        </row>
        <row r="436">
          <cell r="AJ436" t="str">
            <v>√</v>
          </cell>
        </row>
        <row r="437">
          <cell r="E437" t="str">
            <v>加班</v>
          </cell>
        </row>
        <row r="438">
          <cell r="B438">
            <v>2088</v>
          </cell>
          <cell r="C438" t="str">
            <v>KHOUN YOEURM</v>
          </cell>
          <cell r="D438">
            <v>44694</v>
          </cell>
          <cell r="E438" t="str">
            <v>上午</v>
          </cell>
          <cell r="F438" t="str">
            <v>◇</v>
          </cell>
        </row>
        <row r="438">
          <cell r="H438" t="str">
            <v>√</v>
          </cell>
          <cell r="I438" t="str">
            <v>√</v>
          </cell>
          <cell r="J438" t="str">
            <v>√</v>
          </cell>
          <cell r="K438" t="str">
            <v>√</v>
          </cell>
          <cell r="L438" t="str">
            <v>√</v>
          </cell>
          <cell r="M438" t="str">
            <v>√</v>
          </cell>
        </row>
        <row r="438">
          <cell r="O438" t="str">
            <v>√</v>
          </cell>
          <cell r="P438" t="str">
            <v>√</v>
          </cell>
          <cell r="Q438" t="str">
            <v>√</v>
          </cell>
          <cell r="R438" t="str">
            <v>√</v>
          </cell>
          <cell r="S438" t="str">
            <v>√</v>
          </cell>
          <cell r="T438" t="str">
            <v>√</v>
          </cell>
        </row>
        <row r="438">
          <cell r="V438" t="str">
            <v>√</v>
          </cell>
          <cell r="W438" t="str">
            <v>√</v>
          </cell>
          <cell r="X438" t="str">
            <v>√</v>
          </cell>
        </row>
        <row r="438">
          <cell r="AK438">
            <v>15</v>
          </cell>
          <cell r="AL438">
            <v>0</v>
          </cell>
          <cell r="AM438">
            <v>0</v>
          </cell>
          <cell r="AN438">
            <v>0</v>
          </cell>
          <cell r="AO438">
            <v>1</v>
          </cell>
        </row>
        <row r="439">
          <cell r="E439" t="str">
            <v>下午</v>
          </cell>
          <cell r="F439" t="str">
            <v>◇</v>
          </cell>
        </row>
        <row r="439">
          <cell r="H439" t="str">
            <v>√</v>
          </cell>
          <cell r="I439" t="str">
            <v>√</v>
          </cell>
          <cell r="J439" t="str">
            <v>√</v>
          </cell>
          <cell r="K439" t="str">
            <v>√</v>
          </cell>
          <cell r="L439" t="str">
            <v>√</v>
          </cell>
          <cell r="M439" t="str">
            <v>√</v>
          </cell>
        </row>
        <row r="439">
          <cell r="O439" t="str">
            <v>√</v>
          </cell>
          <cell r="P439" t="str">
            <v>√</v>
          </cell>
          <cell r="Q439" t="str">
            <v>√</v>
          </cell>
          <cell r="R439" t="str">
            <v>√</v>
          </cell>
          <cell r="S439" t="str">
            <v>√</v>
          </cell>
          <cell r="T439" t="str">
            <v>√</v>
          </cell>
        </row>
        <row r="439">
          <cell r="V439" t="str">
            <v>√</v>
          </cell>
          <cell r="W439" t="str">
            <v>√</v>
          </cell>
          <cell r="X439" t="str">
            <v>√</v>
          </cell>
        </row>
        <row r="440">
          <cell r="E440" t="str">
            <v>加班</v>
          </cell>
        </row>
        <row r="441">
          <cell r="B441">
            <v>918</v>
          </cell>
          <cell r="C441" t="str">
            <v>SORN CHHAT</v>
          </cell>
          <cell r="D441">
            <v>44326</v>
          </cell>
          <cell r="E441" t="str">
            <v>上午</v>
          </cell>
          <cell r="F441" t="str">
            <v>◇</v>
          </cell>
        </row>
        <row r="441">
          <cell r="H441" t="str">
            <v>√</v>
          </cell>
          <cell r="I441" t="str">
            <v>√</v>
          </cell>
          <cell r="J441" t="str">
            <v>√</v>
          </cell>
          <cell r="K441" t="str">
            <v>√</v>
          </cell>
          <cell r="L441" t="str">
            <v>√</v>
          </cell>
          <cell r="M441" t="str">
            <v>Ο</v>
          </cell>
        </row>
        <row r="441">
          <cell r="O441" t="str">
            <v>Ο</v>
          </cell>
          <cell r="P441" t="str">
            <v>Ο</v>
          </cell>
          <cell r="Q441" t="str">
            <v>Ο</v>
          </cell>
          <cell r="R441" t="str">
            <v>Ο</v>
          </cell>
          <cell r="S441" t="str">
            <v>Ο</v>
          </cell>
          <cell r="T441" t="str">
            <v>Ο</v>
          </cell>
        </row>
        <row r="441">
          <cell r="AK441">
            <v>5</v>
          </cell>
          <cell r="AL441">
            <v>0</v>
          </cell>
          <cell r="AM441">
            <v>0</v>
          </cell>
          <cell r="AN441">
            <v>0</v>
          </cell>
          <cell r="AO441">
            <v>1</v>
          </cell>
        </row>
        <row r="442">
          <cell r="E442" t="str">
            <v>下午</v>
          </cell>
          <cell r="F442" t="str">
            <v>◇</v>
          </cell>
        </row>
        <row r="442">
          <cell r="H442" t="str">
            <v>√</v>
          </cell>
          <cell r="I442" t="str">
            <v>√</v>
          </cell>
          <cell r="J442" t="str">
            <v>√</v>
          </cell>
          <cell r="K442" t="str">
            <v>√</v>
          </cell>
          <cell r="L442" t="str">
            <v>√</v>
          </cell>
          <cell r="M442" t="str">
            <v>Ο</v>
          </cell>
        </row>
        <row r="442">
          <cell r="O442" t="str">
            <v>Ο</v>
          </cell>
          <cell r="P442" t="str">
            <v>Ο</v>
          </cell>
          <cell r="Q442" t="str">
            <v>Ο</v>
          </cell>
          <cell r="R442" t="str">
            <v>Ο</v>
          </cell>
          <cell r="S442" t="str">
            <v>Ο</v>
          </cell>
          <cell r="T442" t="str">
            <v>Ο</v>
          </cell>
        </row>
        <row r="443">
          <cell r="E443" t="str">
            <v>加班</v>
          </cell>
        </row>
        <row r="444">
          <cell r="B444">
            <v>1772</v>
          </cell>
          <cell r="C444" t="str">
            <v>PHAL SAMRETH</v>
          </cell>
          <cell r="D444">
            <v>44594</v>
          </cell>
          <cell r="E444" t="str">
            <v>上午</v>
          </cell>
          <cell r="F444" t="str">
            <v>◇</v>
          </cell>
        </row>
        <row r="444">
          <cell r="H444" t="str">
            <v>×</v>
          </cell>
          <cell r="I444" t="str">
            <v>×</v>
          </cell>
          <cell r="J444" t="str">
            <v>√</v>
          </cell>
          <cell r="K444" t="str">
            <v>√</v>
          </cell>
          <cell r="L444" t="str">
            <v>Ο</v>
          </cell>
          <cell r="M444" t="str">
            <v>Ο</v>
          </cell>
        </row>
        <row r="444">
          <cell r="O444" t="str">
            <v>Ο</v>
          </cell>
          <cell r="P444" t="str">
            <v>Ο</v>
          </cell>
          <cell r="Q444" t="str">
            <v>Ο</v>
          </cell>
          <cell r="R444" t="str">
            <v>Ο</v>
          </cell>
          <cell r="S444" t="str">
            <v>Ο</v>
          </cell>
          <cell r="T444" t="str">
            <v>Ο</v>
          </cell>
        </row>
        <row r="444">
          <cell r="AK444">
            <v>2</v>
          </cell>
          <cell r="AL444">
            <v>0</v>
          </cell>
          <cell r="AM444">
            <v>0</v>
          </cell>
          <cell r="AN444">
            <v>0</v>
          </cell>
          <cell r="AO444">
            <v>1</v>
          </cell>
        </row>
        <row r="445">
          <cell r="E445" t="str">
            <v>下午</v>
          </cell>
          <cell r="F445" t="str">
            <v>◇</v>
          </cell>
        </row>
        <row r="445">
          <cell r="H445" t="str">
            <v>×</v>
          </cell>
          <cell r="I445" t="str">
            <v>×</v>
          </cell>
          <cell r="J445" t="str">
            <v>√</v>
          </cell>
          <cell r="K445" t="str">
            <v>√</v>
          </cell>
          <cell r="L445" t="str">
            <v>Ο</v>
          </cell>
          <cell r="M445" t="str">
            <v>Ο</v>
          </cell>
        </row>
        <row r="445">
          <cell r="O445" t="str">
            <v>Ο</v>
          </cell>
          <cell r="P445" t="str">
            <v>Ο</v>
          </cell>
          <cell r="Q445" t="str">
            <v>Ο</v>
          </cell>
          <cell r="R445" t="str">
            <v>Ο</v>
          </cell>
          <cell r="S445" t="str">
            <v>Ο</v>
          </cell>
          <cell r="T445" t="str">
            <v>Ο</v>
          </cell>
        </row>
        <row r="446">
          <cell r="E446" t="str">
            <v>加班</v>
          </cell>
        </row>
        <row r="447">
          <cell r="B447">
            <v>763</v>
          </cell>
          <cell r="C447" t="str">
            <v>CHHOUN PEOU</v>
          </cell>
          <cell r="D447">
            <v>44282</v>
          </cell>
          <cell r="E447" t="str">
            <v>上午</v>
          </cell>
          <cell r="F447" t="str">
            <v>◇</v>
          </cell>
        </row>
        <row r="447">
          <cell r="H447" t="str">
            <v>√</v>
          </cell>
          <cell r="I447" t="str">
            <v>√</v>
          </cell>
          <cell r="J447" t="str">
            <v>√</v>
          </cell>
          <cell r="K447" t="str">
            <v>√</v>
          </cell>
          <cell r="L447" t="str">
            <v>√</v>
          </cell>
          <cell r="M447" t="str">
            <v>√</v>
          </cell>
        </row>
        <row r="447">
          <cell r="O447" t="str">
            <v>√</v>
          </cell>
          <cell r="P447" t="str">
            <v>√</v>
          </cell>
          <cell r="Q447" t="str">
            <v>Ο</v>
          </cell>
          <cell r="R447" t="str">
            <v>Ο</v>
          </cell>
          <cell r="S447" t="str">
            <v>Ο</v>
          </cell>
          <cell r="T447" t="str">
            <v>Ο</v>
          </cell>
        </row>
        <row r="447">
          <cell r="AK447">
            <v>8</v>
          </cell>
          <cell r="AL447">
            <v>0</v>
          </cell>
          <cell r="AM447">
            <v>0</v>
          </cell>
          <cell r="AN447">
            <v>0</v>
          </cell>
          <cell r="AO447">
            <v>1</v>
          </cell>
        </row>
        <row r="448">
          <cell r="E448" t="str">
            <v>下午</v>
          </cell>
          <cell r="F448" t="str">
            <v>◇</v>
          </cell>
        </row>
        <row r="448">
          <cell r="H448" t="str">
            <v>√</v>
          </cell>
          <cell r="I448" t="str">
            <v>√</v>
          </cell>
          <cell r="J448" t="str">
            <v>√</v>
          </cell>
          <cell r="K448" t="str">
            <v>√</v>
          </cell>
          <cell r="L448" t="str">
            <v>√</v>
          </cell>
          <cell r="M448" t="str">
            <v>√</v>
          </cell>
        </row>
        <row r="448">
          <cell r="O448" t="str">
            <v>√</v>
          </cell>
          <cell r="P448" t="str">
            <v>√</v>
          </cell>
          <cell r="Q448" t="str">
            <v>Ο</v>
          </cell>
          <cell r="R448" t="str">
            <v>Ο</v>
          </cell>
          <cell r="S448" t="str">
            <v>Ο</v>
          </cell>
          <cell r="T448" t="str">
            <v>Ο</v>
          </cell>
        </row>
        <row r="449">
          <cell r="E449" t="str">
            <v>加班</v>
          </cell>
        </row>
        <row r="450">
          <cell r="B450">
            <v>1106</v>
          </cell>
          <cell r="C450" t="str">
            <v>LORN LISA</v>
          </cell>
          <cell r="D450">
            <v>44419</v>
          </cell>
          <cell r="E450" t="str">
            <v>上午</v>
          </cell>
          <cell r="F450" t="str">
            <v>◇</v>
          </cell>
        </row>
        <row r="450">
          <cell r="H450" t="str">
            <v>√</v>
          </cell>
          <cell r="I450" t="str">
            <v>√</v>
          </cell>
          <cell r="J450" t="str">
            <v>√</v>
          </cell>
          <cell r="K450" t="str">
            <v>√</v>
          </cell>
          <cell r="L450" t="str">
            <v>√</v>
          </cell>
          <cell r="M450" t="str">
            <v>√</v>
          </cell>
        </row>
        <row r="450">
          <cell r="O450" t="str">
            <v>√</v>
          </cell>
          <cell r="P450" t="str">
            <v>√</v>
          </cell>
          <cell r="Q450" t="str">
            <v>√</v>
          </cell>
          <cell r="R450" t="str">
            <v>√</v>
          </cell>
          <cell r="S450" t="str">
            <v>√</v>
          </cell>
          <cell r="T450" t="str">
            <v>√</v>
          </cell>
        </row>
        <row r="450">
          <cell r="V450" t="str">
            <v>√</v>
          </cell>
          <cell r="W450" t="str">
            <v>√</v>
          </cell>
          <cell r="X450" t="str">
            <v>√</v>
          </cell>
          <cell r="Y450" t="str">
            <v>√</v>
          </cell>
          <cell r="Z450" t="str">
            <v>√</v>
          </cell>
        </row>
        <row r="450">
          <cell r="AD450" t="str">
            <v>√</v>
          </cell>
          <cell r="AE450" t="str">
            <v>√</v>
          </cell>
          <cell r="AF450" t="str">
            <v>√</v>
          </cell>
          <cell r="AG450" t="str">
            <v>√</v>
          </cell>
          <cell r="AH450" t="str">
            <v>√</v>
          </cell>
        </row>
        <row r="450">
          <cell r="AJ450" t="str">
            <v>√</v>
          </cell>
          <cell r="AK450">
            <v>23</v>
          </cell>
          <cell r="AL450">
            <v>0</v>
          </cell>
          <cell r="AM450">
            <v>0</v>
          </cell>
          <cell r="AN450">
            <v>0</v>
          </cell>
          <cell r="AO450">
            <v>1</v>
          </cell>
        </row>
        <row r="451">
          <cell r="E451" t="str">
            <v>下午</v>
          </cell>
          <cell r="F451" t="str">
            <v>◇</v>
          </cell>
        </row>
        <row r="451">
          <cell r="H451" t="str">
            <v>√</v>
          </cell>
          <cell r="I451" t="str">
            <v>√</v>
          </cell>
          <cell r="J451" t="str">
            <v>√</v>
          </cell>
          <cell r="K451" t="str">
            <v>√</v>
          </cell>
          <cell r="L451" t="str">
            <v>√</v>
          </cell>
          <cell r="M451" t="str">
            <v>√</v>
          </cell>
        </row>
        <row r="451">
          <cell r="O451" t="str">
            <v>√</v>
          </cell>
          <cell r="P451" t="str">
            <v>√</v>
          </cell>
          <cell r="Q451" t="str">
            <v>√</v>
          </cell>
          <cell r="R451" t="str">
            <v>√</v>
          </cell>
          <cell r="S451" t="str">
            <v>√</v>
          </cell>
          <cell r="T451" t="str">
            <v>√</v>
          </cell>
        </row>
        <row r="451">
          <cell r="V451" t="str">
            <v>√</v>
          </cell>
          <cell r="W451" t="str">
            <v>√</v>
          </cell>
          <cell r="X451" t="str">
            <v>√</v>
          </cell>
          <cell r="Y451" t="str">
            <v>√</v>
          </cell>
          <cell r="Z451" t="str">
            <v>√</v>
          </cell>
        </row>
        <row r="451">
          <cell r="AD451" t="str">
            <v>√</v>
          </cell>
          <cell r="AE451" t="str">
            <v>√</v>
          </cell>
          <cell r="AF451" t="str">
            <v>√</v>
          </cell>
          <cell r="AG451" t="str">
            <v>√</v>
          </cell>
          <cell r="AH451" t="str">
            <v>√</v>
          </cell>
        </row>
        <row r="451">
          <cell r="AJ451" t="str">
            <v>√</v>
          </cell>
        </row>
        <row r="452">
          <cell r="E452" t="str">
            <v>加班</v>
          </cell>
        </row>
        <row r="453">
          <cell r="B453">
            <v>1820</v>
          </cell>
          <cell r="C453" t="str">
            <v>PHANN NAI</v>
          </cell>
          <cell r="D453">
            <v>44601</v>
          </cell>
          <cell r="E453" t="str">
            <v>上午</v>
          </cell>
          <cell r="F453" t="str">
            <v>2.②</v>
          </cell>
        </row>
        <row r="453">
          <cell r="H453" t="str">
            <v>2.②</v>
          </cell>
          <cell r="I453" t="str">
            <v>2.②</v>
          </cell>
          <cell r="J453" t="str">
            <v>2.②</v>
          </cell>
          <cell r="K453" t="str">
            <v>2.②</v>
          </cell>
          <cell r="L453" t="str">
            <v>2.②</v>
          </cell>
          <cell r="M453" t="str">
            <v>2.②</v>
          </cell>
        </row>
        <row r="453">
          <cell r="O453" t="str">
            <v>2.②</v>
          </cell>
          <cell r="P453" t="str">
            <v>2.②</v>
          </cell>
          <cell r="Q453" t="str">
            <v>2.②</v>
          </cell>
          <cell r="R453" t="str">
            <v>2.②</v>
          </cell>
          <cell r="S453" t="str">
            <v>2.②</v>
          </cell>
          <cell r="T453" t="str">
            <v>2.②</v>
          </cell>
        </row>
        <row r="453">
          <cell r="V453" t="str">
            <v>2.②</v>
          </cell>
          <cell r="W453" t="str">
            <v>2.②</v>
          </cell>
          <cell r="X453" t="str">
            <v>2.②</v>
          </cell>
          <cell r="Y453" t="str">
            <v>2.②</v>
          </cell>
          <cell r="Z453" t="str">
            <v>2.②</v>
          </cell>
          <cell r="AA453" t="str">
            <v>2.②</v>
          </cell>
        </row>
        <row r="453">
          <cell r="AC453" t="str">
            <v>2.②</v>
          </cell>
          <cell r="AD453" t="str">
            <v>2.②</v>
          </cell>
          <cell r="AE453" t="str">
            <v>2.②</v>
          </cell>
          <cell r="AF453" t="str">
            <v>2.②</v>
          </cell>
          <cell r="AG453" t="str">
            <v>2.②</v>
          </cell>
          <cell r="AH453" t="str">
            <v>2.②</v>
          </cell>
        </row>
        <row r="453">
          <cell r="AJ453" t="str">
            <v>2.②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</row>
        <row r="454">
          <cell r="E454" t="str">
            <v>下午</v>
          </cell>
          <cell r="F454" t="str">
            <v>2.②</v>
          </cell>
        </row>
        <row r="454">
          <cell r="H454" t="str">
            <v>2.②</v>
          </cell>
          <cell r="I454" t="str">
            <v>2.②</v>
          </cell>
          <cell r="J454" t="str">
            <v>2.②</v>
          </cell>
          <cell r="K454" t="str">
            <v>2.②</v>
          </cell>
          <cell r="L454" t="str">
            <v>2.②</v>
          </cell>
          <cell r="M454" t="str">
            <v>2.②</v>
          </cell>
        </row>
        <row r="454">
          <cell r="O454" t="str">
            <v>2.②</v>
          </cell>
          <cell r="P454" t="str">
            <v>2.②</v>
          </cell>
          <cell r="Q454" t="str">
            <v>2.②</v>
          </cell>
          <cell r="R454" t="str">
            <v>2.②</v>
          </cell>
          <cell r="S454" t="str">
            <v>2.②</v>
          </cell>
          <cell r="T454" t="str">
            <v>2.②</v>
          </cell>
        </row>
        <row r="454">
          <cell r="V454" t="str">
            <v>2.②</v>
          </cell>
          <cell r="W454" t="str">
            <v>2.②</v>
          </cell>
          <cell r="X454" t="str">
            <v>2.②</v>
          </cell>
          <cell r="Y454" t="str">
            <v>2.②</v>
          </cell>
          <cell r="Z454" t="str">
            <v>2.②</v>
          </cell>
          <cell r="AA454" t="str">
            <v>2.②</v>
          </cell>
        </row>
        <row r="454">
          <cell r="AC454" t="str">
            <v>2.②</v>
          </cell>
          <cell r="AD454" t="str">
            <v>2.②</v>
          </cell>
          <cell r="AE454" t="str">
            <v>2.②</v>
          </cell>
          <cell r="AF454" t="str">
            <v>2.②</v>
          </cell>
          <cell r="AG454" t="str">
            <v>2.②</v>
          </cell>
          <cell r="AH454" t="str">
            <v>2.②</v>
          </cell>
        </row>
        <row r="454">
          <cell r="AJ454" t="str">
            <v>2.②</v>
          </cell>
        </row>
        <row r="455">
          <cell r="E455" t="str">
            <v>加班</v>
          </cell>
        </row>
        <row r="456">
          <cell r="B456">
            <v>207</v>
          </cell>
          <cell r="C456" t="str">
            <v>SANN SAVOEUN</v>
          </cell>
          <cell r="D456">
            <v>43804</v>
          </cell>
          <cell r="E456" t="str">
            <v>上午</v>
          </cell>
          <cell r="F456" t="str">
            <v>◇</v>
          </cell>
        </row>
        <row r="456">
          <cell r="H456" t="str">
            <v>√</v>
          </cell>
          <cell r="I456" t="str">
            <v>√</v>
          </cell>
          <cell r="J456" t="str">
            <v>√</v>
          </cell>
          <cell r="K456" t="str">
            <v>√</v>
          </cell>
          <cell r="L456" t="str">
            <v>√</v>
          </cell>
          <cell r="M456" t="str">
            <v>×</v>
          </cell>
        </row>
        <row r="456">
          <cell r="O456" t="str">
            <v>√</v>
          </cell>
          <cell r="P456" t="str">
            <v>√</v>
          </cell>
          <cell r="Q456" t="str">
            <v>Ο</v>
          </cell>
          <cell r="R456" t="str">
            <v>Ο</v>
          </cell>
          <cell r="S456" t="str">
            <v>Ο</v>
          </cell>
          <cell r="T456" t="str">
            <v>Ο</v>
          </cell>
        </row>
        <row r="456">
          <cell r="AK456">
            <v>7</v>
          </cell>
          <cell r="AL456">
            <v>0</v>
          </cell>
          <cell r="AM456">
            <v>0</v>
          </cell>
          <cell r="AN456">
            <v>0</v>
          </cell>
          <cell r="AO456">
            <v>1</v>
          </cell>
        </row>
        <row r="457">
          <cell r="E457" t="str">
            <v>下午</v>
          </cell>
          <cell r="F457" t="str">
            <v>◇</v>
          </cell>
        </row>
        <row r="457">
          <cell r="H457" t="str">
            <v>√</v>
          </cell>
          <cell r="I457" t="str">
            <v>√</v>
          </cell>
          <cell r="J457" t="str">
            <v>√</v>
          </cell>
          <cell r="K457" t="str">
            <v>√</v>
          </cell>
          <cell r="L457" t="str">
            <v>√</v>
          </cell>
          <cell r="M457" t="str">
            <v>×</v>
          </cell>
        </row>
        <row r="457">
          <cell r="O457" t="str">
            <v>√</v>
          </cell>
          <cell r="P457" t="str">
            <v>√</v>
          </cell>
          <cell r="Q457" t="str">
            <v>Ο</v>
          </cell>
          <cell r="R457" t="str">
            <v>Ο</v>
          </cell>
          <cell r="S457" t="str">
            <v>Ο</v>
          </cell>
          <cell r="T457" t="str">
            <v>Ο</v>
          </cell>
        </row>
        <row r="458">
          <cell r="E458" t="str">
            <v>加班</v>
          </cell>
        </row>
        <row r="459">
          <cell r="B459">
            <v>538</v>
          </cell>
          <cell r="C459" t="str">
            <v>CHUM MAO</v>
          </cell>
          <cell r="D459">
            <v>44133</v>
          </cell>
          <cell r="E459" t="str">
            <v>上午</v>
          </cell>
          <cell r="F459" t="str">
            <v>◇</v>
          </cell>
        </row>
        <row r="459">
          <cell r="H459" t="str">
            <v>√</v>
          </cell>
          <cell r="I459" t="str">
            <v>√</v>
          </cell>
          <cell r="J459" t="str">
            <v>√</v>
          </cell>
          <cell r="K459" t="str">
            <v>√</v>
          </cell>
          <cell r="L459" t="str">
            <v>√</v>
          </cell>
          <cell r="M459" t="str">
            <v>×</v>
          </cell>
        </row>
        <row r="459">
          <cell r="O459" t="str">
            <v>√</v>
          </cell>
          <cell r="P459" t="str">
            <v>√</v>
          </cell>
          <cell r="Q459" t="str">
            <v>Ο</v>
          </cell>
          <cell r="R459" t="str">
            <v>Ο</v>
          </cell>
          <cell r="S459" t="str">
            <v>Ο</v>
          </cell>
          <cell r="T459" t="str">
            <v>Ο</v>
          </cell>
        </row>
        <row r="459">
          <cell r="AK459">
            <v>7</v>
          </cell>
          <cell r="AL459">
            <v>0</v>
          </cell>
          <cell r="AM459">
            <v>0</v>
          </cell>
          <cell r="AN459">
            <v>0</v>
          </cell>
          <cell r="AO459">
            <v>1</v>
          </cell>
        </row>
        <row r="460">
          <cell r="E460" t="str">
            <v>下午</v>
          </cell>
          <cell r="F460" t="str">
            <v>◇</v>
          </cell>
        </row>
        <row r="460">
          <cell r="H460" t="str">
            <v>√</v>
          </cell>
          <cell r="I460" t="str">
            <v>√</v>
          </cell>
          <cell r="J460" t="str">
            <v>√</v>
          </cell>
          <cell r="K460" t="str">
            <v>√</v>
          </cell>
          <cell r="L460" t="str">
            <v>√</v>
          </cell>
          <cell r="M460" t="str">
            <v>×</v>
          </cell>
        </row>
        <row r="460">
          <cell r="O460" t="str">
            <v>√</v>
          </cell>
          <cell r="P460" t="str">
            <v>√</v>
          </cell>
          <cell r="Q460" t="str">
            <v>Ο</v>
          </cell>
          <cell r="R460" t="str">
            <v>Ο</v>
          </cell>
          <cell r="S460" t="str">
            <v>Ο</v>
          </cell>
          <cell r="T460" t="str">
            <v>Ο</v>
          </cell>
        </row>
        <row r="461">
          <cell r="E461" t="str">
            <v>加班</v>
          </cell>
        </row>
        <row r="462">
          <cell r="B462">
            <v>278</v>
          </cell>
          <cell r="C462" t="str">
            <v>KONG SAMET</v>
          </cell>
          <cell r="D462">
            <v>44109</v>
          </cell>
          <cell r="E462" t="str">
            <v>上午</v>
          </cell>
          <cell r="F462" t="str">
            <v>◇</v>
          </cell>
        </row>
        <row r="462">
          <cell r="H462" t="str">
            <v>√</v>
          </cell>
          <cell r="I462" t="str">
            <v>√</v>
          </cell>
          <cell r="J462" t="str">
            <v>√</v>
          </cell>
          <cell r="K462" t="str">
            <v>√</v>
          </cell>
          <cell r="L462" t="str">
            <v>√</v>
          </cell>
          <cell r="M462" t="str">
            <v>◇</v>
          </cell>
        </row>
        <row r="462">
          <cell r="O462" t="str">
            <v>√</v>
          </cell>
          <cell r="P462" t="str">
            <v>√</v>
          </cell>
          <cell r="Q462" t="str">
            <v>Ο</v>
          </cell>
          <cell r="R462" t="str">
            <v>Ο</v>
          </cell>
          <cell r="S462" t="str">
            <v>Ο</v>
          </cell>
          <cell r="T462" t="str">
            <v>Ο</v>
          </cell>
        </row>
        <row r="462">
          <cell r="AK462">
            <v>7</v>
          </cell>
          <cell r="AL462">
            <v>0</v>
          </cell>
          <cell r="AM462">
            <v>0</v>
          </cell>
          <cell r="AN462">
            <v>0</v>
          </cell>
          <cell r="AO462">
            <v>2</v>
          </cell>
        </row>
        <row r="463">
          <cell r="E463" t="str">
            <v>下午</v>
          </cell>
          <cell r="F463" t="str">
            <v>◇</v>
          </cell>
        </row>
        <row r="463">
          <cell r="H463" t="str">
            <v>√</v>
          </cell>
          <cell r="I463" t="str">
            <v>√</v>
          </cell>
          <cell r="J463" t="str">
            <v>√</v>
          </cell>
          <cell r="K463" t="str">
            <v>√</v>
          </cell>
          <cell r="L463" t="str">
            <v>√</v>
          </cell>
          <cell r="M463" t="str">
            <v>◇</v>
          </cell>
        </row>
        <row r="463">
          <cell r="O463" t="str">
            <v>√</v>
          </cell>
          <cell r="P463" t="str">
            <v>√</v>
          </cell>
          <cell r="Q463" t="str">
            <v>Ο</v>
          </cell>
          <cell r="R463" t="str">
            <v>Ο</v>
          </cell>
          <cell r="S463" t="str">
            <v>Ο</v>
          </cell>
          <cell r="T463" t="str">
            <v>Ο</v>
          </cell>
        </row>
        <row r="464">
          <cell r="E464" t="str">
            <v>加班</v>
          </cell>
        </row>
        <row r="465">
          <cell r="B465">
            <v>496</v>
          </cell>
          <cell r="C465" t="str">
            <v>KHUT LIDA</v>
          </cell>
          <cell r="D465">
            <v>44130</v>
          </cell>
          <cell r="E465" t="str">
            <v>上午</v>
          </cell>
          <cell r="F465" t="str">
            <v>◇</v>
          </cell>
        </row>
        <row r="465">
          <cell r="H465" t="str">
            <v>√</v>
          </cell>
          <cell r="I465" t="str">
            <v>√</v>
          </cell>
          <cell r="J465" t="str">
            <v>√</v>
          </cell>
          <cell r="K465" t="str">
            <v>√</v>
          </cell>
          <cell r="L465" t="str">
            <v>√</v>
          </cell>
          <cell r="M465" t="str">
            <v>◇</v>
          </cell>
        </row>
        <row r="465">
          <cell r="O465" t="str">
            <v>√</v>
          </cell>
          <cell r="P465" t="str">
            <v>√</v>
          </cell>
          <cell r="Q465" t="str">
            <v>√</v>
          </cell>
          <cell r="R465" t="str">
            <v>√</v>
          </cell>
          <cell r="S465" t="str">
            <v>√</v>
          </cell>
          <cell r="T465" t="str">
            <v>√</v>
          </cell>
        </row>
        <row r="465">
          <cell r="V465" t="str">
            <v>√</v>
          </cell>
          <cell r="W465" t="str">
            <v>√</v>
          </cell>
          <cell r="X465" t="str">
            <v>√</v>
          </cell>
          <cell r="Y465" t="str">
            <v>√</v>
          </cell>
          <cell r="Z465" t="str">
            <v>√</v>
          </cell>
        </row>
        <row r="465">
          <cell r="AD465" t="str">
            <v>√</v>
          </cell>
          <cell r="AE465" t="str">
            <v>◇</v>
          </cell>
          <cell r="AF465" t="str">
            <v>√</v>
          </cell>
          <cell r="AG465" t="str">
            <v>◇</v>
          </cell>
          <cell r="AH465" t="str">
            <v>√</v>
          </cell>
        </row>
        <row r="465">
          <cell r="AJ465" t="str">
            <v>√</v>
          </cell>
          <cell r="AK465">
            <v>20</v>
          </cell>
          <cell r="AL465">
            <v>0</v>
          </cell>
          <cell r="AM465">
            <v>0</v>
          </cell>
          <cell r="AN465">
            <v>0</v>
          </cell>
          <cell r="AO465">
            <v>4</v>
          </cell>
        </row>
        <row r="466">
          <cell r="E466" t="str">
            <v>下午</v>
          </cell>
          <cell r="F466" t="str">
            <v>◇</v>
          </cell>
        </row>
        <row r="466">
          <cell r="H466" t="str">
            <v>√</v>
          </cell>
          <cell r="I466" t="str">
            <v>√</v>
          </cell>
          <cell r="J466" t="str">
            <v>√</v>
          </cell>
          <cell r="K466" t="str">
            <v>√</v>
          </cell>
          <cell r="L466" t="str">
            <v>√</v>
          </cell>
          <cell r="M466" t="str">
            <v>◇</v>
          </cell>
        </row>
        <row r="466">
          <cell r="O466" t="str">
            <v>√</v>
          </cell>
          <cell r="P466" t="str">
            <v>√</v>
          </cell>
          <cell r="Q466" t="str">
            <v>√</v>
          </cell>
          <cell r="R466" t="str">
            <v>√</v>
          </cell>
          <cell r="S466" t="str">
            <v>√</v>
          </cell>
          <cell r="T466" t="str">
            <v>√</v>
          </cell>
        </row>
        <row r="466">
          <cell r="V466" t="str">
            <v>√</v>
          </cell>
          <cell r="W466" t="str">
            <v>√</v>
          </cell>
          <cell r="X466" t="str">
            <v>√</v>
          </cell>
          <cell r="Y466" t="str">
            <v>√</v>
          </cell>
          <cell r="Z466" t="str">
            <v>√</v>
          </cell>
        </row>
        <row r="466">
          <cell r="AD466" t="str">
            <v>√</v>
          </cell>
          <cell r="AE466" t="str">
            <v>◇</v>
          </cell>
          <cell r="AF466" t="str">
            <v>√</v>
          </cell>
          <cell r="AG466" t="str">
            <v>◇</v>
          </cell>
          <cell r="AH466" t="str">
            <v>√</v>
          </cell>
        </row>
        <row r="466">
          <cell r="AJ466" t="str">
            <v>√</v>
          </cell>
        </row>
        <row r="467">
          <cell r="E467" t="str">
            <v>加班</v>
          </cell>
        </row>
        <row r="468">
          <cell r="B468">
            <v>726</v>
          </cell>
          <cell r="C468" t="str">
            <v>PRUM LEAKHNA</v>
          </cell>
          <cell r="D468">
            <v>44215</v>
          </cell>
          <cell r="E468" t="str">
            <v>上午</v>
          </cell>
          <cell r="F468" t="str">
            <v>◇</v>
          </cell>
        </row>
        <row r="468">
          <cell r="H468" t="str">
            <v>√</v>
          </cell>
          <cell r="I468" t="str">
            <v>√</v>
          </cell>
          <cell r="J468" t="str">
            <v>√</v>
          </cell>
          <cell r="K468" t="str">
            <v>√</v>
          </cell>
          <cell r="L468" t="str">
            <v>√</v>
          </cell>
          <cell r="M468" t="str">
            <v>◇</v>
          </cell>
        </row>
        <row r="468">
          <cell r="O468" t="str">
            <v>√</v>
          </cell>
          <cell r="P468" t="str">
            <v>√</v>
          </cell>
          <cell r="Q468" t="str">
            <v>Ο</v>
          </cell>
          <cell r="R468" t="str">
            <v>Ο</v>
          </cell>
          <cell r="S468" t="str">
            <v>Ο</v>
          </cell>
          <cell r="T468" t="str">
            <v>Ο</v>
          </cell>
        </row>
        <row r="468">
          <cell r="AK468">
            <v>7</v>
          </cell>
          <cell r="AL468">
            <v>0</v>
          </cell>
          <cell r="AM468">
            <v>0</v>
          </cell>
          <cell r="AN468">
            <v>0</v>
          </cell>
          <cell r="AO468">
            <v>2</v>
          </cell>
        </row>
        <row r="469">
          <cell r="E469" t="str">
            <v>下午</v>
          </cell>
          <cell r="F469" t="str">
            <v>◇</v>
          </cell>
        </row>
        <row r="469">
          <cell r="H469" t="str">
            <v>√</v>
          </cell>
          <cell r="I469" t="str">
            <v>√</v>
          </cell>
          <cell r="J469" t="str">
            <v>√</v>
          </cell>
          <cell r="K469" t="str">
            <v>√</v>
          </cell>
          <cell r="L469" t="str">
            <v>√</v>
          </cell>
          <cell r="M469" t="str">
            <v>◇</v>
          </cell>
        </row>
        <row r="469">
          <cell r="O469" t="str">
            <v>√</v>
          </cell>
          <cell r="P469" t="str">
            <v>√</v>
          </cell>
          <cell r="Q469" t="str">
            <v>Ο</v>
          </cell>
          <cell r="R469" t="str">
            <v>Ο</v>
          </cell>
          <cell r="S469" t="str">
            <v>Ο</v>
          </cell>
          <cell r="T469" t="str">
            <v>Ο</v>
          </cell>
        </row>
        <row r="470">
          <cell r="E470" t="str">
            <v>加班</v>
          </cell>
        </row>
        <row r="471">
          <cell r="B471">
            <v>799</v>
          </cell>
          <cell r="C471" t="str">
            <v>CHEN SREYAUN</v>
          </cell>
          <cell r="D471">
            <v>44287</v>
          </cell>
          <cell r="E471" t="str">
            <v>上午</v>
          </cell>
          <cell r="F471" t="str">
            <v>◇</v>
          </cell>
        </row>
        <row r="471">
          <cell r="H471" t="str">
            <v>√</v>
          </cell>
          <cell r="I471" t="str">
            <v>√</v>
          </cell>
          <cell r="J471" t="str">
            <v>Ο</v>
          </cell>
          <cell r="K471" t="str">
            <v>Ο</v>
          </cell>
          <cell r="L471" t="str">
            <v>Ο</v>
          </cell>
          <cell r="M471" t="str">
            <v>Ο</v>
          </cell>
        </row>
        <row r="471">
          <cell r="O471" t="str">
            <v>Ο</v>
          </cell>
          <cell r="P471" t="str">
            <v>Ο</v>
          </cell>
          <cell r="Q471" t="str">
            <v>Ο</v>
          </cell>
          <cell r="R471" t="str">
            <v>Ο</v>
          </cell>
          <cell r="S471" t="str">
            <v>Ο</v>
          </cell>
          <cell r="T471" t="str">
            <v>Ο</v>
          </cell>
        </row>
        <row r="471">
          <cell r="AK471">
            <v>2</v>
          </cell>
          <cell r="AL471">
            <v>0</v>
          </cell>
          <cell r="AM471">
            <v>0</v>
          </cell>
          <cell r="AN471">
            <v>0</v>
          </cell>
          <cell r="AO471">
            <v>1</v>
          </cell>
        </row>
        <row r="472">
          <cell r="E472" t="str">
            <v>下午</v>
          </cell>
          <cell r="F472" t="str">
            <v>◇</v>
          </cell>
        </row>
        <row r="472">
          <cell r="H472" t="str">
            <v>√</v>
          </cell>
          <cell r="I472" t="str">
            <v>√</v>
          </cell>
          <cell r="J472" t="str">
            <v>Ο</v>
          </cell>
          <cell r="K472" t="str">
            <v>Ο</v>
          </cell>
          <cell r="L472" t="str">
            <v>Ο</v>
          </cell>
          <cell r="M472" t="str">
            <v>Ο</v>
          </cell>
        </row>
        <row r="472">
          <cell r="O472" t="str">
            <v>Ο</v>
          </cell>
          <cell r="P472" t="str">
            <v>Ο</v>
          </cell>
          <cell r="Q472" t="str">
            <v>Ο</v>
          </cell>
          <cell r="R472" t="str">
            <v>Ο</v>
          </cell>
          <cell r="S472" t="str">
            <v>Ο</v>
          </cell>
          <cell r="T472" t="str">
            <v>Ο</v>
          </cell>
        </row>
        <row r="473">
          <cell r="E473" t="str">
            <v>加班</v>
          </cell>
        </row>
        <row r="474">
          <cell r="B474">
            <v>887</v>
          </cell>
          <cell r="C474" t="str">
            <v>TEP CHAMROEUN</v>
          </cell>
          <cell r="D474">
            <v>44314</v>
          </cell>
          <cell r="E474" t="str">
            <v>上午</v>
          </cell>
          <cell r="F474" t="str">
            <v>◇</v>
          </cell>
        </row>
        <row r="474">
          <cell r="H474" t="str">
            <v>√</v>
          </cell>
          <cell r="I474" t="str">
            <v>√</v>
          </cell>
          <cell r="J474" t="str">
            <v>√</v>
          </cell>
          <cell r="K474" t="str">
            <v>√</v>
          </cell>
          <cell r="L474" t="str">
            <v>√</v>
          </cell>
          <cell r="M474" t="str">
            <v>√</v>
          </cell>
        </row>
        <row r="474">
          <cell r="O474" t="str">
            <v>√</v>
          </cell>
          <cell r="P474" t="str">
            <v>√</v>
          </cell>
          <cell r="Q474" t="str">
            <v>√</v>
          </cell>
          <cell r="R474" t="str">
            <v>√</v>
          </cell>
          <cell r="S474" t="str">
            <v>√</v>
          </cell>
          <cell r="T474" t="str">
            <v>√</v>
          </cell>
        </row>
        <row r="474">
          <cell r="AK474">
            <v>12</v>
          </cell>
          <cell r="AL474">
            <v>0</v>
          </cell>
          <cell r="AM474">
            <v>0</v>
          </cell>
          <cell r="AN474">
            <v>0</v>
          </cell>
          <cell r="AO474">
            <v>1</v>
          </cell>
        </row>
        <row r="475">
          <cell r="E475" t="str">
            <v>下午</v>
          </cell>
          <cell r="F475" t="str">
            <v>◇</v>
          </cell>
        </row>
        <row r="475">
          <cell r="H475" t="str">
            <v>√</v>
          </cell>
          <cell r="I475" t="str">
            <v>√</v>
          </cell>
          <cell r="J475" t="str">
            <v>√</v>
          </cell>
          <cell r="K475" t="str">
            <v>√</v>
          </cell>
          <cell r="L475" t="str">
            <v>√</v>
          </cell>
          <cell r="M475" t="str">
            <v>√</v>
          </cell>
        </row>
        <row r="475">
          <cell r="O475" t="str">
            <v>√</v>
          </cell>
          <cell r="P475" t="str">
            <v>√</v>
          </cell>
          <cell r="Q475" t="str">
            <v>√</v>
          </cell>
          <cell r="R475" t="str">
            <v>√</v>
          </cell>
          <cell r="S475" t="str">
            <v>√</v>
          </cell>
          <cell r="T475" t="str">
            <v>√</v>
          </cell>
        </row>
        <row r="476">
          <cell r="E476" t="str">
            <v>加班</v>
          </cell>
        </row>
        <row r="477">
          <cell r="B477">
            <v>1221</v>
          </cell>
          <cell r="C477" t="str">
            <v>SOK LOUN</v>
          </cell>
          <cell r="D477">
            <v>44477</v>
          </cell>
          <cell r="E477" t="str">
            <v>上午</v>
          </cell>
          <cell r="F477" t="str">
            <v>◇</v>
          </cell>
        </row>
        <row r="477">
          <cell r="H477" t="str">
            <v>√</v>
          </cell>
          <cell r="I477" t="str">
            <v>√</v>
          </cell>
          <cell r="J477" t="str">
            <v>Ο</v>
          </cell>
          <cell r="K477" t="str">
            <v>Ο</v>
          </cell>
          <cell r="L477" t="str">
            <v>Ο</v>
          </cell>
          <cell r="M477" t="str">
            <v>Ο</v>
          </cell>
        </row>
        <row r="477">
          <cell r="O477" t="str">
            <v>Ο</v>
          </cell>
          <cell r="P477" t="str">
            <v>Ο</v>
          </cell>
          <cell r="Q477" t="str">
            <v>Ο</v>
          </cell>
          <cell r="R477" t="str">
            <v>Ο</v>
          </cell>
          <cell r="S477" t="str">
            <v>Ο</v>
          </cell>
          <cell r="T477" t="str">
            <v>Ο</v>
          </cell>
        </row>
        <row r="477">
          <cell r="AK477">
            <v>2</v>
          </cell>
          <cell r="AL477">
            <v>0</v>
          </cell>
          <cell r="AM477">
            <v>0</v>
          </cell>
          <cell r="AN477">
            <v>0</v>
          </cell>
          <cell r="AO477">
            <v>1</v>
          </cell>
        </row>
        <row r="478">
          <cell r="E478" t="str">
            <v>下午</v>
          </cell>
          <cell r="F478" t="str">
            <v>◇</v>
          </cell>
        </row>
        <row r="478">
          <cell r="H478" t="str">
            <v>√</v>
          </cell>
          <cell r="I478" t="str">
            <v>√</v>
          </cell>
          <cell r="J478" t="str">
            <v>Ο</v>
          </cell>
          <cell r="K478" t="str">
            <v>Ο</v>
          </cell>
          <cell r="L478" t="str">
            <v>Ο</v>
          </cell>
          <cell r="M478" t="str">
            <v>Ο</v>
          </cell>
        </row>
        <row r="478">
          <cell r="O478" t="str">
            <v>Ο</v>
          </cell>
          <cell r="P478" t="str">
            <v>Ο</v>
          </cell>
          <cell r="Q478" t="str">
            <v>Ο</v>
          </cell>
          <cell r="R478" t="str">
            <v>Ο</v>
          </cell>
          <cell r="S478" t="str">
            <v>Ο</v>
          </cell>
          <cell r="T478" t="str">
            <v>Ο</v>
          </cell>
        </row>
        <row r="479">
          <cell r="E479" t="str">
            <v>加班</v>
          </cell>
        </row>
        <row r="480">
          <cell r="B480">
            <v>1361</v>
          </cell>
          <cell r="C480" t="str">
            <v>TEP DINA</v>
          </cell>
          <cell r="D480">
            <v>44523</v>
          </cell>
          <cell r="E480" t="str">
            <v>上午</v>
          </cell>
          <cell r="F480" t="str">
            <v>◇</v>
          </cell>
        </row>
        <row r="480">
          <cell r="H480" t="str">
            <v>√</v>
          </cell>
          <cell r="I480" t="str">
            <v>√</v>
          </cell>
          <cell r="J480" t="str">
            <v>√</v>
          </cell>
          <cell r="K480" t="str">
            <v>√</v>
          </cell>
          <cell r="L480" t="str">
            <v>√</v>
          </cell>
          <cell r="M480" t="str">
            <v>√</v>
          </cell>
        </row>
        <row r="480">
          <cell r="O480" t="str">
            <v>√</v>
          </cell>
          <cell r="P480" t="str">
            <v>√</v>
          </cell>
          <cell r="Q480" t="str">
            <v>Ο</v>
          </cell>
          <cell r="R480" t="str">
            <v>Ο</v>
          </cell>
          <cell r="S480" t="str">
            <v>Ο</v>
          </cell>
          <cell r="T480" t="str">
            <v>Ο</v>
          </cell>
        </row>
        <row r="480">
          <cell r="AK480">
            <v>8</v>
          </cell>
          <cell r="AL480">
            <v>0</v>
          </cell>
          <cell r="AM480">
            <v>0</v>
          </cell>
          <cell r="AN480">
            <v>0</v>
          </cell>
          <cell r="AO480">
            <v>1</v>
          </cell>
        </row>
        <row r="481">
          <cell r="E481" t="str">
            <v>下午</v>
          </cell>
          <cell r="F481" t="str">
            <v>◇</v>
          </cell>
        </row>
        <row r="481">
          <cell r="H481" t="str">
            <v>√</v>
          </cell>
          <cell r="I481" t="str">
            <v>√</v>
          </cell>
          <cell r="J481" t="str">
            <v>√</v>
          </cell>
          <cell r="K481" t="str">
            <v>√</v>
          </cell>
          <cell r="L481" t="str">
            <v>√</v>
          </cell>
          <cell r="M481" t="str">
            <v>√</v>
          </cell>
        </row>
        <row r="481">
          <cell r="O481" t="str">
            <v>√</v>
          </cell>
          <cell r="P481" t="str">
            <v>√</v>
          </cell>
          <cell r="Q481" t="str">
            <v>Ο</v>
          </cell>
          <cell r="R481" t="str">
            <v>Ο</v>
          </cell>
          <cell r="S481" t="str">
            <v>Ο</v>
          </cell>
          <cell r="T481" t="str">
            <v>Ο</v>
          </cell>
        </row>
        <row r="482">
          <cell r="E482" t="str">
            <v>加班</v>
          </cell>
        </row>
        <row r="483">
          <cell r="B483">
            <v>1499</v>
          </cell>
          <cell r="C483" t="str">
            <v>PEN RAVY</v>
          </cell>
          <cell r="D483">
            <v>44564</v>
          </cell>
          <cell r="E483" t="str">
            <v>上午</v>
          </cell>
          <cell r="F483" t="str">
            <v>◇</v>
          </cell>
        </row>
        <row r="483">
          <cell r="H483" t="str">
            <v>√</v>
          </cell>
          <cell r="I483" t="str">
            <v>√</v>
          </cell>
          <cell r="J483" t="str">
            <v>√</v>
          </cell>
          <cell r="K483" t="str">
            <v>√</v>
          </cell>
          <cell r="L483" t="str">
            <v>√</v>
          </cell>
          <cell r="M483" t="str">
            <v>◇</v>
          </cell>
        </row>
        <row r="483">
          <cell r="O483" t="str">
            <v>√</v>
          </cell>
          <cell r="P483" t="str">
            <v>√</v>
          </cell>
          <cell r="Q483" t="str">
            <v>Ο</v>
          </cell>
          <cell r="R483" t="str">
            <v>Ο</v>
          </cell>
          <cell r="S483" t="str">
            <v>Ο</v>
          </cell>
          <cell r="T483" t="str">
            <v>Ο</v>
          </cell>
        </row>
        <row r="483">
          <cell r="AK483">
            <v>7</v>
          </cell>
          <cell r="AL483">
            <v>0</v>
          </cell>
          <cell r="AM483">
            <v>0</v>
          </cell>
          <cell r="AN483">
            <v>0</v>
          </cell>
          <cell r="AO483">
            <v>2</v>
          </cell>
        </row>
        <row r="484">
          <cell r="E484" t="str">
            <v>下午</v>
          </cell>
          <cell r="F484" t="str">
            <v>◇</v>
          </cell>
        </row>
        <row r="484">
          <cell r="H484" t="str">
            <v>√</v>
          </cell>
          <cell r="I484" t="str">
            <v>√</v>
          </cell>
          <cell r="J484" t="str">
            <v>√</v>
          </cell>
          <cell r="K484" t="str">
            <v>√</v>
          </cell>
          <cell r="L484" t="str">
            <v>√</v>
          </cell>
          <cell r="M484" t="str">
            <v>◇</v>
          </cell>
        </row>
        <row r="484">
          <cell r="O484" t="str">
            <v>√</v>
          </cell>
          <cell r="P484" t="str">
            <v>√</v>
          </cell>
          <cell r="Q484" t="str">
            <v>Ο</v>
          </cell>
          <cell r="R484" t="str">
            <v>Ο</v>
          </cell>
          <cell r="S484" t="str">
            <v>Ο</v>
          </cell>
          <cell r="T484" t="str">
            <v>Ο</v>
          </cell>
        </row>
        <row r="485">
          <cell r="E485" t="str">
            <v>加班</v>
          </cell>
        </row>
        <row r="486">
          <cell r="B486">
            <v>1631</v>
          </cell>
          <cell r="C486" t="str">
            <v>KEIV HON</v>
          </cell>
          <cell r="D486">
            <v>44579</v>
          </cell>
          <cell r="E486" t="str">
            <v>上午</v>
          </cell>
          <cell r="F486" t="str">
            <v>◇</v>
          </cell>
        </row>
        <row r="486">
          <cell r="H486" t="str">
            <v>√</v>
          </cell>
          <cell r="I486" t="str">
            <v>√</v>
          </cell>
          <cell r="J486" t="str">
            <v>Ο</v>
          </cell>
          <cell r="K486" t="str">
            <v>Ο</v>
          </cell>
          <cell r="L486" t="str">
            <v>Ο</v>
          </cell>
          <cell r="M486" t="str">
            <v>Ο</v>
          </cell>
        </row>
        <row r="486">
          <cell r="O486" t="str">
            <v>Ο</v>
          </cell>
          <cell r="P486" t="str">
            <v>Ο</v>
          </cell>
          <cell r="Q486" t="str">
            <v>Ο</v>
          </cell>
          <cell r="R486" t="str">
            <v>Ο</v>
          </cell>
          <cell r="S486" t="str">
            <v>Ο</v>
          </cell>
          <cell r="T486" t="str">
            <v>Ο</v>
          </cell>
        </row>
        <row r="486">
          <cell r="AK486">
            <v>2</v>
          </cell>
          <cell r="AL486">
            <v>0</v>
          </cell>
          <cell r="AM486">
            <v>0</v>
          </cell>
          <cell r="AN486">
            <v>0</v>
          </cell>
          <cell r="AO486">
            <v>1</v>
          </cell>
        </row>
        <row r="487">
          <cell r="E487" t="str">
            <v>下午</v>
          </cell>
          <cell r="F487" t="str">
            <v>◇</v>
          </cell>
        </row>
        <row r="487">
          <cell r="H487" t="str">
            <v>√</v>
          </cell>
          <cell r="I487" t="str">
            <v>√</v>
          </cell>
          <cell r="J487" t="str">
            <v>Ο</v>
          </cell>
          <cell r="K487" t="str">
            <v>Ο</v>
          </cell>
          <cell r="L487" t="str">
            <v>Ο</v>
          </cell>
          <cell r="M487" t="str">
            <v>Ο</v>
          </cell>
        </row>
        <row r="487">
          <cell r="O487" t="str">
            <v>Ο</v>
          </cell>
          <cell r="P487" t="str">
            <v>Ο</v>
          </cell>
          <cell r="Q487" t="str">
            <v>Ο</v>
          </cell>
          <cell r="R487" t="str">
            <v>Ο</v>
          </cell>
          <cell r="S487" t="str">
            <v>Ο</v>
          </cell>
          <cell r="T487" t="str">
            <v>Ο</v>
          </cell>
        </row>
        <row r="488">
          <cell r="E488" t="str">
            <v>加班</v>
          </cell>
        </row>
        <row r="489">
          <cell r="B489">
            <v>2060</v>
          </cell>
          <cell r="C489" t="str">
            <v>PRAK SAVUTH</v>
          </cell>
          <cell r="D489">
            <v>44684</v>
          </cell>
          <cell r="E489" t="str">
            <v>上午</v>
          </cell>
          <cell r="F489" t="str">
            <v>◇</v>
          </cell>
        </row>
        <row r="489">
          <cell r="H489" t="str">
            <v>√</v>
          </cell>
          <cell r="I489" t="str">
            <v>√</v>
          </cell>
          <cell r="J489" t="str">
            <v>√</v>
          </cell>
          <cell r="K489" t="str">
            <v>√</v>
          </cell>
          <cell r="L489" t="str">
            <v>√</v>
          </cell>
          <cell r="M489" t="str">
            <v>√</v>
          </cell>
        </row>
        <row r="489">
          <cell r="O489" t="str">
            <v>√</v>
          </cell>
          <cell r="P489" t="str">
            <v>√</v>
          </cell>
          <cell r="Q489" t="str">
            <v>√</v>
          </cell>
          <cell r="R489" t="str">
            <v>√</v>
          </cell>
          <cell r="S489" t="str">
            <v>√</v>
          </cell>
          <cell r="T489" t="str">
            <v>√</v>
          </cell>
        </row>
        <row r="489">
          <cell r="V489" t="str">
            <v>√</v>
          </cell>
          <cell r="W489" t="str">
            <v>Δ</v>
          </cell>
          <cell r="X489" t="str">
            <v>√</v>
          </cell>
          <cell r="Y489" t="str">
            <v>√</v>
          </cell>
          <cell r="Z489" t="str">
            <v>√</v>
          </cell>
        </row>
        <row r="489">
          <cell r="AD489" t="str">
            <v>√</v>
          </cell>
          <cell r="AE489" t="str">
            <v>√</v>
          </cell>
          <cell r="AF489" t="str">
            <v>√</v>
          </cell>
          <cell r="AG489" t="str">
            <v>√</v>
          </cell>
          <cell r="AH489" t="str">
            <v>√</v>
          </cell>
        </row>
        <row r="489">
          <cell r="AJ489" t="str">
            <v>√</v>
          </cell>
          <cell r="AK489">
            <v>21.5</v>
          </cell>
          <cell r="AL489">
            <v>0</v>
          </cell>
          <cell r="AM489">
            <v>0.5</v>
          </cell>
          <cell r="AN489">
            <v>0</v>
          </cell>
          <cell r="AO489">
            <v>1</v>
          </cell>
        </row>
        <row r="490">
          <cell r="E490" t="str">
            <v>下午</v>
          </cell>
          <cell r="F490" t="str">
            <v>◇</v>
          </cell>
        </row>
        <row r="490">
          <cell r="H490" t="str">
            <v>×</v>
          </cell>
          <cell r="I490" t="str">
            <v>√</v>
          </cell>
          <cell r="J490" t="str">
            <v>√</v>
          </cell>
          <cell r="K490" t="str">
            <v>√</v>
          </cell>
          <cell r="L490" t="str">
            <v>√</v>
          </cell>
          <cell r="M490" t="str">
            <v>√</v>
          </cell>
        </row>
        <row r="490">
          <cell r="O490" t="str">
            <v>√</v>
          </cell>
          <cell r="P490" t="str">
            <v>√</v>
          </cell>
          <cell r="Q490" t="str">
            <v>√</v>
          </cell>
          <cell r="R490" t="str">
            <v>√</v>
          </cell>
          <cell r="S490" t="str">
            <v>√</v>
          </cell>
          <cell r="T490" t="str">
            <v>√</v>
          </cell>
        </row>
        <row r="490">
          <cell r="V490" t="str">
            <v>√</v>
          </cell>
          <cell r="W490" t="str">
            <v>√</v>
          </cell>
          <cell r="X490" t="str">
            <v>√</v>
          </cell>
          <cell r="Y490" t="str">
            <v>√</v>
          </cell>
          <cell r="Z490" t="str">
            <v>×</v>
          </cell>
        </row>
        <row r="490">
          <cell r="AD490" t="str">
            <v>√</v>
          </cell>
          <cell r="AE490" t="str">
            <v>√</v>
          </cell>
          <cell r="AF490" t="str">
            <v>√</v>
          </cell>
          <cell r="AG490" t="str">
            <v>√</v>
          </cell>
          <cell r="AH490" t="str">
            <v>√</v>
          </cell>
        </row>
        <row r="490">
          <cell r="AJ490" t="str">
            <v>√</v>
          </cell>
        </row>
        <row r="491">
          <cell r="E491" t="str">
            <v>加班</v>
          </cell>
        </row>
        <row r="492">
          <cell r="B492">
            <v>279</v>
          </cell>
          <cell r="C492" t="str">
            <v>SOK THIDA</v>
          </cell>
          <cell r="D492">
            <v>44109</v>
          </cell>
          <cell r="E492" t="str">
            <v>上午</v>
          </cell>
          <cell r="F492" t="str">
            <v>◇</v>
          </cell>
        </row>
        <row r="492">
          <cell r="H492" t="str">
            <v>√</v>
          </cell>
          <cell r="I492" t="str">
            <v>√</v>
          </cell>
          <cell r="J492" t="str">
            <v>√</v>
          </cell>
          <cell r="K492" t="str">
            <v>√</v>
          </cell>
          <cell r="L492" t="str">
            <v>Ο</v>
          </cell>
          <cell r="M492" t="str">
            <v>Ο</v>
          </cell>
        </row>
        <row r="492">
          <cell r="O492" t="str">
            <v>Ο</v>
          </cell>
          <cell r="P492" t="str">
            <v>Ο</v>
          </cell>
          <cell r="Q492" t="str">
            <v>Ο</v>
          </cell>
          <cell r="R492" t="str">
            <v>Ο</v>
          </cell>
          <cell r="S492" t="str">
            <v>Ο</v>
          </cell>
          <cell r="T492" t="str">
            <v>Ο</v>
          </cell>
        </row>
        <row r="492">
          <cell r="AK492">
            <v>4</v>
          </cell>
          <cell r="AL492">
            <v>0</v>
          </cell>
          <cell r="AM492">
            <v>0</v>
          </cell>
          <cell r="AN492">
            <v>0</v>
          </cell>
          <cell r="AO492">
            <v>1</v>
          </cell>
        </row>
        <row r="493">
          <cell r="E493" t="str">
            <v>下午</v>
          </cell>
          <cell r="F493" t="str">
            <v>◇</v>
          </cell>
        </row>
        <row r="493">
          <cell r="H493" t="str">
            <v>√</v>
          </cell>
          <cell r="I493" t="str">
            <v>√</v>
          </cell>
          <cell r="J493" t="str">
            <v>√</v>
          </cell>
          <cell r="K493" t="str">
            <v>√</v>
          </cell>
          <cell r="L493" t="str">
            <v>Ο</v>
          </cell>
          <cell r="M493" t="str">
            <v>Ο</v>
          </cell>
        </row>
        <row r="493">
          <cell r="O493" t="str">
            <v>Ο</v>
          </cell>
          <cell r="P493" t="str">
            <v>Ο</v>
          </cell>
          <cell r="Q493" t="str">
            <v>Ο</v>
          </cell>
          <cell r="R493" t="str">
            <v>Ο</v>
          </cell>
          <cell r="S493" t="str">
            <v>Ο</v>
          </cell>
          <cell r="T493" t="str">
            <v>Ο</v>
          </cell>
        </row>
        <row r="494">
          <cell r="E494" t="str">
            <v>加班</v>
          </cell>
        </row>
        <row r="495">
          <cell r="B495">
            <v>282</v>
          </cell>
          <cell r="C495" t="str">
            <v>MAO SAVET</v>
          </cell>
          <cell r="D495">
            <v>44109</v>
          </cell>
          <cell r="E495" t="str">
            <v>上午</v>
          </cell>
          <cell r="F495" t="str">
            <v>◇</v>
          </cell>
        </row>
        <row r="495">
          <cell r="H495" t="str">
            <v>√</v>
          </cell>
          <cell r="I495" t="str">
            <v>√</v>
          </cell>
          <cell r="J495" t="str">
            <v>√</v>
          </cell>
          <cell r="K495" t="str">
            <v>√</v>
          </cell>
          <cell r="L495" t="str">
            <v>√</v>
          </cell>
          <cell r="M495" t="str">
            <v>◇</v>
          </cell>
        </row>
        <row r="495">
          <cell r="O495" t="str">
            <v>√</v>
          </cell>
          <cell r="P495" t="str">
            <v>√</v>
          </cell>
          <cell r="Q495" t="str">
            <v>Ο</v>
          </cell>
          <cell r="R495" t="str">
            <v>Ο</v>
          </cell>
          <cell r="S495" t="str">
            <v>Ο</v>
          </cell>
          <cell r="T495" t="str">
            <v>Ο</v>
          </cell>
        </row>
        <row r="495">
          <cell r="AK495">
            <v>7</v>
          </cell>
          <cell r="AL495">
            <v>0</v>
          </cell>
          <cell r="AM495">
            <v>0</v>
          </cell>
          <cell r="AN495">
            <v>0</v>
          </cell>
          <cell r="AO495">
            <v>2</v>
          </cell>
        </row>
        <row r="496">
          <cell r="E496" t="str">
            <v>下午</v>
          </cell>
          <cell r="F496" t="str">
            <v>◇</v>
          </cell>
        </row>
        <row r="496">
          <cell r="H496" t="str">
            <v>√</v>
          </cell>
          <cell r="I496" t="str">
            <v>√</v>
          </cell>
          <cell r="J496" t="str">
            <v>√</v>
          </cell>
          <cell r="K496" t="str">
            <v>√</v>
          </cell>
          <cell r="L496" t="str">
            <v>√</v>
          </cell>
          <cell r="M496" t="str">
            <v>◇</v>
          </cell>
        </row>
        <row r="496">
          <cell r="O496" t="str">
            <v>√</v>
          </cell>
          <cell r="P496" t="str">
            <v>√</v>
          </cell>
          <cell r="Q496" t="str">
            <v>Ο</v>
          </cell>
          <cell r="R496" t="str">
            <v>Ο</v>
          </cell>
          <cell r="S496" t="str">
            <v>Ο</v>
          </cell>
          <cell r="T496" t="str">
            <v>Ο</v>
          </cell>
        </row>
        <row r="497">
          <cell r="E497" t="str">
            <v>加班</v>
          </cell>
        </row>
        <row r="498">
          <cell r="B498">
            <v>564</v>
          </cell>
          <cell r="C498" t="str">
            <v>SON TOENG</v>
          </cell>
          <cell r="D498">
            <v>44139</v>
          </cell>
          <cell r="E498" t="str">
            <v>上午</v>
          </cell>
          <cell r="F498" t="str">
            <v>◇</v>
          </cell>
        </row>
        <row r="498">
          <cell r="H498" t="str">
            <v>√</v>
          </cell>
          <cell r="I498" t="str">
            <v>√</v>
          </cell>
          <cell r="J498" t="str">
            <v>√</v>
          </cell>
          <cell r="K498" t="str">
            <v>√</v>
          </cell>
          <cell r="L498" t="str">
            <v>Ο</v>
          </cell>
          <cell r="M498" t="str">
            <v>Ο</v>
          </cell>
        </row>
        <row r="498">
          <cell r="O498" t="str">
            <v>Ο</v>
          </cell>
          <cell r="P498" t="str">
            <v>Ο</v>
          </cell>
          <cell r="Q498" t="str">
            <v>Ο</v>
          </cell>
          <cell r="R498" t="str">
            <v>Ο</v>
          </cell>
          <cell r="S498" t="str">
            <v>Ο</v>
          </cell>
          <cell r="T498" t="str">
            <v>Ο</v>
          </cell>
        </row>
        <row r="498">
          <cell r="AK498">
            <v>4</v>
          </cell>
          <cell r="AL498">
            <v>0</v>
          </cell>
          <cell r="AM498">
            <v>0</v>
          </cell>
          <cell r="AN498">
            <v>0</v>
          </cell>
          <cell r="AO498">
            <v>1</v>
          </cell>
        </row>
        <row r="499">
          <cell r="E499" t="str">
            <v>下午</v>
          </cell>
          <cell r="F499" t="str">
            <v>◇</v>
          </cell>
        </row>
        <row r="499">
          <cell r="H499" t="str">
            <v>√</v>
          </cell>
          <cell r="I499" t="str">
            <v>√</v>
          </cell>
          <cell r="J499" t="str">
            <v>√</v>
          </cell>
          <cell r="K499" t="str">
            <v>√</v>
          </cell>
          <cell r="L499" t="str">
            <v>Ο</v>
          </cell>
          <cell r="M499" t="str">
            <v>Ο</v>
          </cell>
        </row>
        <row r="499">
          <cell r="O499" t="str">
            <v>Ο</v>
          </cell>
          <cell r="P499" t="str">
            <v>Ο</v>
          </cell>
          <cell r="Q499" t="str">
            <v>Ο</v>
          </cell>
          <cell r="R499" t="str">
            <v>Ο</v>
          </cell>
          <cell r="S499" t="str">
            <v>Ο</v>
          </cell>
          <cell r="T499" t="str">
            <v>Ο</v>
          </cell>
        </row>
        <row r="500">
          <cell r="E500" t="str">
            <v>加班</v>
          </cell>
        </row>
        <row r="501">
          <cell r="B501">
            <v>602</v>
          </cell>
          <cell r="C501" t="str">
            <v>KHLORK PHERORTH</v>
          </cell>
          <cell r="D501">
            <v>44167</v>
          </cell>
          <cell r="E501" t="str">
            <v>上午</v>
          </cell>
          <cell r="F501" t="str">
            <v>◇</v>
          </cell>
        </row>
        <row r="501">
          <cell r="H501" t="str">
            <v>√</v>
          </cell>
          <cell r="I501" t="str">
            <v>×</v>
          </cell>
          <cell r="J501" t="str">
            <v>×</v>
          </cell>
          <cell r="K501" t="str">
            <v>√</v>
          </cell>
          <cell r="L501" t="str">
            <v>Ο</v>
          </cell>
          <cell r="M501" t="str">
            <v>Ο</v>
          </cell>
        </row>
        <row r="501">
          <cell r="O501" t="str">
            <v>Ο</v>
          </cell>
          <cell r="P501" t="str">
            <v>Ο</v>
          </cell>
          <cell r="Q501" t="str">
            <v>Ο</v>
          </cell>
          <cell r="R501" t="str">
            <v>Ο</v>
          </cell>
          <cell r="S501" t="str">
            <v>Ο</v>
          </cell>
          <cell r="T501" t="str">
            <v>Ο</v>
          </cell>
        </row>
        <row r="501">
          <cell r="AK501">
            <v>2</v>
          </cell>
          <cell r="AL501">
            <v>0</v>
          </cell>
          <cell r="AM501">
            <v>0</v>
          </cell>
          <cell r="AN501">
            <v>0</v>
          </cell>
          <cell r="AO501">
            <v>1</v>
          </cell>
        </row>
        <row r="502">
          <cell r="E502" t="str">
            <v>下午</v>
          </cell>
          <cell r="F502" t="str">
            <v>◇</v>
          </cell>
        </row>
        <row r="502">
          <cell r="H502" t="str">
            <v>√</v>
          </cell>
          <cell r="I502" t="str">
            <v>×</v>
          </cell>
          <cell r="J502" t="str">
            <v>×</v>
          </cell>
          <cell r="K502" t="str">
            <v>√</v>
          </cell>
          <cell r="L502" t="str">
            <v>Ο</v>
          </cell>
          <cell r="M502" t="str">
            <v>Ο</v>
          </cell>
        </row>
        <row r="502">
          <cell r="O502" t="str">
            <v>Ο</v>
          </cell>
          <cell r="P502" t="str">
            <v>Ο</v>
          </cell>
          <cell r="Q502" t="str">
            <v>Ο</v>
          </cell>
          <cell r="R502" t="str">
            <v>Ο</v>
          </cell>
          <cell r="S502" t="str">
            <v>Ο</v>
          </cell>
          <cell r="T502" t="str">
            <v>Ο</v>
          </cell>
        </row>
        <row r="503">
          <cell r="E503" t="str">
            <v>加班</v>
          </cell>
        </row>
        <row r="504">
          <cell r="B504">
            <v>624</v>
          </cell>
          <cell r="C504" t="str">
            <v>CHHORM SIVET</v>
          </cell>
          <cell r="D504">
            <v>44173</v>
          </cell>
          <cell r="E504" t="str">
            <v>上午</v>
          </cell>
          <cell r="F504" t="str">
            <v>◇</v>
          </cell>
        </row>
        <row r="504">
          <cell r="H504" t="str">
            <v>√</v>
          </cell>
          <cell r="I504" t="str">
            <v>√</v>
          </cell>
          <cell r="J504" t="str">
            <v>√</v>
          </cell>
          <cell r="K504" t="str">
            <v>√</v>
          </cell>
          <cell r="L504" t="str">
            <v>√</v>
          </cell>
          <cell r="M504" t="str">
            <v>◇</v>
          </cell>
        </row>
        <row r="504">
          <cell r="O504" t="str">
            <v>√</v>
          </cell>
          <cell r="P504" t="str">
            <v>√</v>
          </cell>
          <cell r="Q504" t="str">
            <v>Ο</v>
          </cell>
          <cell r="R504" t="str">
            <v>Ο</v>
          </cell>
          <cell r="S504" t="str">
            <v>Ο</v>
          </cell>
          <cell r="T504" t="str">
            <v>Ο</v>
          </cell>
        </row>
        <row r="504">
          <cell r="AK504">
            <v>7</v>
          </cell>
          <cell r="AL504">
            <v>0</v>
          </cell>
          <cell r="AM504">
            <v>0</v>
          </cell>
          <cell r="AN504">
            <v>0</v>
          </cell>
          <cell r="AO504">
            <v>2</v>
          </cell>
        </row>
        <row r="505">
          <cell r="E505" t="str">
            <v>下午</v>
          </cell>
          <cell r="F505" t="str">
            <v>◇</v>
          </cell>
        </row>
        <row r="505">
          <cell r="H505" t="str">
            <v>√</v>
          </cell>
          <cell r="I505" t="str">
            <v>√</v>
          </cell>
          <cell r="J505" t="str">
            <v>√</v>
          </cell>
          <cell r="K505" t="str">
            <v>√</v>
          </cell>
          <cell r="L505" t="str">
            <v>√</v>
          </cell>
          <cell r="M505" t="str">
            <v>◇</v>
          </cell>
        </row>
        <row r="505">
          <cell r="O505" t="str">
            <v>√</v>
          </cell>
          <cell r="P505" t="str">
            <v>√</v>
          </cell>
          <cell r="Q505" t="str">
            <v>Ο</v>
          </cell>
          <cell r="R505" t="str">
            <v>Ο</v>
          </cell>
          <cell r="S505" t="str">
            <v>Ο</v>
          </cell>
          <cell r="T505" t="str">
            <v>Ο</v>
          </cell>
        </row>
        <row r="506">
          <cell r="E506" t="str">
            <v>加班</v>
          </cell>
        </row>
        <row r="507">
          <cell r="B507">
            <v>640</v>
          </cell>
          <cell r="C507" t="str">
            <v>PRUM DANY</v>
          </cell>
          <cell r="D507">
            <v>44186</v>
          </cell>
          <cell r="E507" t="str">
            <v>上午</v>
          </cell>
          <cell r="F507" t="str">
            <v>◇</v>
          </cell>
        </row>
        <row r="507">
          <cell r="H507" t="str">
            <v>√</v>
          </cell>
          <cell r="I507" t="str">
            <v>√</v>
          </cell>
          <cell r="J507" t="str">
            <v>√</v>
          </cell>
          <cell r="K507" t="str">
            <v>√</v>
          </cell>
          <cell r="L507" t="str">
            <v>√</v>
          </cell>
          <cell r="M507" t="str">
            <v>√</v>
          </cell>
        </row>
        <row r="507">
          <cell r="O507" t="str">
            <v>√</v>
          </cell>
          <cell r="P507" t="str">
            <v>√</v>
          </cell>
          <cell r="Q507" t="str">
            <v>√</v>
          </cell>
          <cell r="R507" t="str">
            <v>√</v>
          </cell>
          <cell r="S507" t="str">
            <v>√</v>
          </cell>
          <cell r="T507" t="str">
            <v>√</v>
          </cell>
        </row>
        <row r="507">
          <cell r="AK507">
            <v>12</v>
          </cell>
          <cell r="AL507">
            <v>0</v>
          </cell>
          <cell r="AM507">
            <v>0</v>
          </cell>
          <cell r="AN507">
            <v>0</v>
          </cell>
          <cell r="AO507">
            <v>1</v>
          </cell>
        </row>
        <row r="508">
          <cell r="E508" t="str">
            <v>下午</v>
          </cell>
          <cell r="F508" t="str">
            <v>◇</v>
          </cell>
        </row>
        <row r="508">
          <cell r="H508" t="str">
            <v>√</v>
          </cell>
          <cell r="I508" t="str">
            <v>√</v>
          </cell>
          <cell r="J508" t="str">
            <v>√</v>
          </cell>
          <cell r="K508" t="str">
            <v>√</v>
          </cell>
          <cell r="L508" t="str">
            <v>√</v>
          </cell>
          <cell r="M508" t="str">
            <v>√</v>
          </cell>
        </row>
        <row r="508">
          <cell r="O508" t="str">
            <v>√</v>
          </cell>
          <cell r="P508" t="str">
            <v>√</v>
          </cell>
          <cell r="Q508" t="str">
            <v>√</v>
          </cell>
          <cell r="R508" t="str">
            <v>√</v>
          </cell>
          <cell r="S508" t="str">
            <v>√</v>
          </cell>
          <cell r="T508" t="str">
            <v>√</v>
          </cell>
        </row>
        <row r="509">
          <cell r="E509" t="str">
            <v>加班</v>
          </cell>
        </row>
        <row r="510">
          <cell r="B510">
            <v>710</v>
          </cell>
          <cell r="C510" t="str">
            <v>HY KUM</v>
          </cell>
          <cell r="D510">
            <v>44214</v>
          </cell>
          <cell r="E510" t="str">
            <v>上午</v>
          </cell>
          <cell r="F510" t="str">
            <v>◇</v>
          </cell>
        </row>
        <row r="510">
          <cell r="H510" t="str">
            <v>√</v>
          </cell>
          <cell r="I510" t="str">
            <v>√</v>
          </cell>
          <cell r="J510" t="str">
            <v>Ο</v>
          </cell>
          <cell r="K510" t="str">
            <v>Ο</v>
          </cell>
          <cell r="L510" t="str">
            <v>Ο</v>
          </cell>
          <cell r="M510" t="str">
            <v>Ο</v>
          </cell>
        </row>
        <row r="510">
          <cell r="O510" t="str">
            <v>Ο</v>
          </cell>
          <cell r="P510" t="str">
            <v>Ο</v>
          </cell>
          <cell r="Q510" t="str">
            <v>Ο</v>
          </cell>
          <cell r="R510" t="str">
            <v>Ο</v>
          </cell>
          <cell r="S510" t="str">
            <v>Ο</v>
          </cell>
          <cell r="T510" t="str">
            <v>Ο</v>
          </cell>
        </row>
        <row r="510">
          <cell r="AK510">
            <v>2</v>
          </cell>
          <cell r="AL510">
            <v>0</v>
          </cell>
          <cell r="AM510">
            <v>0</v>
          </cell>
          <cell r="AN510">
            <v>0</v>
          </cell>
          <cell r="AO510">
            <v>1</v>
          </cell>
        </row>
        <row r="511">
          <cell r="E511" t="str">
            <v>下午</v>
          </cell>
          <cell r="F511" t="str">
            <v>◇</v>
          </cell>
        </row>
        <row r="511">
          <cell r="H511" t="str">
            <v>√</v>
          </cell>
          <cell r="I511" t="str">
            <v>√</v>
          </cell>
          <cell r="J511" t="str">
            <v>Ο</v>
          </cell>
          <cell r="K511" t="str">
            <v>Ο</v>
          </cell>
          <cell r="L511" t="str">
            <v>Ο</v>
          </cell>
          <cell r="M511" t="str">
            <v>Ο</v>
          </cell>
        </row>
        <row r="511">
          <cell r="O511" t="str">
            <v>Ο</v>
          </cell>
          <cell r="P511" t="str">
            <v>Ο</v>
          </cell>
          <cell r="Q511" t="str">
            <v>Ο</v>
          </cell>
          <cell r="R511" t="str">
            <v>Ο</v>
          </cell>
          <cell r="S511" t="str">
            <v>Ο</v>
          </cell>
          <cell r="T511" t="str">
            <v>Ο</v>
          </cell>
        </row>
        <row r="512">
          <cell r="E512" t="str">
            <v>加班</v>
          </cell>
        </row>
        <row r="513">
          <cell r="B513">
            <v>702</v>
          </cell>
          <cell r="C513" t="str">
            <v>KHORN REAKSA</v>
          </cell>
          <cell r="D513">
            <v>44214</v>
          </cell>
          <cell r="E513" t="str">
            <v>上午</v>
          </cell>
          <cell r="F513" t="str">
            <v>◇</v>
          </cell>
        </row>
        <row r="513">
          <cell r="H513" t="str">
            <v>√</v>
          </cell>
          <cell r="I513" t="str">
            <v>√</v>
          </cell>
          <cell r="J513" t="str">
            <v>√</v>
          </cell>
          <cell r="K513" t="str">
            <v>√</v>
          </cell>
          <cell r="L513" t="str">
            <v>√</v>
          </cell>
          <cell r="M513" t="str">
            <v>√</v>
          </cell>
        </row>
        <row r="513">
          <cell r="O513" t="str">
            <v>√</v>
          </cell>
          <cell r="P513" t="str">
            <v>√</v>
          </cell>
          <cell r="Q513" t="str">
            <v>Ο</v>
          </cell>
          <cell r="R513" t="str">
            <v>Ο</v>
          </cell>
          <cell r="S513" t="str">
            <v>Ο</v>
          </cell>
          <cell r="T513" t="str">
            <v>Ο</v>
          </cell>
        </row>
        <row r="513">
          <cell r="AK513">
            <v>8</v>
          </cell>
          <cell r="AL513">
            <v>0</v>
          </cell>
          <cell r="AM513">
            <v>0</v>
          </cell>
          <cell r="AN513">
            <v>0</v>
          </cell>
          <cell r="AO513">
            <v>1</v>
          </cell>
        </row>
        <row r="514">
          <cell r="E514" t="str">
            <v>下午</v>
          </cell>
          <cell r="F514" t="str">
            <v>◇</v>
          </cell>
        </row>
        <row r="514">
          <cell r="H514" t="str">
            <v>√</v>
          </cell>
          <cell r="I514" t="str">
            <v>√</v>
          </cell>
          <cell r="J514" t="str">
            <v>√</v>
          </cell>
          <cell r="K514" t="str">
            <v>√</v>
          </cell>
          <cell r="L514" t="str">
            <v>√</v>
          </cell>
          <cell r="M514" t="str">
            <v>√</v>
          </cell>
        </row>
        <row r="514">
          <cell r="O514" t="str">
            <v>√</v>
          </cell>
          <cell r="P514" t="str">
            <v>√</v>
          </cell>
          <cell r="Q514" t="str">
            <v>Ο</v>
          </cell>
          <cell r="R514" t="str">
            <v>Ο</v>
          </cell>
          <cell r="S514" t="str">
            <v>Ο</v>
          </cell>
          <cell r="T514" t="str">
            <v>Ο</v>
          </cell>
        </row>
        <row r="515">
          <cell r="E515" t="str">
            <v>加班</v>
          </cell>
        </row>
        <row r="516">
          <cell r="B516">
            <v>748</v>
          </cell>
          <cell r="C516" t="str">
            <v>IN SOPHAI</v>
          </cell>
          <cell r="D516">
            <v>44272</v>
          </cell>
          <cell r="E516" t="str">
            <v>上午</v>
          </cell>
          <cell r="F516" t="str">
            <v>◇</v>
          </cell>
        </row>
        <row r="516">
          <cell r="H516" t="str">
            <v>√</v>
          </cell>
          <cell r="I516" t="str">
            <v>√</v>
          </cell>
          <cell r="J516" t="str">
            <v>√</v>
          </cell>
          <cell r="K516" t="str">
            <v>√</v>
          </cell>
          <cell r="L516" t="str">
            <v>Ο</v>
          </cell>
          <cell r="M516" t="str">
            <v>Ο</v>
          </cell>
        </row>
        <row r="516">
          <cell r="O516" t="str">
            <v>Ο</v>
          </cell>
          <cell r="P516" t="str">
            <v>Ο</v>
          </cell>
          <cell r="Q516" t="str">
            <v>Ο</v>
          </cell>
          <cell r="R516" t="str">
            <v>Ο</v>
          </cell>
          <cell r="S516" t="str">
            <v>Ο</v>
          </cell>
          <cell r="T516" t="str">
            <v>Ο</v>
          </cell>
        </row>
        <row r="516">
          <cell r="AK516">
            <v>4</v>
          </cell>
          <cell r="AL516">
            <v>0</v>
          </cell>
          <cell r="AM516">
            <v>0</v>
          </cell>
          <cell r="AN516">
            <v>0</v>
          </cell>
          <cell r="AO516">
            <v>1</v>
          </cell>
        </row>
        <row r="517">
          <cell r="E517" t="str">
            <v>下午</v>
          </cell>
          <cell r="F517" t="str">
            <v>◇</v>
          </cell>
        </row>
        <row r="517">
          <cell r="H517" t="str">
            <v>√</v>
          </cell>
          <cell r="I517" t="str">
            <v>√</v>
          </cell>
          <cell r="J517" t="str">
            <v>√</v>
          </cell>
          <cell r="K517" t="str">
            <v>√</v>
          </cell>
          <cell r="L517" t="str">
            <v>Ο</v>
          </cell>
          <cell r="M517" t="str">
            <v>Ο</v>
          </cell>
        </row>
        <row r="517">
          <cell r="O517" t="str">
            <v>Ο</v>
          </cell>
          <cell r="P517" t="str">
            <v>Ο</v>
          </cell>
          <cell r="Q517" t="str">
            <v>Ο</v>
          </cell>
          <cell r="R517" t="str">
            <v>Ο</v>
          </cell>
          <cell r="S517" t="str">
            <v>Ο</v>
          </cell>
          <cell r="T517" t="str">
            <v>Ο</v>
          </cell>
        </row>
        <row r="518">
          <cell r="E518" t="str">
            <v>加班</v>
          </cell>
        </row>
        <row r="519">
          <cell r="B519">
            <v>747</v>
          </cell>
          <cell r="C519" t="str">
            <v>VAN VISA</v>
          </cell>
          <cell r="D519">
            <v>44277</v>
          </cell>
          <cell r="E519" t="str">
            <v>上午</v>
          </cell>
          <cell r="F519" t="str">
            <v>◇</v>
          </cell>
        </row>
        <row r="519">
          <cell r="H519" t="str">
            <v>√</v>
          </cell>
          <cell r="I519" t="str">
            <v>√</v>
          </cell>
          <cell r="J519" t="str">
            <v>√</v>
          </cell>
          <cell r="K519" t="str">
            <v>√</v>
          </cell>
          <cell r="L519" t="str">
            <v>Ο</v>
          </cell>
          <cell r="M519" t="str">
            <v>Ο</v>
          </cell>
        </row>
        <row r="519">
          <cell r="O519" t="str">
            <v>Ο</v>
          </cell>
          <cell r="P519" t="str">
            <v>Ο</v>
          </cell>
          <cell r="Q519" t="str">
            <v>Ο</v>
          </cell>
          <cell r="R519" t="str">
            <v>Ο</v>
          </cell>
          <cell r="S519" t="str">
            <v>Ο</v>
          </cell>
          <cell r="T519" t="str">
            <v>Ο</v>
          </cell>
        </row>
        <row r="519">
          <cell r="AK519">
            <v>4</v>
          </cell>
          <cell r="AL519">
            <v>0</v>
          </cell>
          <cell r="AM519">
            <v>0</v>
          </cell>
          <cell r="AN519">
            <v>0</v>
          </cell>
          <cell r="AO519">
            <v>1</v>
          </cell>
        </row>
        <row r="520">
          <cell r="E520" t="str">
            <v>下午</v>
          </cell>
          <cell r="F520" t="str">
            <v>◇</v>
          </cell>
        </row>
        <row r="520">
          <cell r="H520" t="str">
            <v>√</v>
          </cell>
          <cell r="I520" t="str">
            <v>√</v>
          </cell>
          <cell r="J520" t="str">
            <v>√</v>
          </cell>
          <cell r="K520" t="str">
            <v>√</v>
          </cell>
          <cell r="L520" t="str">
            <v>Ο</v>
          </cell>
          <cell r="M520" t="str">
            <v>Ο</v>
          </cell>
        </row>
        <row r="520">
          <cell r="O520" t="str">
            <v>Ο</v>
          </cell>
          <cell r="P520" t="str">
            <v>Ο</v>
          </cell>
          <cell r="Q520" t="str">
            <v>Ο</v>
          </cell>
          <cell r="R520" t="str">
            <v>Ο</v>
          </cell>
          <cell r="S520" t="str">
            <v>Ο</v>
          </cell>
          <cell r="T520" t="str">
            <v>Ο</v>
          </cell>
        </row>
        <row r="521">
          <cell r="E521" t="str">
            <v>加班</v>
          </cell>
        </row>
        <row r="522">
          <cell r="B522">
            <v>1083</v>
          </cell>
          <cell r="C522" t="str">
            <v>PRUM CHANTHON</v>
          </cell>
          <cell r="D522">
            <v>44417</v>
          </cell>
          <cell r="E522" t="str">
            <v>上午</v>
          </cell>
          <cell r="F522" t="str">
            <v>◇</v>
          </cell>
        </row>
        <row r="522">
          <cell r="H522" t="str">
            <v>√</v>
          </cell>
          <cell r="I522" t="str">
            <v>√</v>
          </cell>
          <cell r="J522" t="str">
            <v>√</v>
          </cell>
          <cell r="K522" t="str">
            <v>√</v>
          </cell>
          <cell r="L522" t="str">
            <v>√</v>
          </cell>
          <cell r="M522" t="str">
            <v>◇</v>
          </cell>
        </row>
        <row r="522">
          <cell r="O522" t="str">
            <v>√</v>
          </cell>
          <cell r="P522" t="str">
            <v>√</v>
          </cell>
          <cell r="Q522" t="str">
            <v>Ο</v>
          </cell>
          <cell r="R522" t="str">
            <v>Ο</v>
          </cell>
          <cell r="S522" t="str">
            <v>Ο</v>
          </cell>
          <cell r="T522" t="str">
            <v>Ο</v>
          </cell>
        </row>
        <row r="522">
          <cell r="AK522">
            <v>7</v>
          </cell>
          <cell r="AL522">
            <v>0</v>
          </cell>
          <cell r="AM522">
            <v>0</v>
          </cell>
          <cell r="AN522">
            <v>0</v>
          </cell>
          <cell r="AO522">
            <v>2</v>
          </cell>
        </row>
        <row r="523">
          <cell r="E523" t="str">
            <v>下午</v>
          </cell>
          <cell r="F523" t="str">
            <v>◇</v>
          </cell>
        </row>
        <row r="523">
          <cell r="H523" t="str">
            <v>√</v>
          </cell>
          <cell r="I523" t="str">
            <v>√</v>
          </cell>
          <cell r="J523" t="str">
            <v>√</v>
          </cell>
          <cell r="K523" t="str">
            <v>√</v>
          </cell>
          <cell r="L523" t="str">
            <v>√</v>
          </cell>
          <cell r="M523" t="str">
            <v>◇</v>
          </cell>
        </row>
        <row r="523">
          <cell r="O523" t="str">
            <v>√</v>
          </cell>
          <cell r="P523" t="str">
            <v>√</v>
          </cell>
          <cell r="Q523" t="str">
            <v>Ο</v>
          </cell>
          <cell r="R523" t="str">
            <v>Ο</v>
          </cell>
          <cell r="S523" t="str">
            <v>Ο</v>
          </cell>
          <cell r="T523" t="str">
            <v>Ο</v>
          </cell>
        </row>
        <row r="524">
          <cell r="E524" t="str">
            <v>加班</v>
          </cell>
        </row>
        <row r="525">
          <cell r="B525">
            <v>1172</v>
          </cell>
          <cell r="C525" t="str">
            <v>ROS SOPHAL</v>
          </cell>
          <cell r="D525">
            <v>44431</v>
          </cell>
          <cell r="E525" t="str">
            <v>上午</v>
          </cell>
          <cell r="F525" t="str">
            <v>◇</v>
          </cell>
        </row>
        <row r="525">
          <cell r="H525" t="str">
            <v>√</v>
          </cell>
          <cell r="I525" t="str">
            <v>√</v>
          </cell>
          <cell r="J525" t="str">
            <v>√</v>
          </cell>
          <cell r="K525" t="str">
            <v>√</v>
          </cell>
          <cell r="L525" t="str">
            <v>Ο</v>
          </cell>
          <cell r="M525" t="str">
            <v>Ο</v>
          </cell>
        </row>
        <row r="525">
          <cell r="O525" t="str">
            <v>Ο</v>
          </cell>
          <cell r="P525" t="str">
            <v>Ο</v>
          </cell>
          <cell r="Q525" t="str">
            <v>Ο</v>
          </cell>
          <cell r="R525" t="str">
            <v>Ο</v>
          </cell>
          <cell r="S525" t="str">
            <v>Ο</v>
          </cell>
          <cell r="T525" t="str">
            <v>Ο</v>
          </cell>
        </row>
        <row r="525">
          <cell r="AK525">
            <v>4</v>
          </cell>
          <cell r="AL525">
            <v>0</v>
          </cell>
          <cell r="AM525">
            <v>0</v>
          </cell>
          <cell r="AN525">
            <v>0</v>
          </cell>
          <cell r="AO525">
            <v>1</v>
          </cell>
        </row>
        <row r="526">
          <cell r="E526" t="str">
            <v>下午</v>
          </cell>
          <cell r="F526" t="str">
            <v>◇</v>
          </cell>
        </row>
        <row r="526">
          <cell r="H526" t="str">
            <v>√</v>
          </cell>
          <cell r="I526" t="str">
            <v>√</v>
          </cell>
          <cell r="J526" t="str">
            <v>√</v>
          </cell>
          <cell r="K526" t="str">
            <v>√</v>
          </cell>
          <cell r="L526" t="str">
            <v>Ο</v>
          </cell>
          <cell r="M526" t="str">
            <v>Ο</v>
          </cell>
        </row>
        <row r="526">
          <cell r="O526" t="str">
            <v>Ο</v>
          </cell>
          <cell r="P526" t="str">
            <v>Ο</v>
          </cell>
          <cell r="Q526" t="str">
            <v>Ο</v>
          </cell>
          <cell r="R526" t="str">
            <v>Ο</v>
          </cell>
          <cell r="S526" t="str">
            <v>Ο</v>
          </cell>
          <cell r="T526" t="str">
            <v>Ο</v>
          </cell>
        </row>
        <row r="527">
          <cell r="E527" t="str">
            <v>加班</v>
          </cell>
        </row>
        <row r="528">
          <cell r="B528">
            <v>1209</v>
          </cell>
          <cell r="C528" t="str">
            <v>CHANN SREYKEO</v>
          </cell>
          <cell r="D528">
            <v>44454</v>
          </cell>
          <cell r="E528" t="str">
            <v>上午</v>
          </cell>
          <cell r="F528" t="str">
            <v>◇</v>
          </cell>
        </row>
        <row r="528">
          <cell r="H528" t="str">
            <v>√</v>
          </cell>
          <cell r="I528" t="str">
            <v>√</v>
          </cell>
          <cell r="J528" t="str">
            <v>√</v>
          </cell>
          <cell r="K528" t="str">
            <v>√</v>
          </cell>
          <cell r="L528" t="str">
            <v>Ο</v>
          </cell>
          <cell r="M528" t="str">
            <v>Ο</v>
          </cell>
        </row>
        <row r="528">
          <cell r="O528" t="str">
            <v>Ο</v>
          </cell>
          <cell r="P528" t="str">
            <v>Ο</v>
          </cell>
          <cell r="Q528" t="str">
            <v>Ο</v>
          </cell>
          <cell r="R528" t="str">
            <v>Ο</v>
          </cell>
          <cell r="S528" t="str">
            <v>Ο</v>
          </cell>
          <cell r="T528" t="str">
            <v>Ο</v>
          </cell>
        </row>
        <row r="528">
          <cell r="AK528">
            <v>4</v>
          </cell>
          <cell r="AL528">
            <v>0</v>
          </cell>
          <cell r="AM528">
            <v>0</v>
          </cell>
          <cell r="AN528">
            <v>0</v>
          </cell>
          <cell r="AO528">
            <v>1</v>
          </cell>
        </row>
        <row r="529">
          <cell r="E529" t="str">
            <v>下午</v>
          </cell>
          <cell r="F529" t="str">
            <v>◇</v>
          </cell>
        </row>
        <row r="529">
          <cell r="H529" t="str">
            <v>√</v>
          </cell>
          <cell r="I529" t="str">
            <v>√</v>
          </cell>
          <cell r="J529" t="str">
            <v>√</v>
          </cell>
          <cell r="K529" t="str">
            <v>√</v>
          </cell>
          <cell r="L529" t="str">
            <v>Ο</v>
          </cell>
          <cell r="M529" t="str">
            <v>Ο</v>
          </cell>
        </row>
        <row r="529">
          <cell r="O529" t="str">
            <v>Ο</v>
          </cell>
          <cell r="P529" t="str">
            <v>Ο</v>
          </cell>
          <cell r="Q529" t="str">
            <v>Ο</v>
          </cell>
          <cell r="R529" t="str">
            <v>Ο</v>
          </cell>
          <cell r="S529" t="str">
            <v>Ο</v>
          </cell>
          <cell r="T529" t="str">
            <v>Ο</v>
          </cell>
        </row>
        <row r="530">
          <cell r="E530" t="str">
            <v>加班</v>
          </cell>
        </row>
        <row r="531">
          <cell r="B531">
            <v>1278</v>
          </cell>
          <cell r="C531" t="str">
            <v>RORS PHARAT</v>
          </cell>
          <cell r="D531">
            <v>44488</v>
          </cell>
          <cell r="E531" t="str">
            <v>上午</v>
          </cell>
          <cell r="F531" t="str">
            <v>◇</v>
          </cell>
        </row>
        <row r="531">
          <cell r="H531" t="str">
            <v>√</v>
          </cell>
          <cell r="I531" t="str">
            <v>√</v>
          </cell>
          <cell r="J531" t="str">
            <v>√</v>
          </cell>
          <cell r="K531" t="str">
            <v>√</v>
          </cell>
          <cell r="L531" t="str">
            <v>Ο</v>
          </cell>
          <cell r="M531" t="str">
            <v>Ο</v>
          </cell>
        </row>
        <row r="531">
          <cell r="O531" t="str">
            <v>Ο</v>
          </cell>
          <cell r="P531" t="str">
            <v>Ο</v>
          </cell>
          <cell r="Q531" t="str">
            <v>Ο</v>
          </cell>
          <cell r="R531" t="str">
            <v>Ο</v>
          </cell>
          <cell r="S531" t="str">
            <v>Ο</v>
          </cell>
          <cell r="T531" t="str">
            <v>Ο</v>
          </cell>
        </row>
        <row r="531">
          <cell r="AK531">
            <v>4</v>
          </cell>
          <cell r="AL531">
            <v>0</v>
          </cell>
          <cell r="AM531">
            <v>0</v>
          </cell>
          <cell r="AN531">
            <v>0</v>
          </cell>
          <cell r="AO531">
            <v>1</v>
          </cell>
        </row>
        <row r="532">
          <cell r="E532" t="str">
            <v>下午</v>
          </cell>
          <cell r="F532" t="str">
            <v>◇</v>
          </cell>
        </row>
        <row r="532">
          <cell r="H532" t="str">
            <v>√</v>
          </cell>
          <cell r="I532" t="str">
            <v>√</v>
          </cell>
          <cell r="J532" t="str">
            <v>√</v>
          </cell>
          <cell r="K532" t="str">
            <v>√</v>
          </cell>
          <cell r="L532" t="str">
            <v>Ο</v>
          </cell>
          <cell r="M532" t="str">
            <v>Ο</v>
          </cell>
        </row>
        <row r="532">
          <cell r="O532" t="str">
            <v>Ο</v>
          </cell>
          <cell r="P532" t="str">
            <v>Ο</v>
          </cell>
          <cell r="Q532" t="str">
            <v>Ο</v>
          </cell>
          <cell r="R532" t="str">
            <v>Ο</v>
          </cell>
          <cell r="S532" t="str">
            <v>Ο</v>
          </cell>
          <cell r="T532" t="str">
            <v>Ο</v>
          </cell>
        </row>
        <row r="533">
          <cell r="E533" t="str">
            <v>加班</v>
          </cell>
        </row>
        <row r="534">
          <cell r="B534">
            <v>1297</v>
          </cell>
          <cell r="C534" t="str">
            <v>PHANG SOBEN</v>
          </cell>
          <cell r="D534">
            <v>44488</v>
          </cell>
          <cell r="E534" t="str">
            <v>上午</v>
          </cell>
          <cell r="F534" t="str">
            <v>◇</v>
          </cell>
        </row>
        <row r="534">
          <cell r="H534" t="str">
            <v>√</v>
          </cell>
          <cell r="I534" t="str">
            <v>√</v>
          </cell>
          <cell r="J534" t="str">
            <v>√</v>
          </cell>
          <cell r="K534" t="str">
            <v>√</v>
          </cell>
          <cell r="L534" t="str">
            <v>√</v>
          </cell>
          <cell r="M534" t="str">
            <v>×</v>
          </cell>
        </row>
        <row r="534">
          <cell r="O534" t="str">
            <v>√</v>
          </cell>
          <cell r="P534" t="str">
            <v>Ο</v>
          </cell>
          <cell r="Q534" t="str">
            <v>Ο</v>
          </cell>
          <cell r="R534" t="str">
            <v>Ο</v>
          </cell>
          <cell r="S534" t="str">
            <v>Ο</v>
          </cell>
          <cell r="T534" t="str">
            <v>Ο</v>
          </cell>
        </row>
        <row r="534">
          <cell r="AK534">
            <v>6</v>
          </cell>
          <cell r="AL534">
            <v>0</v>
          </cell>
          <cell r="AM534">
            <v>0</v>
          </cell>
          <cell r="AN534">
            <v>0</v>
          </cell>
          <cell r="AO534">
            <v>1</v>
          </cell>
        </row>
        <row r="535">
          <cell r="E535" t="str">
            <v>下午</v>
          </cell>
          <cell r="F535" t="str">
            <v>◇</v>
          </cell>
        </row>
        <row r="535">
          <cell r="H535" t="str">
            <v>√</v>
          </cell>
          <cell r="I535" t="str">
            <v>√</v>
          </cell>
          <cell r="J535" t="str">
            <v>√</v>
          </cell>
          <cell r="K535" t="str">
            <v>√</v>
          </cell>
          <cell r="L535" t="str">
            <v>√</v>
          </cell>
          <cell r="M535" t="str">
            <v>×</v>
          </cell>
        </row>
        <row r="535">
          <cell r="O535" t="str">
            <v>√</v>
          </cell>
          <cell r="P535" t="str">
            <v>Ο</v>
          </cell>
          <cell r="Q535" t="str">
            <v>Ο</v>
          </cell>
          <cell r="R535" t="str">
            <v>Ο</v>
          </cell>
          <cell r="S535" t="str">
            <v>Ο</v>
          </cell>
          <cell r="T535" t="str">
            <v>Ο</v>
          </cell>
        </row>
        <row r="536">
          <cell r="E536" t="str">
            <v>加班</v>
          </cell>
        </row>
        <row r="537">
          <cell r="B537">
            <v>1315</v>
          </cell>
          <cell r="C537" t="str">
            <v>KHOEM KIEMLANG</v>
          </cell>
          <cell r="D537">
            <v>44497</v>
          </cell>
          <cell r="E537" t="str">
            <v>上午</v>
          </cell>
          <cell r="F537" t="str">
            <v>◇</v>
          </cell>
        </row>
        <row r="537">
          <cell r="H537" t="str">
            <v>√</v>
          </cell>
          <cell r="I537" t="str">
            <v>√</v>
          </cell>
          <cell r="J537" t="str">
            <v>√</v>
          </cell>
          <cell r="K537" t="str">
            <v>√</v>
          </cell>
          <cell r="L537" t="str">
            <v>Ο</v>
          </cell>
          <cell r="M537" t="str">
            <v>Ο</v>
          </cell>
        </row>
        <row r="537">
          <cell r="O537" t="str">
            <v>Ο</v>
          </cell>
          <cell r="P537" t="str">
            <v>Ο</v>
          </cell>
          <cell r="Q537" t="str">
            <v>Ο</v>
          </cell>
          <cell r="R537" t="str">
            <v>Ο</v>
          </cell>
          <cell r="S537" t="str">
            <v>Ο</v>
          </cell>
          <cell r="T537" t="str">
            <v>Ο</v>
          </cell>
        </row>
        <row r="537">
          <cell r="AK537">
            <v>4</v>
          </cell>
          <cell r="AL537">
            <v>0</v>
          </cell>
          <cell r="AM537">
            <v>0</v>
          </cell>
          <cell r="AN537">
            <v>0</v>
          </cell>
          <cell r="AO537">
            <v>1</v>
          </cell>
        </row>
        <row r="538">
          <cell r="E538" t="str">
            <v>下午</v>
          </cell>
          <cell r="F538" t="str">
            <v>◇</v>
          </cell>
        </row>
        <row r="538">
          <cell r="H538" t="str">
            <v>√</v>
          </cell>
          <cell r="I538" t="str">
            <v>√</v>
          </cell>
          <cell r="J538" t="str">
            <v>√</v>
          </cell>
          <cell r="K538" t="str">
            <v>√</v>
          </cell>
          <cell r="L538" t="str">
            <v>Ο</v>
          </cell>
          <cell r="M538" t="str">
            <v>Ο</v>
          </cell>
        </row>
        <row r="538">
          <cell r="O538" t="str">
            <v>Ο</v>
          </cell>
          <cell r="P538" t="str">
            <v>Ο</v>
          </cell>
          <cell r="Q538" t="str">
            <v>Ο</v>
          </cell>
          <cell r="R538" t="str">
            <v>Ο</v>
          </cell>
          <cell r="S538" t="str">
            <v>Ο</v>
          </cell>
          <cell r="T538" t="str">
            <v>Ο</v>
          </cell>
        </row>
        <row r="539">
          <cell r="E539" t="str">
            <v>加班</v>
          </cell>
        </row>
        <row r="540">
          <cell r="B540">
            <v>1317</v>
          </cell>
          <cell r="C540" t="str">
            <v>KEO NANG</v>
          </cell>
          <cell r="D540">
            <v>44497</v>
          </cell>
          <cell r="E540" t="str">
            <v>上午</v>
          </cell>
          <cell r="F540" t="str">
            <v>◇</v>
          </cell>
        </row>
        <row r="540">
          <cell r="H540" t="str">
            <v>√</v>
          </cell>
          <cell r="I540" t="str">
            <v>√</v>
          </cell>
          <cell r="J540" t="str">
            <v>√</v>
          </cell>
          <cell r="K540" t="str">
            <v>√</v>
          </cell>
        </row>
        <row r="540">
          <cell r="AK540">
            <v>4</v>
          </cell>
          <cell r="AL540">
            <v>0</v>
          </cell>
          <cell r="AM540">
            <v>0</v>
          </cell>
          <cell r="AN540">
            <v>0</v>
          </cell>
          <cell r="AO540">
            <v>1</v>
          </cell>
        </row>
        <row r="541">
          <cell r="E541" t="str">
            <v>下午</v>
          </cell>
          <cell r="F541" t="str">
            <v>◇</v>
          </cell>
        </row>
        <row r="541">
          <cell r="H541" t="str">
            <v>√</v>
          </cell>
          <cell r="I541" t="str">
            <v>√</v>
          </cell>
          <cell r="J541" t="str">
            <v>√</v>
          </cell>
          <cell r="K541" t="str">
            <v>√</v>
          </cell>
        </row>
        <row r="542">
          <cell r="E542" t="str">
            <v>加班</v>
          </cell>
        </row>
        <row r="543">
          <cell r="B543">
            <v>1345</v>
          </cell>
          <cell r="C543" t="str">
            <v>PHY SOKHAVILAY</v>
          </cell>
          <cell r="D543">
            <v>44506</v>
          </cell>
          <cell r="E543" t="str">
            <v>上午</v>
          </cell>
          <cell r="F543" t="str">
            <v>◇</v>
          </cell>
        </row>
        <row r="543">
          <cell r="H543" t="str">
            <v>√</v>
          </cell>
          <cell r="I543" t="str">
            <v>√</v>
          </cell>
          <cell r="J543" t="str">
            <v>√</v>
          </cell>
          <cell r="K543" t="str">
            <v>√</v>
          </cell>
        </row>
        <row r="543">
          <cell r="AK543">
            <v>4</v>
          </cell>
          <cell r="AL543">
            <v>0</v>
          </cell>
          <cell r="AM543">
            <v>0</v>
          </cell>
          <cell r="AN543">
            <v>0</v>
          </cell>
          <cell r="AO543">
            <v>1</v>
          </cell>
        </row>
        <row r="544">
          <cell r="E544" t="str">
            <v>下午</v>
          </cell>
          <cell r="F544" t="str">
            <v>◇</v>
          </cell>
        </row>
        <row r="544">
          <cell r="H544" t="str">
            <v>√</v>
          </cell>
          <cell r="I544" t="str">
            <v>√</v>
          </cell>
          <cell r="J544" t="str">
            <v>√</v>
          </cell>
          <cell r="K544" t="str">
            <v>√</v>
          </cell>
        </row>
        <row r="545">
          <cell r="E545" t="str">
            <v>加班</v>
          </cell>
        </row>
        <row r="546">
          <cell r="B546">
            <v>1391</v>
          </cell>
          <cell r="C546" t="str">
            <v>KHUON MERY</v>
          </cell>
          <cell r="D546">
            <v>44531</v>
          </cell>
          <cell r="E546" t="str">
            <v>上午</v>
          </cell>
          <cell r="F546" t="str">
            <v>◇</v>
          </cell>
        </row>
        <row r="546">
          <cell r="H546" t="str">
            <v>√</v>
          </cell>
          <cell r="I546" t="str">
            <v>√</v>
          </cell>
          <cell r="J546" t="str">
            <v>√</v>
          </cell>
          <cell r="K546" t="str">
            <v>√</v>
          </cell>
          <cell r="L546" t="str">
            <v>√</v>
          </cell>
          <cell r="M546" t="str">
            <v>√</v>
          </cell>
        </row>
        <row r="546">
          <cell r="O546" t="str">
            <v>Ο</v>
          </cell>
          <cell r="P546" t="str">
            <v>Ο</v>
          </cell>
          <cell r="Q546" t="str">
            <v>Ο</v>
          </cell>
          <cell r="R546" t="str">
            <v>Ο</v>
          </cell>
          <cell r="S546" t="str">
            <v>Ο</v>
          </cell>
          <cell r="T546" t="str">
            <v>Ο</v>
          </cell>
        </row>
        <row r="546">
          <cell r="AK546">
            <v>6</v>
          </cell>
          <cell r="AL546">
            <v>0</v>
          </cell>
          <cell r="AM546">
            <v>0</v>
          </cell>
          <cell r="AN546">
            <v>0</v>
          </cell>
          <cell r="AO546">
            <v>1</v>
          </cell>
        </row>
        <row r="547">
          <cell r="E547" t="str">
            <v>下午</v>
          </cell>
          <cell r="F547" t="str">
            <v>◇</v>
          </cell>
        </row>
        <row r="547">
          <cell r="H547" t="str">
            <v>√</v>
          </cell>
          <cell r="I547" t="str">
            <v>√</v>
          </cell>
          <cell r="J547" t="str">
            <v>√</v>
          </cell>
          <cell r="K547" t="str">
            <v>√</v>
          </cell>
          <cell r="L547" t="str">
            <v>√</v>
          </cell>
          <cell r="M547" t="str">
            <v>√</v>
          </cell>
        </row>
        <row r="547">
          <cell r="O547" t="str">
            <v>Ο</v>
          </cell>
          <cell r="P547" t="str">
            <v>Ο</v>
          </cell>
          <cell r="Q547" t="str">
            <v>Ο</v>
          </cell>
          <cell r="R547" t="str">
            <v>Ο</v>
          </cell>
          <cell r="S547" t="str">
            <v>Ο</v>
          </cell>
          <cell r="T547" t="str">
            <v>Ο</v>
          </cell>
        </row>
        <row r="548">
          <cell r="E548" t="str">
            <v>加班</v>
          </cell>
        </row>
        <row r="549">
          <cell r="B549">
            <v>1452</v>
          </cell>
          <cell r="C549" t="str">
            <v>SON SREYNET</v>
          </cell>
          <cell r="D549">
            <v>44551</v>
          </cell>
          <cell r="E549" t="str">
            <v>上午</v>
          </cell>
          <cell r="F549" t="str">
            <v>◇</v>
          </cell>
        </row>
        <row r="549">
          <cell r="H549" t="str">
            <v>√</v>
          </cell>
          <cell r="I549" t="str">
            <v>√</v>
          </cell>
          <cell r="J549" t="str">
            <v>Ο</v>
          </cell>
          <cell r="K549" t="str">
            <v>Ο</v>
          </cell>
          <cell r="L549" t="str">
            <v>Ο</v>
          </cell>
          <cell r="M549" t="str">
            <v>Ο</v>
          </cell>
        </row>
        <row r="549">
          <cell r="O549" t="str">
            <v>Ο</v>
          </cell>
          <cell r="P549" t="str">
            <v>Ο</v>
          </cell>
          <cell r="Q549" t="str">
            <v>Ο</v>
          </cell>
          <cell r="R549" t="str">
            <v>Ο</v>
          </cell>
          <cell r="S549" t="str">
            <v>Ο</v>
          </cell>
          <cell r="T549" t="str">
            <v>Ο</v>
          </cell>
        </row>
        <row r="549">
          <cell r="AK549">
            <v>2</v>
          </cell>
          <cell r="AL549">
            <v>0</v>
          </cell>
          <cell r="AM549">
            <v>0</v>
          </cell>
          <cell r="AN549">
            <v>0</v>
          </cell>
          <cell r="AO549">
            <v>1</v>
          </cell>
        </row>
        <row r="550">
          <cell r="E550" t="str">
            <v>下午</v>
          </cell>
          <cell r="F550" t="str">
            <v>◇</v>
          </cell>
        </row>
        <row r="550">
          <cell r="H550" t="str">
            <v>√</v>
          </cell>
          <cell r="I550" t="str">
            <v>√</v>
          </cell>
          <cell r="J550" t="str">
            <v>Ο</v>
          </cell>
          <cell r="K550" t="str">
            <v>Ο</v>
          </cell>
          <cell r="L550" t="str">
            <v>Ο</v>
          </cell>
          <cell r="M550" t="str">
            <v>Ο</v>
          </cell>
        </row>
        <row r="550">
          <cell r="O550" t="str">
            <v>Ο</v>
          </cell>
          <cell r="P550" t="str">
            <v>Ο</v>
          </cell>
          <cell r="Q550" t="str">
            <v>Ο</v>
          </cell>
          <cell r="R550" t="str">
            <v>Ο</v>
          </cell>
          <cell r="S550" t="str">
            <v>Ο</v>
          </cell>
          <cell r="T550" t="str">
            <v>Ο</v>
          </cell>
        </row>
        <row r="551">
          <cell r="E551" t="str">
            <v>加班</v>
          </cell>
        </row>
        <row r="552">
          <cell r="B552">
            <v>1468</v>
          </cell>
          <cell r="C552" t="str">
            <v>UK VINY</v>
          </cell>
          <cell r="D552">
            <v>44551</v>
          </cell>
          <cell r="E552" t="str">
            <v>上午</v>
          </cell>
          <cell r="F552" t="str">
            <v>◇</v>
          </cell>
        </row>
        <row r="552">
          <cell r="H552" t="str">
            <v>√</v>
          </cell>
          <cell r="I552" t="str">
            <v>√</v>
          </cell>
          <cell r="J552" t="str">
            <v>Ο</v>
          </cell>
          <cell r="K552" t="str">
            <v>Ο</v>
          </cell>
          <cell r="L552" t="str">
            <v>Ο</v>
          </cell>
          <cell r="M552" t="str">
            <v>Ο</v>
          </cell>
        </row>
        <row r="552">
          <cell r="O552" t="str">
            <v>Ο</v>
          </cell>
          <cell r="P552" t="str">
            <v>Ο</v>
          </cell>
          <cell r="Q552" t="str">
            <v>Ο</v>
          </cell>
          <cell r="R552" t="str">
            <v>Ο</v>
          </cell>
          <cell r="S552" t="str">
            <v>Ο</v>
          </cell>
          <cell r="T552" t="str">
            <v>Ο</v>
          </cell>
        </row>
        <row r="552">
          <cell r="AK552">
            <v>2</v>
          </cell>
          <cell r="AL552">
            <v>0</v>
          </cell>
          <cell r="AM552">
            <v>0</v>
          </cell>
          <cell r="AN552">
            <v>0</v>
          </cell>
          <cell r="AO552">
            <v>1</v>
          </cell>
        </row>
        <row r="553">
          <cell r="E553" t="str">
            <v>下午</v>
          </cell>
          <cell r="F553" t="str">
            <v>◇</v>
          </cell>
        </row>
        <row r="553">
          <cell r="H553" t="str">
            <v>√</v>
          </cell>
          <cell r="I553" t="str">
            <v>√</v>
          </cell>
          <cell r="J553" t="str">
            <v>Ο</v>
          </cell>
          <cell r="K553" t="str">
            <v>Ο</v>
          </cell>
          <cell r="L553" t="str">
            <v>Ο</v>
          </cell>
          <cell r="M553" t="str">
            <v>Ο</v>
          </cell>
        </row>
        <row r="553">
          <cell r="O553" t="str">
            <v>Ο</v>
          </cell>
          <cell r="P553" t="str">
            <v>Ο</v>
          </cell>
          <cell r="Q553" t="str">
            <v>Ο</v>
          </cell>
          <cell r="R553" t="str">
            <v>Ο</v>
          </cell>
          <cell r="S553" t="str">
            <v>Ο</v>
          </cell>
          <cell r="T553" t="str">
            <v>Ο</v>
          </cell>
        </row>
        <row r="554">
          <cell r="E554" t="str">
            <v>加班</v>
          </cell>
        </row>
        <row r="555">
          <cell r="B555">
            <v>1475</v>
          </cell>
          <cell r="C555" t="str">
            <v>PHAK AMUOYKEA</v>
          </cell>
          <cell r="D555">
            <v>44551</v>
          </cell>
          <cell r="E555" t="str">
            <v>上午</v>
          </cell>
          <cell r="F555" t="str">
            <v>◇</v>
          </cell>
        </row>
        <row r="555">
          <cell r="H555" t="str">
            <v>√</v>
          </cell>
          <cell r="I555" t="str">
            <v>√</v>
          </cell>
          <cell r="J555" t="str">
            <v>Ο</v>
          </cell>
          <cell r="K555" t="str">
            <v>Ο</v>
          </cell>
          <cell r="L555" t="str">
            <v>Ο</v>
          </cell>
          <cell r="M555" t="str">
            <v>Ο</v>
          </cell>
        </row>
        <row r="555">
          <cell r="O555" t="str">
            <v>Ο</v>
          </cell>
          <cell r="P555" t="str">
            <v>Ο</v>
          </cell>
          <cell r="Q555" t="str">
            <v>Ο</v>
          </cell>
          <cell r="R555" t="str">
            <v>Ο</v>
          </cell>
          <cell r="S555" t="str">
            <v>Ο</v>
          </cell>
          <cell r="T555" t="str">
            <v>Ο</v>
          </cell>
        </row>
        <row r="555">
          <cell r="AK555">
            <v>2</v>
          </cell>
          <cell r="AL555">
            <v>0</v>
          </cell>
          <cell r="AM555">
            <v>0</v>
          </cell>
          <cell r="AN555">
            <v>0</v>
          </cell>
          <cell r="AO555">
            <v>1</v>
          </cell>
        </row>
        <row r="556">
          <cell r="E556" t="str">
            <v>下午</v>
          </cell>
          <cell r="F556" t="str">
            <v>◇</v>
          </cell>
        </row>
        <row r="556">
          <cell r="H556" t="str">
            <v>√</v>
          </cell>
          <cell r="I556" t="str">
            <v>√</v>
          </cell>
          <cell r="J556" t="str">
            <v>Ο</v>
          </cell>
          <cell r="K556" t="str">
            <v>Ο</v>
          </cell>
          <cell r="L556" t="str">
            <v>Ο</v>
          </cell>
          <cell r="M556" t="str">
            <v>Ο</v>
          </cell>
        </row>
        <row r="556">
          <cell r="O556" t="str">
            <v>Ο</v>
          </cell>
          <cell r="P556" t="str">
            <v>Ο</v>
          </cell>
          <cell r="Q556" t="str">
            <v>Ο</v>
          </cell>
          <cell r="R556" t="str">
            <v>Ο</v>
          </cell>
          <cell r="S556" t="str">
            <v>Ο</v>
          </cell>
          <cell r="T556" t="str">
            <v>Ο</v>
          </cell>
        </row>
        <row r="557">
          <cell r="E557" t="str">
            <v>加班</v>
          </cell>
        </row>
        <row r="558">
          <cell r="B558">
            <v>1437</v>
          </cell>
          <cell r="C558" t="str">
            <v>MAO SABAN</v>
          </cell>
          <cell r="D558">
            <v>44551</v>
          </cell>
          <cell r="E558" t="str">
            <v>上午</v>
          </cell>
          <cell r="F558" t="str">
            <v>◇</v>
          </cell>
        </row>
        <row r="558">
          <cell r="H558" t="str">
            <v>√</v>
          </cell>
          <cell r="I558" t="str">
            <v>√</v>
          </cell>
          <cell r="J558" t="str">
            <v>√</v>
          </cell>
          <cell r="K558" t="str">
            <v>√</v>
          </cell>
          <cell r="L558" t="str">
            <v>√</v>
          </cell>
          <cell r="M558" t="str">
            <v>√</v>
          </cell>
        </row>
        <row r="558">
          <cell r="O558" t="str">
            <v>√</v>
          </cell>
          <cell r="P558" t="str">
            <v>√</v>
          </cell>
          <cell r="Q558" t="str">
            <v>√</v>
          </cell>
          <cell r="R558" t="str">
            <v>√</v>
          </cell>
          <cell r="S558" t="str">
            <v>√</v>
          </cell>
          <cell r="T558" t="str">
            <v>√</v>
          </cell>
        </row>
        <row r="558">
          <cell r="AK558">
            <v>12</v>
          </cell>
          <cell r="AL558">
            <v>0</v>
          </cell>
          <cell r="AM558">
            <v>0</v>
          </cell>
          <cell r="AN558">
            <v>0</v>
          </cell>
          <cell r="AO558">
            <v>1</v>
          </cell>
        </row>
        <row r="559">
          <cell r="E559" t="str">
            <v>下午</v>
          </cell>
          <cell r="F559" t="str">
            <v>◇</v>
          </cell>
        </row>
        <row r="559">
          <cell r="H559" t="str">
            <v>√</v>
          </cell>
          <cell r="I559" t="str">
            <v>√</v>
          </cell>
          <cell r="J559" t="str">
            <v>√</v>
          </cell>
          <cell r="K559" t="str">
            <v>√</v>
          </cell>
          <cell r="L559" t="str">
            <v>√</v>
          </cell>
          <cell r="M559" t="str">
            <v>√</v>
          </cell>
        </row>
        <row r="559">
          <cell r="O559" t="str">
            <v>√</v>
          </cell>
          <cell r="P559" t="str">
            <v>√</v>
          </cell>
          <cell r="Q559" t="str">
            <v>√</v>
          </cell>
          <cell r="R559" t="str">
            <v>√</v>
          </cell>
          <cell r="S559" t="str">
            <v>√</v>
          </cell>
          <cell r="T559" t="str">
            <v>√</v>
          </cell>
        </row>
        <row r="560">
          <cell r="E560" t="str">
            <v>加班</v>
          </cell>
        </row>
        <row r="561">
          <cell r="B561">
            <v>1476</v>
          </cell>
          <cell r="C561" t="str">
            <v>KEO CHENDA</v>
          </cell>
          <cell r="D561">
            <v>44551</v>
          </cell>
          <cell r="E561" t="str">
            <v>上午</v>
          </cell>
          <cell r="F561" t="str">
            <v>◇</v>
          </cell>
        </row>
        <row r="561">
          <cell r="H561" t="str">
            <v>√</v>
          </cell>
          <cell r="I561" t="str">
            <v>√</v>
          </cell>
          <cell r="J561" t="str">
            <v>Ο</v>
          </cell>
          <cell r="K561" t="str">
            <v>Ο</v>
          </cell>
          <cell r="L561" t="str">
            <v>Ο</v>
          </cell>
          <cell r="M561" t="str">
            <v>Ο</v>
          </cell>
        </row>
        <row r="561">
          <cell r="O561" t="str">
            <v>Ο</v>
          </cell>
          <cell r="P561" t="str">
            <v>Ο</v>
          </cell>
          <cell r="Q561" t="str">
            <v>Ο</v>
          </cell>
          <cell r="R561" t="str">
            <v>Ο</v>
          </cell>
          <cell r="S561" t="str">
            <v>Ο</v>
          </cell>
          <cell r="T561" t="str">
            <v>Ο</v>
          </cell>
        </row>
        <row r="561">
          <cell r="AK561">
            <v>2</v>
          </cell>
          <cell r="AL561">
            <v>0</v>
          </cell>
          <cell r="AM561">
            <v>0</v>
          </cell>
          <cell r="AN561">
            <v>0</v>
          </cell>
          <cell r="AO561">
            <v>1</v>
          </cell>
        </row>
        <row r="562">
          <cell r="E562" t="str">
            <v>下午</v>
          </cell>
          <cell r="F562" t="str">
            <v>◇</v>
          </cell>
        </row>
        <row r="562">
          <cell r="H562" t="str">
            <v>√</v>
          </cell>
          <cell r="I562" t="str">
            <v>√</v>
          </cell>
          <cell r="J562" t="str">
            <v>Ο</v>
          </cell>
          <cell r="K562" t="str">
            <v>Ο</v>
          </cell>
          <cell r="L562" t="str">
            <v>Ο</v>
          </cell>
          <cell r="M562" t="str">
            <v>Ο</v>
          </cell>
        </row>
        <row r="562">
          <cell r="O562" t="str">
            <v>Ο</v>
          </cell>
          <cell r="P562" t="str">
            <v>Ο</v>
          </cell>
          <cell r="Q562" t="str">
            <v>Ο</v>
          </cell>
          <cell r="R562" t="str">
            <v>Ο</v>
          </cell>
          <cell r="S562" t="str">
            <v>Ο</v>
          </cell>
          <cell r="T562" t="str">
            <v>Ο</v>
          </cell>
        </row>
        <row r="563">
          <cell r="E563" t="str">
            <v>加班</v>
          </cell>
        </row>
        <row r="564">
          <cell r="B564">
            <v>1432</v>
          </cell>
          <cell r="C564" t="str">
            <v>ROTH NY</v>
          </cell>
          <cell r="D564">
            <v>44551</v>
          </cell>
          <cell r="E564" t="str">
            <v>上午</v>
          </cell>
          <cell r="F564" t="str">
            <v>◇</v>
          </cell>
        </row>
        <row r="564">
          <cell r="H564" t="str">
            <v>√</v>
          </cell>
          <cell r="I564" t="str">
            <v>√</v>
          </cell>
          <cell r="J564" t="str">
            <v>√</v>
          </cell>
          <cell r="K564" t="str">
            <v>√</v>
          </cell>
          <cell r="L564" t="str">
            <v>Ο</v>
          </cell>
          <cell r="M564" t="str">
            <v>Ο</v>
          </cell>
        </row>
        <row r="564">
          <cell r="O564" t="str">
            <v>Ο</v>
          </cell>
          <cell r="P564" t="str">
            <v>Ο</v>
          </cell>
          <cell r="Q564" t="str">
            <v>Ο</v>
          </cell>
          <cell r="R564" t="str">
            <v>Ο</v>
          </cell>
          <cell r="S564" t="str">
            <v>Ο</v>
          </cell>
          <cell r="T564" t="str">
            <v>Ο</v>
          </cell>
        </row>
        <row r="564">
          <cell r="AK564">
            <v>4</v>
          </cell>
          <cell r="AL564">
            <v>0</v>
          </cell>
          <cell r="AM564">
            <v>0</v>
          </cell>
          <cell r="AN564">
            <v>0</v>
          </cell>
          <cell r="AO564">
            <v>1</v>
          </cell>
        </row>
        <row r="565">
          <cell r="E565" t="str">
            <v>下午</v>
          </cell>
          <cell r="F565" t="str">
            <v>◇</v>
          </cell>
        </row>
        <row r="565">
          <cell r="H565" t="str">
            <v>√</v>
          </cell>
          <cell r="I565" t="str">
            <v>√</v>
          </cell>
          <cell r="J565" t="str">
            <v>√</v>
          </cell>
          <cell r="K565" t="str">
            <v>√</v>
          </cell>
          <cell r="L565" t="str">
            <v>Ο</v>
          </cell>
          <cell r="M565" t="str">
            <v>Ο</v>
          </cell>
        </row>
        <row r="565">
          <cell r="O565" t="str">
            <v>Ο</v>
          </cell>
          <cell r="P565" t="str">
            <v>Ο</v>
          </cell>
          <cell r="Q565" t="str">
            <v>Ο</v>
          </cell>
          <cell r="R565" t="str">
            <v>Ο</v>
          </cell>
          <cell r="S565" t="str">
            <v>Ο</v>
          </cell>
          <cell r="T565" t="str">
            <v>Ο</v>
          </cell>
        </row>
        <row r="566">
          <cell r="E566" t="str">
            <v>加班</v>
          </cell>
        </row>
        <row r="567">
          <cell r="B567">
            <v>1491</v>
          </cell>
          <cell r="C567" t="str">
            <v>KEO RAKSMEY</v>
          </cell>
          <cell r="D567">
            <v>44555</v>
          </cell>
          <cell r="E567" t="str">
            <v>上午</v>
          </cell>
          <cell r="F567" t="str">
            <v>◇</v>
          </cell>
        </row>
        <row r="567">
          <cell r="H567" t="str">
            <v>√</v>
          </cell>
          <cell r="I567" t="str">
            <v>√</v>
          </cell>
          <cell r="J567" t="str">
            <v>Ο</v>
          </cell>
          <cell r="K567" t="str">
            <v>Ο</v>
          </cell>
          <cell r="L567" t="str">
            <v>Ο</v>
          </cell>
          <cell r="M567" t="str">
            <v>Ο</v>
          </cell>
        </row>
        <row r="567">
          <cell r="O567" t="str">
            <v>Ο</v>
          </cell>
          <cell r="P567" t="str">
            <v>Ο</v>
          </cell>
          <cell r="Q567" t="str">
            <v>Ο</v>
          </cell>
          <cell r="R567" t="str">
            <v>Ο</v>
          </cell>
          <cell r="S567" t="str">
            <v>Ο</v>
          </cell>
          <cell r="T567" t="str">
            <v>Ο</v>
          </cell>
        </row>
        <row r="567">
          <cell r="AK567">
            <v>2</v>
          </cell>
          <cell r="AL567">
            <v>0</v>
          </cell>
          <cell r="AM567">
            <v>0</v>
          </cell>
          <cell r="AN567">
            <v>0</v>
          </cell>
          <cell r="AO567">
            <v>1</v>
          </cell>
        </row>
        <row r="568">
          <cell r="E568" t="str">
            <v>下午</v>
          </cell>
          <cell r="F568" t="str">
            <v>◇</v>
          </cell>
        </row>
        <row r="568">
          <cell r="H568" t="str">
            <v>√</v>
          </cell>
          <cell r="I568" t="str">
            <v>√</v>
          </cell>
          <cell r="J568" t="str">
            <v>Ο</v>
          </cell>
          <cell r="K568" t="str">
            <v>Ο</v>
          </cell>
          <cell r="L568" t="str">
            <v>Ο</v>
          </cell>
          <cell r="M568" t="str">
            <v>Ο</v>
          </cell>
        </row>
        <row r="568">
          <cell r="O568" t="str">
            <v>Ο</v>
          </cell>
          <cell r="P568" t="str">
            <v>Ο</v>
          </cell>
          <cell r="Q568" t="str">
            <v>Ο</v>
          </cell>
          <cell r="R568" t="str">
            <v>Ο</v>
          </cell>
          <cell r="S568" t="str">
            <v>Ο</v>
          </cell>
          <cell r="T568" t="str">
            <v>Ο</v>
          </cell>
        </row>
        <row r="569">
          <cell r="E569" t="str">
            <v>加班</v>
          </cell>
        </row>
        <row r="570">
          <cell r="B570">
            <v>1551</v>
          </cell>
          <cell r="C570" t="str">
            <v>SEK SOVANNROTH</v>
          </cell>
          <cell r="D570">
            <v>44564</v>
          </cell>
          <cell r="E570" t="str">
            <v>上午</v>
          </cell>
          <cell r="F570" t="str">
            <v>◇</v>
          </cell>
        </row>
        <row r="570">
          <cell r="H570" t="str">
            <v>√</v>
          </cell>
          <cell r="I570" t="str">
            <v>√</v>
          </cell>
          <cell r="J570" t="str">
            <v>√</v>
          </cell>
          <cell r="K570" t="str">
            <v>√</v>
          </cell>
          <cell r="L570" t="str">
            <v>√</v>
          </cell>
          <cell r="M570" t="str">
            <v>◇</v>
          </cell>
        </row>
        <row r="570">
          <cell r="O570" t="str">
            <v>√</v>
          </cell>
          <cell r="P570" t="str">
            <v>√</v>
          </cell>
          <cell r="Q570" t="str">
            <v>Ο</v>
          </cell>
          <cell r="R570" t="str">
            <v>Ο</v>
          </cell>
          <cell r="S570" t="str">
            <v>Ο</v>
          </cell>
          <cell r="T570" t="str">
            <v>Ο</v>
          </cell>
        </row>
        <row r="570">
          <cell r="AK570">
            <v>7</v>
          </cell>
          <cell r="AL570">
            <v>0</v>
          </cell>
          <cell r="AM570">
            <v>0</v>
          </cell>
          <cell r="AN570">
            <v>0</v>
          </cell>
          <cell r="AO570">
            <v>2</v>
          </cell>
        </row>
        <row r="571">
          <cell r="E571" t="str">
            <v>下午</v>
          </cell>
          <cell r="F571" t="str">
            <v>◇</v>
          </cell>
        </row>
        <row r="571">
          <cell r="H571" t="str">
            <v>√</v>
          </cell>
          <cell r="I571" t="str">
            <v>√</v>
          </cell>
          <cell r="J571" t="str">
            <v>√</v>
          </cell>
          <cell r="K571" t="str">
            <v>√</v>
          </cell>
          <cell r="L571" t="str">
            <v>√</v>
          </cell>
          <cell r="M571" t="str">
            <v>◇</v>
          </cell>
        </row>
        <row r="571">
          <cell r="O571" t="str">
            <v>√</v>
          </cell>
          <cell r="P571" t="str">
            <v>√</v>
          </cell>
          <cell r="Q571" t="str">
            <v>Ο</v>
          </cell>
          <cell r="R571" t="str">
            <v>Ο</v>
          </cell>
          <cell r="S571" t="str">
            <v>Ο</v>
          </cell>
          <cell r="T571" t="str">
            <v>Ο</v>
          </cell>
        </row>
        <row r="572">
          <cell r="E572" t="str">
            <v>加班</v>
          </cell>
        </row>
        <row r="573">
          <cell r="B573">
            <v>1496</v>
          </cell>
          <cell r="C573" t="str">
            <v>POL VEN </v>
          </cell>
          <cell r="D573">
            <v>44564</v>
          </cell>
          <cell r="E573" t="str">
            <v>上午</v>
          </cell>
          <cell r="F573" t="str">
            <v>◇</v>
          </cell>
        </row>
        <row r="573">
          <cell r="H573" t="str">
            <v>√</v>
          </cell>
          <cell r="I573" t="str">
            <v>√</v>
          </cell>
          <cell r="J573" t="str">
            <v>√</v>
          </cell>
          <cell r="K573" t="str">
            <v>√</v>
          </cell>
          <cell r="L573" t="str">
            <v>√</v>
          </cell>
          <cell r="M573" t="str">
            <v>Ο</v>
          </cell>
        </row>
        <row r="573">
          <cell r="O573" t="str">
            <v>Ο</v>
          </cell>
          <cell r="P573" t="str">
            <v>Ο</v>
          </cell>
          <cell r="Q573" t="str">
            <v>Ο</v>
          </cell>
          <cell r="R573" t="str">
            <v>Ο</v>
          </cell>
          <cell r="S573" t="str">
            <v>Ο</v>
          </cell>
          <cell r="T573" t="str">
            <v>Ο</v>
          </cell>
        </row>
        <row r="573">
          <cell r="AK573">
            <v>5</v>
          </cell>
          <cell r="AL573">
            <v>0</v>
          </cell>
          <cell r="AM573">
            <v>0</v>
          </cell>
          <cell r="AN573">
            <v>0</v>
          </cell>
          <cell r="AO573">
            <v>1</v>
          </cell>
        </row>
        <row r="574">
          <cell r="E574" t="str">
            <v>下午</v>
          </cell>
          <cell r="F574" t="str">
            <v>◇</v>
          </cell>
        </row>
        <row r="574">
          <cell r="H574" t="str">
            <v>√</v>
          </cell>
          <cell r="I574" t="str">
            <v>√</v>
          </cell>
          <cell r="J574" t="str">
            <v>√</v>
          </cell>
          <cell r="K574" t="str">
            <v>√</v>
          </cell>
          <cell r="L574" t="str">
            <v>√</v>
          </cell>
          <cell r="M574" t="str">
            <v>Ο</v>
          </cell>
        </row>
        <row r="574">
          <cell r="O574" t="str">
            <v>Ο</v>
          </cell>
          <cell r="P574" t="str">
            <v>Ο</v>
          </cell>
          <cell r="Q574" t="str">
            <v>Ο</v>
          </cell>
          <cell r="R574" t="str">
            <v>Ο</v>
          </cell>
          <cell r="S574" t="str">
            <v>Ο</v>
          </cell>
          <cell r="T574" t="str">
            <v>Ο</v>
          </cell>
        </row>
        <row r="575">
          <cell r="E575" t="str">
            <v>加班</v>
          </cell>
        </row>
        <row r="576">
          <cell r="B576">
            <v>1566</v>
          </cell>
          <cell r="C576" t="str">
            <v>KOV SARON</v>
          </cell>
          <cell r="D576">
            <v>44567</v>
          </cell>
          <cell r="E576" t="str">
            <v>上午</v>
          </cell>
          <cell r="F576" t="str">
            <v>◇</v>
          </cell>
        </row>
        <row r="576">
          <cell r="H576" t="str">
            <v>√</v>
          </cell>
          <cell r="I576" t="str">
            <v>√</v>
          </cell>
          <cell r="J576" t="str">
            <v>√</v>
          </cell>
          <cell r="K576" t="str">
            <v>√</v>
          </cell>
          <cell r="L576" t="str">
            <v>Ο</v>
          </cell>
          <cell r="M576" t="str">
            <v>Ο</v>
          </cell>
        </row>
        <row r="576">
          <cell r="O576" t="str">
            <v>Ο</v>
          </cell>
          <cell r="P576" t="str">
            <v>Ο</v>
          </cell>
          <cell r="Q576" t="str">
            <v>Ο</v>
          </cell>
          <cell r="R576" t="str">
            <v>Ο</v>
          </cell>
          <cell r="S576" t="str">
            <v>Ο</v>
          </cell>
          <cell r="T576" t="str">
            <v>Ο</v>
          </cell>
        </row>
        <row r="576">
          <cell r="AK576">
            <v>4</v>
          </cell>
          <cell r="AL576">
            <v>0</v>
          </cell>
          <cell r="AM576">
            <v>0</v>
          </cell>
          <cell r="AN576">
            <v>0</v>
          </cell>
          <cell r="AO576">
            <v>1</v>
          </cell>
        </row>
        <row r="577">
          <cell r="E577" t="str">
            <v>下午</v>
          </cell>
          <cell r="F577" t="str">
            <v>◇</v>
          </cell>
        </row>
        <row r="577">
          <cell r="H577" t="str">
            <v>√</v>
          </cell>
          <cell r="I577" t="str">
            <v>√</v>
          </cell>
          <cell r="J577" t="str">
            <v>√</v>
          </cell>
          <cell r="K577" t="str">
            <v>√</v>
          </cell>
          <cell r="L577" t="str">
            <v>Ο</v>
          </cell>
          <cell r="M577" t="str">
            <v>Ο</v>
          </cell>
        </row>
        <row r="577">
          <cell r="O577" t="str">
            <v>Ο</v>
          </cell>
          <cell r="P577" t="str">
            <v>Ο</v>
          </cell>
          <cell r="Q577" t="str">
            <v>Ο</v>
          </cell>
          <cell r="R577" t="str">
            <v>Ο</v>
          </cell>
          <cell r="S577" t="str">
            <v>Ο</v>
          </cell>
          <cell r="T577" t="str">
            <v>Ο</v>
          </cell>
        </row>
        <row r="578">
          <cell r="E578" t="str">
            <v>加班</v>
          </cell>
        </row>
        <row r="579">
          <cell r="B579">
            <v>1572</v>
          </cell>
          <cell r="C579" t="str">
            <v>SORNSUN PISETH</v>
          </cell>
          <cell r="D579">
            <v>44567</v>
          </cell>
          <cell r="E579" t="str">
            <v>上午</v>
          </cell>
          <cell r="F579" t="str">
            <v>◇</v>
          </cell>
        </row>
        <row r="579">
          <cell r="H579" t="str">
            <v>√</v>
          </cell>
          <cell r="I579" t="str">
            <v>√</v>
          </cell>
          <cell r="J579" t="str">
            <v>√</v>
          </cell>
          <cell r="K579" t="str">
            <v>√</v>
          </cell>
          <cell r="L579" t="str">
            <v>√</v>
          </cell>
          <cell r="M579" t="str">
            <v>√</v>
          </cell>
        </row>
        <row r="579">
          <cell r="O579" t="str">
            <v>√</v>
          </cell>
          <cell r="P579" t="str">
            <v>√</v>
          </cell>
          <cell r="Q579" t="str">
            <v>Ο</v>
          </cell>
          <cell r="R579" t="str">
            <v>Ο</v>
          </cell>
          <cell r="S579" t="str">
            <v>Ο</v>
          </cell>
          <cell r="T579" t="str">
            <v>Ο</v>
          </cell>
        </row>
        <row r="579">
          <cell r="AK579">
            <v>7.5</v>
          </cell>
          <cell r="AL579">
            <v>0</v>
          </cell>
          <cell r="AM579">
            <v>0</v>
          </cell>
          <cell r="AN579">
            <v>0</v>
          </cell>
          <cell r="AO579">
            <v>1.5</v>
          </cell>
        </row>
        <row r="580">
          <cell r="E580" t="str">
            <v>下午</v>
          </cell>
          <cell r="F580" t="str">
            <v>◇</v>
          </cell>
        </row>
        <row r="580">
          <cell r="H580" t="str">
            <v>√</v>
          </cell>
          <cell r="I580" t="str">
            <v>√</v>
          </cell>
          <cell r="J580" t="str">
            <v>√</v>
          </cell>
          <cell r="K580" t="str">
            <v>√</v>
          </cell>
          <cell r="L580" t="str">
            <v>◇</v>
          </cell>
          <cell r="M580" t="str">
            <v>√</v>
          </cell>
        </row>
        <row r="580">
          <cell r="O580" t="str">
            <v>√</v>
          </cell>
          <cell r="P580" t="str">
            <v>√</v>
          </cell>
          <cell r="Q580" t="str">
            <v>Ο</v>
          </cell>
          <cell r="R580" t="str">
            <v>Ο</v>
          </cell>
          <cell r="S580" t="str">
            <v>Ο</v>
          </cell>
          <cell r="T580" t="str">
            <v>Ο</v>
          </cell>
        </row>
        <row r="581">
          <cell r="E581" t="str">
            <v>加班</v>
          </cell>
        </row>
        <row r="582">
          <cell r="B582">
            <v>1626</v>
          </cell>
          <cell r="C582" t="str">
            <v>HAN CHAMPA</v>
          </cell>
          <cell r="D582">
            <v>44579</v>
          </cell>
          <cell r="E582" t="str">
            <v>上午</v>
          </cell>
          <cell r="F582" t="str">
            <v>◇</v>
          </cell>
        </row>
        <row r="582">
          <cell r="H582" t="str">
            <v>√</v>
          </cell>
          <cell r="I582" t="str">
            <v>√</v>
          </cell>
          <cell r="J582" t="str">
            <v>√</v>
          </cell>
          <cell r="K582" t="str">
            <v>√</v>
          </cell>
          <cell r="L582" t="str">
            <v>√</v>
          </cell>
          <cell r="M582" t="str">
            <v>◇</v>
          </cell>
        </row>
        <row r="582">
          <cell r="O582" t="str">
            <v>√</v>
          </cell>
          <cell r="P582" t="str">
            <v>√</v>
          </cell>
          <cell r="Q582" t="str">
            <v>Ο</v>
          </cell>
          <cell r="R582" t="str">
            <v>Ο</v>
          </cell>
          <cell r="S582" t="str">
            <v>Ο</v>
          </cell>
          <cell r="T582" t="str">
            <v>Ο</v>
          </cell>
        </row>
        <row r="582">
          <cell r="AK582">
            <v>7</v>
          </cell>
          <cell r="AL582">
            <v>0</v>
          </cell>
          <cell r="AM582">
            <v>0</v>
          </cell>
          <cell r="AN582">
            <v>0</v>
          </cell>
          <cell r="AO582">
            <v>2</v>
          </cell>
        </row>
        <row r="583">
          <cell r="E583" t="str">
            <v>下午</v>
          </cell>
          <cell r="F583" t="str">
            <v>◇</v>
          </cell>
        </row>
        <row r="583">
          <cell r="H583" t="str">
            <v>√</v>
          </cell>
          <cell r="I583" t="str">
            <v>√</v>
          </cell>
          <cell r="J583" t="str">
            <v>√</v>
          </cell>
          <cell r="K583" t="str">
            <v>√</v>
          </cell>
          <cell r="L583" t="str">
            <v>√</v>
          </cell>
          <cell r="M583" t="str">
            <v>◇</v>
          </cell>
        </row>
        <row r="583">
          <cell r="O583" t="str">
            <v>√</v>
          </cell>
          <cell r="P583" t="str">
            <v>√</v>
          </cell>
          <cell r="Q583" t="str">
            <v>Ο</v>
          </cell>
          <cell r="R583" t="str">
            <v>Ο</v>
          </cell>
          <cell r="S583" t="str">
            <v>Ο</v>
          </cell>
          <cell r="T583" t="str">
            <v>Ο</v>
          </cell>
        </row>
        <row r="584">
          <cell r="E584" t="str">
            <v>加班</v>
          </cell>
        </row>
        <row r="585">
          <cell r="B585">
            <v>1737</v>
          </cell>
          <cell r="C585" t="str">
            <v>CHAN RAKSMY</v>
          </cell>
          <cell r="D585">
            <v>44589</v>
          </cell>
          <cell r="E585" t="str">
            <v>上午</v>
          </cell>
          <cell r="F585" t="str">
            <v>◇</v>
          </cell>
        </row>
        <row r="585">
          <cell r="H585" t="str">
            <v>√</v>
          </cell>
          <cell r="I585" t="str">
            <v>√</v>
          </cell>
          <cell r="J585" t="str">
            <v>√</v>
          </cell>
          <cell r="K585" t="str">
            <v>√</v>
          </cell>
          <cell r="L585" t="str">
            <v>√</v>
          </cell>
          <cell r="M585" t="str">
            <v>◇</v>
          </cell>
        </row>
        <row r="585">
          <cell r="O585" t="str">
            <v>√</v>
          </cell>
          <cell r="P585" t="str">
            <v>√</v>
          </cell>
          <cell r="Q585" t="str">
            <v>Ο</v>
          </cell>
          <cell r="R585" t="str">
            <v>Ο</v>
          </cell>
          <cell r="S585" t="str">
            <v>Ο</v>
          </cell>
          <cell r="T585" t="str">
            <v>Ο</v>
          </cell>
        </row>
        <row r="585">
          <cell r="AK585">
            <v>7</v>
          </cell>
          <cell r="AL585">
            <v>0</v>
          </cell>
          <cell r="AM585">
            <v>0</v>
          </cell>
          <cell r="AN585">
            <v>0</v>
          </cell>
          <cell r="AO585">
            <v>2</v>
          </cell>
        </row>
        <row r="586">
          <cell r="E586" t="str">
            <v>下午</v>
          </cell>
          <cell r="F586" t="str">
            <v>◇</v>
          </cell>
        </row>
        <row r="586">
          <cell r="H586" t="str">
            <v>√</v>
          </cell>
          <cell r="I586" t="str">
            <v>√</v>
          </cell>
          <cell r="J586" t="str">
            <v>√</v>
          </cell>
          <cell r="K586" t="str">
            <v>√</v>
          </cell>
          <cell r="L586" t="str">
            <v>√</v>
          </cell>
          <cell r="M586" t="str">
            <v>◇</v>
          </cell>
        </row>
        <row r="586">
          <cell r="O586" t="str">
            <v>√</v>
          </cell>
          <cell r="P586" t="str">
            <v>√</v>
          </cell>
          <cell r="Q586" t="str">
            <v>Ο</v>
          </cell>
          <cell r="R586" t="str">
            <v>Ο</v>
          </cell>
          <cell r="S586" t="str">
            <v>Ο</v>
          </cell>
          <cell r="T586" t="str">
            <v>Ο</v>
          </cell>
        </row>
        <row r="587">
          <cell r="E587" t="str">
            <v>加班</v>
          </cell>
        </row>
        <row r="588">
          <cell r="B588">
            <v>1753</v>
          </cell>
          <cell r="C588" t="str">
            <v>SOK DEN</v>
          </cell>
          <cell r="D588">
            <v>44593</v>
          </cell>
          <cell r="E588" t="str">
            <v>上午</v>
          </cell>
          <cell r="F588" t="str">
            <v>◇</v>
          </cell>
        </row>
        <row r="588">
          <cell r="H588" t="str">
            <v>√</v>
          </cell>
          <cell r="I588" t="str">
            <v>√</v>
          </cell>
          <cell r="J588" t="str">
            <v>√</v>
          </cell>
          <cell r="K588" t="str">
            <v>√</v>
          </cell>
          <cell r="L588" t="str">
            <v>Ο</v>
          </cell>
          <cell r="M588" t="str">
            <v>Ο</v>
          </cell>
        </row>
        <row r="588">
          <cell r="O588" t="str">
            <v>Ο</v>
          </cell>
          <cell r="P588" t="str">
            <v>Ο</v>
          </cell>
          <cell r="Q588" t="str">
            <v>Ο</v>
          </cell>
          <cell r="R588" t="str">
            <v>Ο</v>
          </cell>
          <cell r="S588" t="str">
            <v>Ο</v>
          </cell>
          <cell r="T588" t="str">
            <v>Ο</v>
          </cell>
        </row>
        <row r="588">
          <cell r="AK588">
            <v>4</v>
          </cell>
          <cell r="AL588">
            <v>0</v>
          </cell>
          <cell r="AM588">
            <v>0</v>
          </cell>
          <cell r="AN588">
            <v>0</v>
          </cell>
          <cell r="AO588">
            <v>1</v>
          </cell>
        </row>
        <row r="589">
          <cell r="E589" t="str">
            <v>下午</v>
          </cell>
          <cell r="F589" t="str">
            <v>◇</v>
          </cell>
        </row>
        <row r="589">
          <cell r="H589" t="str">
            <v>√</v>
          </cell>
          <cell r="I589" t="str">
            <v>√</v>
          </cell>
          <cell r="J589" t="str">
            <v>√</v>
          </cell>
          <cell r="K589" t="str">
            <v>√</v>
          </cell>
          <cell r="L589" t="str">
            <v>Ο</v>
          </cell>
          <cell r="M589" t="str">
            <v>Ο</v>
          </cell>
        </row>
        <row r="589">
          <cell r="O589" t="str">
            <v>Ο</v>
          </cell>
          <cell r="P589" t="str">
            <v>Ο</v>
          </cell>
          <cell r="Q589" t="str">
            <v>Ο</v>
          </cell>
          <cell r="R589" t="str">
            <v>Ο</v>
          </cell>
          <cell r="S589" t="str">
            <v>Ο</v>
          </cell>
          <cell r="T589" t="str">
            <v>Ο</v>
          </cell>
        </row>
        <row r="590">
          <cell r="E590" t="str">
            <v>加班</v>
          </cell>
        </row>
        <row r="591">
          <cell r="B591">
            <v>1830</v>
          </cell>
          <cell r="C591" t="str">
            <v>NIN SARIN</v>
          </cell>
          <cell r="D591">
            <v>44607</v>
          </cell>
          <cell r="E591" t="str">
            <v>上午</v>
          </cell>
          <cell r="F591" t="str">
            <v>◇</v>
          </cell>
        </row>
        <row r="591">
          <cell r="H591" t="str">
            <v>√</v>
          </cell>
          <cell r="I591" t="str">
            <v>√</v>
          </cell>
          <cell r="J591" t="str">
            <v>Ο</v>
          </cell>
          <cell r="K591" t="str">
            <v>Ο</v>
          </cell>
          <cell r="L591" t="str">
            <v>Ο</v>
          </cell>
          <cell r="M591" t="str">
            <v>Ο</v>
          </cell>
        </row>
        <row r="591">
          <cell r="O591" t="str">
            <v>Ο</v>
          </cell>
          <cell r="P591" t="str">
            <v>Ο</v>
          </cell>
          <cell r="Q591" t="str">
            <v>Ο</v>
          </cell>
          <cell r="R591" t="str">
            <v>Ο</v>
          </cell>
          <cell r="S591" t="str">
            <v>Ο</v>
          </cell>
          <cell r="T591" t="str">
            <v>Ο</v>
          </cell>
        </row>
        <row r="591">
          <cell r="AK591">
            <v>2</v>
          </cell>
          <cell r="AL591">
            <v>0</v>
          </cell>
          <cell r="AM591">
            <v>0</v>
          </cell>
          <cell r="AN591">
            <v>0</v>
          </cell>
          <cell r="AO591">
            <v>1</v>
          </cell>
        </row>
        <row r="592">
          <cell r="E592" t="str">
            <v>下午</v>
          </cell>
          <cell r="F592" t="str">
            <v>◇</v>
          </cell>
        </row>
        <row r="592">
          <cell r="H592" t="str">
            <v>√</v>
          </cell>
          <cell r="I592" t="str">
            <v>√</v>
          </cell>
          <cell r="J592" t="str">
            <v>Ο</v>
          </cell>
          <cell r="K592" t="str">
            <v>Ο</v>
          </cell>
          <cell r="L592" t="str">
            <v>Ο</v>
          </cell>
          <cell r="M592" t="str">
            <v>Ο</v>
          </cell>
        </row>
        <row r="592">
          <cell r="O592" t="str">
            <v>Ο</v>
          </cell>
          <cell r="P592" t="str">
            <v>Ο</v>
          </cell>
          <cell r="Q592" t="str">
            <v>Ο</v>
          </cell>
          <cell r="R592" t="str">
            <v>Ο</v>
          </cell>
          <cell r="S592" t="str">
            <v>Ο</v>
          </cell>
          <cell r="T592" t="str">
            <v>Ο</v>
          </cell>
        </row>
        <row r="593">
          <cell r="E593" t="str">
            <v>加班</v>
          </cell>
        </row>
        <row r="594">
          <cell r="B594">
            <v>1863</v>
          </cell>
          <cell r="C594" t="str">
            <v>KEO SAMUT</v>
          </cell>
          <cell r="D594">
            <v>44614</v>
          </cell>
          <cell r="E594" t="str">
            <v>上午</v>
          </cell>
          <cell r="F594" t="str">
            <v>◇</v>
          </cell>
        </row>
        <row r="594">
          <cell r="H594" t="str">
            <v>√</v>
          </cell>
          <cell r="I594" t="str">
            <v>√</v>
          </cell>
          <cell r="J594" t="str">
            <v>√</v>
          </cell>
          <cell r="K594" t="str">
            <v>√</v>
          </cell>
          <cell r="L594" t="str">
            <v>Ο</v>
          </cell>
          <cell r="M594" t="str">
            <v>Ο</v>
          </cell>
        </row>
        <row r="594">
          <cell r="O594" t="str">
            <v>Ο</v>
          </cell>
          <cell r="P594" t="str">
            <v>Ο</v>
          </cell>
          <cell r="Q594" t="str">
            <v>Ο</v>
          </cell>
          <cell r="R594" t="str">
            <v>Ο</v>
          </cell>
          <cell r="S594" t="str">
            <v>Ο</v>
          </cell>
          <cell r="T594" t="str">
            <v>Ο</v>
          </cell>
        </row>
        <row r="594">
          <cell r="AK594">
            <v>4</v>
          </cell>
          <cell r="AL594">
            <v>0</v>
          </cell>
          <cell r="AM594">
            <v>0</v>
          </cell>
          <cell r="AN594">
            <v>0</v>
          </cell>
          <cell r="AO594">
            <v>1</v>
          </cell>
        </row>
        <row r="595">
          <cell r="E595" t="str">
            <v>下午</v>
          </cell>
          <cell r="F595" t="str">
            <v>◇</v>
          </cell>
        </row>
        <row r="595">
          <cell r="H595" t="str">
            <v>√</v>
          </cell>
          <cell r="I595" t="str">
            <v>√</v>
          </cell>
          <cell r="J595" t="str">
            <v>√</v>
          </cell>
          <cell r="K595" t="str">
            <v>√</v>
          </cell>
          <cell r="L595" t="str">
            <v>Ο</v>
          </cell>
          <cell r="M595" t="str">
            <v>Ο</v>
          </cell>
        </row>
        <row r="595">
          <cell r="O595" t="str">
            <v>Ο</v>
          </cell>
          <cell r="P595" t="str">
            <v>Ο</v>
          </cell>
          <cell r="Q595" t="str">
            <v>Ο</v>
          </cell>
          <cell r="R595" t="str">
            <v>Ο</v>
          </cell>
          <cell r="S595" t="str">
            <v>Ο</v>
          </cell>
          <cell r="T595" t="str">
            <v>Ο</v>
          </cell>
        </row>
        <row r="596">
          <cell r="E596" t="str">
            <v>加班</v>
          </cell>
        </row>
        <row r="597">
          <cell r="B597">
            <v>1870</v>
          </cell>
          <cell r="C597" t="str">
            <v>SOT LIS</v>
          </cell>
          <cell r="D597">
            <v>44615</v>
          </cell>
          <cell r="E597" t="str">
            <v>上午</v>
          </cell>
          <cell r="F597" t="str">
            <v>◇</v>
          </cell>
        </row>
        <row r="597">
          <cell r="H597" t="str">
            <v>√</v>
          </cell>
          <cell r="I597" t="str">
            <v>√</v>
          </cell>
          <cell r="J597" t="str">
            <v>√</v>
          </cell>
          <cell r="K597" t="str">
            <v>√</v>
          </cell>
          <cell r="L597" t="str">
            <v>Ο</v>
          </cell>
          <cell r="M597" t="str">
            <v>Ο</v>
          </cell>
        </row>
        <row r="597">
          <cell r="O597" t="str">
            <v>Ο</v>
          </cell>
          <cell r="P597" t="str">
            <v>Ο</v>
          </cell>
          <cell r="Q597" t="str">
            <v>Ο</v>
          </cell>
          <cell r="R597" t="str">
            <v>Ο</v>
          </cell>
          <cell r="S597" t="str">
            <v>Ο</v>
          </cell>
          <cell r="T597" t="str">
            <v>Ο</v>
          </cell>
        </row>
        <row r="597">
          <cell r="AK597">
            <v>4</v>
          </cell>
          <cell r="AL597">
            <v>0</v>
          </cell>
          <cell r="AM597">
            <v>0</v>
          </cell>
          <cell r="AN597">
            <v>0</v>
          </cell>
          <cell r="AO597">
            <v>1</v>
          </cell>
        </row>
        <row r="598">
          <cell r="E598" t="str">
            <v>下午</v>
          </cell>
          <cell r="F598" t="str">
            <v>◇</v>
          </cell>
        </row>
        <row r="598">
          <cell r="H598" t="str">
            <v>√</v>
          </cell>
          <cell r="I598" t="str">
            <v>√</v>
          </cell>
          <cell r="J598" t="str">
            <v>√</v>
          </cell>
          <cell r="K598" t="str">
            <v>√</v>
          </cell>
          <cell r="L598" t="str">
            <v>Ο</v>
          </cell>
          <cell r="M598" t="str">
            <v>Ο</v>
          </cell>
        </row>
        <row r="598">
          <cell r="O598" t="str">
            <v>Ο</v>
          </cell>
          <cell r="P598" t="str">
            <v>Ο</v>
          </cell>
          <cell r="Q598" t="str">
            <v>Ο</v>
          </cell>
          <cell r="R598" t="str">
            <v>Ο</v>
          </cell>
          <cell r="S598" t="str">
            <v>Ο</v>
          </cell>
          <cell r="T598" t="str">
            <v>Ο</v>
          </cell>
        </row>
        <row r="599">
          <cell r="E599" t="str">
            <v>加班</v>
          </cell>
        </row>
        <row r="600">
          <cell r="B600">
            <v>1984</v>
          </cell>
          <cell r="C600" t="str">
            <v>KONG RIDA</v>
          </cell>
          <cell r="D600">
            <v>44637</v>
          </cell>
          <cell r="E600" t="str">
            <v>上午</v>
          </cell>
          <cell r="F600" t="str">
            <v>◇</v>
          </cell>
        </row>
        <row r="600">
          <cell r="H600" t="str">
            <v>√</v>
          </cell>
          <cell r="I600" t="str">
            <v>√</v>
          </cell>
          <cell r="J600" t="str">
            <v>√</v>
          </cell>
          <cell r="K600" t="str">
            <v>√</v>
          </cell>
          <cell r="L600" t="str">
            <v>Ο</v>
          </cell>
          <cell r="M600" t="str">
            <v>Ο</v>
          </cell>
        </row>
        <row r="600">
          <cell r="O600" t="str">
            <v>Ο</v>
          </cell>
          <cell r="P600" t="str">
            <v>Ο</v>
          </cell>
          <cell r="Q600" t="str">
            <v>Ο</v>
          </cell>
          <cell r="R600" t="str">
            <v>Ο</v>
          </cell>
          <cell r="S600" t="str">
            <v>Ο</v>
          </cell>
          <cell r="T600" t="str">
            <v>Ο</v>
          </cell>
        </row>
        <row r="600">
          <cell r="AK600">
            <v>4</v>
          </cell>
          <cell r="AL600">
            <v>0</v>
          </cell>
          <cell r="AM600">
            <v>0</v>
          </cell>
          <cell r="AN600">
            <v>0</v>
          </cell>
          <cell r="AO600">
            <v>1</v>
          </cell>
        </row>
        <row r="601">
          <cell r="E601" t="str">
            <v>下午</v>
          </cell>
          <cell r="F601" t="str">
            <v>◇</v>
          </cell>
        </row>
        <row r="601">
          <cell r="H601" t="str">
            <v>√</v>
          </cell>
          <cell r="I601" t="str">
            <v>√</v>
          </cell>
          <cell r="J601" t="str">
            <v>√</v>
          </cell>
          <cell r="K601" t="str">
            <v>√</v>
          </cell>
          <cell r="L601" t="str">
            <v>Ο</v>
          </cell>
          <cell r="M601" t="str">
            <v>Ο</v>
          </cell>
        </row>
        <row r="601">
          <cell r="O601" t="str">
            <v>Ο</v>
          </cell>
          <cell r="P601" t="str">
            <v>Ο</v>
          </cell>
          <cell r="Q601" t="str">
            <v>Ο</v>
          </cell>
          <cell r="R601" t="str">
            <v>Ο</v>
          </cell>
          <cell r="S601" t="str">
            <v>Ο</v>
          </cell>
          <cell r="T601" t="str">
            <v>Ο</v>
          </cell>
        </row>
        <row r="602">
          <cell r="E602" t="str">
            <v>加班</v>
          </cell>
        </row>
        <row r="603">
          <cell r="B603">
            <v>1988</v>
          </cell>
          <cell r="C603" t="str">
            <v>NOUN SAMITH</v>
          </cell>
          <cell r="D603">
            <v>44638</v>
          </cell>
          <cell r="E603" t="str">
            <v>上午</v>
          </cell>
          <cell r="F603" t="str">
            <v>◇</v>
          </cell>
        </row>
        <row r="603">
          <cell r="H603" t="str">
            <v>√</v>
          </cell>
          <cell r="I603" t="str">
            <v>√</v>
          </cell>
          <cell r="J603" t="str">
            <v>√</v>
          </cell>
          <cell r="K603" t="str">
            <v>√</v>
          </cell>
          <cell r="L603" t="str">
            <v>Ο</v>
          </cell>
          <cell r="M603" t="str">
            <v>Ο</v>
          </cell>
        </row>
        <row r="603">
          <cell r="O603" t="str">
            <v>Ο</v>
          </cell>
          <cell r="P603" t="str">
            <v>Ο</v>
          </cell>
          <cell r="Q603" t="str">
            <v>Ο</v>
          </cell>
          <cell r="R603" t="str">
            <v>Ο</v>
          </cell>
          <cell r="S603" t="str">
            <v>Ο</v>
          </cell>
          <cell r="T603" t="str">
            <v>Ο</v>
          </cell>
        </row>
        <row r="603">
          <cell r="AK603">
            <v>4</v>
          </cell>
          <cell r="AL603">
            <v>0</v>
          </cell>
          <cell r="AM603">
            <v>0</v>
          </cell>
          <cell r="AN603">
            <v>0</v>
          </cell>
          <cell r="AO603">
            <v>1</v>
          </cell>
        </row>
        <row r="604">
          <cell r="E604" t="str">
            <v>下午</v>
          </cell>
          <cell r="F604" t="str">
            <v>◇</v>
          </cell>
        </row>
        <row r="604">
          <cell r="H604" t="str">
            <v>√</v>
          </cell>
          <cell r="I604" t="str">
            <v>√</v>
          </cell>
          <cell r="J604" t="str">
            <v>√</v>
          </cell>
          <cell r="K604" t="str">
            <v>√</v>
          </cell>
          <cell r="L604" t="str">
            <v>Ο</v>
          </cell>
          <cell r="M604" t="str">
            <v>Ο</v>
          </cell>
        </row>
        <row r="604">
          <cell r="O604" t="str">
            <v>Ο</v>
          </cell>
          <cell r="P604" t="str">
            <v>Ο</v>
          </cell>
          <cell r="Q604" t="str">
            <v>Ο</v>
          </cell>
          <cell r="R604" t="str">
            <v>Ο</v>
          </cell>
          <cell r="S604" t="str">
            <v>Ο</v>
          </cell>
          <cell r="T604" t="str">
            <v>Ο</v>
          </cell>
        </row>
        <row r="605">
          <cell r="E605" t="str">
            <v>加班</v>
          </cell>
        </row>
        <row r="606">
          <cell r="B606">
            <v>1989</v>
          </cell>
          <cell r="C606" t="str">
            <v>PREAB MARADY</v>
          </cell>
          <cell r="D606">
            <v>44638</v>
          </cell>
          <cell r="E606" t="str">
            <v>上午</v>
          </cell>
          <cell r="F606" t="str">
            <v>◇</v>
          </cell>
        </row>
        <row r="606">
          <cell r="H606" t="str">
            <v>√</v>
          </cell>
          <cell r="I606" t="str">
            <v>√</v>
          </cell>
          <cell r="J606" t="str">
            <v>√</v>
          </cell>
          <cell r="K606" t="str">
            <v>√</v>
          </cell>
          <cell r="L606" t="str">
            <v>√</v>
          </cell>
          <cell r="M606" t="str">
            <v>Ο</v>
          </cell>
        </row>
        <row r="606">
          <cell r="O606" t="str">
            <v>Ο</v>
          </cell>
          <cell r="P606" t="str">
            <v>Ο</v>
          </cell>
          <cell r="Q606" t="str">
            <v>Ο</v>
          </cell>
          <cell r="R606" t="str">
            <v>Ο</v>
          </cell>
          <cell r="S606" t="str">
            <v>Ο</v>
          </cell>
          <cell r="T606" t="str">
            <v>Ο</v>
          </cell>
        </row>
        <row r="606">
          <cell r="AK606">
            <v>5</v>
          </cell>
          <cell r="AL606">
            <v>0</v>
          </cell>
          <cell r="AM606">
            <v>0</v>
          </cell>
          <cell r="AN606">
            <v>0</v>
          </cell>
          <cell r="AO606">
            <v>1</v>
          </cell>
        </row>
        <row r="607">
          <cell r="E607" t="str">
            <v>下午</v>
          </cell>
          <cell r="F607" t="str">
            <v>◇</v>
          </cell>
        </row>
        <row r="607">
          <cell r="H607" t="str">
            <v>√</v>
          </cell>
          <cell r="I607" t="str">
            <v>√</v>
          </cell>
          <cell r="J607" t="str">
            <v>√</v>
          </cell>
          <cell r="K607" t="str">
            <v>√</v>
          </cell>
          <cell r="L607" t="str">
            <v>√</v>
          </cell>
          <cell r="M607" t="str">
            <v>Ο</v>
          </cell>
        </row>
        <row r="607">
          <cell r="O607" t="str">
            <v>Ο</v>
          </cell>
          <cell r="P607" t="str">
            <v>Ο</v>
          </cell>
          <cell r="Q607" t="str">
            <v>Ο</v>
          </cell>
          <cell r="R607" t="str">
            <v>Ο</v>
          </cell>
          <cell r="S607" t="str">
            <v>Ο</v>
          </cell>
          <cell r="T607" t="str">
            <v>Ο</v>
          </cell>
        </row>
        <row r="608">
          <cell r="E608" t="str">
            <v>加班</v>
          </cell>
        </row>
        <row r="609">
          <cell r="B609">
            <v>1997</v>
          </cell>
          <cell r="C609" t="str">
            <v>BRACH SABAY</v>
          </cell>
          <cell r="D609">
            <v>44639</v>
          </cell>
          <cell r="E609" t="str">
            <v>上午</v>
          </cell>
          <cell r="F609" t="str">
            <v>◇</v>
          </cell>
        </row>
        <row r="609">
          <cell r="H609" t="str">
            <v>√</v>
          </cell>
          <cell r="I609" t="str">
            <v>√</v>
          </cell>
          <cell r="J609" t="str">
            <v>√</v>
          </cell>
          <cell r="K609" t="str">
            <v>√</v>
          </cell>
          <cell r="L609" t="str">
            <v>Ο</v>
          </cell>
          <cell r="M609" t="str">
            <v>Ο</v>
          </cell>
        </row>
        <row r="609">
          <cell r="O609" t="str">
            <v>Ο</v>
          </cell>
          <cell r="P609" t="str">
            <v>Ο</v>
          </cell>
          <cell r="Q609" t="str">
            <v>Ο</v>
          </cell>
          <cell r="R609" t="str">
            <v>Ο</v>
          </cell>
          <cell r="S609" t="str">
            <v>Ο</v>
          </cell>
          <cell r="T609" t="str">
            <v>Ο</v>
          </cell>
        </row>
        <row r="609">
          <cell r="AK609">
            <v>4</v>
          </cell>
          <cell r="AL609">
            <v>0</v>
          </cell>
          <cell r="AM609">
            <v>0</v>
          </cell>
          <cell r="AN609">
            <v>0</v>
          </cell>
          <cell r="AO609">
            <v>1</v>
          </cell>
        </row>
        <row r="610">
          <cell r="E610" t="str">
            <v>下午</v>
          </cell>
          <cell r="F610" t="str">
            <v>◇</v>
          </cell>
        </row>
        <row r="610">
          <cell r="H610" t="str">
            <v>√</v>
          </cell>
          <cell r="I610" t="str">
            <v>√</v>
          </cell>
          <cell r="J610" t="str">
            <v>√</v>
          </cell>
          <cell r="K610" t="str">
            <v>√</v>
          </cell>
          <cell r="L610" t="str">
            <v>Ο</v>
          </cell>
          <cell r="M610" t="str">
            <v>Ο</v>
          </cell>
        </row>
        <row r="610">
          <cell r="O610" t="str">
            <v>Ο</v>
          </cell>
          <cell r="P610" t="str">
            <v>Ο</v>
          </cell>
          <cell r="Q610" t="str">
            <v>Ο</v>
          </cell>
          <cell r="R610" t="str">
            <v>Ο</v>
          </cell>
          <cell r="S610" t="str">
            <v>Ο</v>
          </cell>
          <cell r="T610" t="str">
            <v>Ο</v>
          </cell>
        </row>
        <row r="611">
          <cell r="E611" t="str">
            <v>加班</v>
          </cell>
        </row>
        <row r="612">
          <cell r="B612">
            <v>2032</v>
          </cell>
          <cell r="C612" t="str">
            <v>REY CHANTEVY</v>
          </cell>
          <cell r="D612">
            <v>44671</v>
          </cell>
          <cell r="E612" t="str">
            <v>上午</v>
          </cell>
          <cell r="F612" t="str">
            <v>◇</v>
          </cell>
        </row>
        <row r="612">
          <cell r="H612" t="str">
            <v>√</v>
          </cell>
          <cell r="I612" t="str">
            <v>√</v>
          </cell>
          <cell r="J612" t="str">
            <v>√</v>
          </cell>
          <cell r="K612" t="str">
            <v>√</v>
          </cell>
          <cell r="L612" t="str">
            <v>√</v>
          </cell>
          <cell r="M612" t="str">
            <v>Ο</v>
          </cell>
        </row>
        <row r="612">
          <cell r="O612" t="str">
            <v>Ο</v>
          </cell>
          <cell r="P612" t="str">
            <v>Ο</v>
          </cell>
          <cell r="Q612" t="str">
            <v>Ο</v>
          </cell>
          <cell r="R612" t="str">
            <v>Ο</v>
          </cell>
          <cell r="S612" t="str">
            <v>Ο</v>
          </cell>
          <cell r="T612" t="str">
            <v>Ο</v>
          </cell>
        </row>
        <row r="612">
          <cell r="AK612">
            <v>5</v>
          </cell>
          <cell r="AL612">
            <v>0</v>
          </cell>
          <cell r="AM612">
            <v>0</v>
          </cell>
          <cell r="AN612">
            <v>0</v>
          </cell>
          <cell r="AO612">
            <v>1</v>
          </cell>
        </row>
        <row r="613">
          <cell r="E613" t="str">
            <v>下午</v>
          </cell>
          <cell r="F613" t="str">
            <v>◇</v>
          </cell>
        </row>
        <row r="613">
          <cell r="H613" t="str">
            <v>√</v>
          </cell>
          <cell r="I613" t="str">
            <v>√</v>
          </cell>
          <cell r="J613" t="str">
            <v>√</v>
          </cell>
          <cell r="K613" t="str">
            <v>√</v>
          </cell>
          <cell r="L613" t="str">
            <v>√</v>
          </cell>
          <cell r="M613" t="str">
            <v>Ο</v>
          </cell>
        </row>
        <row r="613">
          <cell r="O613" t="str">
            <v>Ο</v>
          </cell>
          <cell r="P613" t="str">
            <v>Ο</v>
          </cell>
          <cell r="Q613" t="str">
            <v>Ο</v>
          </cell>
          <cell r="R613" t="str">
            <v>Ο</v>
          </cell>
          <cell r="S613" t="str">
            <v>Ο</v>
          </cell>
          <cell r="T613" t="str">
            <v>Ο</v>
          </cell>
        </row>
        <row r="614">
          <cell r="E614" t="str">
            <v>加班</v>
          </cell>
        </row>
        <row r="615">
          <cell r="B615">
            <v>2034</v>
          </cell>
          <cell r="C615" t="str">
            <v>POEM TOLA</v>
          </cell>
          <cell r="D615">
            <v>44671</v>
          </cell>
          <cell r="E615" t="str">
            <v>上午</v>
          </cell>
          <cell r="F615" t="str">
            <v>◇</v>
          </cell>
        </row>
        <row r="615">
          <cell r="H615" t="str">
            <v>√</v>
          </cell>
          <cell r="I615" t="str">
            <v>√</v>
          </cell>
          <cell r="J615" t="str">
            <v>√</v>
          </cell>
          <cell r="K615" t="str">
            <v>√</v>
          </cell>
          <cell r="L615" t="str">
            <v>√</v>
          </cell>
          <cell r="M615" t="str">
            <v>Ο</v>
          </cell>
        </row>
        <row r="615">
          <cell r="O615" t="str">
            <v>Ο</v>
          </cell>
          <cell r="P615" t="str">
            <v>Ο</v>
          </cell>
          <cell r="Q615" t="str">
            <v>Ο</v>
          </cell>
          <cell r="R615" t="str">
            <v>Ο</v>
          </cell>
          <cell r="S615" t="str">
            <v>Ο</v>
          </cell>
          <cell r="T615" t="str">
            <v>Ο</v>
          </cell>
        </row>
        <row r="615">
          <cell r="AK615">
            <v>5</v>
          </cell>
          <cell r="AL615">
            <v>0</v>
          </cell>
          <cell r="AM615">
            <v>0</v>
          </cell>
          <cell r="AN615">
            <v>0</v>
          </cell>
          <cell r="AO615">
            <v>1</v>
          </cell>
        </row>
        <row r="616">
          <cell r="E616" t="str">
            <v>下午</v>
          </cell>
          <cell r="F616" t="str">
            <v>◇</v>
          </cell>
        </row>
        <row r="616">
          <cell r="H616" t="str">
            <v>√</v>
          </cell>
          <cell r="I616" t="str">
            <v>√</v>
          </cell>
          <cell r="J616" t="str">
            <v>√</v>
          </cell>
          <cell r="K616" t="str">
            <v>√</v>
          </cell>
          <cell r="L616" t="str">
            <v>√</v>
          </cell>
          <cell r="M616" t="str">
            <v>Ο</v>
          </cell>
        </row>
        <row r="616">
          <cell r="O616" t="str">
            <v>Ο</v>
          </cell>
          <cell r="P616" t="str">
            <v>Ο</v>
          </cell>
          <cell r="Q616" t="str">
            <v>Ο</v>
          </cell>
          <cell r="R616" t="str">
            <v>Ο</v>
          </cell>
          <cell r="S616" t="str">
            <v>Ο</v>
          </cell>
          <cell r="T616" t="str">
            <v>Ο</v>
          </cell>
        </row>
        <row r="617">
          <cell r="E617" t="str">
            <v>加班</v>
          </cell>
        </row>
        <row r="618">
          <cell r="B618">
            <v>2259</v>
          </cell>
          <cell r="C618" t="str">
            <v>RUS PHKAY</v>
          </cell>
          <cell r="D618">
            <v>44763</v>
          </cell>
          <cell r="E618" t="str">
            <v>上午</v>
          </cell>
          <cell r="F618" t="str">
            <v>◇</v>
          </cell>
        </row>
        <row r="618">
          <cell r="H618" t="str">
            <v>√</v>
          </cell>
          <cell r="I618" t="str">
            <v>√</v>
          </cell>
          <cell r="J618" t="str">
            <v>√</v>
          </cell>
          <cell r="K618" t="str">
            <v>√</v>
          </cell>
          <cell r="L618" t="str">
            <v>√</v>
          </cell>
          <cell r="M618" t="str">
            <v>Ο</v>
          </cell>
        </row>
        <row r="618">
          <cell r="O618" t="str">
            <v>Ο</v>
          </cell>
          <cell r="P618" t="str">
            <v>Ο</v>
          </cell>
          <cell r="Q618" t="str">
            <v>Ο</v>
          </cell>
          <cell r="R618" t="str">
            <v>Ο</v>
          </cell>
          <cell r="S618" t="str">
            <v>Ο</v>
          </cell>
          <cell r="T618" t="str">
            <v>Ο</v>
          </cell>
        </row>
        <row r="618">
          <cell r="AK618">
            <v>4.5</v>
          </cell>
          <cell r="AL618">
            <v>0</v>
          </cell>
          <cell r="AM618">
            <v>0</v>
          </cell>
          <cell r="AN618">
            <v>0</v>
          </cell>
          <cell r="AO618">
            <v>1</v>
          </cell>
        </row>
        <row r="619">
          <cell r="E619" t="str">
            <v>下午</v>
          </cell>
          <cell r="F619" t="str">
            <v>◇</v>
          </cell>
        </row>
        <row r="619">
          <cell r="H619" t="str">
            <v>√</v>
          </cell>
          <cell r="I619" t="str">
            <v>√</v>
          </cell>
          <cell r="J619" t="str">
            <v>×</v>
          </cell>
          <cell r="K619" t="str">
            <v>√</v>
          </cell>
          <cell r="L619" t="str">
            <v>√</v>
          </cell>
          <cell r="M619" t="str">
            <v>Ο</v>
          </cell>
        </row>
        <row r="619">
          <cell r="O619" t="str">
            <v>Ο</v>
          </cell>
          <cell r="P619" t="str">
            <v>Ο</v>
          </cell>
          <cell r="Q619" t="str">
            <v>Ο</v>
          </cell>
          <cell r="R619" t="str">
            <v>Ο</v>
          </cell>
          <cell r="S619" t="str">
            <v>Ο</v>
          </cell>
          <cell r="T619" t="str">
            <v>Ο</v>
          </cell>
        </row>
        <row r="620">
          <cell r="E620" t="str">
            <v>加班</v>
          </cell>
        </row>
        <row r="621">
          <cell r="B621">
            <v>2282</v>
          </cell>
          <cell r="C621" t="str">
            <v>CHHENG CHHANG</v>
          </cell>
          <cell r="D621">
            <v>44854</v>
          </cell>
          <cell r="E621" t="str">
            <v>上午</v>
          </cell>
          <cell r="F621" t="str">
            <v>◇</v>
          </cell>
        </row>
        <row r="621">
          <cell r="H621" t="str">
            <v>√</v>
          </cell>
          <cell r="I621" t="str">
            <v>√</v>
          </cell>
          <cell r="J621" t="str">
            <v>√</v>
          </cell>
          <cell r="K621" t="str">
            <v>√</v>
          </cell>
          <cell r="L621" t="str">
            <v>Ο</v>
          </cell>
          <cell r="M621" t="str">
            <v>Ο</v>
          </cell>
        </row>
        <row r="621">
          <cell r="O621" t="str">
            <v>Ο</v>
          </cell>
          <cell r="P621" t="str">
            <v>Ο</v>
          </cell>
          <cell r="Q621" t="str">
            <v>Ο</v>
          </cell>
          <cell r="R621" t="str">
            <v>Ο</v>
          </cell>
          <cell r="S621" t="str">
            <v>Ο</v>
          </cell>
          <cell r="T621" t="str">
            <v>Ο</v>
          </cell>
        </row>
        <row r="621">
          <cell r="AK621">
            <v>4</v>
          </cell>
          <cell r="AL621">
            <v>0</v>
          </cell>
          <cell r="AM621">
            <v>0</v>
          </cell>
          <cell r="AN621">
            <v>0</v>
          </cell>
          <cell r="AO621">
            <v>1</v>
          </cell>
        </row>
        <row r="622">
          <cell r="E622" t="str">
            <v>下午</v>
          </cell>
          <cell r="F622" t="str">
            <v>◇</v>
          </cell>
        </row>
        <row r="622">
          <cell r="H622" t="str">
            <v>√</v>
          </cell>
          <cell r="I622" t="str">
            <v>√</v>
          </cell>
          <cell r="J622" t="str">
            <v>√</v>
          </cell>
          <cell r="K622" t="str">
            <v>√</v>
          </cell>
          <cell r="L622" t="str">
            <v>Ο</v>
          </cell>
          <cell r="M622" t="str">
            <v>Ο</v>
          </cell>
        </row>
        <row r="622">
          <cell r="O622" t="str">
            <v>Ο</v>
          </cell>
          <cell r="P622" t="str">
            <v>Ο</v>
          </cell>
          <cell r="Q622" t="str">
            <v>Ο</v>
          </cell>
          <cell r="R622" t="str">
            <v>Ο</v>
          </cell>
          <cell r="S622" t="str">
            <v>Ο</v>
          </cell>
          <cell r="T622" t="str">
            <v>Ο</v>
          </cell>
        </row>
        <row r="623">
          <cell r="E623" t="str">
            <v>加班</v>
          </cell>
        </row>
        <row r="624">
          <cell r="B624">
            <v>438</v>
          </cell>
          <cell r="C624" t="str">
            <v>SO SOKHA</v>
          </cell>
          <cell r="D624">
            <v>44125</v>
          </cell>
          <cell r="E624" t="str">
            <v>上午</v>
          </cell>
          <cell r="F624" t="str">
            <v>◇</v>
          </cell>
        </row>
        <row r="624">
          <cell r="H624" t="str">
            <v>√</v>
          </cell>
          <cell r="I624" t="str">
            <v>√</v>
          </cell>
          <cell r="J624" t="str">
            <v>√</v>
          </cell>
          <cell r="K624" t="str">
            <v>√</v>
          </cell>
          <cell r="L624" t="str">
            <v>√</v>
          </cell>
          <cell r="M624" t="str">
            <v>√</v>
          </cell>
        </row>
        <row r="624">
          <cell r="O624" t="str">
            <v>√</v>
          </cell>
          <cell r="P624" t="str">
            <v>√</v>
          </cell>
          <cell r="Q624" t="str">
            <v>√</v>
          </cell>
          <cell r="R624" t="str">
            <v>√</v>
          </cell>
          <cell r="S624" t="str">
            <v>√</v>
          </cell>
          <cell r="T624" t="str">
            <v>√</v>
          </cell>
        </row>
        <row r="624">
          <cell r="V624" t="str">
            <v>√</v>
          </cell>
          <cell r="W624" t="str">
            <v>√</v>
          </cell>
          <cell r="X624" t="str">
            <v>√</v>
          </cell>
          <cell r="Y624" t="str">
            <v>√</v>
          </cell>
          <cell r="Z624" t="str">
            <v>√</v>
          </cell>
        </row>
        <row r="624">
          <cell r="AD624" t="str">
            <v>√</v>
          </cell>
          <cell r="AE624" t="str">
            <v>√</v>
          </cell>
          <cell r="AF624" t="str">
            <v>√</v>
          </cell>
          <cell r="AG624" t="str">
            <v>√</v>
          </cell>
          <cell r="AH624" t="str">
            <v>√</v>
          </cell>
        </row>
        <row r="624">
          <cell r="AJ624" t="str">
            <v>√</v>
          </cell>
          <cell r="AK624">
            <v>22.5</v>
          </cell>
          <cell r="AL624">
            <v>0</v>
          </cell>
          <cell r="AM624">
            <v>0.5</v>
          </cell>
          <cell r="AN624">
            <v>0</v>
          </cell>
          <cell r="AO624">
            <v>1</v>
          </cell>
        </row>
        <row r="625">
          <cell r="E625" t="str">
            <v>下午</v>
          </cell>
          <cell r="F625" t="str">
            <v>◇</v>
          </cell>
        </row>
        <row r="625">
          <cell r="H625" t="str">
            <v>√</v>
          </cell>
          <cell r="I625" t="str">
            <v>√</v>
          </cell>
          <cell r="J625" t="str">
            <v>√</v>
          </cell>
          <cell r="K625" t="str">
            <v>√</v>
          </cell>
          <cell r="L625" t="str">
            <v>√</v>
          </cell>
          <cell r="M625" t="str">
            <v>√</v>
          </cell>
        </row>
        <row r="625">
          <cell r="O625" t="str">
            <v>√</v>
          </cell>
          <cell r="P625" t="str">
            <v>√</v>
          </cell>
          <cell r="Q625" t="str">
            <v>√</v>
          </cell>
          <cell r="R625" t="str">
            <v>√</v>
          </cell>
          <cell r="S625" t="str">
            <v>√</v>
          </cell>
          <cell r="T625" t="str">
            <v>√</v>
          </cell>
        </row>
        <row r="625">
          <cell r="V625" t="str">
            <v>√</v>
          </cell>
          <cell r="W625" t="str">
            <v>√</v>
          </cell>
          <cell r="X625" t="str">
            <v>√</v>
          </cell>
          <cell r="Y625" t="str">
            <v>√</v>
          </cell>
          <cell r="Z625" t="str">
            <v>Δ</v>
          </cell>
        </row>
        <row r="625">
          <cell r="AD625" t="str">
            <v>√</v>
          </cell>
          <cell r="AE625" t="str">
            <v>√</v>
          </cell>
          <cell r="AF625" t="str">
            <v>√</v>
          </cell>
          <cell r="AG625" t="str">
            <v>√</v>
          </cell>
          <cell r="AH625" t="str">
            <v>√</v>
          </cell>
        </row>
        <row r="625">
          <cell r="AJ625" t="str">
            <v>√</v>
          </cell>
        </row>
        <row r="626">
          <cell r="E626" t="str">
            <v>加班</v>
          </cell>
        </row>
        <row r="627">
          <cell r="B627">
            <v>894</v>
          </cell>
          <cell r="C627" t="str">
            <v>YI SREYPECH</v>
          </cell>
          <cell r="D627">
            <v>44320</v>
          </cell>
          <cell r="E627" t="str">
            <v>上午</v>
          </cell>
          <cell r="F627" t="str">
            <v>◇</v>
          </cell>
        </row>
        <row r="627">
          <cell r="H627" t="str">
            <v>√</v>
          </cell>
          <cell r="I627" t="str">
            <v>√</v>
          </cell>
          <cell r="J627" t="str">
            <v>Ο</v>
          </cell>
          <cell r="K627" t="str">
            <v>Ο</v>
          </cell>
          <cell r="L627" t="str">
            <v>Ο</v>
          </cell>
          <cell r="M627" t="str">
            <v>Ο</v>
          </cell>
        </row>
        <row r="627">
          <cell r="O627" t="str">
            <v>Ο</v>
          </cell>
          <cell r="P627" t="str">
            <v>Ο</v>
          </cell>
          <cell r="Q627" t="str">
            <v>Ο</v>
          </cell>
          <cell r="R627" t="str">
            <v>Ο</v>
          </cell>
          <cell r="S627" t="str">
            <v>Ο</v>
          </cell>
          <cell r="T627" t="str">
            <v>Ο</v>
          </cell>
        </row>
        <row r="627">
          <cell r="AK627">
            <v>2</v>
          </cell>
          <cell r="AL627">
            <v>0</v>
          </cell>
          <cell r="AM627">
            <v>0</v>
          </cell>
          <cell r="AN627">
            <v>0</v>
          </cell>
          <cell r="AO627">
            <v>1</v>
          </cell>
        </row>
        <row r="628">
          <cell r="E628" t="str">
            <v>下午</v>
          </cell>
          <cell r="F628" t="str">
            <v>◇</v>
          </cell>
        </row>
        <row r="628">
          <cell r="H628" t="str">
            <v>√</v>
          </cell>
          <cell r="I628" t="str">
            <v>√</v>
          </cell>
          <cell r="J628" t="str">
            <v>Ο</v>
          </cell>
          <cell r="K628" t="str">
            <v>Ο</v>
          </cell>
          <cell r="L628" t="str">
            <v>Ο</v>
          </cell>
          <cell r="M628" t="str">
            <v>Ο</v>
          </cell>
        </row>
        <row r="628">
          <cell r="O628" t="str">
            <v>Ο</v>
          </cell>
          <cell r="P628" t="str">
            <v>Ο</v>
          </cell>
          <cell r="Q628" t="str">
            <v>Ο</v>
          </cell>
          <cell r="R628" t="str">
            <v>Ο</v>
          </cell>
          <cell r="S628" t="str">
            <v>Ο</v>
          </cell>
          <cell r="T628" t="str">
            <v>Ο</v>
          </cell>
        </row>
        <row r="629">
          <cell r="E629" t="str">
            <v>加班</v>
          </cell>
        </row>
        <row r="630">
          <cell r="B630">
            <v>357</v>
          </cell>
          <cell r="C630" t="str">
            <v>SUM DY</v>
          </cell>
          <cell r="D630">
            <v>44118</v>
          </cell>
          <cell r="E630" t="str">
            <v>上午</v>
          </cell>
          <cell r="F630" t="str">
            <v>◇</v>
          </cell>
        </row>
        <row r="630">
          <cell r="H630" t="str">
            <v>√</v>
          </cell>
          <cell r="I630" t="str">
            <v>√</v>
          </cell>
          <cell r="J630" t="str">
            <v>√</v>
          </cell>
          <cell r="K630" t="str">
            <v>√</v>
          </cell>
          <cell r="L630" t="str">
            <v>√</v>
          </cell>
          <cell r="M630" t="str">
            <v>◇</v>
          </cell>
        </row>
        <row r="630">
          <cell r="O630" t="str">
            <v>√</v>
          </cell>
          <cell r="P630" t="str">
            <v>√</v>
          </cell>
          <cell r="Q630" t="str">
            <v>√</v>
          </cell>
          <cell r="R630" t="str">
            <v>√</v>
          </cell>
          <cell r="S630" t="str">
            <v>√</v>
          </cell>
          <cell r="T630" t="str">
            <v>◇</v>
          </cell>
        </row>
        <row r="630">
          <cell r="V630" t="str">
            <v>√</v>
          </cell>
        </row>
        <row r="630">
          <cell r="AJ630" t="str">
            <v>√</v>
          </cell>
          <cell r="AK630">
            <v>12</v>
          </cell>
          <cell r="AL630">
            <v>0</v>
          </cell>
          <cell r="AM630">
            <v>0</v>
          </cell>
          <cell r="AN630">
            <v>0</v>
          </cell>
          <cell r="AO630">
            <v>3</v>
          </cell>
        </row>
        <row r="631">
          <cell r="E631" t="str">
            <v>下午</v>
          </cell>
          <cell r="F631" t="str">
            <v>◇</v>
          </cell>
        </row>
        <row r="631">
          <cell r="H631" t="str">
            <v>√</v>
          </cell>
          <cell r="I631" t="str">
            <v>√</v>
          </cell>
          <cell r="J631" t="str">
            <v>√</v>
          </cell>
          <cell r="K631" t="str">
            <v>√</v>
          </cell>
          <cell r="L631" t="str">
            <v>√</v>
          </cell>
          <cell r="M631" t="str">
            <v>◇</v>
          </cell>
        </row>
        <row r="631">
          <cell r="O631" t="str">
            <v>√</v>
          </cell>
          <cell r="P631" t="str">
            <v>√</v>
          </cell>
          <cell r="Q631" t="str">
            <v>√</v>
          </cell>
          <cell r="R631" t="str">
            <v>√</v>
          </cell>
          <cell r="S631" t="str">
            <v>√</v>
          </cell>
          <cell r="T631" t="str">
            <v>◇</v>
          </cell>
        </row>
        <row r="631">
          <cell r="V631" t="str">
            <v>√</v>
          </cell>
        </row>
        <row r="631">
          <cell r="AJ631" t="str">
            <v>√</v>
          </cell>
        </row>
        <row r="632">
          <cell r="E632" t="str">
            <v>加班</v>
          </cell>
        </row>
        <row r="633">
          <cell r="B633">
            <v>544</v>
          </cell>
          <cell r="C633" t="str">
            <v>YIN SARET</v>
          </cell>
          <cell r="D633">
            <v>44138</v>
          </cell>
          <cell r="E633" t="str">
            <v>上午</v>
          </cell>
          <cell r="F633" t="str">
            <v>◇</v>
          </cell>
        </row>
        <row r="633">
          <cell r="H633" t="str">
            <v>√</v>
          </cell>
          <cell r="I633" t="str">
            <v>√</v>
          </cell>
          <cell r="J633" t="str">
            <v>√</v>
          </cell>
          <cell r="K633" t="str">
            <v>√</v>
          </cell>
          <cell r="L633" t="str">
            <v>√</v>
          </cell>
          <cell r="M633" t="str">
            <v>◇</v>
          </cell>
        </row>
        <row r="633">
          <cell r="O633" t="str">
            <v>√</v>
          </cell>
          <cell r="P633" t="str">
            <v>√</v>
          </cell>
          <cell r="Q633" t="str">
            <v>√</v>
          </cell>
          <cell r="R633" t="str">
            <v>√</v>
          </cell>
          <cell r="S633" t="str">
            <v>√</v>
          </cell>
          <cell r="T633" t="str">
            <v>◇</v>
          </cell>
        </row>
        <row r="633">
          <cell r="V633" t="str">
            <v>√</v>
          </cell>
          <cell r="W633" t="str">
            <v>√</v>
          </cell>
          <cell r="X633" t="str">
            <v>√</v>
          </cell>
          <cell r="Y633" t="str">
            <v>√</v>
          </cell>
          <cell r="Z633" t="str">
            <v>√</v>
          </cell>
        </row>
        <row r="633">
          <cell r="AD633" t="str">
            <v>√</v>
          </cell>
          <cell r="AE633" t="str">
            <v>√</v>
          </cell>
          <cell r="AF633" t="str">
            <v>√</v>
          </cell>
          <cell r="AG633" t="str">
            <v>√</v>
          </cell>
          <cell r="AH633" t="str">
            <v>√</v>
          </cell>
        </row>
        <row r="633">
          <cell r="AJ633" t="str">
            <v>√</v>
          </cell>
          <cell r="AK633">
            <v>21</v>
          </cell>
          <cell r="AL633">
            <v>0</v>
          </cell>
          <cell r="AM633">
            <v>0</v>
          </cell>
          <cell r="AN633">
            <v>0</v>
          </cell>
          <cell r="AO633">
            <v>3</v>
          </cell>
        </row>
        <row r="634">
          <cell r="E634" t="str">
            <v>下午</v>
          </cell>
          <cell r="F634" t="str">
            <v>◇</v>
          </cell>
        </row>
        <row r="634">
          <cell r="H634" t="str">
            <v>√</v>
          </cell>
          <cell r="I634" t="str">
            <v>√</v>
          </cell>
          <cell r="J634" t="str">
            <v>√</v>
          </cell>
          <cell r="K634" t="str">
            <v>√</v>
          </cell>
          <cell r="L634" t="str">
            <v>√</v>
          </cell>
          <cell r="M634" t="str">
            <v>◇</v>
          </cell>
        </row>
        <row r="634">
          <cell r="O634" t="str">
            <v>√</v>
          </cell>
          <cell r="P634" t="str">
            <v>√</v>
          </cell>
          <cell r="Q634" t="str">
            <v>√</v>
          </cell>
          <cell r="R634" t="str">
            <v>√</v>
          </cell>
          <cell r="S634" t="str">
            <v>√</v>
          </cell>
          <cell r="T634" t="str">
            <v>◇</v>
          </cell>
        </row>
        <row r="634">
          <cell r="V634" t="str">
            <v>√</v>
          </cell>
          <cell r="W634" t="str">
            <v>√</v>
          </cell>
          <cell r="X634" t="str">
            <v>√</v>
          </cell>
          <cell r="Y634" t="str">
            <v>√</v>
          </cell>
          <cell r="Z634" t="str">
            <v>√</v>
          </cell>
        </row>
        <row r="634">
          <cell r="AD634" t="str">
            <v>√</v>
          </cell>
          <cell r="AE634" t="str">
            <v>√</v>
          </cell>
          <cell r="AF634" t="str">
            <v>√</v>
          </cell>
          <cell r="AG634" t="str">
            <v>√</v>
          </cell>
          <cell r="AH634" t="str">
            <v>√</v>
          </cell>
        </row>
        <row r="634">
          <cell r="AJ634" t="str">
            <v>√</v>
          </cell>
        </row>
        <row r="635">
          <cell r="E635" t="str">
            <v>加班</v>
          </cell>
        </row>
        <row r="636">
          <cell r="B636">
            <v>1291</v>
          </cell>
          <cell r="C636" t="str">
            <v>CHHUN SAMNANG</v>
          </cell>
          <cell r="D636">
            <v>44489</v>
          </cell>
          <cell r="E636" t="str">
            <v>上午</v>
          </cell>
          <cell r="F636" t="str">
            <v>◇</v>
          </cell>
        </row>
        <row r="636">
          <cell r="H636" t="str">
            <v>√</v>
          </cell>
          <cell r="I636" t="str">
            <v>√</v>
          </cell>
          <cell r="J636" t="str">
            <v>√</v>
          </cell>
          <cell r="K636" t="str">
            <v>√</v>
          </cell>
          <cell r="L636" t="str">
            <v>√</v>
          </cell>
          <cell r="M636" t="str">
            <v>×</v>
          </cell>
        </row>
        <row r="636">
          <cell r="O636" t="str">
            <v>√</v>
          </cell>
          <cell r="P636" t="str">
            <v>Ο</v>
          </cell>
          <cell r="Q636" t="str">
            <v>Ο</v>
          </cell>
          <cell r="R636" t="str">
            <v>Ο</v>
          </cell>
          <cell r="S636" t="str">
            <v>Ο</v>
          </cell>
          <cell r="T636" t="str">
            <v>Ο</v>
          </cell>
        </row>
        <row r="636">
          <cell r="AK636">
            <v>5.5</v>
          </cell>
          <cell r="AL636">
            <v>0</v>
          </cell>
          <cell r="AM636">
            <v>0</v>
          </cell>
          <cell r="AN636">
            <v>0</v>
          </cell>
          <cell r="AO636">
            <v>1</v>
          </cell>
        </row>
        <row r="637">
          <cell r="E637" t="str">
            <v>下午</v>
          </cell>
          <cell r="F637" t="str">
            <v>◇</v>
          </cell>
        </row>
        <row r="637">
          <cell r="H637" t="str">
            <v>√</v>
          </cell>
          <cell r="I637" t="str">
            <v>√</v>
          </cell>
          <cell r="J637" t="str">
            <v>√</v>
          </cell>
          <cell r="K637" t="str">
            <v>√</v>
          </cell>
          <cell r="L637" t="str">
            <v>√</v>
          </cell>
          <cell r="M637" t="str">
            <v>×</v>
          </cell>
        </row>
        <row r="637">
          <cell r="O637" t="str">
            <v>×</v>
          </cell>
          <cell r="P637" t="str">
            <v>Ο</v>
          </cell>
          <cell r="Q637" t="str">
            <v>Ο</v>
          </cell>
          <cell r="R637" t="str">
            <v>Ο</v>
          </cell>
          <cell r="S637" t="str">
            <v>Ο</v>
          </cell>
          <cell r="T637" t="str">
            <v>Ο</v>
          </cell>
        </row>
        <row r="638">
          <cell r="E638" t="str">
            <v>加班</v>
          </cell>
        </row>
        <row r="639">
          <cell r="B639">
            <v>1552</v>
          </cell>
          <cell r="C639" t="str">
            <v>AN  SINOCH</v>
          </cell>
          <cell r="D639">
            <v>44565</v>
          </cell>
          <cell r="E639" t="str">
            <v>上午</v>
          </cell>
          <cell r="F639" t="str">
            <v>◇</v>
          </cell>
        </row>
        <row r="639">
          <cell r="H639" t="str">
            <v>√</v>
          </cell>
          <cell r="I639" t="str">
            <v>√</v>
          </cell>
          <cell r="J639" t="str">
            <v>√</v>
          </cell>
          <cell r="K639" t="str">
            <v>√</v>
          </cell>
          <cell r="L639" t="str">
            <v>√</v>
          </cell>
          <cell r="M639" t="str">
            <v>Ο</v>
          </cell>
        </row>
        <row r="639">
          <cell r="O639" t="str">
            <v>Ο</v>
          </cell>
          <cell r="P639" t="str">
            <v>Ο</v>
          </cell>
          <cell r="Q639" t="str">
            <v>Ο</v>
          </cell>
          <cell r="R639" t="str">
            <v>Ο</v>
          </cell>
          <cell r="S639" t="str">
            <v>Ο</v>
          </cell>
          <cell r="T639" t="str">
            <v>Ο</v>
          </cell>
        </row>
        <row r="639">
          <cell r="AK639">
            <v>5</v>
          </cell>
          <cell r="AL639">
            <v>0</v>
          </cell>
          <cell r="AM639">
            <v>0</v>
          </cell>
          <cell r="AN639">
            <v>0</v>
          </cell>
          <cell r="AO639">
            <v>1</v>
          </cell>
        </row>
        <row r="640">
          <cell r="E640" t="str">
            <v>下午</v>
          </cell>
          <cell r="F640" t="str">
            <v>◇</v>
          </cell>
        </row>
        <row r="640">
          <cell r="H640" t="str">
            <v>√</v>
          </cell>
          <cell r="I640" t="str">
            <v>√</v>
          </cell>
          <cell r="J640" t="str">
            <v>√</v>
          </cell>
          <cell r="K640" t="str">
            <v>√</v>
          </cell>
          <cell r="L640" t="str">
            <v>√</v>
          </cell>
          <cell r="M640" t="str">
            <v>Ο</v>
          </cell>
        </row>
        <row r="640">
          <cell r="O640" t="str">
            <v>Ο</v>
          </cell>
          <cell r="P640" t="str">
            <v>Ο</v>
          </cell>
          <cell r="Q640" t="str">
            <v>Ο</v>
          </cell>
          <cell r="R640" t="str">
            <v>Ο</v>
          </cell>
          <cell r="S640" t="str">
            <v>Ο</v>
          </cell>
          <cell r="T640" t="str">
            <v>Ο</v>
          </cell>
        </row>
        <row r="641">
          <cell r="E641" t="str">
            <v>加班</v>
          </cell>
        </row>
        <row r="642">
          <cell r="B642">
            <v>1613</v>
          </cell>
          <cell r="C642" t="str">
            <v>BAM SREYMOM</v>
          </cell>
          <cell r="D642">
            <v>44576</v>
          </cell>
          <cell r="E642" t="str">
            <v>上午</v>
          </cell>
          <cell r="F642" t="str">
            <v>◇</v>
          </cell>
        </row>
        <row r="642">
          <cell r="H642" t="str">
            <v>√</v>
          </cell>
          <cell r="I642" t="str">
            <v>√</v>
          </cell>
          <cell r="J642" t="str">
            <v>√</v>
          </cell>
          <cell r="K642" t="str">
            <v>√</v>
          </cell>
          <cell r="L642" t="str">
            <v>√</v>
          </cell>
          <cell r="M642" t="str">
            <v>Ο</v>
          </cell>
        </row>
        <row r="642">
          <cell r="O642" t="str">
            <v>Ο</v>
          </cell>
          <cell r="P642" t="str">
            <v>Ο</v>
          </cell>
          <cell r="Q642" t="str">
            <v>Ο</v>
          </cell>
          <cell r="R642" t="str">
            <v>Ο</v>
          </cell>
          <cell r="S642" t="str">
            <v>Ο</v>
          </cell>
          <cell r="T642" t="str">
            <v>Ο</v>
          </cell>
        </row>
        <row r="642">
          <cell r="AK642">
            <v>5</v>
          </cell>
          <cell r="AL642">
            <v>0</v>
          </cell>
          <cell r="AM642">
            <v>0</v>
          </cell>
          <cell r="AN642">
            <v>0</v>
          </cell>
          <cell r="AO642">
            <v>1</v>
          </cell>
        </row>
        <row r="643">
          <cell r="E643" t="str">
            <v>下午</v>
          </cell>
          <cell r="F643" t="str">
            <v>◇</v>
          </cell>
        </row>
        <row r="643">
          <cell r="H643" t="str">
            <v>√</v>
          </cell>
          <cell r="I643" t="str">
            <v>√</v>
          </cell>
          <cell r="J643" t="str">
            <v>√</v>
          </cell>
          <cell r="K643" t="str">
            <v>√</v>
          </cell>
          <cell r="L643" t="str">
            <v>√</v>
          </cell>
          <cell r="M643" t="str">
            <v>Ο</v>
          </cell>
        </row>
        <row r="643">
          <cell r="O643" t="str">
            <v>Ο</v>
          </cell>
          <cell r="P643" t="str">
            <v>Ο</v>
          </cell>
          <cell r="Q643" t="str">
            <v>Ο</v>
          </cell>
          <cell r="R643" t="str">
            <v>Ο</v>
          </cell>
          <cell r="S643" t="str">
            <v>Ο</v>
          </cell>
          <cell r="T643" t="str">
            <v>Ο</v>
          </cell>
        </row>
        <row r="644">
          <cell r="E644" t="str">
            <v>加班</v>
          </cell>
        </row>
        <row r="645">
          <cell r="B645">
            <v>1766</v>
          </cell>
          <cell r="C645" t="str">
            <v>SANN SOPHEN</v>
          </cell>
          <cell r="D645">
            <v>44593</v>
          </cell>
          <cell r="E645" t="str">
            <v>上午</v>
          </cell>
          <cell r="F645" t="str">
            <v>◇</v>
          </cell>
        </row>
        <row r="645">
          <cell r="H645" t="str">
            <v>√</v>
          </cell>
          <cell r="I645" t="str">
            <v>√</v>
          </cell>
          <cell r="J645" t="str">
            <v>√</v>
          </cell>
          <cell r="K645" t="str">
            <v>√</v>
          </cell>
          <cell r="L645" t="str">
            <v>√</v>
          </cell>
          <cell r="M645" t="str">
            <v>Ο</v>
          </cell>
        </row>
        <row r="645">
          <cell r="O645" t="str">
            <v>Ο</v>
          </cell>
          <cell r="P645" t="str">
            <v>Ο</v>
          </cell>
          <cell r="Q645" t="str">
            <v>Ο</v>
          </cell>
          <cell r="R645" t="str">
            <v>Ο</v>
          </cell>
          <cell r="S645" t="str">
            <v>Ο</v>
          </cell>
          <cell r="T645" t="str">
            <v>Ο</v>
          </cell>
        </row>
        <row r="645">
          <cell r="AK645">
            <v>5</v>
          </cell>
          <cell r="AL645">
            <v>0</v>
          </cell>
          <cell r="AM645">
            <v>0</v>
          </cell>
          <cell r="AN645">
            <v>0</v>
          </cell>
          <cell r="AO645">
            <v>1</v>
          </cell>
        </row>
        <row r="646">
          <cell r="E646" t="str">
            <v>下午</v>
          </cell>
          <cell r="F646" t="str">
            <v>◇</v>
          </cell>
        </row>
        <row r="646">
          <cell r="H646" t="str">
            <v>√</v>
          </cell>
          <cell r="I646" t="str">
            <v>√</v>
          </cell>
          <cell r="J646" t="str">
            <v>√</v>
          </cell>
          <cell r="K646" t="str">
            <v>√</v>
          </cell>
          <cell r="L646" t="str">
            <v>√</v>
          </cell>
          <cell r="M646" t="str">
            <v>Ο</v>
          </cell>
        </row>
        <row r="646">
          <cell r="O646" t="str">
            <v>Ο</v>
          </cell>
          <cell r="P646" t="str">
            <v>Ο</v>
          </cell>
          <cell r="Q646" t="str">
            <v>Ο</v>
          </cell>
          <cell r="R646" t="str">
            <v>Ο</v>
          </cell>
          <cell r="S646" t="str">
            <v>Ο</v>
          </cell>
          <cell r="T646" t="str">
            <v>Ο</v>
          </cell>
        </row>
        <row r="647">
          <cell r="E647" t="str">
            <v>加班</v>
          </cell>
        </row>
        <row r="648">
          <cell r="B648">
            <v>1827</v>
          </cell>
          <cell r="C648" t="str">
            <v>MOL LYNA</v>
          </cell>
          <cell r="D648">
            <v>44603</v>
          </cell>
          <cell r="E648" t="str">
            <v>上午</v>
          </cell>
          <cell r="F648" t="str">
            <v>◇</v>
          </cell>
        </row>
        <row r="648">
          <cell r="H648" t="str">
            <v>√</v>
          </cell>
          <cell r="I648" t="str">
            <v>√</v>
          </cell>
          <cell r="J648" t="str">
            <v>√</v>
          </cell>
          <cell r="K648" t="str">
            <v>√</v>
          </cell>
          <cell r="L648" t="str">
            <v>√</v>
          </cell>
          <cell r="M648" t="str">
            <v>√</v>
          </cell>
        </row>
        <row r="648">
          <cell r="O648" t="str">
            <v>√</v>
          </cell>
          <cell r="P648" t="str">
            <v>√</v>
          </cell>
          <cell r="Q648" t="str">
            <v>Ο</v>
          </cell>
          <cell r="R648" t="str">
            <v>Ο</v>
          </cell>
          <cell r="S648" t="str">
            <v>Ο</v>
          </cell>
          <cell r="T648" t="str">
            <v>Ο</v>
          </cell>
        </row>
        <row r="648">
          <cell r="AK648">
            <v>8</v>
          </cell>
          <cell r="AL648">
            <v>0</v>
          </cell>
          <cell r="AM648">
            <v>0</v>
          </cell>
          <cell r="AN648">
            <v>0</v>
          </cell>
          <cell r="AO648">
            <v>1</v>
          </cell>
        </row>
        <row r="649">
          <cell r="E649" t="str">
            <v>下午</v>
          </cell>
          <cell r="F649" t="str">
            <v>◇</v>
          </cell>
        </row>
        <row r="649">
          <cell r="H649" t="str">
            <v>√</v>
          </cell>
          <cell r="I649" t="str">
            <v>√</v>
          </cell>
          <cell r="J649" t="str">
            <v>√</v>
          </cell>
          <cell r="K649" t="str">
            <v>√</v>
          </cell>
          <cell r="L649" t="str">
            <v>√</v>
          </cell>
          <cell r="M649" t="str">
            <v>√</v>
          </cell>
        </row>
        <row r="649">
          <cell r="O649" t="str">
            <v>√</v>
          </cell>
          <cell r="P649" t="str">
            <v>√</v>
          </cell>
          <cell r="Q649" t="str">
            <v>Ο</v>
          </cell>
          <cell r="R649" t="str">
            <v>Ο</v>
          </cell>
          <cell r="S649" t="str">
            <v>Ο</v>
          </cell>
          <cell r="T649" t="str">
            <v>Ο</v>
          </cell>
        </row>
        <row r="650">
          <cell r="E650" t="str">
            <v>加班</v>
          </cell>
        </row>
        <row r="651">
          <cell r="B651">
            <v>2081</v>
          </cell>
          <cell r="C651" t="str">
            <v>PHON SREYNA</v>
          </cell>
          <cell r="D651">
            <v>44688</v>
          </cell>
          <cell r="E651" t="str">
            <v>上午</v>
          </cell>
          <cell r="F651" t="str">
            <v>◇</v>
          </cell>
        </row>
        <row r="651">
          <cell r="H651" t="str">
            <v>√</v>
          </cell>
          <cell r="I651" t="str">
            <v>√</v>
          </cell>
          <cell r="J651" t="str">
            <v>√</v>
          </cell>
          <cell r="K651" t="str">
            <v>√</v>
          </cell>
          <cell r="L651" t="str">
            <v>√</v>
          </cell>
          <cell r="M651" t="str">
            <v>Ο</v>
          </cell>
        </row>
        <row r="651">
          <cell r="O651" t="str">
            <v>Ο</v>
          </cell>
          <cell r="P651" t="str">
            <v>Ο</v>
          </cell>
          <cell r="Q651" t="str">
            <v>Ο</v>
          </cell>
          <cell r="R651" t="str">
            <v>Ο</v>
          </cell>
          <cell r="S651" t="str">
            <v>Ο</v>
          </cell>
          <cell r="T651" t="str">
            <v>Ο</v>
          </cell>
        </row>
        <row r="651">
          <cell r="AK651">
            <v>5</v>
          </cell>
          <cell r="AL651">
            <v>0</v>
          </cell>
          <cell r="AM651">
            <v>0</v>
          </cell>
          <cell r="AN651">
            <v>0</v>
          </cell>
          <cell r="AO651">
            <v>1</v>
          </cell>
        </row>
        <row r="652">
          <cell r="E652" t="str">
            <v>下午</v>
          </cell>
          <cell r="F652" t="str">
            <v>◇</v>
          </cell>
        </row>
        <row r="652">
          <cell r="H652" t="str">
            <v>√</v>
          </cell>
          <cell r="I652" t="str">
            <v>√</v>
          </cell>
          <cell r="J652" t="str">
            <v>√</v>
          </cell>
          <cell r="K652" t="str">
            <v>√</v>
          </cell>
          <cell r="L652" t="str">
            <v>√</v>
          </cell>
          <cell r="M652" t="str">
            <v>Ο</v>
          </cell>
        </row>
        <row r="652">
          <cell r="O652" t="str">
            <v>Ο</v>
          </cell>
          <cell r="P652" t="str">
            <v>Ο</v>
          </cell>
          <cell r="Q652" t="str">
            <v>Ο</v>
          </cell>
          <cell r="R652" t="str">
            <v>Ο</v>
          </cell>
          <cell r="S652" t="str">
            <v>Ο</v>
          </cell>
          <cell r="T652" t="str">
            <v>Ο</v>
          </cell>
        </row>
        <row r="653">
          <cell r="E653" t="str">
            <v>加班</v>
          </cell>
        </row>
        <row r="654">
          <cell r="B654">
            <v>2150</v>
          </cell>
          <cell r="C654" t="str">
            <v>YANG SOPHORN</v>
          </cell>
          <cell r="D654">
            <v>44727</v>
          </cell>
          <cell r="E654" t="str">
            <v>上午</v>
          </cell>
          <cell r="F654" t="str">
            <v>◇</v>
          </cell>
        </row>
        <row r="654">
          <cell r="H654" t="str">
            <v>√</v>
          </cell>
          <cell r="I654" t="str">
            <v>√</v>
          </cell>
          <cell r="J654" t="str">
            <v>√</v>
          </cell>
          <cell r="K654" t="str">
            <v>√</v>
          </cell>
          <cell r="L654" t="str">
            <v>√</v>
          </cell>
          <cell r="M654" t="str">
            <v>Ο</v>
          </cell>
        </row>
        <row r="654">
          <cell r="O654" t="str">
            <v>Ο</v>
          </cell>
          <cell r="P654" t="str">
            <v>Ο</v>
          </cell>
          <cell r="Q654" t="str">
            <v>Ο</v>
          </cell>
          <cell r="R654" t="str">
            <v>Ο</v>
          </cell>
          <cell r="S654" t="str">
            <v>Ο</v>
          </cell>
          <cell r="T654" t="str">
            <v>Ο</v>
          </cell>
        </row>
        <row r="654">
          <cell r="AK654">
            <v>5</v>
          </cell>
          <cell r="AL654">
            <v>0</v>
          </cell>
          <cell r="AM654">
            <v>0</v>
          </cell>
          <cell r="AN654">
            <v>0</v>
          </cell>
          <cell r="AO654">
            <v>1</v>
          </cell>
        </row>
        <row r="655">
          <cell r="E655" t="str">
            <v>下午</v>
          </cell>
          <cell r="F655" t="str">
            <v>◇</v>
          </cell>
        </row>
        <row r="655">
          <cell r="H655" t="str">
            <v>√</v>
          </cell>
          <cell r="I655" t="str">
            <v>√</v>
          </cell>
          <cell r="J655" t="str">
            <v>√</v>
          </cell>
          <cell r="K655" t="str">
            <v>√</v>
          </cell>
          <cell r="L655" t="str">
            <v>√</v>
          </cell>
          <cell r="M655" t="str">
            <v>Ο</v>
          </cell>
        </row>
        <row r="655">
          <cell r="O655" t="str">
            <v>Ο</v>
          </cell>
          <cell r="P655" t="str">
            <v>Ο</v>
          </cell>
          <cell r="Q655" t="str">
            <v>Ο</v>
          </cell>
          <cell r="R655" t="str">
            <v>Ο</v>
          </cell>
          <cell r="S655" t="str">
            <v>Ο</v>
          </cell>
          <cell r="T655" t="str">
            <v>Ο</v>
          </cell>
        </row>
        <row r="656">
          <cell r="E656" t="str">
            <v>加班</v>
          </cell>
        </row>
        <row r="657">
          <cell r="B657">
            <v>2167</v>
          </cell>
          <cell r="C657" t="str">
            <v>SORN SREYMAO</v>
          </cell>
          <cell r="D657">
            <v>44729</v>
          </cell>
          <cell r="E657" t="str">
            <v>上午</v>
          </cell>
          <cell r="F657" t="str">
            <v>◇</v>
          </cell>
        </row>
        <row r="657">
          <cell r="H657" t="str">
            <v>√</v>
          </cell>
          <cell r="I657" t="str">
            <v>√</v>
          </cell>
          <cell r="J657" t="str">
            <v>√</v>
          </cell>
          <cell r="K657" t="str">
            <v>√</v>
          </cell>
          <cell r="L657" t="str">
            <v>√</v>
          </cell>
          <cell r="M657" t="str">
            <v>Ο</v>
          </cell>
        </row>
        <row r="657">
          <cell r="O657" t="str">
            <v>Ο</v>
          </cell>
          <cell r="P657" t="str">
            <v>Ο</v>
          </cell>
          <cell r="Q657" t="str">
            <v>Ο</v>
          </cell>
          <cell r="R657" t="str">
            <v>Ο</v>
          </cell>
          <cell r="S657" t="str">
            <v>Ο</v>
          </cell>
          <cell r="T657" t="str">
            <v>Ο</v>
          </cell>
        </row>
        <row r="657">
          <cell r="AK657">
            <v>5</v>
          </cell>
          <cell r="AL657">
            <v>0</v>
          </cell>
          <cell r="AM657">
            <v>0</v>
          </cell>
          <cell r="AN657">
            <v>0</v>
          </cell>
          <cell r="AO657">
            <v>1</v>
          </cell>
        </row>
        <row r="658">
          <cell r="E658" t="str">
            <v>下午</v>
          </cell>
          <cell r="F658" t="str">
            <v>◇</v>
          </cell>
        </row>
        <row r="658">
          <cell r="H658" t="str">
            <v>√</v>
          </cell>
          <cell r="I658" t="str">
            <v>√</v>
          </cell>
          <cell r="J658" t="str">
            <v>√</v>
          </cell>
          <cell r="K658" t="str">
            <v>√</v>
          </cell>
          <cell r="L658" t="str">
            <v>√</v>
          </cell>
          <cell r="M658" t="str">
            <v>Ο</v>
          </cell>
        </row>
        <row r="658">
          <cell r="O658" t="str">
            <v>Ο</v>
          </cell>
          <cell r="P658" t="str">
            <v>Ο</v>
          </cell>
          <cell r="Q658" t="str">
            <v>Ο</v>
          </cell>
          <cell r="R658" t="str">
            <v>Ο</v>
          </cell>
          <cell r="S658" t="str">
            <v>Ο</v>
          </cell>
          <cell r="T658" t="str">
            <v>Ο</v>
          </cell>
        </row>
        <row r="659">
          <cell r="E659" t="str">
            <v>加班</v>
          </cell>
        </row>
        <row r="660">
          <cell r="B660">
            <v>327</v>
          </cell>
          <cell r="C660" t="str">
            <v>VA SOCHAN</v>
          </cell>
          <cell r="D660">
            <v>44109</v>
          </cell>
          <cell r="E660" t="str">
            <v>上午</v>
          </cell>
          <cell r="F660" t="str">
            <v>◇</v>
          </cell>
        </row>
        <row r="660">
          <cell r="H660" t="str">
            <v>√</v>
          </cell>
          <cell r="I660" t="str">
            <v>√</v>
          </cell>
          <cell r="J660" t="str">
            <v>√</v>
          </cell>
          <cell r="K660" t="str">
            <v>√</v>
          </cell>
          <cell r="L660" t="str">
            <v>√</v>
          </cell>
          <cell r="M660" t="str">
            <v>◇</v>
          </cell>
        </row>
        <row r="660">
          <cell r="O660" t="str">
            <v>√</v>
          </cell>
          <cell r="P660" t="str">
            <v>√</v>
          </cell>
          <cell r="Q660" t="str">
            <v>√</v>
          </cell>
          <cell r="R660" t="str">
            <v>√</v>
          </cell>
          <cell r="S660" t="str">
            <v>√</v>
          </cell>
          <cell r="T660" t="str">
            <v>◇</v>
          </cell>
        </row>
        <row r="660">
          <cell r="V660" t="str">
            <v>√</v>
          </cell>
        </row>
        <row r="660">
          <cell r="AJ660" t="str">
            <v>√</v>
          </cell>
          <cell r="AK660">
            <v>12</v>
          </cell>
          <cell r="AL660">
            <v>0</v>
          </cell>
          <cell r="AM660">
            <v>0</v>
          </cell>
          <cell r="AN660">
            <v>0</v>
          </cell>
          <cell r="AO660">
            <v>3</v>
          </cell>
        </row>
        <row r="661">
          <cell r="E661" t="str">
            <v>下午</v>
          </cell>
          <cell r="F661" t="str">
            <v>◇</v>
          </cell>
        </row>
        <row r="661">
          <cell r="H661" t="str">
            <v>√</v>
          </cell>
          <cell r="I661" t="str">
            <v>√</v>
          </cell>
          <cell r="J661" t="str">
            <v>√</v>
          </cell>
          <cell r="K661" t="str">
            <v>√</v>
          </cell>
          <cell r="L661" t="str">
            <v>√</v>
          </cell>
          <cell r="M661" t="str">
            <v>◇</v>
          </cell>
        </row>
        <row r="661">
          <cell r="O661" t="str">
            <v>√</v>
          </cell>
          <cell r="P661" t="str">
            <v>√</v>
          </cell>
          <cell r="Q661" t="str">
            <v>√</v>
          </cell>
          <cell r="R661" t="str">
            <v>√</v>
          </cell>
          <cell r="S661" t="str">
            <v>√</v>
          </cell>
          <cell r="T661" t="str">
            <v>◇</v>
          </cell>
        </row>
        <row r="661">
          <cell r="V661" t="str">
            <v>√</v>
          </cell>
        </row>
        <row r="661">
          <cell r="AJ661" t="str">
            <v>√</v>
          </cell>
        </row>
        <row r="662">
          <cell r="E662" t="str">
            <v>加班</v>
          </cell>
        </row>
        <row r="663">
          <cell r="B663">
            <v>537</v>
          </cell>
          <cell r="C663" t="str">
            <v>PEN THUON</v>
          </cell>
          <cell r="D663">
            <v>44131</v>
          </cell>
          <cell r="E663" t="str">
            <v>上午</v>
          </cell>
          <cell r="F663" t="str">
            <v>◇</v>
          </cell>
        </row>
        <row r="663">
          <cell r="H663" t="str">
            <v>√</v>
          </cell>
          <cell r="I663" t="str">
            <v>√</v>
          </cell>
          <cell r="J663" t="str">
            <v>√</v>
          </cell>
          <cell r="K663" t="str">
            <v>√</v>
          </cell>
          <cell r="L663" t="str">
            <v>√</v>
          </cell>
          <cell r="M663" t="str">
            <v>×</v>
          </cell>
        </row>
        <row r="663">
          <cell r="O663" t="str">
            <v>√</v>
          </cell>
          <cell r="P663" t="str">
            <v>×</v>
          </cell>
          <cell r="Q663" t="str">
            <v>√</v>
          </cell>
          <cell r="R663" t="str">
            <v>√</v>
          </cell>
          <cell r="S663" t="str">
            <v>√</v>
          </cell>
          <cell r="T663" t="str">
            <v>√</v>
          </cell>
        </row>
        <row r="663">
          <cell r="V663" t="str">
            <v>√</v>
          </cell>
          <cell r="W663" t="str">
            <v>√</v>
          </cell>
          <cell r="X663" t="str">
            <v>√</v>
          </cell>
          <cell r="Y663" t="str">
            <v>√</v>
          </cell>
          <cell r="Z663" t="str">
            <v>×</v>
          </cell>
        </row>
        <row r="663">
          <cell r="AD663" t="str">
            <v>√</v>
          </cell>
          <cell r="AE663" t="str">
            <v>√</v>
          </cell>
          <cell r="AF663" t="str">
            <v>√</v>
          </cell>
          <cell r="AG663" t="str">
            <v>√</v>
          </cell>
          <cell r="AH663" t="str">
            <v>√</v>
          </cell>
        </row>
        <row r="663">
          <cell r="AJ663" t="str">
            <v>√</v>
          </cell>
          <cell r="AK663">
            <v>20</v>
          </cell>
          <cell r="AL663">
            <v>0</v>
          </cell>
          <cell r="AM663">
            <v>0</v>
          </cell>
          <cell r="AN663">
            <v>0</v>
          </cell>
          <cell r="AO663">
            <v>1</v>
          </cell>
        </row>
        <row r="664">
          <cell r="E664" t="str">
            <v>下午</v>
          </cell>
          <cell r="F664" t="str">
            <v>◇</v>
          </cell>
        </row>
        <row r="664">
          <cell r="H664" t="str">
            <v>√</v>
          </cell>
          <cell r="I664" t="str">
            <v>√</v>
          </cell>
          <cell r="J664" t="str">
            <v>√</v>
          </cell>
          <cell r="K664" t="str">
            <v>√</v>
          </cell>
          <cell r="L664" t="str">
            <v>√</v>
          </cell>
          <cell r="M664" t="str">
            <v>×</v>
          </cell>
        </row>
        <row r="664">
          <cell r="O664" t="str">
            <v>√</v>
          </cell>
          <cell r="P664" t="str">
            <v>×</v>
          </cell>
          <cell r="Q664" t="str">
            <v>√</v>
          </cell>
          <cell r="R664" t="str">
            <v>√</v>
          </cell>
          <cell r="S664" t="str">
            <v>√</v>
          </cell>
          <cell r="T664" t="str">
            <v>√</v>
          </cell>
        </row>
        <row r="664">
          <cell r="V664" t="str">
            <v>√</v>
          </cell>
          <cell r="W664" t="str">
            <v>√</v>
          </cell>
          <cell r="X664" t="str">
            <v>√</v>
          </cell>
          <cell r="Y664" t="str">
            <v>√</v>
          </cell>
          <cell r="Z664" t="str">
            <v>×</v>
          </cell>
        </row>
        <row r="664">
          <cell r="AD664" t="str">
            <v>√</v>
          </cell>
          <cell r="AE664" t="str">
            <v>√</v>
          </cell>
          <cell r="AF664" t="str">
            <v>√</v>
          </cell>
          <cell r="AG664" t="str">
            <v>√</v>
          </cell>
          <cell r="AH664" t="str">
            <v>√</v>
          </cell>
        </row>
        <row r="664">
          <cell r="AJ664" t="str">
            <v>√</v>
          </cell>
        </row>
        <row r="665">
          <cell r="E665" t="str">
            <v>加班</v>
          </cell>
        </row>
        <row r="666">
          <cell r="B666">
            <v>243</v>
          </cell>
          <cell r="C666" t="str">
            <v>MAO SOMALY</v>
          </cell>
          <cell r="D666">
            <v>44081</v>
          </cell>
          <cell r="E666" t="str">
            <v>上午</v>
          </cell>
          <cell r="F666" t="str">
            <v>◇</v>
          </cell>
        </row>
        <row r="666">
          <cell r="H666" t="str">
            <v>√</v>
          </cell>
          <cell r="I666" t="str">
            <v>√</v>
          </cell>
          <cell r="J666" t="str">
            <v>√</v>
          </cell>
          <cell r="K666" t="str">
            <v>√</v>
          </cell>
          <cell r="L666" t="str">
            <v>√</v>
          </cell>
          <cell r="M666" t="str">
            <v>Ο</v>
          </cell>
        </row>
        <row r="666">
          <cell r="O666" t="str">
            <v>Ο</v>
          </cell>
          <cell r="P666" t="str">
            <v>Ο</v>
          </cell>
          <cell r="Q666" t="str">
            <v>Ο</v>
          </cell>
          <cell r="R666" t="str">
            <v>Ο</v>
          </cell>
          <cell r="S666" t="str">
            <v>Ο</v>
          </cell>
          <cell r="T666" t="str">
            <v>Ο</v>
          </cell>
        </row>
        <row r="666">
          <cell r="AK666">
            <v>5</v>
          </cell>
          <cell r="AL666">
            <v>0</v>
          </cell>
          <cell r="AM666">
            <v>0</v>
          </cell>
          <cell r="AN666">
            <v>0</v>
          </cell>
          <cell r="AO666">
            <v>1</v>
          </cell>
        </row>
        <row r="667">
          <cell r="E667" t="str">
            <v>下午</v>
          </cell>
          <cell r="F667" t="str">
            <v>◇</v>
          </cell>
        </row>
        <row r="667">
          <cell r="H667" t="str">
            <v>√</v>
          </cell>
          <cell r="I667" t="str">
            <v>√</v>
          </cell>
          <cell r="J667" t="str">
            <v>√</v>
          </cell>
          <cell r="K667" t="str">
            <v>√</v>
          </cell>
          <cell r="L667" t="str">
            <v>√</v>
          </cell>
          <cell r="M667" t="str">
            <v>Ο</v>
          </cell>
        </row>
        <row r="667">
          <cell r="O667" t="str">
            <v>Ο</v>
          </cell>
          <cell r="P667" t="str">
            <v>Ο</v>
          </cell>
          <cell r="Q667" t="str">
            <v>Ο</v>
          </cell>
          <cell r="R667" t="str">
            <v>Ο</v>
          </cell>
          <cell r="S667" t="str">
            <v>Ο</v>
          </cell>
          <cell r="T667" t="str">
            <v>Ο</v>
          </cell>
        </row>
        <row r="668">
          <cell r="E668" t="str">
            <v>加班</v>
          </cell>
        </row>
        <row r="669">
          <cell r="B669">
            <v>245</v>
          </cell>
          <cell r="C669" t="str">
            <v>PHOEUNG SOPHANA</v>
          </cell>
          <cell r="D669">
            <v>44081</v>
          </cell>
          <cell r="E669" t="str">
            <v>上午</v>
          </cell>
          <cell r="F669" t="str">
            <v>◇</v>
          </cell>
        </row>
        <row r="669">
          <cell r="H669" t="str">
            <v>√</v>
          </cell>
          <cell r="I669" t="str">
            <v>√</v>
          </cell>
          <cell r="J669" t="str">
            <v>√</v>
          </cell>
          <cell r="K669" t="str">
            <v>√</v>
          </cell>
          <cell r="L669" t="str">
            <v>√</v>
          </cell>
          <cell r="M669" t="str">
            <v>Ο</v>
          </cell>
        </row>
        <row r="669">
          <cell r="O669" t="str">
            <v>Ο</v>
          </cell>
          <cell r="P669" t="str">
            <v>Ο</v>
          </cell>
          <cell r="Q669" t="str">
            <v>Ο</v>
          </cell>
          <cell r="R669" t="str">
            <v>Ο</v>
          </cell>
          <cell r="S669" t="str">
            <v>Ο</v>
          </cell>
          <cell r="T669" t="str">
            <v>Ο</v>
          </cell>
        </row>
        <row r="669">
          <cell r="AK669">
            <v>5</v>
          </cell>
          <cell r="AL669">
            <v>0</v>
          </cell>
          <cell r="AM669">
            <v>0</v>
          </cell>
          <cell r="AN669">
            <v>0</v>
          </cell>
          <cell r="AO669">
            <v>1</v>
          </cell>
        </row>
        <row r="670">
          <cell r="E670" t="str">
            <v>下午</v>
          </cell>
          <cell r="F670" t="str">
            <v>◇</v>
          </cell>
        </row>
        <row r="670">
          <cell r="H670" t="str">
            <v>√</v>
          </cell>
          <cell r="I670" t="str">
            <v>√</v>
          </cell>
          <cell r="J670" t="str">
            <v>√</v>
          </cell>
          <cell r="K670" t="str">
            <v>√</v>
          </cell>
          <cell r="L670" t="str">
            <v>√</v>
          </cell>
          <cell r="M670" t="str">
            <v>Ο</v>
          </cell>
        </row>
        <row r="670">
          <cell r="O670" t="str">
            <v>Ο</v>
          </cell>
          <cell r="P670" t="str">
            <v>Ο</v>
          </cell>
          <cell r="Q670" t="str">
            <v>Ο</v>
          </cell>
          <cell r="R670" t="str">
            <v>Ο</v>
          </cell>
          <cell r="S670" t="str">
            <v>Ο</v>
          </cell>
          <cell r="T670" t="str">
            <v>Ο</v>
          </cell>
        </row>
        <row r="671">
          <cell r="E671" t="str">
            <v>加班</v>
          </cell>
        </row>
        <row r="672">
          <cell r="B672">
            <v>247</v>
          </cell>
          <cell r="C672" t="str">
            <v>SUON CHANTHA</v>
          </cell>
          <cell r="D672">
            <v>44081</v>
          </cell>
          <cell r="E672" t="str">
            <v>上午</v>
          </cell>
          <cell r="F672" t="str">
            <v>◇</v>
          </cell>
        </row>
        <row r="672">
          <cell r="H672" t="str">
            <v>√</v>
          </cell>
          <cell r="I672" t="str">
            <v>√</v>
          </cell>
          <cell r="J672" t="str">
            <v>√</v>
          </cell>
          <cell r="K672" t="str">
            <v>√</v>
          </cell>
          <cell r="L672" t="str">
            <v>√</v>
          </cell>
          <cell r="M672" t="str">
            <v>◇</v>
          </cell>
        </row>
        <row r="672">
          <cell r="O672" t="str">
            <v>√</v>
          </cell>
          <cell r="P672" t="str">
            <v>√</v>
          </cell>
          <cell r="Q672" t="str">
            <v>Ο</v>
          </cell>
          <cell r="R672" t="str">
            <v>Ο</v>
          </cell>
          <cell r="S672" t="str">
            <v>Ο</v>
          </cell>
          <cell r="T672" t="str">
            <v>Ο</v>
          </cell>
        </row>
        <row r="672">
          <cell r="AK672">
            <v>7</v>
          </cell>
          <cell r="AL672">
            <v>0</v>
          </cell>
          <cell r="AM672">
            <v>0</v>
          </cell>
          <cell r="AN672">
            <v>0</v>
          </cell>
          <cell r="AO672">
            <v>2</v>
          </cell>
        </row>
        <row r="673">
          <cell r="E673" t="str">
            <v>下午</v>
          </cell>
          <cell r="F673" t="str">
            <v>◇</v>
          </cell>
        </row>
        <row r="673">
          <cell r="H673" t="str">
            <v>√</v>
          </cell>
          <cell r="I673" t="str">
            <v>√</v>
          </cell>
          <cell r="J673" t="str">
            <v>√</v>
          </cell>
          <cell r="K673" t="str">
            <v>√</v>
          </cell>
          <cell r="L673" t="str">
            <v>√</v>
          </cell>
          <cell r="M673" t="str">
            <v>◇</v>
          </cell>
        </row>
        <row r="673">
          <cell r="O673" t="str">
            <v>√</v>
          </cell>
          <cell r="P673" t="str">
            <v>√</v>
          </cell>
          <cell r="Q673" t="str">
            <v>Ο</v>
          </cell>
          <cell r="R673" t="str">
            <v>Ο</v>
          </cell>
          <cell r="S673" t="str">
            <v>Ο</v>
          </cell>
          <cell r="T673" t="str">
            <v>Ο</v>
          </cell>
        </row>
        <row r="674">
          <cell r="E674" t="str">
            <v>加班</v>
          </cell>
        </row>
        <row r="675">
          <cell r="B675">
            <v>298</v>
          </cell>
          <cell r="C675" t="str">
            <v>LAN YARY</v>
          </cell>
          <cell r="D675">
            <v>44109</v>
          </cell>
          <cell r="E675" t="str">
            <v>上午</v>
          </cell>
          <cell r="F675" t="str">
            <v>◇</v>
          </cell>
        </row>
        <row r="675">
          <cell r="H675" t="str">
            <v>√</v>
          </cell>
          <cell r="I675" t="str">
            <v>√</v>
          </cell>
          <cell r="J675" t="str">
            <v>√</v>
          </cell>
          <cell r="K675" t="str">
            <v>√</v>
          </cell>
          <cell r="L675" t="str">
            <v>√</v>
          </cell>
          <cell r="M675" t="str">
            <v>Ο</v>
          </cell>
        </row>
        <row r="675">
          <cell r="O675" t="str">
            <v>Ο</v>
          </cell>
          <cell r="P675" t="str">
            <v>Ο</v>
          </cell>
          <cell r="Q675" t="str">
            <v>Ο</v>
          </cell>
          <cell r="R675" t="str">
            <v>Ο</v>
          </cell>
          <cell r="S675" t="str">
            <v>Ο</v>
          </cell>
          <cell r="T675" t="str">
            <v>Ο</v>
          </cell>
        </row>
        <row r="675">
          <cell r="AK675">
            <v>5</v>
          </cell>
          <cell r="AL675">
            <v>0</v>
          </cell>
          <cell r="AM675">
            <v>0</v>
          </cell>
          <cell r="AN675">
            <v>0</v>
          </cell>
          <cell r="AO675">
            <v>1</v>
          </cell>
        </row>
        <row r="676">
          <cell r="E676" t="str">
            <v>下午</v>
          </cell>
          <cell r="F676" t="str">
            <v>◇</v>
          </cell>
        </row>
        <row r="676">
          <cell r="H676" t="str">
            <v>√</v>
          </cell>
          <cell r="I676" t="str">
            <v>√</v>
          </cell>
          <cell r="J676" t="str">
            <v>√</v>
          </cell>
          <cell r="K676" t="str">
            <v>√</v>
          </cell>
          <cell r="L676" t="str">
            <v>√</v>
          </cell>
          <cell r="M676" t="str">
            <v>Ο</v>
          </cell>
        </row>
        <row r="676">
          <cell r="O676" t="str">
            <v>Ο</v>
          </cell>
          <cell r="P676" t="str">
            <v>Ο</v>
          </cell>
          <cell r="Q676" t="str">
            <v>Ο</v>
          </cell>
          <cell r="R676" t="str">
            <v>Ο</v>
          </cell>
          <cell r="S676" t="str">
            <v>Ο</v>
          </cell>
          <cell r="T676" t="str">
            <v>Ο</v>
          </cell>
        </row>
        <row r="677">
          <cell r="E677" t="str">
            <v>加班</v>
          </cell>
        </row>
        <row r="678">
          <cell r="B678">
            <v>299</v>
          </cell>
          <cell r="C678" t="str">
            <v>I RAVY</v>
          </cell>
          <cell r="D678">
            <v>44109</v>
          </cell>
          <cell r="E678" t="str">
            <v>上午</v>
          </cell>
          <cell r="F678" t="str">
            <v>◇</v>
          </cell>
        </row>
        <row r="678">
          <cell r="H678" t="str">
            <v>√</v>
          </cell>
          <cell r="I678" t="str">
            <v>√</v>
          </cell>
          <cell r="J678" t="str">
            <v>√</v>
          </cell>
          <cell r="K678" t="str">
            <v>√</v>
          </cell>
          <cell r="L678" t="str">
            <v>√</v>
          </cell>
          <cell r="M678" t="str">
            <v>Ο</v>
          </cell>
        </row>
        <row r="678">
          <cell r="O678" t="str">
            <v>Ο</v>
          </cell>
          <cell r="P678" t="str">
            <v>Ο</v>
          </cell>
          <cell r="Q678" t="str">
            <v>Ο</v>
          </cell>
          <cell r="R678" t="str">
            <v>Ο</v>
          </cell>
          <cell r="S678" t="str">
            <v>Ο</v>
          </cell>
          <cell r="T678" t="str">
            <v>Ο</v>
          </cell>
        </row>
        <row r="678">
          <cell r="AK678">
            <v>5</v>
          </cell>
          <cell r="AL678">
            <v>0</v>
          </cell>
          <cell r="AM678">
            <v>0</v>
          </cell>
          <cell r="AN678">
            <v>0</v>
          </cell>
          <cell r="AO678">
            <v>1</v>
          </cell>
        </row>
        <row r="679">
          <cell r="E679" t="str">
            <v>下午</v>
          </cell>
          <cell r="F679" t="str">
            <v>◇</v>
          </cell>
        </row>
        <row r="679">
          <cell r="H679" t="str">
            <v>√</v>
          </cell>
          <cell r="I679" t="str">
            <v>√</v>
          </cell>
          <cell r="J679" t="str">
            <v>√</v>
          </cell>
          <cell r="K679" t="str">
            <v>√</v>
          </cell>
          <cell r="L679" t="str">
            <v>√</v>
          </cell>
          <cell r="M679" t="str">
            <v>Ο</v>
          </cell>
        </row>
        <row r="679">
          <cell r="O679" t="str">
            <v>Ο</v>
          </cell>
          <cell r="P679" t="str">
            <v>Ο</v>
          </cell>
          <cell r="Q679" t="str">
            <v>Ο</v>
          </cell>
          <cell r="R679" t="str">
            <v>Ο</v>
          </cell>
          <cell r="S679" t="str">
            <v>Ο</v>
          </cell>
          <cell r="T679" t="str">
            <v>Ο</v>
          </cell>
        </row>
        <row r="680">
          <cell r="E680" t="str">
            <v>加班</v>
          </cell>
        </row>
        <row r="681">
          <cell r="B681">
            <v>303</v>
          </cell>
          <cell r="C681" t="str">
            <v>CHHAY RINA</v>
          </cell>
          <cell r="D681">
            <v>44109</v>
          </cell>
          <cell r="E681" t="str">
            <v>上午</v>
          </cell>
          <cell r="F681" t="str">
            <v>◇</v>
          </cell>
        </row>
        <row r="681">
          <cell r="H681" t="str">
            <v>√</v>
          </cell>
          <cell r="I681" t="str">
            <v>√</v>
          </cell>
          <cell r="J681" t="str">
            <v>√</v>
          </cell>
          <cell r="K681" t="str">
            <v>√</v>
          </cell>
          <cell r="L681" t="str">
            <v>√</v>
          </cell>
          <cell r="M681" t="str">
            <v>Ο</v>
          </cell>
        </row>
        <row r="681">
          <cell r="O681" t="str">
            <v>Ο</v>
          </cell>
          <cell r="P681" t="str">
            <v>Ο</v>
          </cell>
          <cell r="Q681" t="str">
            <v>Ο</v>
          </cell>
          <cell r="R681" t="str">
            <v>Ο</v>
          </cell>
          <cell r="S681" t="str">
            <v>Ο</v>
          </cell>
          <cell r="T681" t="str">
            <v>Ο</v>
          </cell>
        </row>
        <row r="681">
          <cell r="AK681">
            <v>5</v>
          </cell>
          <cell r="AL681">
            <v>0</v>
          </cell>
          <cell r="AM681">
            <v>0</v>
          </cell>
          <cell r="AN681">
            <v>0</v>
          </cell>
          <cell r="AO681">
            <v>1</v>
          </cell>
        </row>
        <row r="682">
          <cell r="E682" t="str">
            <v>下午</v>
          </cell>
          <cell r="F682" t="str">
            <v>◇</v>
          </cell>
        </row>
        <row r="682">
          <cell r="H682" t="str">
            <v>√</v>
          </cell>
          <cell r="I682" t="str">
            <v>√</v>
          </cell>
          <cell r="J682" t="str">
            <v>√</v>
          </cell>
          <cell r="K682" t="str">
            <v>√</v>
          </cell>
          <cell r="L682" t="str">
            <v>√</v>
          </cell>
          <cell r="M682" t="str">
            <v>Ο</v>
          </cell>
        </row>
        <row r="682">
          <cell r="O682" t="str">
            <v>Ο</v>
          </cell>
          <cell r="P682" t="str">
            <v>Ο</v>
          </cell>
          <cell r="Q682" t="str">
            <v>Ο</v>
          </cell>
          <cell r="R682" t="str">
            <v>Ο</v>
          </cell>
          <cell r="S682" t="str">
            <v>Ο</v>
          </cell>
          <cell r="T682" t="str">
            <v>Ο</v>
          </cell>
        </row>
        <row r="683">
          <cell r="E683" t="str">
            <v>加班</v>
          </cell>
        </row>
        <row r="684">
          <cell r="B684">
            <v>304</v>
          </cell>
          <cell r="C684" t="str">
            <v>TOCH SARIM</v>
          </cell>
          <cell r="D684">
            <v>44109</v>
          </cell>
          <cell r="E684" t="str">
            <v>上午</v>
          </cell>
          <cell r="F684" t="str">
            <v>◇</v>
          </cell>
        </row>
        <row r="684">
          <cell r="H684" t="str">
            <v>√</v>
          </cell>
          <cell r="I684" t="str">
            <v>√</v>
          </cell>
          <cell r="J684" t="str">
            <v>√</v>
          </cell>
          <cell r="K684" t="str">
            <v>√</v>
          </cell>
          <cell r="L684" t="str">
            <v>√</v>
          </cell>
          <cell r="M684" t="str">
            <v>Ο</v>
          </cell>
        </row>
        <row r="684">
          <cell r="O684" t="str">
            <v>Ο</v>
          </cell>
          <cell r="P684" t="str">
            <v>Ο</v>
          </cell>
          <cell r="Q684" t="str">
            <v>Ο</v>
          </cell>
          <cell r="R684" t="str">
            <v>Ο</v>
          </cell>
          <cell r="S684" t="str">
            <v>Ο</v>
          </cell>
          <cell r="T684" t="str">
            <v>Ο</v>
          </cell>
        </row>
        <row r="684">
          <cell r="AK684">
            <v>5</v>
          </cell>
          <cell r="AL684">
            <v>0</v>
          </cell>
          <cell r="AM684">
            <v>0</v>
          </cell>
          <cell r="AN684">
            <v>0</v>
          </cell>
          <cell r="AO684">
            <v>1</v>
          </cell>
        </row>
        <row r="685">
          <cell r="E685" t="str">
            <v>下午</v>
          </cell>
          <cell r="F685" t="str">
            <v>◇</v>
          </cell>
        </row>
        <row r="685">
          <cell r="H685" t="str">
            <v>√</v>
          </cell>
          <cell r="I685" t="str">
            <v>√</v>
          </cell>
          <cell r="J685" t="str">
            <v>√</v>
          </cell>
          <cell r="K685" t="str">
            <v>√</v>
          </cell>
          <cell r="L685" t="str">
            <v>√</v>
          </cell>
          <cell r="M685" t="str">
            <v>Ο</v>
          </cell>
        </row>
        <row r="685">
          <cell r="O685" t="str">
            <v>Ο</v>
          </cell>
          <cell r="P685" t="str">
            <v>Ο</v>
          </cell>
          <cell r="Q685" t="str">
            <v>Ο</v>
          </cell>
          <cell r="R685" t="str">
            <v>Ο</v>
          </cell>
          <cell r="S685" t="str">
            <v>Ο</v>
          </cell>
          <cell r="T685" t="str">
            <v>Ο</v>
          </cell>
        </row>
        <row r="686">
          <cell r="E686" t="str">
            <v>加班</v>
          </cell>
        </row>
        <row r="687">
          <cell r="B687">
            <v>308</v>
          </cell>
          <cell r="C687" t="str">
            <v>EK SAROU</v>
          </cell>
          <cell r="D687">
            <v>44109</v>
          </cell>
          <cell r="E687" t="str">
            <v>上午</v>
          </cell>
          <cell r="F687" t="str">
            <v>◇</v>
          </cell>
        </row>
        <row r="687">
          <cell r="H687" t="str">
            <v>√</v>
          </cell>
          <cell r="I687" t="str">
            <v>√</v>
          </cell>
          <cell r="J687" t="str">
            <v>√</v>
          </cell>
          <cell r="K687" t="str">
            <v>√</v>
          </cell>
          <cell r="L687" t="str">
            <v>√</v>
          </cell>
          <cell r="M687" t="str">
            <v>Ο</v>
          </cell>
        </row>
        <row r="687">
          <cell r="O687" t="str">
            <v>Ο</v>
          </cell>
          <cell r="P687" t="str">
            <v>Ο</v>
          </cell>
          <cell r="Q687" t="str">
            <v>Ο</v>
          </cell>
          <cell r="R687" t="str">
            <v>Ο</v>
          </cell>
          <cell r="S687" t="str">
            <v>Ο</v>
          </cell>
          <cell r="T687" t="str">
            <v>Ο</v>
          </cell>
        </row>
        <row r="687">
          <cell r="AK687">
            <v>5</v>
          </cell>
          <cell r="AL687">
            <v>0</v>
          </cell>
          <cell r="AM687">
            <v>0</v>
          </cell>
          <cell r="AN687">
            <v>0</v>
          </cell>
          <cell r="AO687">
            <v>1</v>
          </cell>
        </row>
        <row r="688">
          <cell r="E688" t="str">
            <v>下午</v>
          </cell>
          <cell r="F688" t="str">
            <v>◇</v>
          </cell>
        </row>
        <row r="688">
          <cell r="H688" t="str">
            <v>√</v>
          </cell>
          <cell r="I688" t="str">
            <v>√</v>
          </cell>
          <cell r="J688" t="str">
            <v>√</v>
          </cell>
          <cell r="K688" t="str">
            <v>√</v>
          </cell>
          <cell r="L688" t="str">
            <v>√</v>
          </cell>
          <cell r="M688" t="str">
            <v>Ο</v>
          </cell>
        </row>
        <row r="688">
          <cell r="O688" t="str">
            <v>Ο</v>
          </cell>
          <cell r="P688" t="str">
            <v>Ο</v>
          </cell>
          <cell r="Q688" t="str">
            <v>Ο</v>
          </cell>
          <cell r="R688" t="str">
            <v>Ο</v>
          </cell>
          <cell r="S688" t="str">
            <v>Ο</v>
          </cell>
          <cell r="T688" t="str">
            <v>Ο</v>
          </cell>
        </row>
        <row r="689">
          <cell r="E689" t="str">
            <v>加班</v>
          </cell>
        </row>
        <row r="690">
          <cell r="B690">
            <v>315</v>
          </cell>
          <cell r="C690" t="str">
            <v>NEY SAVEN</v>
          </cell>
          <cell r="D690">
            <v>44109</v>
          </cell>
          <cell r="E690" t="str">
            <v>上午</v>
          </cell>
          <cell r="F690" t="str">
            <v>◇</v>
          </cell>
        </row>
        <row r="690">
          <cell r="H690" t="str">
            <v>√</v>
          </cell>
          <cell r="I690" t="str">
            <v>√</v>
          </cell>
          <cell r="J690" t="str">
            <v>√</v>
          </cell>
          <cell r="K690" t="str">
            <v>√</v>
          </cell>
          <cell r="L690" t="str">
            <v>√</v>
          </cell>
          <cell r="M690" t="str">
            <v>Ο</v>
          </cell>
        </row>
        <row r="690">
          <cell r="O690" t="str">
            <v>Ο</v>
          </cell>
          <cell r="P690" t="str">
            <v>Ο</v>
          </cell>
          <cell r="Q690" t="str">
            <v>Ο</v>
          </cell>
          <cell r="R690" t="str">
            <v>Ο</v>
          </cell>
          <cell r="S690" t="str">
            <v>Ο</v>
          </cell>
          <cell r="T690" t="str">
            <v>Ο</v>
          </cell>
        </row>
        <row r="690">
          <cell r="AK690">
            <v>5</v>
          </cell>
          <cell r="AL690">
            <v>0</v>
          </cell>
          <cell r="AM690">
            <v>0</v>
          </cell>
          <cell r="AN690">
            <v>0</v>
          </cell>
          <cell r="AO690">
            <v>1</v>
          </cell>
        </row>
        <row r="691">
          <cell r="E691" t="str">
            <v>下午</v>
          </cell>
          <cell r="F691" t="str">
            <v>◇</v>
          </cell>
        </row>
        <row r="691">
          <cell r="H691" t="str">
            <v>√</v>
          </cell>
          <cell r="I691" t="str">
            <v>√</v>
          </cell>
          <cell r="J691" t="str">
            <v>√</v>
          </cell>
          <cell r="K691" t="str">
            <v>√</v>
          </cell>
          <cell r="L691" t="str">
            <v>√</v>
          </cell>
          <cell r="M691" t="str">
            <v>Ο</v>
          </cell>
        </row>
        <row r="691">
          <cell r="O691" t="str">
            <v>Ο</v>
          </cell>
          <cell r="P691" t="str">
            <v>Ο</v>
          </cell>
          <cell r="Q691" t="str">
            <v>Ο</v>
          </cell>
          <cell r="R691" t="str">
            <v>Ο</v>
          </cell>
          <cell r="S691" t="str">
            <v>Ο</v>
          </cell>
          <cell r="T691" t="str">
            <v>Ο</v>
          </cell>
        </row>
        <row r="692">
          <cell r="E692" t="str">
            <v>加班</v>
          </cell>
        </row>
        <row r="693">
          <cell r="B693">
            <v>321</v>
          </cell>
          <cell r="C693" t="str">
            <v>REACH VANNY</v>
          </cell>
          <cell r="D693">
            <v>44109</v>
          </cell>
          <cell r="E693" t="str">
            <v>上午</v>
          </cell>
          <cell r="F693" t="str">
            <v>◇</v>
          </cell>
        </row>
        <row r="693">
          <cell r="H693" t="str">
            <v>√</v>
          </cell>
          <cell r="I693" t="str">
            <v>√</v>
          </cell>
          <cell r="J693" t="str">
            <v>√</v>
          </cell>
          <cell r="K693" t="str">
            <v>√</v>
          </cell>
          <cell r="L693" t="str">
            <v>√</v>
          </cell>
          <cell r="M693" t="str">
            <v>Ο</v>
          </cell>
        </row>
        <row r="693">
          <cell r="O693" t="str">
            <v>Ο</v>
          </cell>
          <cell r="P693" t="str">
            <v>Ο</v>
          </cell>
          <cell r="Q693" t="str">
            <v>Ο</v>
          </cell>
          <cell r="R693" t="str">
            <v>Ο</v>
          </cell>
          <cell r="S693" t="str">
            <v>Ο</v>
          </cell>
          <cell r="T693" t="str">
            <v>Ο</v>
          </cell>
        </row>
        <row r="693">
          <cell r="AK693">
            <v>5</v>
          </cell>
          <cell r="AL693">
            <v>0</v>
          </cell>
          <cell r="AM693">
            <v>0</v>
          </cell>
          <cell r="AN693">
            <v>0</v>
          </cell>
          <cell r="AO693">
            <v>1</v>
          </cell>
        </row>
        <row r="694">
          <cell r="E694" t="str">
            <v>下午</v>
          </cell>
          <cell r="F694" t="str">
            <v>◇</v>
          </cell>
        </row>
        <row r="694">
          <cell r="H694" t="str">
            <v>√</v>
          </cell>
          <cell r="I694" t="str">
            <v>√</v>
          </cell>
          <cell r="J694" t="str">
            <v>√</v>
          </cell>
          <cell r="K694" t="str">
            <v>√</v>
          </cell>
          <cell r="L694" t="str">
            <v>√</v>
          </cell>
          <cell r="M694" t="str">
            <v>Ο</v>
          </cell>
        </row>
        <row r="694">
          <cell r="O694" t="str">
            <v>Ο</v>
          </cell>
          <cell r="P694" t="str">
            <v>Ο</v>
          </cell>
          <cell r="Q694" t="str">
            <v>Ο</v>
          </cell>
          <cell r="R694" t="str">
            <v>Ο</v>
          </cell>
          <cell r="S694" t="str">
            <v>Ο</v>
          </cell>
          <cell r="T694" t="str">
            <v>Ο</v>
          </cell>
        </row>
        <row r="695">
          <cell r="E695" t="str">
            <v>加班</v>
          </cell>
        </row>
        <row r="696">
          <cell r="B696">
            <v>330</v>
          </cell>
          <cell r="C696" t="str">
            <v>NY SREYLEAK</v>
          </cell>
          <cell r="D696">
            <v>44109</v>
          </cell>
          <cell r="E696" t="str">
            <v>上午</v>
          </cell>
          <cell r="F696" t="str">
            <v>◇</v>
          </cell>
        </row>
        <row r="696">
          <cell r="H696" t="str">
            <v>√</v>
          </cell>
          <cell r="I696" t="str">
            <v>√</v>
          </cell>
          <cell r="J696" t="str">
            <v>√</v>
          </cell>
          <cell r="K696" t="str">
            <v>√</v>
          </cell>
          <cell r="L696" t="str">
            <v>√</v>
          </cell>
          <cell r="M696" t="str">
            <v>◇</v>
          </cell>
        </row>
        <row r="696">
          <cell r="O696" t="str">
            <v>√</v>
          </cell>
          <cell r="P696" t="str">
            <v>√</v>
          </cell>
          <cell r="Q696" t="str">
            <v>√</v>
          </cell>
          <cell r="R696" t="str">
            <v>√</v>
          </cell>
          <cell r="S696" t="str">
            <v>√</v>
          </cell>
          <cell r="T696" t="str">
            <v>◇</v>
          </cell>
        </row>
        <row r="696">
          <cell r="V696" t="str">
            <v>√</v>
          </cell>
        </row>
        <row r="696">
          <cell r="AK696">
            <v>11</v>
          </cell>
          <cell r="AL696">
            <v>0</v>
          </cell>
          <cell r="AM696">
            <v>0</v>
          </cell>
          <cell r="AN696">
            <v>0</v>
          </cell>
          <cell r="AO696">
            <v>3</v>
          </cell>
        </row>
        <row r="697">
          <cell r="E697" t="str">
            <v>下午</v>
          </cell>
          <cell r="F697" t="str">
            <v>◇</v>
          </cell>
        </row>
        <row r="697">
          <cell r="H697" t="str">
            <v>√</v>
          </cell>
          <cell r="I697" t="str">
            <v>√</v>
          </cell>
          <cell r="J697" t="str">
            <v>√</v>
          </cell>
          <cell r="K697" t="str">
            <v>√</v>
          </cell>
          <cell r="L697" t="str">
            <v>√</v>
          </cell>
          <cell r="M697" t="str">
            <v>◇</v>
          </cell>
        </row>
        <row r="697">
          <cell r="O697" t="str">
            <v>√</v>
          </cell>
          <cell r="P697" t="str">
            <v>√</v>
          </cell>
          <cell r="Q697" t="str">
            <v>√</v>
          </cell>
          <cell r="R697" t="str">
            <v>√</v>
          </cell>
          <cell r="S697" t="str">
            <v>√</v>
          </cell>
          <cell r="T697" t="str">
            <v>◇</v>
          </cell>
        </row>
        <row r="697">
          <cell r="V697" t="str">
            <v>√</v>
          </cell>
        </row>
        <row r="698">
          <cell r="E698" t="str">
            <v>加班</v>
          </cell>
        </row>
        <row r="699">
          <cell r="B699">
            <v>333</v>
          </cell>
          <cell r="C699" t="str">
            <v>OUK CHANTHY</v>
          </cell>
          <cell r="D699">
            <v>44109</v>
          </cell>
          <cell r="E699" t="str">
            <v>上午</v>
          </cell>
          <cell r="F699" t="str">
            <v>◇</v>
          </cell>
        </row>
        <row r="699">
          <cell r="H699" t="str">
            <v>√</v>
          </cell>
          <cell r="I699" t="str">
            <v>√</v>
          </cell>
          <cell r="J699" t="str">
            <v>√</v>
          </cell>
          <cell r="K699" t="str">
            <v>√</v>
          </cell>
          <cell r="L699" t="str">
            <v>√</v>
          </cell>
          <cell r="M699" t="str">
            <v>◇</v>
          </cell>
        </row>
        <row r="699">
          <cell r="O699" t="str">
            <v>√</v>
          </cell>
          <cell r="P699" t="str">
            <v>Ο</v>
          </cell>
          <cell r="Q699" t="str">
            <v>Ο</v>
          </cell>
          <cell r="R699" t="str">
            <v>Ο</v>
          </cell>
          <cell r="S699" t="str">
            <v>Ο</v>
          </cell>
          <cell r="T699" t="str">
            <v>Ο</v>
          </cell>
        </row>
        <row r="699">
          <cell r="AK699">
            <v>6</v>
          </cell>
          <cell r="AL699">
            <v>0</v>
          </cell>
          <cell r="AM699">
            <v>0</v>
          </cell>
          <cell r="AN699">
            <v>0</v>
          </cell>
          <cell r="AO699">
            <v>2</v>
          </cell>
        </row>
        <row r="700">
          <cell r="E700" t="str">
            <v>下午</v>
          </cell>
          <cell r="F700" t="str">
            <v>◇</v>
          </cell>
        </row>
        <row r="700">
          <cell r="H700" t="str">
            <v>√</v>
          </cell>
          <cell r="I700" t="str">
            <v>√</v>
          </cell>
          <cell r="J700" t="str">
            <v>√</v>
          </cell>
          <cell r="K700" t="str">
            <v>√</v>
          </cell>
          <cell r="L700" t="str">
            <v>√</v>
          </cell>
          <cell r="M700" t="str">
            <v>◇</v>
          </cell>
        </row>
        <row r="700">
          <cell r="O700" t="str">
            <v>√</v>
          </cell>
          <cell r="P700" t="str">
            <v>Ο</v>
          </cell>
          <cell r="Q700" t="str">
            <v>Ο</v>
          </cell>
          <cell r="R700" t="str">
            <v>Ο</v>
          </cell>
          <cell r="S700" t="str">
            <v>Ο</v>
          </cell>
          <cell r="T700" t="str">
            <v>Ο</v>
          </cell>
        </row>
        <row r="701">
          <cell r="E701" t="str">
            <v>加班</v>
          </cell>
        </row>
        <row r="702">
          <cell r="B702">
            <v>353</v>
          </cell>
          <cell r="C702" t="str">
            <v>DORK SREYKA</v>
          </cell>
          <cell r="D702">
            <v>44118</v>
          </cell>
          <cell r="E702" t="str">
            <v>上午</v>
          </cell>
          <cell r="F702" t="str">
            <v>◇</v>
          </cell>
        </row>
        <row r="702">
          <cell r="H702" t="str">
            <v>√</v>
          </cell>
          <cell r="I702" t="str">
            <v>√</v>
          </cell>
          <cell r="J702" t="str">
            <v>√</v>
          </cell>
          <cell r="K702" t="str">
            <v>√</v>
          </cell>
          <cell r="L702" t="str">
            <v>√</v>
          </cell>
          <cell r="M702" t="str">
            <v>Ο</v>
          </cell>
        </row>
        <row r="702">
          <cell r="O702" t="str">
            <v>Ο</v>
          </cell>
          <cell r="P702" t="str">
            <v>Ο</v>
          </cell>
          <cell r="Q702" t="str">
            <v>Ο</v>
          </cell>
          <cell r="R702" t="str">
            <v>Ο</v>
          </cell>
          <cell r="S702" t="str">
            <v>Ο</v>
          </cell>
          <cell r="T702" t="str">
            <v>Ο</v>
          </cell>
        </row>
        <row r="702">
          <cell r="AK702">
            <v>5</v>
          </cell>
          <cell r="AL702">
            <v>0</v>
          </cell>
          <cell r="AM702">
            <v>0</v>
          </cell>
          <cell r="AN702">
            <v>0</v>
          </cell>
          <cell r="AO702">
            <v>1</v>
          </cell>
        </row>
        <row r="703">
          <cell r="E703" t="str">
            <v>下午</v>
          </cell>
          <cell r="F703" t="str">
            <v>◇</v>
          </cell>
        </row>
        <row r="703">
          <cell r="H703" t="str">
            <v>√</v>
          </cell>
          <cell r="I703" t="str">
            <v>√</v>
          </cell>
          <cell r="J703" t="str">
            <v>√</v>
          </cell>
          <cell r="K703" t="str">
            <v>√</v>
          </cell>
          <cell r="L703" t="str">
            <v>√</v>
          </cell>
          <cell r="M703" t="str">
            <v>Ο</v>
          </cell>
        </row>
        <row r="703">
          <cell r="O703" t="str">
            <v>Ο</v>
          </cell>
          <cell r="P703" t="str">
            <v>Ο</v>
          </cell>
          <cell r="Q703" t="str">
            <v>Ο</v>
          </cell>
          <cell r="R703" t="str">
            <v>Ο</v>
          </cell>
          <cell r="S703" t="str">
            <v>Ο</v>
          </cell>
          <cell r="T703" t="str">
            <v>Ο</v>
          </cell>
        </row>
        <row r="704">
          <cell r="E704" t="str">
            <v>加班</v>
          </cell>
        </row>
        <row r="705">
          <cell r="B705">
            <v>358</v>
          </cell>
          <cell r="C705" t="str">
            <v>POV PHIYA</v>
          </cell>
          <cell r="D705">
            <v>44118</v>
          </cell>
          <cell r="E705" t="str">
            <v>上午</v>
          </cell>
          <cell r="F705" t="str">
            <v>◇</v>
          </cell>
        </row>
        <row r="705">
          <cell r="H705" t="str">
            <v>√</v>
          </cell>
          <cell r="I705" t="str">
            <v>√</v>
          </cell>
          <cell r="J705" t="str">
            <v>√</v>
          </cell>
          <cell r="K705" t="str">
            <v>√</v>
          </cell>
          <cell r="L705" t="str">
            <v>√</v>
          </cell>
          <cell r="M705" t="str">
            <v>Ο</v>
          </cell>
        </row>
        <row r="705">
          <cell r="O705" t="str">
            <v>Ο</v>
          </cell>
          <cell r="P705" t="str">
            <v>Ο</v>
          </cell>
          <cell r="Q705" t="str">
            <v>Ο</v>
          </cell>
          <cell r="R705" t="str">
            <v>Ο</v>
          </cell>
          <cell r="S705" t="str">
            <v>Ο</v>
          </cell>
          <cell r="T705" t="str">
            <v>Ο</v>
          </cell>
        </row>
        <row r="705">
          <cell r="AK705">
            <v>5</v>
          </cell>
          <cell r="AL705">
            <v>0</v>
          </cell>
          <cell r="AM705">
            <v>0</v>
          </cell>
          <cell r="AN705">
            <v>0</v>
          </cell>
          <cell r="AO705">
            <v>1</v>
          </cell>
        </row>
        <row r="706">
          <cell r="E706" t="str">
            <v>下午</v>
          </cell>
          <cell r="F706" t="str">
            <v>◇</v>
          </cell>
        </row>
        <row r="706">
          <cell r="H706" t="str">
            <v>√</v>
          </cell>
          <cell r="I706" t="str">
            <v>√</v>
          </cell>
          <cell r="J706" t="str">
            <v>√</v>
          </cell>
          <cell r="K706" t="str">
            <v>√</v>
          </cell>
          <cell r="L706" t="str">
            <v>√</v>
          </cell>
          <cell r="M706" t="str">
            <v>Ο</v>
          </cell>
        </row>
        <row r="706">
          <cell r="O706" t="str">
            <v>Ο</v>
          </cell>
          <cell r="P706" t="str">
            <v>Ο</v>
          </cell>
          <cell r="Q706" t="str">
            <v>Ο</v>
          </cell>
          <cell r="R706" t="str">
            <v>Ο</v>
          </cell>
          <cell r="S706" t="str">
            <v>Ο</v>
          </cell>
          <cell r="T706" t="str">
            <v>Ο</v>
          </cell>
        </row>
        <row r="707">
          <cell r="E707" t="str">
            <v>加班</v>
          </cell>
        </row>
        <row r="708">
          <cell r="B708">
            <v>372</v>
          </cell>
          <cell r="C708" t="str">
            <v>SUOS SITHA</v>
          </cell>
          <cell r="D708">
            <v>44118</v>
          </cell>
          <cell r="E708" t="str">
            <v>上午</v>
          </cell>
          <cell r="F708" t="str">
            <v>◇</v>
          </cell>
        </row>
        <row r="708">
          <cell r="H708" t="str">
            <v>√</v>
          </cell>
          <cell r="I708" t="str">
            <v>√</v>
          </cell>
          <cell r="J708" t="str">
            <v>√</v>
          </cell>
          <cell r="K708" t="str">
            <v>√</v>
          </cell>
          <cell r="L708" t="str">
            <v>√</v>
          </cell>
          <cell r="M708" t="str">
            <v>Ο</v>
          </cell>
        </row>
        <row r="708">
          <cell r="O708" t="str">
            <v>Ο</v>
          </cell>
          <cell r="P708" t="str">
            <v>Ο</v>
          </cell>
          <cell r="Q708" t="str">
            <v>Ο</v>
          </cell>
          <cell r="R708" t="str">
            <v>Ο</v>
          </cell>
          <cell r="S708" t="str">
            <v>Ο</v>
          </cell>
          <cell r="T708" t="str">
            <v>Ο</v>
          </cell>
        </row>
        <row r="708">
          <cell r="AK708">
            <v>5</v>
          </cell>
          <cell r="AL708">
            <v>0</v>
          </cell>
          <cell r="AM708">
            <v>0</v>
          </cell>
          <cell r="AN708">
            <v>0</v>
          </cell>
          <cell r="AO708">
            <v>1</v>
          </cell>
        </row>
        <row r="709">
          <cell r="E709" t="str">
            <v>下午</v>
          </cell>
          <cell r="F709" t="str">
            <v>◇</v>
          </cell>
        </row>
        <row r="709">
          <cell r="H709" t="str">
            <v>√</v>
          </cell>
          <cell r="I709" t="str">
            <v>√</v>
          </cell>
          <cell r="J709" t="str">
            <v>√</v>
          </cell>
          <cell r="K709" t="str">
            <v>√</v>
          </cell>
          <cell r="L709" t="str">
            <v>√</v>
          </cell>
          <cell r="M709" t="str">
            <v>Ο</v>
          </cell>
        </row>
        <row r="709">
          <cell r="O709" t="str">
            <v>Ο</v>
          </cell>
          <cell r="P709" t="str">
            <v>Ο</v>
          </cell>
          <cell r="Q709" t="str">
            <v>Ο</v>
          </cell>
          <cell r="R709" t="str">
            <v>Ο</v>
          </cell>
          <cell r="S709" t="str">
            <v>Ο</v>
          </cell>
          <cell r="T709" t="str">
            <v>Ο</v>
          </cell>
        </row>
        <row r="710">
          <cell r="E710" t="str">
            <v>加班</v>
          </cell>
        </row>
        <row r="711">
          <cell r="B711">
            <v>376</v>
          </cell>
          <cell r="C711" t="str">
            <v>SO SOVANNARA</v>
          </cell>
          <cell r="D711">
            <v>44118</v>
          </cell>
          <cell r="E711" t="str">
            <v>上午</v>
          </cell>
          <cell r="F711" t="str">
            <v>◇</v>
          </cell>
        </row>
        <row r="711">
          <cell r="H711" t="str">
            <v>√</v>
          </cell>
          <cell r="I711" t="str">
            <v>√</v>
          </cell>
          <cell r="J711" t="str">
            <v>√</v>
          </cell>
          <cell r="K711" t="str">
            <v>√</v>
          </cell>
          <cell r="L711" t="str">
            <v>√</v>
          </cell>
          <cell r="M711" t="str">
            <v>Ο</v>
          </cell>
        </row>
        <row r="711">
          <cell r="O711" t="str">
            <v>Ο</v>
          </cell>
          <cell r="P711" t="str">
            <v>Ο</v>
          </cell>
          <cell r="Q711" t="str">
            <v>Ο</v>
          </cell>
          <cell r="R711" t="str">
            <v>Ο</v>
          </cell>
          <cell r="S711" t="str">
            <v>Ο</v>
          </cell>
          <cell r="T711" t="str">
            <v>Ο</v>
          </cell>
        </row>
        <row r="711">
          <cell r="AK711">
            <v>5</v>
          </cell>
          <cell r="AL711">
            <v>0</v>
          </cell>
          <cell r="AM711">
            <v>0</v>
          </cell>
          <cell r="AN711">
            <v>0</v>
          </cell>
          <cell r="AO711">
            <v>1</v>
          </cell>
        </row>
        <row r="712">
          <cell r="E712" t="str">
            <v>下午</v>
          </cell>
          <cell r="F712" t="str">
            <v>◇</v>
          </cell>
        </row>
        <row r="712">
          <cell r="H712" t="str">
            <v>√</v>
          </cell>
          <cell r="I712" t="str">
            <v>√</v>
          </cell>
          <cell r="J712" t="str">
            <v>√</v>
          </cell>
          <cell r="K712" t="str">
            <v>√</v>
          </cell>
          <cell r="L712" t="str">
            <v>√</v>
          </cell>
          <cell r="M712" t="str">
            <v>Ο</v>
          </cell>
        </row>
        <row r="712">
          <cell r="O712" t="str">
            <v>Ο</v>
          </cell>
          <cell r="P712" t="str">
            <v>Ο</v>
          </cell>
          <cell r="Q712" t="str">
            <v>Ο</v>
          </cell>
          <cell r="R712" t="str">
            <v>Ο</v>
          </cell>
          <cell r="S712" t="str">
            <v>Ο</v>
          </cell>
          <cell r="T712" t="str">
            <v>Ο</v>
          </cell>
        </row>
        <row r="713">
          <cell r="E713" t="str">
            <v>加班</v>
          </cell>
        </row>
        <row r="714">
          <cell r="B714">
            <v>379</v>
          </cell>
          <cell r="C714" t="str">
            <v>NOV SORPHEA</v>
          </cell>
          <cell r="D714">
            <v>44118</v>
          </cell>
          <cell r="E714" t="str">
            <v>上午</v>
          </cell>
          <cell r="F714" t="str">
            <v>◇</v>
          </cell>
        </row>
        <row r="714">
          <cell r="H714" t="str">
            <v>√</v>
          </cell>
          <cell r="I714" t="str">
            <v>√</v>
          </cell>
          <cell r="J714" t="str">
            <v>2.①</v>
          </cell>
          <cell r="K714" t="str">
            <v>√</v>
          </cell>
          <cell r="L714" t="str">
            <v>√</v>
          </cell>
          <cell r="M714" t="str">
            <v>Ο</v>
          </cell>
        </row>
        <row r="714">
          <cell r="O714" t="str">
            <v>Ο</v>
          </cell>
          <cell r="P714" t="str">
            <v>Ο</v>
          </cell>
          <cell r="Q714" t="str">
            <v>Ο</v>
          </cell>
          <cell r="R714" t="str">
            <v>Ο</v>
          </cell>
          <cell r="S714" t="str">
            <v>Ο</v>
          </cell>
          <cell r="T714" t="str">
            <v>Ο</v>
          </cell>
        </row>
        <row r="714">
          <cell r="AK714">
            <v>4</v>
          </cell>
          <cell r="AL714">
            <v>0</v>
          </cell>
          <cell r="AM714">
            <v>0</v>
          </cell>
          <cell r="AN714">
            <v>0</v>
          </cell>
          <cell r="AO714">
            <v>1</v>
          </cell>
        </row>
        <row r="715">
          <cell r="E715" t="str">
            <v>下午</v>
          </cell>
          <cell r="F715" t="str">
            <v>◇</v>
          </cell>
        </row>
        <row r="715">
          <cell r="H715" t="str">
            <v>√</v>
          </cell>
          <cell r="I715" t="str">
            <v>√</v>
          </cell>
          <cell r="J715" t="str">
            <v>2.①</v>
          </cell>
          <cell r="K715" t="str">
            <v>√</v>
          </cell>
          <cell r="L715" t="str">
            <v>√</v>
          </cell>
          <cell r="M715" t="str">
            <v>Ο</v>
          </cell>
        </row>
        <row r="715">
          <cell r="O715" t="str">
            <v>Ο</v>
          </cell>
          <cell r="P715" t="str">
            <v>Ο</v>
          </cell>
          <cell r="Q715" t="str">
            <v>Ο</v>
          </cell>
          <cell r="R715" t="str">
            <v>Ο</v>
          </cell>
          <cell r="S715" t="str">
            <v>Ο</v>
          </cell>
          <cell r="T715" t="str">
            <v>Ο</v>
          </cell>
        </row>
        <row r="716">
          <cell r="E716" t="str">
            <v>加班</v>
          </cell>
        </row>
        <row r="717">
          <cell r="B717">
            <v>385</v>
          </cell>
          <cell r="C717" t="str">
            <v>NEANG CHHVY</v>
          </cell>
          <cell r="D717">
            <v>44118</v>
          </cell>
          <cell r="E717" t="str">
            <v>上午</v>
          </cell>
          <cell r="F717" t="str">
            <v>◇</v>
          </cell>
        </row>
        <row r="717">
          <cell r="H717" t="str">
            <v>×</v>
          </cell>
          <cell r="I717" t="str">
            <v>√</v>
          </cell>
          <cell r="J717" t="str">
            <v>√</v>
          </cell>
          <cell r="K717" t="str">
            <v>√</v>
          </cell>
          <cell r="L717" t="str">
            <v>√</v>
          </cell>
          <cell r="M717" t="str">
            <v>Ο</v>
          </cell>
        </row>
        <row r="717">
          <cell r="O717" t="str">
            <v>Ο</v>
          </cell>
          <cell r="P717" t="str">
            <v>Ο</v>
          </cell>
          <cell r="Q717" t="str">
            <v>Ο</v>
          </cell>
          <cell r="R717" t="str">
            <v>Ο</v>
          </cell>
          <cell r="S717" t="str">
            <v>Ο</v>
          </cell>
          <cell r="T717" t="str">
            <v>Ο</v>
          </cell>
        </row>
        <row r="717">
          <cell r="AK717">
            <v>4</v>
          </cell>
          <cell r="AL717">
            <v>0</v>
          </cell>
          <cell r="AM717">
            <v>0</v>
          </cell>
          <cell r="AN717">
            <v>0</v>
          </cell>
          <cell r="AO717">
            <v>1</v>
          </cell>
        </row>
        <row r="718">
          <cell r="E718" t="str">
            <v>下午</v>
          </cell>
          <cell r="F718" t="str">
            <v>◇</v>
          </cell>
        </row>
        <row r="718">
          <cell r="H718" t="str">
            <v>×</v>
          </cell>
          <cell r="I718" t="str">
            <v>√</v>
          </cell>
          <cell r="J718" t="str">
            <v>√</v>
          </cell>
          <cell r="K718" t="str">
            <v>√</v>
          </cell>
          <cell r="L718" t="str">
            <v>√</v>
          </cell>
          <cell r="M718" t="str">
            <v>Ο</v>
          </cell>
        </row>
        <row r="718">
          <cell r="O718" t="str">
            <v>Ο</v>
          </cell>
          <cell r="P718" t="str">
            <v>Ο</v>
          </cell>
          <cell r="Q718" t="str">
            <v>Ο</v>
          </cell>
          <cell r="R718" t="str">
            <v>Ο</v>
          </cell>
          <cell r="S718" t="str">
            <v>Ο</v>
          </cell>
          <cell r="T718" t="str">
            <v>Ο</v>
          </cell>
        </row>
        <row r="719">
          <cell r="E719" t="str">
            <v>加班</v>
          </cell>
        </row>
        <row r="720">
          <cell r="B720">
            <v>390</v>
          </cell>
          <cell r="C720" t="str">
            <v>CHHON YAT</v>
          </cell>
          <cell r="D720">
            <v>44118</v>
          </cell>
          <cell r="E720" t="str">
            <v>上午</v>
          </cell>
          <cell r="F720" t="str">
            <v>◇</v>
          </cell>
        </row>
        <row r="720">
          <cell r="H720" t="str">
            <v>√</v>
          </cell>
          <cell r="I720" t="str">
            <v>√</v>
          </cell>
          <cell r="J720" t="str">
            <v>√</v>
          </cell>
          <cell r="K720" t="str">
            <v>√</v>
          </cell>
          <cell r="L720" t="str">
            <v>√</v>
          </cell>
          <cell r="M720" t="str">
            <v>Ο</v>
          </cell>
        </row>
        <row r="720">
          <cell r="O720" t="str">
            <v>Ο</v>
          </cell>
          <cell r="P720" t="str">
            <v>Ο</v>
          </cell>
          <cell r="Q720" t="str">
            <v>Ο</v>
          </cell>
          <cell r="R720" t="str">
            <v>Ο</v>
          </cell>
          <cell r="S720" t="str">
            <v>Ο</v>
          </cell>
          <cell r="T720" t="str">
            <v>Ο</v>
          </cell>
        </row>
        <row r="720">
          <cell r="AK720">
            <v>5</v>
          </cell>
          <cell r="AL720">
            <v>0</v>
          </cell>
          <cell r="AM720">
            <v>0</v>
          </cell>
          <cell r="AN720">
            <v>0</v>
          </cell>
          <cell r="AO720">
            <v>1</v>
          </cell>
        </row>
        <row r="721">
          <cell r="E721" t="str">
            <v>下午</v>
          </cell>
          <cell r="F721" t="str">
            <v>◇</v>
          </cell>
        </row>
        <row r="721">
          <cell r="H721" t="str">
            <v>√</v>
          </cell>
          <cell r="I721" t="str">
            <v>√</v>
          </cell>
          <cell r="J721" t="str">
            <v>√</v>
          </cell>
          <cell r="K721" t="str">
            <v>√</v>
          </cell>
          <cell r="L721" t="str">
            <v>√</v>
          </cell>
          <cell r="M721" t="str">
            <v>Ο</v>
          </cell>
        </row>
        <row r="721">
          <cell r="O721" t="str">
            <v>Ο</v>
          </cell>
          <cell r="P721" t="str">
            <v>Ο</v>
          </cell>
          <cell r="Q721" t="str">
            <v>Ο</v>
          </cell>
          <cell r="R721" t="str">
            <v>Ο</v>
          </cell>
          <cell r="S721" t="str">
            <v>Ο</v>
          </cell>
          <cell r="T721" t="str">
            <v>Ο</v>
          </cell>
        </row>
        <row r="722">
          <cell r="E722" t="str">
            <v>加班</v>
          </cell>
        </row>
        <row r="723">
          <cell r="B723">
            <v>395</v>
          </cell>
          <cell r="C723" t="str">
            <v>MEAN CHANTHAN</v>
          </cell>
          <cell r="D723">
            <v>44118</v>
          </cell>
          <cell r="E723" t="str">
            <v>上午</v>
          </cell>
          <cell r="F723" t="str">
            <v>◇</v>
          </cell>
        </row>
        <row r="723">
          <cell r="H723" t="str">
            <v>√</v>
          </cell>
          <cell r="I723" t="str">
            <v>√</v>
          </cell>
          <cell r="J723" t="str">
            <v>√</v>
          </cell>
          <cell r="K723" t="str">
            <v>√</v>
          </cell>
          <cell r="L723" t="str">
            <v>√</v>
          </cell>
          <cell r="M723" t="str">
            <v>Ο</v>
          </cell>
        </row>
        <row r="723">
          <cell r="O723" t="str">
            <v>Ο</v>
          </cell>
          <cell r="P723" t="str">
            <v>Ο</v>
          </cell>
          <cell r="Q723" t="str">
            <v>Ο</v>
          </cell>
          <cell r="R723" t="str">
            <v>Ο</v>
          </cell>
          <cell r="S723" t="str">
            <v>Ο</v>
          </cell>
          <cell r="T723" t="str">
            <v>Ο</v>
          </cell>
        </row>
        <row r="723">
          <cell r="AK723">
            <v>5</v>
          </cell>
          <cell r="AL723">
            <v>0</v>
          </cell>
          <cell r="AM723">
            <v>0</v>
          </cell>
          <cell r="AN723">
            <v>0</v>
          </cell>
          <cell r="AO723">
            <v>1</v>
          </cell>
        </row>
        <row r="724">
          <cell r="E724" t="str">
            <v>下午</v>
          </cell>
          <cell r="F724" t="str">
            <v>◇</v>
          </cell>
        </row>
        <row r="724">
          <cell r="H724" t="str">
            <v>√</v>
          </cell>
          <cell r="I724" t="str">
            <v>√</v>
          </cell>
          <cell r="J724" t="str">
            <v>√</v>
          </cell>
          <cell r="K724" t="str">
            <v>√</v>
          </cell>
          <cell r="L724" t="str">
            <v>√</v>
          </cell>
          <cell r="M724" t="str">
            <v>Ο</v>
          </cell>
        </row>
        <row r="724">
          <cell r="O724" t="str">
            <v>Ο</v>
          </cell>
          <cell r="P724" t="str">
            <v>Ο</v>
          </cell>
          <cell r="Q724" t="str">
            <v>Ο</v>
          </cell>
          <cell r="R724" t="str">
            <v>Ο</v>
          </cell>
          <cell r="S724" t="str">
            <v>Ο</v>
          </cell>
          <cell r="T724" t="str">
            <v>Ο</v>
          </cell>
        </row>
        <row r="725">
          <cell r="E725" t="str">
            <v>加班</v>
          </cell>
        </row>
        <row r="726">
          <cell r="B726">
            <v>396</v>
          </cell>
          <cell r="C726" t="str">
            <v>PHOU RIDA</v>
          </cell>
          <cell r="D726">
            <v>44118</v>
          </cell>
          <cell r="E726" t="str">
            <v>上午</v>
          </cell>
          <cell r="F726" t="str">
            <v>◇</v>
          </cell>
        </row>
        <row r="726">
          <cell r="H726" t="str">
            <v>√</v>
          </cell>
          <cell r="I726" t="str">
            <v>√</v>
          </cell>
          <cell r="J726" t="str">
            <v>√</v>
          </cell>
          <cell r="K726" t="str">
            <v>√</v>
          </cell>
          <cell r="L726" t="str">
            <v>√</v>
          </cell>
          <cell r="M726" t="str">
            <v>Ο</v>
          </cell>
        </row>
        <row r="726">
          <cell r="O726" t="str">
            <v>Ο</v>
          </cell>
          <cell r="P726" t="str">
            <v>Ο</v>
          </cell>
          <cell r="Q726" t="str">
            <v>Ο</v>
          </cell>
          <cell r="R726" t="str">
            <v>Ο</v>
          </cell>
          <cell r="S726" t="str">
            <v>Ο</v>
          </cell>
          <cell r="T726" t="str">
            <v>Ο</v>
          </cell>
        </row>
        <row r="726">
          <cell r="AK726">
            <v>5</v>
          </cell>
          <cell r="AL726">
            <v>0</v>
          </cell>
          <cell r="AM726">
            <v>0</v>
          </cell>
          <cell r="AN726">
            <v>0</v>
          </cell>
          <cell r="AO726">
            <v>1</v>
          </cell>
        </row>
        <row r="727">
          <cell r="E727" t="str">
            <v>下午</v>
          </cell>
          <cell r="F727" t="str">
            <v>◇</v>
          </cell>
        </row>
        <row r="727">
          <cell r="H727" t="str">
            <v>√</v>
          </cell>
          <cell r="I727" t="str">
            <v>√</v>
          </cell>
          <cell r="J727" t="str">
            <v>√</v>
          </cell>
          <cell r="K727" t="str">
            <v>√</v>
          </cell>
          <cell r="L727" t="str">
            <v>√</v>
          </cell>
          <cell r="M727" t="str">
            <v>Ο</v>
          </cell>
        </row>
        <row r="727">
          <cell r="O727" t="str">
            <v>Ο</v>
          </cell>
          <cell r="P727" t="str">
            <v>Ο</v>
          </cell>
          <cell r="Q727" t="str">
            <v>Ο</v>
          </cell>
          <cell r="R727" t="str">
            <v>Ο</v>
          </cell>
          <cell r="S727" t="str">
            <v>Ο</v>
          </cell>
          <cell r="T727" t="str">
            <v>Ο</v>
          </cell>
        </row>
        <row r="728">
          <cell r="E728" t="str">
            <v>加班</v>
          </cell>
        </row>
        <row r="729">
          <cell r="B729">
            <v>401</v>
          </cell>
          <cell r="C729" t="str">
            <v>SAMEAN</v>
          </cell>
          <cell r="D729">
            <v>44118</v>
          </cell>
          <cell r="E729" t="str">
            <v>上午</v>
          </cell>
          <cell r="F729" t="str">
            <v>◇</v>
          </cell>
        </row>
        <row r="729">
          <cell r="H729" t="str">
            <v>√</v>
          </cell>
          <cell r="I729" t="str">
            <v>√</v>
          </cell>
          <cell r="J729" t="str">
            <v>√</v>
          </cell>
          <cell r="K729" t="str">
            <v>√</v>
          </cell>
          <cell r="L729" t="str">
            <v>√</v>
          </cell>
          <cell r="M729" t="str">
            <v>Ο</v>
          </cell>
        </row>
        <row r="729">
          <cell r="O729" t="str">
            <v>Ο</v>
          </cell>
          <cell r="P729" t="str">
            <v>Ο</v>
          </cell>
          <cell r="Q729" t="str">
            <v>Ο</v>
          </cell>
          <cell r="R729" t="str">
            <v>Ο</v>
          </cell>
          <cell r="S729" t="str">
            <v>Ο</v>
          </cell>
          <cell r="T729" t="str">
            <v>Ο</v>
          </cell>
        </row>
        <row r="729">
          <cell r="AK729">
            <v>5</v>
          </cell>
          <cell r="AL729">
            <v>0</v>
          </cell>
          <cell r="AM729">
            <v>0</v>
          </cell>
          <cell r="AN729">
            <v>0</v>
          </cell>
          <cell r="AO729">
            <v>1</v>
          </cell>
        </row>
        <row r="730">
          <cell r="E730" t="str">
            <v>下午</v>
          </cell>
          <cell r="F730" t="str">
            <v>◇</v>
          </cell>
        </row>
        <row r="730">
          <cell r="H730" t="str">
            <v>√</v>
          </cell>
          <cell r="I730" t="str">
            <v>√</v>
          </cell>
          <cell r="J730" t="str">
            <v>√</v>
          </cell>
          <cell r="K730" t="str">
            <v>√</v>
          </cell>
          <cell r="L730" t="str">
            <v>√</v>
          </cell>
          <cell r="M730" t="str">
            <v>Ο</v>
          </cell>
        </row>
        <row r="730">
          <cell r="O730" t="str">
            <v>Ο</v>
          </cell>
          <cell r="P730" t="str">
            <v>Ο</v>
          </cell>
          <cell r="Q730" t="str">
            <v>Ο</v>
          </cell>
          <cell r="R730" t="str">
            <v>Ο</v>
          </cell>
          <cell r="S730" t="str">
            <v>Ο</v>
          </cell>
          <cell r="T730" t="str">
            <v>Ο</v>
          </cell>
        </row>
        <row r="731">
          <cell r="E731" t="str">
            <v>加班</v>
          </cell>
        </row>
        <row r="732">
          <cell r="B732">
            <v>455</v>
          </cell>
          <cell r="C732" t="str">
            <v>NONG PHARY</v>
          </cell>
          <cell r="D732">
            <v>44130</v>
          </cell>
          <cell r="E732" t="str">
            <v>上午</v>
          </cell>
          <cell r="F732" t="str">
            <v>◇</v>
          </cell>
        </row>
        <row r="732">
          <cell r="H732" t="str">
            <v>√</v>
          </cell>
          <cell r="I732" t="str">
            <v>√</v>
          </cell>
          <cell r="J732" t="str">
            <v>√</v>
          </cell>
          <cell r="K732" t="str">
            <v>√</v>
          </cell>
          <cell r="L732" t="str">
            <v>√</v>
          </cell>
          <cell r="M732" t="str">
            <v>Ο</v>
          </cell>
        </row>
        <row r="732">
          <cell r="O732" t="str">
            <v>Ο</v>
          </cell>
          <cell r="P732" t="str">
            <v>Ο</v>
          </cell>
          <cell r="Q732" t="str">
            <v>Ο</v>
          </cell>
          <cell r="R732" t="str">
            <v>Ο</v>
          </cell>
          <cell r="S732" t="str">
            <v>Ο</v>
          </cell>
          <cell r="T732" t="str">
            <v>Ο</v>
          </cell>
        </row>
        <row r="732">
          <cell r="AK732">
            <v>5</v>
          </cell>
          <cell r="AL732">
            <v>0</v>
          </cell>
          <cell r="AM732">
            <v>0</v>
          </cell>
          <cell r="AN732">
            <v>0</v>
          </cell>
          <cell r="AO732">
            <v>1</v>
          </cell>
        </row>
        <row r="733">
          <cell r="E733" t="str">
            <v>下午</v>
          </cell>
          <cell r="F733" t="str">
            <v>◇</v>
          </cell>
        </row>
        <row r="733">
          <cell r="H733" t="str">
            <v>√</v>
          </cell>
          <cell r="I733" t="str">
            <v>√</v>
          </cell>
          <cell r="J733" t="str">
            <v>√</v>
          </cell>
          <cell r="K733" t="str">
            <v>√</v>
          </cell>
          <cell r="L733" t="str">
            <v>√</v>
          </cell>
          <cell r="M733" t="str">
            <v>Ο</v>
          </cell>
        </row>
        <row r="733">
          <cell r="O733" t="str">
            <v>Ο</v>
          </cell>
          <cell r="P733" t="str">
            <v>Ο</v>
          </cell>
          <cell r="Q733" t="str">
            <v>Ο</v>
          </cell>
          <cell r="R733" t="str">
            <v>Ο</v>
          </cell>
          <cell r="S733" t="str">
            <v>Ο</v>
          </cell>
          <cell r="T733" t="str">
            <v>Ο</v>
          </cell>
        </row>
        <row r="734">
          <cell r="E734" t="str">
            <v>加班</v>
          </cell>
        </row>
        <row r="735">
          <cell r="B735">
            <v>461</v>
          </cell>
          <cell r="C735" t="str">
            <v>MOEUN CHANTHA</v>
          </cell>
          <cell r="D735">
            <v>44130</v>
          </cell>
          <cell r="E735" t="str">
            <v>上午</v>
          </cell>
          <cell r="F735" t="str">
            <v>◇</v>
          </cell>
        </row>
        <row r="735">
          <cell r="H735" t="str">
            <v>√</v>
          </cell>
          <cell r="I735" t="str">
            <v>√</v>
          </cell>
          <cell r="J735" t="str">
            <v>√</v>
          </cell>
          <cell r="K735" t="str">
            <v>√</v>
          </cell>
          <cell r="L735" t="str">
            <v>√</v>
          </cell>
          <cell r="M735" t="str">
            <v>Ο</v>
          </cell>
        </row>
        <row r="735">
          <cell r="O735" t="str">
            <v>Ο</v>
          </cell>
          <cell r="P735" t="str">
            <v>Ο</v>
          </cell>
          <cell r="Q735" t="str">
            <v>Ο</v>
          </cell>
          <cell r="R735" t="str">
            <v>Ο</v>
          </cell>
          <cell r="S735" t="str">
            <v>Ο</v>
          </cell>
          <cell r="T735" t="str">
            <v>Ο</v>
          </cell>
        </row>
        <row r="735">
          <cell r="AK735">
            <v>5</v>
          </cell>
          <cell r="AL735">
            <v>0</v>
          </cell>
          <cell r="AM735">
            <v>0</v>
          </cell>
          <cell r="AN735">
            <v>0</v>
          </cell>
          <cell r="AO735">
            <v>1</v>
          </cell>
        </row>
        <row r="736">
          <cell r="E736" t="str">
            <v>下午</v>
          </cell>
          <cell r="F736" t="str">
            <v>◇</v>
          </cell>
        </row>
        <row r="736">
          <cell r="H736" t="str">
            <v>√</v>
          </cell>
          <cell r="I736" t="str">
            <v>√</v>
          </cell>
          <cell r="J736" t="str">
            <v>√</v>
          </cell>
          <cell r="K736" t="str">
            <v>√</v>
          </cell>
          <cell r="L736" t="str">
            <v>√</v>
          </cell>
          <cell r="M736" t="str">
            <v>Ο</v>
          </cell>
        </row>
        <row r="736">
          <cell r="O736" t="str">
            <v>Ο</v>
          </cell>
          <cell r="P736" t="str">
            <v>Ο</v>
          </cell>
          <cell r="Q736" t="str">
            <v>Ο</v>
          </cell>
          <cell r="R736" t="str">
            <v>Ο</v>
          </cell>
          <cell r="S736" t="str">
            <v>Ο</v>
          </cell>
          <cell r="T736" t="str">
            <v>Ο</v>
          </cell>
        </row>
        <row r="737">
          <cell r="E737" t="str">
            <v>加班</v>
          </cell>
        </row>
        <row r="738">
          <cell r="B738">
            <v>476</v>
          </cell>
          <cell r="C738" t="str">
            <v>BOEUN SOTHEAVY</v>
          </cell>
          <cell r="D738">
            <v>44130</v>
          </cell>
          <cell r="E738" t="str">
            <v>上午</v>
          </cell>
          <cell r="F738" t="str">
            <v>◇</v>
          </cell>
        </row>
        <row r="738">
          <cell r="H738" t="str">
            <v>√</v>
          </cell>
          <cell r="I738" t="str">
            <v>√</v>
          </cell>
          <cell r="J738" t="str">
            <v>√</v>
          </cell>
          <cell r="K738" t="str">
            <v>√</v>
          </cell>
          <cell r="L738" t="str">
            <v>√</v>
          </cell>
          <cell r="M738" t="str">
            <v>Ο</v>
          </cell>
        </row>
        <row r="738">
          <cell r="O738" t="str">
            <v>Ο</v>
          </cell>
          <cell r="P738" t="str">
            <v>Ο</v>
          </cell>
          <cell r="Q738" t="str">
            <v>Ο</v>
          </cell>
          <cell r="R738" t="str">
            <v>Ο</v>
          </cell>
          <cell r="S738" t="str">
            <v>Ο</v>
          </cell>
          <cell r="T738" t="str">
            <v>Ο</v>
          </cell>
        </row>
        <row r="738">
          <cell r="AK738">
            <v>5</v>
          </cell>
          <cell r="AL738">
            <v>0</v>
          </cell>
          <cell r="AM738">
            <v>0</v>
          </cell>
          <cell r="AN738">
            <v>0</v>
          </cell>
          <cell r="AO738">
            <v>1</v>
          </cell>
        </row>
        <row r="739">
          <cell r="E739" t="str">
            <v>下午</v>
          </cell>
          <cell r="F739" t="str">
            <v>◇</v>
          </cell>
        </row>
        <row r="739">
          <cell r="H739" t="str">
            <v>√</v>
          </cell>
          <cell r="I739" t="str">
            <v>√</v>
          </cell>
          <cell r="J739" t="str">
            <v>√</v>
          </cell>
          <cell r="K739" t="str">
            <v>√</v>
          </cell>
          <cell r="L739" t="str">
            <v>√</v>
          </cell>
          <cell r="M739" t="str">
            <v>Ο</v>
          </cell>
        </row>
        <row r="739">
          <cell r="O739" t="str">
            <v>Ο</v>
          </cell>
          <cell r="P739" t="str">
            <v>Ο</v>
          </cell>
          <cell r="Q739" t="str">
            <v>Ο</v>
          </cell>
          <cell r="R739" t="str">
            <v>Ο</v>
          </cell>
          <cell r="S739" t="str">
            <v>Ο</v>
          </cell>
          <cell r="T739" t="str">
            <v>Ο</v>
          </cell>
        </row>
        <row r="740">
          <cell r="E740" t="str">
            <v>加班</v>
          </cell>
        </row>
        <row r="741">
          <cell r="B741">
            <v>484</v>
          </cell>
          <cell r="C741" t="str">
            <v>CHAN LAKANA</v>
          </cell>
          <cell r="D741">
            <v>44130</v>
          </cell>
          <cell r="E741" t="str">
            <v>上午</v>
          </cell>
          <cell r="F741" t="str">
            <v>◇</v>
          </cell>
        </row>
        <row r="741">
          <cell r="H741" t="str">
            <v>√</v>
          </cell>
          <cell r="I741" t="str">
            <v>√</v>
          </cell>
          <cell r="J741" t="str">
            <v>√</v>
          </cell>
          <cell r="K741" t="str">
            <v>√</v>
          </cell>
          <cell r="L741" t="str">
            <v>√</v>
          </cell>
          <cell r="M741" t="str">
            <v>Ο</v>
          </cell>
        </row>
        <row r="741">
          <cell r="O741" t="str">
            <v>Ο</v>
          </cell>
          <cell r="P741" t="str">
            <v>Ο</v>
          </cell>
          <cell r="Q741" t="str">
            <v>Ο</v>
          </cell>
          <cell r="R741" t="str">
            <v>Ο</v>
          </cell>
          <cell r="S741" t="str">
            <v>Ο</v>
          </cell>
          <cell r="T741" t="str">
            <v>Ο</v>
          </cell>
        </row>
        <row r="741">
          <cell r="AK741">
            <v>5</v>
          </cell>
          <cell r="AL741">
            <v>0</v>
          </cell>
          <cell r="AM741">
            <v>0</v>
          </cell>
          <cell r="AN741">
            <v>0</v>
          </cell>
          <cell r="AO741">
            <v>1</v>
          </cell>
        </row>
        <row r="742">
          <cell r="E742" t="str">
            <v>下午</v>
          </cell>
          <cell r="F742" t="str">
            <v>◇</v>
          </cell>
        </row>
        <row r="742">
          <cell r="H742" t="str">
            <v>√</v>
          </cell>
          <cell r="I742" t="str">
            <v>√</v>
          </cell>
          <cell r="J742" t="str">
            <v>√</v>
          </cell>
          <cell r="K742" t="str">
            <v>√</v>
          </cell>
          <cell r="L742" t="str">
            <v>√</v>
          </cell>
          <cell r="M742" t="str">
            <v>Ο</v>
          </cell>
        </row>
        <row r="742">
          <cell r="O742" t="str">
            <v>Ο</v>
          </cell>
          <cell r="P742" t="str">
            <v>Ο</v>
          </cell>
          <cell r="Q742" t="str">
            <v>Ο</v>
          </cell>
          <cell r="R742" t="str">
            <v>Ο</v>
          </cell>
          <cell r="S742" t="str">
            <v>Ο</v>
          </cell>
          <cell r="T742" t="str">
            <v>Ο</v>
          </cell>
        </row>
        <row r="743">
          <cell r="E743" t="str">
            <v>加班</v>
          </cell>
        </row>
        <row r="744">
          <cell r="B744">
            <v>488</v>
          </cell>
          <cell r="C744" t="str">
            <v>VONG SARON</v>
          </cell>
          <cell r="D744">
            <v>44130</v>
          </cell>
          <cell r="E744" t="str">
            <v>上午</v>
          </cell>
          <cell r="F744" t="str">
            <v>◇</v>
          </cell>
        </row>
        <row r="744">
          <cell r="H744" t="str">
            <v>√</v>
          </cell>
          <cell r="I744" t="str">
            <v>√</v>
          </cell>
          <cell r="J744" t="str">
            <v>√</v>
          </cell>
          <cell r="K744" t="str">
            <v>√</v>
          </cell>
          <cell r="L744" t="str">
            <v>√</v>
          </cell>
          <cell r="M744" t="str">
            <v>Ο</v>
          </cell>
        </row>
        <row r="744">
          <cell r="O744" t="str">
            <v>Ο</v>
          </cell>
          <cell r="P744" t="str">
            <v>Ο</v>
          </cell>
          <cell r="Q744" t="str">
            <v>Ο</v>
          </cell>
          <cell r="R744" t="str">
            <v>Ο</v>
          </cell>
          <cell r="S744" t="str">
            <v>Ο</v>
          </cell>
          <cell r="T744" t="str">
            <v>Ο</v>
          </cell>
        </row>
        <row r="744">
          <cell r="AK744">
            <v>5</v>
          </cell>
          <cell r="AL744">
            <v>0</v>
          </cell>
          <cell r="AM744">
            <v>0</v>
          </cell>
          <cell r="AN744">
            <v>0</v>
          </cell>
          <cell r="AO744">
            <v>1</v>
          </cell>
        </row>
        <row r="745">
          <cell r="E745" t="str">
            <v>下午</v>
          </cell>
          <cell r="F745" t="str">
            <v>◇</v>
          </cell>
        </row>
        <row r="745">
          <cell r="H745" t="str">
            <v>√</v>
          </cell>
          <cell r="I745" t="str">
            <v>√</v>
          </cell>
          <cell r="J745" t="str">
            <v>√</v>
          </cell>
          <cell r="K745" t="str">
            <v>√</v>
          </cell>
          <cell r="L745" t="str">
            <v>√</v>
          </cell>
          <cell r="M745" t="str">
            <v>Ο</v>
          </cell>
        </row>
        <row r="745">
          <cell r="O745" t="str">
            <v>Ο</v>
          </cell>
          <cell r="P745" t="str">
            <v>Ο</v>
          </cell>
          <cell r="Q745" t="str">
            <v>Ο</v>
          </cell>
          <cell r="R745" t="str">
            <v>Ο</v>
          </cell>
          <cell r="S745" t="str">
            <v>Ο</v>
          </cell>
          <cell r="T745" t="str">
            <v>Ο</v>
          </cell>
        </row>
        <row r="746">
          <cell r="E746" t="str">
            <v>加班</v>
          </cell>
        </row>
        <row r="747">
          <cell r="B747">
            <v>549</v>
          </cell>
          <cell r="C747" t="str">
            <v>VAT THY</v>
          </cell>
          <cell r="D747">
            <v>44138</v>
          </cell>
          <cell r="E747" t="str">
            <v>上午</v>
          </cell>
          <cell r="F747" t="str">
            <v>◇</v>
          </cell>
        </row>
        <row r="747">
          <cell r="H747" t="str">
            <v>√</v>
          </cell>
          <cell r="I747" t="str">
            <v>√</v>
          </cell>
          <cell r="J747" t="str">
            <v>√</v>
          </cell>
          <cell r="K747" t="str">
            <v>√</v>
          </cell>
          <cell r="L747" t="str">
            <v>√</v>
          </cell>
          <cell r="M747" t="str">
            <v>Ο</v>
          </cell>
        </row>
        <row r="747">
          <cell r="O747" t="str">
            <v>Ο</v>
          </cell>
          <cell r="P747" t="str">
            <v>Ο</v>
          </cell>
          <cell r="Q747" t="str">
            <v>Ο</v>
          </cell>
          <cell r="R747" t="str">
            <v>Ο</v>
          </cell>
          <cell r="S747" t="str">
            <v>Ο</v>
          </cell>
          <cell r="T747" t="str">
            <v>Ο</v>
          </cell>
        </row>
        <row r="747">
          <cell r="AK747">
            <v>5</v>
          </cell>
          <cell r="AL747">
            <v>0</v>
          </cell>
          <cell r="AM747">
            <v>0</v>
          </cell>
          <cell r="AN747">
            <v>0</v>
          </cell>
          <cell r="AO747">
            <v>1</v>
          </cell>
        </row>
        <row r="748">
          <cell r="E748" t="str">
            <v>下午</v>
          </cell>
          <cell r="F748" t="str">
            <v>◇</v>
          </cell>
        </row>
        <row r="748">
          <cell r="H748" t="str">
            <v>√</v>
          </cell>
          <cell r="I748" t="str">
            <v>√</v>
          </cell>
          <cell r="J748" t="str">
            <v>√</v>
          </cell>
          <cell r="K748" t="str">
            <v>√</v>
          </cell>
          <cell r="L748" t="str">
            <v>√</v>
          </cell>
          <cell r="M748" t="str">
            <v>Ο</v>
          </cell>
        </row>
        <row r="748">
          <cell r="O748" t="str">
            <v>Ο</v>
          </cell>
          <cell r="P748" t="str">
            <v>Ο</v>
          </cell>
          <cell r="Q748" t="str">
            <v>Ο</v>
          </cell>
          <cell r="R748" t="str">
            <v>Ο</v>
          </cell>
          <cell r="S748" t="str">
            <v>Ο</v>
          </cell>
          <cell r="T748" t="str">
            <v>Ο</v>
          </cell>
        </row>
        <row r="749">
          <cell r="E749" t="str">
            <v>加班</v>
          </cell>
        </row>
        <row r="750">
          <cell r="B750">
            <v>586</v>
          </cell>
          <cell r="C750" t="str">
            <v>LAY DANY</v>
          </cell>
          <cell r="D750">
            <v>44154</v>
          </cell>
          <cell r="E750" t="str">
            <v>上午</v>
          </cell>
          <cell r="F750" t="str">
            <v>◇</v>
          </cell>
        </row>
        <row r="750">
          <cell r="H750" t="str">
            <v>√</v>
          </cell>
          <cell r="I750" t="str">
            <v>√</v>
          </cell>
          <cell r="J750" t="str">
            <v>√</v>
          </cell>
          <cell r="K750" t="str">
            <v>√</v>
          </cell>
          <cell r="L750" t="str">
            <v>√</v>
          </cell>
          <cell r="M750" t="str">
            <v>Ο</v>
          </cell>
        </row>
        <row r="750">
          <cell r="O750" t="str">
            <v>Ο</v>
          </cell>
          <cell r="P750" t="str">
            <v>Ο</v>
          </cell>
          <cell r="Q750" t="str">
            <v>Ο</v>
          </cell>
          <cell r="R750" t="str">
            <v>Ο</v>
          </cell>
          <cell r="S750" t="str">
            <v>Ο</v>
          </cell>
          <cell r="T750" t="str">
            <v>Ο</v>
          </cell>
        </row>
        <row r="750">
          <cell r="AK750">
            <v>5</v>
          </cell>
          <cell r="AL750">
            <v>0</v>
          </cell>
          <cell r="AM750">
            <v>0</v>
          </cell>
          <cell r="AN750">
            <v>0</v>
          </cell>
          <cell r="AO750">
            <v>1</v>
          </cell>
        </row>
        <row r="751">
          <cell r="E751" t="str">
            <v>下午</v>
          </cell>
          <cell r="F751" t="str">
            <v>◇</v>
          </cell>
        </row>
        <row r="751">
          <cell r="H751" t="str">
            <v>√</v>
          </cell>
          <cell r="I751" t="str">
            <v>√</v>
          </cell>
          <cell r="J751" t="str">
            <v>√</v>
          </cell>
          <cell r="K751" t="str">
            <v>√</v>
          </cell>
          <cell r="L751" t="str">
            <v>√</v>
          </cell>
          <cell r="M751" t="str">
            <v>Ο</v>
          </cell>
        </row>
        <row r="751">
          <cell r="O751" t="str">
            <v>Ο</v>
          </cell>
          <cell r="P751" t="str">
            <v>Ο</v>
          </cell>
          <cell r="Q751" t="str">
            <v>Ο</v>
          </cell>
          <cell r="R751" t="str">
            <v>Ο</v>
          </cell>
          <cell r="S751" t="str">
            <v>Ο</v>
          </cell>
          <cell r="T751" t="str">
            <v>Ο</v>
          </cell>
        </row>
        <row r="752">
          <cell r="E752" t="str">
            <v>加班</v>
          </cell>
        </row>
        <row r="753">
          <cell r="B753">
            <v>610</v>
          </cell>
          <cell r="C753" t="str">
            <v>CHANN SOPHAL</v>
          </cell>
          <cell r="D753">
            <v>44166</v>
          </cell>
          <cell r="E753" t="str">
            <v>上午</v>
          </cell>
          <cell r="F753" t="str">
            <v>◇</v>
          </cell>
        </row>
        <row r="753">
          <cell r="H753" t="str">
            <v>√</v>
          </cell>
          <cell r="I753" t="str">
            <v>√</v>
          </cell>
          <cell r="J753" t="str">
            <v>√</v>
          </cell>
          <cell r="K753" t="str">
            <v>√</v>
          </cell>
          <cell r="L753" t="str">
            <v>√</v>
          </cell>
          <cell r="M753" t="str">
            <v>Ο</v>
          </cell>
        </row>
        <row r="753">
          <cell r="O753" t="str">
            <v>Ο</v>
          </cell>
          <cell r="P753" t="str">
            <v>Ο</v>
          </cell>
          <cell r="Q753" t="str">
            <v>Ο</v>
          </cell>
          <cell r="R753" t="str">
            <v>Ο</v>
          </cell>
          <cell r="S753" t="str">
            <v>Ο</v>
          </cell>
          <cell r="T753" t="str">
            <v>Ο</v>
          </cell>
        </row>
        <row r="753">
          <cell r="AK753">
            <v>5</v>
          </cell>
          <cell r="AL753">
            <v>0</v>
          </cell>
          <cell r="AM753">
            <v>0</v>
          </cell>
          <cell r="AN753">
            <v>0</v>
          </cell>
          <cell r="AO753">
            <v>1</v>
          </cell>
        </row>
        <row r="754">
          <cell r="E754" t="str">
            <v>下午</v>
          </cell>
          <cell r="F754" t="str">
            <v>◇</v>
          </cell>
        </row>
        <row r="754">
          <cell r="H754" t="str">
            <v>√</v>
          </cell>
          <cell r="I754" t="str">
            <v>√</v>
          </cell>
          <cell r="J754" t="str">
            <v>√</v>
          </cell>
          <cell r="K754" t="str">
            <v>√</v>
          </cell>
          <cell r="L754" t="str">
            <v>√</v>
          </cell>
          <cell r="M754" t="str">
            <v>Ο</v>
          </cell>
        </row>
        <row r="754">
          <cell r="O754" t="str">
            <v>Ο</v>
          </cell>
          <cell r="P754" t="str">
            <v>Ο</v>
          </cell>
          <cell r="Q754" t="str">
            <v>Ο</v>
          </cell>
          <cell r="R754" t="str">
            <v>Ο</v>
          </cell>
          <cell r="S754" t="str">
            <v>Ο</v>
          </cell>
          <cell r="T754" t="str">
            <v>Ο</v>
          </cell>
        </row>
        <row r="755">
          <cell r="E755" t="str">
            <v>加班</v>
          </cell>
        </row>
        <row r="756">
          <cell r="B756">
            <v>608</v>
          </cell>
          <cell r="C756" t="str">
            <v>PRUM CHAN</v>
          </cell>
          <cell r="D756">
            <v>44167</v>
          </cell>
          <cell r="E756" t="str">
            <v>上午</v>
          </cell>
          <cell r="F756" t="str">
            <v>◇</v>
          </cell>
        </row>
        <row r="756">
          <cell r="H756" t="str">
            <v>√</v>
          </cell>
          <cell r="I756" t="str">
            <v>√</v>
          </cell>
          <cell r="J756" t="str">
            <v>√</v>
          </cell>
          <cell r="K756" t="str">
            <v>√</v>
          </cell>
          <cell r="L756" t="str">
            <v>√</v>
          </cell>
          <cell r="M756" t="str">
            <v>Ο</v>
          </cell>
        </row>
        <row r="756">
          <cell r="O756" t="str">
            <v>Ο</v>
          </cell>
          <cell r="P756" t="str">
            <v>Ο</v>
          </cell>
          <cell r="Q756" t="str">
            <v>Ο</v>
          </cell>
          <cell r="R756" t="str">
            <v>Ο</v>
          </cell>
          <cell r="S756" t="str">
            <v>Ο</v>
          </cell>
          <cell r="T756" t="str">
            <v>Ο</v>
          </cell>
        </row>
        <row r="756">
          <cell r="AK756">
            <v>5</v>
          </cell>
          <cell r="AL756">
            <v>0</v>
          </cell>
          <cell r="AM756">
            <v>0</v>
          </cell>
          <cell r="AN756">
            <v>0</v>
          </cell>
          <cell r="AO756">
            <v>1</v>
          </cell>
        </row>
        <row r="757">
          <cell r="E757" t="str">
            <v>下午</v>
          </cell>
          <cell r="F757" t="str">
            <v>◇</v>
          </cell>
        </row>
        <row r="757">
          <cell r="H757" t="str">
            <v>√</v>
          </cell>
          <cell r="I757" t="str">
            <v>√</v>
          </cell>
          <cell r="J757" t="str">
            <v>√</v>
          </cell>
          <cell r="K757" t="str">
            <v>√</v>
          </cell>
          <cell r="L757" t="str">
            <v>√</v>
          </cell>
          <cell r="M757" t="str">
            <v>Ο</v>
          </cell>
        </row>
        <row r="757">
          <cell r="O757" t="str">
            <v>Ο</v>
          </cell>
          <cell r="P757" t="str">
            <v>Ο</v>
          </cell>
          <cell r="Q757" t="str">
            <v>Ο</v>
          </cell>
          <cell r="R757" t="str">
            <v>Ο</v>
          </cell>
          <cell r="S757" t="str">
            <v>Ο</v>
          </cell>
          <cell r="T757" t="str">
            <v>Ο</v>
          </cell>
        </row>
        <row r="758">
          <cell r="E758" t="str">
            <v>加班</v>
          </cell>
        </row>
        <row r="759">
          <cell r="B759">
            <v>430</v>
          </cell>
          <cell r="C759" t="str">
            <v>SUN SREYNA</v>
          </cell>
          <cell r="D759">
            <v>44123</v>
          </cell>
          <cell r="E759" t="str">
            <v>上午</v>
          </cell>
          <cell r="F759" t="str">
            <v>2.②</v>
          </cell>
        </row>
        <row r="759">
          <cell r="H759" t="str">
            <v>2.②</v>
          </cell>
          <cell r="I759" t="str">
            <v>2.②</v>
          </cell>
          <cell r="J759" t="str">
            <v>2.②</v>
          </cell>
          <cell r="K759" t="str">
            <v>2.②</v>
          </cell>
          <cell r="L759" t="str">
            <v>2.②</v>
          </cell>
          <cell r="M759" t="str">
            <v>2.②</v>
          </cell>
        </row>
        <row r="759">
          <cell r="O759" t="str">
            <v>2.②</v>
          </cell>
          <cell r="P759" t="str">
            <v>2.②</v>
          </cell>
          <cell r="Q759" t="str">
            <v>2.②</v>
          </cell>
          <cell r="R759" t="str">
            <v>2.②</v>
          </cell>
          <cell r="S759" t="str">
            <v>2.②</v>
          </cell>
          <cell r="T759" t="str">
            <v>2.②</v>
          </cell>
        </row>
        <row r="759">
          <cell r="V759" t="str">
            <v>2.②</v>
          </cell>
          <cell r="W759" t="str">
            <v>2.②</v>
          </cell>
          <cell r="X759" t="str">
            <v>2.②</v>
          </cell>
          <cell r="Y759" t="str">
            <v>2.②</v>
          </cell>
          <cell r="Z759" t="str">
            <v>2.②</v>
          </cell>
          <cell r="AA759" t="str">
            <v>2.②</v>
          </cell>
        </row>
        <row r="759">
          <cell r="AC759" t="str">
            <v>2.②</v>
          </cell>
          <cell r="AD759" t="str">
            <v>2.②</v>
          </cell>
          <cell r="AE759" t="str">
            <v>2.②</v>
          </cell>
          <cell r="AF759" t="str">
            <v>2.②</v>
          </cell>
          <cell r="AG759" t="str">
            <v>2.②</v>
          </cell>
          <cell r="AH759" t="str">
            <v>2.②</v>
          </cell>
        </row>
        <row r="759">
          <cell r="AJ759" t="str">
            <v>2.②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</row>
        <row r="760">
          <cell r="E760" t="str">
            <v>下午</v>
          </cell>
          <cell r="F760" t="str">
            <v>2.②</v>
          </cell>
        </row>
        <row r="760">
          <cell r="H760" t="str">
            <v>2.②</v>
          </cell>
          <cell r="I760" t="str">
            <v>2.②</v>
          </cell>
          <cell r="J760" t="str">
            <v>2.②</v>
          </cell>
          <cell r="K760" t="str">
            <v>2.②</v>
          </cell>
          <cell r="L760" t="str">
            <v>2.②</v>
          </cell>
          <cell r="M760" t="str">
            <v>2.②</v>
          </cell>
        </row>
        <row r="760">
          <cell r="O760" t="str">
            <v>2.②</v>
          </cell>
          <cell r="P760" t="str">
            <v>2.②</v>
          </cell>
          <cell r="Q760" t="str">
            <v>2.②</v>
          </cell>
          <cell r="R760" t="str">
            <v>2.②</v>
          </cell>
          <cell r="S760" t="str">
            <v>2.②</v>
          </cell>
          <cell r="T760" t="str">
            <v>2.②</v>
          </cell>
        </row>
        <row r="760">
          <cell r="V760" t="str">
            <v>2.②</v>
          </cell>
          <cell r="W760" t="str">
            <v>2.②</v>
          </cell>
          <cell r="X760" t="str">
            <v>2.②</v>
          </cell>
          <cell r="Y760" t="str">
            <v>2.②</v>
          </cell>
          <cell r="Z760" t="str">
            <v>2.②</v>
          </cell>
          <cell r="AA760" t="str">
            <v>2.②</v>
          </cell>
        </row>
        <row r="760">
          <cell r="AC760" t="str">
            <v>2.②</v>
          </cell>
          <cell r="AD760" t="str">
            <v>2.②</v>
          </cell>
          <cell r="AE760" t="str">
            <v>2.②</v>
          </cell>
          <cell r="AF760" t="str">
            <v>2.②</v>
          </cell>
          <cell r="AG760" t="str">
            <v>2.②</v>
          </cell>
          <cell r="AH760" t="str">
            <v>2.②</v>
          </cell>
        </row>
        <row r="760">
          <cell r="AJ760" t="str">
            <v>2.②</v>
          </cell>
        </row>
        <row r="761">
          <cell r="E761" t="str">
            <v>加班</v>
          </cell>
        </row>
        <row r="762">
          <cell r="B762">
            <v>433</v>
          </cell>
          <cell r="C762" t="str">
            <v>SREY REAKSMEY</v>
          </cell>
          <cell r="D762">
            <v>44123</v>
          </cell>
          <cell r="E762" t="str">
            <v>上午</v>
          </cell>
          <cell r="F762" t="str">
            <v>◇</v>
          </cell>
        </row>
        <row r="762">
          <cell r="H762" t="str">
            <v>√</v>
          </cell>
          <cell r="I762" t="str">
            <v>√</v>
          </cell>
          <cell r="J762" t="str">
            <v>√</v>
          </cell>
          <cell r="K762" t="str">
            <v>√</v>
          </cell>
          <cell r="L762" t="str">
            <v>√</v>
          </cell>
          <cell r="M762" t="str">
            <v>Ο</v>
          </cell>
        </row>
        <row r="762">
          <cell r="O762" t="str">
            <v>Ο</v>
          </cell>
          <cell r="P762" t="str">
            <v>Ο</v>
          </cell>
          <cell r="Q762" t="str">
            <v>Ο</v>
          </cell>
          <cell r="R762" t="str">
            <v>Ο</v>
          </cell>
          <cell r="S762" t="str">
            <v>Ο</v>
          </cell>
          <cell r="T762" t="str">
            <v>Ο</v>
          </cell>
        </row>
        <row r="762">
          <cell r="AK762">
            <v>5</v>
          </cell>
          <cell r="AL762">
            <v>0</v>
          </cell>
          <cell r="AM762">
            <v>0</v>
          </cell>
          <cell r="AN762">
            <v>0</v>
          </cell>
          <cell r="AO762">
            <v>1</v>
          </cell>
        </row>
        <row r="763">
          <cell r="E763" t="str">
            <v>下午</v>
          </cell>
          <cell r="F763" t="str">
            <v>◇</v>
          </cell>
        </row>
        <row r="763">
          <cell r="H763" t="str">
            <v>√</v>
          </cell>
          <cell r="I763" t="str">
            <v>√</v>
          </cell>
          <cell r="J763" t="str">
            <v>√</v>
          </cell>
          <cell r="K763" t="str">
            <v>√</v>
          </cell>
          <cell r="L763" t="str">
            <v>√</v>
          </cell>
          <cell r="M763" t="str">
            <v>Ο</v>
          </cell>
        </row>
        <row r="763">
          <cell r="O763" t="str">
            <v>Ο</v>
          </cell>
          <cell r="P763" t="str">
            <v>Ο</v>
          </cell>
          <cell r="Q763" t="str">
            <v>Ο</v>
          </cell>
          <cell r="R763" t="str">
            <v>Ο</v>
          </cell>
          <cell r="S763" t="str">
            <v>Ο</v>
          </cell>
          <cell r="T763" t="str">
            <v>Ο</v>
          </cell>
        </row>
        <row r="764">
          <cell r="E764" t="str">
            <v>加班</v>
          </cell>
        </row>
        <row r="765">
          <cell r="B765">
            <v>614</v>
          </cell>
          <cell r="C765" t="str">
            <v>SMONG MORNOREA</v>
          </cell>
          <cell r="D765">
            <v>44169</v>
          </cell>
          <cell r="E765" t="str">
            <v>上午</v>
          </cell>
          <cell r="F765" t="str">
            <v>◇</v>
          </cell>
        </row>
        <row r="765">
          <cell r="H765" t="str">
            <v>√</v>
          </cell>
          <cell r="I765" t="str">
            <v>√</v>
          </cell>
          <cell r="J765" t="str">
            <v>√</v>
          </cell>
          <cell r="K765" t="str">
            <v>√</v>
          </cell>
          <cell r="L765" t="str">
            <v>√</v>
          </cell>
          <cell r="M765" t="str">
            <v>Ο</v>
          </cell>
        </row>
        <row r="765">
          <cell r="O765" t="str">
            <v>Ο</v>
          </cell>
          <cell r="P765" t="str">
            <v>Ο</v>
          </cell>
          <cell r="Q765" t="str">
            <v>Ο</v>
          </cell>
          <cell r="R765" t="str">
            <v>Ο</v>
          </cell>
          <cell r="S765" t="str">
            <v>Ο</v>
          </cell>
          <cell r="T765" t="str">
            <v>Ο</v>
          </cell>
        </row>
        <row r="765">
          <cell r="AK765">
            <v>5</v>
          </cell>
          <cell r="AL765">
            <v>0</v>
          </cell>
          <cell r="AM765">
            <v>0</v>
          </cell>
          <cell r="AN765">
            <v>0</v>
          </cell>
          <cell r="AO765">
            <v>1</v>
          </cell>
        </row>
        <row r="766">
          <cell r="E766" t="str">
            <v>下午</v>
          </cell>
          <cell r="F766" t="str">
            <v>◇</v>
          </cell>
        </row>
        <row r="766">
          <cell r="H766" t="str">
            <v>√</v>
          </cell>
          <cell r="I766" t="str">
            <v>√</v>
          </cell>
          <cell r="J766" t="str">
            <v>√</v>
          </cell>
          <cell r="K766" t="str">
            <v>√</v>
          </cell>
          <cell r="L766" t="str">
            <v>√</v>
          </cell>
          <cell r="M766" t="str">
            <v>Ο</v>
          </cell>
        </row>
        <row r="766">
          <cell r="O766" t="str">
            <v>Ο</v>
          </cell>
          <cell r="P766" t="str">
            <v>Ο</v>
          </cell>
          <cell r="Q766" t="str">
            <v>Ο</v>
          </cell>
          <cell r="R766" t="str">
            <v>Ο</v>
          </cell>
          <cell r="S766" t="str">
            <v>Ο</v>
          </cell>
          <cell r="T766" t="str">
            <v>Ο</v>
          </cell>
        </row>
        <row r="767">
          <cell r="E767" t="str">
            <v>加班</v>
          </cell>
        </row>
        <row r="768">
          <cell r="B768">
            <v>615</v>
          </cell>
          <cell r="C768" t="str">
            <v>BO THIDA</v>
          </cell>
          <cell r="D768">
            <v>44169</v>
          </cell>
          <cell r="E768" t="str">
            <v>上午</v>
          </cell>
          <cell r="F768" t="str">
            <v>◇</v>
          </cell>
        </row>
        <row r="768">
          <cell r="H768" t="str">
            <v>√</v>
          </cell>
          <cell r="I768" t="str">
            <v>√</v>
          </cell>
          <cell r="J768" t="str">
            <v>√</v>
          </cell>
          <cell r="K768" t="str">
            <v>√</v>
          </cell>
          <cell r="L768" t="str">
            <v>√</v>
          </cell>
          <cell r="M768" t="str">
            <v>Ο</v>
          </cell>
        </row>
        <row r="768">
          <cell r="O768" t="str">
            <v>Ο</v>
          </cell>
          <cell r="P768" t="str">
            <v>Ο</v>
          </cell>
          <cell r="Q768" t="str">
            <v>Ο</v>
          </cell>
          <cell r="R768" t="str">
            <v>Ο</v>
          </cell>
          <cell r="S768" t="str">
            <v>Ο</v>
          </cell>
          <cell r="T768" t="str">
            <v>Ο</v>
          </cell>
        </row>
        <row r="768">
          <cell r="AK768">
            <v>5</v>
          </cell>
          <cell r="AL768">
            <v>0</v>
          </cell>
          <cell r="AM768">
            <v>0</v>
          </cell>
          <cell r="AN768">
            <v>0</v>
          </cell>
          <cell r="AO768">
            <v>1</v>
          </cell>
        </row>
        <row r="769">
          <cell r="E769" t="str">
            <v>下午</v>
          </cell>
          <cell r="F769" t="str">
            <v>◇</v>
          </cell>
        </row>
        <row r="769">
          <cell r="H769" t="str">
            <v>√</v>
          </cell>
          <cell r="I769" t="str">
            <v>√</v>
          </cell>
          <cell r="J769" t="str">
            <v>√</v>
          </cell>
          <cell r="K769" t="str">
            <v>√</v>
          </cell>
          <cell r="L769" t="str">
            <v>√</v>
          </cell>
          <cell r="M769" t="str">
            <v>Ο</v>
          </cell>
        </row>
        <row r="769">
          <cell r="O769" t="str">
            <v>Ο</v>
          </cell>
          <cell r="P769" t="str">
            <v>Ο</v>
          </cell>
          <cell r="Q769" t="str">
            <v>Ο</v>
          </cell>
          <cell r="R769" t="str">
            <v>Ο</v>
          </cell>
          <cell r="S769" t="str">
            <v>Ο</v>
          </cell>
          <cell r="T769" t="str">
            <v>Ο</v>
          </cell>
        </row>
        <row r="770">
          <cell r="E770" t="str">
            <v>加班</v>
          </cell>
        </row>
        <row r="771">
          <cell r="B771">
            <v>639</v>
          </cell>
          <cell r="C771" t="str">
            <v>KHVAI SOPHEAP</v>
          </cell>
          <cell r="D771">
            <v>44186</v>
          </cell>
          <cell r="E771" t="str">
            <v>上午</v>
          </cell>
          <cell r="F771" t="str">
            <v>◇</v>
          </cell>
        </row>
        <row r="771">
          <cell r="H771" t="str">
            <v>√</v>
          </cell>
          <cell r="I771" t="str">
            <v>√</v>
          </cell>
          <cell r="J771" t="str">
            <v>√</v>
          </cell>
          <cell r="K771" t="str">
            <v>√</v>
          </cell>
          <cell r="L771" t="str">
            <v>√</v>
          </cell>
          <cell r="M771" t="str">
            <v>Ο</v>
          </cell>
        </row>
        <row r="771">
          <cell r="O771" t="str">
            <v>Ο</v>
          </cell>
          <cell r="P771" t="str">
            <v>Ο</v>
          </cell>
          <cell r="Q771" t="str">
            <v>Ο</v>
          </cell>
          <cell r="R771" t="str">
            <v>Ο</v>
          </cell>
          <cell r="S771" t="str">
            <v>Ο</v>
          </cell>
          <cell r="T771" t="str">
            <v>Ο</v>
          </cell>
        </row>
        <row r="771">
          <cell r="AK771">
            <v>5</v>
          </cell>
          <cell r="AL771">
            <v>0</v>
          </cell>
          <cell r="AM771">
            <v>0</v>
          </cell>
          <cell r="AN771">
            <v>0</v>
          </cell>
          <cell r="AO771">
            <v>1</v>
          </cell>
        </row>
        <row r="772">
          <cell r="E772" t="str">
            <v>下午</v>
          </cell>
          <cell r="F772" t="str">
            <v>◇</v>
          </cell>
        </row>
        <row r="772">
          <cell r="H772" t="str">
            <v>√</v>
          </cell>
          <cell r="I772" t="str">
            <v>√</v>
          </cell>
          <cell r="J772" t="str">
            <v>√</v>
          </cell>
          <cell r="K772" t="str">
            <v>√</v>
          </cell>
          <cell r="L772" t="str">
            <v>√</v>
          </cell>
          <cell r="M772" t="str">
            <v>Ο</v>
          </cell>
        </row>
        <row r="772">
          <cell r="O772" t="str">
            <v>Ο</v>
          </cell>
          <cell r="P772" t="str">
            <v>Ο</v>
          </cell>
          <cell r="Q772" t="str">
            <v>Ο</v>
          </cell>
          <cell r="R772" t="str">
            <v>Ο</v>
          </cell>
          <cell r="S772" t="str">
            <v>Ο</v>
          </cell>
          <cell r="T772" t="str">
            <v>Ο</v>
          </cell>
        </row>
        <row r="773">
          <cell r="E773" t="str">
            <v>加班</v>
          </cell>
        </row>
        <row r="774">
          <cell r="B774">
            <v>655</v>
          </cell>
          <cell r="C774" t="str">
            <v>MAO SET</v>
          </cell>
          <cell r="D774">
            <v>44187</v>
          </cell>
          <cell r="E774" t="str">
            <v>上午</v>
          </cell>
          <cell r="F774" t="str">
            <v>◇</v>
          </cell>
        </row>
        <row r="774">
          <cell r="H774" t="str">
            <v>√</v>
          </cell>
          <cell r="I774" t="str">
            <v>√</v>
          </cell>
          <cell r="J774" t="str">
            <v>√</v>
          </cell>
          <cell r="K774" t="str">
            <v>√</v>
          </cell>
          <cell r="L774" t="str">
            <v>√</v>
          </cell>
          <cell r="M774" t="str">
            <v>Ο</v>
          </cell>
        </row>
        <row r="774">
          <cell r="O774" t="str">
            <v>Ο</v>
          </cell>
          <cell r="P774" t="str">
            <v>Ο</v>
          </cell>
          <cell r="Q774" t="str">
            <v>Ο</v>
          </cell>
          <cell r="R774" t="str">
            <v>Ο</v>
          </cell>
          <cell r="S774" t="str">
            <v>Ο</v>
          </cell>
          <cell r="T774" t="str">
            <v>Ο</v>
          </cell>
        </row>
        <row r="774">
          <cell r="AK774">
            <v>5</v>
          </cell>
          <cell r="AL774">
            <v>0</v>
          </cell>
          <cell r="AM774">
            <v>0</v>
          </cell>
          <cell r="AN774">
            <v>0</v>
          </cell>
          <cell r="AO774">
            <v>1</v>
          </cell>
        </row>
        <row r="775">
          <cell r="E775" t="str">
            <v>下午</v>
          </cell>
          <cell r="F775" t="str">
            <v>◇</v>
          </cell>
        </row>
        <row r="775">
          <cell r="H775" t="str">
            <v>√</v>
          </cell>
          <cell r="I775" t="str">
            <v>√</v>
          </cell>
          <cell r="J775" t="str">
            <v>√</v>
          </cell>
          <cell r="K775" t="str">
            <v>√</v>
          </cell>
          <cell r="L775" t="str">
            <v>√</v>
          </cell>
          <cell r="M775" t="str">
            <v>Ο</v>
          </cell>
        </row>
        <row r="775">
          <cell r="O775" t="str">
            <v>Ο</v>
          </cell>
          <cell r="P775" t="str">
            <v>Ο</v>
          </cell>
          <cell r="Q775" t="str">
            <v>Ο</v>
          </cell>
          <cell r="R775" t="str">
            <v>Ο</v>
          </cell>
          <cell r="S775" t="str">
            <v>Ο</v>
          </cell>
          <cell r="T775" t="str">
            <v>Ο</v>
          </cell>
        </row>
        <row r="776">
          <cell r="E776" t="str">
            <v>加班</v>
          </cell>
        </row>
        <row r="777">
          <cell r="B777">
            <v>658</v>
          </cell>
          <cell r="C777" t="str">
            <v>POV NEANG</v>
          </cell>
          <cell r="D777">
            <v>44187</v>
          </cell>
          <cell r="E777" t="str">
            <v>上午</v>
          </cell>
          <cell r="F777" t="str">
            <v>◇</v>
          </cell>
        </row>
        <row r="777">
          <cell r="H777" t="str">
            <v>√</v>
          </cell>
          <cell r="I777" t="str">
            <v>√</v>
          </cell>
          <cell r="J777" t="str">
            <v>√</v>
          </cell>
          <cell r="K777" t="str">
            <v>√</v>
          </cell>
          <cell r="L777" t="str">
            <v>√</v>
          </cell>
          <cell r="M777" t="str">
            <v>Ο</v>
          </cell>
        </row>
        <row r="777">
          <cell r="O777" t="str">
            <v>Ο</v>
          </cell>
          <cell r="P777" t="str">
            <v>Ο</v>
          </cell>
          <cell r="Q777" t="str">
            <v>Ο</v>
          </cell>
          <cell r="R777" t="str">
            <v>Ο</v>
          </cell>
          <cell r="S777" t="str">
            <v>Ο</v>
          </cell>
          <cell r="T777" t="str">
            <v>Ο</v>
          </cell>
        </row>
        <row r="777">
          <cell r="AK777">
            <v>5</v>
          </cell>
          <cell r="AL777">
            <v>0</v>
          </cell>
          <cell r="AM777">
            <v>0</v>
          </cell>
          <cell r="AN777">
            <v>0</v>
          </cell>
          <cell r="AO777">
            <v>1</v>
          </cell>
        </row>
        <row r="778">
          <cell r="E778" t="str">
            <v>下午</v>
          </cell>
          <cell r="F778" t="str">
            <v>◇</v>
          </cell>
        </row>
        <row r="778">
          <cell r="H778" t="str">
            <v>√</v>
          </cell>
          <cell r="I778" t="str">
            <v>√</v>
          </cell>
          <cell r="J778" t="str">
            <v>√</v>
          </cell>
          <cell r="K778" t="str">
            <v>√</v>
          </cell>
          <cell r="L778" t="str">
            <v>√</v>
          </cell>
          <cell r="M778" t="str">
            <v>Ο</v>
          </cell>
        </row>
        <row r="778">
          <cell r="O778" t="str">
            <v>Ο</v>
          </cell>
          <cell r="P778" t="str">
            <v>Ο</v>
          </cell>
          <cell r="Q778" t="str">
            <v>Ο</v>
          </cell>
          <cell r="R778" t="str">
            <v>Ο</v>
          </cell>
          <cell r="S778" t="str">
            <v>Ο</v>
          </cell>
          <cell r="T778" t="str">
            <v>Ο</v>
          </cell>
        </row>
        <row r="779">
          <cell r="E779" t="str">
            <v>加班</v>
          </cell>
        </row>
        <row r="780">
          <cell r="B780">
            <v>654</v>
          </cell>
          <cell r="C780" t="str">
            <v>VUT KANHA</v>
          </cell>
          <cell r="D780">
            <v>44187</v>
          </cell>
          <cell r="E780" t="str">
            <v>上午</v>
          </cell>
          <cell r="F780" t="str">
            <v>◇</v>
          </cell>
        </row>
        <row r="780">
          <cell r="H780" t="str">
            <v>√</v>
          </cell>
          <cell r="I780" t="str">
            <v>√</v>
          </cell>
          <cell r="J780" t="str">
            <v>√</v>
          </cell>
          <cell r="K780" t="str">
            <v>√</v>
          </cell>
          <cell r="L780" t="str">
            <v>√</v>
          </cell>
          <cell r="M780" t="str">
            <v>Ο</v>
          </cell>
        </row>
        <row r="780">
          <cell r="O780" t="str">
            <v>Ο</v>
          </cell>
          <cell r="P780" t="str">
            <v>Ο</v>
          </cell>
          <cell r="Q780" t="str">
            <v>Ο</v>
          </cell>
          <cell r="R780" t="str">
            <v>Ο</v>
          </cell>
          <cell r="S780" t="str">
            <v>Ο</v>
          </cell>
          <cell r="T780" t="str">
            <v>Ο</v>
          </cell>
        </row>
        <row r="780">
          <cell r="AK780">
            <v>5</v>
          </cell>
          <cell r="AL780">
            <v>0</v>
          </cell>
          <cell r="AM780">
            <v>0</v>
          </cell>
          <cell r="AN780">
            <v>0</v>
          </cell>
          <cell r="AO780">
            <v>1</v>
          </cell>
        </row>
        <row r="781">
          <cell r="E781" t="str">
            <v>下午</v>
          </cell>
          <cell r="F781" t="str">
            <v>◇</v>
          </cell>
        </row>
        <row r="781">
          <cell r="H781" t="str">
            <v>√</v>
          </cell>
          <cell r="I781" t="str">
            <v>√</v>
          </cell>
          <cell r="J781" t="str">
            <v>√</v>
          </cell>
          <cell r="K781" t="str">
            <v>√</v>
          </cell>
          <cell r="L781" t="str">
            <v>√</v>
          </cell>
          <cell r="M781" t="str">
            <v>Ο</v>
          </cell>
        </row>
        <row r="781">
          <cell r="O781" t="str">
            <v>Ο</v>
          </cell>
          <cell r="P781" t="str">
            <v>Ο</v>
          </cell>
          <cell r="Q781" t="str">
            <v>Ο</v>
          </cell>
          <cell r="R781" t="str">
            <v>Ο</v>
          </cell>
          <cell r="S781" t="str">
            <v>Ο</v>
          </cell>
          <cell r="T781" t="str">
            <v>Ο</v>
          </cell>
        </row>
        <row r="782">
          <cell r="E782" t="str">
            <v>加班</v>
          </cell>
        </row>
        <row r="783">
          <cell r="B783">
            <v>652</v>
          </cell>
          <cell r="C783" t="str">
            <v>KHOEM SALEY</v>
          </cell>
          <cell r="D783">
            <v>44188</v>
          </cell>
          <cell r="E783" t="str">
            <v>上午</v>
          </cell>
          <cell r="F783" t="str">
            <v>◇</v>
          </cell>
        </row>
        <row r="783">
          <cell r="H783" t="str">
            <v>√</v>
          </cell>
          <cell r="I783" t="str">
            <v>√</v>
          </cell>
          <cell r="J783" t="str">
            <v>√</v>
          </cell>
          <cell r="K783" t="str">
            <v>√</v>
          </cell>
          <cell r="L783" t="str">
            <v>√</v>
          </cell>
          <cell r="M783" t="str">
            <v>Ο</v>
          </cell>
        </row>
        <row r="783">
          <cell r="O783" t="str">
            <v>Ο</v>
          </cell>
          <cell r="P783" t="str">
            <v>Ο</v>
          </cell>
          <cell r="Q783" t="str">
            <v>Ο</v>
          </cell>
          <cell r="R783" t="str">
            <v>Ο</v>
          </cell>
          <cell r="S783" t="str">
            <v>Ο</v>
          </cell>
          <cell r="T783" t="str">
            <v>Ο</v>
          </cell>
        </row>
        <row r="783">
          <cell r="AK783">
            <v>5</v>
          </cell>
          <cell r="AL783">
            <v>0</v>
          </cell>
          <cell r="AM783">
            <v>0</v>
          </cell>
          <cell r="AN783">
            <v>0</v>
          </cell>
          <cell r="AO783">
            <v>1</v>
          </cell>
        </row>
        <row r="784">
          <cell r="E784" t="str">
            <v>下午</v>
          </cell>
          <cell r="F784" t="str">
            <v>◇</v>
          </cell>
        </row>
        <row r="784">
          <cell r="H784" t="str">
            <v>√</v>
          </cell>
          <cell r="I784" t="str">
            <v>√</v>
          </cell>
          <cell r="J784" t="str">
            <v>√</v>
          </cell>
          <cell r="K784" t="str">
            <v>√</v>
          </cell>
          <cell r="L784" t="str">
            <v>√</v>
          </cell>
          <cell r="M784" t="str">
            <v>Ο</v>
          </cell>
        </row>
        <row r="784">
          <cell r="O784" t="str">
            <v>Ο</v>
          </cell>
          <cell r="P784" t="str">
            <v>Ο</v>
          </cell>
          <cell r="Q784" t="str">
            <v>Ο</v>
          </cell>
          <cell r="R784" t="str">
            <v>Ο</v>
          </cell>
          <cell r="S784" t="str">
            <v>Ο</v>
          </cell>
          <cell r="T784" t="str">
            <v>Ο</v>
          </cell>
        </row>
        <row r="785">
          <cell r="E785" t="str">
            <v>加班</v>
          </cell>
        </row>
        <row r="786">
          <cell r="B786">
            <v>680</v>
          </cell>
          <cell r="C786" t="str">
            <v>MAO SARAN</v>
          </cell>
          <cell r="D786">
            <v>44200</v>
          </cell>
          <cell r="E786" t="str">
            <v>上午</v>
          </cell>
          <cell r="F786" t="str">
            <v>◇</v>
          </cell>
        </row>
        <row r="786">
          <cell r="H786" t="str">
            <v>√</v>
          </cell>
          <cell r="I786" t="str">
            <v>√</v>
          </cell>
          <cell r="J786" t="str">
            <v>√</v>
          </cell>
          <cell r="K786" t="str">
            <v>√</v>
          </cell>
          <cell r="L786" t="str">
            <v>√</v>
          </cell>
          <cell r="M786" t="str">
            <v>Ο</v>
          </cell>
        </row>
        <row r="786">
          <cell r="O786" t="str">
            <v>Ο</v>
          </cell>
          <cell r="P786" t="str">
            <v>Ο</v>
          </cell>
          <cell r="Q786" t="str">
            <v>Ο</v>
          </cell>
          <cell r="R786" t="str">
            <v>Ο</v>
          </cell>
          <cell r="S786" t="str">
            <v>Ο</v>
          </cell>
          <cell r="T786" t="str">
            <v>Ο</v>
          </cell>
        </row>
        <row r="786">
          <cell r="AK786">
            <v>5</v>
          </cell>
          <cell r="AL786">
            <v>0</v>
          </cell>
          <cell r="AM786">
            <v>0</v>
          </cell>
          <cell r="AN786">
            <v>0</v>
          </cell>
          <cell r="AO786">
            <v>1</v>
          </cell>
        </row>
        <row r="787">
          <cell r="E787" t="str">
            <v>下午</v>
          </cell>
          <cell r="F787" t="str">
            <v>◇</v>
          </cell>
        </row>
        <row r="787">
          <cell r="H787" t="str">
            <v>√</v>
          </cell>
          <cell r="I787" t="str">
            <v>√</v>
          </cell>
          <cell r="J787" t="str">
            <v>√</v>
          </cell>
          <cell r="K787" t="str">
            <v>√</v>
          </cell>
          <cell r="L787" t="str">
            <v>√</v>
          </cell>
          <cell r="M787" t="str">
            <v>Ο</v>
          </cell>
        </row>
        <row r="787">
          <cell r="O787" t="str">
            <v>Ο</v>
          </cell>
          <cell r="P787" t="str">
            <v>Ο</v>
          </cell>
          <cell r="Q787" t="str">
            <v>Ο</v>
          </cell>
          <cell r="R787" t="str">
            <v>Ο</v>
          </cell>
          <cell r="S787" t="str">
            <v>Ο</v>
          </cell>
          <cell r="T787" t="str">
            <v>Ο</v>
          </cell>
        </row>
        <row r="788">
          <cell r="E788" t="str">
            <v>加班</v>
          </cell>
        </row>
        <row r="789">
          <cell r="B789">
            <v>692</v>
          </cell>
          <cell r="C789" t="str">
            <v>OEM CHON</v>
          </cell>
          <cell r="D789">
            <v>44200</v>
          </cell>
          <cell r="E789" t="str">
            <v>上午</v>
          </cell>
          <cell r="F789" t="str">
            <v>◇</v>
          </cell>
        </row>
        <row r="789">
          <cell r="H789" t="str">
            <v>√</v>
          </cell>
          <cell r="I789" t="str">
            <v>√</v>
          </cell>
          <cell r="J789" t="str">
            <v>√</v>
          </cell>
          <cell r="K789" t="str">
            <v>√</v>
          </cell>
          <cell r="L789" t="str">
            <v>√</v>
          </cell>
          <cell r="M789" t="str">
            <v>Ο</v>
          </cell>
        </row>
        <row r="789">
          <cell r="O789" t="str">
            <v>Ο</v>
          </cell>
          <cell r="P789" t="str">
            <v>Ο</v>
          </cell>
          <cell r="Q789" t="str">
            <v>Ο</v>
          </cell>
          <cell r="R789" t="str">
            <v>Ο</v>
          </cell>
          <cell r="S789" t="str">
            <v>Ο</v>
          </cell>
          <cell r="T789" t="str">
            <v>Ο</v>
          </cell>
        </row>
        <row r="789">
          <cell r="AK789">
            <v>5</v>
          </cell>
          <cell r="AL789">
            <v>0</v>
          </cell>
          <cell r="AM789">
            <v>0</v>
          </cell>
          <cell r="AN789">
            <v>0</v>
          </cell>
          <cell r="AO789">
            <v>1</v>
          </cell>
        </row>
        <row r="790">
          <cell r="E790" t="str">
            <v>下午</v>
          </cell>
          <cell r="F790" t="str">
            <v>◇</v>
          </cell>
        </row>
        <row r="790">
          <cell r="H790" t="str">
            <v>√</v>
          </cell>
          <cell r="I790" t="str">
            <v>√</v>
          </cell>
          <cell r="J790" t="str">
            <v>√</v>
          </cell>
          <cell r="K790" t="str">
            <v>√</v>
          </cell>
          <cell r="L790" t="str">
            <v>√</v>
          </cell>
          <cell r="M790" t="str">
            <v>Ο</v>
          </cell>
        </row>
        <row r="790">
          <cell r="O790" t="str">
            <v>Ο</v>
          </cell>
          <cell r="P790" t="str">
            <v>Ο</v>
          </cell>
          <cell r="Q790" t="str">
            <v>Ο</v>
          </cell>
          <cell r="R790" t="str">
            <v>Ο</v>
          </cell>
          <cell r="S790" t="str">
            <v>Ο</v>
          </cell>
          <cell r="T790" t="str">
            <v>Ο</v>
          </cell>
        </row>
        <row r="791">
          <cell r="E791" t="str">
            <v>加班</v>
          </cell>
        </row>
        <row r="792">
          <cell r="B792">
            <v>672</v>
          </cell>
          <cell r="C792" t="str">
            <v>IN SAMEY</v>
          </cell>
          <cell r="D792">
            <v>44200</v>
          </cell>
          <cell r="E792" t="str">
            <v>上午</v>
          </cell>
          <cell r="F792" t="str">
            <v>◇</v>
          </cell>
        </row>
        <row r="792">
          <cell r="H792" t="str">
            <v>√</v>
          </cell>
          <cell r="I792" t="str">
            <v>√</v>
          </cell>
          <cell r="J792" t="str">
            <v>√</v>
          </cell>
          <cell r="K792" t="str">
            <v>√</v>
          </cell>
          <cell r="L792" t="str">
            <v>√</v>
          </cell>
          <cell r="M792" t="str">
            <v>Ο</v>
          </cell>
        </row>
        <row r="792">
          <cell r="O792" t="str">
            <v>Ο</v>
          </cell>
          <cell r="P792" t="str">
            <v>Ο</v>
          </cell>
          <cell r="Q792" t="str">
            <v>Ο</v>
          </cell>
          <cell r="R792" t="str">
            <v>Ο</v>
          </cell>
          <cell r="S792" t="str">
            <v>Ο</v>
          </cell>
          <cell r="T792" t="str">
            <v>Ο</v>
          </cell>
        </row>
        <row r="792">
          <cell r="AK792">
            <v>5</v>
          </cell>
          <cell r="AL792">
            <v>0</v>
          </cell>
          <cell r="AM792">
            <v>0</v>
          </cell>
          <cell r="AN792">
            <v>0</v>
          </cell>
          <cell r="AO792">
            <v>1</v>
          </cell>
        </row>
        <row r="793">
          <cell r="E793" t="str">
            <v>下午</v>
          </cell>
          <cell r="F793" t="str">
            <v>◇</v>
          </cell>
        </row>
        <row r="793">
          <cell r="H793" t="str">
            <v>√</v>
          </cell>
          <cell r="I793" t="str">
            <v>√</v>
          </cell>
          <cell r="J793" t="str">
            <v>√</v>
          </cell>
          <cell r="K793" t="str">
            <v>√</v>
          </cell>
          <cell r="L793" t="str">
            <v>√</v>
          </cell>
          <cell r="M793" t="str">
            <v>Ο</v>
          </cell>
        </row>
        <row r="793">
          <cell r="O793" t="str">
            <v>Ο</v>
          </cell>
          <cell r="P793" t="str">
            <v>Ο</v>
          </cell>
          <cell r="Q793" t="str">
            <v>Ο</v>
          </cell>
          <cell r="R793" t="str">
            <v>Ο</v>
          </cell>
          <cell r="S793" t="str">
            <v>Ο</v>
          </cell>
          <cell r="T793" t="str">
            <v>Ο</v>
          </cell>
        </row>
        <row r="794">
          <cell r="E794" t="str">
            <v>加班</v>
          </cell>
        </row>
        <row r="795">
          <cell r="B795">
            <v>688</v>
          </cell>
          <cell r="C795" t="str">
            <v>OUK NARIN</v>
          </cell>
          <cell r="D795">
            <v>44200</v>
          </cell>
          <cell r="E795" t="str">
            <v>上午</v>
          </cell>
          <cell r="F795" t="str">
            <v>◇</v>
          </cell>
        </row>
        <row r="795">
          <cell r="H795" t="str">
            <v>√</v>
          </cell>
          <cell r="I795" t="str">
            <v>√</v>
          </cell>
          <cell r="J795" t="str">
            <v>√</v>
          </cell>
          <cell r="K795" t="str">
            <v>√</v>
          </cell>
          <cell r="L795" t="str">
            <v>√</v>
          </cell>
          <cell r="M795" t="str">
            <v>Ο</v>
          </cell>
        </row>
        <row r="795">
          <cell r="O795" t="str">
            <v>Ο</v>
          </cell>
          <cell r="P795" t="str">
            <v>Ο</v>
          </cell>
          <cell r="Q795" t="str">
            <v>Ο</v>
          </cell>
          <cell r="R795" t="str">
            <v>Ο</v>
          </cell>
          <cell r="S795" t="str">
            <v>Ο</v>
          </cell>
          <cell r="T795" t="str">
            <v>Ο</v>
          </cell>
        </row>
        <row r="795">
          <cell r="AK795">
            <v>5</v>
          </cell>
          <cell r="AL795">
            <v>0</v>
          </cell>
          <cell r="AM795">
            <v>0</v>
          </cell>
          <cell r="AN795">
            <v>0</v>
          </cell>
          <cell r="AO795">
            <v>1</v>
          </cell>
        </row>
        <row r="796">
          <cell r="E796" t="str">
            <v>下午</v>
          </cell>
          <cell r="F796" t="str">
            <v>◇</v>
          </cell>
        </row>
        <row r="796">
          <cell r="H796" t="str">
            <v>√</v>
          </cell>
          <cell r="I796" t="str">
            <v>√</v>
          </cell>
          <cell r="J796" t="str">
            <v>√</v>
          </cell>
          <cell r="K796" t="str">
            <v>√</v>
          </cell>
          <cell r="L796" t="str">
            <v>√</v>
          </cell>
          <cell r="M796" t="str">
            <v>Ο</v>
          </cell>
        </row>
        <row r="796">
          <cell r="O796" t="str">
            <v>Ο</v>
          </cell>
          <cell r="P796" t="str">
            <v>Ο</v>
          </cell>
          <cell r="Q796" t="str">
            <v>Ο</v>
          </cell>
          <cell r="R796" t="str">
            <v>Ο</v>
          </cell>
          <cell r="S796" t="str">
            <v>Ο</v>
          </cell>
          <cell r="T796" t="str">
            <v>Ο</v>
          </cell>
        </row>
        <row r="797">
          <cell r="E797" t="str">
            <v>加班</v>
          </cell>
        </row>
        <row r="798">
          <cell r="B798">
            <v>703</v>
          </cell>
          <cell r="C798" t="str">
            <v>PEN SREYSAY</v>
          </cell>
          <cell r="D798">
            <v>44214</v>
          </cell>
          <cell r="E798" t="str">
            <v>上午</v>
          </cell>
          <cell r="F798" t="str">
            <v>◇</v>
          </cell>
        </row>
        <row r="798">
          <cell r="H798" t="str">
            <v>√</v>
          </cell>
          <cell r="I798" t="str">
            <v>√</v>
          </cell>
          <cell r="J798" t="str">
            <v>√</v>
          </cell>
          <cell r="K798" t="str">
            <v>√</v>
          </cell>
          <cell r="L798" t="str">
            <v>√</v>
          </cell>
          <cell r="M798" t="str">
            <v>Ο</v>
          </cell>
        </row>
        <row r="798">
          <cell r="O798" t="str">
            <v>Ο</v>
          </cell>
          <cell r="P798" t="str">
            <v>Ο</v>
          </cell>
          <cell r="Q798" t="str">
            <v>Ο</v>
          </cell>
          <cell r="R798" t="str">
            <v>Ο</v>
          </cell>
          <cell r="S798" t="str">
            <v>Ο</v>
          </cell>
          <cell r="T798" t="str">
            <v>Ο</v>
          </cell>
        </row>
        <row r="798">
          <cell r="AK798">
            <v>5</v>
          </cell>
          <cell r="AL798">
            <v>0</v>
          </cell>
          <cell r="AM798">
            <v>0</v>
          </cell>
          <cell r="AN798">
            <v>0</v>
          </cell>
          <cell r="AO798">
            <v>1</v>
          </cell>
        </row>
        <row r="799">
          <cell r="E799" t="str">
            <v>下午</v>
          </cell>
          <cell r="F799" t="str">
            <v>◇</v>
          </cell>
        </row>
        <row r="799">
          <cell r="H799" t="str">
            <v>√</v>
          </cell>
          <cell r="I799" t="str">
            <v>√</v>
          </cell>
          <cell r="J799" t="str">
            <v>√</v>
          </cell>
          <cell r="K799" t="str">
            <v>√</v>
          </cell>
          <cell r="L799" t="str">
            <v>√</v>
          </cell>
          <cell r="M799" t="str">
            <v>Ο</v>
          </cell>
        </row>
        <row r="799">
          <cell r="O799" t="str">
            <v>Ο</v>
          </cell>
          <cell r="P799" t="str">
            <v>Ο</v>
          </cell>
          <cell r="Q799" t="str">
            <v>Ο</v>
          </cell>
          <cell r="R799" t="str">
            <v>Ο</v>
          </cell>
          <cell r="S799" t="str">
            <v>Ο</v>
          </cell>
          <cell r="T799" t="str">
            <v>Ο</v>
          </cell>
        </row>
        <row r="800">
          <cell r="E800" t="str">
            <v>加班</v>
          </cell>
        </row>
        <row r="801">
          <cell r="B801">
            <v>300</v>
          </cell>
          <cell r="C801" t="str">
            <v>BRACH SAPHORN</v>
          </cell>
          <cell r="D801">
            <v>44109</v>
          </cell>
          <cell r="E801" t="str">
            <v>上午</v>
          </cell>
          <cell r="F801" t="str">
            <v>◇</v>
          </cell>
        </row>
        <row r="801">
          <cell r="H801" t="str">
            <v>√</v>
          </cell>
          <cell r="I801" t="str">
            <v>√</v>
          </cell>
          <cell r="J801" t="str">
            <v>√</v>
          </cell>
          <cell r="K801" t="str">
            <v>√</v>
          </cell>
          <cell r="L801" t="str">
            <v>√</v>
          </cell>
          <cell r="M801" t="str">
            <v>Ο</v>
          </cell>
        </row>
        <row r="801">
          <cell r="O801" t="str">
            <v>Ο</v>
          </cell>
          <cell r="P801" t="str">
            <v>Ο</v>
          </cell>
          <cell r="Q801" t="str">
            <v>Ο</v>
          </cell>
          <cell r="R801" t="str">
            <v>Ο</v>
          </cell>
          <cell r="S801" t="str">
            <v>Ο</v>
          </cell>
          <cell r="T801" t="str">
            <v>Ο</v>
          </cell>
        </row>
        <row r="801">
          <cell r="AK801">
            <v>5</v>
          </cell>
          <cell r="AL801">
            <v>0</v>
          </cell>
          <cell r="AM801">
            <v>0</v>
          </cell>
          <cell r="AN801">
            <v>0</v>
          </cell>
          <cell r="AO801">
            <v>1</v>
          </cell>
        </row>
        <row r="802">
          <cell r="E802" t="str">
            <v>下午</v>
          </cell>
          <cell r="F802" t="str">
            <v>◇</v>
          </cell>
        </row>
        <row r="802">
          <cell r="H802" t="str">
            <v>√</v>
          </cell>
          <cell r="I802" t="str">
            <v>√</v>
          </cell>
          <cell r="J802" t="str">
            <v>√</v>
          </cell>
          <cell r="K802" t="str">
            <v>√</v>
          </cell>
          <cell r="L802" t="str">
            <v>√</v>
          </cell>
          <cell r="M802" t="str">
            <v>Ο</v>
          </cell>
        </row>
        <row r="802">
          <cell r="O802" t="str">
            <v>Ο</v>
          </cell>
          <cell r="P802" t="str">
            <v>Ο</v>
          </cell>
          <cell r="Q802" t="str">
            <v>Ο</v>
          </cell>
          <cell r="R802" t="str">
            <v>Ο</v>
          </cell>
          <cell r="S802" t="str">
            <v>Ο</v>
          </cell>
          <cell r="T802" t="str">
            <v>Ο</v>
          </cell>
        </row>
        <row r="803">
          <cell r="E803" t="str">
            <v>加班</v>
          </cell>
        </row>
        <row r="804">
          <cell r="B804">
            <v>755</v>
          </cell>
          <cell r="C804" t="str">
            <v>CHHOEM SEYMA</v>
          </cell>
          <cell r="D804">
            <v>44275</v>
          </cell>
          <cell r="E804" t="str">
            <v>上午</v>
          </cell>
          <cell r="F804" t="str">
            <v>◇</v>
          </cell>
        </row>
        <row r="804">
          <cell r="H804" t="str">
            <v>√</v>
          </cell>
          <cell r="I804" t="str">
            <v>√</v>
          </cell>
          <cell r="J804" t="str">
            <v>√</v>
          </cell>
          <cell r="K804" t="str">
            <v>√</v>
          </cell>
          <cell r="L804" t="str">
            <v>√</v>
          </cell>
          <cell r="M804" t="str">
            <v>Ο</v>
          </cell>
        </row>
        <row r="804">
          <cell r="O804" t="str">
            <v>Ο</v>
          </cell>
          <cell r="P804" t="str">
            <v>Ο</v>
          </cell>
          <cell r="Q804" t="str">
            <v>Ο</v>
          </cell>
          <cell r="R804" t="str">
            <v>Ο</v>
          </cell>
          <cell r="S804" t="str">
            <v>Ο</v>
          </cell>
          <cell r="T804" t="str">
            <v>Ο</v>
          </cell>
        </row>
        <row r="804">
          <cell r="AK804">
            <v>5</v>
          </cell>
          <cell r="AL804">
            <v>0</v>
          </cell>
          <cell r="AM804">
            <v>0</v>
          </cell>
          <cell r="AN804">
            <v>0</v>
          </cell>
          <cell r="AO804">
            <v>1</v>
          </cell>
        </row>
        <row r="805">
          <cell r="E805" t="str">
            <v>下午</v>
          </cell>
          <cell r="F805" t="str">
            <v>◇</v>
          </cell>
        </row>
        <row r="805">
          <cell r="H805" t="str">
            <v>√</v>
          </cell>
          <cell r="I805" t="str">
            <v>√</v>
          </cell>
          <cell r="J805" t="str">
            <v>√</v>
          </cell>
          <cell r="K805" t="str">
            <v>√</v>
          </cell>
          <cell r="L805" t="str">
            <v>√</v>
          </cell>
          <cell r="M805" t="str">
            <v>Ο</v>
          </cell>
        </row>
        <row r="805">
          <cell r="O805" t="str">
            <v>Ο</v>
          </cell>
          <cell r="P805" t="str">
            <v>Ο</v>
          </cell>
          <cell r="Q805" t="str">
            <v>Ο</v>
          </cell>
          <cell r="R805" t="str">
            <v>Ο</v>
          </cell>
          <cell r="S805" t="str">
            <v>Ο</v>
          </cell>
          <cell r="T805" t="str">
            <v>Ο</v>
          </cell>
        </row>
        <row r="806">
          <cell r="E806" t="str">
            <v>加班</v>
          </cell>
        </row>
        <row r="807">
          <cell r="B807">
            <v>784</v>
          </cell>
          <cell r="C807" t="str">
            <v>LUN SAVY</v>
          </cell>
          <cell r="D807">
            <v>44280</v>
          </cell>
          <cell r="E807" t="str">
            <v>上午</v>
          </cell>
          <cell r="F807" t="str">
            <v>◇</v>
          </cell>
        </row>
        <row r="807">
          <cell r="H807" t="str">
            <v>√</v>
          </cell>
          <cell r="I807" t="str">
            <v>√</v>
          </cell>
          <cell r="J807" t="str">
            <v>√</v>
          </cell>
          <cell r="K807" t="str">
            <v>√</v>
          </cell>
          <cell r="L807" t="str">
            <v>√</v>
          </cell>
          <cell r="M807" t="str">
            <v>Ο</v>
          </cell>
        </row>
        <row r="807">
          <cell r="O807" t="str">
            <v>Ο</v>
          </cell>
          <cell r="P807" t="str">
            <v>Ο</v>
          </cell>
          <cell r="Q807" t="str">
            <v>Ο</v>
          </cell>
          <cell r="R807" t="str">
            <v>Ο</v>
          </cell>
          <cell r="S807" t="str">
            <v>Ο</v>
          </cell>
          <cell r="T807" t="str">
            <v>Ο</v>
          </cell>
        </row>
        <row r="807">
          <cell r="AK807">
            <v>5</v>
          </cell>
          <cell r="AL807">
            <v>0</v>
          </cell>
          <cell r="AM807">
            <v>0</v>
          </cell>
          <cell r="AN807">
            <v>0</v>
          </cell>
          <cell r="AO807">
            <v>1</v>
          </cell>
        </row>
        <row r="808">
          <cell r="E808" t="str">
            <v>下午</v>
          </cell>
          <cell r="F808" t="str">
            <v>◇</v>
          </cell>
        </row>
        <row r="808">
          <cell r="H808" t="str">
            <v>√</v>
          </cell>
          <cell r="I808" t="str">
            <v>√</v>
          </cell>
          <cell r="J808" t="str">
            <v>√</v>
          </cell>
          <cell r="K808" t="str">
            <v>√</v>
          </cell>
          <cell r="L808" t="str">
            <v>√</v>
          </cell>
          <cell r="M808" t="str">
            <v>Ο</v>
          </cell>
        </row>
        <row r="808">
          <cell r="O808" t="str">
            <v>Ο</v>
          </cell>
          <cell r="P808" t="str">
            <v>Ο</v>
          </cell>
          <cell r="Q808" t="str">
            <v>Ο</v>
          </cell>
          <cell r="R808" t="str">
            <v>Ο</v>
          </cell>
          <cell r="S808" t="str">
            <v>Ο</v>
          </cell>
          <cell r="T808" t="str">
            <v>Ο</v>
          </cell>
        </row>
        <row r="809">
          <cell r="E809" t="str">
            <v>加班</v>
          </cell>
        </row>
        <row r="810">
          <cell r="B810">
            <v>852</v>
          </cell>
          <cell r="C810" t="str">
            <v>KEO CHHALY</v>
          </cell>
          <cell r="D810">
            <v>44306</v>
          </cell>
          <cell r="E810" t="str">
            <v>上午</v>
          </cell>
          <cell r="F810" t="str">
            <v>◇</v>
          </cell>
        </row>
        <row r="810">
          <cell r="H810" t="str">
            <v>√</v>
          </cell>
          <cell r="I810" t="str">
            <v>√</v>
          </cell>
          <cell r="J810" t="str">
            <v>√</v>
          </cell>
          <cell r="K810" t="str">
            <v>√</v>
          </cell>
          <cell r="L810" t="str">
            <v>√</v>
          </cell>
          <cell r="M810" t="str">
            <v>Ο</v>
          </cell>
        </row>
        <row r="810">
          <cell r="O810" t="str">
            <v>Ο</v>
          </cell>
          <cell r="P810" t="str">
            <v>Ο</v>
          </cell>
          <cell r="Q810" t="str">
            <v>Ο</v>
          </cell>
          <cell r="R810" t="str">
            <v>Ο</v>
          </cell>
          <cell r="S810" t="str">
            <v>Ο</v>
          </cell>
          <cell r="T810" t="str">
            <v>Ο</v>
          </cell>
        </row>
        <row r="810">
          <cell r="AK810">
            <v>5</v>
          </cell>
          <cell r="AL810">
            <v>0</v>
          </cell>
          <cell r="AM810">
            <v>0</v>
          </cell>
          <cell r="AN810">
            <v>0</v>
          </cell>
          <cell r="AO810">
            <v>1</v>
          </cell>
        </row>
        <row r="811">
          <cell r="E811" t="str">
            <v>下午</v>
          </cell>
          <cell r="F811" t="str">
            <v>◇</v>
          </cell>
        </row>
        <row r="811">
          <cell r="H811" t="str">
            <v>√</v>
          </cell>
          <cell r="I811" t="str">
            <v>√</v>
          </cell>
          <cell r="J811" t="str">
            <v>√</v>
          </cell>
          <cell r="K811" t="str">
            <v>√</v>
          </cell>
          <cell r="L811" t="str">
            <v>√</v>
          </cell>
          <cell r="M811" t="str">
            <v>Ο</v>
          </cell>
        </row>
        <row r="811">
          <cell r="O811" t="str">
            <v>Ο</v>
          </cell>
          <cell r="P811" t="str">
            <v>Ο</v>
          </cell>
          <cell r="Q811" t="str">
            <v>Ο</v>
          </cell>
          <cell r="R811" t="str">
            <v>Ο</v>
          </cell>
          <cell r="S811" t="str">
            <v>Ο</v>
          </cell>
          <cell r="T811" t="str">
            <v>Ο</v>
          </cell>
        </row>
        <row r="812">
          <cell r="E812" t="str">
            <v>加班</v>
          </cell>
        </row>
        <row r="813">
          <cell r="B813">
            <v>893</v>
          </cell>
          <cell r="C813" t="str">
            <v>KOUY PHALLA</v>
          </cell>
          <cell r="D813">
            <v>44320</v>
          </cell>
          <cell r="E813" t="str">
            <v>上午</v>
          </cell>
          <cell r="F813" t="str">
            <v>◇</v>
          </cell>
        </row>
        <row r="813">
          <cell r="H813" t="str">
            <v>√</v>
          </cell>
          <cell r="I813" t="str">
            <v>√</v>
          </cell>
          <cell r="J813" t="str">
            <v>√</v>
          </cell>
          <cell r="K813" t="str">
            <v>√</v>
          </cell>
          <cell r="L813" t="str">
            <v>√</v>
          </cell>
          <cell r="M813" t="str">
            <v>Ο</v>
          </cell>
        </row>
        <row r="813">
          <cell r="O813" t="str">
            <v>Ο</v>
          </cell>
          <cell r="P813" t="str">
            <v>Ο</v>
          </cell>
          <cell r="Q813" t="str">
            <v>Ο</v>
          </cell>
          <cell r="R813" t="str">
            <v>Ο</v>
          </cell>
          <cell r="S813" t="str">
            <v>Ο</v>
          </cell>
          <cell r="T813" t="str">
            <v>Ο</v>
          </cell>
        </row>
        <row r="813">
          <cell r="AK813">
            <v>5</v>
          </cell>
          <cell r="AL813">
            <v>0</v>
          </cell>
          <cell r="AM813">
            <v>0</v>
          </cell>
          <cell r="AN813">
            <v>0</v>
          </cell>
          <cell r="AO813">
            <v>1</v>
          </cell>
        </row>
        <row r="814">
          <cell r="E814" t="str">
            <v>下午</v>
          </cell>
          <cell r="F814" t="str">
            <v>◇</v>
          </cell>
        </row>
        <row r="814">
          <cell r="H814" t="str">
            <v>√</v>
          </cell>
          <cell r="I814" t="str">
            <v>√</v>
          </cell>
          <cell r="J814" t="str">
            <v>√</v>
          </cell>
          <cell r="K814" t="str">
            <v>√</v>
          </cell>
          <cell r="L814" t="str">
            <v>√</v>
          </cell>
          <cell r="M814" t="str">
            <v>Ο</v>
          </cell>
        </row>
        <row r="814">
          <cell r="O814" t="str">
            <v>Ο</v>
          </cell>
          <cell r="P814" t="str">
            <v>Ο</v>
          </cell>
          <cell r="Q814" t="str">
            <v>Ο</v>
          </cell>
          <cell r="R814" t="str">
            <v>Ο</v>
          </cell>
          <cell r="S814" t="str">
            <v>Ο</v>
          </cell>
          <cell r="T814" t="str">
            <v>Ο</v>
          </cell>
        </row>
        <row r="815">
          <cell r="E815" t="str">
            <v>加班</v>
          </cell>
        </row>
        <row r="816">
          <cell r="B816">
            <v>899</v>
          </cell>
          <cell r="C816" t="str">
            <v>SOK HIENG</v>
          </cell>
          <cell r="D816">
            <v>44320</v>
          </cell>
          <cell r="E816" t="str">
            <v>上午</v>
          </cell>
          <cell r="F816" t="str">
            <v>◇</v>
          </cell>
        </row>
        <row r="816">
          <cell r="H816" t="str">
            <v>√</v>
          </cell>
          <cell r="I816" t="str">
            <v>√</v>
          </cell>
          <cell r="J816" t="str">
            <v>√</v>
          </cell>
          <cell r="K816" t="str">
            <v>√</v>
          </cell>
          <cell r="L816" t="str">
            <v>◇</v>
          </cell>
          <cell r="M816" t="str">
            <v>Ο</v>
          </cell>
        </row>
        <row r="816">
          <cell r="O816" t="str">
            <v>Ο</v>
          </cell>
          <cell r="P816" t="str">
            <v>Ο</v>
          </cell>
          <cell r="Q816" t="str">
            <v>Ο</v>
          </cell>
          <cell r="R816" t="str">
            <v>Ο</v>
          </cell>
          <cell r="S816" t="str">
            <v>Ο</v>
          </cell>
          <cell r="T816" t="str">
            <v>Ο</v>
          </cell>
        </row>
        <row r="816">
          <cell r="AK816">
            <v>4</v>
          </cell>
          <cell r="AL816">
            <v>0</v>
          </cell>
          <cell r="AM816">
            <v>0</v>
          </cell>
          <cell r="AN816">
            <v>0</v>
          </cell>
          <cell r="AO816">
            <v>2</v>
          </cell>
        </row>
        <row r="817">
          <cell r="E817" t="str">
            <v>下午</v>
          </cell>
          <cell r="F817" t="str">
            <v>◇</v>
          </cell>
        </row>
        <row r="817">
          <cell r="H817" t="str">
            <v>√</v>
          </cell>
          <cell r="I817" t="str">
            <v>√</v>
          </cell>
          <cell r="J817" t="str">
            <v>√</v>
          </cell>
          <cell r="K817" t="str">
            <v>√</v>
          </cell>
          <cell r="L817" t="str">
            <v>◇</v>
          </cell>
          <cell r="M817" t="str">
            <v>Ο</v>
          </cell>
        </row>
        <row r="817">
          <cell r="O817" t="str">
            <v>Ο</v>
          </cell>
          <cell r="P817" t="str">
            <v>Ο</v>
          </cell>
          <cell r="Q817" t="str">
            <v>Ο</v>
          </cell>
          <cell r="R817" t="str">
            <v>Ο</v>
          </cell>
          <cell r="S817" t="str">
            <v>Ο</v>
          </cell>
          <cell r="T817" t="str">
            <v>Ο</v>
          </cell>
        </row>
        <row r="818">
          <cell r="E818" t="str">
            <v>加班</v>
          </cell>
        </row>
        <row r="819">
          <cell r="B819">
            <v>906</v>
          </cell>
          <cell r="C819" t="str">
            <v>SOME RACHANA</v>
          </cell>
          <cell r="D819">
            <v>44321</v>
          </cell>
          <cell r="E819" t="str">
            <v>上午</v>
          </cell>
          <cell r="F819" t="str">
            <v>◇</v>
          </cell>
        </row>
        <row r="819">
          <cell r="H819" t="str">
            <v>√</v>
          </cell>
          <cell r="I819" t="str">
            <v>√</v>
          </cell>
          <cell r="J819" t="str">
            <v>√</v>
          </cell>
          <cell r="K819" t="str">
            <v>√</v>
          </cell>
          <cell r="L819" t="str">
            <v>√</v>
          </cell>
          <cell r="M819" t="str">
            <v>Ο</v>
          </cell>
        </row>
        <row r="819">
          <cell r="O819" t="str">
            <v>Ο</v>
          </cell>
          <cell r="P819" t="str">
            <v>Ο</v>
          </cell>
          <cell r="Q819" t="str">
            <v>Ο</v>
          </cell>
          <cell r="R819" t="str">
            <v>Ο</v>
          </cell>
          <cell r="S819" t="str">
            <v>Ο</v>
          </cell>
          <cell r="T819" t="str">
            <v>Ο</v>
          </cell>
        </row>
        <row r="819">
          <cell r="AK819">
            <v>5</v>
          </cell>
          <cell r="AL819">
            <v>0</v>
          </cell>
          <cell r="AM819">
            <v>0</v>
          </cell>
          <cell r="AN819">
            <v>0</v>
          </cell>
          <cell r="AO819">
            <v>1</v>
          </cell>
        </row>
        <row r="820">
          <cell r="E820" t="str">
            <v>下午</v>
          </cell>
          <cell r="F820" t="str">
            <v>◇</v>
          </cell>
        </row>
        <row r="820">
          <cell r="H820" t="str">
            <v>√</v>
          </cell>
          <cell r="I820" t="str">
            <v>√</v>
          </cell>
          <cell r="J820" t="str">
            <v>√</v>
          </cell>
          <cell r="K820" t="str">
            <v>√</v>
          </cell>
          <cell r="L820" t="str">
            <v>√</v>
          </cell>
          <cell r="M820" t="str">
            <v>Ο</v>
          </cell>
        </row>
        <row r="820">
          <cell r="O820" t="str">
            <v>Ο</v>
          </cell>
          <cell r="P820" t="str">
            <v>Ο</v>
          </cell>
          <cell r="Q820" t="str">
            <v>Ο</v>
          </cell>
          <cell r="R820" t="str">
            <v>Ο</v>
          </cell>
          <cell r="S820" t="str">
            <v>Ο</v>
          </cell>
          <cell r="T820" t="str">
            <v>Ο</v>
          </cell>
        </row>
        <row r="821">
          <cell r="E821" t="str">
            <v>加班</v>
          </cell>
        </row>
        <row r="822">
          <cell r="B822">
            <v>941</v>
          </cell>
          <cell r="C822" t="str">
            <v>YAOK SOPHY</v>
          </cell>
          <cell r="D822">
            <v>44329</v>
          </cell>
          <cell r="E822" t="str">
            <v>上午</v>
          </cell>
          <cell r="F822" t="str">
            <v>◇</v>
          </cell>
        </row>
        <row r="822">
          <cell r="H822" t="str">
            <v>√</v>
          </cell>
          <cell r="I822" t="str">
            <v>√</v>
          </cell>
          <cell r="J822" t="str">
            <v>√</v>
          </cell>
          <cell r="K822" t="str">
            <v>√</v>
          </cell>
          <cell r="L822" t="str">
            <v>√</v>
          </cell>
          <cell r="M822" t="str">
            <v>Ο</v>
          </cell>
        </row>
        <row r="822">
          <cell r="O822" t="str">
            <v>Ο</v>
          </cell>
          <cell r="P822" t="str">
            <v>Ο</v>
          </cell>
          <cell r="Q822" t="str">
            <v>Ο</v>
          </cell>
          <cell r="R822" t="str">
            <v>Ο</v>
          </cell>
          <cell r="S822" t="str">
            <v>Ο</v>
          </cell>
          <cell r="T822" t="str">
            <v>Ο</v>
          </cell>
        </row>
        <row r="822">
          <cell r="AK822">
            <v>5</v>
          </cell>
          <cell r="AL822">
            <v>0</v>
          </cell>
          <cell r="AM822">
            <v>0</v>
          </cell>
          <cell r="AN822">
            <v>0</v>
          </cell>
          <cell r="AO822">
            <v>1</v>
          </cell>
        </row>
        <row r="823">
          <cell r="E823" t="str">
            <v>下午</v>
          </cell>
          <cell r="F823" t="str">
            <v>◇</v>
          </cell>
        </row>
        <row r="823">
          <cell r="H823" t="str">
            <v>√</v>
          </cell>
          <cell r="I823" t="str">
            <v>√</v>
          </cell>
          <cell r="J823" t="str">
            <v>√</v>
          </cell>
          <cell r="K823" t="str">
            <v>√</v>
          </cell>
          <cell r="L823" t="str">
            <v>√</v>
          </cell>
          <cell r="M823" t="str">
            <v>Ο</v>
          </cell>
        </row>
        <row r="823">
          <cell r="O823" t="str">
            <v>Ο</v>
          </cell>
          <cell r="P823" t="str">
            <v>Ο</v>
          </cell>
          <cell r="Q823" t="str">
            <v>Ο</v>
          </cell>
          <cell r="R823" t="str">
            <v>Ο</v>
          </cell>
          <cell r="S823" t="str">
            <v>Ο</v>
          </cell>
          <cell r="T823" t="str">
            <v>Ο</v>
          </cell>
        </row>
        <row r="824">
          <cell r="E824" t="str">
            <v>加班</v>
          </cell>
        </row>
        <row r="825">
          <cell r="B825">
            <v>973</v>
          </cell>
          <cell r="C825" t="str">
            <v>KHANN THAVY</v>
          </cell>
          <cell r="D825">
            <v>44393</v>
          </cell>
          <cell r="E825" t="str">
            <v>上午</v>
          </cell>
          <cell r="F825" t="str">
            <v>◇</v>
          </cell>
        </row>
        <row r="825">
          <cell r="H825" t="str">
            <v>√</v>
          </cell>
          <cell r="I825" t="str">
            <v>√</v>
          </cell>
          <cell r="J825" t="str">
            <v>√</v>
          </cell>
          <cell r="K825" t="str">
            <v>√</v>
          </cell>
          <cell r="L825" t="str">
            <v>√</v>
          </cell>
          <cell r="M825" t="str">
            <v>Ο</v>
          </cell>
        </row>
        <row r="825">
          <cell r="O825" t="str">
            <v>Ο</v>
          </cell>
          <cell r="P825" t="str">
            <v>Ο</v>
          </cell>
          <cell r="Q825" t="str">
            <v>Ο</v>
          </cell>
          <cell r="R825" t="str">
            <v>Ο</v>
          </cell>
          <cell r="S825" t="str">
            <v>Ο</v>
          </cell>
          <cell r="T825" t="str">
            <v>Ο</v>
          </cell>
        </row>
        <row r="825">
          <cell r="AK825">
            <v>5</v>
          </cell>
          <cell r="AL825">
            <v>0</v>
          </cell>
          <cell r="AM825">
            <v>0</v>
          </cell>
          <cell r="AN825">
            <v>0</v>
          </cell>
          <cell r="AO825">
            <v>1</v>
          </cell>
        </row>
        <row r="826">
          <cell r="E826" t="str">
            <v>下午</v>
          </cell>
          <cell r="F826" t="str">
            <v>◇</v>
          </cell>
        </row>
        <row r="826">
          <cell r="H826" t="str">
            <v>√</v>
          </cell>
          <cell r="I826" t="str">
            <v>√</v>
          </cell>
          <cell r="J826" t="str">
            <v>√</v>
          </cell>
          <cell r="K826" t="str">
            <v>√</v>
          </cell>
          <cell r="L826" t="str">
            <v>√</v>
          </cell>
          <cell r="M826" t="str">
            <v>Ο</v>
          </cell>
        </row>
        <row r="826">
          <cell r="O826" t="str">
            <v>Ο</v>
          </cell>
          <cell r="P826" t="str">
            <v>Ο</v>
          </cell>
          <cell r="Q826" t="str">
            <v>Ο</v>
          </cell>
          <cell r="R826" t="str">
            <v>Ο</v>
          </cell>
          <cell r="S826" t="str">
            <v>Ο</v>
          </cell>
          <cell r="T826" t="str">
            <v>Ο</v>
          </cell>
        </row>
        <row r="827">
          <cell r="E827" t="str">
            <v>加班</v>
          </cell>
        </row>
        <row r="828">
          <cell r="B828">
            <v>983</v>
          </cell>
          <cell r="C828" t="str">
            <v>PRUM THAVY</v>
          </cell>
          <cell r="D828">
            <v>44397</v>
          </cell>
          <cell r="E828" t="str">
            <v>上午</v>
          </cell>
          <cell r="F828" t="str">
            <v>◇</v>
          </cell>
        </row>
        <row r="828">
          <cell r="H828" t="str">
            <v>√</v>
          </cell>
          <cell r="I828" t="str">
            <v>√</v>
          </cell>
          <cell r="J828" t="str">
            <v>√</v>
          </cell>
          <cell r="K828" t="str">
            <v>√</v>
          </cell>
          <cell r="L828" t="str">
            <v>√</v>
          </cell>
          <cell r="M828" t="str">
            <v>Ο</v>
          </cell>
        </row>
        <row r="828">
          <cell r="O828" t="str">
            <v>Ο</v>
          </cell>
          <cell r="P828" t="str">
            <v>Ο</v>
          </cell>
          <cell r="Q828" t="str">
            <v>Ο</v>
          </cell>
          <cell r="R828" t="str">
            <v>Ο</v>
          </cell>
          <cell r="S828" t="str">
            <v>Ο</v>
          </cell>
          <cell r="T828" t="str">
            <v>Ο</v>
          </cell>
        </row>
        <row r="828">
          <cell r="AK828">
            <v>5</v>
          </cell>
          <cell r="AL828">
            <v>0</v>
          </cell>
          <cell r="AM828">
            <v>0</v>
          </cell>
          <cell r="AN828">
            <v>0</v>
          </cell>
          <cell r="AO828">
            <v>1</v>
          </cell>
        </row>
        <row r="829">
          <cell r="E829" t="str">
            <v>下午</v>
          </cell>
          <cell r="F829" t="str">
            <v>◇</v>
          </cell>
        </row>
        <row r="829">
          <cell r="H829" t="str">
            <v>√</v>
          </cell>
          <cell r="I829" t="str">
            <v>√</v>
          </cell>
          <cell r="J829" t="str">
            <v>√</v>
          </cell>
          <cell r="K829" t="str">
            <v>√</v>
          </cell>
          <cell r="L829" t="str">
            <v>√</v>
          </cell>
          <cell r="M829" t="str">
            <v>Ο</v>
          </cell>
        </row>
        <row r="829">
          <cell r="O829" t="str">
            <v>Ο</v>
          </cell>
          <cell r="P829" t="str">
            <v>Ο</v>
          </cell>
          <cell r="Q829" t="str">
            <v>Ο</v>
          </cell>
          <cell r="R829" t="str">
            <v>Ο</v>
          </cell>
          <cell r="S829" t="str">
            <v>Ο</v>
          </cell>
          <cell r="T829" t="str">
            <v>Ο</v>
          </cell>
        </row>
        <row r="830">
          <cell r="E830" t="str">
            <v>加班</v>
          </cell>
        </row>
        <row r="831">
          <cell r="B831">
            <v>1045</v>
          </cell>
          <cell r="C831" t="str">
            <v>TANG RAKSMEY</v>
          </cell>
          <cell r="D831">
            <v>44412</v>
          </cell>
          <cell r="E831" t="str">
            <v>上午</v>
          </cell>
          <cell r="F831" t="str">
            <v>◇</v>
          </cell>
        </row>
        <row r="831">
          <cell r="H831" t="str">
            <v>√</v>
          </cell>
          <cell r="I831" t="str">
            <v>√</v>
          </cell>
          <cell r="J831" t="str">
            <v>√</v>
          </cell>
          <cell r="K831" t="str">
            <v>√</v>
          </cell>
          <cell r="L831" t="str">
            <v>√</v>
          </cell>
          <cell r="M831" t="str">
            <v>Ο</v>
          </cell>
        </row>
        <row r="831">
          <cell r="O831" t="str">
            <v>Ο</v>
          </cell>
          <cell r="P831" t="str">
            <v>Ο</v>
          </cell>
          <cell r="Q831" t="str">
            <v>Ο</v>
          </cell>
          <cell r="R831" t="str">
            <v>Ο</v>
          </cell>
          <cell r="S831" t="str">
            <v>Ο</v>
          </cell>
          <cell r="T831" t="str">
            <v>Ο</v>
          </cell>
        </row>
        <row r="831">
          <cell r="AK831">
            <v>5</v>
          </cell>
          <cell r="AL831">
            <v>0</v>
          </cell>
          <cell r="AM831">
            <v>0</v>
          </cell>
          <cell r="AN831">
            <v>0</v>
          </cell>
          <cell r="AO831">
            <v>1</v>
          </cell>
        </row>
        <row r="832">
          <cell r="E832" t="str">
            <v>下午</v>
          </cell>
          <cell r="F832" t="str">
            <v>◇</v>
          </cell>
        </row>
        <row r="832">
          <cell r="H832" t="str">
            <v>√</v>
          </cell>
          <cell r="I832" t="str">
            <v>√</v>
          </cell>
          <cell r="J832" t="str">
            <v>√</v>
          </cell>
          <cell r="K832" t="str">
            <v>√</v>
          </cell>
          <cell r="L832" t="str">
            <v>√</v>
          </cell>
          <cell r="M832" t="str">
            <v>Ο</v>
          </cell>
        </row>
        <row r="832">
          <cell r="O832" t="str">
            <v>Ο</v>
          </cell>
          <cell r="P832" t="str">
            <v>Ο</v>
          </cell>
          <cell r="Q832" t="str">
            <v>Ο</v>
          </cell>
          <cell r="R832" t="str">
            <v>Ο</v>
          </cell>
          <cell r="S832" t="str">
            <v>Ο</v>
          </cell>
          <cell r="T832" t="str">
            <v>Ο</v>
          </cell>
        </row>
        <row r="833">
          <cell r="E833" t="str">
            <v>加班</v>
          </cell>
        </row>
        <row r="834">
          <cell r="B834">
            <v>1047</v>
          </cell>
          <cell r="C834" t="str">
            <v>KUY PHANIT</v>
          </cell>
          <cell r="D834">
            <v>44413</v>
          </cell>
          <cell r="E834" t="str">
            <v>上午</v>
          </cell>
          <cell r="F834" t="str">
            <v>◇</v>
          </cell>
        </row>
        <row r="834">
          <cell r="H834" t="str">
            <v>√</v>
          </cell>
          <cell r="I834" t="str">
            <v>√</v>
          </cell>
          <cell r="J834" t="str">
            <v>√</v>
          </cell>
          <cell r="K834" t="str">
            <v>√</v>
          </cell>
          <cell r="L834" t="str">
            <v>√</v>
          </cell>
          <cell r="M834" t="str">
            <v>Ο</v>
          </cell>
        </row>
        <row r="834">
          <cell r="O834" t="str">
            <v>Ο</v>
          </cell>
          <cell r="P834" t="str">
            <v>Ο</v>
          </cell>
          <cell r="Q834" t="str">
            <v>Ο</v>
          </cell>
          <cell r="R834" t="str">
            <v>Ο</v>
          </cell>
          <cell r="S834" t="str">
            <v>Ο</v>
          </cell>
          <cell r="T834" t="str">
            <v>Ο</v>
          </cell>
        </row>
        <row r="834">
          <cell r="AK834">
            <v>5</v>
          </cell>
          <cell r="AL834">
            <v>0</v>
          </cell>
          <cell r="AM834">
            <v>0</v>
          </cell>
          <cell r="AN834">
            <v>0</v>
          </cell>
          <cell r="AO834">
            <v>1</v>
          </cell>
        </row>
        <row r="835">
          <cell r="E835" t="str">
            <v>下午</v>
          </cell>
          <cell r="F835" t="str">
            <v>◇</v>
          </cell>
        </row>
        <row r="835">
          <cell r="H835" t="str">
            <v>√</v>
          </cell>
          <cell r="I835" t="str">
            <v>√</v>
          </cell>
          <cell r="J835" t="str">
            <v>√</v>
          </cell>
          <cell r="K835" t="str">
            <v>√</v>
          </cell>
          <cell r="L835" t="str">
            <v>√</v>
          </cell>
          <cell r="M835" t="str">
            <v>Ο</v>
          </cell>
        </row>
        <row r="835">
          <cell r="O835" t="str">
            <v>Ο</v>
          </cell>
          <cell r="P835" t="str">
            <v>Ο</v>
          </cell>
          <cell r="Q835" t="str">
            <v>Ο</v>
          </cell>
          <cell r="R835" t="str">
            <v>Ο</v>
          </cell>
          <cell r="S835" t="str">
            <v>Ο</v>
          </cell>
          <cell r="T835" t="str">
            <v>Ο</v>
          </cell>
        </row>
        <row r="836">
          <cell r="E836" t="str">
            <v>加班</v>
          </cell>
        </row>
        <row r="837">
          <cell r="B837">
            <v>1085</v>
          </cell>
          <cell r="C837" t="str">
            <v>YEM PHANHA</v>
          </cell>
          <cell r="D837">
            <v>44418</v>
          </cell>
          <cell r="E837" t="str">
            <v>上午</v>
          </cell>
          <cell r="F837" t="str">
            <v>◇</v>
          </cell>
        </row>
        <row r="837">
          <cell r="H837" t="str">
            <v>√</v>
          </cell>
          <cell r="I837" t="str">
            <v>√</v>
          </cell>
          <cell r="J837" t="str">
            <v>√</v>
          </cell>
          <cell r="K837" t="str">
            <v>√</v>
          </cell>
          <cell r="L837" t="str">
            <v>√</v>
          </cell>
          <cell r="M837" t="str">
            <v>Ο</v>
          </cell>
        </row>
        <row r="837">
          <cell r="O837" t="str">
            <v>Ο</v>
          </cell>
          <cell r="P837" t="str">
            <v>Ο</v>
          </cell>
          <cell r="Q837" t="str">
            <v>Ο</v>
          </cell>
          <cell r="R837" t="str">
            <v>Ο</v>
          </cell>
          <cell r="S837" t="str">
            <v>Ο</v>
          </cell>
          <cell r="T837" t="str">
            <v>Ο</v>
          </cell>
        </row>
        <row r="837">
          <cell r="AK837">
            <v>5</v>
          </cell>
          <cell r="AL837">
            <v>0</v>
          </cell>
          <cell r="AM837">
            <v>0</v>
          </cell>
          <cell r="AN837">
            <v>0</v>
          </cell>
          <cell r="AO837">
            <v>1</v>
          </cell>
        </row>
        <row r="838">
          <cell r="E838" t="str">
            <v>下午</v>
          </cell>
          <cell r="F838" t="str">
            <v>◇</v>
          </cell>
        </row>
        <row r="838">
          <cell r="H838" t="str">
            <v>√</v>
          </cell>
          <cell r="I838" t="str">
            <v>√</v>
          </cell>
          <cell r="J838" t="str">
            <v>√</v>
          </cell>
          <cell r="K838" t="str">
            <v>√</v>
          </cell>
          <cell r="L838" t="str">
            <v>√</v>
          </cell>
          <cell r="M838" t="str">
            <v>Ο</v>
          </cell>
        </row>
        <row r="838">
          <cell r="O838" t="str">
            <v>Ο</v>
          </cell>
          <cell r="P838" t="str">
            <v>Ο</v>
          </cell>
          <cell r="Q838" t="str">
            <v>Ο</v>
          </cell>
          <cell r="R838" t="str">
            <v>Ο</v>
          </cell>
          <cell r="S838" t="str">
            <v>Ο</v>
          </cell>
          <cell r="T838" t="str">
            <v>Ο</v>
          </cell>
        </row>
        <row r="839">
          <cell r="E839" t="str">
            <v>加班</v>
          </cell>
        </row>
        <row r="840">
          <cell r="B840">
            <v>1127</v>
          </cell>
          <cell r="C840" t="str">
            <v>KOEM RUMDUOL</v>
          </cell>
          <cell r="D840">
            <v>44420</v>
          </cell>
          <cell r="E840" t="str">
            <v>上午</v>
          </cell>
          <cell r="F840" t="str">
            <v>◇</v>
          </cell>
        </row>
        <row r="840">
          <cell r="H840" t="str">
            <v>√</v>
          </cell>
          <cell r="I840" t="str">
            <v>√</v>
          </cell>
          <cell r="J840" t="str">
            <v>√</v>
          </cell>
          <cell r="K840" t="str">
            <v>√</v>
          </cell>
          <cell r="L840" t="str">
            <v>√</v>
          </cell>
          <cell r="M840" t="str">
            <v>Ο</v>
          </cell>
        </row>
        <row r="840">
          <cell r="O840" t="str">
            <v>Ο</v>
          </cell>
          <cell r="P840" t="str">
            <v>Ο</v>
          </cell>
          <cell r="Q840" t="str">
            <v>Ο</v>
          </cell>
          <cell r="R840" t="str">
            <v>Ο</v>
          </cell>
          <cell r="S840" t="str">
            <v>Ο</v>
          </cell>
          <cell r="T840" t="str">
            <v>Ο</v>
          </cell>
        </row>
        <row r="840">
          <cell r="AK840">
            <v>5</v>
          </cell>
          <cell r="AL840">
            <v>0</v>
          </cell>
          <cell r="AM840">
            <v>0</v>
          </cell>
          <cell r="AN840">
            <v>0</v>
          </cell>
          <cell r="AO840">
            <v>1</v>
          </cell>
        </row>
        <row r="841">
          <cell r="E841" t="str">
            <v>下午</v>
          </cell>
          <cell r="F841" t="str">
            <v>◇</v>
          </cell>
        </row>
        <row r="841">
          <cell r="H841" t="str">
            <v>√</v>
          </cell>
          <cell r="I841" t="str">
            <v>√</v>
          </cell>
          <cell r="J841" t="str">
            <v>√</v>
          </cell>
          <cell r="K841" t="str">
            <v>√</v>
          </cell>
          <cell r="L841" t="str">
            <v>√</v>
          </cell>
          <cell r="M841" t="str">
            <v>Ο</v>
          </cell>
        </row>
        <row r="841">
          <cell r="O841" t="str">
            <v>Ο</v>
          </cell>
          <cell r="P841" t="str">
            <v>Ο</v>
          </cell>
          <cell r="Q841" t="str">
            <v>Ο</v>
          </cell>
          <cell r="R841" t="str">
            <v>Ο</v>
          </cell>
          <cell r="S841" t="str">
            <v>Ο</v>
          </cell>
          <cell r="T841" t="str">
            <v>Ο</v>
          </cell>
        </row>
        <row r="842">
          <cell r="E842" t="str">
            <v>加班</v>
          </cell>
        </row>
        <row r="843">
          <cell r="B843">
            <v>1211</v>
          </cell>
          <cell r="C843" t="str">
            <v>KEO SOKHENG</v>
          </cell>
          <cell r="D843">
            <v>44455</v>
          </cell>
          <cell r="E843" t="str">
            <v>上午</v>
          </cell>
          <cell r="F843" t="str">
            <v>◇</v>
          </cell>
        </row>
        <row r="843">
          <cell r="H843" t="str">
            <v>√</v>
          </cell>
          <cell r="I843" t="str">
            <v>√</v>
          </cell>
          <cell r="J843" t="str">
            <v>√</v>
          </cell>
          <cell r="K843" t="str">
            <v>√</v>
          </cell>
          <cell r="L843" t="str">
            <v>√</v>
          </cell>
          <cell r="M843" t="str">
            <v>√</v>
          </cell>
        </row>
        <row r="843">
          <cell r="O843" t="str">
            <v>√</v>
          </cell>
          <cell r="P843" t="str">
            <v>√</v>
          </cell>
          <cell r="Q843" t="str">
            <v>√</v>
          </cell>
          <cell r="R843" t="str">
            <v>√</v>
          </cell>
          <cell r="S843" t="str">
            <v>√</v>
          </cell>
          <cell r="T843" t="str">
            <v>√</v>
          </cell>
        </row>
        <row r="843">
          <cell r="AK843">
            <v>12</v>
          </cell>
          <cell r="AL843">
            <v>0</v>
          </cell>
          <cell r="AM843">
            <v>0</v>
          </cell>
          <cell r="AN843">
            <v>0</v>
          </cell>
          <cell r="AO843">
            <v>1</v>
          </cell>
        </row>
        <row r="844">
          <cell r="E844" t="str">
            <v>下午</v>
          </cell>
          <cell r="F844" t="str">
            <v>◇</v>
          </cell>
        </row>
        <row r="844">
          <cell r="H844" t="str">
            <v>√</v>
          </cell>
          <cell r="I844" t="str">
            <v>√</v>
          </cell>
          <cell r="J844" t="str">
            <v>√</v>
          </cell>
          <cell r="K844" t="str">
            <v>√</v>
          </cell>
          <cell r="L844" t="str">
            <v>√</v>
          </cell>
          <cell r="M844" t="str">
            <v>√</v>
          </cell>
        </row>
        <row r="844">
          <cell r="O844" t="str">
            <v>√</v>
          </cell>
          <cell r="P844" t="str">
            <v>√</v>
          </cell>
          <cell r="Q844" t="str">
            <v>√</v>
          </cell>
          <cell r="R844" t="str">
            <v>√</v>
          </cell>
          <cell r="S844" t="str">
            <v>√</v>
          </cell>
          <cell r="T844" t="str">
            <v>√</v>
          </cell>
        </row>
        <row r="845">
          <cell r="E845" t="str">
            <v>加班</v>
          </cell>
        </row>
        <row r="846">
          <cell r="B846">
            <v>1265</v>
          </cell>
          <cell r="C846" t="str">
            <v>LY VANNA</v>
          </cell>
          <cell r="D846">
            <v>44488</v>
          </cell>
          <cell r="E846" t="str">
            <v>上午</v>
          </cell>
          <cell r="F846" t="str">
            <v>◇</v>
          </cell>
        </row>
        <row r="846">
          <cell r="H846" t="str">
            <v>√</v>
          </cell>
          <cell r="I846" t="str">
            <v>√</v>
          </cell>
          <cell r="J846" t="str">
            <v>√</v>
          </cell>
          <cell r="K846" t="str">
            <v>√</v>
          </cell>
          <cell r="L846" t="str">
            <v>√</v>
          </cell>
          <cell r="M846" t="str">
            <v>Ο</v>
          </cell>
        </row>
        <row r="846">
          <cell r="O846" t="str">
            <v>Ο</v>
          </cell>
          <cell r="P846" t="str">
            <v>Ο</v>
          </cell>
          <cell r="Q846" t="str">
            <v>Ο</v>
          </cell>
          <cell r="R846" t="str">
            <v>Ο</v>
          </cell>
          <cell r="S846" t="str">
            <v>Ο</v>
          </cell>
          <cell r="T846" t="str">
            <v>Ο</v>
          </cell>
        </row>
        <row r="846">
          <cell r="AK846">
            <v>5</v>
          </cell>
          <cell r="AL846">
            <v>0</v>
          </cell>
          <cell r="AM846">
            <v>0</v>
          </cell>
          <cell r="AN846">
            <v>0</v>
          </cell>
          <cell r="AO846">
            <v>1</v>
          </cell>
        </row>
        <row r="847">
          <cell r="E847" t="str">
            <v>下午</v>
          </cell>
          <cell r="F847" t="str">
            <v>◇</v>
          </cell>
        </row>
        <row r="847">
          <cell r="H847" t="str">
            <v>√</v>
          </cell>
          <cell r="I847" t="str">
            <v>√</v>
          </cell>
          <cell r="J847" t="str">
            <v>√</v>
          </cell>
          <cell r="K847" t="str">
            <v>√</v>
          </cell>
          <cell r="L847" t="str">
            <v>√</v>
          </cell>
          <cell r="M847" t="str">
            <v>Ο</v>
          </cell>
        </row>
        <row r="847">
          <cell r="O847" t="str">
            <v>Ο</v>
          </cell>
          <cell r="P847" t="str">
            <v>Ο</v>
          </cell>
          <cell r="Q847" t="str">
            <v>Ο</v>
          </cell>
          <cell r="R847" t="str">
            <v>Ο</v>
          </cell>
          <cell r="S847" t="str">
            <v>Ο</v>
          </cell>
          <cell r="T847" t="str">
            <v>Ο</v>
          </cell>
        </row>
        <row r="848">
          <cell r="E848" t="str">
            <v>加班</v>
          </cell>
        </row>
        <row r="849">
          <cell r="B849">
            <v>1321</v>
          </cell>
          <cell r="C849" t="str">
            <v>SAM RATHANA</v>
          </cell>
          <cell r="D849">
            <v>44497</v>
          </cell>
          <cell r="E849" t="str">
            <v>上午</v>
          </cell>
          <cell r="F849" t="str">
            <v>◇</v>
          </cell>
        </row>
        <row r="849">
          <cell r="H849" t="str">
            <v>√</v>
          </cell>
          <cell r="I849" t="str">
            <v>√</v>
          </cell>
          <cell r="J849" t="str">
            <v>√</v>
          </cell>
          <cell r="K849" t="str">
            <v>√</v>
          </cell>
          <cell r="L849" t="str">
            <v>√</v>
          </cell>
          <cell r="M849" t="str">
            <v>Ο</v>
          </cell>
        </row>
        <row r="849">
          <cell r="O849" t="str">
            <v>Ο</v>
          </cell>
          <cell r="P849" t="str">
            <v>Ο</v>
          </cell>
          <cell r="Q849" t="str">
            <v>Ο</v>
          </cell>
          <cell r="R849" t="str">
            <v>Ο</v>
          </cell>
          <cell r="S849" t="str">
            <v>Ο</v>
          </cell>
          <cell r="T849" t="str">
            <v>Ο</v>
          </cell>
        </row>
        <row r="849">
          <cell r="AK849">
            <v>5</v>
          </cell>
          <cell r="AL849">
            <v>0</v>
          </cell>
          <cell r="AM849">
            <v>0</v>
          </cell>
          <cell r="AN849">
            <v>0</v>
          </cell>
          <cell r="AO849">
            <v>1</v>
          </cell>
        </row>
        <row r="850">
          <cell r="E850" t="str">
            <v>下午</v>
          </cell>
          <cell r="F850" t="str">
            <v>◇</v>
          </cell>
        </row>
        <row r="850">
          <cell r="H850" t="str">
            <v>√</v>
          </cell>
          <cell r="I850" t="str">
            <v>√</v>
          </cell>
          <cell r="J850" t="str">
            <v>√</v>
          </cell>
          <cell r="K850" t="str">
            <v>√</v>
          </cell>
          <cell r="L850" t="str">
            <v>√</v>
          </cell>
          <cell r="M850" t="str">
            <v>Ο</v>
          </cell>
        </row>
        <row r="850">
          <cell r="O850" t="str">
            <v>Ο</v>
          </cell>
          <cell r="P850" t="str">
            <v>Ο</v>
          </cell>
          <cell r="Q850" t="str">
            <v>Ο</v>
          </cell>
          <cell r="R850" t="str">
            <v>Ο</v>
          </cell>
          <cell r="S850" t="str">
            <v>Ο</v>
          </cell>
          <cell r="T850" t="str">
            <v>Ο</v>
          </cell>
        </row>
        <row r="851">
          <cell r="E851" t="str">
            <v>加班</v>
          </cell>
        </row>
        <row r="852">
          <cell r="B852">
            <v>1340</v>
          </cell>
          <cell r="C852" t="str">
            <v>MEAK NOR</v>
          </cell>
          <cell r="D852">
            <v>44503</v>
          </cell>
          <cell r="E852" t="str">
            <v>上午</v>
          </cell>
          <cell r="F852" t="str">
            <v>◇</v>
          </cell>
        </row>
        <row r="852">
          <cell r="H852" t="str">
            <v>√</v>
          </cell>
          <cell r="I852" t="str">
            <v>√</v>
          </cell>
          <cell r="J852" t="str">
            <v>√</v>
          </cell>
          <cell r="K852" t="str">
            <v>√</v>
          </cell>
          <cell r="L852" t="str">
            <v>√</v>
          </cell>
          <cell r="M852" t="str">
            <v>Ο</v>
          </cell>
        </row>
        <row r="852">
          <cell r="O852" t="str">
            <v>Ο</v>
          </cell>
          <cell r="P852" t="str">
            <v>Ο</v>
          </cell>
          <cell r="Q852" t="str">
            <v>Ο</v>
          </cell>
          <cell r="R852" t="str">
            <v>Ο</v>
          </cell>
          <cell r="S852" t="str">
            <v>Ο</v>
          </cell>
          <cell r="T852" t="str">
            <v>Ο</v>
          </cell>
        </row>
        <row r="852">
          <cell r="AK852">
            <v>5</v>
          </cell>
          <cell r="AL852">
            <v>0</v>
          </cell>
          <cell r="AM852">
            <v>0</v>
          </cell>
          <cell r="AN852">
            <v>0</v>
          </cell>
          <cell r="AO852">
            <v>1</v>
          </cell>
        </row>
        <row r="853">
          <cell r="E853" t="str">
            <v>下午</v>
          </cell>
          <cell r="F853" t="str">
            <v>◇</v>
          </cell>
        </row>
        <row r="853">
          <cell r="H853" t="str">
            <v>√</v>
          </cell>
          <cell r="I853" t="str">
            <v>√</v>
          </cell>
          <cell r="J853" t="str">
            <v>√</v>
          </cell>
          <cell r="K853" t="str">
            <v>√</v>
          </cell>
          <cell r="L853" t="str">
            <v>√</v>
          </cell>
          <cell r="M853" t="str">
            <v>Ο</v>
          </cell>
        </row>
        <row r="853">
          <cell r="O853" t="str">
            <v>Ο</v>
          </cell>
          <cell r="P853" t="str">
            <v>Ο</v>
          </cell>
          <cell r="Q853" t="str">
            <v>Ο</v>
          </cell>
          <cell r="R853" t="str">
            <v>Ο</v>
          </cell>
          <cell r="S853" t="str">
            <v>Ο</v>
          </cell>
          <cell r="T853" t="str">
            <v>Ο</v>
          </cell>
        </row>
        <row r="854">
          <cell r="E854" t="str">
            <v>加班</v>
          </cell>
        </row>
        <row r="855">
          <cell r="B855">
            <v>1380</v>
          </cell>
          <cell r="C855" t="str">
            <v>NEOU KUNTHEA</v>
          </cell>
          <cell r="D855">
            <v>44527</v>
          </cell>
          <cell r="E855" t="str">
            <v>上午</v>
          </cell>
          <cell r="F855" t="str">
            <v>◇</v>
          </cell>
        </row>
        <row r="855">
          <cell r="H855" t="str">
            <v>√</v>
          </cell>
          <cell r="I855" t="str">
            <v>√</v>
          </cell>
          <cell r="J855" t="str">
            <v>√</v>
          </cell>
          <cell r="K855" t="str">
            <v>√</v>
          </cell>
          <cell r="L855" t="str">
            <v>√</v>
          </cell>
          <cell r="M855" t="str">
            <v>Ο</v>
          </cell>
        </row>
        <row r="855">
          <cell r="O855" t="str">
            <v>Ο</v>
          </cell>
          <cell r="P855" t="str">
            <v>Ο</v>
          </cell>
          <cell r="Q855" t="str">
            <v>Ο</v>
          </cell>
          <cell r="R855" t="str">
            <v>Ο</v>
          </cell>
          <cell r="S855" t="str">
            <v>Ο</v>
          </cell>
          <cell r="T855" t="str">
            <v>Ο</v>
          </cell>
        </row>
        <row r="855">
          <cell r="AK855">
            <v>5</v>
          </cell>
          <cell r="AL855">
            <v>0</v>
          </cell>
          <cell r="AM855">
            <v>0</v>
          </cell>
          <cell r="AN855">
            <v>0</v>
          </cell>
          <cell r="AO855">
            <v>1</v>
          </cell>
        </row>
        <row r="856">
          <cell r="E856" t="str">
            <v>下午</v>
          </cell>
          <cell r="F856" t="str">
            <v>◇</v>
          </cell>
        </row>
        <row r="856">
          <cell r="H856" t="str">
            <v>√</v>
          </cell>
          <cell r="I856" t="str">
            <v>√</v>
          </cell>
          <cell r="J856" t="str">
            <v>√</v>
          </cell>
          <cell r="K856" t="str">
            <v>√</v>
          </cell>
          <cell r="L856" t="str">
            <v>√</v>
          </cell>
          <cell r="M856" t="str">
            <v>Ο</v>
          </cell>
        </row>
        <row r="856">
          <cell r="O856" t="str">
            <v>Ο</v>
          </cell>
          <cell r="P856" t="str">
            <v>Ο</v>
          </cell>
          <cell r="Q856" t="str">
            <v>Ο</v>
          </cell>
          <cell r="R856" t="str">
            <v>Ο</v>
          </cell>
          <cell r="S856" t="str">
            <v>Ο</v>
          </cell>
          <cell r="T856" t="str">
            <v>Ο</v>
          </cell>
        </row>
        <row r="857">
          <cell r="E857" t="str">
            <v>加班</v>
          </cell>
        </row>
        <row r="858">
          <cell r="B858">
            <v>1387</v>
          </cell>
          <cell r="C858" t="str">
            <v>TEAV CHANRA</v>
          </cell>
          <cell r="D858">
            <v>44531</v>
          </cell>
          <cell r="E858" t="str">
            <v>上午</v>
          </cell>
          <cell r="F858" t="str">
            <v>◇</v>
          </cell>
        </row>
        <row r="858">
          <cell r="H858" t="str">
            <v>√</v>
          </cell>
          <cell r="I858" t="str">
            <v>√</v>
          </cell>
          <cell r="J858" t="str">
            <v>√</v>
          </cell>
          <cell r="K858" t="str">
            <v>√</v>
          </cell>
          <cell r="L858" t="str">
            <v>√</v>
          </cell>
          <cell r="M858" t="str">
            <v>Ο</v>
          </cell>
        </row>
        <row r="858">
          <cell r="O858" t="str">
            <v>Ο</v>
          </cell>
          <cell r="P858" t="str">
            <v>Ο</v>
          </cell>
          <cell r="Q858" t="str">
            <v>Ο</v>
          </cell>
          <cell r="R858" t="str">
            <v>Ο</v>
          </cell>
          <cell r="S858" t="str">
            <v>Ο</v>
          </cell>
          <cell r="T858" t="str">
            <v>Ο</v>
          </cell>
        </row>
        <row r="858">
          <cell r="AK858">
            <v>5</v>
          </cell>
          <cell r="AL858">
            <v>0</v>
          </cell>
          <cell r="AM858">
            <v>0</v>
          </cell>
          <cell r="AN858">
            <v>0</v>
          </cell>
          <cell r="AO858">
            <v>1</v>
          </cell>
        </row>
        <row r="859">
          <cell r="E859" t="str">
            <v>下午</v>
          </cell>
          <cell r="F859" t="str">
            <v>◇</v>
          </cell>
        </row>
        <row r="859">
          <cell r="H859" t="str">
            <v>√</v>
          </cell>
          <cell r="I859" t="str">
            <v>√</v>
          </cell>
          <cell r="J859" t="str">
            <v>√</v>
          </cell>
          <cell r="K859" t="str">
            <v>√</v>
          </cell>
          <cell r="L859" t="str">
            <v>√</v>
          </cell>
          <cell r="M859" t="str">
            <v>Ο</v>
          </cell>
        </row>
        <row r="859">
          <cell r="O859" t="str">
            <v>Ο</v>
          </cell>
          <cell r="P859" t="str">
            <v>Ο</v>
          </cell>
          <cell r="Q859" t="str">
            <v>Ο</v>
          </cell>
          <cell r="R859" t="str">
            <v>Ο</v>
          </cell>
          <cell r="S859" t="str">
            <v>Ο</v>
          </cell>
          <cell r="T859" t="str">
            <v>Ο</v>
          </cell>
        </row>
        <row r="860">
          <cell r="E860" t="str">
            <v>加班</v>
          </cell>
        </row>
        <row r="861">
          <cell r="B861">
            <v>1505</v>
          </cell>
          <cell r="C861" t="str">
            <v>KONG LAI</v>
          </cell>
          <cell r="D861">
            <v>44559</v>
          </cell>
          <cell r="E861" t="str">
            <v>上午</v>
          </cell>
          <cell r="F861" t="str">
            <v>◇</v>
          </cell>
        </row>
        <row r="861">
          <cell r="H861" t="str">
            <v>√</v>
          </cell>
          <cell r="I861" t="str">
            <v>√</v>
          </cell>
          <cell r="J861" t="str">
            <v>√</v>
          </cell>
          <cell r="K861" t="str">
            <v>√</v>
          </cell>
          <cell r="L861" t="str">
            <v>√</v>
          </cell>
          <cell r="M861" t="str">
            <v>Ο</v>
          </cell>
        </row>
        <row r="861">
          <cell r="O861" t="str">
            <v>Ο</v>
          </cell>
          <cell r="P861" t="str">
            <v>Ο</v>
          </cell>
          <cell r="Q861" t="str">
            <v>Ο</v>
          </cell>
          <cell r="R861" t="str">
            <v>Ο</v>
          </cell>
          <cell r="S861" t="str">
            <v>Ο</v>
          </cell>
          <cell r="T861" t="str">
            <v>Ο</v>
          </cell>
        </row>
        <row r="861">
          <cell r="AK861">
            <v>5</v>
          </cell>
          <cell r="AL861">
            <v>0</v>
          </cell>
          <cell r="AM861">
            <v>0</v>
          </cell>
          <cell r="AN861">
            <v>0</v>
          </cell>
          <cell r="AO861">
            <v>1</v>
          </cell>
        </row>
        <row r="862">
          <cell r="E862" t="str">
            <v>下午</v>
          </cell>
          <cell r="F862" t="str">
            <v>◇</v>
          </cell>
        </row>
        <row r="862">
          <cell r="H862" t="str">
            <v>√</v>
          </cell>
          <cell r="I862" t="str">
            <v>√</v>
          </cell>
          <cell r="J862" t="str">
            <v>√</v>
          </cell>
          <cell r="K862" t="str">
            <v>√</v>
          </cell>
          <cell r="L862" t="str">
            <v>√</v>
          </cell>
          <cell r="M862" t="str">
            <v>Ο</v>
          </cell>
        </row>
        <row r="862">
          <cell r="O862" t="str">
            <v>Ο</v>
          </cell>
          <cell r="P862" t="str">
            <v>Ο</v>
          </cell>
          <cell r="Q862" t="str">
            <v>Ο</v>
          </cell>
          <cell r="R862" t="str">
            <v>Ο</v>
          </cell>
          <cell r="S862" t="str">
            <v>Ο</v>
          </cell>
          <cell r="T862" t="str">
            <v>Ο</v>
          </cell>
        </row>
        <row r="863">
          <cell r="E863" t="str">
            <v>加班</v>
          </cell>
        </row>
        <row r="864">
          <cell r="B864">
            <v>1520</v>
          </cell>
          <cell r="C864" t="str">
            <v>PEOU SREYEA</v>
          </cell>
          <cell r="D864">
            <v>44558</v>
          </cell>
          <cell r="E864" t="str">
            <v>上午</v>
          </cell>
          <cell r="F864" t="str">
            <v>◇</v>
          </cell>
        </row>
        <row r="864">
          <cell r="H864" t="str">
            <v>√</v>
          </cell>
          <cell r="I864" t="str">
            <v>√</v>
          </cell>
          <cell r="J864" t="str">
            <v>√</v>
          </cell>
          <cell r="K864" t="str">
            <v>√</v>
          </cell>
          <cell r="L864" t="str">
            <v>√</v>
          </cell>
          <cell r="M864" t="str">
            <v>◇</v>
          </cell>
        </row>
        <row r="864">
          <cell r="O864" t="str">
            <v>√</v>
          </cell>
          <cell r="P864" t="str">
            <v>√</v>
          </cell>
          <cell r="Q864" t="str">
            <v>Ο</v>
          </cell>
          <cell r="R864" t="str">
            <v>Ο</v>
          </cell>
          <cell r="S864" t="str">
            <v>Ο</v>
          </cell>
          <cell r="T864" t="str">
            <v>Ο</v>
          </cell>
        </row>
        <row r="864">
          <cell r="AK864">
            <v>7</v>
          </cell>
          <cell r="AL864">
            <v>0</v>
          </cell>
          <cell r="AM864">
            <v>0</v>
          </cell>
          <cell r="AN864">
            <v>0</v>
          </cell>
          <cell r="AO864">
            <v>2</v>
          </cell>
        </row>
        <row r="865">
          <cell r="E865" t="str">
            <v>下午</v>
          </cell>
          <cell r="F865" t="str">
            <v>◇</v>
          </cell>
        </row>
        <row r="865">
          <cell r="H865" t="str">
            <v>√</v>
          </cell>
          <cell r="I865" t="str">
            <v>√</v>
          </cell>
          <cell r="J865" t="str">
            <v>√</v>
          </cell>
          <cell r="K865" t="str">
            <v>√</v>
          </cell>
          <cell r="L865" t="str">
            <v>√</v>
          </cell>
          <cell r="M865" t="str">
            <v>◇</v>
          </cell>
        </row>
        <row r="865">
          <cell r="O865" t="str">
            <v>√</v>
          </cell>
          <cell r="P865" t="str">
            <v>√</v>
          </cell>
          <cell r="Q865" t="str">
            <v>Ο</v>
          </cell>
          <cell r="R865" t="str">
            <v>Ο</v>
          </cell>
          <cell r="S865" t="str">
            <v>Ο</v>
          </cell>
          <cell r="T865" t="str">
            <v>Ο</v>
          </cell>
        </row>
        <row r="866">
          <cell r="E866" t="str">
            <v>加班</v>
          </cell>
        </row>
        <row r="867">
          <cell r="B867">
            <v>1511</v>
          </cell>
          <cell r="C867" t="str">
            <v>NHOUNG SAPHOEUN</v>
          </cell>
          <cell r="D867">
            <v>44558</v>
          </cell>
          <cell r="E867" t="str">
            <v>上午</v>
          </cell>
          <cell r="F867" t="str">
            <v>◇</v>
          </cell>
        </row>
        <row r="867">
          <cell r="H867" t="str">
            <v>√</v>
          </cell>
          <cell r="I867" t="str">
            <v>√</v>
          </cell>
          <cell r="J867" t="str">
            <v>√</v>
          </cell>
          <cell r="K867" t="str">
            <v>√</v>
          </cell>
          <cell r="L867" t="str">
            <v>√</v>
          </cell>
          <cell r="M867" t="str">
            <v>Ο</v>
          </cell>
        </row>
        <row r="867">
          <cell r="O867" t="str">
            <v>Ο</v>
          </cell>
          <cell r="P867" t="str">
            <v>Ο</v>
          </cell>
          <cell r="Q867" t="str">
            <v>Ο</v>
          </cell>
          <cell r="R867" t="str">
            <v>Ο</v>
          </cell>
          <cell r="S867" t="str">
            <v>Ο</v>
          </cell>
          <cell r="T867" t="str">
            <v>Ο</v>
          </cell>
        </row>
        <row r="867">
          <cell r="AK867">
            <v>5</v>
          </cell>
          <cell r="AL867">
            <v>0</v>
          </cell>
          <cell r="AM867">
            <v>0</v>
          </cell>
          <cell r="AN867">
            <v>0</v>
          </cell>
          <cell r="AO867">
            <v>1</v>
          </cell>
        </row>
        <row r="868">
          <cell r="E868" t="str">
            <v>下午</v>
          </cell>
          <cell r="F868" t="str">
            <v>◇</v>
          </cell>
        </row>
        <row r="868">
          <cell r="H868" t="str">
            <v>√</v>
          </cell>
          <cell r="I868" t="str">
            <v>√</v>
          </cell>
          <cell r="J868" t="str">
            <v>√</v>
          </cell>
          <cell r="K868" t="str">
            <v>√</v>
          </cell>
          <cell r="L868" t="str">
            <v>√</v>
          </cell>
          <cell r="M868" t="str">
            <v>Ο</v>
          </cell>
        </row>
        <row r="868">
          <cell r="O868" t="str">
            <v>Ο</v>
          </cell>
          <cell r="P868" t="str">
            <v>Ο</v>
          </cell>
          <cell r="Q868" t="str">
            <v>Ο</v>
          </cell>
          <cell r="R868" t="str">
            <v>Ο</v>
          </cell>
          <cell r="S868" t="str">
            <v>Ο</v>
          </cell>
          <cell r="T868" t="str">
            <v>Ο</v>
          </cell>
        </row>
        <row r="869">
          <cell r="E869" t="str">
            <v>加班</v>
          </cell>
        </row>
        <row r="870">
          <cell r="B870">
            <v>1521</v>
          </cell>
          <cell r="C870" t="str">
            <v>PREAP DYNASAK</v>
          </cell>
          <cell r="D870">
            <v>44558</v>
          </cell>
          <cell r="E870" t="str">
            <v>上午</v>
          </cell>
          <cell r="F870" t="str">
            <v>◇</v>
          </cell>
        </row>
        <row r="870">
          <cell r="H870" t="str">
            <v>√</v>
          </cell>
          <cell r="I870" t="str">
            <v>√</v>
          </cell>
          <cell r="J870" t="str">
            <v>√</v>
          </cell>
          <cell r="K870" t="str">
            <v>√</v>
          </cell>
          <cell r="L870" t="str">
            <v>√</v>
          </cell>
          <cell r="M870" t="str">
            <v>Ο</v>
          </cell>
        </row>
        <row r="870">
          <cell r="O870" t="str">
            <v>Ο</v>
          </cell>
          <cell r="P870" t="str">
            <v>Ο</v>
          </cell>
          <cell r="Q870" t="str">
            <v>Ο</v>
          </cell>
          <cell r="R870" t="str">
            <v>Ο</v>
          </cell>
          <cell r="S870" t="str">
            <v>Ο</v>
          </cell>
          <cell r="T870" t="str">
            <v>Ο</v>
          </cell>
        </row>
        <row r="870">
          <cell r="AK870">
            <v>5</v>
          </cell>
          <cell r="AL870">
            <v>0</v>
          </cell>
          <cell r="AM870">
            <v>0</v>
          </cell>
          <cell r="AN870">
            <v>0</v>
          </cell>
          <cell r="AO870">
            <v>1</v>
          </cell>
        </row>
        <row r="871">
          <cell r="E871" t="str">
            <v>下午</v>
          </cell>
          <cell r="F871" t="str">
            <v>◇</v>
          </cell>
        </row>
        <row r="871">
          <cell r="H871" t="str">
            <v>√</v>
          </cell>
          <cell r="I871" t="str">
            <v>√</v>
          </cell>
          <cell r="J871" t="str">
            <v>√</v>
          </cell>
          <cell r="K871" t="str">
            <v>√</v>
          </cell>
          <cell r="L871" t="str">
            <v>√</v>
          </cell>
          <cell r="M871" t="str">
            <v>Ο</v>
          </cell>
        </row>
        <row r="871">
          <cell r="O871" t="str">
            <v>Ο</v>
          </cell>
          <cell r="P871" t="str">
            <v>Ο</v>
          </cell>
          <cell r="Q871" t="str">
            <v>Ο</v>
          </cell>
          <cell r="R871" t="str">
            <v>Ο</v>
          </cell>
          <cell r="S871" t="str">
            <v>Ο</v>
          </cell>
          <cell r="T871" t="str">
            <v>Ο</v>
          </cell>
        </row>
        <row r="872">
          <cell r="E872" t="str">
            <v>加班</v>
          </cell>
        </row>
        <row r="873">
          <cell r="B873">
            <v>1539</v>
          </cell>
          <cell r="C873" t="str">
            <v>UK VANNAK</v>
          </cell>
          <cell r="D873">
            <v>44565</v>
          </cell>
          <cell r="E873" t="str">
            <v>上午</v>
          </cell>
          <cell r="F873" t="str">
            <v>◇</v>
          </cell>
        </row>
        <row r="873">
          <cell r="H873" t="str">
            <v>√</v>
          </cell>
          <cell r="I873" t="str">
            <v>√</v>
          </cell>
          <cell r="J873" t="str">
            <v>√</v>
          </cell>
          <cell r="K873" t="str">
            <v>√</v>
          </cell>
          <cell r="L873" t="str">
            <v>√</v>
          </cell>
          <cell r="M873" t="str">
            <v>Ο</v>
          </cell>
        </row>
        <row r="873">
          <cell r="O873" t="str">
            <v>Ο</v>
          </cell>
          <cell r="P873" t="str">
            <v>Ο</v>
          </cell>
          <cell r="Q873" t="str">
            <v>Ο</v>
          </cell>
          <cell r="R873" t="str">
            <v>Ο</v>
          </cell>
          <cell r="S873" t="str">
            <v>Ο</v>
          </cell>
          <cell r="T873" t="str">
            <v>Ο</v>
          </cell>
        </row>
        <row r="873">
          <cell r="AK873">
            <v>5</v>
          </cell>
          <cell r="AL873">
            <v>0</v>
          </cell>
          <cell r="AM873">
            <v>0</v>
          </cell>
          <cell r="AN873">
            <v>0</v>
          </cell>
          <cell r="AO873">
            <v>1</v>
          </cell>
        </row>
        <row r="874">
          <cell r="E874" t="str">
            <v>下午</v>
          </cell>
          <cell r="F874" t="str">
            <v>◇</v>
          </cell>
        </row>
        <row r="874">
          <cell r="H874" t="str">
            <v>√</v>
          </cell>
          <cell r="I874" t="str">
            <v>√</v>
          </cell>
          <cell r="J874" t="str">
            <v>√</v>
          </cell>
          <cell r="K874" t="str">
            <v>√</v>
          </cell>
          <cell r="L874" t="str">
            <v>√</v>
          </cell>
          <cell r="M874" t="str">
            <v>Ο</v>
          </cell>
        </row>
        <row r="874">
          <cell r="O874" t="str">
            <v>Ο</v>
          </cell>
          <cell r="P874" t="str">
            <v>Ο</v>
          </cell>
          <cell r="Q874" t="str">
            <v>Ο</v>
          </cell>
          <cell r="R874" t="str">
            <v>Ο</v>
          </cell>
          <cell r="S874" t="str">
            <v>Ο</v>
          </cell>
          <cell r="T874" t="str">
            <v>Ο</v>
          </cell>
        </row>
        <row r="875">
          <cell r="E875" t="str">
            <v>加班</v>
          </cell>
        </row>
        <row r="876">
          <cell r="B876">
            <v>1538</v>
          </cell>
          <cell r="C876" t="str">
            <v>TEN SAVAN</v>
          </cell>
          <cell r="D876">
            <v>44565</v>
          </cell>
          <cell r="E876" t="str">
            <v>上午</v>
          </cell>
          <cell r="F876" t="str">
            <v>◇</v>
          </cell>
        </row>
        <row r="876">
          <cell r="H876" t="str">
            <v>√</v>
          </cell>
          <cell r="I876" t="str">
            <v>√</v>
          </cell>
          <cell r="J876" t="str">
            <v>√</v>
          </cell>
          <cell r="K876" t="str">
            <v>√</v>
          </cell>
          <cell r="L876" t="str">
            <v>√</v>
          </cell>
          <cell r="M876" t="str">
            <v>Ο</v>
          </cell>
        </row>
        <row r="876">
          <cell r="O876" t="str">
            <v>Ο</v>
          </cell>
          <cell r="P876" t="str">
            <v>Ο</v>
          </cell>
          <cell r="Q876" t="str">
            <v>Ο</v>
          </cell>
          <cell r="R876" t="str">
            <v>Ο</v>
          </cell>
          <cell r="S876" t="str">
            <v>Ο</v>
          </cell>
          <cell r="T876" t="str">
            <v>Ο</v>
          </cell>
        </row>
        <row r="876">
          <cell r="AK876">
            <v>5</v>
          </cell>
          <cell r="AL876">
            <v>0</v>
          </cell>
          <cell r="AM876">
            <v>0</v>
          </cell>
          <cell r="AN876">
            <v>0</v>
          </cell>
          <cell r="AO876">
            <v>1</v>
          </cell>
        </row>
        <row r="877">
          <cell r="E877" t="str">
            <v>下午</v>
          </cell>
          <cell r="F877" t="str">
            <v>◇</v>
          </cell>
        </row>
        <row r="877">
          <cell r="H877" t="str">
            <v>√</v>
          </cell>
          <cell r="I877" t="str">
            <v>√</v>
          </cell>
          <cell r="J877" t="str">
            <v>√</v>
          </cell>
          <cell r="K877" t="str">
            <v>√</v>
          </cell>
          <cell r="L877" t="str">
            <v>√</v>
          </cell>
          <cell r="M877" t="str">
            <v>Ο</v>
          </cell>
        </row>
        <row r="877">
          <cell r="O877" t="str">
            <v>Ο</v>
          </cell>
          <cell r="P877" t="str">
            <v>Ο</v>
          </cell>
          <cell r="Q877" t="str">
            <v>Ο</v>
          </cell>
          <cell r="R877" t="str">
            <v>Ο</v>
          </cell>
          <cell r="S877" t="str">
            <v>Ο</v>
          </cell>
          <cell r="T877" t="str">
            <v>Ο</v>
          </cell>
        </row>
        <row r="878">
          <cell r="E878" t="str">
            <v>加班</v>
          </cell>
        </row>
        <row r="879">
          <cell r="B879">
            <v>1612</v>
          </cell>
          <cell r="C879" t="str">
            <v>VANN DET</v>
          </cell>
          <cell r="D879">
            <v>44576</v>
          </cell>
          <cell r="E879" t="str">
            <v>上午</v>
          </cell>
          <cell r="F879" t="str">
            <v>◇</v>
          </cell>
        </row>
        <row r="879">
          <cell r="H879" t="str">
            <v>√</v>
          </cell>
          <cell r="I879" t="str">
            <v>√</v>
          </cell>
          <cell r="J879" t="str">
            <v>√</v>
          </cell>
          <cell r="K879" t="str">
            <v>√</v>
          </cell>
          <cell r="L879" t="str">
            <v>√</v>
          </cell>
          <cell r="M879" t="str">
            <v>Ο</v>
          </cell>
        </row>
        <row r="879">
          <cell r="O879" t="str">
            <v>Ο</v>
          </cell>
          <cell r="P879" t="str">
            <v>Ο</v>
          </cell>
          <cell r="Q879" t="str">
            <v>Ο</v>
          </cell>
          <cell r="R879" t="str">
            <v>Ο</v>
          </cell>
          <cell r="S879" t="str">
            <v>Ο</v>
          </cell>
          <cell r="T879" t="str">
            <v>Ο</v>
          </cell>
        </row>
        <row r="879">
          <cell r="AK879">
            <v>5</v>
          </cell>
          <cell r="AL879">
            <v>0</v>
          </cell>
          <cell r="AM879">
            <v>0</v>
          </cell>
          <cell r="AN879">
            <v>0</v>
          </cell>
          <cell r="AO879">
            <v>1</v>
          </cell>
        </row>
        <row r="880">
          <cell r="E880" t="str">
            <v>下午</v>
          </cell>
          <cell r="F880" t="str">
            <v>◇</v>
          </cell>
        </row>
        <row r="880">
          <cell r="H880" t="str">
            <v>√</v>
          </cell>
          <cell r="I880" t="str">
            <v>√</v>
          </cell>
          <cell r="J880" t="str">
            <v>√</v>
          </cell>
          <cell r="K880" t="str">
            <v>√</v>
          </cell>
          <cell r="L880" t="str">
            <v>√</v>
          </cell>
          <cell r="M880" t="str">
            <v>Ο</v>
          </cell>
        </row>
        <row r="880">
          <cell r="O880" t="str">
            <v>Ο</v>
          </cell>
          <cell r="P880" t="str">
            <v>Ο</v>
          </cell>
          <cell r="Q880" t="str">
            <v>Ο</v>
          </cell>
          <cell r="R880" t="str">
            <v>Ο</v>
          </cell>
          <cell r="S880" t="str">
            <v>Ο</v>
          </cell>
          <cell r="T880" t="str">
            <v>Ο</v>
          </cell>
        </row>
        <row r="881">
          <cell r="E881" t="str">
            <v>加班</v>
          </cell>
        </row>
        <row r="882">
          <cell r="B882">
            <v>1634</v>
          </cell>
          <cell r="C882" t="str">
            <v>YOEM PONH</v>
          </cell>
          <cell r="D882">
            <v>44579</v>
          </cell>
          <cell r="E882" t="str">
            <v>上午</v>
          </cell>
          <cell r="F882" t="str">
            <v>◇</v>
          </cell>
        </row>
        <row r="882">
          <cell r="H882" t="str">
            <v>√</v>
          </cell>
          <cell r="I882" t="str">
            <v>√</v>
          </cell>
          <cell r="J882" t="str">
            <v>√</v>
          </cell>
          <cell r="K882" t="str">
            <v>√</v>
          </cell>
          <cell r="L882" t="str">
            <v>√</v>
          </cell>
          <cell r="M882" t="str">
            <v>Ο</v>
          </cell>
        </row>
        <row r="882">
          <cell r="O882" t="str">
            <v>Ο</v>
          </cell>
          <cell r="P882" t="str">
            <v>Ο</v>
          </cell>
          <cell r="Q882" t="str">
            <v>Ο</v>
          </cell>
          <cell r="R882" t="str">
            <v>Ο</v>
          </cell>
          <cell r="S882" t="str">
            <v>Ο</v>
          </cell>
          <cell r="T882" t="str">
            <v>Ο</v>
          </cell>
        </row>
        <row r="882">
          <cell r="AK882">
            <v>5</v>
          </cell>
          <cell r="AL882">
            <v>0</v>
          </cell>
          <cell r="AM882">
            <v>0</v>
          </cell>
          <cell r="AN882">
            <v>0</v>
          </cell>
          <cell r="AO882">
            <v>1</v>
          </cell>
        </row>
        <row r="883">
          <cell r="E883" t="str">
            <v>下午</v>
          </cell>
          <cell r="F883" t="str">
            <v>◇</v>
          </cell>
        </row>
        <row r="883">
          <cell r="H883" t="str">
            <v>√</v>
          </cell>
          <cell r="I883" t="str">
            <v>√</v>
          </cell>
          <cell r="J883" t="str">
            <v>√</v>
          </cell>
          <cell r="K883" t="str">
            <v>√</v>
          </cell>
          <cell r="L883" t="str">
            <v>√</v>
          </cell>
          <cell r="M883" t="str">
            <v>Ο</v>
          </cell>
        </row>
        <row r="883">
          <cell r="O883" t="str">
            <v>Ο</v>
          </cell>
          <cell r="P883" t="str">
            <v>Ο</v>
          </cell>
          <cell r="Q883" t="str">
            <v>Ο</v>
          </cell>
          <cell r="R883" t="str">
            <v>Ο</v>
          </cell>
          <cell r="S883" t="str">
            <v>Ο</v>
          </cell>
          <cell r="T883" t="str">
            <v>Ο</v>
          </cell>
        </row>
        <row r="884">
          <cell r="E884" t="str">
            <v>加班</v>
          </cell>
        </row>
        <row r="885">
          <cell r="B885">
            <v>1730</v>
          </cell>
          <cell r="C885" t="str">
            <v>SORN SOKHA</v>
          </cell>
          <cell r="D885">
            <v>44588</v>
          </cell>
          <cell r="E885" t="str">
            <v>上午</v>
          </cell>
          <cell r="F885" t="str">
            <v>◇</v>
          </cell>
        </row>
        <row r="885">
          <cell r="H885" t="str">
            <v>√</v>
          </cell>
          <cell r="I885" t="str">
            <v>Δ</v>
          </cell>
          <cell r="J885" t="str">
            <v>√</v>
          </cell>
          <cell r="K885" t="str">
            <v>√</v>
          </cell>
          <cell r="L885" t="str">
            <v>√</v>
          </cell>
          <cell r="M885" t="str">
            <v>Ο</v>
          </cell>
        </row>
        <row r="885">
          <cell r="O885" t="str">
            <v>Ο</v>
          </cell>
          <cell r="P885" t="str">
            <v>Ο</v>
          </cell>
          <cell r="Q885" t="str">
            <v>Ο</v>
          </cell>
          <cell r="R885" t="str">
            <v>Ο</v>
          </cell>
          <cell r="S885" t="str">
            <v>Ο</v>
          </cell>
          <cell r="T885" t="str">
            <v>Ο</v>
          </cell>
        </row>
        <row r="885">
          <cell r="AK885">
            <v>4</v>
          </cell>
          <cell r="AL885">
            <v>0</v>
          </cell>
          <cell r="AM885">
            <v>1</v>
          </cell>
          <cell r="AN885">
            <v>0</v>
          </cell>
          <cell r="AO885">
            <v>1</v>
          </cell>
        </row>
        <row r="886">
          <cell r="E886" t="str">
            <v>下午</v>
          </cell>
          <cell r="F886" t="str">
            <v>◇</v>
          </cell>
        </row>
        <row r="886">
          <cell r="H886" t="str">
            <v>√</v>
          </cell>
          <cell r="I886" t="str">
            <v>Δ</v>
          </cell>
          <cell r="J886" t="str">
            <v>√</v>
          </cell>
          <cell r="K886" t="str">
            <v>√</v>
          </cell>
          <cell r="L886" t="str">
            <v>√</v>
          </cell>
          <cell r="M886" t="str">
            <v>Ο</v>
          </cell>
        </row>
        <row r="886">
          <cell r="O886" t="str">
            <v>Ο</v>
          </cell>
          <cell r="P886" t="str">
            <v>Ο</v>
          </cell>
          <cell r="Q886" t="str">
            <v>Ο</v>
          </cell>
          <cell r="R886" t="str">
            <v>Ο</v>
          </cell>
          <cell r="S886" t="str">
            <v>Ο</v>
          </cell>
          <cell r="T886" t="str">
            <v>Ο</v>
          </cell>
        </row>
        <row r="887">
          <cell r="E887" t="str">
            <v>加班</v>
          </cell>
        </row>
        <row r="888">
          <cell r="B888">
            <v>1765</v>
          </cell>
          <cell r="C888" t="str">
            <v>DOEM THORN</v>
          </cell>
          <cell r="D888">
            <v>44593</v>
          </cell>
          <cell r="E888" t="str">
            <v>上午</v>
          </cell>
          <cell r="F888" t="str">
            <v>◇</v>
          </cell>
        </row>
        <row r="888">
          <cell r="H888" t="str">
            <v>√</v>
          </cell>
          <cell r="I888" t="str">
            <v>√</v>
          </cell>
          <cell r="J888" t="str">
            <v>√</v>
          </cell>
          <cell r="K888" t="str">
            <v>√</v>
          </cell>
          <cell r="L888" t="str">
            <v>√</v>
          </cell>
          <cell r="M888" t="str">
            <v>Ο</v>
          </cell>
        </row>
        <row r="888">
          <cell r="O888" t="str">
            <v>Ο</v>
          </cell>
          <cell r="P888" t="str">
            <v>Ο</v>
          </cell>
          <cell r="Q888" t="str">
            <v>Ο</v>
          </cell>
          <cell r="R888" t="str">
            <v>Ο</v>
          </cell>
          <cell r="S888" t="str">
            <v>Ο</v>
          </cell>
          <cell r="T888" t="str">
            <v>Ο</v>
          </cell>
        </row>
        <row r="888">
          <cell r="AK888">
            <v>5</v>
          </cell>
          <cell r="AL888">
            <v>0</v>
          </cell>
          <cell r="AM888">
            <v>0</v>
          </cell>
          <cell r="AN888">
            <v>0</v>
          </cell>
          <cell r="AO888">
            <v>1</v>
          </cell>
        </row>
        <row r="889">
          <cell r="E889" t="str">
            <v>下午</v>
          </cell>
          <cell r="F889" t="str">
            <v>◇</v>
          </cell>
        </row>
        <row r="889">
          <cell r="H889" t="str">
            <v>√</v>
          </cell>
          <cell r="I889" t="str">
            <v>√</v>
          </cell>
          <cell r="J889" t="str">
            <v>√</v>
          </cell>
          <cell r="K889" t="str">
            <v>√</v>
          </cell>
          <cell r="L889" t="str">
            <v>√</v>
          </cell>
          <cell r="M889" t="str">
            <v>Ο</v>
          </cell>
        </row>
        <row r="889">
          <cell r="O889" t="str">
            <v>Ο</v>
          </cell>
          <cell r="P889" t="str">
            <v>Ο</v>
          </cell>
          <cell r="Q889" t="str">
            <v>Ο</v>
          </cell>
          <cell r="R889" t="str">
            <v>Ο</v>
          </cell>
          <cell r="S889" t="str">
            <v>Ο</v>
          </cell>
          <cell r="T889" t="str">
            <v>Ο</v>
          </cell>
        </row>
        <row r="890">
          <cell r="E890" t="str">
            <v>加班</v>
          </cell>
        </row>
        <row r="891">
          <cell r="B891">
            <v>1785</v>
          </cell>
          <cell r="C891" t="str">
            <v>SUN SREYPOV</v>
          </cell>
          <cell r="D891">
            <v>44596</v>
          </cell>
          <cell r="E891" t="str">
            <v>上午</v>
          </cell>
          <cell r="F891" t="str">
            <v>◇</v>
          </cell>
        </row>
        <row r="891">
          <cell r="H891" t="str">
            <v>√</v>
          </cell>
          <cell r="I891" t="str">
            <v>√</v>
          </cell>
          <cell r="J891" t="str">
            <v>√</v>
          </cell>
          <cell r="K891" t="str">
            <v>√</v>
          </cell>
          <cell r="L891" t="str">
            <v>√</v>
          </cell>
          <cell r="M891" t="str">
            <v>×</v>
          </cell>
        </row>
        <row r="891">
          <cell r="O891" t="str">
            <v>√</v>
          </cell>
          <cell r="P891" t="str">
            <v>√</v>
          </cell>
          <cell r="Q891" t="str">
            <v>Ο</v>
          </cell>
          <cell r="R891" t="str">
            <v>Ο</v>
          </cell>
          <cell r="S891" t="str">
            <v>Ο</v>
          </cell>
          <cell r="T891" t="str">
            <v>Ο</v>
          </cell>
        </row>
        <row r="891">
          <cell r="AK891">
            <v>6.5</v>
          </cell>
          <cell r="AL891">
            <v>0</v>
          </cell>
          <cell r="AM891">
            <v>0</v>
          </cell>
          <cell r="AN891">
            <v>0.5</v>
          </cell>
          <cell r="AO891">
            <v>1</v>
          </cell>
        </row>
        <row r="892">
          <cell r="E892" t="str">
            <v>下午</v>
          </cell>
          <cell r="F892" t="str">
            <v>◇</v>
          </cell>
        </row>
        <row r="892">
          <cell r="H892" t="str">
            <v>√</v>
          </cell>
          <cell r="I892" t="str">
            <v>√</v>
          </cell>
          <cell r="J892" t="str">
            <v>＋</v>
          </cell>
          <cell r="K892" t="str">
            <v>√</v>
          </cell>
          <cell r="L892" t="str">
            <v>√</v>
          </cell>
          <cell r="M892" t="str">
            <v>×</v>
          </cell>
        </row>
        <row r="892">
          <cell r="O892" t="str">
            <v>√</v>
          </cell>
          <cell r="P892" t="str">
            <v>√</v>
          </cell>
          <cell r="Q892" t="str">
            <v>Ο</v>
          </cell>
          <cell r="R892" t="str">
            <v>Ο</v>
          </cell>
          <cell r="S892" t="str">
            <v>Ο</v>
          </cell>
          <cell r="T892" t="str">
            <v>Ο</v>
          </cell>
        </row>
        <row r="893">
          <cell r="E893" t="str">
            <v>加班</v>
          </cell>
        </row>
        <row r="894">
          <cell r="B894">
            <v>1798</v>
          </cell>
          <cell r="C894" t="str">
            <v>PUN SREY</v>
          </cell>
          <cell r="D894">
            <v>44597</v>
          </cell>
          <cell r="E894" t="str">
            <v>上午</v>
          </cell>
          <cell r="F894" t="str">
            <v>◇</v>
          </cell>
        </row>
        <row r="894">
          <cell r="H894" t="str">
            <v>√</v>
          </cell>
          <cell r="I894" t="str">
            <v>√</v>
          </cell>
          <cell r="J894" t="str">
            <v>√</v>
          </cell>
          <cell r="K894" t="str">
            <v>√</v>
          </cell>
          <cell r="L894" t="str">
            <v>√</v>
          </cell>
          <cell r="M894" t="str">
            <v>Ο</v>
          </cell>
        </row>
        <row r="894">
          <cell r="O894" t="str">
            <v>Ο</v>
          </cell>
          <cell r="P894" t="str">
            <v>Ο</v>
          </cell>
          <cell r="Q894" t="str">
            <v>Ο</v>
          </cell>
          <cell r="R894" t="str">
            <v>Ο</v>
          </cell>
          <cell r="S894" t="str">
            <v>Ο</v>
          </cell>
          <cell r="T894" t="str">
            <v>Ο</v>
          </cell>
        </row>
        <row r="894">
          <cell r="AK894">
            <v>5</v>
          </cell>
          <cell r="AL894">
            <v>0</v>
          </cell>
          <cell r="AM894">
            <v>0</v>
          </cell>
          <cell r="AN894">
            <v>0</v>
          </cell>
          <cell r="AO894">
            <v>1</v>
          </cell>
        </row>
        <row r="895">
          <cell r="E895" t="str">
            <v>下午</v>
          </cell>
          <cell r="F895" t="str">
            <v>◇</v>
          </cell>
        </row>
        <row r="895">
          <cell r="H895" t="str">
            <v>√</v>
          </cell>
          <cell r="I895" t="str">
            <v>√</v>
          </cell>
          <cell r="J895" t="str">
            <v>√</v>
          </cell>
          <cell r="K895" t="str">
            <v>√</v>
          </cell>
          <cell r="L895" t="str">
            <v>√</v>
          </cell>
          <cell r="M895" t="str">
            <v>Ο</v>
          </cell>
        </row>
        <row r="895">
          <cell r="O895" t="str">
            <v>Ο</v>
          </cell>
          <cell r="P895" t="str">
            <v>Ο</v>
          </cell>
          <cell r="Q895" t="str">
            <v>Ο</v>
          </cell>
          <cell r="R895" t="str">
            <v>Ο</v>
          </cell>
          <cell r="S895" t="str">
            <v>Ο</v>
          </cell>
          <cell r="T895" t="str">
            <v>Ο</v>
          </cell>
        </row>
        <row r="896">
          <cell r="E896" t="str">
            <v>加班</v>
          </cell>
        </row>
        <row r="897">
          <cell r="B897">
            <v>1839</v>
          </cell>
          <cell r="C897" t="str">
            <v>POEM DANY</v>
          </cell>
          <cell r="D897">
            <v>44608</v>
          </cell>
          <cell r="E897" t="str">
            <v>上午</v>
          </cell>
          <cell r="F897" t="str">
            <v>◇</v>
          </cell>
        </row>
        <row r="897">
          <cell r="H897" t="str">
            <v>√</v>
          </cell>
          <cell r="I897" t="str">
            <v>√</v>
          </cell>
          <cell r="J897" t="str">
            <v>√</v>
          </cell>
          <cell r="K897" t="str">
            <v>√</v>
          </cell>
          <cell r="L897" t="str">
            <v>√</v>
          </cell>
          <cell r="M897" t="str">
            <v>Ο</v>
          </cell>
        </row>
        <row r="897">
          <cell r="O897" t="str">
            <v>Ο</v>
          </cell>
          <cell r="P897" t="str">
            <v>Ο</v>
          </cell>
          <cell r="Q897" t="str">
            <v>Ο</v>
          </cell>
          <cell r="R897" t="str">
            <v>Ο</v>
          </cell>
          <cell r="S897" t="str">
            <v>Ο</v>
          </cell>
          <cell r="T897" t="str">
            <v>Ο</v>
          </cell>
        </row>
        <row r="897">
          <cell r="AK897">
            <v>5</v>
          </cell>
          <cell r="AL897">
            <v>0</v>
          </cell>
          <cell r="AM897">
            <v>0</v>
          </cell>
          <cell r="AN897">
            <v>0</v>
          </cell>
          <cell r="AO897">
            <v>1</v>
          </cell>
        </row>
        <row r="898">
          <cell r="E898" t="str">
            <v>下午</v>
          </cell>
          <cell r="F898" t="str">
            <v>◇</v>
          </cell>
        </row>
        <row r="898">
          <cell r="H898" t="str">
            <v>√</v>
          </cell>
          <cell r="I898" t="str">
            <v>√</v>
          </cell>
          <cell r="J898" t="str">
            <v>√</v>
          </cell>
          <cell r="K898" t="str">
            <v>√</v>
          </cell>
          <cell r="L898" t="str">
            <v>√</v>
          </cell>
          <cell r="M898" t="str">
            <v>Ο</v>
          </cell>
        </row>
        <row r="898">
          <cell r="O898" t="str">
            <v>Ο</v>
          </cell>
          <cell r="P898" t="str">
            <v>Ο</v>
          </cell>
          <cell r="Q898" t="str">
            <v>Ο</v>
          </cell>
          <cell r="R898" t="str">
            <v>Ο</v>
          </cell>
          <cell r="S898" t="str">
            <v>Ο</v>
          </cell>
          <cell r="T898" t="str">
            <v>Ο</v>
          </cell>
        </row>
        <row r="899">
          <cell r="E899" t="str">
            <v>加班</v>
          </cell>
        </row>
        <row r="900">
          <cell r="B900">
            <v>1840</v>
          </cell>
          <cell r="C900" t="str">
            <v>NHOR SREYSDOEUNG</v>
          </cell>
          <cell r="D900">
            <v>44608</v>
          </cell>
          <cell r="E900" t="str">
            <v>上午</v>
          </cell>
          <cell r="F900" t="str">
            <v>◇</v>
          </cell>
        </row>
        <row r="900">
          <cell r="H900" t="str">
            <v>√</v>
          </cell>
          <cell r="I900" t="str">
            <v>√</v>
          </cell>
          <cell r="J900" t="str">
            <v>√</v>
          </cell>
          <cell r="K900" t="str">
            <v>√</v>
          </cell>
          <cell r="L900" t="str">
            <v>√</v>
          </cell>
          <cell r="M900" t="str">
            <v>◇</v>
          </cell>
        </row>
        <row r="900">
          <cell r="O900" t="str">
            <v>√</v>
          </cell>
          <cell r="P900" t="str">
            <v>√</v>
          </cell>
          <cell r="Q900" t="str">
            <v>Ο</v>
          </cell>
          <cell r="R900" t="str">
            <v>Ο</v>
          </cell>
          <cell r="S900" t="str">
            <v>Ο</v>
          </cell>
          <cell r="T900" t="str">
            <v>Ο</v>
          </cell>
        </row>
        <row r="900">
          <cell r="AK900">
            <v>7</v>
          </cell>
          <cell r="AL900">
            <v>0</v>
          </cell>
          <cell r="AM900">
            <v>0</v>
          </cell>
          <cell r="AN900">
            <v>0</v>
          </cell>
          <cell r="AO900">
            <v>2</v>
          </cell>
        </row>
        <row r="901">
          <cell r="E901" t="str">
            <v>下午</v>
          </cell>
          <cell r="F901" t="str">
            <v>◇</v>
          </cell>
        </row>
        <row r="901">
          <cell r="H901" t="str">
            <v>√</v>
          </cell>
          <cell r="I901" t="str">
            <v>√</v>
          </cell>
          <cell r="J901" t="str">
            <v>√</v>
          </cell>
          <cell r="K901" t="str">
            <v>√</v>
          </cell>
          <cell r="L901" t="str">
            <v>√</v>
          </cell>
          <cell r="M901" t="str">
            <v>◇</v>
          </cell>
        </row>
        <row r="901">
          <cell r="O901" t="str">
            <v>√</v>
          </cell>
          <cell r="P901" t="str">
            <v>√</v>
          </cell>
          <cell r="Q901" t="str">
            <v>Ο</v>
          </cell>
          <cell r="R901" t="str">
            <v>Ο</v>
          </cell>
          <cell r="S901" t="str">
            <v>Ο</v>
          </cell>
          <cell r="T901" t="str">
            <v>Ο</v>
          </cell>
        </row>
        <row r="902">
          <cell r="E902" t="str">
            <v>加班</v>
          </cell>
        </row>
        <row r="903">
          <cell r="B903">
            <v>1883</v>
          </cell>
          <cell r="C903" t="str">
            <v>RITH CHANTHIDA</v>
          </cell>
          <cell r="D903">
            <v>44617</v>
          </cell>
          <cell r="E903" t="str">
            <v>上午</v>
          </cell>
          <cell r="F903" t="str">
            <v>◇</v>
          </cell>
        </row>
        <row r="903">
          <cell r="H903" t="str">
            <v>√</v>
          </cell>
          <cell r="I903" t="str">
            <v>√</v>
          </cell>
          <cell r="J903" t="str">
            <v>√</v>
          </cell>
          <cell r="K903" t="str">
            <v>×</v>
          </cell>
          <cell r="L903" t="str">
            <v>√</v>
          </cell>
          <cell r="M903" t="str">
            <v>Ο</v>
          </cell>
        </row>
        <row r="903">
          <cell r="O903" t="str">
            <v>Ο</v>
          </cell>
          <cell r="P903" t="str">
            <v>Ο</v>
          </cell>
          <cell r="Q903" t="str">
            <v>Ο</v>
          </cell>
          <cell r="R903" t="str">
            <v>Ο</v>
          </cell>
          <cell r="S903" t="str">
            <v>Ο</v>
          </cell>
          <cell r="T903" t="str">
            <v>Ο</v>
          </cell>
        </row>
        <row r="903">
          <cell r="AK903">
            <v>4</v>
          </cell>
          <cell r="AL903">
            <v>0</v>
          </cell>
          <cell r="AM903">
            <v>0</v>
          </cell>
          <cell r="AN903">
            <v>0</v>
          </cell>
          <cell r="AO903">
            <v>1</v>
          </cell>
        </row>
        <row r="904">
          <cell r="E904" t="str">
            <v>下午</v>
          </cell>
          <cell r="F904" t="str">
            <v>◇</v>
          </cell>
        </row>
        <row r="904">
          <cell r="H904" t="str">
            <v>√</v>
          </cell>
          <cell r="I904" t="str">
            <v>√</v>
          </cell>
          <cell r="J904" t="str">
            <v>√</v>
          </cell>
          <cell r="K904" t="str">
            <v>×</v>
          </cell>
          <cell r="L904" t="str">
            <v>√</v>
          </cell>
          <cell r="M904" t="str">
            <v>Ο</v>
          </cell>
        </row>
        <row r="904">
          <cell r="O904" t="str">
            <v>Ο</v>
          </cell>
          <cell r="P904" t="str">
            <v>Ο</v>
          </cell>
          <cell r="Q904" t="str">
            <v>Ο</v>
          </cell>
          <cell r="R904" t="str">
            <v>Ο</v>
          </cell>
          <cell r="S904" t="str">
            <v>Ο</v>
          </cell>
          <cell r="T904" t="str">
            <v>Ο</v>
          </cell>
        </row>
        <row r="905">
          <cell r="E905" t="str">
            <v>加班</v>
          </cell>
        </row>
        <row r="906">
          <cell r="B906">
            <v>1889</v>
          </cell>
          <cell r="C906" t="str">
            <v>AN PHEANIN</v>
          </cell>
          <cell r="D906">
            <v>44618</v>
          </cell>
          <cell r="E906" t="str">
            <v>上午</v>
          </cell>
          <cell r="F906" t="str">
            <v>◇</v>
          </cell>
        </row>
        <row r="906">
          <cell r="H906" t="str">
            <v>√</v>
          </cell>
          <cell r="I906" t="str">
            <v>√</v>
          </cell>
          <cell r="J906" t="str">
            <v>√</v>
          </cell>
          <cell r="K906" t="str">
            <v>√</v>
          </cell>
          <cell r="L906" t="str">
            <v>√</v>
          </cell>
          <cell r="M906" t="str">
            <v>Ο</v>
          </cell>
        </row>
        <row r="906">
          <cell r="O906" t="str">
            <v>Ο</v>
          </cell>
          <cell r="P906" t="str">
            <v>Ο</v>
          </cell>
          <cell r="Q906" t="str">
            <v>Ο</v>
          </cell>
          <cell r="R906" t="str">
            <v>Ο</v>
          </cell>
          <cell r="S906" t="str">
            <v>Ο</v>
          </cell>
          <cell r="T906" t="str">
            <v>Ο</v>
          </cell>
        </row>
        <row r="906">
          <cell r="AK906">
            <v>5</v>
          </cell>
          <cell r="AL906">
            <v>0</v>
          </cell>
          <cell r="AM906">
            <v>0</v>
          </cell>
          <cell r="AN906">
            <v>0</v>
          </cell>
          <cell r="AO906">
            <v>1</v>
          </cell>
        </row>
        <row r="907">
          <cell r="E907" t="str">
            <v>下午</v>
          </cell>
          <cell r="F907" t="str">
            <v>◇</v>
          </cell>
        </row>
        <row r="907">
          <cell r="H907" t="str">
            <v>√</v>
          </cell>
          <cell r="I907" t="str">
            <v>√</v>
          </cell>
          <cell r="J907" t="str">
            <v>√</v>
          </cell>
          <cell r="K907" t="str">
            <v>√</v>
          </cell>
          <cell r="L907" t="str">
            <v>√</v>
          </cell>
          <cell r="M907" t="str">
            <v>Ο</v>
          </cell>
        </row>
        <row r="907">
          <cell r="O907" t="str">
            <v>Ο</v>
          </cell>
          <cell r="P907" t="str">
            <v>Ο</v>
          </cell>
          <cell r="Q907" t="str">
            <v>Ο</v>
          </cell>
          <cell r="R907" t="str">
            <v>Ο</v>
          </cell>
          <cell r="S907" t="str">
            <v>Ο</v>
          </cell>
          <cell r="T907" t="str">
            <v>Ο</v>
          </cell>
        </row>
        <row r="908">
          <cell r="E908" t="str">
            <v>加班</v>
          </cell>
        </row>
        <row r="909">
          <cell r="B909">
            <v>2037</v>
          </cell>
          <cell r="C909" t="str">
            <v>SAM SOKMONY</v>
          </cell>
          <cell r="D909">
            <v>44672</v>
          </cell>
          <cell r="E909" t="str">
            <v>上午</v>
          </cell>
          <cell r="F909" t="str">
            <v>◇</v>
          </cell>
        </row>
        <row r="909">
          <cell r="H909" t="str">
            <v>√</v>
          </cell>
          <cell r="I909" t="str">
            <v>√</v>
          </cell>
          <cell r="J909" t="str">
            <v>√</v>
          </cell>
          <cell r="K909" t="str">
            <v>√</v>
          </cell>
          <cell r="L909" t="str">
            <v>√</v>
          </cell>
          <cell r="M909" t="str">
            <v>Ο</v>
          </cell>
        </row>
        <row r="909">
          <cell r="O909" t="str">
            <v>Ο</v>
          </cell>
          <cell r="P909" t="str">
            <v>Ο</v>
          </cell>
          <cell r="Q909" t="str">
            <v>Ο</v>
          </cell>
          <cell r="R909" t="str">
            <v>Ο</v>
          </cell>
          <cell r="S909" t="str">
            <v>Ο</v>
          </cell>
          <cell r="T909" t="str">
            <v>Ο</v>
          </cell>
        </row>
        <row r="909">
          <cell r="AK909">
            <v>5</v>
          </cell>
          <cell r="AL909">
            <v>0</v>
          </cell>
          <cell r="AM909">
            <v>0</v>
          </cell>
          <cell r="AN909">
            <v>0</v>
          </cell>
          <cell r="AO909">
            <v>1</v>
          </cell>
        </row>
        <row r="910">
          <cell r="E910" t="str">
            <v>下午</v>
          </cell>
          <cell r="F910" t="str">
            <v>◇</v>
          </cell>
        </row>
        <row r="910">
          <cell r="H910" t="str">
            <v>√</v>
          </cell>
          <cell r="I910" t="str">
            <v>√</v>
          </cell>
          <cell r="J910" t="str">
            <v>√</v>
          </cell>
          <cell r="K910" t="str">
            <v>√</v>
          </cell>
          <cell r="L910" t="str">
            <v>√</v>
          </cell>
          <cell r="M910" t="str">
            <v>Ο</v>
          </cell>
        </row>
        <row r="910">
          <cell r="O910" t="str">
            <v>Ο</v>
          </cell>
          <cell r="P910" t="str">
            <v>Ο</v>
          </cell>
          <cell r="Q910" t="str">
            <v>Ο</v>
          </cell>
          <cell r="R910" t="str">
            <v>Ο</v>
          </cell>
          <cell r="S910" t="str">
            <v>Ο</v>
          </cell>
          <cell r="T910" t="str">
            <v>Ο</v>
          </cell>
        </row>
        <row r="911">
          <cell r="E911" t="str">
            <v>加班</v>
          </cell>
        </row>
        <row r="912">
          <cell r="B912">
            <v>2048</v>
          </cell>
          <cell r="C912" t="str">
            <v>SOK SREYMOM</v>
          </cell>
          <cell r="D912">
            <v>44678</v>
          </cell>
          <cell r="E912" t="str">
            <v>上午</v>
          </cell>
          <cell r="F912" t="str">
            <v>◇</v>
          </cell>
        </row>
        <row r="912">
          <cell r="H912" t="str">
            <v>√</v>
          </cell>
          <cell r="I912" t="str">
            <v>√</v>
          </cell>
          <cell r="J912" t="str">
            <v>√</v>
          </cell>
          <cell r="K912" t="str">
            <v>√</v>
          </cell>
          <cell r="L912" t="str">
            <v>√</v>
          </cell>
          <cell r="M912" t="str">
            <v>Ο</v>
          </cell>
        </row>
        <row r="912">
          <cell r="O912" t="str">
            <v>Ο</v>
          </cell>
          <cell r="P912" t="str">
            <v>Ο</v>
          </cell>
          <cell r="Q912" t="str">
            <v>Ο</v>
          </cell>
          <cell r="R912" t="str">
            <v>Ο</v>
          </cell>
          <cell r="S912" t="str">
            <v>Ο</v>
          </cell>
          <cell r="T912" t="str">
            <v>Ο</v>
          </cell>
        </row>
        <row r="912">
          <cell r="AK912">
            <v>5</v>
          </cell>
          <cell r="AL912">
            <v>0</v>
          </cell>
          <cell r="AM912">
            <v>0</v>
          </cell>
          <cell r="AN912">
            <v>0</v>
          </cell>
          <cell r="AO912">
            <v>1</v>
          </cell>
        </row>
        <row r="913">
          <cell r="E913" t="str">
            <v>下午</v>
          </cell>
          <cell r="F913" t="str">
            <v>◇</v>
          </cell>
        </row>
        <row r="913">
          <cell r="H913" t="str">
            <v>√</v>
          </cell>
          <cell r="I913" t="str">
            <v>√</v>
          </cell>
          <cell r="J913" t="str">
            <v>√</v>
          </cell>
          <cell r="K913" t="str">
            <v>√</v>
          </cell>
          <cell r="L913" t="str">
            <v>√</v>
          </cell>
          <cell r="M913" t="str">
            <v>Ο</v>
          </cell>
        </row>
        <row r="913">
          <cell r="O913" t="str">
            <v>Ο</v>
          </cell>
          <cell r="P913" t="str">
            <v>Ο</v>
          </cell>
          <cell r="Q913" t="str">
            <v>Ο</v>
          </cell>
          <cell r="R913" t="str">
            <v>Ο</v>
          </cell>
          <cell r="S913" t="str">
            <v>Ο</v>
          </cell>
          <cell r="T913" t="str">
            <v>Ο</v>
          </cell>
        </row>
        <row r="914">
          <cell r="E914" t="str">
            <v>加班</v>
          </cell>
        </row>
        <row r="915">
          <cell r="B915">
            <v>2053</v>
          </cell>
          <cell r="C915" t="str">
            <v>PREAP RAKSMEY</v>
          </cell>
          <cell r="D915">
            <v>44679</v>
          </cell>
          <cell r="E915" t="str">
            <v>上午</v>
          </cell>
          <cell r="F915" t="str">
            <v>◇</v>
          </cell>
        </row>
        <row r="915">
          <cell r="H915" t="str">
            <v>√</v>
          </cell>
          <cell r="I915" t="str">
            <v>√</v>
          </cell>
          <cell r="J915" t="str">
            <v>√</v>
          </cell>
          <cell r="K915" t="str">
            <v>√</v>
          </cell>
          <cell r="L915" t="str">
            <v>√</v>
          </cell>
          <cell r="M915" t="str">
            <v>Ο</v>
          </cell>
        </row>
        <row r="915">
          <cell r="O915" t="str">
            <v>Ο</v>
          </cell>
          <cell r="P915" t="str">
            <v>Ο</v>
          </cell>
          <cell r="Q915" t="str">
            <v>Ο</v>
          </cell>
          <cell r="R915" t="str">
            <v>Ο</v>
          </cell>
          <cell r="S915" t="str">
            <v>Ο</v>
          </cell>
          <cell r="T915" t="str">
            <v>Ο</v>
          </cell>
        </row>
        <row r="915">
          <cell r="AK915">
            <v>5</v>
          </cell>
          <cell r="AL915">
            <v>0</v>
          </cell>
          <cell r="AM915">
            <v>0</v>
          </cell>
          <cell r="AN915">
            <v>0</v>
          </cell>
          <cell r="AO915">
            <v>1</v>
          </cell>
        </row>
        <row r="916">
          <cell r="E916" t="str">
            <v>下午</v>
          </cell>
          <cell r="F916" t="str">
            <v>◇</v>
          </cell>
        </row>
        <row r="916">
          <cell r="H916" t="str">
            <v>√</v>
          </cell>
          <cell r="I916" t="str">
            <v>√</v>
          </cell>
          <cell r="J916" t="str">
            <v>√</v>
          </cell>
          <cell r="K916" t="str">
            <v>√</v>
          </cell>
          <cell r="L916" t="str">
            <v>√</v>
          </cell>
          <cell r="M916" t="str">
            <v>Ο</v>
          </cell>
        </row>
        <row r="916">
          <cell r="O916" t="str">
            <v>Ο</v>
          </cell>
          <cell r="P916" t="str">
            <v>Ο</v>
          </cell>
          <cell r="Q916" t="str">
            <v>Ο</v>
          </cell>
          <cell r="R916" t="str">
            <v>Ο</v>
          </cell>
          <cell r="S916" t="str">
            <v>Ο</v>
          </cell>
          <cell r="T916" t="str">
            <v>Ο</v>
          </cell>
        </row>
        <row r="917">
          <cell r="E917" t="str">
            <v>加班</v>
          </cell>
        </row>
        <row r="918">
          <cell r="B918">
            <v>2063</v>
          </cell>
          <cell r="C918" t="str">
            <v>SOURS SAPHORN</v>
          </cell>
          <cell r="D918">
            <v>44685</v>
          </cell>
          <cell r="E918" t="str">
            <v>上午</v>
          </cell>
          <cell r="F918" t="str">
            <v>◇</v>
          </cell>
        </row>
        <row r="918">
          <cell r="H918" t="str">
            <v>√</v>
          </cell>
          <cell r="I918" t="str">
            <v>√</v>
          </cell>
          <cell r="J918" t="str">
            <v>√</v>
          </cell>
          <cell r="K918" t="str">
            <v>√</v>
          </cell>
          <cell r="L918" t="str">
            <v>√</v>
          </cell>
          <cell r="M918" t="str">
            <v>Ο</v>
          </cell>
        </row>
        <row r="918">
          <cell r="O918" t="str">
            <v>Ο</v>
          </cell>
          <cell r="P918" t="str">
            <v>Ο</v>
          </cell>
          <cell r="Q918" t="str">
            <v>Ο</v>
          </cell>
          <cell r="R918" t="str">
            <v>Ο</v>
          </cell>
          <cell r="S918" t="str">
            <v>Ο</v>
          </cell>
          <cell r="T918" t="str">
            <v>Ο</v>
          </cell>
        </row>
        <row r="918">
          <cell r="AK918">
            <v>5</v>
          </cell>
          <cell r="AL918">
            <v>0</v>
          </cell>
          <cell r="AM918">
            <v>0</v>
          </cell>
          <cell r="AN918">
            <v>0</v>
          </cell>
          <cell r="AO918">
            <v>1</v>
          </cell>
        </row>
        <row r="919">
          <cell r="E919" t="str">
            <v>下午</v>
          </cell>
          <cell r="F919" t="str">
            <v>◇</v>
          </cell>
        </row>
        <row r="919">
          <cell r="H919" t="str">
            <v>√</v>
          </cell>
          <cell r="I919" t="str">
            <v>√</v>
          </cell>
          <cell r="J919" t="str">
            <v>√</v>
          </cell>
          <cell r="K919" t="str">
            <v>√</v>
          </cell>
          <cell r="L919" t="str">
            <v>√</v>
          </cell>
          <cell r="M919" t="str">
            <v>Ο</v>
          </cell>
        </row>
        <row r="919">
          <cell r="O919" t="str">
            <v>Ο</v>
          </cell>
          <cell r="P919" t="str">
            <v>Ο</v>
          </cell>
          <cell r="Q919" t="str">
            <v>Ο</v>
          </cell>
          <cell r="R919" t="str">
            <v>Ο</v>
          </cell>
          <cell r="S919" t="str">
            <v>Ο</v>
          </cell>
          <cell r="T919" t="str">
            <v>Ο</v>
          </cell>
        </row>
        <row r="920">
          <cell r="E920" t="str">
            <v>加班</v>
          </cell>
        </row>
        <row r="921">
          <cell r="B921">
            <v>2067</v>
          </cell>
          <cell r="C921" t="str">
            <v>YOEURM RATHA</v>
          </cell>
          <cell r="D921">
            <v>44685</v>
          </cell>
          <cell r="E921" t="str">
            <v>上午</v>
          </cell>
          <cell r="F921" t="str">
            <v>◇</v>
          </cell>
        </row>
        <row r="921">
          <cell r="H921" t="str">
            <v>√</v>
          </cell>
          <cell r="I921" t="str">
            <v>√</v>
          </cell>
          <cell r="J921" t="str">
            <v>√</v>
          </cell>
          <cell r="K921" t="str">
            <v>√</v>
          </cell>
          <cell r="L921" t="str">
            <v>√</v>
          </cell>
          <cell r="M921" t="str">
            <v>Ο</v>
          </cell>
        </row>
        <row r="921">
          <cell r="O921" t="str">
            <v>Ο</v>
          </cell>
          <cell r="P921" t="str">
            <v>Ο</v>
          </cell>
          <cell r="Q921" t="str">
            <v>Ο</v>
          </cell>
          <cell r="R921" t="str">
            <v>Ο</v>
          </cell>
          <cell r="S921" t="str">
            <v>Ο</v>
          </cell>
          <cell r="T921" t="str">
            <v>Ο</v>
          </cell>
        </row>
        <row r="921">
          <cell r="AK921">
            <v>5</v>
          </cell>
          <cell r="AL921">
            <v>0</v>
          </cell>
          <cell r="AM921">
            <v>0</v>
          </cell>
          <cell r="AN921">
            <v>0</v>
          </cell>
          <cell r="AO921">
            <v>1</v>
          </cell>
        </row>
        <row r="922">
          <cell r="E922" t="str">
            <v>下午</v>
          </cell>
          <cell r="F922" t="str">
            <v>◇</v>
          </cell>
        </row>
        <row r="922">
          <cell r="H922" t="str">
            <v>√</v>
          </cell>
          <cell r="I922" t="str">
            <v>√</v>
          </cell>
          <cell r="J922" t="str">
            <v>√</v>
          </cell>
          <cell r="K922" t="str">
            <v>√</v>
          </cell>
          <cell r="L922" t="str">
            <v>√</v>
          </cell>
          <cell r="M922" t="str">
            <v>Ο</v>
          </cell>
        </row>
        <row r="922">
          <cell r="O922" t="str">
            <v>Ο</v>
          </cell>
          <cell r="P922" t="str">
            <v>Ο</v>
          </cell>
          <cell r="Q922" t="str">
            <v>Ο</v>
          </cell>
          <cell r="R922" t="str">
            <v>Ο</v>
          </cell>
          <cell r="S922" t="str">
            <v>Ο</v>
          </cell>
          <cell r="T922" t="str">
            <v>Ο</v>
          </cell>
        </row>
        <row r="923">
          <cell r="E923" t="str">
            <v>加班</v>
          </cell>
        </row>
        <row r="924">
          <cell r="B924">
            <v>2119</v>
          </cell>
          <cell r="C924" t="str">
            <v>NHEM SEANG</v>
          </cell>
          <cell r="D924">
            <v>44706</v>
          </cell>
          <cell r="E924" t="str">
            <v>上午</v>
          </cell>
          <cell r="F924" t="str">
            <v>◇</v>
          </cell>
        </row>
        <row r="924">
          <cell r="H924" t="str">
            <v>√</v>
          </cell>
          <cell r="I924" t="str">
            <v>√</v>
          </cell>
          <cell r="J924" t="str">
            <v>√</v>
          </cell>
          <cell r="K924" t="str">
            <v>√</v>
          </cell>
          <cell r="L924" t="str">
            <v>√</v>
          </cell>
          <cell r="M924" t="str">
            <v>Ο</v>
          </cell>
        </row>
        <row r="924">
          <cell r="O924" t="str">
            <v>Ο</v>
          </cell>
          <cell r="P924" t="str">
            <v>Ο</v>
          </cell>
          <cell r="Q924" t="str">
            <v>Ο</v>
          </cell>
          <cell r="R924" t="str">
            <v>Ο</v>
          </cell>
          <cell r="S924" t="str">
            <v>Ο</v>
          </cell>
          <cell r="T924" t="str">
            <v>Ο</v>
          </cell>
        </row>
        <row r="924">
          <cell r="AK924">
            <v>5</v>
          </cell>
          <cell r="AL924">
            <v>0</v>
          </cell>
          <cell r="AM924">
            <v>0</v>
          </cell>
          <cell r="AN924">
            <v>0</v>
          </cell>
          <cell r="AO924">
            <v>1</v>
          </cell>
        </row>
        <row r="925">
          <cell r="E925" t="str">
            <v>下午</v>
          </cell>
          <cell r="F925" t="str">
            <v>◇</v>
          </cell>
        </row>
        <row r="925">
          <cell r="H925" t="str">
            <v>√</v>
          </cell>
          <cell r="I925" t="str">
            <v>√</v>
          </cell>
          <cell r="J925" t="str">
            <v>√</v>
          </cell>
          <cell r="K925" t="str">
            <v>√</v>
          </cell>
          <cell r="L925" t="str">
            <v>√</v>
          </cell>
          <cell r="M925" t="str">
            <v>Ο</v>
          </cell>
        </row>
        <row r="925">
          <cell r="O925" t="str">
            <v>Ο</v>
          </cell>
          <cell r="P925" t="str">
            <v>Ο</v>
          </cell>
          <cell r="Q925" t="str">
            <v>Ο</v>
          </cell>
          <cell r="R925" t="str">
            <v>Ο</v>
          </cell>
          <cell r="S925" t="str">
            <v>Ο</v>
          </cell>
          <cell r="T925" t="str">
            <v>Ο</v>
          </cell>
        </row>
        <row r="926">
          <cell r="E926" t="str">
            <v>加班</v>
          </cell>
        </row>
        <row r="927">
          <cell r="B927">
            <v>2166</v>
          </cell>
          <cell r="C927" t="str">
            <v>KEO TY</v>
          </cell>
          <cell r="D927">
            <v>44729</v>
          </cell>
          <cell r="E927" t="str">
            <v>上午</v>
          </cell>
          <cell r="F927" t="str">
            <v>◇</v>
          </cell>
        </row>
        <row r="927">
          <cell r="H927" t="str">
            <v>√</v>
          </cell>
          <cell r="I927" t="str">
            <v>√</v>
          </cell>
          <cell r="J927" t="str">
            <v>√</v>
          </cell>
          <cell r="K927" t="str">
            <v>√</v>
          </cell>
          <cell r="L927" t="str">
            <v>√</v>
          </cell>
          <cell r="M927" t="str">
            <v>Ο</v>
          </cell>
        </row>
        <row r="927">
          <cell r="O927" t="str">
            <v>Ο</v>
          </cell>
          <cell r="P927" t="str">
            <v>Ο</v>
          </cell>
          <cell r="Q927" t="str">
            <v>Ο</v>
          </cell>
          <cell r="R927" t="str">
            <v>Ο</v>
          </cell>
          <cell r="S927" t="str">
            <v>Ο</v>
          </cell>
          <cell r="T927" t="str">
            <v>Ο</v>
          </cell>
        </row>
        <row r="927">
          <cell r="AK927">
            <v>5</v>
          </cell>
          <cell r="AL927">
            <v>0</v>
          </cell>
          <cell r="AM927">
            <v>0</v>
          </cell>
          <cell r="AN927">
            <v>0</v>
          </cell>
          <cell r="AO927">
            <v>1</v>
          </cell>
        </row>
        <row r="928">
          <cell r="E928" t="str">
            <v>下午</v>
          </cell>
          <cell r="F928" t="str">
            <v>◇</v>
          </cell>
        </row>
        <row r="928">
          <cell r="H928" t="str">
            <v>√</v>
          </cell>
          <cell r="I928" t="str">
            <v>√</v>
          </cell>
          <cell r="J928" t="str">
            <v>√</v>
          </cell>
          <cell r="K928" t="str">
            <v>√</v>
          </cell>
          <cell r="L928" t="str">
            <v>√</v>
          </cell>
          <cell r="M928" t="str">
            <v>Ο</v>
          </cell>
        </row>
        <row r="928">
          <cell r="O928" t="str">
            <v>Ο</v>
          </cell>
          <cell r="P928" t="str">
            <v>Ο</v>
          </cell>
          <cell r="Q928" t="str">
            <v>Ο</v>
          </cell>
          <cell r="R928" t="str">
            <v>Ο</v>
          </cell>
          <cell r="S928" t="str">
            <v>Ο</v>
          </cell>
          <cell r="T928" t="str">
            <v>Ο</v>
          </cell>
        </row>
        <row r="929">
          <cell r="E929" t="str">
            <v>加班</v>
          </cell>
        </row>
        <row r="930">
          <cell r="B930">
            <v>2189</v>
          </cell>
          <cell r="C930" t="str">
            <v>CHHUN SAMNANG</v>
          </cell>
          <cell r="D930">
            <v>44734</v>
          </cell>
          <cell r="E930" t="str">
            <v>上午</v>
          </cell>
          <cell r="F930" t="str">
            <v>◇</v>
          </cell>
        </row>
        <row r="930">
          <cell r="H930" t="str">
            <v>√</v>
          </cell>
          <cell r="I930" t="str">
            <v>√</v>
          </cell>
          <cell r="J930" t="str">
            <v>√</v>
          </cell>
          <cell r="K930" t="str">
            <v>×</v>
          </cell>
          <cell r="L930" t="str">
            <v>√</v>
          </cell>
          <cell r="M930" t="str">
            <v>Ο</v>
          </cell>
        </row>
        <row r="930">
          <cell r="O930" t="str">
            <v>Ο</v>
          </cell>
          <cell r="P930" t="str">
            <v>Ο</v>
          </cell>
          <cell r="Q930" t="str">
            <v>Ο</v>
          </cell>
          <cell r="R930" t="str">
            <v>Ο</v>
          </cell>
          <cell r="S930" t="str">
            <v>Ο</v>
          </cell>
          <cell r="T930" t="str">
            <v>Ο</v>
          </cell>
        </row>
        <row r="930">
          <cell r="AK930">
            <v>4</v>
          </cell>
          <cell r="AL930">
            <v>0</v>
          </cell>
          <cell r="AM930">
            <v>0</v>
          </cell>
          <cell r="AN930">
            <v>0</v>
          </cell>
          <cell r="AO930">
            <v>1</v>
          </cell>
        </row>
        <row r="931">
          <cell r="E931" t="str">
            <v>下午</v>
          </cell>
          <cell r="F931" t="str">
            <v>◇</v>
          </cell>
        </row>
        <row r="931">
          <cell r="H931" t="str">
            <v>√</v>
          </cell>
          <cell r="I931" t="str">
            <v>√</v>
          </cell>
          <cell r="J931" t="str">
            <v>√</v>
          </cell>
          <cell r="K931" t="str">
            <v>×</v>
          </cell>
          <cell r="L931" t="str">
            <v>√</v>
          </cell>
          <cell r="M931" t="str">
            <v>Ο</v>
          </cell>
        </row>
        <row r="931">
          <cell r="O931" t="str">
            <v>Ο</v>
          </cell>
          <cell r="P931" t="str">
            <v>Ο</v>
          </cell>
          <cell r="Q931" t="str">
            <v>Ο</v>
          </cell>
          <cell r="R931" t="str">
            <v>Ο</v>
          </cell>
          <cell r="S931" t="str">
            <v>Ο</v>
          </cell>
          <cell r="T931" t="str">
            <v>Ο</v>
          </cell>
        </row>
        <row r="932">
          <cell r="E932" t="str">
            <v>加班</v>
          </cell>
        </row>
        <row r="933">
          <cell r="B933">
            <v>2191</v>
          </cell>
          <cell r="C933" t="str">
            <v>YUOS ROUT</v>
          </cell>
          <cell r="D933">
            <v>44734</v>
          </cell>
          <cell r="E933" t="str">
            <v>上午</v>
          </cell>
          <cell r="F933" t="str">
            <v>◇</v>
          </cell>
        </row>
        <row r="933">
          <cell r="H933" t="str">
            <v>√</v>
          </cell>
          <cell r="I933" t="str">
            <v>◇</v>
          </cell>
          <cell r="J933" t="str">
            <v>√</v>
          </cell>
          <cell r="K933" t="str">
            <v>√</v>
          </cell>
          <cell r="L933" t="str">
            <v>√</v>
          </cell>
          <cell r="M933" t="str">
            <v>×</v>
          </cell>
        </row>
        <row r="933">
          <cell r="O933" t="str">
            <v>√</v>
          </cell>
          <cell r="P933" t="str">
            <v>Ο</v>
          </cell>
          <cell r="Q933" t="str">
            <v>Ο</v>
          </cell>
          <cell r="R933" t="str">
            <v>Ο</v>
          </cell>
          <cell r="S933" t="str">
            <v>Ο</v>
          </cell>
          <cell r="T933" t="str">
            <v>Ο</v>
          </cell>
        </row>
        <row r="933">
          <cell r="AK933">
            <v>4.5</v>
          </cell>
          <cell r="AL933">
            <v>0</v>
          </cell>
          <cell r="AM933">
            <v>0</v>
          </cell>
          <cell r="AN933">
            <v>0</v>
          </cell>
          <cell r="AO933">
            <v>2</v>
          </cell>
        </row>
        <row r="934">
          <cell r="E934" t="str">
            <v>下午</v>
          </cell>
          <cell r="F934" t="str">
            <v>◇</v>
          </cell>
        </row>
        <row r="934">
          <cell r="H934" t="str">
            <v>√</v>
          </cell>
          <cell r="I934" t="str">
            <v>◇</v>
          </cell>
          <cell r="J934" t="str">
            <v>√</v>
          </cell>
          <cell r="K934" t="str">
            <v>√</v>
          </cell>
          <cell r="L934" t="str">
            <v>√</v>
          </cell>
          <cell r="M934" t="str">
            <v>×</v>
          </cell>
        </row>
        <row r="934">
          <cell r="O934" t="str">
            <v>×</v>
          </cell>
          <cell r="P934" t="str">
            <v>Ο</v>
          </cell>
          <cell r="Q934" t="str">
            <v>Ο</v>
          </cell>
          <cell r="R934" t="str">
            <v>Ο</v>
          </cell>
          <cell r="S934" t="str">
            <v>Ο</v>
          </cell>
          <cell r="T934" t="str">
            <v>Ο</v>
          </cell>
        </row>
        <row r="935">
          <cell r="E935" t="str">
            <v>加班</v>
          </cell>
        </row>
        <row r="936">
          <cell r="B936">
            <v>2198</v>
          </cell>
          <cell r="C936" t="str">
            <v> LORN SREYTOUCH</v>
          </cell>
          <cell r="D936">
            <v>44740</v>
          </cell>
          <cell r="E936" t="str">
            <v>上午</v>
          </cell>
          <cell r="F936" t="str">
            <v>◇</v>
          </cell>
        </row>
        <row r="936">
          <cell r="H936" t="str">
            <v>√</v>
          </cell>
          <cell r="I936" t="str">
            <v>√</v>
          </cell>
          <cell r="J936" t="str">
            <v>√</v>
          </cell>
          <cell r="K936" t="str">
            <v>√</v>
          </cell>
          <cell r="L936" t="str">
            <v>√</v>
          </cell>
          <cell r="M936" t="str">
            <v>Ο</v>
          </cell>
        </row>
        <row r="936">
          <cell r="O936" t="str">
            <v>Ο</v>
          </cell>
          <cell r="P936" t="str">
            <v>Ο</v>
          </cell>
          <cell r="Q936" t="str">
            <v>Ο</v>
          </cell>
          <cell r="R936" t="str">
            <v>Ο</v>
          </cell>
          <cell r="S936" t="str">
            <v>Ο</v>
          </cell>
          <cell r="T936" t="str">
            <v>Ο</v>
          </cell>
        </row>
        <row r="936">
          <cell r="AK936">
            <v>5</v>
          </cell>
          <cell r="AL936">
            <v>0</v>
          </cell>
          <cell r="AM936">
            <v>0</v>
          </cell>
          <cell r="AN936">
            <v>0</v>
          </cell>
          <cell r="AO936">
            <v>1</v>
          </cell>
        </row>
        <row r="937">
          <cell r="E937" t="str">
            <v>下午</v>
          </cell>
          <cell r="F937" t="str">
            <v>◇</v>
          </cell>
        </row>
        <row r="937">
          <cell r="H937" t="str">
            <v>√</v>
          </cell>
          <cell r="I937" t="str">
            <v>√</v>
          </cell>
          <cell r="J937" t="str">
            <v>√</v>
          </cell>
          <cell r="K937" t="str">
            <v>√</v>
          </cell>
          <cell r="L937" t="str">
            <v>√</v>
          </cell>
          <cell r="M937" t="str">
            <v>Ο</v>
          </cell>
        </row>
        <row r="937">
          <cell r="O937" t="str">
            <v>Ο</v>
          </cell>
          <cell r="P937" t="str">
            <v>Ο</v>
          </cell>
          <cell r="Q937" t="str">
            <v>Ο</v>
          </cell>
          <cell r="R937" t="str">
            <v>Ο</v>
          </cell>
          <cell r="S937" t="str">
            <v>Ο</v>
          </cell>
          <cell r="T937" t="str">
            <v>Ο</v>
          </cell>
        </row>
        <row r="938">
          <cell r="E938" t="str">
            <v>加班</v>
          </cell>
        </row>
        <row r="939">
          <cell r="B939">
            <v>2223</v>
          </cell>
          <cell r="C939" t="str">
            <v>KONG SOKHA</v>
          </cell>
          <cell r="D939">
            <v>44744</v>
          </cell>
          <cell r="E939" t="str">
            <v>上午</v>
          </cell>
          <cell r="F939" t="str">
            <v>◇</v>
          </cell>
        </row>
        <row r="939">
          <cell r="H939" t="str">
            <v>√</v>
          </cell>
          <cell r="I939" t="str">
            <v>√</v>
          </cell>
          <cell r="J939" t="str">
            <v>√</v>
          </cell>
          <cell r="K939" t="str">
            <v>√</v>
          </cell>
          <cell r="L939" t="str">
            <v>√</v>
          </cell>
          <cell r="M939" t="str">
            <v>Ο</v>
          </cell>
        </row>
        <row r="939">
          <cell r="O939" t="str">
            <v>Ο</v>
          </cell>
          <cell r="P939" t="str">
            <v>Ο</v>
          </cell>
          <cell r="Q939" t="str">
            <v>Ο</v>
          </cell>
          <cell r="R939" t="str">
            <v>Ο</v>
          </cell>
          <cell r="S939" t="str">
            <v>Ο</v>
          </cell>
          <cell r="T939" t="str">
            <v>Ο</v>
          </cell>
        </row>
        <row r="939">
          <cell r="AK939">
            <v>5</v>
          </cell>
          <cell r="AL939">
            <v>0</v>
          </cell>
          <cell r="AM939">
            <v>0</v>
          </cell>
          <cell r="AN939">
            <v>0</v>
          </cell>
          <cell r="AO939">
            <v>1</v>
          </cell>
        </row>
        <row r="940">
          <cell r="E940" t="str">
            <v>下午</v>
          </cell>
          <cell r="F940" t="str">
            <v>◇</v>
          </cell>
        </row>
        <row r="940">
          <cell r="H940" t="str">
            <v>√</v>
          </cell>
          <cell r="I940" t="str">
            <v>√</v>
          </cell>
          <cell r="J940" t="str">
            <v>√</v>
          </cell>
          <cell r="K940" t="str">
            <v>√</v>
          </cell>
          <cell r="L940" t="str">
            <v>√</v>
          </cell>
          <cell r="M940" t="str">
            <v>Ο</v>
          </cell>
        </row>
        <row r="940">
          <cell r="O940" t="str">
            <v>Ο</v>
          </cell>
          <cell r="P940" t="str">
            <v>Ο</v>
          </cell>
          <cell r="Q940" t="str">
            <v>Ο</v>
          </cell>
          <cell r="R940" t="str">
            <v>Ο</v>
          </cell>
          <cell r="S940" t="str">
            <v>Ο</v>
          </cell>
          <cell r="T940" t="str">
            <v>Ο</v>
          </cell>
        </row>
        <row r="941">
          <cell r="E941" t="str">
            <v>加班</v>
          </cell>
        </row>
        <row r="942">
          <cell r="B942">
            <v>2251</v>
          </cell>
          <cell r="C942" t="str">
            <v>SAM YA</v>
          </cell>
          <cell r="D942">
            <v>44753</v>
          </cell>
          <cell r="E942" t="str">
            <v>上午</v>
          </cell>
          <cell r="F942" t="str">
            <v>◇</v>
          </cell>
        </row>
        <row r="942">
          <cell r="H942" t="str">
            <v>√</v>
          </cell>
          <cell r="I942" t="str">
            <v>√</v>
          </cell>
          <cell r="J942" t="str">
            <v>√</v>
          </cell>
          <cell r="K942" t="str">
            <v>√</v>
          </cell>
          <cell r="L942" t="str">
            <v>√</v>
          </cell>
          <cell r="M942" t="str">
            <v>◇</v>
          </cell>
        </row>
        <row r="942">
          <cell r="O942" t="str">
            <v>√</v>
          </cell>
          <cell r="P942" t="str">
            <v>√</v>
          </cell>
          <cell r="Q942" t="str">
            <v>√</v>
          </cell>
          <cell r="R942" t="str">
            <v>√</v>
          </cell>
          <cell r="S942" t="str">
            <v>√</v>
          </cell>
          <cell r="T942" t="str">
            <v>◇</v>
          </cell>
        </row>
        <row r="942">
          <cell r="V942" t="str">
            <v>√</v>
          </cell>
        </row>
        <row r="942">
          <cell r="AJ942" t="str">
            <v>√</v>
          </cell>
          <cell r="AK942">
            <v>12</v>
          </cell>
          <cell r="AL942">
            <v>0</v>
          </cell>
          <cell r="AM942">
            <v>0</v>
          </cell>
          <cell r="AN942">
            <v>0</v>
          </cell>
          <cell r="AO942">
            <v>3</v>
          </cell>
        </row>
        <row r="943">
          <cell r="E943" t="str">
            <v>下午</v>
          </cell>
          <cell r="F943" t="str">
            <v>◇</v>
          </cell>
        </row>
        <row r="943">
          <cell r="H943" t="str">
            <v>√</v>
          </cell>
          <cell r="I943" t="str">
            <v>√</v>
          </cell>
          <cell r="J943" t="str">
            <v>√</v>
          </cell>
          <cell r="K943" t="str">
            <v>√</v>
          </cell>
          <cell r="L943" t="str">
            <v>√</v>
          </cell>
          <cell r="M943" t="str">
            <v>◇</v>
          </cell>
        </row>
        <row r="943">
          <cell r="O943" t="str">
            <v>√</v>
          </cell>
          <cell r="P943" t="str">
            <v>√</v>
          </cell>
          <cell r="Q943" t="str">
            <v>√</v>
          </cell>
          <cell r="R943" t="str">
            <v>√</v>
          </cell>
          <cell r="S943" t="str">
            <v>√</v>
          </cell>
          <cell r="T943" t="str">
            <v>◇</v>
          </cell>
        </row>
        <row r="943">
          <cell r="V943" t="str">
            <v>√</v>
          </cell>
        </row>
        <row r="943">
          <cell r="AJ943" t="str">
            <v>√</v>
          </cell>
        </row>
        <row r="944">
          <cell r="E944" t="str">
            <v>加班</v>
          </cell>
        </row>
        <row r="945">
          <cell r="B945">
            <v>2269</v>
          </cell>
          <cell r="C945" t="str">
            <v>LINH SINA</v>
          </cell>
          <cell r="D945">
            <v>44819</v>
          </cell>
          <cell r="E945" t="str">
            <v>上午</v>
          </cell>
          <cell r="F945" t="str">
            <v>◇</v>
          </cell>
        </row>
        <row r="945">
          <cell r="H945" t="str">
            <v>√</v>
          </cell>
          <cell r="I945" t="str">
            <v>√</v>
          </cell>
          <cell r="J945" t="str">
            <v>√</v>
          </cell>
          <cell r="K945" t="str">
            <v>√</v>
          </cell>
          <cell r="L945" t="str">
            <v>√</v>
          </cell>
          <cell r="M945" t="str">
            <v>Ο</v>
          </cell>
        </row>
        <row r="945">
          <cell r="O945" t="str">
            <v>Ο</v>
          </cell>
          <cell r="P945" t="str">
            <v>Ο</v>
          </cell>
          <cell r="Q945" t="str">
            <v>Ο</v>
          </cell>
          <cell r="R945" t="str">
            <v>Ο</v>
          </cell>
          <cell r="S945" t="str">
            <v>Ο</v>
          </cell>
          <cell r="T945" t="str">
            <v>Ο</v>
          </cell>
        </row>
        <row r="945">
          <cell r="AK945">
            <v>5</v>
          </cell>
          <cell r="AL945">
            <v>0</v>
          </cell>
          <cell r="AM945">
            <v>0</v>
          </cell>
          <cell r="AN945">
            <v>0</v>
          </cell>
          <cell r="AO945">
            <v>1</v>
          </cell>
        </row>
        <row r="946">
          <cell r="E946" t="str">
            <v>下午</v>
          </cell>
          <cell r="F946" t="str">
            <v>◇</v>
          </cell>
        </row>
        <row r="946">
          <cell r="H946" t="str">
            <v>√</v>
          </cell>
          <cell r="I946" t="str">
            <v>√</v>
          </cell>
          <cell r="J946" t="str">
            <v>√</v>
          </cell>
          <cell r="K946" t="str">
            <v>√</v>
          </cell>
          <cell r="L946" t="str">
            <v>√</v>
          </cell>
          <cell r="M946" t="str">
            <v>Ο</v>
          </cell>
        </row>
        <row r="946">
          <cell r="O946" t="str">
            <v>Ο</v>
          </cell>
          <cell r="P946" t="str">
            <v>Ο</v>
          </cell>
          <cell r="Q946" t="str">
            <v>Ο</v>
          </cell>
          <cell r="R946" t="str">
            <v>Ο</v>
          </cell>
          <cell r="S946" t="str">
            <v>Ο</v>
          </cell>
          <cell r="T946" t="str">
            <v>Ο</v>
          </cell>
        </row>
        <row r="947">
          <cell r="E947" t="str">
            <v>加班</v>
          </cell>
        </row>
        <row r="948">
          <cell r="B948">
            <v>2281</v>
          </cell>
          <cell r="C948" t="str">
            <v>SAM VANNAK</v>
          </cell>
          <cell r="D948">
            <v>44854</v>
          </cell>
          <cell r="E948" t="str">
            <v>上午</v>
          </cell>
          <cell r="F948" t="str">
            <v>◇</v>
          </cell>
        </row>
        <row r="948">
          <cell r="H948" t="str">
            <v>√</v>
          </cell>
          <cell r="I948" t="str">
            <v>√</v>
          </cell>
          <cell r="J948" t="str">
            <v>√</v>
          </cell>
          <cell r="K948" t="str">
            <v>√</v>
          </cell>
          <cell r="L948" t="str">
            <v>√</v>
          </cell>
          <cell r="M948" t="str">
            <v>Ο</v>
          </cell>
        </row>
        <row r="948">
          <cell r="O948" t="str">
            <v>Ο</v>
          </cell>
          <cell r="P948" t="str">
            <v>Ο</v>
          </cell>
          <cell r="Q948" t="str">
            <v>Ο</v>
          </cell>
          <cell r="R948" t="str">
            <v>Ο</v>
          </cell>
          <cell r="S948" t="str">
            <v>Ο</v>
          </cell>
          <cell r="T948" t="str">
            <v>Ο</v>
          </cell>
        </row>
        <row r="948">
          <cell r="AK948">
            <v>5</v>
          </cell>
          <cell r="AL948">
            <v>0</v>
          </cell>
          <cell r="AM948">
            <v>0</v>
          </cell>
          <cell r="AN948">
            <v>0</v>
          </cell>
          <cell r="AO948">
            <v>1</v>
          </cell>
        </row>
        <row r="949">
          <cell r="E949" t="str">
            <v>下午</v>
          </cell>
          <cell r="F949" t="str">
            <v>◇</v>
          </cell>
        </row>
        <row r="949">
          <cell r="H949" t="str">
            <v>√</v>
          </cell>
          <cell r="I949" t="str">
            <v>√</v>
          </cell>
          <cell r="J949" t="str">
            <v>√</v>
          </cell>
          <cell r="K949" t="str">
            <v>√</v>
          </cell>
          <cell r="L949" t="str">
            <v>√</v>
          </cell>
          <cell r="M949" t="str">
            <v>Ο</v>
          </cell>
        </row>
        <row r="949">
          <cell r="O949" t="str">
            <v>Ο</v>
          </cell>
          <cell r="P949" t="str">
            <v>Ο</v>
          </cell>
          <cell r="Q949" t="str">
            <v>Ο</v>
          </cell>
          <cell r="R949" t="str">
            <v>Ο</v>
          </cell>
          <cell r="S949" t="str">
            <v>Ο</v>
          </cell>
          <cell r="T949" t="str">
            <v>Ο</v>
          </cell>
        </row>
        <row r="950">
          <cell r="E950" t="str">
            <v>加班</v>
          </cell>
        </row>
        <row r="951">
          <cell r="B951">
            <v>1280</v>
          </cell>
          <cell r="C951" t="str">
            <v>BOU BOPHA</v>
          </cell>
          <cell r="D951">
            <v>44488</v>
          </cell>
          <cell r="E951" t="str">
            <v>上午</v>
          </cell>
          <cell r="F951" t="str">
            <v>◇</v>
          </cell>
        </row>
        <row r="951">
          <cell r="H951" t="str">
            <v>√</v>
          </cell>
          <cell r="I951" t="str">
            <v>√</v>
          </cell>
          <cell r="J951" t="str">
            <v>√</v>
          </cell>
          <cell r="K951" t="str">
            <v>√</v>
          </cell>
          <cell r="L951" t="str">
            <v>√</v>
          </cell>
          <cell r="M951" t="str">
            <v>Ο</v>
          </cell>
        </row>
        <row r="951">
          <cell r="O951" t="str">
            <v>Ο</v>
          </cell>
          <cell r="P951" t="str">
            <v>Ο</v>
          </cell>
          <cell r="Q951" t="str">
            <v>Ο</v>
          </cell>
          <cell r="R951" t="str">
            <v>Ο</v>
          </cell>
          <cell r="S951" t="str">
            <v>Ο</v>
          </cell>
          <cell r="T951" t="str">
            <v>Ο</v>
          </cell>
        </row>
        <row r="951">
          <cell r="AK951">
            <v>5</v>
          </cell>
          <cell r="AL951">
            <v>0</v>
          </cell>
          <cell r="AM951">
            <v>0</v>
          </cell>
          <cell r="AN951">
            <v>0</v>
          </cell>
          <cell r="AO951">
            <v>1</v>
          </cell>
        </row>
        <row r="952">
          <cell r="E952" t="str">
            <v>下午</v>
          </cell>
          <cell r="F952" t="str">
            <v>◇</v>
          </cell>
        </row>
        <row r="952">
          <cell r="H952" t="str">
            <v>√</v>
          </cell>
          <cell r="I952" t="str">
            <v>√</v>
          </cell>
          <cell r="J952" t="str">
            <v>√</v>
          </cell>
          <cell r="K952" t="str">
            <v>√</v>
          </cell>
          <cell r="L952" t="str">
            <v>√</v>
          </cell>
          <cell r="M952" t="str">
            <v>Ο</v>
          </cell>
        </row>
        <row r="952">
          <cell r="O952" t="str">
            <v>Ο</v>
          </cell>
          <cell r="P952" t="str">
            <v>Ο</v>
          </cell>
          <cell r="Q952" t="str">
            <v>Ο</v>
          </cell>
          <cell r="R952" t="str">
            <v>Ο</v>
          </cell>
          <cell r="S952" t="str">
            <v>Ο</v>
          </cell>
          <cell r="T952" t="str">
            <v>Ο</v>
          </cell>
        </row>
        <row r="953">
          <cell r="E953" t="str">
            <v>加班</v>
          </cell>
        </row>
        <row r="954">
          <cell r="B954">
            <v>1545</v>
          </cell>
          <cell r="C954" t="str">
            <v>NUON SAVY</v>
          </cell>
          <cell r="D954">
            <v>44565</v>
          </cell>
          <cell r="E954" t="str">
            <v>上午</v>
          </cell>
          <cell r="F954" t="str">
            <v>◇</v>
          </cell>
        </row>
        <row r="954">
          <cell r="H954" t="str">
            <v>√</v>
          </cell>
          <cell r="I954" t="str">
            <v>√</v>
          </cell>
          <cell r="J954" t="str">
            <v>√</v>
          </cell>
          <cell r="K954" t="str">
            <v>√</v>
          </cell>
          <cell r="L954" t="str">
            <v>√</v>
          </cell>
          <cell r="M954" t="str">
            <v>Ο</v>
          </cell>
        </row>
        <row r="954">
          <cell r="O954" t="str">
            <v>Ο</v>
          </cell>
          <cell r="P954" t="str">
            <v>Ο</v>
          </cell>
          <cell r="Q954" t="str">
            <v>Ο</v>
          </cell>
          <cell r="R954" t="str">
            <v>Ο</v>
          </cell>
          <cell r="S954" t="str">
            <v>Ο</v>
          </cell>
          <cell r="T954" t="str">
            <v>Ο</v>
          </cell>
        </row>
        <row r="954">
          <cell r="AK954">
            <v>5</v>
          </cell>
          <cell r="AL954">
            <v>0</v>
          </cell>
          <cell r="AM954">
            <v>0</v>
          </cell>
          <cell r="AN954">
            <v>0</v>
          </cell>
          <cell r="AO954">
            <v>1</v>
          </cell>
        </row>
        <row r="955">
          <cell r="E955" t="str">
            <v>下午</v>
          </cell>
          <cell r="F955" t="str">
            <v>◇</v>
          </cell>
        </row>
        <row r="955">
          <cell r="H955" t="str">
            <v>√</v>
          </cell>
          <cell r="I955" t="str">
            <v>√</v>
          </cell>
          <cell r="J955" t="str">
            <v>√</v>
          </cell>
          <cell r="K955" t="str">
            <v>√</v>
          </cell>
          <cell r="L955" t="str">
            <v>√</v>
          </cell>
          <cell r="M955" t="str">
            <v>Ο</v>
          </cell>
        </row>
        <row r="955">
          <cell r="O955" t="str">
            <v>Ο</v>
          </cell>
          <cell r="P955" t="str">
            <v>Ο</v>
          </cell>
          <cell r="Q955" t="str">
            <v>Ο</v>
          </cell>
          <cell r="R955" t="str">
            <v>Ο</v>
          </cell>
          <cell r="S955" t="str">
            <v>Ο</v>
          </cell>
          <cell r="T955" t="str">
            <v>Ο</v>
          </cell>
        </row>
        <row r="956">
          <cell r="E956" t="str">
            <v>加班</v>
          </cell>
        </row>
        <row r="957">
          <cell r="B957">
            <v>323</v>
          </cell>
          <cell r="C957" t="str">
            <v>PHANG PHARY</v>
          </cell>
          <cell r="D957">
            <v>44109</v>
          </cell>
          <cell r="E957" t="str">
            <v>上午</v>
          </cell>
          <cell r="F957" t="str">
            <v>◇</v>
          </cell>
        </row>
        <row r="957">
          <cell r="H957" t="str">
            <v>√</v>
          </cell>
          <cell r="I957" t="str">
            <v>√</v>
          </cell>
          <cell r="J957" t="str">
            <v>√</v>
          </cell>
          <cell r="K957" t="str">
            <v>√</v>
          </cell>
          <cell r="L957" t="str">
            <v>√</v>
          </cell>
          <cell r="M957" t="str">
            <v>◇</v>
          </cell>
        </row>
        <row r="957">
          <cell r="O957" t="str">
            <v>√</v>
          </cell>
          <cell r="P957" t="str">
            <v>√</v>
          </cell>
          <cell r="Q957" t="str">
            <v>√</v>
          </cell>
          <cell r="R957" t="str">
            <v>√</v>
          </cell>
          <cell r="S957" t="str">
            <v>√</v>
          </cell>
          <cell r="T957" t="str">
            <v>◇</v>
          </cell>
        </row>
        <row r="957">
          <cell r="V957" t="str">
            <v>√</v>
          </cell>
          <cell r="W957" t="str">
            <v>√</v>
          </cell>
          <cell r="X957" t="str">
            <v>√</v>
          </cell>
          <cell r="Y957" t="str">
            <v>√</v>
          </cell>
          <cell r="Z957" t="str">
            <v>√</v>
          </cell>
        </row>
        <row r="957">
          <cell r="AD957" t="str">
            <v>√</v>
          </cell>
          <cell r="AE957" t="str">
            <v>√</v>
          </cell>
          <cell r="AF957" t="str">
            <v>√</v>
          </cell>
          <cell r="AG957" t="str">
            <v>√</v>
          </cell>
          <cell r="AH957" t="str">
            <v>√</v>
          </cell>
        </row>
        <row r="957">
          <cell r="AJ957" t="str">
            <v>√</v>
          </cell>
          <cell r="AK957">
            <v>21</v>
          </cell>
          <cell r="AL957">
            <v>0</v>
          </cell>
          <cell r="AM957">
            <v>0</v>
          </cell>
          <cell r="AN957">
            <v>0</v>
          </cell>
          <cell r="AO957">
            <v>3</v>
          </cell>
        </row>
        <row r="958">
          <cell r="E958" t="str">
            <v>下午</v>
          </cell>
          <cell r="F958" t="str">
            <v>◇</v>
          </cell>
        </row>
        <row r="958">
          <cell r="H958" t="str">
            <v>√</v>
          </cell>
          <cell r="I958" t="str">
            <v>√</v>
          </cell>
          <cell r="J958" t="str">
            <v>√</v>
          </cell>
          <cell r="K958" t="str">
            <v>√</v>
          </cell>
          <cell r="L958" t="str">
            <v>√</v>
          </cell>
          <cell r="M958" t="str">
            <v>◇</v>
          </cell>
        </row>
        <row r="958">
          <cell r="O958" t="str">
            <v>√</v>
          </cell>
          <cell r="P958" t="str">
            <v>√</v>
          </cell>
          <cell r="Q958" t="str">
            <v>√</v>
          </cell>
          <cell r="R958" t="str">
            <v>√</v>
          </cell>
          <cell r="S958" t="str">
            <v>√</v>
          </cell>
          <cell r="T958" t="str">
            <v>◇</v>
          </cell>
        </row>
        <row r="958">
          <cell r="V958" t="str">
            <v>√</v>
          </cell>
          <cell r="W958" t="str">
            <v>√</v>
          </cell>
          <cell r="X958" t="str">
            <v>√</v>
          </cell>
          <cell r="Y958" t="str">
            <v>√</v>
          </cell>
          <cell r="Z958" t="str">
            <v>√</v>
          </cell>
        </row>
        <row r="958">
          <cell r="AD958" t="str">
            <v>√</v>
          </cell>
          <cell r="AE958" t="str">
            <v>√</v>
          </cell>
          <cell r="AF958" t="str">
            <v>√</v>
          </cell>
          <cell r="AG958" t="str">
            <v>√</v>
          </cell>
          <cell r="AH958" t="str">
            <v>√</v>
          </cell>
        </row>
        <row r="958">
          <cell r="AJ958" t="str">
            <v>√</v>
          </cell>
        </row>
        <row r="959">
          <cell r="E959" t="str">
            <v>加班</v>
          </cell>
        </row>
        <row r="960">
          <cell r="B960">
            <v>328</v>
          </cell>
          <cell r="C960" t="str">
            <v>SHIN YA</v>
          </cell>
          <cell r="D960">
            <v>44109</v>
          </cell>
          <cell r="E960" t="str">
            <v>上午</v>
          </cell>
          <cell r="F960" t="str">
            <v>◇</v>
          </cell>
        </row>
        <row r="960">
          <cell r="H960" t="str">
            <v>√</v>
          </cell>
          <cell r="I960" t="str">
            <v>√</v>
          </cell>
          <cell r="J960" t="str">
            <v>√</v>
          </cell>
          <cell r="K960" t="str">
            <v>√</v>
          </cell>
          <cell r="L960" t="str">
            <v>√</v>
          </cell>
          <cell r="M960" t="str">
            <v>Ο</v>
          </cell>
        </row>
        <row r="960">
          <cell r="O960" t="str">
            <v>Ο</v>
          </cell>
          <cell r="P960" t="str">
            <v>Ο</v>
          </cell>
          <cell r="Q960" t="str">
            <v>Ο</v>
          </cell>
          <cell r="R960" t="str">
            <v>Ο</v>
          </cell>
          <cell r="S960" t="str">
            <v>Ο</v>
          </cell>
          <cell r="T960" t="str">
            <v>Ο</v>
          </cell>
        </row>
        <row r="960">
          <cell r="AK960">
            <v>5</v>
          </cell>
          <cell r="AL960">
            <v>0</v>
          </cell>
          <cell r="AM960">
            <v>0</v>
          </cell>
          <cell r="AN960">
            <v>0</v>
          </cell>
          <cell r="AO960">
            <v>1</v>
          </cell>
        </row>
        <row r="961">
          <cell r="E961" t="str">
            <v>下午</v>
          </cell>
          <cell r="F961" t="str">
            <v>◇</v>
          </cell>
        </row>
        <row r="961">
          <cell r="H961" t="str">
            <v>√</v>
          </cell>
          <cell r="I961" t="str">
            <v>√</v>
          </cell>
          <cell r="J961" t="str">
            <v>√</v>
          </cell>
          <cell r="K961" t="str">
            <v>√</v>
          </cell>
          <cell r="L961" t="str">
            <v>√</v>
          </cell>
          <cell r="M961" t="str">
            <v>Ο</v>
          </cell>
        </row>
        <row r="961">
          <cell r="O961" t="str">
            <v>Ο</v>
          </cell>
          <cell r="P961" t="str">
            <v>Ο</v>
          </cell>
          <cell r="Q961" t="str">
            <v>Ο</v>
          </cell>
          <cell r="R961" t="str">
            <v>Ο</v>
          </cell>
          <cell r="S961" t="str">
            <v>Ο</v>
          </cell>
          <cell r="T961" t="str">
            <v>Ο</v>
          </cell>
        </row>
        <row r="962">
          <cell r="E962" t="str">
            <v>加班</v>
          </cell>
        </row>
        <row r="963">
          <cell r="B963">
            <v>367</v>
          </cell>
          <cell r="C963" t="str">
            <v>KUL CHORY</v>
          </cell>
          <cell r="D963">
            <v>44118</v>
          </cell>
          <cell r="E963" t="str">
            <v>上午</v>
          </cell>
          <cell r="F963" t="str">
            <v>◇</v>
          </cell>
        </row>
        <row r="963">
          <cell r="H963" t="str">
            <v>√</v>
          </cell>
          <cell r="I963" t="str">
            <v>√</v>
          </cell>
          <cell r="J963" t="str">
            <v>√</v>
          </cell>
          <cell r="K963" t="str">
            <v>√</v>
          </cell>
          <cell r="L963" t="str">
            <v>√</v>
          </cell>
          <cell r="M963" t="str">
            <v>Ο</v>
          </cell>
        </row>
        <row r="963">
          <cell r="O963" t="str">
            <v>Ο</v>
          </cell>
          <cell r="P963" t="str">
            <v>Ο</v>
          </cell>
          <cell r="Q963" t="str">
            <v>Ο</v>
          </cell>
          <cell r="R963" t="str">
            <v>Ο</v>
          </cell>
          <cell r="S963" t="str">
            <v>Ο</v>
          </cell>
          <cell r="T963" t="str">
            <v>Ο</v>
          </cell>
        </row>
        <row r="963">
          <cell r="AK963">
            <v>5</v>
          </cell>
          <cell r="AL963">
            <v>0</v>
          </cell>
          <cell r="AM963">
            <v>0</v>
          </cell>
          <cell r="AN963">
            <v>0</v>
          </cell>
          <cell r="AO963">
            <v>1</v>
          </cell>
        </row>
        <row r="964">
          <cell r="E964" t="str">
            <v>下午</v>
          </cell>
          <cell r="F964" t="str">
            <v>◇</v>
          </cell>
        </row>
        <row r="964">
          <cell r="H964" t="str">
            <v>√</v>
          </cell>
          <cell r="I964" t="str">
            <v>√</v>
          </cell>
          <cell r="J964" t="str">
            <v>√</v>
          </cell>
          <cell r="K964" t="str">
            <v>√</v>
          </cell>
          <cell r="L964" t="str">
            <v>√</v>
          </cell>
          <cell r="M964" t="str">
            <v>Ο</v>
          </cell>
        </row>
        <row r="964">
          <cell r="O964" t="str">
            <v>Ο</v>
          </cell>
          <cell r="P964" t="str">
            <v>Ο</v>
          </cell>
          <cell r="Q964" t="str">
            <v>Ο</v>
          </cell>
          <cell r="R964" t="str">
            <v>Ο</v>
          </cell>
          <cell r="S964" t="str">
            <v>Ο</v>
          </cell>
          <cell r="T964" t="str">
            <v>Ο</v>
          </cell>
        </row>
        <row r="965">
          <cell r="E965" t="str">
            <v>加班</v>
          </cell>
        </row>
        <row r="966">
          <cell r="B966">
            <v>387</v>
          </cell>
          <cell r="C966" t="str">
            <v>SAM SIDA</v>
          </cell>
          <cell r="D966">
            <v>44118</v>
          </cell>
          <cell r="E966" t="str">
            <v>上午</v>
          </cell>
          <cell r="F966" t="str">
            <v>◇</v>
          </cell>
        </row>
        <row r="966">
          <cell r="H966" t="str">
            <v>√</v>
          </cell>
          <cell r="I966" t="str">
            <v>√</v>
          </cell>
          <cell r="J966" t="str">
            <v>√</v>
          </cell>
          <cell r="K966" t="str">
            <v>√</v>
          </cell>
          <cell r="L966" t="str">
            <v>√</v>
          </cell>
          <cell r="M966" t="str">
            <v>Ο</v>
          </cell>
        </row>
        <row r="966">
          <cell r="O966" t="str">
            <v>Ο</v>
          </cell>
          <cell r="P966" t="str">
            <v>Ο</v>
          </cell>
          <cell r="Q966" t="str">
            <v>Ο</v>
          </cell>
          <cell r="R966" t="str">
            <v>Ο</v>
          </cell>
          <cell r="S966" t="str">
            <v>Ο</v>
          </cell>
          <cell r="T966" t="str">
            <v>Ο</v>
          </cell>
        </row>
        <row r="966">
          <cell r="AK966">
            <v>5</v>
          </cell>
          <cell r="AL966">
            <v>0</v>
          </cell>
          <cell r="AM966">
            <v>0</v>
          </cell>
          <cell r="AN966">
            <v>0</v>
          </cell>
          <cell r="AO966">
            <v>1</v>
          </cell>
        </row>
        <row r="967">
          <cell r="E967" t="str">
            <v>下午</v>
          </cell>
          <cell r="F967" t="str">
            <v>◇</v>
          </cell>
        </row>
        <row r="967">
          <cell r="H967" t="str">
            <v>√</v>
          </cell>
          <cell r="I967" t="str">
            <v>√</v>
          </cell>
          <cell r="J967" t="str">
            <v>√</v>
          </cell>
          <cell r="K967" t="str">
            <v>√</v>
          </cell>
          <cell r="L967" t="str">
            <v>√</v>
          </cell>
          <cell r="M967" t="str">
            <v>Ο</v>
          </cell>
        </row>
        <row r="967">
          <cell r="O967" t="str">
            <v>Ο</v>
          </cell>
          <cell r="P967" t="str">
            <v>Ο</v>
          </cell>
          <cell r="Q967" t="str">
            <v>Ο</v>
          </cell>
          <cell r="R967" t="str">
            <v>Ο</v>
          </cell>
          <cell r="S967" t="str">
            <v>Ο</v>
          </cell>
          <cell r="T967" t="str">
            <v>Ο</v>
          </cell>
        </row>
        <row r="968">
          <cell r="E968" t="str">
            <v>加班</v>
          </cell>
        </row>
        <row r="969">
          <cell r="B969">
            <v>406</v>
          </cell>
          <cell r="C969" t="str">
            <v>RON SAROM</v>
          </cell>
          <cell r="D969">
            <v>44118</v>
          </cell>
          <cell r="E969" t="str">
            <v>上午</v>
          </cell>
          <cell r="F969" t="str">
            <v>◇</v>
          </cell>
        </row>
        <row r="969">
          <cell r="H969" t="str">
            <v>√</v>
          </cell>
          <cell r="I969" t="str">
            <v>√</v>
          </cell>
          <cell r="J969" t="str">
            <v>√</v>
          </cell>
          <cell r="K969" t="str">
            <v>√</v>
          </cell>
          <cell r="L969" t="str">
            <v>√</v>
          </cell>
          <cell r="M969" t="str">
            <v>Ο</v>
          </cell>
        </row>
        <row r="969">
          <cell r="O969" t="str">
            <v>Ο</v>
          </cell>
          <cell r="P969" t="str">
            <v>Ο</v>
          </cell>
          <cell r="Q969" t="str">
            <v>Ο</v>
          </cell>
          <cell r="R969" t="str">
            <v>Ο</v>
          </cell>
          <cell r="S969" t="str">
            <v>Ο</v>
          </cell>
          <cell r="T969" t="str">
            <v>Ο</v>
          </cell>
        </row>
        <row r="969">
          <cell r="AK969">
            <v>4.5</v>
          </cell>
          <cell r="AL969">
            <v>0</v>
          </cell>
          <cell r="AM969">
            <v>0</v>
          </cell>
          <cell r="AN969">
            <v>0</v>
          </cell>
          <cell r="AO969">
            <v>1</v>
          </cell>
        </row>
        <row r="970">
          <cell r="E970" t="str">
            <v>下午</v>
          </cell>
          <cell r="F970" t="str">
            <v>◇</v>
          </cell>
        </row>
        <row r="970">
          <cell r="H970" t="str">
            <v>√</v>
          </cell>
          <cell r="I970" t="str">
            <v>√</v>
          </cell>
          <cell r="J970" t="str">
            <v>×</v>
          </cell>
          <cell r="K970" t="str">
            <v>√</v>
          </cell>
          <cell r="L970" t="str">
            <v>√</v>
          </cell>
          <cell r="M970" t="str">
            <v>Ο</v>
          </cell>
        </row>
        <row r="970">
          <cell r="O970" t="str">
            <v>Ο</v>
          </cell>
          <cell r="P970" t="str">
            <v>Ο</v>
          </cell>
          <cell r="Q970" t="str">
            <v>Ο</v>
          </cell>
          <cell r="R970" t="str">
            <v>Ο</v>
          </cell>
          <cell r="S970" t="str">
            <v>Ο</v>
          </cell>
          <cell r="T970" t="str">
            <v>Ο</v>
          </cell>
        </row>
        <row r="971">
          <cell r="E971" t="str">
            <v>加班</v>
          </cell>
        </row>
        <row r="972">
          <cell r="B972">
            <v>415</v>
          </cell>
          <cell r="C972" t="str">
            <v>DUCH SREY</v>
          </cell>
          <cell r="D972">
            <v>44118</v>
          </cell>
          <cell r="E972" t="str">
            <v>上午</v>
          </cell>
          <cell r="F972" t="str">
            <v>◇</v>
          </cell>
        </row>
        <row r="972">
          <cell r="H972" t="str">
            <v>√</v>
          </cell>
          <cell r="I972" t="str">
            <v>√</v>
          </cell>
          <cell r="J972" t="str">
            <v>√</v>
          </cell>
          <cell r="K972" t="str">
            <v>√</v>
          </cell>
          <cell r="L972" t="str">
            <v>√</v>
          </cell>
          <cell r="M972" t="str">
            <v>Ο</v>
          </cell>
        </row>
        <row r="972">
          <cell r="O972" t="str">
            <v>Ο</v>
          </cell>
          <cell r="P972" t="str">
            <v>Ο</v>
          </cell>
          <cell r="Q972" t="str">
            <v>Ο</v>
          </cell>
          <cell r="R972" t="str">
            <v>Ο</v>
          </cell>
          <cell r="S972" t="str">
            <v>Ο</v>
          </cell>
          <cell r="T972" t="str">
            <v>Ο</v>
          </cell>
        </row>
        <row r="972">
          <cell r="AK972">
            <v>5</v>
          </cell>
          <cell r="AL972">
            <v>0</v>
          </cell>
          <cell r="AM972">
            <v>0</v>
          </cell>
          <cell r="AN972">
            <v>0</v>
          </cell>
          <cell r="AO972">
            <v>1</v>
          </cell>
        </row>
        <row r="973">
          <cell r="E973" t="str">
            <v>下午</v>
          </cell>
          <cell r="F973" t="str">
            <v>◇</v>
          </cell>
        </row>
        <row r="973">
          <cell r="H973" t="str">
            <v>√</v>
          </cell>
          <cell r="I973" t="str">
            <v>√</v>
          </cell>
          <cell r="J973" t="str">
            <v>√</v>
          </cell>
          <cell r="K973" t="str">
            <v>√</v>
          </cell>
          <cell r="L973" t="str">
            <v>√</v>
          </cell>
          <cell r="M973" t="str">
            <v>Ο</v>
          </cell>
        </row>
        <row r="973">
          <cell r="O973" t="str">
            <v>Ο</v>
          </cell>
          <cell r="P973" t="str">
            <v>Ο</v>
          </cell>
          <cell r="Q973" t="str">
            <v>Ο</v>
          </cell>
          <cell r="R973" t="str">
            <v>Ο</v>
          </cell>
          <cell r="S973" t="str">
            <v>Ο</v>
          </cell>
          <cell r="T973" t="str">
            <v>Ο</v>
          </cell>
        </row>
        <row r="974">
          <cell r="E974" t="str">
            <v>加班</v>
          </cell>
        </row>
        <row r="975">
          <cell r="B975">
            <v>444</v>
          </cell>
          <cell r="C975" t="str">
            <v>HIN RAMORN</v>
          </cell>
          <cell r="D975">
            <v>44125</v>
          </cell>
          <cell r="E975" t="str">
            <v>上午</v>
          </cell>
          <cell r="F975" t="str">
            <v>◇</v>
          </cell>
        </row>
        <row r="975">
          <cell r="H975" t="str">
            <v>√</v>
          </cell>
          <cell r="I975" t="str">
            <v>√</v>
          </cell>
          <cell r="J975" t="str">
            <v>×</v>
          </cell>
          <cell r="K975" t="str">
            <v>√</v>
          </cell>
          <cell r="L975" t="str">
            <v>√</v>
          </cell>
          <cell r="M975" t="str">
            <v>√</v>
          </cell>
        </row>
        <row r="975">
          <cell r="O975" t="str">
            <v>√</v>
          </cell>
          <cell r="P975" t="str">
            <v>√</v>
          </cell>
          <cell r="Q975" t="str">
            <v>×</v>
          </cell>
          <cell r="R975" t="str">
            <v>×</v>
          </cell>
          <cell r="S975" t="str">
            <v>×</v>
          </cell>
          <cell r="T975" t="str">
            <v>√</v>
          </cell>
        </row>
        <row r="975">
          <cell r="V975" t="str">
            <v>√</v>
          </cell>
          <cell r="W975" t="str">
            <v>√</v>
          </cell>
          <cell r="X975" t="str">
            <v>√</v>
          </cell>
          <cell r="Y975" t="str">
            <v>√</v>
          </cell>
          <cell r="Z975" t="str">
            <v>√</v>
          </cell>
        </row>
        <row r="975">
          <cell r="AD975" t="str">
            <v>√</v>
          </cell>
          <cell r="AE975" t="str">
            <v>√</v>
          </cell>
          <cell r="AF975" t="str">
            <v>√</v>
          </cell>
          <cell r="AG975" t="str">
            <v>√</v>
          </cell>
          <cell r="AH975" t="str">
            <v>√</v>
          </cell>
        </row>
        <row r="975">
          <cell r="AJ975" t="str">
            <v>√</v>
          </cell>
          <cell r="AK975">
            <v>19</v>
          </cell>
          <cell r="AL975">
            <v>0</v>
          </cell>
          <cell r="AM975">
            <v>0</v>
          </cell>
          <cell r="AN975">
            <v>0</v>
          </cell>
          <cell r="AO975">
            <v>1</v>
          </cell>
        </row>
        <row r="976">
          <cell r="E976" t="str">
            <v>下午</v>
          </cell>
          <cell r="F976" t="str">
            <v>◇</v>
          </cell>
        </row>
        <row r="976">
          <cell r="H976" t="str">
            <v>√</v>
          </cell>
          <cell r="I976" t="str">
            <v>√</v>
          </cell>
          <cell r="J976" t="str">
            <v>×</v>
          </cell>
          <cell r="K976" t="str">
            <v>√</v>
          </cell>
          <cell r="L976" t="str">
            <v>√</v>
          </cell>
          <cell r="M976" t="str">
            <v>√</v>
          </cell>
        </row>
        <row r="976">
          <cell r="O976" t="str">
            <v>√</v>
          </cell>
          <cell r="P976" t="str">
            <v>√</v>
          </cell>
          <cell r="Q976" t="str">
            <v>×</v>
          </cell>
          <cell r="R976" t="str">
            <v>×</v>
          </cell>
          <cell r="S976" t="str">
            <v>×</v>
          </cell>
          <cell r="T976" t="str">
            <v>√</v>
          </cell>
        </row>
        <row r="976">
          <cell r="V976" t="str">
            <v>√</v>
          </cell>
          <cell r="W976" t="str">
            <v>√</v>
          </cell>
          <cell r="X976" t="str">
            <v>√</v>
          </cell>
          <cell r="Y976" t="str">
            <v>√</v>
          </cell>
          <cell r="Z976" t="str">
            <v>√</v>
          </cell>
        </row>
        <row r="976">
          <cell r="AD976" t="str">
            <v>√</v>
          </cell>
          <cell r="AE976" t="str">
            <v>√</v>
          </cell>
          <cell r="AF976" t="str">
            <v>√</v>
          </cell>
          <cell r="AG976" t="str">
            <v>√</v>
          </cell>
          <cell r="AH976" t="str">
            <v>√</v>
          </cell>
        </row>
        <row r="976">
          <cell r="AJ976" t="str">
            <v>√</v>
          </cell>
        </row>
        <row r="977">
          <cell r="E977" t="str">
            <v>加班</v>
          </cell>
        </row>
        <row r="978">
          <cell r="B978">
            <v>619</v>
          </cell>
          <cell r="C978" t="str">
            <v>YON LITA</v>
          </cell>
          <cell r="D978">
            <v>44173</v>
          </cell>
          <cell r="E978" t="str">
            <v>上午</v>
          </cell>
          <cell r="F978" t="str">
            <v>◇</v>
          </cell>
        </row>
        <row r="978">
          <cell r="H978" t="str">
            <v>√</v>
          </cell>
          <cell r="I978" t="str">
            <v>√</v>
          </cell>
          <cell r="J978" t="str">
            <v>√</v>
          </cell>
          <cell r="K978" t="str">
            <v>√</v>
          </cell>
          <cell r="L978" t="str">
            <v>√</v>
          </cell>
          <cell r="M978" t="str">
            <v>Ο</v>
          </cell>
        </row>
        <row r="978">
          <cell r="O978" t="str">
            <v>Ο</v>
          </cell>
          <cell r="P978" t="str">
            <v>Ο</v>
          </cell>
          <cell r="Q978" t="str">
            <v>Ο</v>
          </cell>
          <cell r="R978" t="str">
            <v>Ο</v>
          </cell>
          <cell r="S978" t="str">
            <v>Ο</v>
          </cell>
          <cell r="T978" t="str">
            <v>Ο</v>
          </cell>
        </row>
        <row r="978">
          <cell r="AK978">
            <v>5</v>
          </cell>
          <cell r="AL978">
            <v>0</v>
          </cell>
          <cell r="AM978">
            <v>0</v>
          </cell>
          <cell r="AN978">
            <v>0</v>
          </cell>
          <cell r="AO978">
            <v>1</v>
          </cell>
        </row>
        <row r="979">
          <cell r="E979" t="str">
            <v>下午</v>
          </cell>
          <cell r="F979" t="str">
            <v>◇</v>
          </cell>
        </row>
        <row r="979">
          <cell r="H979" t="str">
            <v>√</v>
          </cell>
          <cell r="I979" t="str">
            <v>√</v>
          </cell>
          <cell r="J979" t="str">
            <v>√</v>
          </cell>
          <cell r="K979" t="str">
            <v>√</v>
          </cell>
          <cell r="L979" t="str">
            <v>√</v>
          </cell>
          <cell r="M979" t="str">
            <v>Ο</v>
          </cell>
        </row>
        <row r="979">
          <cell r="O979" t="str">
            <v>Ο</v>
          </cell>
          <cell r="P979" t="str">
            <v>Ο</v>
          </cell>
          <cell r="Q979" t="str">
            <v>Ο</v>
          </cell>
          <cell r="R979" t="str">
            <v>Ο</v>
          </cell>
          <cell r="S979" t="str">
            <v>Ο</v>
          </cell>
          <cell r="T979" t="str">
            <v>Ο</v>
          </cell>
        </row>
        <row r="980">
          <cell r="E980" t="str">
            <v>加班</v>
          </cell>
        </row>
        <row r="981">
          <cell r="B981">
            <v>765</v>
          </cell>
          <cell r="C981" t="str">
            <v>KEN SREY</v>
          </cell>
          <cell r="D981">
            <v>44278</v>
          </cell>
          <cell r="E981" t="str">
            <v>上午</v>
          </cell>
          <cell r="F981" t="str">
            <v>◇</v>
          </cell>
        </row>
        <row r="981">
          <cell r="H981" t="str">
            <v>√</v>
          </cell>
          <cell r="I981" t="str">
            <v>√</v>
          </cell>
          <cell r="J981" t="str">
            <v>√</v>
          </cell>
          <cell r="K981" t="str">
            <v>√</v>
          </cell>
          <cell r="L981" t="str">
            <v>√</v>
          </cell>
          <cell r="M981" t="str">
            <v>Ο</v>
          </cell>
        </row>
        <row r="981">
          <cell r="O981" t="str">
            <v>Ο</v>
          </cell>
          <cell r="P981" t="str">
            <v>Ο</v>
          </cell>
          <cell r="Q981" t="str">
            <v>Ο</v>
          </cell>
          <cell r="R981" t="str">
            <v>Ο</v>
          </cell>
          <cell r="S981" t="str">
            <v>Ο</v>
          </cell>
          <cell r="T981" t="str">
            <v>Ο</v>
          </cell>
        </row>
        <row r="981">
          <cell r="AK981">
            <v>5</v>
          </cell>
          <cell r="AL981">
            <v>0</v>
          </cell>
          <cell r="AM981">
            <v>0</v>
          </cell>
          <cell r="AN981">
            <v>0</v>
          </cell>
          <cell r="AO981">
            <v>1</v>
          </cell>
        </row>
        <row r="982">
          <cell r="E982" t="str">
            <v>下午</v>
          </cell>
          <cell r="F982" t="str">
            <v>◇</v>
          </cell>
        </row>
        <row r="982">
          <cell r="H982" t="str">
            <v>√</v>
          </cell>
          <cell r="I982" t="str">
            <v>√</v>
          </cell>
          <cell r="J982" t="str">
            <v>√</v>
          </cell>
          <cell r="K982" t="str">
            <v>√</v>
          </cell>
          <cell r="L982" t="str">
            <v>√</v>
          </cell>
          <cell r="M982" t="str">
            <v>Ο</v>
          </cell>
        </row>
        <row r="982">
          <cell r="O982" t="str">
            <v>Ο</v>
          </cell>
          <cell r="P982" t="str">
            <v>Ο</v>
          </cell>
          <cell r="Q982" t="str">
            <v>Ο</v>
          </cell>
          <cell r="R982" t="str">
            <v>Ο</v>
          </cell>
          <cell r="S982" t="str">
            <v>Ο</v>
          </cell>
          <cell r="T982" t="str">
            <v>Ο</v>
          </cell>
        </row>
        <row r="983">
          <cell r="E983" t="str">
            <v>加班</v>
          </cell>
        </row>
        <row r="984">
          <cell r="B984">
            <v>766</v>
          </cell>
          <cell r="C984" t="str">
            <v>VONG CHANTHOU</v>
          </cell>
          <cell r="D984">
            <v>44278</v>
          </cell>
          <cell r="E984" t="str">
            <v>上午</v>
          </cell>
          <cell r="F984" t="str">
            <v>◇</v>
          </cell>
        </row>
        <row r="984">
          <cell r="H984" t="str">
            <v>√</v>
          </cell>
          <cell r="I984" t="str">
            <v>√</v>
          </cell>
          <cell r="J984" t="str">
            <v>√</v>
          </cell>
          <cell r="K984" t="str">
            <v>√</v>
          </cell>
          <cell r="L984" t="str">
            <v>√</v>
          </cell>
          <cell r="M984" t="str">
            <v>◇</v>
          </cell>
        </row>
        <row r="984">
          <cell r="O984" t="str">
            <v>√</v>
          </cell>
          <cell r="P984" t="str">
            <v>√</v>
          </cell>
          <cell r="Q984" t="str">
            <v>√</v>
          </cell>
          <cell r="R984" t="str">
            <v>√</v>
          </cell>
          <cell r="S984" t="str">
            <v>√</v>
          </cell>
          <cell r="T984" t="str">
            <v>◇</v>
          </cell>
        </row>
        <row r="984">
          <cell r="V984" t="str">
            <v>√</v>
          </cell>
        </row>
        <row r="984">
          <cell r="AJ984" t="str">
            <v>√</v>
          </cell>
          <cell r="AK984">
            <v>12</v>
          </cell>
          <cell r="AL984">
            <v>0</v>
          </cell>
          <cell r="AM984">
            <v>0</v>
          </cell>
          <cell r="AN984">
            <v>0</v>
          </cell>
          <cell r="AO984">
            <v>3</v>
          </cell>
        </row>
        <row r="985">
          <cell r="E985" t="str">
            <v>下午</v>
          </cell>
          <cell r="F985" t="str">
            <v>◇</v>
          </cell>
        </row>
        <row r="985">
          <cell r="H985" t="str">
            <v>√</v>
          </cell>
          <cell r="I985" t="str">
            <v>√</v>
          </cell>
          <cell r="J985" t="str">
            <v>√</v>
          </cell>
          <cell r="K985" t="str">
            <v>√</v>
          </cell>
          <cell r="L985" t="str">
            <v>√</v>
          </cell>
          <cell r="M985" t="str">
            <v>◇</v>
          </cell>
        </row>
        <row r="985">
          <cell r="O985" t="str">
            <v>√</v>
          </cell>
          <cell r="P985" t="str">
            <v>√</v>
          </cell>
          <cell r="Q985" t="str">
            <v>√</v>
          </cell>
          <cell r="R985" t="str">
            <v>√</v>
          </cell>
          <cell r="S985" t="str">
            <v>√</v>
          </cell>
          <cell r="T985" t="str">
            <v>◇</v>
          </cell>
        </row>
        <row r="985">
          <cell r="V985" t="str">
            <v>√</v>
          </cell>
        </row>
        <row r="985">
          <cell r="AJ985" t="str">
            <v>√</v>
          </cell>
        </row>
        <row r="986">
          <cell r="E986" t="str">
            <v>加班</v>
          </cell>
        </row>
        <row r="987">
          <cell r="B987">
            <v>778</v>
          </cell>
          <cell r="C987" t="str">
            <v>NUN NY</v>
          </cell>
          <cell r="D987">
            <v>44280</v>
          </cell>
          <cell r="E987" t="str">
            <v>上午</v>
          </cell>
          <cell r="F987" t="str">
            <v>◇</v>
          </cell>
        </row>
        <row r="987">
          <cell r="H987" t="str">
            <v>×</v>
          </cell>
          <cell r="I987" t="str">
            <v>√</v>
          </cell>
          <cell r="J987" t="str">
            <v>√</v>
          </cell>
          <cell r="K987" t="str">
            <v>√</v>
          </cell>
          <cell r="L987" t="str">
            <v>√</v>
          </cell>
          <cell r="M987" t="str">
            <v>Ο</v>
          </cell>
        </row>
        <row r="987">
          <cell r="O987" t="str">
            <v>Ο</v>
          </cell>
          <cell r="P987" t="str">
            <v>Ο</v>
          </cell>
          <cell r="Q987" t="str">
            <v>Ο</v>
          </cell>
          <cell r="R987" t="str">
            <v>Ο</v>
          </cell>
          <cell r="S987" t="str">
            <v>Ο</v>
          </cell>
          <cell r="T987" t="str">
            <v>Ο</v>
          </cell>
        </row>
        <row r="987">
          <cell r="AK987">
            <v>4</v>
          </cell>
          <cell r="AL987">
            <v>0</v>
          </cell>
          <cell r="AM987">
            <v>0</v>
          </cell>
          <cell r="AN987">
            <v>0</v>
          </cell>
          <cell r="AO987">
            <v>1</v>
          </cell>
        </row>
        <row r="988">
          <cell r="E988" t="str">
            <v>下午</v>
          </cell>
          <cell r="F988" t="str">
            <v>◇</v>
          </cell>
        </row>
        <row r="988">
          <cell r="H988" t="str">
            <v>×</v>
          </cell>
          <cell r="I988" t="str">
            <v>√</v>
          </cell>
          <cell r="J988" t="str">
            <v>√</v>
          </cell>
          <cell r="K988" t="str">
            <v>√</v>
          </cell>
          <cell r="L988" t="str">
            <v>√</v>
          </cell>
          <cell r="M988" t="str">
            <v>Ο</v>
          </cell>
        </row>
        <row r="988">
          <cell r="O988" t="str">
            <v>Ο</v>
          </cell>
          <cell r="P988" t="str">
            <v>Ο</v>
          </cell>
          <cell r="Q988" t="str">
            <v>Ο</v>
          </cell>
          <cell r="R988" t="str">
            <v>Ο</v>
          </cell>
          <cell r="S988" t="str">
            <v>Ο</v>
          </cell>
          <cell r="T988" t="str">
            <v>Ο</v>
          </cell>
        </row>
        <row r="989">
          <cell r="E989" t="str">
            <v>加班</v>
          </cell>
        </row>
        <row r="990">
          <cell r="B990">
            <v>780</v>
          </cell>
          <cell r="C990" t="str">
            <v>BRACH CHROEB</v>
          </cell>
          <cell r="D990">
            <v>44280</v>
          </cell>
          <cell r="E990" t="str">
            <v>上午</v>
          </cell>
          <cell r="F990" t="str">
            <v>◇</v>
          </cell>
        </row>
        <row r="990">
          <cell r="H990" t="str">
            <v>√</v>
          </cell>
          <cell r="I990" t="str">
            <v>√</v>
          </cell>
          <cell r="J990" t="str">
            <v>√</v>
          </cell>
          <cell r="K990" t="str">
            <v>√</v>
          </cell>
          <cell r="L990" t="str">
            <v>√</v>
          </cell>
          <cell r="M990" t="str">
            <v>Ο</v>
          </cell>
        </row>
        <row r="990">
          <cell r="O990" t="str">
            <v>Ο</v>
          </cell>
          <cell r="P990" t="str">
            <v>Ο</v>
          </cell>
          <cell r="Q990" t="str">
            <v>Ο</v>
          </cell>
          <cell r="R990" t="str">
            <v>Ο</v>
          </cell>
          <cell r="S990" t="str">
            <v>Ο</v>
          </cell>
          <cell r="T990" t="str">
            <v>Ο</v>
          </cell>
        </row>
        <row r="990">
          <cell r="AK990">
            <v>5</v>
          </cell>
          <cell r="AL990">
            <v>0</v>
          </cell>
          <cell r="AM990">
            <v>0</v>
          </cell>
          <cell r="AN990">
            <v>0</v>
          </cell>
          <cell r="AO990">
            <v>1</v>
          </cell>
        </row>
        <row r="991">
          <cell r="E991" t="str">
            <v>下午</v>
          </cell>
          <cell r="F991" t="str">
            <v>◇</v>
          </cell>
        </row>
        <row r="991">
          <cell r="H991" t="str">
            <v>√</v>
          </cell>
          <cell r="I991" t="str">
            <v>√</v>
          </cell>
          <cell r="J991" t="str">
            <v>√</v>
          </cell>
          <cell r="K991" t="str">
            <v>√</v>
          </cell>
          <cell r="L991" t="str">
            <v>√</v>
          </cell>
          <cell r="M991" t="str">
            <v>Ο</v>
          </cell>
        </row>
        <row r="991">
          <cell r="O991" t="str">
            <v>Ο</v>
          </cell>
          <cell r="P991" t="str">
            <v>Ο</v>
          </cell>
          <cell r="Q991" t="str">
            <v>Ο</v>
          </cell>
          <cell r="R991" t="str">
            <v>Ο</v>
          </cell>
          <cell r="S991" t="str">
            <v>Ο</v>
          </cell>
          <cell r="T991" t="str">
            <v>Ο</v>
          </cell>
        </row>
        <row r="992">
          <cell r="E992" t="str">
            <v>加班</v>
          </cell>
        </row>
        <row r="993">
          <cell r="B993">
            <v>819</v>
          </cell>
          <cell r="C993" t="str">
            <v>CHUM MALIS</v>
          </cell>
          <cell r="D993">
            <v>44288</v>
          </cell>
          <cell r="E993" t="str">
            <v>上午</v>
          </cell>
          <cell r="F993" t="str">
            <v>◇</v>
          </cell>
        </row>
        <row r="993">
          <cell r="H993" t="str">
            <v>√</v>
          </cell>
          <cell r="I993" t="str">
            <v>√</v>
          </cell>
          <cell r="J993" t="str">
            <v>√</v>
          </cell>
          <cell r="K993" t="str">
            <v>√</v>
          </cell>
          <cell r="L993" t="str">
            <v>√</v>
          </cell>
          <cell r="M993" t="str">
            <v>◇</v>
          </cell>
        </row>
        <row r="993">
          <cell r="O993" t="str">
            <v>√</v>
          </cell>
          <cell r="P993" t="str">
            <v>√</v>
          </cell>
          <cell r="Q993" t="str">
            <v>√</v>
          </cell>
          <cell r="R993" t="str">
            <v>√</v>
          </cell>
          <cell r="S993" t="str">
            <v>√</v>
          </cell>
          <cell r="T993" t="str">
            <v>◇</v>
          </cell>
        </row>
        <row r="993">
          <cell r="V993" t="str">
            <v>√</v>
          </cell>
        </row>
        <row r="993">
          <cell r="AJ993" t="str">
            <v>√</v>
          </cell>
          <cell r="AK993">
            <v>12</v>
          </cell>
          <cell r="AL993">
            <v>0</v>
          </cell>
          <cell r="AM993">
            <v>0</v>
          </cell>
          <cell r="AN993">
            <v>0</v>
          </cell>
          <cell r="AO993">
            <v>3</v>
          </cell>
        </row>
        <row r="994">
          <cell r="E994" t="str">
            <v>下午</v>
          </cell>
          <cell r="F994" t="str">
            <v>◇</v>
          </cell>
        </row>
        <row r="994">
          <cell r="H994" t="str">
            <v>√</v>
          </cell>
          <cell r="I994" t="str">
            <v>√</v>
          </cell>
          <cell r="J994" t="str">
            <v>√</v>
          </cell>
          <cell r="K994" t="str">
            <v>√</v>
          </cell>
          <cell r="L994" t="str">
            <v>√</v>
          </cell>
          <cell r="M994" t="str">
            <v>◇</v>
          </cell>
        </row>
        <row r="994">
          <cell r="O994" t="str">
            <v>√</v>
          </cell>
          <cell r="P994" t="str">
            <v>√</v>
          </cell>
          <cell r="Q994" t="str">
            <v>√</v>
          </cell>
          <cell r="R994" t="str">
            <v>√</v>
          </cell>
          <cell r="S994" t="str">
            <v>√</v>
          </cell>
          <cell r="T994" t="str">
            <v>◇</v>
          </cell>
        </row>
        <row r="994">
          <cell r="V994" t="str">
            <v>√</v>
          </cell>
        </row>
        <row r="994">
          <cell r="AJ994" t="str">
            <v>√</v>
          </cell>
        </row>
        <row r="995">
          <cell r="E995" t="str">
            <v>加班</v>
          </cell>
        </row>
        <row r="996">
          <cell r="B996">
            <v>826</v>
          </cell>
          <cell r="C996" t="str">
            <v>CHHEN SOPHA</v>
          </cell>
          <cell r="D996">
            <v>44289</v>
          </cell>
          <cell r="E996" t="str">
            <v>上午</v>
          </cell>
          <cell r="F996" t="str">
            <v>◇</v>
          </cell>
        </row>
        <row r="996">
          <cell r="H996" t="str">
            <v>√</v>
          </cell>
          <cell r="I996" t="str">
            <v>√</v>
          </cell>
          <cell r="J996" t="str">
            <v>√</v>
          </cell>
          <cell r="K996" t="str">
            <v>√</v>
          </cell>
          <cell r="L996" t="str">
            <v>√</v>
          </cell>
          <cell r="M996" t="str">
            <v>Ο</v>
          </cell>
        </row>
        <row r="996">
          <cell r="O996" t="str">
            <v>Ο</v>
          </cell>
          <cell r="P996" t="str">
            <v>Ο</v>
          </cell>
          <cell r="Q996" t="str">
            <v>Ο</v>
          </cell>
          <cell r="R996" t="str">
            <v>Ο</v>
          </cell>
          <cell r="S996" t="str">
            <v>Ο</v>
          </cell>
          <cell r="T996" t="str">
            <v>Ο</v>
          </cell>
        </row>
        <row r="996">
          <cell r="AK996">
            <v>5</v>
          </cell>
          <cell r="AL996">
            <v>0</v>
          </cell>
          <cell r="AM996">
            <v>0</v>
          </cell>
          <cell r="AN996">
            <v>0</v>
          </cell>
          <cell r="AO996">
            <v>1</v>
          </cell>
        </row>
        <row r="997">
          <cell r="E997" t="str">
            <v>下午</v>
          </cell>
          <cell r="F997" t="str">
            <v>◇</v>
          </cell>
        </row>
        <row r="997">
          <cell r="H997" t="str">
            <v>√</v>
          </cell>
          <cell r="I997" t="str">
            <v>√</v>
          </cell>
          <cell r="J997" t="str">
            <v>√</v>
          </cell>
          <cell r="K997" t="str">
            <v>√</v>
          </cell>
          <cell r="L997" t="str">
            <v>√</v>
          </cell>
          <cell r="M997" t="str">
            <v>Ο</v>
          </cell>
        </row>
        <row r="997">
          <cell r="O997" t="str">
            <v>Ο</v>
          </cell>
          <cell r="P997" t="str">
            <v>Ο</v>
          </cell>
          <cell r="Q997" t="str">
            <v>Ο</v>
          </cell>
          <cell r="R997" t="str">
            <v>Ο</v>
          </cell>
          <cell r="S997" t="str">
            <v>Ο</v>
          </cell>
          <cell r="T997" t="str">
            <v>Ο</v>
          </cell>
        </row>
        <row r="998">
          <cell r="E998" t="str">
            <v>加班</v>
          </cell>
        </row>
        <row r="999">
          <cell r="B999">
            <v>895</v>
          </cell>
          <cell r="C999" t="str">
            <v>KHLOT THAVY</v>
          </cell>
          <cell r="D999">
            <v>44320</v>
          </cell>
          <cell r="E999" t="str">
            <v>上午</v>
          </cell>
          <cell r="F999" t="str">
            <v>◇</v>
          </cell>
        </row>
        <row r="999">
          <cell r="H999" t="str">
            <v>√</v>
          </cell>
          <cell r="I999" t="str">
            <v>√</v>
          </cell>
          <cell r="J999" t="str">
            <v>√</v>
          </cell>
          <cell r="K999" t="str">
            <v>√</v>
          </cell>
          <cell r="L999" t="str">
            <v>√</v>
          </cell>
          <cell r="M999" t="str">
            <v>◇</v>
          </cell>
        </row>
        <row r="999">
          <cell r="O999" t="str">
            <v>√</v>
          </cell>
          <cell r="P999" t="str">
            <v>√</v>
          </cell>
          <cell r="Q999" t="str">
            <v>√</v>
          </cell>
          <cell r="R999" t="str">
            <v>√</v>
          </cell>
          <cell r="S999" t="str">
            <v>√</v>
          </cell>
          <cell r="T999" t="str">
            <v>◇</v>
          </cell>
        </row>
        <row r="999">
          <cell r="V999" t="str">
            <v>√</v>
          </cell>
        </row>
        <row r="999">
          <cell r="AK999">
            <v>11</v>
          </cell>
          <cell r="AL999">
            <v>0</v>
          </cell>
          <cell r="AM999">
            <v>0</v>
          </cell>
          <cell r="AN999">
            <v>0</v>
          </cell>
          <cell r="AO999">
            <v>3</v>
          </cell>
        </row>
        <row r="1000">
          <cell r="E1000" t="str">
            <v>下午</v>
          </cell>
          <cell r="F1000" t="str">
            <v>◇</v>
          </cell>
        </row>
        <row r="1000">
          <cell r="H1000" t="str">
            <v>√</v>
          </cell>
          <cell r="I1000" t="str">
            <v>√</v>
          </cell>
          <cell r="J1000" t="str">
            <v>√</v>
          </cell>
          <cell r="K1000" t="str">
            <v>√</v>
          </cell>
          <cell r="L1000" t="str">
            <v>√</v>
          </cell>
          <cell r="M1000" t="str">
            <v>◇</v>
          </cell>
        </row>
        <row r="1000">
          <cell r="O1000" t="str">
            <v>√</v>
          </cell>
          <cell r="P1000" t="str">
            <v>√</v>
          </cell>
          <cell r="Q1000" t="str">
            <v>√</v>
          </cell>
          <cell r="R1000" t="str">
            <v>√</v>
          </cell>
          <cell r="S1000" t="str">
            <v>√</v>
          </cell>
          <cell r="T1000" t="str">
            <v>◇</v>
          </cell>
        </row>
        <row r="1000">
          <cell r="V1000" t="str">
            <v>√</v>
          </cell>
        </row>
        <row r="1001">
          <cell r="E1001" t="str">
            <v>加班</v>
          </cell>
        </row>
        <row r="1002">
          <cell r="B1002">
            <v>896</v>
          </cell>
          <cell r="C1002" t="str">
            <v>HORN NUN</v>
          </cell>
          <cell r="D1002">
            <v>44320</v>
          </cell>
          <cell r="E1002" t="str">
            <v>上午</v>
          </cell>
          <cell r="F1002" t="str">
            <v>◇</v>
          </cell>
        </row>
        <row r="1002">
          <cell r="H1002" t="str">
            <v>√</v>
          </cell>
          <cell r="I1002" t="str">
            <v>√</v>
          </cell>
          <cell r="J1002" t="str">
            <v>√</v>
          </cell>
          <cell r="K1002" t="str">
            <v>√</v>
          </cell>
          <cell r="L1002" t="str">
            <v>√</v>
          </cell>
          <cell r="M1002" t="str">
            <v>Ο</v>
          </cell>
        </row>
        <row r="1002">
          <cell r="O1002" t="str">
            <v>Ο</v>
          </cell>
          <cell r="P1002" t="str">
            <v>Ο</v>
          </cell>
          <cell r="Q1002" t="str">
            <v>Ο</v>
          </cell>
          <cell r="R1002" t="str">
            <v>Ο</v>
          </cell>
          <cell r="S1002" t="str">
            <v>Ο</v>
          </cell>
          <cell r="T1002" t="str">
            <v>Ο</v>
          </cell>
        </row>
        <row r="1002">
          <cell r="AK1002">
            <v>5</v>
          </cell>
          <cell r="AL1002">
            <v>0</v>
          </cell>
          <cell r="AM1002">
            <v>0</v>
          </cell>
          <cell r="AN1002">
            <v>0</v>
          </cell>
          <cell r="AO1002">
            <v>1</v>
          </cell>
        </row>
        <row r="1003">
          <cell r="E1003" t="str">
            <v>下午</v>
          </cell>
          <cell r="F1003" t="str">
            <v>◇</v>
          </cell>
        </row>
        <row r="1003">
          <cell r="H1003" t="str">
            <v>√</v>
          </cell>
          <cell r="I1003" t="str">
            <v>√</v>
          </cell>
          <cell r="J1003" t="str">
            <v>√</v>
          </cell>
          <cell r="K1003" t="str">
            <v>√</v>
          </cell>
          <cell r="L1003" t="str">
            <v>√</v>
          </cell>
          <cell r="M1003" t="str">
            <v>Ο</v>
          </cell>
        </row>
        <row r="1003">
          <cell r="O1003" t="str">
            <v>Ο</v>
          </cell>
          <cell r="P1003" t="str">
            <v>Ο</v>
          </cell>
          <cell r="Q1003" t="str">
            <v>Ο</v>
          </cell>
          <cell r="R1003" t="str">
            <v>Ο</v>
          </cell>
          <cell r="S1003" t="str">
            <v>Ο</v>
          </cell>
          <cell r="T1003" t="str">
            <v>Ο</v>
          </cell>
        </row>
        <row r="1004">
          <cell r="E1004" t="str">
            <v>加班</v>
          </cell>
        </row>
        <row r="1005">
          <cell r="B1005">
            <v>964</v>
          </cell>
          <cell r="C1005" t="str">
            <v>LONG SA</v>
          </cell>
          <cell r="D1005">
            <v>44340</v>
          </cell>
          <cell r="E1005" t="str">
            <v>上午</v>
          </cell>
          <cell r="F1005" t="str">
            <v>◇</v>
          </cell>
        </row>
        <row r="1005">
          <cell r="H1005" t="str">
            <v>√</v>
          </cell>
          <cell r="I1005" t="str">
            <v>√</v>
          </cell>
          <cell r="J1005" t="str">
            <v>√</v>
          </cell>
          <cell r="K1005" t="str">
            <v>√</v>
          </cell>
          <cell r="L1005" t="str">
            <v>√</v>
          </cell>
          <cell r="M1005" t="str">
            <v>Ο</v>
          </cell>
        </row>
        <row r="1005">
          <cell r="O1005" t="str">
            <v>Ο</v>
          </cell>
          <cell r="P1005" t="str">
            <v>Ο</v>
          </cell>
          <cell r="Q1005" t="str">
            <v>Ο</v>
          </cell>
          <cell r="R1005" t="str">
            <v>Ο</v>
          </cell>
          <cell r="S1005" t="str">
            <v>Ο</v>
          </cell>
          <cell r="T1005" t="str">
            <v>Ο</v>
          </cell>
        </row>
        <row r="1005">
          <cell r="AK1005">
            <v>5</v>
          </cell>
          <cell r="AL1005">
            <v>0</v>
          </cell>
          <cell r="AM1005">
            <v>0</v>
          </cell>
          <cell r="AN1005">
            <v>0</v>
          </cell>
          <cell r="AO1005">
            <v>1</v>
          </cell>
        </row>
        <row r="1006">
          <cell r="E1006" t="str">
            <v>下午</v>
          </cell>
          <cell r="F1006" t="str">
            <v>◇</v>
          </cell>
        </row>
        <row r="1006">
          <cell r="H1006" t="str">
            <v>√</v>
          </cell>
          <cell r="I1006" t="str">
            <v>√</v>
          </cell>
          <cell r="J1006" t="str">
            <v>√</v>
          </cell>
          <cell r="K1006" t="str">
            <v>√</v>
          </cell>
          <cell r="L1006" t="str">
            <v>√</v>
          </cell>
          <cell r="M1006" t="str">
            <v>Ο</v>
          </cell>
        </row>
        <row r="1006">
          <cell r="O1006" t="str">
            <v>Ο</v>
          </cell>
          <cell r="P1006" t="str">
            <v>Ο</v>
          </cell>
          <cell r="Q1006" t="str">
            <v>Ο</v>
          </cell>
          <cell r="R1006" t="str">
            <v>Ο</v>
          </cell>
          <cell r="S1006" t="str">
            <v>Ο</v>
          </cell>
          <cell r="T1006" t="str">
            <v>Ο</v>
          </cell>
        </row>
        <row r="1007">
          <cell r="E1007" t="str">
            <v>加班</v>
          </cell>
        </row>
        <row r="1008">
          <cell r="B1008">
            <v>960</v>
          </cell>
          <cell r="C1008" t="str">
            <v>VAN CHHORVY</v>
          </cell>
          <cell r="D1008">
            <v>44341</v>
          </cell>
          <cell r="E1008" t="str">
            <v>上午</v>
          </cell>
          <cell r="F1008" t="str">
            <v>◇</v>
          </cell>
        </row>
        <row r="1008">
          <cell r="H1008" t="str">
            <v>√</v>
          </cell>
          <cell r="I1008" t="str">
            <v>√</v>
          </cell>
          <cell r="J1008" t="str">
            <v>√</v>
          </cell>
          <cell r="K1008" t="str">
            <v>√</v>
          </cell>
          <cell r="L1008" t="str">
            <v>√</v>
          </cell>
          <cell r="M1008" t="str">
            <v>Ο</v>
          </cell>
        </row>
        <row r="1008">
          <cell r="O1008" t="str">
            <v>Ο</v>
          </cell>
          <cell r="P1008" t="str">
            <v>Ο</v>
          </cell>
          <cell r="Q1008" t="str">
            <v>Ο</v>
          </cell>
          <cell r="R1008" t="str">
            <v>Ο</v>
          </cell>
          <cell r="S1008" t="str">
            <v>Ο</v>
          </cell>
          <cell r="T1008" t="str">
            <v>Ο</v>
          </cell>
        </row>
        <row r="1008">
          <cell r="AK1008">
            <v>5</v>
          </cell>
          <cell r="AL1008">
            <v>0</v>
          </cell>
          <cell r="AM1008">
            <v>0</v>
          </cell>
          <cell r="AN1008">
            <v>0</v>
          </cell>
          <cell r="AO1008">
            <v>1</v>
          </cell>
        </row>
        <row r="1009">
          <cell r="E1009" t="str">
            <v>下午</v>
          </cell>
          <cell r="F1009" t="str">
            <v>◇</v>
          </cell>
        </row>
        <row r="1009">
          <cell r="H1009" t="str">
            <v>√</v>
          </cell>
          <cell r="I1009" t="str">
            <v>√</v>
          </cell>
          <cell r="J1009" t="str">
            <v>√</v>
          </cell>
          <cell r="K1009" t="str">
            <v>√</v>
          </cell>
          <cell r="L1009" t="str">
            <v>√</v>
          </cell>
          <cell r="M1009" t="str">
            <v>Ο</v>
          </cell>
        </row>
        <row r="1009">
          <cell r="O1009" t="str">
            <v>Ο</v>
          </cell>
          <cell r="P1009" t="str">
            <v>Ο</v>
          </cell>
          <cell r="Q1009" t="str">
            <v>Ο</v>
          </cell>
          <cell r="R1009" t="str">
            <v>Ο</v>
          </cell>
          <cell r="S1009" t="str">
            <v>Ο</v>
          </cell>
          <cell r="T1009" t="str">
            <v>Ο</v>
          </cell>
        </row>
        <row r="1010">
          <cell r="E1010" t="str">
            <v>加班</v>
          </cell>
        </row>
        <row r="1011">
          <cell r="B1011">
            <v>1039</v>
          </cell>
          <cell r="C1011" t="str">
            <v>YANN NORA</v>
          </cell>
          <cell r="D1011">
            <v>44410</v>
          </cell>
          <cell r="E1011" t="str">
            <v>上午</v>
          </cell>
          <cell r="F1011" t="str">
            <v>◇</v>
          </cell>
        </row>
        <row r="1011">
          <cell r="H1011" t="str">
            <v>√</v>
          </cell>
          <cell r="I1011" t="str">
            <v>√</v>
          </cell>
          <cell r="J1011" t="str">
            <v>√</v>
          </cell>
          <cell r="K1011" t="str">
            <v>√</v>
          </cell>
          <cell r="L1011" t="str">
            <v>√</v>
          </cell>
          <cell r="M1011" t="str">
            <v>√</v>
          </cell>
        </row>
        <row r="1011">
          <cell r="O1011" t="str">
            <v>√</v>
          </cell>
          <cell r="P1011" t="str">
            <v>√</v>
          </cell>
          <cell r="Q1011" t="str">
            <v>√</v>
          </cell>
          <cell r="R1011" t="str">
            <v>√</v>
          </cell>
          <cell r="S1011" t="str">
            <v>√</v>
          </cell>
          <cell r="T1011" t="str">
            <v>√</v>
          </cell>
        </row>
        <row r="1011">
          <cell r="V1011" t="str">
            <v>√</v>
          </cell>
          <cell r="W1011" t="str">
            <v>√</v>
          </cell>
          <cell r="X1011" t="str">
            <v>√</v>
          </cell>
          <cell r="Y1011" t="str">
            <v>√</v>
          </cell>
          <cell r="Z1011" t="str">
            <v>√</v>
          </cell>
        </row>
        <row r="1011">
          <cell r="AD1011" t="str">
            <v>◇</v>
          </cell>
          <cell r="AE1011" t="str">
            <v>◇</v>
          </cell>
          <cell r="AF1011" t="str">
            <v>◇</v>
          </cell>
          <cell r="AG1011" t="str">
            <v>◇</v>
          </cell>
          <cell r="AH1011" t="str">
            <v>√</v>
          </cell>
        </row>
        <row r="1011">
          <cell r="AJ1011" t="str">
            <v>√</v>
          </cell>
          <cell r="AK1011">
            <v>19</v>
          </cell>
          <cell r="AL1011">
            <v>0</v>
          </cell>
          <cell r="AM1011">
            <v>0</v>
          </cell>
          <cell r="AN1011">
            <v>0</v>
          </cell>
          <cell r="AO1011">
            <v>5</v>
          </cell>
        </row>
        <row r="1012">
          <cell r="E1012" t="str">
            <v>下午</v>
          </cell>
          <cell r="F1012" t="str">
            <v>◇</v>
          </cell>
        </row>
        <row r="1012">
          <cell r="H1012" t="str">
            <v>√</v>
          </cell>
          <cell r="I1012" t="str">
            <v>√</v>
          </cell>
          <cell r="J1012" t="str">
            <v>√</v>
          </cell>
          <cell r="K1012" t="str">
            <v>√</v>
          </cell>
          <cell r="L1012" t="str">
            <v>√</v>
          </cell>
          <cell r="M1012" t="str">
            <v>√</v>
          </cell>
        </row>
        <row r="1012">
          <cell r="O1012" t="str">
            <v>√</v>
          </cell>
          <cell r="P1012" t="str">
            <v>√</v>
          </cell>
          <cell r="Q1012" t="str">
            <v>√</v>
          </cell>
          <cell r="R1012" t="str">
            <v>√</v>
          </cell>
          <cell r="S1012" t="str">
            <v>√</v>
          </cell>
          <cell r="T1012" t="str">
            <v>√</v>
          </cell>
        </row>
        <row r="1012">
          <cell r="V1012" t="str">
            <v>√</v>
          </cell>
          <cell r="W1012" t="str">
            <v>√</v>
          </cell>
          <cell r="X1012" t="str">
            <v>√</v>
          </cell>
          <cell r="Y1012" t="str">
            <v>√</v>
          </cell>
          <cell r="Z1012" t="str">
            <v>√</v>
          </cell>
        </row>
        <row r="1012">
          <cell r="AD1012" t="str">
            <v>◇</v>
          </cell>
          <cell r="AE1012" t="str">
            <v>◇</v>
          </cell>
          <cell r="AF1012" t="str">
            <v>◇</v>
          </cell>
          <cell r="AG1012" t="str">
            <v>◇</v>
          </cell>
          <cell r="AH1012" t="str">
            <v>√</v>
          </cell>
        </row>
        <row r="1012">
          <cell r="AJ1012" t="str">
            <v>√</v>
          </cell>
        </row>
        <row r="1013">
          <cell r="E1013" t="str">
            <v>加班</v>
          </cell>
        </row>
        <row r="1014">
          <cell r="B1014">
            <v>1076</v>
          </cell>
          <cell r="C1014" t="str">
            <v>KAY SOKRTHEA</v>
          </cell>
          <cell r="D1014">
            <v>44418</v>
          </cell>
          <cell r="E1014" t="str">
            <v>上午</v>
          </cell>
          <cell r="F1014" t="str">
            <v>◇</v>
          </cell>
        </row>
        <row r="1014">
          <cell r="H1014" t="str">
            <v>√</v>
          </cell>
          <cell r="I1014" t="str">
            <v>√</v>
          </cell>
          <cell r="J1014" t="str">
            <v>√</v>
          </cell>
          <cell r="K1014" t="str">
            <v>√</v>
          </cell>
          <cell r="L1014" t="str">
            <v>√</v>
          </cell>
          <cell r="M1014" t="str">
            <v>Ο</v>
          </cell>
        </row>
        <row r="1014">
          <cell r="O1014" t="str">
            <v>Ο</v>
          </cell>
          <cell r="P1014" t="str">
            <v>Ο</v>
          </cell>
          <cell r="Q1014" t="str">
            <v>Ο</v>
          </cell>
          <cell r="R1014" t="str">
            <v>Ο</v>
          </cell>
          <cell r="S1014" t="str">
            <v>Ο</v>
          </cell>
          <cell r="T1014" t="str">
            <v>Ο</v>
          </cell>
        </row>
        <row r="1014">
          <cell r="AK1014">
            <v>5</v>
          </cell>
          <cell r="AL1014">
            <v>0</v>
          </cell>
          <cell r="AM1014">
            <v>0</v>
          </cell>
          <cell r="AN1014">
            <v>0</v>
          </cell>
          <cell r="AO1014">
            <v>1</v>
          </cell>
        </row>
        <row r="1015">
          <cell r="E1015" t="str">
            <v>下午</v>
          </cell>
          <cell r="F1015" t="str">
            <v>◇</v>
          </cell>
        </row>
        <row r="1015">
          <cell r="H1015" t="str">
            <v>√</v>
          </cell>
          <cell r="I1015" t="str">
            <v>√</v>
          </cell>
          <cell r="J1015" t="str">
            <v>√</v>
          </cell>
          <cell r="K1015" t="str">
            <v>√</v>
          </cell>
          <cell r="L1015" t="str">
            <v>√</v>
          </cell>
          <cell r="M1015" t="str">
            <v>Ο</v>
          </cell>
        </row>
        <row r="1015">
          <cell r="O1015" t="str">
            <v>Ο</v>
          </cell>
          <cell r="P1015" t="str">
            <v>Ο</v>
          </cell>
          <cell r="Q1015" t="str">
            <v>Ο</v>
          </cell>
          <cell r="R1015" t="str">
            <v>Ο</v>
          </cell>
          <cell r="S1015" t="str">
            <v>Ο</v>
          </cell>
          <cell r="T1015" t="str">
            <v>Ο</v>
          </cell>
        </row>
        <row r="1016">
          <cell r="E1016" t="str">
            <v>加班</v>
          </cell>
        </row>
        <row r="1017">
          <cell r="B1017">
            <v>1087</v>
          </cell>
          <cell r="C1017" t="str">
            <v>MOEUNG SARY</v>
          </cell>
          <cell r="D1017">
            <v>44418</v>
          </cell>
          <cell r="E1017" t="str">
            <v>上午</v>
          </cell>
          <cell r="F1017" t="str">
            <v>◇</v>
          </cell>
        </row>
        <row r="1017">
          <cell r="H1017" t="str">
            <v>√</v>
          </cell>
          <cell r="I1017" t="str">
            <v>√</v>
          </cell>
          <cell r="J1017" t="str">
            <v>√</v>
          </cell>
          <cell r="K1017" t="str">
            <v>√</v>
          </cell>
          <cell r="L1017" t="str">
            <v>√</v>
          </cell>
          <cell r="M1017" t="str">
            <v>Ο</v>
          </cell>
        </row>
        <row r="1017">
          <cell r="O1017" t="str">
            <v>Ο</v>
          </cell>
          <cell r="P1017" t="str">
            <v>Ο</v>
          </cell>
          <cell r="Q1017" t="str">
            <v>Ο</v>
          </cell>
          <cell r="R1017" t="str">
            <v>Ο</v>
          </cell>
          <cell r="S1017" t="str">
            <v>Ο</v>
          </cell>
          <cell r="T1017" t="str">
            <v>Ο</v>
          </cell>
        </row>
        <row r="1017">
          <cell r="AK1017">
            <v>5</v>
          </cell>
          <cell r="AL1017">
            <v>0</v>
          </cell>
          <cell r="AM1017">
            <v>0</v>
          </cell>
          <cell r="AN1017">
            <v>0</v>
          </cell>
          <cell r="AO1017">
            <v>1</v>
          </cell>
        </row>
        <row r="1018">
          <cell r="E1018" t="str">
            <v>下午</v>
          </cell>
          <cell r="F1018" t="str">
            <v>◇</v>
          </cell>
        </row>
        <row r="1018">
          <cell r="H1018" t="str">
            <v>√</v>
          </cell>
          <cell r="I1018" t="str">
            <v>√</v>
          </cell>
          <cell r="J1018" t="str">
            <v>√</v>
          </cell>
          <cell r="K1018" t="str">
            <v>√</v>
          </cell>
          <cell r="L1018" t="str">
            <v>√</v>
          </cell>
          <cell r="M1018" t="str">
            <v>Ο</v>
          </cell>
        </row>
        <row r="1018">
          <cell r="O1018" t="str">
            <v>Ο</v>
          </cell>
          <cell r="P1018" t="str">
            <v>Ο</v>
          </cell>
          <cell r="Q1018" t="str">
            <v>Ο</v>
          </cell>
          <cell r="R1018" t="str">
            <v>Ο</v>
          </cell>
          <cell r="S1018" t="str">
            <v>Ο</v>
          </cell>
          <cell r="T1018" t="str">
            <v>Ο</v>
          </cell>
        </row>
        <row r="1019">
          <cell r="E1019" t="str">
            <v>加班</v>
          </cell>
        </row>
        <row r="1020">
          <cell r="B1020">
            <v>1163</v>
          </cell>
          <cell r="C1020" t="str">
            <v>YAN SREYPOV</v>
          </cell>
          <cell r="D1020">
            <v>44424</v>
          </cell>
          <cell r="E1020" t="str">
            <v>上午</v>
          </cell>
          <cell r="F1020" t="str">
            <v>◇</v>
          </cell>
        </row>
        <row r="1020">
          <cell r="H1020" t="str">
            <v>√</v>
          </cell>
          <cell r="I1020" t="str">
            <v>√</v>
          </cell>
          <cell r="J1020" t="str">
            <v>√</v>
          </cell>
          <cell r="K1020" t="str">
            <v>√</v>
          </cell>
          <cell r="L1020" t="str">
            <v>√</v>
          </cell>
          <cell r="M1020" t="str">
            <v>Ο</v>
          </cell>
        </row>
        <row r="1020">
          <cell r="O1020" t="str">
            <v>Ο</v>
          </cell>
          <cell r="P1020" t="str">
            <v>Ο</v>
          </cell>
          <cell r="Q1020" t="str">
            <v>Ο</v>
          </cell>
          <cell r="R1020" t="str">
            <v>Ο</v>
          </cell>
          <cell r="S1020" t="str">
            <v>Ο</v>
          </cell>
          <cell r="T1020" t="str">
            <v>Ο</v>
          </cell>
        </row>
        <row r="1020">
          <cell r="AK1020">
            <v>5</v>
          </cell>
          <cell r="AL1020">
            <v>0</v>
          </cell>
          <cell r="AM1020">
            <v>0</v>
          </cell>
          <cell r="AN1020">
            <v>0</v>
          </cell>
          <cell r="AO1020">
            <v>1</v>
          </cell>
        </row>
        <row r="1021">
          <cell r="E1021" t="str">
            <v>下午</v>
          </cell>
          <cell r="F1021" t="str">
            <v>◇</v>
          </cell>
        </row>
        <row r="1021">
          <cell r="H1021" t="str">
            <v>√</v>
          </cell>
          <cell r="I1021" t="str">
            <v>√</v>
          </cell>
          <cell r="J1021" t="str">
            <v>√</v>
          </cell>
          <cell r="K1021" t="str">
            <v>√</v>
          </cell>
          <cell r="L1021" t="str">
            <v>√</v>
          </cell>
          <cell r="M1021" t="str">
            <v>Ο</v>
          </cell>
        </row>
        <row r="1021">
          <cell r="O1021" t="str">
            <v>Ο</v>
          </cell>
          <cell r="P1021" t="str">
            <v>Ο</v>
          </cell>
          <cell r="Q1021" t="str">
            <v>Ο</v>
          </cell>
          <cell r="R1021" t="str">
            <v>Ο</v>
          </cell>
          <cell r="S1021" t="str">
            <v>Ο</v>
          </cell>
          <cell r="T1021" t="str">
            <v>Ο</v>
          </cell>
        </row>
        <row r="1022">
          <cell r="E1022" t="str">
            <v>加班</v>
          </cell>
        </row>
        <row r="1023">
          <cell r="B1023">
            <v>1164</v>
          </cell>
          <cell r="C1023" t="str">
            <v>SOM BOROEUN</v>
          </cell>
          <cell r="D1023">
            <v>44425</v>
          </cell>
          <cell r="E1023" t="str">
            <v>上午</v>
          </cell>
          <cell r="F1023" t="str">
            <v>◇</v>
          </cell>
        </row>
        <row r="1023">
          <cell r="H1023" t="str">
            <v>√</v>
          </cell>
          <cell r="I1023" t="str">
            <v>√</v>
          </cell>
          <cell r="J1023" t="str">
            <v>√</v>
          </cell>
          <cell r="K1023" t="str">
            <v>√</v>
          </cell>
          <cell r="L1023" t="str">
            <v>√</v>
          </cell>
          <cell r="M1023" t="str">
            <v>Ο</v>
          </cell>
        </row>
        <row r="1023">
          <cell r="O1023" t="str">
            <v>Ο</v>
          </cell>
          <cell r="P1023" t="str">
            <v>Ο</v>
          </cell>
          <cell r="Q1023" t="str">
            <v>Ο</v>
          </cell>
          <cell r="R1023" t="str">
            <v>Ο</v>
          </cell>
          <cell r="S1023" t="str">
            <v>Ο</v>
          </cell>
          <cell r="T1023" t="str">
            <v>Ο</v>
          </cell>
        </row>
        <row r="1023">
          <cell r="AK1023">
            <v>5</v>
          </cell>
          <cell r="AL1023">
            <v>0</v>
          </cell>
          <cell r="AM1023">
            <v>0</v>
          </cell>
          <cell r="AN1023">
            <v>0</v>
          </cell>
          <cell r="AO1023">
            <v>1</v>
          </cell>
        </row>
        <row r="1024">
          <cell r="E1024" t="str">
            <v>下午</v>
          </cell>
          <cell r="F1024" t="str">
            <v>◇</v>
          </cell>
        </row>
        <row r="1024">
          <cell r="H1024" t="str">
            <v>√</v>
          </cell>
          <cell r="I1024" t="str">
            <v>√</v>
          </cell>
          <cell r="J1024" t="str">
            <v>√</v>
          </cell>
          <cell r="K1024" t="str">
            <v>√</v>
          </cell>
          <cell r="L1024" t="str">
            <v>√</v>
          </cell>
          <cell r="M1024" t="str">
            <v>Ο</v>
          </cell>
        </row>
        <row r="1024">
          <cell r="O1024" t="str">
            <v>Ο</v>
          </cell>
          <cell r="P1024" t="str">
            <v>Ο</v>
          </cell>
          <cell r="Q1024" t="str">
            <v>Ο</v>
          </cell>
          <cell r="R1024" t="str">
            <v>Ο</v>
          </cell>
          <cell r="S1024" t="str">
            <v>Ο</v>
          </cell>
          <cell r="T1024" t="str">
            <v>Ο</v>
          </cell>
        </row>
        <row r="1025">
          <cell r="E1025" t="str">
            <v>加班</v>
          </cell>
        </row>
        <row r="1026">
          <cell r="B1026">
            <v>1206</v>
          </cell>
          <cell r="C1026" t="str">
            <v>CHOEM VANRY</v>
          </cell>
          <cell r="D1026">
            <v>44453</v>
          </cell>
          <cell r="E1026" t="str">
            <v>上午</v>
          </cell>
          <cell r="F1026" t="str">
            <v>◇</v>
          </cell>
        </row>
        <row r="1026">
          <cell r="H1026" t="str">
            <v>×</v>
          </cell>
          <cell r="I1026" t="str">
            <v>√</v>
          </cell>
          <cell r="J1026" t="str">
            <v>√</v>
          </cell>
          <cell r="K1026" t="str">
            <v>√</v>
          </cell>
          <cell r="L1026" t="str">
            <v>√</v>
          </cell>
          <cell r="M1026" t="str">
            <v>Ο</v>
          </cell>
        </row>
        <row r="1026">
          <cell r="O1026" t="str">
            <v>Ο</v>
          </cell>
          <cell r="P1026" t="str">
            <v>Ο</v>
          </cell>
          <cell r="Q1026" t="str">
            <v>Ο</v>
          </cell>
          <cell r="R1026" t="str">
            <v>Ο</v>
          </cell>
          <cell r="S1026" t="str">
            <v>Ο</v>
          </cell>
          <cell r="T1026" t="str">
            <v>Ο</v>
          </cell>
        </row>
        <row r="1026">
          <cell r="AK1026">
            <v>4</v>
          </cell>
          <cell r="AL1026">
            <v>0</v>
          </cell>
          <cell r="AM1026">
            <v>0</v>
          </cell>
          <cell r="AN1026">
            <v>0</v>
          </cell>
          <cell r="AO1026">
            <v>1</v>
          </cell>
        </row>
        <row r="1027">
          <cell r="E1027" t="str">
            <v>下午</v>
          </cell>
          <cell r="F1027" t="str">
            <v>◇</v>
          </cell>
        </row>
        <row r="1027">
          <cell r="H1027" t="str">
            <v>×</v>
          </cell>
          <cell r="I1027" t="str">
            <v>√</v>
          </cell>
          <cell r="J1027" t="str">
            <v>√</v>
          </cell>
          <cell r="K1027" t="str">
            <v>√</v>
          </cell>
          <cell r="L1027" t="str">
            <v>√</v>
          </cell>
          <cell r="M1027" t="str">
            <v>Ο</v>
          </cell>
        </row>
        <row r="1027">
          <cell r="O1027" t="str">
            <v>Ο</v>
          </cell>
          <cell r="P1027" t="str">
            <v>Ο</v>
          </cell>
          <cell r="Q1027" t="str">
            <v>Ο</v>
          </cell>
          <cell r="R1027" t="str">
            <v>Ο</v>
          </cell>
          <cell r="S1027" t="str">
            <v>Ο</v>
          </cell>
          <cell r="T1027" t="str">
            <v>Ο</v>
          </cell>
        </row>
        <row r="1028">
          <cell r="E1028" t="str">
            <v>加班</v>
          </cell>
        </row>
        <row r="1029">
          <cell r="B1029">
            <v>1224</v>
          </cell>
          <cell r="C1029" t="str">
            <v>SUOS RA</v>
          </cell>
          <cell r="D1029">
            <v>44477</v>
          </cell>
          <cell r="E1029" t="str">
            <v>上午</v>
          </cell>
          <cell r="F1029" t="str">
            <v>◇</v>
          </cell>
        </row>
        <row r="1029">
          <cell r="H1029" t="str">
            <v>√</v>
          </cell>
          <cell r="I1029" t="str">
            <v>√</v>
          </cell>
          <cell r="J1029" t="str">
            <v>√</v>
          </cell>
          <cell r="K1029" t="str">
            <v>√</v>
          </cell>
          <cell r="L1029" t="str">
            <v>√</v>
          </cell>
          <cell r="M1029" t="str">
            <v>Ο</v>
          </cell>
        </row>
        <row r="1029">
          <cell r="O1029" t="str">
            <v>Ο</v>
          </cell>
          <cell r="P1029" t="str">
            <v>Ο</v>
          </cell>
          <cell r="Q1029" t="str">
            <v>Ο</v>
          </cell>
          <cell r="R1029" t="str">
            <v>Ο</v>
          </cell>
          <cell r="S1029" t="str">
            <v>Ο</v>
          </cell>
          <cell r="T1029" t="str">
            <v>Ο</v>
          </cell>
        </row>
        <row r="1029">
          <cell r="AK1029">
            <v>5</v>
          </cell>
          <cell r="AL1029">
            <v>0</v>
          </cell>
          <cell r="AM1029">
            <v>0</v>
          </cell>
          <cell r="AN1029">
            <v>0</v>
          </cell>
          <cell r="AO1029">
            <v>1</v>
          </cell>
        </row>
        <row r="1030">
          <cell r="E1030" t="str">
            <v>下午</v>
          </cell>
          <cell r="F1030" t="str">
            <v>◇</v>
          </cell>
        </row>
        <row r="1030">
          <cell r="H1030" t="str">
            <v>√</v>
          </cell>
          <cell r="I1030" t="str">
            <v>√</v>
          </cell>
          <cell r="J1030" t="str">
            <v>√</v>
          </cell>
          <cell r="K1030" t="str">
            <v>√</v>
          </cell>
          <cell r="L1030" t="str">
            <v>√</v>
          </cell>
          <cell r="M1030" t="str">
            <v>Ο</v>
          </cell>
        </row>
        <row r="1030">
          <cell r="O1030" t="str">
            <v>Ο</v>
          </cell>
          <cell r="P1030" t="str">
            <v>Ο</v>
          </cell>
          <cell r="Q1030" t="str">
            <v>Ο</v>
          </cell>
          <cell r="R1030" t="str">
            <v>Ο</v>
          </cell>
          <cell r="S1030" t="str">
            <v>Ο</v>
          </cell>
          <cell r="T1030" t="str">
            <v>Ο</v>
          </cell>
        </row>
        <row r="1031">
          <cell r="E1031" t="str">
            <v>加班</v>
          </cell>
        </row>
        <row r="1032">
          <cell r="B1032">
            <v>1227</v>
          </cell>
          <cell r="C1032" t="str">
            <v>PHATH SINAT</v>
          </cell>
          <cell r="D1032">
            <v>44480</v>
          </cell>
          <cell r="E1032" t="str">
            <v>上午</v>
          </cell>
          <cell r="F1032" t="str">
            <v>◇</v>
          </cell>
        </row>
        <row r="1032">
          <cell r="H1032" t="str">
            <v>√</v>
          </cell>
          <cell r="I1032" t="str">
            <v>√</v>
          </cell>
          <cell r="J1032" t="str">
            <v>√</v>
          </cell>
          <cell r="K1032" t="str">
            <v>√</v>
          </cell>
          <cell r="L1032" t="str">
            <v>√</v>
          </cell>
          <cell r="M1032" t="str">
            <v>Ο</v>
          </cell>
        </row>
        <row r="1032">
          <cell r="O1032" t="str">
            <v>Ο</v>
          </cell>
          <cell r="P1032" t="str">
            <v>Ο</v>
          </cell>
          <cell r="Q1032" t="str">
            <v>Ο</v>
          </cell>
          <cell r="R1032" t="str">
            <v>Ο</v>
          </cell>
          <cell r="S1032" t="str">
            <v>Ο</v>
          </cell>
          <cell r="T1032" t="str">
            <v>Ο</v>
          </cell>
        </row>
        <row r="1032">
          <cell r="AK1032">
            <v>5</v>
          </cell>
          <cell r="AL1032">
            <v>0</v>
          </cell>
          <cell r="AM1032">
            <v>0</v>
          </cell>
          <cell r="AN1032">
            <v>0</v>
          </cell>
          <cell r="AO1032">
            <v>1</v>
          </cell>
        </row>
        <row r="1033">
          <cell r="E1033" t="str">
            <v>下午</v>
          </cell>
          <cell r="F1033" t="str">
            <v>◇</v>
          </cell>
        </row>
        <row r="1033">
          <cell r="H1033" t="str">
            <v>√</v>
          </cell>
          <cell r="I1033" t="str">
            <v>√</v>
          </cell>
          <cell r="J1033" t="str">
            <v>√</v>
          </cell>
          <cell r="K1033" t="str">
            <v>√</v>
          </cell>
          <cell r="L1033" t="str">
            <v>√</v>
          </cell>
          <cell r="M1033" t="str">
            <v>Ο</v>
          </cell>
        </row>
        <row r="1033">
          <cell r="O1033" t="str">
            <v>Ο</v>
          </cell>
          <cell r="P1033" t="str">
            <v>Ο</v>
          </cell>
          <cell r="Q1033" t="str">
            <v>Ο</v>
          </cell>
          <cell r="R1033" t="str">
            <v>Ο</v>
          </cell>
          <cell r="S1033" t="str">
            <v>Ο</v>
          </cell>
          <cell r="T1033" t="str">
            <v>Ο</v>
          </cell>
        </row>
        <row r="1034">
          <cell r="E1034" t="str">
            <v>加班</v>
          </cell>
        </row>
        <row r="1035">
          <cell r="B1035">
            <v>1231</v>
          </cell>
          <cell r="C1035" t="str">
            <v>KOEUT CHANDARA</v>
          </cell>
          <cell r="D1035">
            <v>44482</v>
          </cell>
          <cell r="E1035" t="str">
            <v>上午</v>
          </cell>
          <cell r="F1035" t="str">
            <v>◇</v>
          </cell>
        </row>
        <row r="1035">
          <cell r="H1035" t="str">
            <v>√</v>
          </cell>
          <cell r="I1035" t="str">
            <v>√</v>
          </cell>
          <cell r="J1035" t="str">
            <v>√</v>
          </cell>
          <cell r="K1035" t="str">
            <v>√</v>
          </cell>
          <cell r="L1035" t="str">
            <v>Ο</v>
          </cell>
          <cell r="M1035" t="str">
            <v>Ο</v>
          </cell>
        </row>
        <row r="1035">
          <cell r="O1035" t="str">
            <v>Ο</v>
          </cell>
          <cell r="P1035" t="str">
            <v>Ο</v>
          </cell>
          <cell r="Q1035" t="str">
            <v>Ο</v>
          </cell>
          <cell r="R1035" t="str">
            <v>Ο</v>
          </cell>
          <cell r="S1035" t="str">
            <v>Ο</v>
          </cell>
          <cell r="T1035" t="str">
            <v>Ο</v>
          </cell>
        </row>
        <row r="1035">
          <cell r="AK1035">
            <v>4</v>
          </cell>
          <cell r="AL1035">
            <v>0</v>
          </cell>
          <cell r="AM1035">
            <v>0</v>
          </cell>
          <cell r="AN1035">
            <v>0</v>
          </cell>
          <cell r="AO1035">
            <v>1</v>
          </cell>
        </row>
        <row r="1036">
          <cell r="E1036" t="str">
            <v>下午</v>
          </cell>
          <cell r="F1036" t="str">
            <v>◇</v>
          </cell>
        </row>
        <row r="1036">
          <cell r="H1036" t="str">
            <v>√</v>
          </cell>
          <cell r="I1036" t="str">
            <v>√</v>
          </cell>
          <cell r="J1036" t="str">
            <v>√</v>
          </cell>
          <cell r="K1036" t="str">
            <v>√</v>
          </cell>
          <cell r="L1036" t="str">
            <v>Ο</v>
          </cell>
          <cell r="M1036" t="str">
            <v>Ο</v>
          </cell>
        </row>
        <row r="1036">
          <cell r="O1036" t="str">
            <v>Ο</v>
          </cell>
          <cell r="P1036" t="str">
            <v>Ο</v>
          </cell>
          <cell r="Q1036" t="str">
            <v>Ο</v>
          </cell>
          <cell r="R1036" t="str">
            <v>Ο</v>
          </cell>
          <cell r="S1036" t="str">
            <v>Ο</v>
          </cell>
          <cell r="T1036" t="str">
            <v>Ο</v>
          </cell>
        </row>
        <row r="1037">
          <cell r="E1037" t="str">
            <v>加班</v>
          </cell>
        </row>
        <row r="1038">
          <cell r="B1038">
            <v>1365</v>
          </cell>
          <cell r="C1038" t="str">
            <v>SUOS CHAN</v>
          </cell>
          <cell r="D1038">
            <v>44524</v>
          </cell>
          <cell r="E1038" t="str">
            <v>上午</v>
          </cell>
          <cell r="F1038" t="str">
            <v>◇</v>
          </cell>
        </row>
        <row r="1038">
          <cell r="H1038" t="str">
            <v>√</v>
          </cell>
          <cell r="I1038" t="str">
            <v>√</v>
          </cell>
          <cell r="J1038" t="str">
            <v>√</v>
          </cell>
          <cell r="K1038" t="str">
            <v>√</v>
          </cell>
          <cell r="L1038" t="str">
            <v>√</v>
          </cell>
          <cell r="M1038" t="str">
            <v>Ο</v>
          </cell>
        </row>
        <row r="1038">
          <cell r="O1038" t="str">
            <v>Ο</v>
          </cell>
          <cell r="P1038" t="str">
            <v>Ο</v>
          </cell>
          <cell r="Q1038" t="str">
            <v>Ο</v>
          </cell>
          <cell r="R1038" t="str">
            <v>Ο</v>
          </cell>
          <cell r="S1038" t="str">
            <v>Ο</v>
          </cell>
          <cell r="T1038" t="str">
            <v>Ο</v>
          </cell>
        </row>
        <row r="1038">
          <cell r="AK1038">
            <v>5</v>
          </cell>
          <cell r="AL1038">
            <v>0</v>
          </cell>
          <cell r="AM1038">
            <v>0</v>
          </cell>
          <cell r="AN1038">
            <v>0</v>
          </cell>
          <cell r="AO1038">
            <v>1</v>
          </cell>
        </row>
        <row r="1039">
          <cell r="E1039" t="str">
            <v>下午</v>
          </cell>
          <cell r="F1039" t="str">
            <v>◇</v>
          </cell>
        </row>
        <row r="1039">
          <cell r="H1039" t="str">
            <v>√</v>
          </cell>
          <cell r="I1039" t="str">
            <v>√</v>
          </cell>
          <cell r="J1039" t="str">
            <v>√</v>
          </cell>
          <cell r="K1039" t="str">
            <v>√</v>
          </cell>
          <cell r="L1039" t="str">
            <v>√</v>
          </cell>
          <cell r="M1039" t="str">
            <v>Ο</v>
          </cell>
        </row>
        <row r="1039">
          <cell r="O1039" t="str">
            <v>Ο</v>
          </cell>
          <cell r="P1039" t="str">
            <v>Ο</v>
          </cell>
          <cell r="Q1039" t="str">
            <v>Ο</v>
          </cell>
          <cell r="R1039" t="str">
            <v>Ο</v>
          </cell>
          <cell r="S1039" t="str">
            <v>Ο</v>
          </cell>
          <cell r="T1039" t="str">
            <v>Ο</v>
          </cell>
        </row>
        <row r="1040">
          <cell r="E1040" t="str">
            <v>加班</v>
          </cell>
        </row>
        <row r="1041">
          <cell r="B1041">
            <v>1386</v>
          </cell>
          <cell r="C1041" t="str">
            <v>NEANG SIEKNA</v>
          </cell>
          <cell r="D1041">
            <v>44530</v>
          </cell>
          <cell r="E1041" t="str">
            <v>上午</v>
          </cell>
          <cell r="F1041" t="str">
            <v>◇</v>
          </cell>
        </row>
        <row r="1041">
          <cell r="H1041" t="str">
            <v>√</v>
          </cell>
          <cell r="I1041" t="str">
            <v>Δ</v>
          </cell>
          <cell r="J1041" t="str">
            <v>√</v>
          </cell>
          <cell r="K1041" t="str">
            <v>√</v>
          </cell>
          <cell r="L1041" t="str">
            <v>√</v>
          </cell>
          <cell r="M1041" t="str">
            <v>Ο</v>
          </cell>
        </row>
        <row r="1041">
          <cell r="O1041" t="str">
            <v>Ο</v>
          </cell>
          <cell r="P1041" t="str">
            <v>Ο</v>
          </cell>
          <cell r="Q1041" t="str">
            <v>Ο</v>
          </cell>
          <cell r="R1041" t="str">
            <v>Ο</v>
          </cell>
          <cell r="S1041" t="str">
            <v>Ο</v>
          </cell>
          <cell r="T1041" t="str">
            <v>Ο</v>
          </cell>
        </row>
        <row r="1041">
          <cell r="AK1041">
            <v>4</v>
          </cell>
          <cell r="AL1041">
            <v>0</v>
          </cell>
          <cell r="AM1041">
            <v>1</v>
          </cell>
          <cell r="AN1041">
            <v>0</v>
          </cell>
          <cell r="AO1041">
            <v>1</v>
          </cell>
        </row>
        <row r="1042">
          <cell r="E1042" t="str">
            <v>下午</v>
          </cell>
          <cell r="F1042" t="str">
            <v>◇</v>
          </cell>
        </row>
        <row r="1042">
          <cell r="H1042" t="str">
            <v>√</v>
          </cell>
          <cell r="I1042" t="str">
            <v>Δ</v>
          </cell>
          <cell r="J1042" t="str">
            <v>√</v>
          </cell>
          <cell r="K1042" t="str">
            <v>√</v>
          </cell>
          <cell r="L1042" t="str">
            <v>√</v>
          </cell>
          <cell r="M1042" t="str">
            <v>Ο</v>
          </cell>
        </row>
        <row r="1042">
          <cell r="O1042" t="str">
            <v>Ο</v>
          </cell>
          <cell r="P1042" t="str">
            <v>Ο</v>
          </cell>
          <cell r="Q1042" t="str">
            <v>Ο</v>
          </cell>
          <cell r="R1042" t="str">
            <v>Ο</v>
          </cell>
          <cell r="S1042" t="str">
            <v>Ο</v>
          </cell>
          <cell r="T1042" t="str">
            <v>Ο</v>
          </cell>
        </row>
        <row r="1043">
          <cell r="E1043" t="str">
            <v>加班</v>
          </cell>
        </row>
        <row r="1044">
          <cell r="B1044">
            <v>1451</v>
          </cell>
          <cell r="C1044" t="str">
            <v>PIN PANHA</v>
          </cell>
          <cell r="D1044">
            <v>44551</v>
          </cell>
          <cell r="E1044" t="str">
            <v>上午</v>
          </cell>
          <cell r="F1044" t="str">
            <v>◇</v>
          </cell>
        </row>
        <row r="1044">
          <cell r="H1044" t="str">
            <v>√</v>
          </cell>
          <cell r="I1044" t="str">
            <v>√</v>
          </cell>
          <cell r="J1044" t="str">
            <v>√</v>
          </cell>
          <cell r="K1044" t="str">
            <v>√</v>
          </cell>
          <cell r="L1044" t="str">
            <v>√</v>
          </cell>
          <cell r="M1044" t="str">
            <v>Ο</v>
          </cell>
        </row>
        <row r="1044">
          <cell r="O1044" t="str">
            <v>Ο</v>
          </cell>
          <cell r="P1044" t="str">
            <v>Ο</v>
          </cell>
          <cell r="Q1044" t="str">
            <v>Ο</v>
          </cell>
          <cell r="R1044" t="str">
            <v>Ο</v>
          </cell>
          <cell r="S1044" t="str">
            <v>Ο</v>
          </cell>
          <cell r="T1044" t="str">
            <v>Ο</v>
          </cell>
        </row>
        <row r="1044">
          <cell r="AK1044">
            <v>5</v>
          </cell>
          <cell r="AL1044">
            <v>0</v>
          </cell>
          <cell r="AM1044">
            <v>0</v>
          </cell>
          <cell r="AN1044">
            <v>0</v>
          </cell>
          <cell r="AO1044">
            <v>1</v>
          </cell>
        </row>
        <row r="1045">
          <cell r="E1045" t="str">
            <v>下午</v>
          </cell>
          <cell r="F1045" t="str">
            <v>◇</v>
          </cell>
        </row>
        <row r="1045">
          <cell r="H1045" t="str">
            <v>√</v>
          </cell>
          <cell r="I1045" t="str">
            <v>√</v>
          </cell>
          <cell r="J1045" t="str">
            <v>√</v>
          </cell>
          <cell r="K1045" t="str">
            <v>√</v>
          </cell>
          <cell r="L1045" t="str">
            <v>√</v>
          </cell>
          <cell r="M1045" t="str">
            <v>Ο</v>
          </cell>
        </row>
        <row r="1045">
          <cell r="O1045" t="str">
            <v>Ο</v>
          </cell>
          <cell r="P1045" t="str">
            <v>Ο</v>
          </cell>
          <cell r="Q1045" t="str">
            <v>Ο</v>
          </cell>
          <cell r="R1045" t="str">
            <v>Ο</v>
          </cell>
          <cell r="S1045" t="str">
            <v>Ο</v>
          </cell>
          <cell r="T1045" t="str">
            <v>Ο</v>
          </cell>
        </row>
        <row r="1046">
          <cell r="E1046" t="str">
            <v>加班</v>
          </cell>
        </row>
        <row r="1047">
          <cell r="B1047">
            <v>1466</v>
          </cell>
          <cell r="C1047" t="str">
            <v>HEM VUTHOEUN</v>
          </cell>
          <cell r="D1047">
            <v>44551</v>
          </cell>
          <cell r="E1047" t="str">
            <v>上午</v>
          </cell>
          <cell r="F1047" t="str">
            <v>◇</v>
          </cell>
        </row>
        <row r="1047">
          <cell r="H1047" t="str">
            <v>√</v>
          </cell>
          <cell r="I1047" t="str">
            <v>√</v>
          </cell>
          <cell r="J1047" t="str">
            <v>Ο</v>
          </cell>
          <cell r="K1047" t="str">
            <v>Ο</v>
          </cell>
          <cell r="L1047" t="str">
            <v>Ο</v>
          </cell>
          <cell r="M1047" t="str">
            <v>Ο</v>
          </cell>
        </row>
        <row r="1047">
          <cell r="O1047" t="str">
            <v>Ο</v>
          </cell>
          <cell r="P1047" t="str">
            <v>Ο</v>
          </cell>
          <cell r="Q1047" t="str">
            <v>Ο</v>
          </cell>
          <cell r="R1047" t="str">
            <v>Ο</v>
          </cell>
          <cell r="S1047" t="str">
            <v>Ο</v>
          </cell>
          <cell r="T1047" t="str">
            <v>Ο</v>
          </cell>
        </row>
        <row r="1047">
          <cell r="AK1047">
            <v>2</v>
          </cell>
          <cell r="AL1047">
            <v>0</v>
          </cell>
          <cell r="AM1047">
            <v>0</v>
          </cell>
          <cell r="AN1047">
            <v>0</v>
          </cell>
          <cell r="AO1047">
            <v>1</v>
          </cell>
        </row>
        <row r="1048">
          <cell r="E1048" t="str">
            <v>下午</v>
          </cell>
          <cell r="F1048" t="str">
            <v>◇</v>
          </cell>
        </row>
        <row r="1048">
          <cell r="H1048" t="str">
            <v>√</v>
          </cell>
          <cell r="I1048" t="str">
            <v>√</v>
          </cell>
          <cell r="J1048" t="str">
            <v>Ο</v>
          </cell>
          <cell r="K1048" t="str">
            <v>Ο</v>
          </cell>
          <cell r="L1048" t="str">
            <v>Ο</v>
          </cell>
          <cell r="M1048" t="str">
            <v>Ο</v>
          </cell>
        </row>
        <row r="1048">
          <cell r="O1048" t="str">
            <v>Ο</v>
          </cell>
          <cell r="P1048" t="str">
            <v>Ο</v>
          </cell>
          <cell r="Q1048" t="str">
            <v>Ο</v>
          </cell>
          <cell r="R1048" t="str">
            <v>Ο</v>
          </cell>
          <cell r="S1048" t="str">
            <v>Ο</v>
          </cell>
          <cell r="T1048" t="str">
            <v>Ο</v>
          </cell>
        </row>
        <row r="1049">
          <cell r="E1049" t="str">
            <v>加班</v>
          </cell>
        </row>
        <row r="1050">
          <cell r="B1050">
            <v>1470</v>
          </cell>
          <cell r="C1050" t="str">
            <v>POV SARUN</v>
          </cell>
          <cell r="D1050">
            <v>44551</v>
          </cell>
          <cell r="E1050" t="str">
            <v>上午</v>
          </cell>
          <cell r="F1050" t="str">
            <v>◇</v>
          </cell>
        </row>
        <row r="1050">
          <cell r="H1050" t="str">
            <v>√</v>
          </cell>
          <cell r="I1050" t="str">
            <v>√</v>
          </cell>
          <cell r="J1050" t="str">
            <v>√</v>
          </cell>
          <cell r="K1050" t="str">
            <v>√</v>
          </cell>
          <cell r="L1050" t="str">
            <v>√</v>
          </cell>
          <cell r="M1050" t="str">
            <v>Ο</v>
          </cell>
        </row>
        <row r="1050">
          <cell r="O1050" t="str">
            <v>Ο</v>
          </cell>
          <cell r="P1050" t="str">
            <v>Ο</v>
          </cell>
          <cell r="Q1050" t="str">
            <v>Ο</v>
          </cell>
          <cell r="R1050" t="str">
            <v>Ο</v>
          </cell>
          <cell r="S1050" t="str">
            <v>Ο</v>
          </cell>
          <cell r="T1050" t="str">
            <v>Ο</v>
          </cell>
        </row>
        <row r="1050">
          <cell r="AK1050">
            <v>5</v>
          </cell>
          <cell r="AL1050">
            <v>0</v>
          </cell>
          <cell r="AM1050">
            <v>0</v>
          </cell>
          <cell r="AN1050">
            <v>0</v>
          </cell>
          <cell r="AO1050">
            <v>1</v>
          </cell>
        </row>
        <row r="1051">
          <cell r="E1051" t="str">
            <v>下午</v>
          </cell>
          <cell r="F1051" t="str">
            <v>◇</v>
          </cell>
        </row>
        <row r="1051">
          <cell r="H1051" t="str">
            <v>√</v>
          </cell>
          <cell r="I1051" t="str">
            <v>√</v>
          </cell>
          <cell r="J1051" t="str">
            <v>√</v>
          </cell>
          <cell r="K1051" t="str">
            <v>√</v>
          </cell>
          <cell r="L1051" t="str">
            <v>√</v>
          </cell>
          <cell r="M1051" t="str">
            <v>Ο</v>
          </cell>
        </row>
        <row r="1051">
          <cell r="O1051" t="str">
            <v>Ο</v>
          </cell>
          <cell r="P1051" t="str">
            <v>Ο</v>
          </cell>
          <cell r="Q1051" t="str">
            <v>Ο</v>
          </cell>
          <cell r="R1051" t="str">
            <v>Ο</v>
          </cell>
          <cell r="S1051" t="str">
            <v>Ο</v>
          </cell>
          <cell r="T1051" t="str">
            <v>Ο</v>
          </cell>
        </row>
        <row r="1052">
          <cell r="E1052" t="str">
            <v>加班</v>
          </cell>
        </row>
        <row r="1053">
          <cell r="B1053">
            <v>1484</v>
          </cell>
          <cell r="C1053" t="str">
            <v>CHHIN CHANTHA</v>
          </cell>
          <cell r="D1053">
            <v>44555</v>
          </cell>
          <cell r="E1053" t="str">
            <v>上午</v>
          </cell>
          <cell r="F1053" t="str">
            <v>◇</v>
          </cell>
        </row>
        <row r="1053">
          <cell r="H1053" t="str">
            <v>√</v>
          </cell>
          <cell r="I1053" t="str">
            <v>√</v>
          </cell>
          <cell r="J1053" t="str">
            <v>Ο</v>
          </cell>
          <cell r="K1053" t="str">
            <v>Ο</v>
          </cell>
          <cell r="L1053" t="str">
            <v>Ο</v>
          </cell>
          <cell r="M1053" t="str">
            <v>Ο</v>
          </cell>
        </row>
        <row r="1053">
          <cell r="O1053" t="str">
            <v>Ο</v>
          </cell>
          <cell r="P1053" t="str">
            <v>Ο</v>
          </cell>
          <cell r="Q1053" t="str">
            <v>Ο</v>
          </cell>
          <cell r="R1053" t="str">
            <v>Ο</v>
          </cell>
          <cell r="S1053" t="str">
            <v>Ο</v>
          </cell>
          <cell r="T1053" t="str">
            <v>Ο</v>
          </cell>
        </row>
        <row r="1053">
          <cell r="AK1053">
            <v>2</v>
          </cell>
          <cell r="AL1053">
            <v>0</v>
          </cell>
          <cell r="AM1053">
            <v>0</v>
          </cell>
          <cell r="AN1053">
            <v>0</v>
          </cell>
          <cell r="AO1053">
            <v>1</v>
          </cell>
        </row>
        <row r="1054">
          <cell r="E1054" t="str">
            <v>下午</v>
          </cell>
          <cell r="F1054" t="str">
            <v>◇</v>
          </cell>
        </row>
        <row r="1054">
          <cell r="H1054" t="str">
            <v>√</v>
          </cell>
          <cell r="I1054" t="str">
            <v>√</v>
          </cell>
          <cell r="J1054" t="str">
            <v>Ο</v>
          </cell>
          <cell r="K1054" t="str">
            <v>Ο</v>
          </cell>
          <cell r="L1054" t="str">
            <v>Ο</v>
          </cell>
          <cell r="M1054" t="str">
            <v>Ο</v>
          </cell>
        </row>
        <row r="1054">
          <cell r="O1054" t="str">
            <v>Ο</v>
          </cell>
          <cell r="P1054" t="str">
            <v>Ο</v>
          </cell>
          <cell r="Q1054" t="str">
            <v>Ο</v>
          </cell>
          <cell r="R1054" t="str">
            <v>Ο</v>
          </cell>
          <cell r="S1054" t="str">
            <v>Ο</v>
          </cell>
          <cell r="T1054" t="str">
            <v>Ο</v>
          </cell>
        </row>
        <row r="1055">
          <cell r="E1055" t="str">
            <v>加班</v>
          </cell>
        </row>
        <row r="1056">
          <cell r="B1056">
            <v>1502</v>
          </cell>
          <cell r="C1056" t="str">
            <v>KHOEUR SOTIT</v>
          </cell>
          <cell r="D1056">
            <v>44564</v>
          </cell>
          <cell r="E1056" t="str">
            <v>上午</v>
          </cell>
          <cell r="F1056" t="str">
            <v>◇</v>
          </cell>
        </row>
        <row r="1056">
          <cell r="H1056" t="str">
            <v>√</v>
          </cell>
          <cell r="I1056" t="str">
            <v>√</v>
          </cell>
          <cell r="J1056" t="str">
            <v>Ο</v>
          </cell>
          <cell r="K1056" t="str">
            <v>Ο</v>
          </cell>
          <cell r="L1056" t="str">
            <v>Ο</v>
          </cell>
          <cell r="M1056" t="str">
            <v>Ο</v>
          </cell>
        </row>
        <row r="1056">
          <cell r="O1056" t="str">
            <v>Ο</v>
          </cell>
          <cell r="P1056" t="str">
            <v>Ο</v>
          </cell>
          <cell r="Q1056" t="str">
            <v>Ο</v>
          </cell>
          <cell r="R1056" t="str">
            <v>Ο</v>
          </cell>
          <cell r="S1056" t="str">
            <v>Ο</v>
          </cell>
          <cell r="T1056" t="str">
            <v>Ο</v>
          </cell>
        </row>
        <row r="1056">
          <cell r="AK1056">
            <v>2</v>
          </cell>
          <cell r="AL1056">
            <v>0</v>
          </cell>
          <cell r="AM1056">
            <v>0</v>
          </cell>
          <cell r="AN1056">
            <v>0</v>
          </cell>
          <cell r="AO1056">
            <v>1</v>
          </cell>
        </row>
        <row r="1057">
          <cell r="E1057" t="str">
            <v>下午</v>
          </cell>
          <cell r="F1057" t="str">
            <v>◇</v>
          </cell>
        </row>
        <row r="1057">
          <cell r="H1057" t="str">
            <v>√</v>
          </cell>
          <cell r="I1057" t="str">
            <v>√</v>
          </cell>
          <cell r="J1057" t="str">
            <v>Ο</v>
          </cell>
          <cell r="K1057" t="str">
            <v>Ο</v>
          </cell>
          <cell r="L1057" t="str">
            <v>Ο</v>
          </cell>
          <cell r="M1057" t="str">
            <v>Ο</v>
          </cell>
        </row>
        <row r="1057">
          <cell r="O1057" t="str">
            <v>Ο</v>
          </cell>
          <cell r="P1057" t="str">
            <v>Ο</v>
          </cell>
          <cell r="Q1057" t="str">
            <v>Ο</v>
          </cell>
          <cell r="R1057" t="str">
            <v>Ο</v>
          </cell>
          <cell r="S1057" t="str">
            <v>Ο</v>
          </cell>
          <cell r="T1057" t="str">
            <v>Ο</v>
          </cell>
        </row>
        <row r="1058">
          <cell r="E1058" t="str">
            <v>加班</v>
          </cell>
        </row>
        <row r="1059">
          <cell r="B1059">
            <v>1556</v>
          </cell>
          <cell r="C1059" t="str">
            <v>PHAT SREYPICH</v>
          </cell>
          <cell r="D1059">
            <v>44565</v>
          </cell>
          <cell r="E1059" t="str">
            <v>上午</v>
          </cell>
          <cell r="F1059" t="str">
            <v>◇</v>
          </cell>
        </row>
        <row r="1059">
          <cell r="H1059" t="str">
            <v>√</v>
          </cell>
          <cell r="I1059" t="str">
            <v>√</v>
          </cell>
          <cell r="J1059" t="str">
            <v>√</v>
          </cell>
          <cell r="K1059" t="str">
            <v>√</v>
          </cell>
          <cell r="L1059" t="str">
            <v>√</v>
          </cell>
          <cell r="M1059" t="str">
            <v>◇</v>
          </cell>
        </row>
        <row r="1059">
          <cell r="O1059" t="str">
            <v>√</v>
          </cell>
          <cell r="P1059" t="str">
            <v>√</v>
          </cell>
          <cell r="Q1059" t="str">
            <v>Ο</v>
          </cell>
          <cell r="R1059" t="str">
            <v>Ο</v>
          </cell>
          <cell r="S1059" t="str">
            <v>Ο</v>
          </cell>
          <cell r="T1059" t="str">
            <v>Ο</v>
          </cell>
        </row>
        <row r="1059">
          <cell r="AK1059">
            <v>7</v>
          </cell>
          <cell r="AL1059">
            <v>0</v>
          </cell>
          <cell r="AM1059">
            <v>0</v>
          </cell>
          <cell r="AN1059">
            <v>0</v>
          </cell>
          <cell r="AO1059">
            <v>2</v>
          </cell>
        </row>
        <row r="1060">
          <cell r="E1060" t="str">
            <v>下午</v>
          </cell>
          <cell r="F1060" t="str">
            <v>◇</v>
          </cell>
        </row>
        <row r="1060">
          <cell r="H1060" t="str">
            <v>√</v>
          </cell>
          <cell r="I1060" t="str">
            <v>√</v>
          </cell>
          <cell r="J1060" t="str">
            <v>√</v>
          </cell>
          <cell r="K1060" t="str">
            <v>√</v>
          </cell>
          <cell r="L1060" t="str">
            <v>√</v>
          </cell>
          <cell r="M1060" t="str">
            <v>◇</v>
          </cell>
        </row>
        <row r="1060">
          <cell r="O1060" t="str">
            <v>√</v>
          </cell>
          <cell r="P1060" t="str">
            <v>√</v>
          </cell>
          <cell r="Q1060" t="str">
            <v>Ο</v>
          </cell>
          <cell r="R1060" t="str">
            <v>Ο</v>
          </cell>
          <cell r="S1060" t="str">
            <v>Ο</v>
          </cell>
          <cell r="T1060" t="str">
            <v>Ο</v>
          </cell>
        </row>
        <row r="1061">
          <cell r="E1061" t="str">
            <v>加班</v>
          </cell>
        </row>
        <row r="1062">
          <cell r="B1062">
            <v>1586</v>
          </cell>
          <cell r="C1062" t="str">
            <v>KHATH SREYNA</v>
          </cell>
          <cell r="D1062">
            <v>44573</v>
          </cell>
          <cell r="E1062" t="str">
            <v>上午</v>
          </cell>
          <cell r="F1062" t="str">
            <v>◇</v>
          </cell>
        </row>
        <row r="1062">
          <cell r="H1062" t="str">
            <v>√</v>
          </cell>
          <cell r="I1062" t="str">
            <v>√</v>
          </cell>
          <cell r="J1062" t="str">
            <v>×</v>
          </cell>
          <cell r="K1062" t="str">
            <v>×</v>
          </cell>
          <cell r="L1062" t="str">
            <v>×</v>
          </cell>
          <cell r="M1062" t="str">
            <v>Ο</v>
          </cell>
        </row>
        <row r="1062">
          <cell r="O1062" t="str">
            <v>Ο</v>
          </cell>
          <cell r="P1062" t="str">
            <v>Ο</v>
          </cell>
          <cell r="Q1062" t="str">
            <v>Ο</v>
          </cell>
          <cell r="R1062" t="str">
            <v>Ο</v>
          </cell>
          <cell r="S1062" t="str">
            <v>Ο</v>
          </cell>
          <cell r="T1062" t="str">
            <v>Ο</v>
          </cell>
        </row>
        <row r="1062">
          <cell r="AK1062">
            <v>2</v>
          </cell>
          <cell r="AL1062">
            <v>0</v>
          </cell>
          <cell r="AM1062">
            <v>0</v>
          </cell>
          <cell r="AN1062">
            <v>0</v>
          </cell>
          <cell r="AO1062">
            <v>1</v>
          </cell>
        </row>
        <row r="1063">
          <cell r="E1063" t="str">
            <v>下午</v>
          </cell>
          <cell r="F1063" t="str">
            <v>◇</v>
          </cell>
        </row>
        <row r="1063">
          <cell r="H1063" t="str">
            <v>√</v>
          </cell>
          <cell r="I1063" t="str">
            <v>√</v>
          </cell>
          <cell r="J1063" t="str">
            <v>×</v>
          </cell>
          <cell r="K1063" t="str">
            <v>×</v>
          </cell>
          <cell r="L1063" t="str">
            <v>×</v>
          </cell>
          <cell r="M1063" t="str">
            <v>Ο</v>
          </cell>
        </row>
        <row r="1063">
          <cell r="O1063" t="str">
            <v>Ο</v>
          </cell>
          <cell r="P1063" t="str">
            <v>Ο</v>
          </cell>
          <cell r="Q1063" t="str">
            <v>Ο</v>
          </cell>
          <cell r="R1063" t="str">
            <v>Ο</v>
          </cell>
          <cell r="S1063" t="str">
            <v>Ο</v>
          </cell>
          <cell r="T1063" t="str">
            <v>Ο</v>
          </cell>
        </row>
        <row r="1064">
          <cell r="E1064" t="str">
            <v>加班</v>
          </cell>
        </row>
        <row r="1065">
          <cell r="B1065">
            <v>1616</v>
          </cell>
          <cell r="C1065" t="str">
            <v>DOK SITHET</v>
          </cell>
          <cell r="D1065">
            <v>44576</v>
          </cell>
          <cell r="E1065" t="str">
            <v>上午</v>
          </cell>
          <cell r="F1065" t="str">
            <v>◇</v>
          </cell>
        </row>
        <row r="1065">
          <cell r="H1065" t="str">
            <v>√</v>
          </cell>
          <cell r="I1065" t="str">
            <v>√</v>
          </cell>
          <cell r="J1065" t="str">
            <v>√</v>
          </cell>
          <cell r="K1065" t="str">
            <v>√</v>
          </cell>
          <cell r="L1065" t="str">
            <v>√</v>
          </cell>
          <cell r="M1065" t="str">
            <v>Ο</v>
          </cell>
        </row>
        <row r="1065">
          <cell r="O1065" t="str">
            <v>Ο</v>
          </cell>
          <cell r="P1065" t="str">
            <v>Ο</v>
          </cell>
          <cell r="Q1065" t="str">
            <v>Ο</v>
          </cell>
          <cell r="R1065" t="str">
            <v>Ο</v>
          </cell>
          <cell r="S1065" t="str">
            <v>Ο</v>
          </cell>
          <cell r="T1065" t="str">
            <v>Ο</v>
          </cell>
        </row>
        <row r="1065">
          <cell r="AK1065">
            <v>5</v>
          </cell>
          <cell r="AL1065">
            <v>0</v>
          </cell>
          <cell r="AM1065">
            <v>0</v>
          </cell>
          <cell r="AN1065">
            <v>0</v>
          </cell>
          <cell r="AO1065">
            <v>1</v>
          </cell>
        </row>
        <row r="1066">
          <cell r="E1066" t="str">
            <v>下午</v>
          </cell>
          <cell r="F1066" t="str">
            <v>◇</v>
          </cell>
        </row>
        <row r="1066">
          <cell r="H1066" t="str">
            <v>√</v>
          </cell>
          <cell r="I1066" t="str">
            <v>√</v>
          </cell>
          <cell r="J1066" t="str">
            <v>√</v>
          </cell>
          <cell r="K1066" t="str">
            <v>√</v>
          </cell>
          <cell r="L1066" t="str">
            <v>√</v>
          </cell>
          <cell r="M1066" t="str">
            <v>Ο</v>
          </cell>
        </row>
        <row r="1066">
          <cell r="O1066" t="str">
            <v>Ο</v>
          </cell>
          <cell r="P1066" t="str">
            <v>Ο</v>
          </cell>
          <cell r="Q1066" t="str">
            <v>Ο</v>
          </cell>
          <cell r="R1066" t="str">
            <v>Ο</v>
          </cell>
          <cell r="S1066" t="str">
            <v>Ο</v>
          </cell>
          <cell r="T1066" t="str">
            <v>Ο</v>
          </cell>
        </row>
        <row r="1067">
          <cell r="E1067" t="str">
            <v>加班</v>
          </cell>
        </row>
        <row r="1068">
          <cell r="B1068">
            <v>1635</v>
          </cell>
          <cell r="C1068" t="str">
            <v>KMOY REN</v>
          </cell>
          <cell r="D1068">
            <v>44578</v>
          </cell>
          <cell r="E1068" t="str">
            <v>上午</v>
          </cell>
          <cell r="F1068" t="str">
            <v>◇</v>
          </cell>
        </row>
        <row r="1068">
          <cell r="H1068" t="str">
            <v>√</v>
          </cell>
          <cell r="I1068" t="str">
            <v>√</v>
          </cell>
          <cell r="J1068" t="str">
            <v>√</v>
          </cell>
          <cell r="K1068" t="str">
            <v>√</v>
          </cell>
          <cell r="L1068" t="str">
            <v>√</v>
          </cell>
          <cell r="M1068" t="str">
            <v>Ο</v>
          </cell>
        </row>
        <row r="1068">
          <cell r="O1068" t="str">
            <v>Ο</v>
          </cell>
          <cell r="P1068" t="str">
            <v>Ο</v>
          </cell>
          <cell r="Q1068" t="str">
            <v>Ο</v>
          </cell>
          <cell r="R1068" t="str">
            <v>Ο</v>
          </cell>
          <cell r="S1068" t="str">
            <v>Ο</v>
          </cell>
          <cell r="T1068" t="str">
            <v>Ο</v>
          </cell>
        </row>
        <row r="1068">
          <cell r="AK1068">
            <v>5</v>
          </cell>
          <cell r="AL1068">
            <v>0</v>
          </cell>
          <cell r="AM1068">
            <v>0</v>
          </cell>
          <cell r="AN1068">
            <v>0</v>
          </cell>
          <cell r="AO1068">
            <v>1</v>
          </cell>
        </row>
        <row r="1069">
          <cell r="E1069" t="str">
            <v>下午</v>
          </cell>
          <cell r="F1069" t="str">
            <v>◇</v>
          </cell>
        </row>
        <row r="1069">
          <cell r="H1069" t="str">
            <v>√</v>
          </cell>
          <cell r="I1069" t="str">
            <v>√</v>
          </cell>
          <cell r="J1069" t="str">
            <v>√</v>
          </cell>
          <cell r="K1069" t="str">
            <v>√</v>
          </cell>
          <cell r="L1069" t="str">
            <v>√</v>
          </cell>
          <cell r="M1069" t="str">
            <v>Ο</v>
          </cell>
        </row>
        <row r="1069">
          <cell r="O1069" t="str">
            <v>Ο</v>
          </cell>
          <cell r="P1069" t="str">
            <v>Ο</v>
          </cell>
          <cell r="Q1069" t="str">
            <v>Ο</v>
          </cell>
          <cell r="R1069" t="str">
            <v>Ο</v>
          </cell>
          <cell r="S1069" t="str">
            <v>Ο</v>
          </cell>
          <cell r="T1069" t="str">
            <v>Ο</v>
          </cell>
        </row>
        <row r="1070">
          <cell r="E1070" t="str">
            <v>加班</v>
          </cell>
        </row>
        <row r="1071">
          <cell r="B1071">
            <v>1622</v>
          </cell>
          <cell r="C1071" t="str">
            <v>SAO CHANTHY</v>
          </cell>
          <cell r="D1071">
            <v>44579</v>
          </cell>
          <cell r="E1071" t="str">
            <v>上午</v>
          </cell>
          <cell r="F1071" t="str">
            <v>◇</v>
          </cell>
        </row>
        <row r="1071">
          <cell r="H1071" t="str">
            <v>√</v>
          </cell>
          <cell r="I1071" t="str">
            <v>√</v>
          </cell>
          <cell r="J1071" t="str">
            <v>√</v>
          </cell>
          <cell r="K1071" t="str">
            <v>√</v>
          </cell>
          <cell r="L1071" t="str">
            <v>√</v>
          </cell>
          <cell r="M1071" t="str">
            <v>Ο</v>
          </cell>
        </row>
        <row r="1071">
          <cell r="O1071" t="str">
            <v>Ο</v>
          </cell>
          <cell r="P1071" t="str">
            <v>Ο</v>
          </cell>
          <cell r="Q1071" t="str">
            <v>Ο</v>
          </cell>
          <cell r="R1071" t="str">
            <v>Ο</v>
          </cell>
          <cell r="S1071" t="str">
            <v>Ο</v>
          </cell>
          <cell r="T1071" t="str">
            <v>Ο</v>
          </cell>
        </row>
        <row r="1071">
          <cell r="AK1071">
            <v>5</v>
          </cell>
          <cell r="AL1071">
            <v>0</v>
          </cell>
          <cell r="AM1071">
            <v>0</v>
          </cell>
          <cell r="AN1071">
            <v>0</v>
          </cell>
          <cell r="AO1071">
            <v>1</v>
          </cell>
        </row>
        <row r="1072">
          <cell r="E1072" t="str">
            <v>下午</v>
          </cell>
          <cell r="F1072" t="str">
            <v>◇</v>
          </cell>
        </row>
        <row r="1072">
          <cell r="H1072" t="str">
            <v>√</v>
          </cell>
          <cell r="I1072" t="str">
            <v>√</v>
          </cell>
          <cell r="J1072" t="str">
            <v>√</v>
          </cell>
          <cell r="K1072" t="str">
            <v>√</v>
          </cell>
          <cell r="L1072" t="str">
            <v>√</v>
          </cell>
          <cell r="M1072" t="str">
            <v>Ο</v>
          </cell>
        </row>
        <row r="1072">
          <cell r="O1072" t="str">
            <v>Ο</v>
          </cell>
          <cell r="P1072" t="str">
            <v>Ο</v>
          </cell>
          <cell r="Q1072" t="str">
            <v>Ο</v>
          </cell>
          <cell r="R1072" t="str">
            <v>Ο</v>
          </cell>
          <cell r="S1072" t="str">
            <v>Ο</v>
          </cell>
          <cell r="T1072" t="str">
            <v>Ο</v>
          </cell>
        </row>
        <row r="1073">
          <cell r="E1073" t="str">
            <v>加班</v>
          </cell>
        </row>
        <row r="1074">
          <cell r="B1074">
            <v>1680</v>
          </cell>
          <cell r="C1074" t="str">
            <v>PEN SOKAUN</v>
          </cell>
          <cell r="D1074">
            <v>44585</v>
          </cell>
          <cell r="E1074" t="str">
            <v>上午</v>
          </cell>
          <cell r="F1074" t="str">
            <v>◇</v>
          </cell>
        </row>
        <row r="1074">
          <cell r="H1074" t="str">
            <v>√</v>
          </cell>
          <cell r="I1074" t="str">
            <v>√</v>
          </cell>
          <cell r="J1074" t="str">
            <v>√</v>
          </cell>
          <cell r="K1074" t="str">
            <v>√</v>
          </cell>
          <cell r="L1074" t="str">
            <v>√</v>
          </cell>
          <cell r="M1074" t="str">
            <v>Ο</v>
          </cell>
        </row>
        <row r="1074">
          <cell r="O1074" t="str">
            <v>Ο</v>
          </cell>
          <cell r="P1074" t="str">
            <v>Ο</v>
          </cell>
          <cell r="Q1074" t="str">
            <v>Ο</v>
          </cell>
          <cell r="R1074" t="str">
            <v>Ο</v>
          </cell>
          <cell r="S1074" t="str">
            <v>Ο</v>
          </cell>
          <cell r="T1074" t="str">
            <v>Ο</v>
          </cell>
        </row>
        <row r="1074">
          <cell r="AK1074">
            <v>5</v>
          </cell>
          <cell r="AL1074">
            <v>0</v>
          </cell>
          <cell r="AM1074">
            <v>0</v>
          </cell>
          <cell r="AN1074">
            <v>0</v>
          </cell>
          <cell r="AO1074">
            <v>1</v>
          </cell>
        </row>
        <row r="1075">
          <cell r="E1075" t="str">
            <v>下午</v>
          </cell>
          <cell r="F1075" t="str">
            <v>◇</v>
          </cell>
        </row>
        <row r="1075">
          <cell r="H1075" t="str">
            <v>√</v>
          </cell>
          <cell r="I1075" t="str">
            <v>√</v>
          </cell>
          <cell r="J1075" t="str">
            <v>√</v>
          </cell>
          <cell r="K1075" t="str">
            <v>√</v>
          </cell>
          <cell r="L1075" t="str">
            <v>√</v>
          </cell>
          <cell r="M1075" t="str">
            <v>Ο</v>
          </cell>
        </row>
        <row r="1075">
          <cell r="O1075" t="str">
            <v>Ο</v>
          </cell>
          <cell r="P1075" t="str">
            <v>Ο</v>
          </cell>
          <cell r="Q1075" t="str">
            <v>Ο</v>
          </cell>
          <cell r="R1075" t="str">
            <v>Ο</v>
          </cell>
          <cell r="S1075" t="str">
            <v>Ο</v>
          </cell>
          <cell r="T1075" t="str">
            <v>Ο</v>
          </cell>
        </row>
        <row r="1076">
          <cell r="E1076" t="str">
            <v>加班</v>
          </cell>
        </row>
        <row r="1077">
          <cell r="B1077">
            <v>1715</v>
          </cell>
          <cell r="C1077" t="str">
            <v>MEAS PHORNG</v>
          </cell>
          <cell r="D1077">
            <v>44587</v>
          </cell>
          <cell r="E1077" t="str">
            <v>上午</v>
          </cell>
          <cell r="F1077" t="str">
            <v>◇</v>
          </cell>
        </row>
        <row r="1077">
          <cell r="H1077" t="str">
            <v>√</v>
          </cell>
          <cell r="I1077" t="str">
            <v>√</v>
          </cell>
          <cell r="J1077" t="str">
            <v>√</v>
          </cell>
          <cell r="K1077" t="str">
            <v>√</v>
          </cell>
          <cell r="L1077" t="str">
            <v>√</v>
          </cell>
          <cell r="M1077" t="str">
            <v>Ο</v>
          </cell>
        </row>
        <row r="1077">
          <cell r="O1077" t="str">
            <v>Ο</v>
          </cell>
          <cell r="P1077" t="str">
            <v>Ο</v>
          </cell>
          <cell r="Q1077" t="str">
            <v>Ο</v>
          </cell>
          <cell r="R1077" t="str">
            <v>Ο</v>
          </cell>
          <cell r="S1077" t="str">
            <v>Ο</v>
          </cell>
          <cell r="T1077" t="str">
            <v>Ο</v>
          </cell>
        </row>
        <row r="1077">
          <cell r="AK1077">
            <v>5</v>
          </cell>
          <cell r="AL1077">
            <v>0</v>
          </cell>
          <cell r="AM1077">
            <v>0</v>
          </cell>
          <cell r="AN1077">
            <v>0</v>
          </cell>
          <cell r="AO1077">
            <v>1</v>
          </cell>
        </row>
        <row r="1078">
          <cell r="E1078" t="str">
            <v>下午</v>
          </cell>
          <cell r="F1078" t="str">
            <v>◇</v>
          </cell>
        </row>
        <row r="1078">
          <cell r="H1078" t="str">
            <v>√</v>
          </cell>
          <cell r="I1078" t="str">
            <v>√</v>
          </cell>
          <cell r="J1078" t="str">
            <v>√</v>
          </cell>
          <cell r="K1078" t="str">
            <v>√</v>
          </cell>
          <cell r="L1078" t="str">
            <v>√</v>
          </cell>
          <cell r="M1078" t="str">
            <v>Ο</v>
          </cell>
        </row>
        <row r="1078">
          <cell r="O1078" t="str">
            <v>Ο</v>
          </cell>
          <cell r="P1078" t="str">
            <v>Ο</v>
          </cell>
          <cell r="Q1078" t="str">
            <v>Ο</v>
          </cell>
          <cell r="R1078" t="str">
            <v>Ο</v>
          </cell>
          <cell r="S1078" t="str">
            <v>Ο</v>
          </cell>
          <cell r="T1078" t="str">
            <v>Ο</v>
          </cell>
        </row>
        <row r="1079">
          <cell r="E1079" t="str">
            <v>加班</v>
          </cell>
        </row>
        <row r="1080">
          <cell r="B1080">
            <v>1718</v>
          </cell>
          <cell r="C1080" t="str">
            <v>SON SOCHEAT</v>
          </cell>
          <cell r="D1080">
            <v>44587</v>
          </cell>
          <cell r="E1080" t="str">
            <v>上午</v>
          </cell>
          <cell r="F1080" t="str">
            <v>◇</v>
          </cell>
        </row>
        <row r="1080">
          <cell r="H1080" t="str">
            <v>√</v>
          </cell>
          <cell r="I1080" t="str">
            <v>√</v>
          </cell>
          <cell r="J1080" t="str">
            <v>Ο</v>
          </cell>
          <cell r="K1080" t="str">
            <v>Ο</v>
          </cell>
          <cell r="L1080" t="str">
            <v>Ο</v>
          </cell>
          <cell r="M1080" t="str">
            <v>Ο</v>
          </cell>
        </row>
        <row r="1080">
          <cell r="O1080" t="str">
            <v>Ο</v>
          </cell>
          <cell r="P1080" t="str">
            <v>Ο</v>
          </cell>
          <cell r="Q1080" t="str">
            <v>Ο</v>
          </cell>
          <cell r="R1080" t="str">
            <v>Ο</v>
          </cell>
          <cell r="S1080" t="str">
            <v>Ο</v>
          </cell>
          <cell r="T1080" t="str">
            <v>Ο</v>
          </cell>
        </row>
        <row r="1080">
          <cell r="AK1080">
            <v>2</v>
          </cell>
          <cell r="AL1080">
            <v>0</v>
          </cell>
          <cell r="AM1080">
            <v>0</v>
          </cell>
          <cell r="AN1080">
            <v>0</v>
          </cell>
          <cell r="AO1080">
            <v>1</v>
          </cell>
        </row>
        <row r="1081">
          <cell r="E1081" t="str">
            <v>下午</v>
          </cell>
          <cell r="F1081" t="str">
            <v>◇</v>
          </cell>
        </row>
        <row r="1081">
          <cell r="H1081" t="str">
            <v>√</v>
          </cell>
          <cell r="I1081" t="str">
            <v>√</v>
          </cell>
          <cell r="J1081" t="str">
            <v>Ο</v>
          </cell>
          <cell r="K1081" t="str">
            <v>Ο</v>
          </cell>
          <cell r="L1081" t="str">
            <v>Ο</v>
          </cell>
          <cell r="M1081" t="str">
            <v>Ο</v>
          </cell>
        </row>
        <row r="1081">
          <cell r="O1081" t="str">
            <v>Ο</v>
          </cell>
          <cell r="P1081" t="str">
            <v>Ο</v>
          </cell>
          <cell r="Q1081" t="str">
            <v>Ο</v>
          </cell>
          <cell r="R1081" t="str">
            <v>Ο</v>
          </cell>
          <cell r="S1081" t="str">
            <v>Ο</v>
          </cell>
          <cell r="T1081" t="str">
            <v>Ο</v>
          </cell>
        </row>
        <row r="1082">
          <cell r="E1082" t="str">
            <v>加班</v>
          </cell>
        </row>
        <row r="1083">
          <cell r="B1083">
            <v>1719</v>
          </cell>
          <cell r="C1083" t="str">
            <v>BUN VESNA</v>
          </cell>
          <cell r="D1083">
            <v>44587</v>
          </cell>
          <cell r="E1083" t="str">
            <v>上午</v>
          </cell>
          <cell r="F1083" t="str">
            <v>◇</v>
          </cell>
        </row>
        <row r="1083">
          <cell r="H1083" t="str">
            <v>√</v>
          </cell>
          <cell r="I1083" t="str">
            <v>√</v>
          </cell>
          <cell r="J1083" t="str">
            <v>√</v>
          </cell>
          <cell r="K1083" t="str">
            <v>√</v>
          </cell>
          <cell r="L1083" t="str">
            <v>√</v>
          </cell>
          <cell r="M1083" t="str">
            <v>Ο</v>
          </cell>
        </row>
        <row r="1083">
          <cell r="O1083" t="str">
            <v>Ο</v>
          </cell>
          <cell r="P1083" t="str">
            <v>Ο</v>
          </cell>
          <cell r="Q1083" t="str">
            <v>Ο</v>
          </cell>
          <cell r="R1083" t="str">
            <v>Ο</v>
          </cell>
          <cell r="S1083" t="str">
            <v>Ο</v>
          </cell>
          <cell r="T1083" t="str">
            <v>Ο</v>
          </cell>
        </row>
        <row r="1083">
          <cell r="AK1083">
            <v>5</v>
          </cell>
          <cell r="AL1083">
            <v>0</v>
          </cell>
          <cell r="AM1083">
            <v>0</v>
          </cell>
          <cell r="AN1083">
            <v>0</v>
          </cell>
          <cell r="AO1083">
            <v>1</v>
          </cell>
        </row>
        <row r="1084">
          <cell r="E1084" t="str">
            <v>下午</v>
          </cell>
          <cell r="F1084" t="str">
            <v>◇</v>
          </cell>
        </row>
        <row r="1084">
          <cell r="H1084" t="str">
            <v>√</v>
          </cell>
          <cell r="I1084" t="str">
            <v>√</v>
          </cell>
          <cell r="J1084" t="str">
            <v>√</v>
          </cell>
          <cell r="K1084" t="str">
            <v>√</v>
          </cell>
          <cell r="L1084" t="str">
            <v>√</v>
          </cell>
          <cell r="M1084" t="str">
            <v>Ο</v>
          </cell>
        </row>
        <row r="1084">
          <cell r="O1084" t="str">
            <v>Ο</v>
          </cell>
          <cell r="P1084" t="str">
            <v>Ο</v>
          </cell>
          <cell r="Q1084" t="str">
            <v>Ο</v>
          </cell>
          <cell r="R1084" t="str">
            <v>Ο</v>
          </cell>
          <cell r="S1084" t="str">
            <v>Ο</v>
          </cell>
          <cell r="T1084" t="str">
            <v>Ο</v>
          </cell>
        </row>
        <row r="1085">
          <cell r="E1085" t="str">
            <v>加班</v>
          </cell>
        </row>
        <row r="1086">
          <cell r="B1086">
            <v>1885</v>
          </cell>
          <cell r="C1086" t="str">
            <v>YOEUEN PHOEURK</v>
          </cell>
          <cell r="D1086">
            <v>44617</v>
          </cell>
          <cell r="E1086" t="str">
            <v>上午</v>
          </cell>
          <cell r="F1086" t="str">
            <v>◇</v>
          </cell>
        </row>
        <row r="1086">
          <cell r="H1086" t="str">
            <v>√</v>
          </cell>
          <cell r="I1086" t="str">
            <v>√</v>
          </cell>
          <cell r="J1086" t="str">
            <v>Ο</v>
          </cell>
          <cell r="K1086" t="str">
            <v>Ο</v>
          </cell>
          <cell r="L1086" t="str">
            <v>Ο</v>
          </cell>
          <cell r="M1086" t="str">
            <v>Ο</v>
          </cell>
        </row>
        <row r="1086">
          <cell r="O1086" t="str">
            <v>Ο</v>
          </cell>
          <cell r="P1086" t="str">
            <v>Ο</v>
          </cell>
          <cell r="Q1086" t="str">
            <v>Ο</v>
          </cell>
          <cell r="R1086" t="str">
            <v>Ο</v>
          </cell>
          <cell r="S1086" t="str">
            <v>Ο</v>
          </cell>
          <cell r="T1086" t="str">
            <v>Ο</v>
          </cell>
        </row>
        <row r="1086">
          <cell r="AK1086">
            <v>2</v>
          </cell>
          <cell r="AL1086">
            <v>0</v>
          </cell>
          <cell r="AM1086">
            <v>0</v>
          </cell>
          <cell r="AN1086">
            <v>0</v>
          </cell>
          <cell r="AO1086">
            <v>1</v>
          </cell>
        </row>
        <row r="1087">
          <cell r="E1087" t="str">
            <v>下午</v>
          </cell>
          <cell r="F1087" t="str">
            <v>◇</v>
          </cell>
        </row>
        <row r="1087">
          <cell r="H1087" t="str">
            <v>√</v>
          </cell>
          <cell r="I1087" t="str">
            <v>√</v>
          </cell>
          <cell r="J1087" t="str">
            <v>Ο</v>
          </cell>
          <cell r="K1087" t="str">
            <v>Ο</v>
          </cell>
          <cell r="L1087" t="str">
            <v>Ο</v>
          </cell>
          <cell r="M1087" t="str">
            <v>Ο</v>
          </cell>
        </row>
        <row r="1087">
          <cell r="O1087" t="str">
            <v>Ο</v>
          </cell>
          <cell r="P1087" t="str">
            <v>Ο</v>
          </cell>
          <cell r="Q1087" t="str">
            <v>Ο</v>
          </cell>
          <cell r="R1087" t="str">
            <v>Ο</v>
          </cell>
          <cell r="S1087" t="str">
            <v>Ο</v>
          </cell>
          <cell r="T1087" t="str">
            <v>Ο</v>
          </cell>
        </row>
        <row r="1088">
          <cell r="E1088" t="str">
            <v>加班</v>
          </cell>
        </row>
        <row r="1089">
          <cell r="B1089">
            <v>1937</v>
          </cell>
          <cell r="C1089" t="str">
            <v>NEOU CHANTHY</v>
          </cell>
          <cell r="D1089">
            <v>44629</v>
          </cell>
          <cell r="E1089" t="str">
            <v>上午</v>
          </cell>
          <cell r="F1089" t="str">
            <v>◇</v>
          </cell>
        </row>
        <row r="1089">
          <cell r="H1089" t="str">
            <v>√</v>
          </cell>
          <cell r="I1089" t="str">
            <v>√</v>
          </cell>
          <cell r="J1089" t="str">
            <v>√</v>
          </cell>
          <cell r="K1089" t="str">
            <v>√</v>
          </cell>
          <cell r="L1089" t="str">
            <v>√</v>
          </cell>
          <cell r="M1089" t="str">
            <v>Ο</v>
          </cell>
        </row>
        <row r="1089">
          <cell r="O1089" t="str">
            <v>Ο</v>
          </cell>
          <cell r="P1089" t="str">
            <v>Ο</v>
          </cell>
          <cell r="Q1089" t="str">
            <v>Ο</v>
          </cell>
          <cell r="R1089" t="str">
            <v>Ο</v>
          </cell>
          <cell r="S1089" t="str">
            <v>Ο</v>
          </cell>
          <cell r="T1089" t="str">
            <v>Ο</v>
          </cell>
        </row>
        <row r="1089">
          <cell r="AK1089">
            <v>5</v>
          </cell>
          <cell r="AL1089">
            <v>0</v>
          </cell>
          <cell r="AM1089">
            <v>0</v>
          </cell>
          <cell r="AN1089">
            <v>0</v>
          </cell>
          <cell r="AO1089">
            <v>1</v>
          </cell>
        </row>
        <row r="1090">
          <cell r="E1090" t="str">
            <v>下午</v>
          </cell>
          <cell r="F1090" t="str">
            <v>◇</v>
          </cell>
        </row>
        <row r="1090">
          <cell r="H1090" t="str">
            <v>√</v>
          </cell>
          <cell r="I1090" t="str">
            <v>√</v>
          </cell>
          <cell r="J1090" t="str">
            <v>√</v>
          </cell>
          <cell r="K1090" t="str">
            <v>√</v>
          </cell>
          <cell r="L1090" t="str">
            <v>√</v>
          </cell>
          <cell r="M1090" t="str">
            <v>Ο</v>
          </cell>
        </row>
        <row r="1090">
          <cell r="O1090" t="str">
            <v>Ο</v>
          </cell>
          <cell r="P1090" t="str">
            <v>Ο</v>
          </cell>
          <cell r="Q1090" t="str">
            <v>Ο</v>
          </cell>
          <cell r="R1090" t="str">
            <v>Ο</v>
          </cell>
          <cell r="S1090" t="str">
            <v>Ο</v>
          </cell>
          <cell r="T1090" t="str">
            <v>Ο</v>
          </cell>
        </row>
        <row r="1091">
          <cell r="E1091" t="str">
            <v>加班</v>
          </cell>
        </row>
        <row r="1092">
          <cell r="B1092">
            <v>1993</v>
          </cell>
          <cell r="C1092" t="str">
            <v>CHHUN ROTHA</v>
          </cell>
          <cell r="D1092">
            <v>44639</v>
          </cell>
          <cell r="E1092" t="str">
            <v>上午</v>
          </cell>
          <cell r="F1092" t="str">
            <v>◇</v>
          </cell>
        </row>
        <row r="1092">
          <cell r="H1092" t="str">
            <v>√</v>
          </cell>
          <cell r="I1092" t="str">
            <v>√</v>
          </cell>
          <cell r="J1092" t="str">
            <v>Ο</v>
          </cell>
          <cell r="K1092" t="str">
            <v>Ο</v>
          </cell>
          <cell r="L1092" t="str">
            <v>Ο</v>
          </cell>
          <cell r="M1092" t="str">
            <v>Ο</v>
          </cell>
        </row>
        <row r="1092">
          <cell r="O1092" t="str">
            <v>Ο</v>
          </cell>
          <cell r="P1092" t="str">
            <v>Ο</v>
          </cell>
          <cell r="Q1092" t="str">
            <v>Ο</v>
          </cell>
          <cell r="R1092" t="str">
            <v>Ο</v>
          </cell>
          <cell r="S1092" t="str">
            <v>Ο</v>
          </cell>
          <cell r="T1092" t="str">
            <v>Ο</v>
          </cell>
        </row>
        <row r="1092">
          <cell r="AK1092">
            <v>2</v>
          </cell>
          <cell r="AL1092">
            <v>0</v>
          </cell>
          <cell r="AM1092">
            <v>0</v>
          </cell>
          <cell r="AN1092">
            <v>0</v>
          </cell>
          <cell r="AO1092">
            <v>1</v>
          </cell>
        </row>
        <row r="1093">
          <cell r="E1093" t="str">
            <v>下午</v>
          </cell>
          <cell r="F1093" t="str">
            <v>◇</v>
          </cell>
        </row>
        <row r="1093">
          <cell r="H1093" t="str">
            <v>√</v>
          </cell>
          <cell r="I1093" t="str">
            <v>√</v>
          </cell>
          <cell r="J1093" t="str">
            <v>Ο</v>
          </cell>
          <cell r="K1093" t="str">
            <v>Ο</v>
          </cell>
          <cell r="L1093" t="str">
            <v>Ο</v>
          </cell>
          <cell r="M1093" t="str">
            <v>Ο</v>
          </cell>
        </row>
        <row r="1093">
          <cell r="O1093" t="str">
            <v>Ο</v>
          </cell>
          <cell r="P1093" t="str">
            <v>Ο</v>
          </cell>
          <cell r="Q1093" t="str">
            <v>Ο</v>
          </cell>
          <cell r="R1093" t="str">
            <v>Ο</v>
          </cell>
          <cell r="S1093" t="str">
            <v>Ο</v>
          </cell>
          <cell r="T1093" t="str">
            <v>Ο</v>
          </cell>
        </row>
        <row r="1094">
          <cell r="E1094" t="str">
            <v>加班</v>
          </cell>
        </row>
        <row r="1095">
          <cell r="B1095">
            <v>2026</v>
          </cell>
          <cell r="C1095" t="str">
            <v>MAI SREYNET</v>
          </cell>
          <cell r="D1095">
            <v>44670</v>
          </cell>
          <cell r="E1095" t="str">
            <v>上午</v>
          </cell>
          <cell r="F1095" t="str">
            <v>◇</v>
          </cell>
        </row>
        <row r="1095">
          <cell r="H1095" t="str">
            <v>√</v>
          </cell>
          <cell r="I1095" t="str">
            <v>√</v>
          </cell>
          <cell r="J1095" t="str">
            <v>√</v>
          </cell>
          <cell r="K1095" t="str">
            <v>√</v>
          </cell>
          <cell r="L1095" t="str">
            <v>√</v>
          </cell>
          <cell r="M1095" t="str">
            <v>Ο</v>
          </cell>
        </row>
        <row r="1095">
          <cell r="O1095" t="str">
            <v>Ο</v>
          </cell>
          <cell r="P1095" t="str">
            <v>Ο</v>
          </cell>
          <cell r="Q1095" t="str">
            <v>Ο</v>
          </cell>
          <cell r="R1095" t="str">
            <v>Ο</v>
          </cell>
          <cell r="S1095" t="str">
            <v>Ο</v>
          </cell>
          <cell r="T1095" t="str">
            <v>Ο</v>
          </cell>
        </row>
        <row r="1095">
          <cell r="AK1095">
            <v>5</v>
          </cell>
          <cell r="AL1095">
            <v>0</v>
          </cell>
          <cell r="AM1095">
            <v>0</v>
          </cell>
          <cell r="AN1095">
            <v>0</v>
          </cell>
          <cell r="AO1095">
            <v>1</v>
          </cell>
        </row>
        <row r="1096">
          <cell r="E1096" t="str">
            <v>下午</v>
          </cell>
          <cell r="F1096" t="str">
            <v>◇</v>
          </cell>
        </row>
        <row r="1096">
          <cell r="H1096" t="str">
            <v>√</v>
          </cell>
          <cell r="I1096" t="str">
            <v>√</v>
          </cell>
          <cell r="J1096" t="str">
            <v>√</v>
          </cell>
          <cell r="K1096" t="str">
            <v>√</v>
          </cell>
          <cell r="L1096" t="str">
            <v>√</v>
          </cell>
          <cell r="M1096" t="str">
            <v>Ο</v>
          </cell>
        </row>
        <row r="1096">
          <cell r="O1096" t="str">
            <v>Ο</v>
          </cell>
          <cell r="P1096" t="str">
            <v>Ο</v>
          </cell>
          <cell r="Q1096" t="str">
            <v>Ο</v>
          </cell>
          <cell r="R1096" t="str">
            <v>Ο</v>
          </cell>
          <cell r="S1096" t="str">
            <v>Ο</v>
          </cell>
          <cell r="T1096" t="str">
            <v>Ο</v>
          </cell>
        </row>
        <row r="1097">
          <cell r="E1097" t="str">
            <v>加班</v>
          </cell>
        </row>
        <row r="1098">
          <cell r="B1098">
            <v>2068</v>
          </cell>
          <cell r="C1098" t="str">
            <v>PHENG RACHAKNA</v>
          </cell>
          <cell r="D1098">
            <v>44685</v>
          </cell>
          <cell r="E1098" t="str">
            <v>上午</v>
          </cell>
          <cell r="F1098" t="str">
            <v>◇</v>
          </cell>
        </row>
        <row r="1098">
          <cell r="H1098" t="str">
            <v>√</v>
          </cell>
          <cell r="I1098" t="str">
            <v>√</v>
          </cell>
          <cell r="J1098" t="str">
            <v>√</v>
          </cell>
          <cell r="K1098" t="str">
            <v>√</v>
          </cell>
          <cell r="L1098" t="str">
            <v>√</v>
          </cell>
          <cell r="M1098" t="str">
            <v>Ο</v>
          </cell>
        </row>
        <row r="1098">
          <cell r="O1098" t="str">
            <v>Ο</v>
          </cell>
          <cell r="P1098" t="str">
            <v>Ο</v>
          </cell>
          <cell r="Q1098" t="str">
            <v>Ο</v>
          </cell>
          <cell r="R1098" t="str">
            <v>Ο</v>
          </cell>
          <cell r="S1098" t="str">
            <v>Ο</v>
          </cell>
          <cell r="T1098" t="str">
            <v>Ο</v>
          </cell>
        </row>
        <row r="1098">
          <cell r="AK1098">
            <v>5</v>
          </cell>
          <cell r="AL1098">
            <v>0</v>
          </cell>
          <cell r="AM1098">
            <v>0</v>
          </cell>
          <cell r="AN1098">
            <v>0</v>
          </cell>
          <cell r="AO1098">
            <v>1</v>
          </cell>
        </row>
        <row r="1099">
          <cell r="E1099" t="str">
            <v>下午</v>
          </cell>
          <cell r="F1099" t="str">
            <v>◇</v>
          </cell>
        </row>
        <row r="1099">
          <cell r="H1099" t="str">
            <v>√</v>
          </cell>
          <cell r="I1099" t="str">
            <v>√</v>
          </cell>
          <cell r="J1099" t="str">
            <v>√</v>
          </cell>
          <cell r="K1099" t="str">
            <v>√</v>
          </cell>
          <cell r="L1099" t="str">
            <v>√</v>
          </cell>
          <cell r="M1099" t="str">
            <v>Ο</v>
          </cell>
        </row>
        <row r="1099">
          <cell r="O1099" t="str">
            <v>Ο</v>
          </cell>
          <cell r="P1099" t="str">
            <v>Ο</v>
          </cell>
          <cell r="Q1099" t="str">
            <v>Ο</v>
          </cell>
          <cell r="R1099" t="str">
            <v>Ο</v>
          </cell>
          <cell r="S1099" t="str">
            <v>Ο</v>
          </cell>
          <cell r="T1099" t="str">
            <v>Ο</v>
          </cell>
        </row>
        <row r="1100">
          <cell r="E1100" t="str">
            <v>加班</v>
          </cell>
        </row>
        <row r="1101">
          <cell r="B1101">
            <v>2095</v>
          </cell>
          <cell r="C1101" t="str">
            <v>SON SOVANROTH</v>
          </cell>
          <cell r="D1101">
            <v>44697</v>
          </cell>
          <cell r="E1101" t="str">
            <v>上午</v>
          </cell>
          <cell r="F1101" t="str">
            <v>◇</v>
          </cell>
        </row>
        <row r="1101">
          <cell r="H1101" t="str">
            <v>√</v>
          </cell>
          <cell r="I1101" t="str">
            <v>√</v>
          </cell>
          <cell r="J1101" t="str">
            <v>√</v>
          </cell>
          <cell r="K1101" t="str">
            <v>√</v>
          </cell>
          <cell r="L1101" t="str">
            <v>√</v>
          </cell>
          <cell r="M1101" t="str">
            <v>Ο</v>
          </cell>
        </row>
        <row r="1101">
          <cell r="O1101" t="str">
            <v>Ο</v>
          </cell>
          <cell r="P1101" t="str">
            <v>Ο</v>
          </cell>
          <cell r="Q1101" t="str">
            <v>Ο</v>
          </cell>
          <cell r="R1101" t="str">
            <v>Ο</v>
          </cell>
          <cell r="S1101" t="str">
            <v>Ο</v>
          </cell>
          <cell r="T1101" t="str">
            <v>Ο</v>
          </cell>
        </row>
        <row r="1101">
          <cell r="AK1101">
            <v>5</v>
          </cell>
          <cell r="AL1101">
            <v>0</v>
          </cell>
          <cell r="AM1101">
            <v>0</v>
          </cell>
          <cell r="AN1101">
            <v>0</v>
          </cell>
          <cell r="AO1101">
            <v>1</v>
          </cell>
        </row>
        <row r="1102">
          <cell r="E1102" t="str">
            <v>下午</v>
          </cell>
          <cell r="F1102" t="str">
            <v>◇</v>
          </cell>
        </row>
        <row r="1102">
          <cell r="H1102" t="str">
            <v>√</v>
          </cell>
          <cell r="I1102" t="str">
            <v>√</v>
          </cell>
          <cell r="J1102" t="str">
            <v>√</v>
          </cell>
          <cell r="K1102" t="str">
            <v>√</v>
          </cell>
          <cell r="L1102" t="str">
            <v>√</v>
          </cell>
          <cell r="M1102" t="str">
            <v>Ο</v>
          </cell>
        </row>
        <row r="1102">
          <cell r="O1102" t="str">
            <v>Ο</v>
          </cell>
          <cell r="P1102" t="str">
            <v>Ο</v>
          </cell>
          <cell r="Q1102" t="str">
            <v>Ο</v>
          </cell>
          <cell r="R1102" t="str">
            <v>Ο</v>
          </cell>
          <cell r="S1102" t="str">
            <v>Ο</v>
          </cell>
          <cell r="T1102" t="str">
            <v>Ο</v>
          </cell>
        </row>
        <row r="1103">
          <cell r="E1103" t="str">
            <v>加班</v>
          </cell>
        </row>
        <row r="1104">
          <cell r="B1104">
            <v>2160</v>
          </cell>
          <cell r="C1104" t="str">
            <v>VANN TITHIDA</v>
          </cell>
          <cell r="D1104">
            <v>44728</v>
          </cell>
          <cell r="E1104" t="str">
            <v>上午</v>
          </cell>
          <cell r="F1104" t="str">
            <v>◇</v>
          </cell>
        </row>
        <row r="1104">
          <cell r="H1104" t="str">
            <v>√</v>
          </cell>
          <cell r="I1104" t="str">
            <v>√</v>
          </cell>
          <cell r="J1104" t="str">
            <v>√</v>
          </cell>
          <cell r="K1104" t="str">
            <v>√</v>
          </cell>
          <cell r="L1104" t="str">
            <v>√</v>
          </cell>
          <cell r="M1104" t="str">
            <v>Ο</v>
          </cell>
        </row>
        <row r="1104">
          <cell r="O1104" t="str">
            <v>Ο</v>
          </cell>
          <cell r="P1104" t="str">
            <v>Ο</v>
          </cell>
          <cell r="Q1104" t="str">
            <v>Ο</v>
          </cell>
          <cell r="R1104" t="str">
            <v>Ο</v>
          </cell>
          <cell r="S1104" t="str">
            <v>Ο</v>
          </cell>
          <cell r="T1104" t="str">
            <v>Ο</v>
          </cell>
        </row>
        <row r="1104">
          <cell r="AK1104">
            <v>5</v>
          </cell>
          <cell r="AL1104">
            <v>0</v>
          </cell>
          <cell r="AM1104">
            <v>0</v>
          </cell>
          <cell r="AN1104">
            <v>0</v>
          </cell>
          <cell r="AO1104">
            <v>1</v>
          </cell>
        </row>
        <row r="1105">
          <cell r="E1105" t="str">
            <v>下午</v>
          </cell>
          <cell r="F1105" t="str">
            <v>◇</v>
          </cell>
        </row>
        <row r="1105">
          <cell r="H1105" t="str">
            <v>√</v>
          </cell>
          <cell r="I1105" t="str">
            <v>√</v>
          </cell>
          <cell r="J1105" t="str">
            <v>√</v>
          </cell>
          <cell r="K1105" t="str">
            <v>√</v>
          </cell>
          <cell r="L1105" t="str">
            <v>√</v>
          </cell>
          <cell r="M1105" t="str">
            <v>Ο</v>
          </cell>
        </row>
        <row r="1105">
          <cell r="O1105" t="str">
            <v>Ο</v>
          </cell>
          <cell r="P1105" t="str">
            <v>Ο</v>
          </cell>
          <cell r="Q1105" t="str">
            <v>Ο</v>
          </cell>
          <cell r="R1105" t="str">
            <v>Ο</v>
          </cell>
          <cell r="S1105" t="str">
            <v>Ο</v>
          </cell>
          <cell r="T1105" t="str">
            <v>Ο</v>
          </cell>
        </row>
        <row r="1106">
          <cell r="E1106" t="str">
            <v>加班</v>
          </cell>
        </row>
        <row r="1107">
          <cell r="B1107">
            <v>2207</v>
          </cell>
          <cell r="C1107" t="str">
            <v>MEAS SOK</v>
          </cell>
          <cell r="D1107">
            <v>44741</v>
          </cell>
          <cell r="E1107" t="str">
            <v>上午</v>
          </cell>
          <cell r="F1107" t="str">
            <v>◇</v>
          </cell>
        </row>
        <row r="1107">
          <cell r="H1107" t="str">
            <v>√</v>
          </cell>
          <cell r="I1107" t="str">
            <v>√</v>
          </cell>
          <cell r="J1107" t="str">
            <v>Ο</v>
          </cell>
          <cell r="K1107" t="str">
            <v>Ο</v>
          </cell>
          <cell r="L1107" t="str">
            <v>Ο</v>
          </cell>
          <cell r="M1107" t="str">
            <v>Ο</v>
          </cell>
        </row>
        <row r="1107">
          <cell r="O1107" t="str">
            <v>Ο</v>
          </cell>
          <cell r="P1107" t="str">
            <v>Ο</v>
          </cell>
          <cell r="Q1107" t="str">
            <v>Ο</v>
          </cell>
          <cell r="R1107" t="str">
            <v>Ο</v>
          </cell>
          <cell r="S1107" t="str">
            <v>Ο</v>
          </cell>
          <cell r="T1107" t="str">
            <v>Ο</v>
          </cell>
        </row>
        <row r="1107">
          <cell r="AK1107">
            <v>2</v>
          </cell>
          <cell r="AL1107">
            <v>0</v>
          </cell>
          <cell r="AM1107">
            <v>0</v>
          </cell>
          <cell r="AN1107">
            <v>0</v>
          </cell>
          <cell r="AO1107">
            <v>1</v>
          </cell>
        </row>
        <row r="1108">
          <cell r="E1108" t="str">
            <v>下午</v>
          </cell>
          <cell r="F1108" t="str">
            <v>◇</v>
          </cell>
        </row>
        <row r="1108">
          <cell r="H1108" t="str">
            <v>√</v>
          </cell>
          <cell r="I1108" t="str">
            <v>√</v>
          </cell>
          <cell r="J1108" t="str">
            <v>Ο</v>
          </cell>
          <cell r="K1108" t="str">
            <v>Ο</v>
          </cell>
          <cell r="L1108" t="str">
            <v>Ο</v>
          </cell>
          <cell r="M1108" t="str">
            <v>Ο</v>
          </cell>
        </row>
        <row r="1108">
          <cell r="O1108" t="str">
            <v>Ο</v>
          </cell>
          <cell r="P1108" t="str">
            <v>Ο</v>
          </cell>
          <cell r="Q1108" t="str">
            <v>Ο</v>
          </cell>
          <cell r="R1108" t="str">
            <v>Ο</v>
          </cell>
          <cell r="S1108" t="str">
            <v>Ο</v>
          </cell>
          <cell r="T1108" t="str">
            <v>Ο</v>
          </cell>
        </row>
        <row r="1109">
          <cell r="E1109" t="str">
            <v>加班</v>
          </cell>
        </row>
        <row r="1110">
          <cell r="B1110">
            <v>2208</v>
          </cell>
          <cell r="C1110" t="str">
            <v>MUON SITHA</v>
          </cell>
          <cell r="D1110">
            <v>44741</v>
          </cell>
          <cell r="E1110" t="str">
            <v>上午</v>
          </cell>
          <cell r="F1110" t="str">
            <v>◇</v>
          </cell>
        </row>
        <row r="1110">
          <cell r="H1110" t="str">
            <v>√</v>
          </cell>
          <cell r="I1110" t="str">
            <v>√</v>
          </cell>
          <cell r="J1110" t="str">
            <v>Ο</v>
          </cell>
          <cell r="K1110" t="str">
            <v>Ο</v>
          </cell>
          <cell r="L1110" t="str">
            <v>Ο</v>
          </cell>
          <cell r="M1110" t="str">
            <v>Ο</v>
          </cell>
        </row>
        <row r="1110">
          <cell r="O1110" t="str">
            <v>Ο</v>
          </cell>
          <cell r="P1110" t="str">
            <v>Ο</v>
          </cell>
          <cell r="Q1110" t="str">
            <v>Ο</v>
          </cell>
          <cell r="R1110" t="str">
            <v>Ο</v>
          </cell>
          <cell r="S1110" t="str">
            <v>Ο</v>
          </cell>
          <cell r="T1110" t="str">
            <v>Ο</v>
          </cell>
        </row>
        <row r="1110">
          <cell r="AK1110">
            <v>2</v>
          </cell>
          <cell r="AL1110">
            <v>0</v>
          </cell>
          <cell r="AM1110">
            <v>0</v>
          </cell>
          <cell r="AN1110">
            <v>0</v>
          </cell>
          <cell r="AO1110">
            <v>1</v>
          </cell>
        </row>
        <row r="1111">
          <cell r="E1111" t="str">
            <v>下午</v>
          </cell>
          <cell r="F1111" t="str">
            <v>◇</v>
          </cell>
        </row>
        <row r="1111">
          <cell r="H1111" t="str">
            <v>√</v>
          </cell>
          <cell r="I1111" t="str">
            <v>√</v>
          </cell>
          <cell r="J1111" t="str">
            <v>Ο</v>
          </cell>
          <cell r="K1111" t="str">
            <v>Ο</v>
          </cell>
          <cell r="L1111" t="str">
            <v>Ο</v>
          </cell>
          <cell r="M1111" t="str">
            <v>Ο</v>
          </cell>
        </row>
        <row r="1111">
          <cell r="O1111" t="str">
            <v>Ο</v>
          </cell>
          <cell r="P1111" t="str">
            <v>Ο</v>
          </cell>
          <cell r="Q1111" t="str">
            <v>Ο</v>
          </cell>
          <cell r="R1111" t="str">
            <v>Ο</v>
          </cell>
          <cell r="S1111" t="str">
            <v>Ο</v>
          </cell>
          <cell r="T1111" t="str">
            <v>Ο</v>
          </cell>
        </row>
        <row r="1112">
          <cell r="E1112" t="str">
            <v>加班</v>
          </cell>
        </row>
        <row r="1113">
          <cell r="B1113">
            <v>2245</v>
          </cell>
          <cell r="C1113" t="str">
            <v>CHOM SREYNY</v>
          </cell>
          <cell r="D1113">
            <v>44747</v>
          </cell>
          <cell r="E1113" t="str">
            <v>上午</v>
          </cell>
          <cell r="F1113" t="str">
            <v>◇</v>
          </cell>
        </row>
        <row r="1113">
          <cell r="H1113" t="str">
            <v>√</v>
          </cell>
          <cell r="I1113" t="str">
            <v>√</v>
          </cell>
          <cell r="J1113" t="str">
            <v>√</v>
          </cell>
          <cell r="K1113" t="str">
            <v>√</v>
          </cell>
          <cell r="L1113" t="str">
            <v>√</v>
          </cell>
          <cell r="M1113" t="str">
            <v>◇</v>
          </cell>
        </row>
        <row r="1113">
          <cell r="O1113" t="str">
            <v>√</v>
          </cell>
          <cell r="P1113" t="str">
            <v>√</v>
          </cell>
          <cell r="Q1113" t="str">
            <v>Ο</v>
          </cell>
          <cell r="R1113" t="str">
            <v>Ο</v>
          </cell>
          <cell r="S1113" t="str">
            <v>Ο</v>
          </cell>
          <cell r="T1113" t="str">
            <v>Ο</v>
          </cell>
        </row>
        <row r="1113">
          <cell r="AK1113">
            <v>7</v>
          </cell>
          <cell r="AL1113">
            <v>0</v>
          </cell>
          <cell r="AM1113">
            <v>0</v>
          </cell>
          <cell r="AN1113">
            <v>0</v>
          </cell>
          <cell r="AO1113">
            <v>2</v>
          </cell>
        </row>
        <row r="1114">
          <cell r="E1114" t="str">
            <v>下午</v>
          </cell>
          <cell r="F1114" t="str">
            <v>◇</v>
          </cell>
        </row>
        <row r="1114">
          <cell r="H1114" t="str">
            <v>√</v>
          </cell>
          <cell r="I1114" t="str">
            <v>√</v>
          </cell>
          <cell r="J1114" t="str">
            <v>√</v>
          </cell>
          <cell r="K1114" t="str">
            <v>√</v>
          </cell>
          <cell r="L1114" t="str">
            <v>√</v>
          </cell>
          <cell r="M1114" t="str">
            <v>◇</v>
          </cell>
        </row>
        <row r="1114">
          <cell r="O1114" t="str">
            <v>√</v>
          </cell>
          <cell r="P1114" t="str">
            <v>√</v>
          </cell>
          <cell r="Q1114" t="str">
            <v>Ο</v>
          </cell>
          <cell r="R1114" t="str">
            <v>Ο</v>
          </cell>
          <cell r="S1114" t="str">
            <v>Ο</v>
          </cell>
          <cell r="T1114" t="str">
            <v>Ο</v>
          </cell>
        </row>
        <row r="1115">
          <cell r="E1115" t="str">
            <v>加班</v>
          </cell>
        </row>
        <row r="1116">
          <cell r="B1116">
            <v>2258</v>
          </cell>
          <cell r="C1116" t="str">
            <v>TEAV CHANRY</v>
          </cell>
          <cell r="D1116">
            <v>44761</v>
          </cell>
          <cell r="E1116" t="str">
            <v>上午</v>
          </cell>
          <cell r="F1116" t="str">
            <v>◇</v>
          </cell>
        </row>
        <row r="1116">
          <cell r="H1116" t="str">
            <v>√</v>
          </cell>
          <cell r="I1116" t="str">
            <v>√</v>
          </cell>
          <cell r="J1116" t="str">
            <v>√</v>
          </cell>
          <cell r="K1116" t="str">
            <v>√</v>
          </cell>
          <cell r="L1116" t="str">
            <v>√</v>
          </cell>
          <cell r="M1116" t="str">
            <v>Ο</v>
          </cell>
        </row>
        <row r="1116">
          <cell r="O1116" t="str">
            <v>Ο</v>
          </cell>
          <cell r="P1116" t="str">
            <v>Ο</v>
          </cell>
          <cell r="Q1116" t="str">
            <v>Ο</v>
          </cell>
          <cell r="R1116" t="str">
            <v>Ο</v>
          </cell>
          <cell r="S1116" t="str">
            <v>Ο</v>
          </cell>
          <cell r="T1116" t="str">
            <v>Ο</v>
          </cell>
        </row>
        <row r="1116">
          <cell r="AK1116">
            <v>5</v>
          </cell>
          <cell r="AL1116">
            <v>0</v>
          </cell>
          <cell r="AM1116">
            <v>0</v>
          </cell>
          <cell r="AN1116">
            <v>0</v>
          </cell>
          <cell r="AO1116">
            <v>1</v>
          </cell>
        </row>
        <row r="1117">
          <cell r="E1117" t="str">
            <v>下午</v>
          </cell>
          <cell r="F1117" t="str">
            <v>◇</v>
          </cell>
        </row>
        <row r="1117">
          <cell r="H1117" t="str">
            <v>√</v>
          </cell>
          <cell r="I1117" t="str">
            <v>√</v>
          </cell>
          <cell r="J1117" t="str">
            <v>√</v>
          </cell>
          <cell r="K1117" t="str">
            <v>√</v>
          </cell>
          <cell r="L1117" t="str">
            <v>√</v>
          </cell>
          <cell r="M1117" t="str">
            <v>Ο</v>
          </cell>
        </row>
        <row r="1117">
          <cell r="O1117" t="str">
            <v>Ο</v>
          </cell>
          <cell r="P1117" t="str">
            <v>Ο</v>
          </cell>
          <cell r="Q1117" t="str">
            <v>Ο</v>
          </cell>
          <cell r="R1117" t="str">
            <v>Ο</v>
          </cell>
          <cell r="S1117" t="str">
            <v>Ο</v>
          </cell>
          <cell r="T1117" t="str">
            <v>Ο</v>
          </cell>
        </row>
        <row r="1118">
          <cell r="E1118" t="str">
            <v>加班</v>
          </cell>
        </row>
        <row r="1119">
          <cell r="B1119">
            <v>2268</v>
          </cell>
          <cell r="C1119" t="str">
            <v>MEAS SOKSOPHEA</v>
          </cell>
          <cell r="D1119">
            <v>44818</v>
          </cell>
          <cell r="E1119" t="str">
            <v>上午</v>
          </cell>
          <cell r="F1119" t="str">
            <v>◇</v>
          </cell>
        </row>
        <row r="1119">
          <cell r="H1119" t="str">
            <v>√</v>
          </cell>
          <cell r="I1119" t="str">
            <v>√</v>
          </cell>
          <cell r="J1119" t="str">
            <v>√</v>
          </cell>
          <cell r="K1119" t="str">
            <v>2.①</v>
          </cell>
          <cell r="L1119" t="str">
            <v>√</v>
          </cell>
          <cell r="M1119" t="str">
            <v>Ο</v>
          </cell>
        </row>
        <row r="1119">
          <cell r="O1119" t="str">
            <v>Ο</v>
          </cell>
          <cell r="P1119" t="str">
            <v>Ο</v>
          </cell>
          <cell r="Q1119" t="str">
            <v>Ο</v>
          </cell>
          <cell r="R1119" t="str">
            <v>Ο</v>
          </cell>
          <cell r="S1119" t="str">
            <v>Ο</v>
          </cell>
          <cell r="T1119" t="str">
            <v>Ο</v>
          </cell>
        </row>
        <row r="1119">
          <cell r="AK1119">
            <v>4</v>
          </cell>
          <cell r="AL1119">
            <v>0</v>
          </cell>
          <cell r="AM1119">
            <v>0</v>
          </cell>
          <cell r="AN1119">
            <v>0</v>
          </cell>
          <cell r="AO1119">
            <v>1</v>
          </cell>
        </row>
        <row r="1120">
          <cell r="E1120" t="str">
            <v>下午</v>
          </cell>
          <cell r="F1120" t="str">
            <v>◇</v>
          </cell>
        </row>
        <row r="1120">
          <cell r="H1120" t="str">
            <v>√</v>
          </cell>
          <cell r="I1120" t="str">
            <v>√</v>
          </cell>
          <cell r="J1120" t="str">
            <v>√</v>
          </cell>
          <cell r="K1120" t="str">
            <v>2.①</v>
          </cell>
          <cell r="L1120" t="str">
            <v>√</v>
          </cell>
          <cell r="M1120" t="str">
            <v>Ο</v>
          </cell>
        </row>
        <row r="1120">
          <cell r="O1120" t="str">
            <v>Ο</v>
          </cell>
          <cell r="P1120" t="str">
            <v>Ο</v>
          </cell>
          <cell r="Q1120" t="str">
            <v>Ο</v>
          </cell>
          <cell r="R1120" t="str">
            <v>Ο</v>
          </cell>
          <cell r="S1120" t="str">
            <v>Ο</v>
          </cell>
          <cell r="T1120" t="str">
            <v>Ο</v>
          </cell>
        </row>
        <row r="1121">
          <cell r="E1121" t="str">
            <v>加班</v>
          </cell>
        </row>
        <row r="1122">
          <cell r="B1122">
            <v>2270</v>
          </cell>
          <cell r="C1122" t="str">
            <v>SOK NEANG</v>
          </cell>
          <cell r="D1122">
            <v>44819</v>
          </cell>
          <cell r="E1122" t="str">
            <v>上午</v>
          </cell>
          <cell r="F1122" t="str">
            <v>◇</v>
          </cell>
        </row>
        <row r="1122">
          <cell r="H1122" t="str">
            <v>√</v>
          </cell>
          <cell r="I1122" t="str">
            <v>√</v>
          </cell>
          <cell r="J1122" t="str">
            <v>√</v>
          </cell>
          <cell r="K1122" t="str">
            <v>√</v>
          </cell>
          <cell r="L1122" t="str">
            <v>√</v>
          </cell>
          <cell r="M1122" t="str">
            <v>Ο</v>
          </cell>
        </row>
        <row r="1122">
          <cell r="O1122" t="str">
            <v>Ο</v>
          </cell>
          <cell r="P1122" t="str">
            <v>Ο</v>
          </cell>
          <cell r="Q1122" t="str">
            <v>Ο</v>
          </cell>
          <cell r="R1122" t="str">
            <v>Ο</v>
          </cell>
          <cell r="S1122" t="str">
            <v>Ο</v>
          </cell>
          <cell r="T1122" t="str">
            <v>Ο</v>
          </cell>
        </row>
        <row r="1122">
          <cell r="AK1122">
            <v>5</v>
          </cell>
          <cell r="AL1122">
            <v>0</v>
          </cell>
          <cell r="AM1122">
            <v>0</v>
          </cell>
          <cell r="AN1122">
            <v>0</v>
          </cell>
          <cell r="AO1122">
            <v>1</v>
          </cell>
        </row>
        <row r="1123">
          <cell r="E1123" t="str">
            <v>下午</v>
          </cell>
          <cell r="F1123" t="str">
            <v>◇</v>
          </cell>
        </row>
        <row r="1123">
          <cell r="H1123" t="str">
            <v>√</v>
          </cell>
          <cell r="I1123" t="str">
            <v>√</v>
          </cell>
          <cell r="J1123" t="str">
            <v>√</v>
          </cell>
          <cell r="K1123" t="str">
            <v>√</v>
          </cell>
          <cell r="L1123" t="str">
            <v>√</v>
          </cell>
          <cell r="M1123" t="str">
            <v>Ο</v>
          </cell>
        </row>
        <row r="1123">
          <cell r="O1123" t="str">
            <v>Ο</v>
          </cell>
          <cell r="P1123" t="str">
            <v>Ο</v>
          </cell>
          <cell r="Q1123" t="str">
            <v>Ο</v>
          </cell>
          <cell r="R1123" t="str">
            <v>Ο</v>
          </cell>
          <cell r="S1123" t="str">
            <v>Ο</v>
          </cell>
          <cell r="T1123" t="str">
            <v>Ο</v>
          </cell>
        </row>
        <row r="1124">
          <cell r="E1124" t="str">
            <v>加班</v>
          </cell>
        </row>
        <row r="1125">
          <cell r="B1125">
            <v>2271</v>
          </cell>
          <cell r="C1125" t="str">
            <v>KOEUT SOUSDEY</v>
          </cell>
          <cell r="D1125">
            <v>44820</v>
          </cell>
          <cell r="E1125" t="str">
            <v>上午</v>
          </cell>
          <cell r="F1125" t="str">
            <v>◇</v>
          </cell>
        </row>
        <row r="1125">
          <cell r="H1125" t="str">
            <v>√</v>
          </cell>
          <cell r="I1125" t="str">
            <v>√</v>
          </cell>
          <cell r="J1125" t="str">
            <v>√</v>
          </cell>
          <cell r="K1125" t="str">
            <v>√</v>
          </cell>
          <cell r="L1125" t="str">
            <v>√</v>
          </cell>
          <cell r="M1125" t="str">
            <v>Ο</v>
          </cell>
        </row>
        <row r="1125">
          <cell r="O1125" t="str">
            <v>Ο</v>
          </cell>
          <cell r="P1125" t="str">
            <v>Ο</v>
          </cell>
          <cell r="Q1125" t="str">
            <v>Ο</v>
          </cell>
          <cell r="R1125" t="str">
            <v>Ο</v>
          </cell>
          <cell r="S1125" t="str">
            <v>Ο</v>
          </cell>
          <cell r="T1125" t="str">
            <v>Ο</v>
          </cell>
        </row>
        <row r="1125">
          <cell r="AK1125">
            <v>5</v>
          </cell>
          <cell r="AL1125">
            <v>0</v>
          </cell>
          <cell r="AM1125">
            <v>0</v>
          </cell>
          <cell r="AN1125">
            <v>0</v>
          </cell>
          <cell r="AO1125">
            <v>1</v>
          </cell>
        </row>
        <row r="1126">
          <cell r="E1126" t="str">
            <v>下午</v>
          </cell>
          <cell r="F1126" t="str">
            <v>◇</v>
          </cell>
        </row>
        <row r="1126">
          <cell r="H1126" t="str">
            <v>√</v>
          </cell>
          <cell r="I1126" t="str">
            <v>√</v>
          </cell>
          <cell r="J1126" t="str">
            <v>√</v>
          </cell>
          <cell r="K1126" t="str">
            <v>√</v>
          </cell>
          <cell r="L1126" t="str">
            <v>√</v>
          </cell>
          <cell r="M1126" t="str">
            <v>Ο</v>
          </cell>
        </row>
        <row r="1126">
          <cell r="O1126" t="str">
            <v>Ο</v>
          </cell>
          <cell r="P1126" t="str">
            <v>Ο</v>
          </cell>
          <cell r="Q1126" t="str">
            <v>Ο</v>
          </cell>
          <cell r="R1126" t="str">
            <v>Ο</v>
          </cell>
          <cell r="S1126" t="str">
            <v>Ο</v>
          </cell>
          <cell r="T1126" t="str">
            <v>Ο</v>
          </cell>
        </row>
        <row r="1127">
          <cell r="E1127" t="str">
            <v>加班</v>
          </cell>
        </row>
        <row r="1128">
          <cell r="B1128">
            <v>1169</v>
          </cell>
          <cell r="C1128" t="str">
            <v>TEP SAMAI</v>
          </cell>
          <cell r="D1128">
            <v>44427</v>
          </cell>
          <cell r="E1128" t="str">
            <v>上午</v>
          </cell>
          <cell r="F1128" t="str">
            <v>◇</v>
          </cell>
        </row>
        <row r="1128">
          <cell r="H1128" t="str">
            <v>√</v>
          </cell>
          <cell r="I1128" t="str">
            <v>√</v>
          </cell>
          <cell r="J1128" t="str">
            <v>√</v>
          </cell>
          <cell r="K1128" t="str">
            <v>√</v>
          </cell>
          <cell r="L1128" t="str">
            <v>√</v>
          </cell>
          <cell r="M1128" t="str">
            <v>Ο</v>
          </cell>
        </row>
        <row r="1128">
          <cell r="O1128" t="str">
            <v>Ο</v>
          </cell>
          <cell r="P1128" t="str">
            <v>Ο</v>
          </cell>
          <cell r="Q1128" t="str">
            <v>Ο</v>
          </cell>
          <cell r="R1128" t="str">
            <v>Ο</v>
          </cell>
          <cell r="S1128" t="str">
            <v>Ο</v>
          </cell>
          <cell r="T1128" t="str">
            <v>Ο</v>
          </cell>
        </row>
        <row r="1128">
          <cell r="AK1128">
            <v>5</v>
          </cell>
          <cell r="AL1128">
            <v>0</v>
          </cell>
          <cell r="AM1128">
            <v>0</v>
          </cell>
          <cell r="AN1128">
            <v>0</v>
          </cell>
          <cell r="AO1128">
            <v>1</v>
          </cell>
        </row>
        <row r="1129">
          <cell r="E1129" t="str">
            <v>下午</v>
          </cell>
          <cell r="F1129" t="str">
            <v>◇</v>
          </cell>
        </row>
        <row r="1129">
          <cell r="H1129" t="str">
            <v>√</v>
          </cell>
          <cell r="I1129" t="str">
            <v>√</v>
          </cell>
          <cell r="J1129" t="str">
            <v>√</v>
          </cell>
          <cell r="K1129" t="str">
            <v>√</v>
          </cell>
          <cell r="L1129" t="str">
            <v>√</v>
          </cell>
          <cell r="M1129" t="str">
            <v>Ο</v>
          </cell>
        </row>
        <row r="1129">
          <cell r="O1129" t="str">
            <v>Ο</v>
          </cell>
          <cell r="P1129" t="str">
            <v>Ο</v>
          </cell>
          <cell r="Q1129" t="str">
            <v>Ο</v>
          </cell>
          <cell r="R1129" t="str">
            <v>Ο</v>
          </cell>
          <cell r="S1129" t="str">
            <v>Ο</v>
          </cell>
          <cell r="T1129" t="str">
            <v>Ο</v>
          </cell>
        </row>
        <row r="1130">
          <cell r="E1130" t="str">
            <v>加班</v>
          </cell>
        </row>
        <row r="1131">
          <cell r="B1131">
            <v>1330</v>
          </cell>
          <cell r="C1131" t="str">
            <v>LONG THEA</v>
          </cell>
          <cell r="D1131">
            <v>44502</v>
          </cell>
          <cell r="E1131" t="str">
            <v>上午</v>
          </cell>
          <cell r="F1131" t="str">
            <v>◇</v>
          </cell>
        </row>
        <row r="1131">
          <cell r="H1131" t="str">
            <v>√</v>
          </cell>
          <cell r="I1131" t="str">
            <v>√</v>
          </cell>
          <cell r="J1131" t="str">
            <v>√</v>
          </cell>
          <cell r="K1131" t="str">
            <v>√</v>
          </cell>
          <cell r="L1131" t="str">
            <v>√</v>
          </cell>
          <cell r="M1131" t="str">
            <v>Ο</v>
          </cell>
        </row>
        <row r="1131">
          <cell r="O1131" t="str">
            <v>Ο</v>
          </cell>
          <cell r="P1131" t="str">
            <v>Ο</v>
          </cell>
          <cell r="Q1131" t="str">
            <v>Ο</v>
          </cell>
          <cell r="R1131" t="str">
            <v>Ο</v>
          </cell>
          <cell r="S1131" t="str">
            <v>Ο</v>
          </cell>
          <cell r="T1131" t="str">
            <v>Ο</v>
          </cell>
        </row>
        <row r="1131">
          <cell r="AK1131">
            <v>5</v>
          </cell>
          <cell r="AL1131">
            <v>0</v>
          </cell>
          <cell r="AM1131">
            <v>0</v>
          </cell>
          <cell r="AN1131">
            <v>0</v>
          </cell>
          <cell r="AO1131">
            <v>1</v>
          </cell>
        </row>
        <row r="1132">
          <cell r="E1132" t="str">
            <v>下午</v>
          </cell>
          <cell r="F1132" t="str">
            <v>◇</v>
          </cell>
        </row>
        <row r="1132">
          <cell r="H1132" t="str">
            <v>√</v>
          </cell>
          <cell r="I1132" t="str">
            <v>√</v>
          </cell>
          <cell r="J1132" t="str">
            <v>√</v>
          </cell>
          <cell r="K1132" t="str">
            <v>√</v>
          </cell>
          <cell r="L1132" t="str">
            <v>√</v>
          </cell>
          <cell r="M1132" t="str">
            <v>Ο</v>
          </cell>
        </row>
        <row r="1132">
          <cell r="O1132" t="str">
            <v>Ο</v>
          </cell>
          <cell r="P1132" t="str">
            <v>Ο</v>
          </cell>
          <cell r="Q1132" t="str">
            <v>Ο</v>
          </cell>
          <cell r="R1132" t="str">
            <v>Ο</v>
          </cell>
          <cell r="S1132" t="str">
            <v>Ο</v>
          </cell>
          <cell r="T1132" t="str">
            <v>Ο</v>
          </cell>
        </row>
        <row r="1133">
          <cell r="E1133" t="str">
            <v>加班</v>
          </cell>
        </row>
        <row r="1134">
          <cell r="B1134">
            <v>1579</v>
          </cell>
          <cell r="C1134" t="str">
            <v>NHEL SREYEM</v>
          </cell>
          <cell r="D1134">
            <v>44572</v>
          </cell>
          <cell r="E1134" t="str">
            <v>上午</v>
          </cell>
          <cell r="F1134" t="str">
            <v>◇</v>
          </cell>
        </row>
        <row r="1134">
          <cell r="H1134" t="str">
            <v>√</v>
          </cell>
          <cell r="I1134" t="str">
            <v>√</v>
          </cell>
          <cell r="J1134" t="str">
            <v>√</v>
          </cell>
          <cell r="K1134" t="str">
            <v>√</v>
          </cell>
          <cell r="L1134" t="str">
            <v>√</v>
          </cell>
          <cell r="M1134" t="str">
            <v>Ο</v>
          </cell>
        </row>
        <row r="1134">
          <cell r="O1134" t="str">
            <v>Ο</v>
          </cell>
          <cell r="P1134" t="str">
            <v>Ο</v>
          </cell>
          <cell r="Q1134" t="str">
            <v>Ο</v>
          </cell>
          <cell r="R1134" t="str">
            <v>Ο</v>
          </cell>
          <cell r="S1134" t="str">
            <v>Ο</v>
          </cell>
          <cell r="T1134" t="str">
            <v>Ο</v>
          </cell>
        </row>
        <row r="1134">
          <cell r="AK1134">
            <v>5</v>
          </cell>
          <cell r="AL1134">
            <v>0</v>
          </cell>
          <cell r="AM1134">
            <v>0</v>
          </cell>
          <cell r="AN1134">
            <v>0</v>
          </cell>
          <cell r="AO1134">
            <v>1</v>
          </cell>
        </row>
        <row r="1135">
          <cell r="E1135" t="str">
            <v>下午</v>
          </cell>
          <cell r="F1135" t="str">
            <v>◇</v>
          </cell>
        </row>
        <row r="1135">
          <cell r="H1135" t="str">
            <v>√</v>
          </cell>
          <cell r="I1135" t="str">
            <v>√</v>
          </cell>
          <cell r="J1135" t="str">
            <v>√</v>
          </cell>
          <cell r="K1135" t="str">
            <v>√</v>
          </cell>
          <cell r="L1135" t="str">
            <v>√</v>
          </cell>
          <cell r="M1135" t="str">
            <v>Ο</v>
          </cell>
        </row>
        <row r="1135">
          <cell r="O1135" t="str">
            <v>Ο</v>
          </cell>
          <cell r="P1135" t="str">
            <v>Ο</v>
          </cell>
          <cell r="Q1135" t="str">
            <v>Ο</v>
          </cell>
          <cell r="R1135" t="str">
            <v>Ο</v>
          </cell>
          <cell r="S1135" t="str">
            <v>Ο</v>
          </cell>
          <cell r="T1135" t="str">
            <v>Ο</v>
          </cell>
        </row>
        <row r="1136">
          <cell r="E1136" t="str">
            <v>加班</v>
          </cell>
        </row>
        <row r="1137">
          <cell r="B1137">
            <v>2276</v>
          </cell>
          <cell r="C1137" t="str">
            <v>KOEUT THIDA</v>
          </cell>
          <cell r="D1137">
            <v>44833</v>
          </cell>
          <cell r="E1137" t="str">
            <v>上午</v>
          </cell>
          <cell r="F1137" t="str">
            <v>2.②</v>
          </cell>
        </row>
        <row r="1137">
          <cell r="H1137" t="str">
            <v>2.②</v>
          </cell>
          <cell r="I1137" t="str">
            <v>2.②</v>
          </cell>
          <cell r="J1137" t="str">
            <v>2.②</v>
          </cell>
          <cell r="K1137" t="str">
            <v>2.②</v>
          </cell>
          <cell r="L1137" t="str">
            <v>2.②</v>
          </cell>
          <cell r="M1137" t="str">
            <v>2.②</v>
          </cell>
        </row>
        <row r="1137">
          <cell r="O1137" t="str">
            <v>2.②</v>
          </cell>
          <cell r="P1137" t="str">
            <v>2.②</v>
          </cell>
          <cell r="Q1137" t="str">
            <v>2.②</v>
          </cell>
          <cell r="R1137" t="str">
            <v>2.②</v>
          </cell>
          <cell r="S1137" t="str">
            <v>2.②</v>
          </cell>
          <cell r="T1137" t="str">
            <v>2.②</v>
          </cell>
        </row>
        <row r="1137">
          <cell r="V1137" t="str">
            <v>2.②</v>
          </cell>
          <cell r="W1137" t="str">
            <v>2.②</v>
          </cell>
          <cell r="X1137" t="str">
            <v>2.②</v>
          </cell>
          <cell r="Y1137" t="str">
            <v>2.②</v>
          </cell>
          <cell r="Z1137" t="str">
            <v>2.②</v>
          </cell>
          <cell r="AA1137" t="str">
            <v>2.②</v>
          </cell>
        </row>
        <row r="1137">
          <cell r="AC1137" t="str">
            <v>2.②</v>
          </cell>
          <cell r="AD1137" t="str">
            <v>2.②</v>
          </cell>
          <cell r="AE1137" t="str">
            <v>2.②</v>
          </cell>
          <cell r="AF1137" t="str">
            <v>2.②</v>
          </cell>
          <cell r="AG1137" t="str">
            <v>2.②</v>
          </cell>
          <cell r="AH1137" t="str">
            <v>2.②</v>
          </cell>
        </row>
        <row r="1137">
          <cell r="AJ1137" t="str">
            <v>2.②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</row>
        <row r="1138">
          <cell r="E1138" t="str">
            <v>下午</v>
          </cell>
          <cell r="F1138" t="str">
            <v>2.②</v>
          </cell>
        </row>
        <row r="1138">
          <cell r="H1138" t="str">
            <v>2.②</v>
          </cell>
          <cell r="I1138" t="str">
            <v>2.②</v>
          </cell>
          <cell r="J1138" t="str">
            <v>2.②</v>
          </cell>
          <cell r="K1138" t="str">
            <v>2.②</v>
          </cell>
          <cell r="L1138" t="str">
            <v>2.②</v>
          </cell>
          <cell r="M1138" t="str">
            <v>2.②</v>
          </cell>
        </row>
        <row r="1138">
          <cell r="O1138" t="str">
            <v>2.②</v>
          </cell>
          <cell r="P1138" t="str">
            <v>2.②</v>
          </cell>
          <cell r="Q1138" t="str">
            <v>2.②</v>
          </cell>
          <cell r="R1138" t="str">
            <v>2.②</v>
          </cell>
          <cell r="S1138" t="str">
            <v>2.②</v>
          </cell>
          <cell r="T1138" t="str">
            <v>2.②</v>
          </cell>
        </row>
        <row r="1138">
          <cell r="V1138" t="str">
            <v>2.②</v>
          </cell>
          <cell r="W1138" t="str">
            <v>2.②</v>
          </cell>
          <cell r="X1138" t="str">
            <v>2.②</v>
          </cell>
          <cell r="Y1138" t="str">
            <v>2.②</v>
          </cell>
          <cell r="Z1138" t="str">
            <v>2.②</v>
          </cell>
          <cell r="AA1138" t="str">
            <v>2.②</v>
          </cell>
        </row>
        <row r="1138">
          <cell r="AC1138" t="str">
            <v>2.②</v>
          </cell>
          <cell r="AD1138" t="str">
            <v>2.②</v>
          </cell>
          <cell r="AE1138" t="str">
            <v>2.②</v>
          </cell>
          <cell r="AF1138" t="str">
            <v>2.②</v>
          </cell>
          <cell r="AG1138" t="str">
            <v>2.②</v>
          </cell>
          <cell r="AH1138" t="str">
            <v>2.②</v>
          </cell>
        </row>
        <row r="1138">
          <cell r="AJ1138" t="str">
            <v>2.②</v>
          </cell>
        </row>
        <row r="1139">
          <cell r="E1139" t="str">
            <v>加班</v>
          </cell>
        </row>
        <row r="1140">
          <cell r="B1140">
            <v>392</v>
          </cell>
          <cell r="C1140" t="str">
            <v>KAO SOKHA</v>
          </cell>
          <cell r="D1140">
            <v>44118</v>
          </cell>
          <cell r="E1140" t="str">
            <v>上午</v>
          </cell>
          <cell r="F1140" t="str">
            <v>◇</v>
          </cell>
        </row>
        <row r="1140">
          <cell r="H1140" t="str">
            <v>√</v>
          </cell>
          <cell r="I1140" t="str">
            <v>√</v>
          </cell>
          <cell r="J1140" t="str">
            <v>√</v>
          </cell>
          <cell r="K1140" t="str">
            <v>√</v>
          </cell>
          <cell r="L1140" t="str">
            <v>√</v>
          </cell>
          <cell r="M1140" t="str">
            <v>Ο</v>
          </cell>
        </row>
        <row r="1140">
          <cell r="O1140" t="str">
            <v>Ο</v>
          </cell>
          <cell r="P1140" t="str">
            <v>Ο</v>
          </cell>
          <cell r="Q1140" t="str">
            <v>Ο</v>
          </cell>
          <cell r="R1140" t="str">
            <v>Ο</v>
          </cell>
          <cell r="S1140" t="str">
            <v>Ο</v>
          </cell>
          <cell r="T1140" t="str">
            <v>Ο</v>
          </cell>
        </row>
        <row r="1140">
          <cell r="AK1140">
            <v>5</v>
          </cell>
          <cell r="AL1140">
            <v>0</v>
          </cell>
          <cell r="AM1140">
            <v>0</v>
          </cell>
          <cell r="AN1140">
            <v>0</v>
          </cell>
          <cell r="AO1140">
            <v>1</v>
          </cell>
        </row>
        <row r="1141">
          <cell r="E1141" t="str">
            <v>下午</v>
          </cell>
          <cell r="F1141" t="str">
            <v>◇</v>
          </cell>
        </row>
        <row r="1141">
          <cell r="H1141" t="str">
            <v>√</v>
          </cell>
          <cell r="I1141" t="str">
            <v>√</v>
          </cell>
          <cell r="J1141" t="str">
            <v>√</v>
          </cell>
          <cell r="K1141" t="str">
            <v>√</v>
          </cell>
          <cell r="L1141" t="str">
            <v>√</v>
          </cell>
          <cell r="M1141" t="str">
            <v>Ο</v>
          </cell>
        </row>
        <row r="1141">
          <cell r="O1141" t="str">
            <v>Ο</v>
          </cell>
          <cell r="P1141" t="str">
            <v>Ο</v>
          </cell>
          <cell r="Q1141" t="str">
            <v>Ο</v>
          </cell>
          <cell r="R1141" t="str">
            <v>Ο</v>
          </cell>
          <cell r="S1141" t="str">
            <v>Ο</v>
          </cell>
          <cell r="T1141" t="str">
            <v>Ο</v>
          </cell>
        </row>
        <row r="1142">
          <cell r="E1142" t="str">
            <v>加班</v>
          </cell>
        </row>
        <row r="1143">
          <cell r="B1143">
            <v>416</v>
          </cell>
          <cell r="C1143" t="str">
            <v>PHIN KET</v>
          </cell>
          <cell r="D1143">
            <v>44118</v>
          </cell>
          <cell r="E1143" t="str">
            <v>上午</v>
          </cell>
          <cell r="F1143" t="str">
            <v>◇</v>
          </cell>
        </row>
        <row r="1143">
          <cell r="H1143" t="str">
            <v>√</v>
          </cell>
          <cell r="I1143" t="str">
            <v>√</v>
          </cell>
          <cell r="J1143" t="str">
            <v>√</v>
          </cell>
          <cell r="K1143" t="str">
            <v>√</v>
          </cell>
          <cell r="L1143" t="str">
            <v>√</v>
          </cell>
          <cell r="M1143" t="str">
            <v>Ο</v>
          </cell>
        </row>
        <row r="1143">
          <cell r="O1143" t="str">
            <v>Ο</v>
          </cell>
          <cell r="P1143" t="str">
            <v>Ο</v>
          </cell>
          <cell r="Q1143" t="str">
            <v>Ο</v>
          </cell>
          <cell r="R1143" t="str">
            <v>Ο</v>
          </cell>
          <cell r="S1143" t="str">
            <v>Ο</v>
          </cell>
          <cell r="T1143" t="str">
            <v>Ο</v>
          </cell>
        </row>
        <row r="1143">
          <cell r="AK1143">
            <v>5</v>
          </cell>
          <cell r="AL1143">
            <v>0</v>
          </cell>
          <cell r="AM1143">
            <v>0</v>
          </cell>
          <cell r="AN1143">
            <v>0</v>
          </cell>
          <cell r="AO1143">
            <v>1</v>
          </cell>
        </row>
        <row r="1144">
          <cell r="E1144" t="str">
            <v>下午</v>
          </cell>
          <cell r="F1144" t="str">
            <v>◇</v>
          </cell>
        </row>
        <row r="1144">
          <cell r="H1144" t="str">
            <v>√</v>
          </cell>
          <cell r="I1144" t="str">
            <v>√</v>
          </cell>
          <cell r="J1144" t="str">
            <v>√</v>
          </cell>
          <cell r="K1144" t="str">
            <v>√</v>
          </cell>
          <cell r="L1144" t="str">
            <v>√</v>
          </cell>
          <cell r="M1144" t="str">
            <v>Ο</v>
          </cell>
        </row>
        <row r="1144">
          <cell r="O1144" t="str">
            <v>Ο</v>
          </cell>
          <cell r="P1144" t="str">
            <v>Ο</v>
          </cell>
          <cell r="Q1144" t="str">
            <v>Ο</v>
          </cell>
          <cell r="R1144" t="str">
            <v>Ο</v>
          </cell>
          <cell r="S1144" t="str">
            <v>Ο</v>
          </cell>
          <cell r="T1144" t="str">
            <v>Ο</v>
          </cell>
        </row>
        <row r="1145">
          <cell r="E1145" t="str">
            <v>加班</v>
          </cell>
        </row>
        <row r="1146">
          <cell r="B1146">
            <v>543</v>
          </cell>
          <cell r="C1146" t="str">
            <v>OEM YIT</v>
          </cell>
          <cell r="D1146">
            <v>44138</v>
          </cell>
          <cell r="E1146" t="str">
            <v>上午</v>
          </cell>
          <cell r="F1146" t="str">
            <v>◇</v>
          </cell>
        </row>
        <row r="1146">
          <cell r="H1146" t="str">
            <v>√</v>
          </cell>
          <cell r="I1146" t="str">
            <v>√</v>
          </cell>
          <cell r="J1146" t="str">
            <v>√</v>
          </cell>
          <cell r="K1146" t="str">
            <v>√</v>
          </cell>
          <cell r="L1146" t="str">
            <v>√</v>
          </cell>
          <cell r="M1146" t="str">
            <v>Ο</v>
          </cell>
        </row>
        <row r="1146">
          <cell r="O1146" t="str">
            <v>Ο</v>
          </cell>
          <cell r="P1146" t="str">
            <v>Ο</v>
          </cell>
          <cell r="Q1146" t="str">
            <v>Ο</v>
          </cell>
          <cell r="R1146" t="str">
            <v>Ο</v>
          </cell>
          <cell r="S1146" t="str">
            <v>Ο</v>
          </cell>
          <cell r="T1146" t="str">
            <v>Ο</v>
          </cell>
        </row>
        <row r="1146">
          <cell r="AK1146">
            <v>5</v>
          </cell>
          <cell r="AL1146">
            <v>0</v>
          </cell>
          <cell r="AM1146">
            <v>0</v>
          </cell>
          <cell r="AN1146">
            <v>0</v>
          </cell>
          <cell r="AO1146">
            <v>1</v>
          </cell>
        </row>
        <row r="1147">
          <cell r="E1147" t="str">
            <v>下午</v>
          </cell>
          <cell r="F1147" t="str">
            <v>◇</v>
          </cell>
        </row>
        <row r="1147">
          <cell r="H1147" t="str">
            <v>√</v>
          </cell>
          <cell r="I1147" t="str">
            <v>√</v>
          </cell>
          <cell r="J1147" t="str">
            <v>√</v>
          </cell>
          <cell r="K1147" t="str">
            <v>√</v>
          </cell>
          <cell r="L1147" t="str">
            <v>√</v>
          </cell>
          <cell r="M1147" t="str">
            <v>Ο</v>
          </cell>
        </row>
        <row r="1147">
          <cell r="O1147" t="str">
            <v>Ο</v>
          </cell>
          <cell r="P1147" t="str">
            <v>Ο</v>
          </cell>
          <cell r="Q1147" t="str">
            <v>Ο</v>
          </cell>
          <cell r="R1147" t="str">
            <v>Ο</v>
          </cell>
          <cell r="S1147" t="str">
            <v>Ο</v>
          </cell>
          <cell r="T1147" t="str">
            <v>Ο</v>
          </cell>
        </row>
        <row r="1148">
          <cell r="E1148" t="str">
            <v>加班</v>
          </cell>
        </row>
        <row r="1149">
          <cell r="B1149">
            <v>636</v>
          </cell>
          <cell r="C1149" t="str">
            <v>SAN KOLAB</v>
          </cell>
          <cell r="D1149">
            <v>44184</v>
          </cell>
          <cell r="E1149" t="str">
            <v>上午</v>
          </cell>
          <cell r="F1149" t="str">
            <v>◇</v>
          </cell>
        </row>
        <row r="1149">
          <cell r="H1149" t="str">
            <v>√</v>
          </cell>
          <cell r="I1149" t="str">
            <v>√</v>
          </cell>
          <cell r="J1149" t="str">
            <v>√</v>
          </cell>
          <cell r="K1149" t="str">
            <v>√</v>
          </cell>
          <cell r="L1149" t="str">
            <v>√</v>
          </cell>
          <cell r="M1149" t="str">
            <v>Ο</v>
          </cell>
        </row>
        <row r="1149">
          <cell r="O1149" t="str">
            <v>Ο</v>
          </cell>
          <cell r="P1149" t="str">
            <v>Ο</v>
          </cell>
          <cell r="Q1149" t="str">
            <v>Ο</v>
          </cell>
          <cell r="R1149" t="str">
            <v>Ο</v>
          </cell>
          <cell r="S1149" t="str">
            <v>Ο</v>
          </cell>
          <cell r="T1149" t="str">
            <v>Ο</v>
          </cell>
        </row>
        <row r="1149">
          <cell r="AK1149">
            <v>5</v>
          </cell>
          <cell r="AL1149">
            <v>0</v>
          </cell>
          <cell r="AM1149">
            <v>0</v>
          </cell>
          <cell r="AN1149">
            <v>0</v>
          </cell>
          <cell r="AO1149">
            <v>1</v>
          </cell>
        </row>
        <row r="1150">
          <cell r="E1150" t="str">
            <v>下午</v>
          </cell>
          <cell r="F1150" t="str">
            <v>◇</v>
          </cell>
        </row>
        <row r="1150">
          <cell r="H1150" t="str">
            <v>√</v>
          </cell>
          <cell r="I1150" t="str">
            <v>√</v>
          </cell>
          <cell r="J1150" t="str">
            <v>√</v>
          </cell>
          <cell r="K1150" t="str">
            <v>√</v>
          </cell>
          <cell r="L1150" t="str">
            <v>√</v>
          </cell>
          <cell r="M1150" t="str">
            <v>Ο</v>
          </cell>
        </row>
        <row r="1150">
          <cell r="O1150" t="str">
            <v>Ο</v>
          </cell>
          <cell r="P1150" t="str">
            <v>Ο</v>
          </cell>
          <cell r="Q1150" t="str">
            <v>Ο</v>
          </cell>
          <cell r="R1150" t="str">
            <v>Ο</v>
          </cell>
          <cell r="S1150" t="str">
            <v>Ο</v>
          </cell>
          <cell r="T1150" t="str">
            <v>Ο</v>
          </cell>
        </row>
        <row r="1151">
          <cell r="E1151" t="str">
            <v>加班</v>
          </cell>
        </row>
        <row r="1152">
          <cell r="B1152">
            <v>801</v>
          </cell>
          <cell r="C1152" t="str">
            <v>KHEAN SAM NANG</v>
          </cell>
          <cell r="D1152">
            <v>44287</v>
          </cell>
          <cell r="E1152" t="str">
            <v>上午</v>
          </cell>
          <cell r="F1152" t="str">
            <v>◇</v>
          </cell>
        </row>
        <row r="1152">
          <cell r="H1152" t="str">
            <v>√</v>
          </cell>
          <cell r="I1152" t="str">
            <v>√</v>
          </cell>
          <cell r="J1152" t="str">
            <v>√</v>
          </cell>
          <cell r="K1152" t="str">
            <v>√</v>
          </cell>
          <cell r="L1152" t="str">
            <v>√</v>
          </cell>
          <cell r="M1152" t="str">
            <v>Ο</v>
          </cell>
        </row>
        <row r="1152">
          <cell r="O1152" t="str">
            <v>Ο</v>
          </cell>
          <cell r="P1152" t="str">
            <v>Ο</v>
          </cell>
          <cell r="Q1152" t="str">
            <v>Ο</v>
          </cell>
          <cell r="R1152" t="str">
            <v>Ο</v>
          </cell>
          <cell r="S1152" t="str">
            <v>Ο</v>
          </cell>
          <cell r="T1152" t="str">
            <v>Ο</v>
          </cell>
        </row>
        <row r="1152">
          <cell r="AK1152">
            <v>5</v>
          </cell>
          <cell r="AL1152">
            <v>0</v>
          </cell>
          <cell r="AM1152">
            <v>0</v>
          </cell>
          <cell r="AN1152">
            <v>0</v>
          </cell>
          <cell r="AO1152">
            <v>1</v>
          </cell>
        </row>
        <row r="1153">
          <cell r="E1153" t="str">
            <v>下午</v>
          </cell>
          <cell r="F1153" t="str">
            <v>◇</v>
          </cell>
        </row>
        <row r="1153">
          <cell r="H1153" t="str">
            <v>√</v>
          </cell>
          <cell r="I1153" t="str">
            <v>√</v>
          </cell>
          <cell r="J1153" t="str">
            <v>√</v>
          </cell>
          <cell r="K1153" t="str">
            <v>√</v>
          </cell>
          <cell r="L1153" t="str">
            <v>√</v>
          </cell>
          <cell r="M1153" t="str">
            <v>Ο</v>
          </cell>
        </row>
        <row r="1153">
          <cell r="O1153" t="str">
            <v>Ο</v>
          </cell>
          <cell r="P1153" t="str">
            <v>Ο</v>
          </cell>
          <cell r="Q1153" t="str">
            <v>Ο</v>
          </cell>
          <cell r="R1153" t="str">
            <v>Ο</v>
          </cell>
          <cell r="S1153" t="str">
            <v>Ο</v>
          </cell>
          <cell r="T1153" t="str">
            <v>Ο</v>
          </cell>
        </row>
        <row r="1154">
          <cell r="E1154" t="str">
            <v>加班</v>
          </cell>
        </row>
        <row r="1155">
          <cell r="B1155">
            <v>1051</v>
          </cell>
          <cell r="C1155" t="str">
            <v>YA PHAKDY</v>
          </cell>
          <cell r="D1155">
            <v>44413</v>
          </cell>
          <cell r="E1155" t="str">
            <v>上午</v>
          </cell>
          <cell r="F1155" t="str">
            <v>◇</v>
          </cell>
        </row>
        <row r="1155">
          <cell r="H1155" t="str">
            <v>√</v>
          </cell>
          <cell r="I1155" t="str">
            <v>√</v>
          </cell>
          <cell r="J1155" t="str">
            <v>√</v>
          </cell>
          <cell r="K1155" t="str">
            <v>√</v>
          </cell>
          <cell r="L1155" t="str">
            <v>√</v>
          </cell>
          <cell r="M1155" t="str">
            <v>Ο</v>
          </cell>
        </row>
        <row r="1155">
          <cell r="O1155" t="str">
            <v>Ο</v>
          </cell>
          <cell r="P1155" t="str">
            <v>Ο</v>
          </cell>
          <cell r="Q1155" t="str">
            <v>Ο</v>
          </cell>
          <cell r="R1155" t="str">
            <v>Ο</v>
          </cell>
          <cell r="S1155" t="str">
            <v>Ο</v>
          </cell>
          <cell r="T1155" t="str">
            <v>Ο</v>
          </cell>
        </row>
        <row r="1155">
          <cell r="AK1155">
            <v>5</v>
          </cell>
          <cell r="AL1155">
            <v>0</v>
          </cell>
          <cell r="AM1155">
            <v>0</v>
          </cell>
          <cell r="AN1155">
            <v>0</v>
          </cell>
          <cell r="AO1155">
            <v>1</v>
          </cell>
        </row>
        <row r="1156">
          <cell r="E1156" t="str">
            <v>下午</v>
          </cell>
          <cell r="F1156" t="str">
            <v>◇</v>
          </cell>
        </row>
        <row r="1156">
          <cell r="H1156" t="str">
            <v>√</v>
          </cell>
          <cell r="I1156" t="str">
            <v>√</v>
          </cell>
          <cell r="J1156" t="str">
            <v>√</v>
          </cell>
          <cell r="K1156" t="str">
            <v>√</v>
          </cell>
          <cell r="L1156" t="str">
            <v>√</v>
          </cell>
          <cell r="M1156" t="str">
            <v>Ο</v>
          </cell>
        </row>
        <row r="1156">
          <cell r="O1156" t="str">
            <v>Ο</v>
          </cell>
          <cell r="P1156" t="str">
            <v>Ο</v>
          </cell>
          <cell r="Q1156" t="str">
            <v>Ο</v>
          </cell>
          <cell r="R1156" t="str">
            <v>Ο</v>
          </cell>
          <cell r="S1156" t="str">
            <v>Ο</v>
          </cell>
          <cell r="T1156" t="str">
            <v>Ο</v>
          </cell>
        </row>
        <row r="1157">
          <cell r="E1157" t="str">
            <v>加班</v>
          </cell>
        </row>
        <row r="1158">
          <cell r="B1158">
            <v>1124</v>
          </cell>
          <cell r="C1158" t="str">
            <v>SAM HON</v>
          </cell>
          <cell r="D1158">
            <v>44420</v>
          </cell>
          <cell r="E1158" t="str">
            <v>上午</v>
          </cell>
          <cell r="F1158" t="str">
            <v>◇</v>
          </cell>
        </row>
        <row r="1158">
          <cell r="H1158" t="str">
            <v>√</v>
          </cell>
          <cell r="I1158" t="str">
            <v>√</v>
          </cell>
          <cell r="J1158" t="str">
            <v>√</v>
          </cell>
          <cell r="K1158" t="str">
            <v>√</v>
          </cell>
          <cell r="L1158" t="str">
            <v>√</v>
          </cell>
          <cell r="M1158" t="str">
            <v>Ο</v>
          </cell>
        </row>
        <row r="1158">
          <cell r="O1158" t="str">
            <v>Ο</v>
          </cell>
          <cell r="P1158" t="str">
            <v>Ο</v>
          </cell>
          <cell r="Q1158" t="str">
            <v>Ο</v>
          </cell>
          <cell r="R1158" t="str">
            <v>Ο</v>
          </cell>
          <cell r="S1158" t="str">
            <v>Ο</v>
          </cell>
          <cell r="T1158" t="str">
            <v>Ο</v>
          </cell>
        </row>
        <row r="1158">
          <cell r="AK1158">
            <v>5</v>
          </cell>
          <cell r="AL1158">
            <v>0</v>
          </cell>
          <cell r="AM1158">
            <v>0</v>
          </cell>
          <cell r="AN1158">
            <v>0</v>
          </cell>
          <cell r="AO1158">
            <v>1</v>
          </cell>
        </row>
        <row r="1159">
          <cell r="E1159" t="str">
            <v>下午</v>
          </cell>
          <cell r="F1159" t="str">
            <v>◇</v>
          </cell>
        </row>
        <row r="1159">
          <cell r="H1159" t="str">
            <v>√</v>
          </cell>
          <cell r="I1159" t="str">
            <v>√</v>
          </cell>
          <cell r="J1159" t="str">
            <v>√</v>
          </cell>
          <cell r="K1159" t="str">
            <v>√</v>
          </cell>
          <cell r="L1159" t="str">
            <v>√</v>
          </cell>
          <cell r="M1159" t="str">
            <v>Ο</v>
          </cell>
        </row>
        <row r="1159">
          <cell r="O1159" t="str">
            <v>Ο</v>
          </cell>
          <cell r="P1159" t="str">
            <v>Ο</v>
          </cell>
          <cell r="Q1159" t="str">
            <v>Ο</v>
          </cell>
          <cell r="R1159" t="str">
            <v>Ο</v>
          </cell>
          <cell r="S1159" t="str">
            <v>Ο</v>
          </cell>
          <cell r="T1159" t="str">
            <v>Ο</v>
          </cell>
        </row>
        <row r="1160">
          <cell r="E1160" t="str">
            <v>加班</v>
          </cell>
        </row>
        <row r="1161">
          <cell r="B1161">
            <v>1144</v>
          </cell>
          <cell r="C1161" t="str">
            <v>CHHOEM SABANN</v>
          </cell>
          <cell r="D1161">
            <v>44422</v>
          </cell>
          <cell r="E1161" t="str">
            <v>上午</v>
          </cell>
          <cell r="F1161" t="str">
            <v>◇</v>
          </cell>
        </row>
        <row r="1161">
          <cell r="H1161" t="str">
            <v>√</v>
          </cell>
          <cell r="I1161" t="str">
            <v>√</v>
          </cell>
          <cell r="J1161" t="str">
            <v>√</v>
          </cell>
          <cell r="K1161" t="str">
            <v>√</v>
          </cell>
          <cell r="L1161" t="str">
            <v>√</v>
          </cell>
          <cell r="M1161" t="str">
            <v>Ο</v>
          </cell>
        </row>
        <row r="1161">
          <cell r="O1161" t="str">
            <v>Ο</v>
          </cell>
          <cell r="P1161" t="str">
            <v>Ο</v>
          </cell>
          <cell r="Q1161" t="str">
            <v>Ο</v>
          </cell>
          <cell r="R1161" t="str">
            <v>Ο</v>
          </cell>
          <cell r="S1161" t="str">
            <v>Ο</v>
          </cell>
          <cell r="T1161" t="str">
            <v>Ο</v>
          </cell>
        </row>
        <row r="1161">
          <cell r="AK1161">
            <v>5</v>
          </cell>
          <cell r="AL1161">
            <v>0</v>
          </cell>
          <cell r="AM1161">
            <v>0</v>
          </cell>
          <cell r="AN1161">
            <v>0</v>
          </cell>
          <cell r="AO1161">
            <v>1</v>
          </cell>
        </row>
        <row r="1162">
          <cell r="E1162" t="str">
            <v>下午</v>
          </cell>
          <cell r="F1162" t="str">
            <v>◇</v>
          </cell>
        </row>
        <row r="1162">
          <cell r="H1162" t="str">
            <v>√</v>
          </cell>
          <cell r="I1162" t="str">
            <v>√</v>
          </cell>
          <cell r="J1162" t="str">
            <v>√</v>
          </cell>
          <cell r="K1162" t="str">
            <v>√</v>
          </cell>
          <cell r="L1162" t="str">
            <v>√</v>
          </cell>
          <cell r="M1162" t="str">
            <v>Ο</v>
          </cell>
        </row>
        <row r="1162">
          <cell r="O1162" t="str">
            <v>Ο</v>
          </cell>
          <cell r="P1162" t="str">
            <v>Ο</v>
          </cell>
          <cell r="Q1162" t="str">
            <v>Ο</v>
          </cell>
          <cell r="R1162" t="str">
            <v>Ο</v>
          </cell>
          <cell r="S1162" t="str">
            <v>Ο</v>
          </cell>
          <cell r="T1162" t="str">
            <v>Ο</v>
          </cell>
        </row>
        <row r="1163">
          <cell r="E1163" t="str">
            <v>加班</v>
          </cell>
        </row>
        <row r="1164">
          <cell r="B1164">
            <v>1149</v>
          </cell>
          <cell r="C1164" t="str">
            <v>NOP PHANNA</v>
          </cell>
          <cell r="D1164">
            <v>44422</v>
          </cell>
          <cell r="E1164" t="str">
            <v>上午</v>
          </cell>
          <cell r="F1164" t="str">
            <v>◇</v>
          </cell>
        </row>
        <row r="1164">
          <cell r="H1164" t="str">
            <v>√</v>
          </cell>
          <cell r="I1164" t="str">
            <v>√</v>
          </cell>
          <cell r="J1164" t="str">
            <v>√</v>
          </cell>
          <cell r="K1164" t="str">
            <v>√</v>
          </cell>
          <cell r="L1164" t="str">
            <v>√</v>
          </cell>
          <cell r="M1164" t="str">
            <v>Ο</v>
          </cell>
        </row>
        <row r="1164">
          <cell r="O1164" t="str">
            <v>Ο</v>
          </cell>
          <cell r="P1164" t="str">
            <v>Ο</v>
          </cell>
          <cell r="Q1164" t="str">
            <v>Ο</v>
          </cell>
          <cell r="R1164" t="str">
            <v>Ο</v>
          </cell>
          <cell r="S1164" t="str">
            <v>Ο</v>
          </cell>
          <cell r="T1164" t="str">
            <v>Ο</v>
          </cell>
        </row>
        <row r="1164">
          <cell r="AK1164">
            <v>5</v>
          </cell>
          <cell r="AL1164">
            <v>0</v>
          </cell>
          <cell r="AM1164">
            <v>0</v>
          </cell>
          <cell r="AN1164">
            <v>0</v>
          </cell>
          <cell r="AO1164">
            <v>1</v>
          </cell>
        </row>
        <row r="1165">
          <cell r="E1165" t="str">
            <v>下午</v>
          </cell>
          <cell r="F1165" t="str">
            <v>◇</v>
          </cell>
        </row>
        <row r="1165">
          <cell r="H1165" t="str">
            <v>√</v>
          </cell>
          <cell r="I1165" t="str">
            <v>√</v>
          </cell>
          <cell r="J1165" t="str">
            <v>√</v>
          </cell>
          <cell r="K1165" t="str">
            <v>√</v>
          </cell>
          <cell r="L1165" t="str">
            <v>√</v>
          </cell>
          <cell r="M1165" t="str">
            <v>Ο</v>
          </cell>
        </row>
        <row r="1165">
          <cell r="O1165" t="str">
            <v>Ο</v>
          </cell>
          <cell r="P1165" t="str">
            <v>Ο</v>
          </cell>
          <cell r="Q1165" t="str">
            <v>Ο</v>
          </cell>
          <cell r="R1165" t="str">
            <v>Ο</v>
          </cell>
          <cell r="S1165" t="str">
            <v>Ο</v>
          </cell>
          <cell r="T1165" t="str">
            <v>Ο</v>
          </cell>
        </row>
        <row r="1166">
          <cell r="E1166" t="str">
            <v>加班</v>
          </cell>
        </row>
        <row r="1167">
          <cell r="B1167">
            <v>1156</v>
          </cell>
          <cell r="C1167" t="str">
            <v>MY SEYLA</v>
          </cell>
          <cell r="D1167">
            <v>44424</v>
          </cell>
          <cell r="E1167" t="str">
            <v>上午</v>
          </cell>
          <cell r="F1167" t="str">
            <v>◇</v>
          </cell>
        </row>
        <row r="1167">
          <cell r="H1167" t="str">
            <v>√</v>
          </cell>
          <cell r="I1167" t="str">
            <v>√</v>
          </cell>
          <cell r="J1167" t="str">
            <v>√</v>
          </cell>
          <cell r="K1167" t="str">
            <v>√</v>
          </cell>
          <cell r="L1167" t="str">
            <v>√</v>
          </cell>
          <cell r="M1167" t="str">
            <v>Ο</v>
          </cell>
        </row>
        <row r="1167">
          <cell r="O1167" t="str">
            <v>Ο</v>
          </cell>
          <cell r="P1167" t="str">
            <v>Ο</v>
          </cell>
          <cell r="Q1167" t="str">
            <v>Ο</v>
          </cell>
          <cell r="R1167" t="str">
            <v>Ο</v>
          </cell>
          <cell r="S1167" t="str">
            <v>Ο</v>
          </cell>
          <cell r="T1167" t="str">
            <v>Ο</v>
          </cell>
        </row>
        <row r="1167">
          <cell r="AK1167">
            <v>5</v>
          </cell>
          <cell r="AL1167">
            <v>0</v>
          </cell>
          <cell r="AM1167">
            <v>0</v>
          </cell>
          <cell r="AN1167">
            <v>0</v>
          </cell>
          <cell r="AO1167">
            <v>1</v>
          </cell>
        </row>
        <row r="1168">
          <cell r="E1168" t="str">
            <v>下午</v>
          </cell>
          <cell r="F1168" t="str">
            <v>◇</v>
          </cell>
        </row>
        <row r="1168">
          <cell r="H1168" t="str">
            <v>√</v>
          </cell>
          <cell r="I1168" t="str">
            <v>√</v>
          </cell>
          <cell r="J1168" t="str">
            <v>√</v>
          </cell>
          <cell r="K1168" t="str">
            <v>√</v>
          </cell>
          <cell r="L1168" t="str">
            <v>√</v>
          </cell>
          <cell r="M1168" t="str">
            <v>Ο</v>
          </cell>
        </row>
        <row r="1168">
          <cell r="O1168" t="str">
            <v>Ο</v>
          </cell>
          <cell r="P1168" t="str">
            <v>Ο</v>
          </cell>
          <cell r="Q1168" t="str">
            <v>Ο</v>
          </cell>
          <cell r="R1168" t="str">
            <v>Ο</v>
          </cell>
          <cell r="S1168" t="str">
            <v>Ο</v>
          </cell>
          <cell r="T1168" t="str">
            <v>Ο</v>
          </cell>
        </row>
        <row r="1169">
          <cell r="E1169" t="str">
            <v>加班</v>
          </cell>
        </row>
        <row r="1170">
          <cell r="B1170">
            <v>1065</v>
          </cell>
          <cell r="C1170" t="str">
            <v>YATH VENG </v>
          </cell>
          <cell r="D1170">
            <v>44424</v>
          </cell>
          <cell r="E1170" t="str">
            <v>上午</v>
          </cell>
          <cell r="F1170" t="str">
            <v>◇</v>
          </cell>
        </row>
        <row r="1170">
          <cell r="H1170" t="str">
            <v>√</v>
          </cell>
          <cell r="I1170" t="str">
            <v>√</v>
          </cell>
          <cell r="J1170" t="str">
            <v>√</v>
          </cell>
          <cell r="K1170" t="str">
            <v>√</v>
          </cell>
          <cell r="L1170" t="str">
            <v>√</v>
          </cell>
          <cell r="M1170" t="str">
            <v>◇</v>
          </cell>
        </row>
        <row r="1170">
          <cell r="O1170" t="str">
            <v>√</v>
          </cell>
          <cell r="P1170" t="str">
            <v>√</v>
          </cell>
          <cell r="Q1170" t="str">
            <v>Ο</v>
          </cell>
          <cell r="R1170" t="str">
            <v>Ο</v>
          </cell>
          <cell r="S1170" t="str">
            <v>Ο</v>
          </cell>
          <cell r="T1170" t="str">
            <v>Ο</v>
          </cell>
        </row>
        <row r="1170">
          <cell r="AK1170">
            <v>6.5</v>
          </cell>
          <cell r="AL1170">
            <v>0</v>
          </cell>
          <cell r="AM1170">
            <v>0</v>
          </cell>
          <cell r="AN1170">
            <v>0</v>
          </cell>
          <cell r="AO1170">
            <v>2</v>
          </cell>
        </row>
        <row r="1171">
          <cell r="E1171" t="str">
            <v>下午</v>
          </cell>
          <cell r="F1171" t="str">
            <v>◇</v>
          </cell>
        </row>
        <row r="1171">
          <cell r="H1171" t="str">
            <v>√</v>
          </cell>
          <cell r="I1171" t="str">
            <v>√</v>
          </cell>
          <cell r="J1171" t="str">
            <v>×</v>
          </cell>
          <cell r="K1171" t="str">
            <v>√</v>
          </cell>
          <cell r="L1171" t="str">
            <v>√</v>
          </cell>
          <cell r="M1171" t="str">
            <v>◇</v>
          </cell>
        </row>
        <row r="1171">
          <cell r="O1171" t="str">
            <v>√</v>
          </cell>
          <cell r="P1171" t="str">
            <v>√</v>
          </cell>
          <cell r="Q1171" t="str">
            <v>Ο</v>
          </cell>
          <cell r="R1171" t="str">
            <v>Ο</v>
          </cell>
          <cell r="S1171" t="str">
            <v>Ο</v>
          </cell>
          <cell r="T1171" t="str">
            <v>Ο</v>
          </cell>
        </row>
        <row r="1172">
          <cell r="E1172" t="str">
            <v>加班</v>
          </cell>
        </row>
        <row r="1173">
          <cell r="B1173">
            <v>1146</v>
          </cell>
          <cell r="C1173" t="str">
            <v>PUT SAMEAN</v>
          </cell>
          <cell r="D1173">
            <v>44422</v>
          </cell>
          <cell r="E1173" t="str">
            <v>上午</v>
          </cell>
          <cell r="F1173" t="str">
            <v>◇</v>
          </cell>
        </row>
        <row r="1173">
          <cell r="H1173" t="str">
            <v>2.①</v>
          </cell>
          <cell r="I1173" t="str">
            <v>√</v>
          </cell>
          <cell r="J1173" t="str">
            <v>√</v>
          </cell>
          <cell r="K1173" t="str">
            <v>√</v>
          </cell>
          <cell r="L1173" t="str">
            <v>√</v>
          </cell>
          <cell r="M1173" t="str">
            <v>Ο</v>
          </cell>
        </row>
        <row r="1173">
          <cell r="O1173" t="str">
            <v>Ο</v>
          </cell>
          <cell r="P1173" t="str">
            <v>Ο</v>
          </cell>
          <cell r="Q1173" t="str">
            <v>Ο</v>
          </cell>
          <cell r="R1173" t="str">
            <v>Ο</v>
          </cell>
          <cell r="S1173" t="str">
            <v>Ο</v>
          </cell>
          <cell r="T1173" t="str">
            <v>Ο</v>
          </cell>
        </row>
        <row r="1173">
          <cell r="AK1173">
            <v>4</v>
          </cell>
          <cell r="AL1173">
            <v>0</v>
          </cell>
          <cell r="AM1173">
            <v>0</v>
          </cell>
          <cell r="AN1173">
            <v>0</v>
          </cell>
          <cell r="AO1173">
            <v>1</v>
          </cell>
        </row>
        <row r="1174">
          <cell r="E1174" t="str">
            <v>下午</v>
          </cell>
          <cell r="F1174" t="str">
            <v>◇</v>
          </cell>
        </row>
        <row r="1174">
          <cell r="H1174" t="str">
            <v>2.①</v>
          </cell>
          <cell r="I1174" t="str">
            <v>√</v>
          </cell>
          <cell r="J1174" t="str">
            <v>√</v>
          </cell>
          <cell r="K1174" t="str">
            <v>√</v>
          </cell>
          <cell r="L1174" t="str">
            <v>√</v>
          </cell>
          <cell r="M1174" t="str">
            <v>Ο</v>
          </cell>
        </row>
        <row r="1174">
          <cell r="O1174" t="str">
            <v>Ο</v>
          </cell>
          <cell r="P1174" t="str">
            <v>Ο</v>
          </cell>
          <cell r="Q1174" t="str">
            <v>Ο</v>
          </cell>
          <cell r="R1174" t="str">
            <v>Ο</v>
          </cell>
          <cell r="S1174" t="str">
            <v>Ο</v>
          </cell>
          <cell r="T1174" t="str">
            <v>Ο</v>
          </cell>
        </row>
        <row r="1175">
          <cell r="E1175" t="str">
            <v>加班</v>
          </cell>
        </row>
        <row r="1176">
          <cell r="B1176">
            <v>1207</v>
          </cell>
          <cell r="C1176" t="str">
            <v>HEM SARAB</v>
          </cell>
          <cell r="D1176">
            <v>44453</v>
          </cell>
          <cell r="E1176" t="str">
            <v>上午</v>
          </cell>
          <cell r="F1176" t="str">
            <v>◇</v>
          </cell>
        </row>
        <row r="1176">
          <cell r="H1176" t="str">
            <v>√</v>
          </cell>
          <cell r="I1176" t="str">
            <v>√</v>
          </cell>
          <cell r="J1176" t="str">
            <v>√</v>
          </cell>
          <cell r="K1176" t="str">
            <v>√</v>
          </cell>
          <cell r="L1176" t="str">
            <v>√</v>
          </cell>
          <cell r="M1176" t="str">
            <v>Ο</v>
          </cell>
        </row>
        <row r="1176">
          <cell r="O1176" t="str">
            <v>Ο</v>
          </cell>
          <cell r="P1176" t="str">
            <v>Ο</v>
          </cell>
          <cell r="Q1176" t="str">
            <v>Ο</v>
          </cell>
          <cell r="R1176" t="str">
            <v>Ο</v>
          </cell>
          <cell r="S1176" t="str">
            <v>Ο</v>
          </cell>
          <cell r="T1176" t="str">
            <v>Ο</v>
          </cell>
        </row>
        <row r="1176">
          <cell r="AK1176">
            <v>5</v>
          </cell>
          <cell r="AL1176">
            <v>0</v>
          </cell>
          <cell r="AM1176">
            <v>0</v>
          </cell>
          <cell r="AN1176">
            <v>0</v>
          </cell>
          <cell r="AO1176">
            <v>1</v>
          </cell>
        </row>
        <row r="1177">
          <cell r="E1177" t="str">
            <v>下午</v>
          </cell>
          <cell r="F1177" t="str">
            <v>◇</v>
          </cell>
        </row>
        <row r="1177">
          <cell r="H1177" t="str">
            <v>√</v>
          </cell>
          <cell r="I1177" t="str">
            <v>√</v>
          </cell>
          <cell r="J1177" t="str">
            <v>√</v>
          </cell>
          <cell r="K1177" t="str">
            <v>√</v>
          </cell>
          <cell r="L1177" t="str">
            <v>√</v>
          </cell>
          <cell r="M1177" t="str">
            <v>Ο</v>
          </cell>
        </row>
        <row r="1177">
          <cell r="O1177" t="str">
            <v>Ο</v>
          </cell>
          <cell r="P1177" t="str">
            <v>Ο</v>
          </cell>
          <cell r="Q1177" t="str">
            <v>Ο</v>
          </cell>
          <cell r="R1177" t="str">
            <v>Ο</v>
          </cell>
          <cell r="S1177" t="str">
            <v>Ο</v>
          </cell>
          <cell r="T1177" t="str">
            <v>Ο</v>
          </cell>
        </row>
        <row r="1178">
          <cell r="E1178" t="str">
            <v>加班</v>
          </cell>
        </row>
        <row r="1179">
          <cell r="B1179">
            <v>1546</v>
          </cell>
          <cell r="C1179" t="str">
            <v>TUM SETHA</v>
          </cell>
          <cell r="D1179">
            <v>44564</v>
          </cell>
          <cell r="E1179" t="str">
            <v>上午</v>
          </cell>
          <cell r="F1179" t="str">
            <v>◇</v>
          </cell>
        </row>
        <row r="1179">
          <cell r="H1179" t="str">
            <v>√</v>
          </cell>
          <cell r="I1179" t="str">
            <v>√</v>
          </cell>
          <cell r="J1179" t="str">
            <v>√</v>
          </cell>
          <cell r="K1179" t="str">
            <v>√</v>
          </cell>
          <cell r="L1179" t="str">
            <v>√</v>
          </cell>
          <cell r="M1179" t="str">
            <v>Ο</v>
          </cell>
        </row>
        <row r="1179">
          <cell r="O1179" t="str">
            <v>Ο</v>
          </cell>
          <cell r="P1179" t="str">
            <v>Ο</v>
          </cell>
          <cell r="Q1179" t="str">
            <v>Ο</v>
          </cell>
          <cell r="R1179" t="str">
            <v>Ο</v>
          </cell>
          <cell r="S1179" t="str">
            <v>Ο</v>
          </cell>
          <cell r="T1179" t="str">
            <v>Ο</v>
          </cell>
        </row>
        <row r="1179">
          <cell r="AK1179">
            <v>5</v>
          </cell>
          <cell r="AL1179">
            <v>0</v>
          </cell>
          <cell r="AM1179">
            <v>0</v>
          </cell>
          <cell r="AN1179">
            <v>0</v>
          </cell>
          <cell r="AO1179">
            <v>1</v>
          </cell>
        </row>
        <row r="1180">
          <cell r="E1180" t="str">
            <v>下午</v>
          </cell>
          <cell r="F1180" t="str">
            <v>◇</v>
          </cell>
        </row>
        <row r="1180">
          <cell r="H1180" t="str">
            <v>√</v>
          </cell>
          <cell r="I1180" t="str">
            <v>√</v>
          </cell>
          <cell r="J1180" t="str">
            <v>√</v>
          </cell>
          <cell r="K1180" t="str">
            <v>√</v>
          </cell>
          <cell r="L1180" t="str">
            <v>√</v>
          </cell>
          <cell r="M1180" t="str">
            <v>Ο</v>
          </cell>
        </row>
        <row r="1180">
          <cell r="O1180" t="str">
            <v>Ο</v>
          </cell>
          <cell r="P1180" t="str">
            <v>Ο</v>
          </cell>
          <cell r="Q1180" t="str">
            <v>Ο</v>
          </cell>
          <cell r="R1180" t="str">
            <v>Ο</v>
          </cell>
          <cell r="S1180" t="str">
            <v>Ο</v>
          </cell>
          <cell r="T1180" t="str">
            <v>Ο</v>
          </cell>
        </row>
        <row r="1181">
          <cell r="E1181" t="str">
            <v>加班</v>
          </cell>
        </row>
        <row r="1182">
          <cell r="B1182">
            <v>1547</v>
          </cell>
          <cell r="C1182" t="str">
            <v>KONG HORN </v>
          </cell>
          <cell r="D1182">
            <v>44565</v>
          </cell>
          <cell r="E1182" t="str">
            <v>上午</v>
          </cell>
          <cell r="F1182" t="str">
            <v>◇</v>
          </cell>
        </row>
        <row r="1182">
          <cell r="H1182" t="str">
            <v>√</v>
          </cell>
          <cell r="I1182" t="str">
            <v>√</v>
          </cell>
          <cell r="J1182" t="str">
            <v>√</v>
          </cell>
          <cell r="K1182" t="str">
            <v>√</v>
          </cell>
          <cell r="L1182" t="str">
            <v>√</v>
          </cell>
          <cell r="M1182" t="str">
            <v>Ο</v>
          </cell>
        </row>
        <row r="1182">
          <cell r="O1182" t="str">
            <v>Ο</v>
          </cell>
          <cell r="P1182" t="str">
            <v>Ο</v>
          </cell>
          <cell r="Q1182" t="str">
            <v>Ο</v>
          </cell>
          <cell r="R1182" t="str">
            <v>Ο</v>
          </cell>
          <cell r="S1182" t="str">
            <v>Ο</v>
          </cell>
          <cell r="T1182" t="str">
            <v>Ο</v>
          </cell>
        </row>
        <row r="1182">
          <cell r="AK1182">
            <v>5</v>
          </cell>
          <cell r="AL1182">
            <v>0</v>
          </cell>
          <cell r="AM1182">
            <v>0</v>
          </cell>
          <cell r="AN1182">
            <v>0</v>
          </cell>
          <cell r="AO1182">
            <v>1</v>
          </cell>
        </row>
        <row r="1183">
          <cell r="E1183" t="str">
            <v>下午</v>
          </cell>
          <cell r="F1183" t="str">
            <v>◇</v>
          </cell>
        </row>
        <row r="1183">
          <cell r="H1183" t="str">
            <v>√</v>
          </cell>
          <cell r="I1183" t="str">
            <v>√</v>
          </cell>
          <cell r="J1183" t="str">
            <v>√</v>
          </cell>
          <cell r="K1183" t="str">
            <v>√</v>
          </cell>
          <cell r="L1183" t="str">
            <v>√</v>
          </cell>
          <cell r="M1183" t="str">
            <v>Ο</v>
          </cell>
        </row>
        <row r="1183">
          <cell r="O1183" t="str">
            <v>Ο</v>
          </cell>
          <cell r="P1183" t="str">
            <v>Ο</v>
          </cell>
          <cell r="Q1183" t="str">
            <v>Ο</v>
          </cell>
          <cell r="R1183" t="str">
            <v>Ο</v>
          </cell>
          <cell r="S1183" t="str">
            <v>Ο</v>
          </cell>
          <cell r="T1183" t="str">
            <v>Ο</v>
          </cell>
        </row>
        <row r="1184">
          <cell r="E1184" t="str">
            <v>加班</v>
          </cell>
        </row>
        <row r="1185">
          <cell r="B1185">
            <v>1562</v>
          </cell>
          <cell r="C1185" t="str">
            <v>KHAO TRAP</v>
          </cell>
          <cell r="D1185">
            <v>44566</v>
          </cell>
          <cell r="E1185" t="str">
            <v>上午</v>
          </cell>
          <cell r="F1185" t="str">
            <v>◇</v>
          </cell>
        </row>
        <row r="1185">
          <cell r="H1185" t="str">
            <v>√</v>
          </cell>
          <cell r="I1185" t="str">
            <v>√</v>
          </cell>
          <cell r="J1185" t="str">
            <v>√</v>
          </cell>
          <cell r="K1185" t="str">
            <v>√</v>
          </cell>
          <cell r="L1185" t="str">
            <v>√</v>
          </cell>
          <cell r="M1185" t="str">
            <v>Ο</v>
          </cell>
        </row>
        <row r="1185">
          <cell r="O1185" t="str">
            <v>Ο</v>
          </cell>
          <cell r="P1185" t="str">
            <v>Ο</v>
          </cell>
          <cell r="Q1185" t="str">
            <v>Ο</v>
          </cell>
          <cell r="R1185" t="str">
            <v>Ο</v>
          </cell>
          <cell r="S1185" t="str">
            <v>Ο</v>
          </cell>
          <cell r="T1185" t="str">
            <v>Ο</v>
          </cell>
        </row>
        <row r="1185">
          <cell r="AK1185">
            <v>5</v>
          </cell>
          <cell r="AL1185">
            <v>0</v>
          </cell>
          <cell r="AM1185">
            <v>0</v>
          </cell>
          <cell r="AN1185">
            <v>0</v>
          </cell>
          <cell r="AO1185">
            <v>1</v>
          </cell>
        </row>
        <row r="1186">
          <cell r="E1186" t="str">
            <v>下午</v>
          </cell>
          <cell r="F1186" t="str">
            <v>◇</v>
          </cell>
        </row>
        <row r="1186">
          <cell r="H1186" t="str">
            <v>√</v>
          </cell>
          <cell r="I1186" t="str">
            <v>√</v>
          </cell>
          <cell r="J1186" t="str">
            <v>√</v>
          </cell>
          <cell r="K1186" t="str">
            <v>√</v>
          </cell>
          <cell r="L1186" t="str">
            <v>√</v>
          </cell>
          <cell r="M1186" t="str">
            <v>Ο</v>
          </cell>
        </row>
        <row r="1186">
          <cell r="O1186" t="str">
            <v>Ο</v>
          </cell>
          <cell r="P1186" t="str">
            <v>Ο</v>
          </cell>
          <cell r="Q1186" t="str">
            <v>Ο</v>
          </cell>
          <cell r="R1186" t="str">
            <v>Ο</v>
          </cell>
          <cell r="S1186" t="str">
            <v>Ο</v>
          </cell>
          <cell r="T1186" t="str">
            <v>Ο</v>
          </cell>
        </row>
        <row r="1187">
          <cell r="E1187" t="str">
            <v>加班</v>
          </cell>
        </row>
        <row r="1188">
          <cell r="B1188">
            <v>1564</v>
          </cell>
          <cell r="C1188" t="str">
            <v>MEAS SAVOEURN</v>
          </cell>
          <cell r="D1188">
            <v>44567</v>
          </cell>
          <cell r="E1188" t="str">
            <v>上午</v>
          </cell>
          <cell r="F1188" t="str">
            <v>◇</v>
          </cell>
        </row>
        <row r="1188">
          <cell r="H1188" t="str">
            <v>√</v>
          </cell>
          <cell r="I1188" t="str">
            <v>√</v>
          </cell>
          <cell r="J1188" t="str">
            <v>√</v>
          </cell>
          <cell r="K1188" t="str">
            <v>√</v>
          </cell>
          <cell r="L1188" t="str">
            <v>√</v>
          </cell>
          <cell r="M1188" t="str">
            <v>Ο</v>
          </cell>
        </row>
        <row r="1188">
          <cell r="O1188" t="str">
            <v>Ο</v>
          </cell>
          <cell r="P1188" t="str">
            <v>Ο</v>
          </cell>
          <cell r="Q1188" t="str">
            <v>Ο</v>
          </cell>
          <cell r="R1188" t="str">
            <v>Ο</v>
          </cell>
          <cell r="S1188" t="str">
            <v>Ο</v>
          </cell>
          <cell r="T1188" t="str">
            <v>Ο</v>
          </cell>
        </row>
        <row r="1188">
          <cell r="AK1188">
            <v>5</v>
          </cell>
          <cell r="AL1188">
            <v>0</v>
          </cell>
          <cell r="AM1188">
            <v>0</v>
          </cell>
          <cell r="AN1188">
            <v>0</v>
          </cell>
          <cell r="AO1188">
            <v>1</v>
          </cell>
        </row>
        <row r="1189">
          <cell r="E1189" t="str">
            <v>下午</v>
          </cell>
          <cell r="F1189" t="str">
            <v>◇</v>
          </cell>
        </row>
        <row r="1189">
          <cell r="H1189" t="str">
            <v>√</v>
          </cell>
          <cell r="I1189" t="str">
            <v>√</v>
          </cell>
          <cell r="J1189" t="str">
            <v>√</v>
          </cell>
          <cell r="K1189" t="str">
            <v>√</v>
          </cell>
          <cell r="L1189" t="str">
            <v>√</v>
          </cell>
          <cell r="M1189" t="str">
            <v>Ο</v>
          </cell>
        </row>
        <row r="1189">
          <cell r="O1189" t="str">
            <v>Ο</v>
          </cell>
          <cell r="P1189" t="str">
            <v>Ο</v>
          </cell>
          <cell r="Q1189" t="str">
            <v>Ο</v>
          </cell>
          <cell r="R1189" t="str">
            <v>Ο</v>
          </cell>
          <cell r="S1189" t="str">
            <v>Ο</v>
          </cell>
          <cell r="T1189" t="str">
            <v>Ο</v>
          </cell>
        </row>
        <row r="1190">
          <cell r="E1190" t="str">
            <v>加班</v>
          </cell>
        </row>
        <row r="1191">
          <cell r="B1191">
            <v>1649</v>
          </cell>
          <cell r="C1191" t="str">
            <v>SOENG SODA</v>
          </cell>
          <cell r="D1191">
            <v>44581</v>
          </cell>
          <cell r="E1191" t="str">
            <v>上午</v>
          </cell>
          <cell r="F1191" t="str">
            <v>◇</v>
          </cell>
        </row>
        <row r="1191">
          <cell r="H1191" t="str">
            <v>√</v>
          </cell>
          <cell r="I1191" t="str">
            <v>√</v>
          </cell>
          <cell r="J1191" t="str">
            <v>√</v>
          </cell>
          <cell r="K1191" t="str">
            <v>√</v>
          </cell>
          <cell r="L1191" t="str">
            <v>√</v>
          </cell>
          <cell r="M1191" t="str">
            <v>Ο</v>
          </cell>
        </row>
        <row r="1191">
          <cell r="O1191" t="str">
            <v>Ο</v>
          </cell>
          <cell r="P1191" t="str">
            <v>Ο</v>
          </cell>
          <cell r="Q1191" t="str">
            <v>Ο</v>
          </cell>
          <cell r="R1191" t="str">
            <v>Ο</v>
          </cell>
          <cell r="S1191" t="str">
            <v>Ο</v>
          </cell>
          <cell r="T1191" t="str">
            <v>Ο</v>
          </cell>
        </row>
        <row r="1191">
          <cell r="AK1191">
            <v>5</v>
          </cell>
          <cell r="AL1191">
            <v>0</v>
          </cell>
          <cell r="AM1191">
            <v>0</v>
          </cell>
          <cell r="AN1191">
            <v>0</v>
          </cell>
          <cell r="AO1191">
            <v>1</v>
          </cell>
        </row>
        <row r="1192">
          <cell r="E1192" t="str">
            <v>下午</v>
          </cell>
          <cell r="F1192" t="str">
            <v>◇</v>
          </cell>
        </row>
        <row r="1192">
          <cell r="H1192" t="str">
            <v>√</v>
          </cell>
          <cell r="I1192" t="str">
            <v>√</v>
          </cell>
          <cell r="J1192" t="str">
            <v>√</v>
          </cell>
          <cell r="K1192" t="str">
            <v>√</v>
          </cell>
          <cell r="L1192" t="str">
            <v>√</v>
          </cell>
          <cell r="M1192" t="str">
            <v>Ο</v>
          </cell>
        </row>
        <row r="1192">
          <cell r="O1192" t="str">
            <v>Ο</v>
          </cell>
          <cell r="P1192" t="str">
            <v>Ο</v>
          </cell>
          <cell r="Q1192" t="str">
            <v>Ο</v>
          </cell>
          <cell r="R1192" t="str">
            <v>Ο</v>
          </cell>
          <cell r="S1192" t="str">
            <v>Ο</v>
          </cell>
          <cell r="T1192" t="str">
            <v>Ο</v>
          </cell>
        </row>
        <row r="1193">
          <cell r="E1193" t="str">
            <v>加班</v>
          </cell>
        </row>
        <row r="1194">
          <cell r="B1194">
            <v>1653</v>
          </cell>
          <cell r="C1194" t="str">
            <v>HORN CHANDY</v>
          </cell>
          <cell r="D1194">
            <v>44581</v>
          </cell>
          <cell r="E1194" t="str">
            <v>上午</v>
          </cell>
          <cell r="F1194" t="str">
            <v>◇</v>
          </cell>
        </row>
        <row r="1194">
          <cell r="H1194" t="str">
            <v>√</v>
          </cell>
          <cell r="I1194" t="str">
            <v>√</v>
          </cell>
          <cell r="J1194" t="str">
            <v>√</v>
          </cell>
          <cell r="K1194" t="str">
            <v>√</v>
          </cell>
          <cell r="L1194" t="str">
            <v>√</v>
          </cell>
          <cell r="M1194" t="str">
            <v>Ο</v>
          </cell>
        </row>
        <row r="1194">
          <cell r="O1194" t="str">
            <v>Ο</v>
          </cell>
          <cell r="P1194" t="str">
            <v>Ο</v>
          </cell>
          <cell r="Q1194" t="str">
            <v>Ο</v>
          </cell>
          <cell r="R1194" t="str">
            <v>Ο</v>
          </cell>
          <cell r="S1194" t="str">
            <v>Ο</v>
          </cell>
          <cell r="T1194" t="str">
            <v>Ο</v>
          </cell>
        </row>
        <row r="1194">
          <cell r="AK1194">
            <v>5</v>
          </cell>
          <cell r="AL1194">
            <v>0</v>
          </cell>
          <cell r="AM1194">
            <v>0</v>
          </cell>
          <cell r="AN1194">
            <v>0</v>
          </cell>
          <cell r="AO1194">
            <v>1</v>
          </cell>
        </row>
        <row r="1195">
          <cell r="E1195" t="str">
            <v>下午</v>
          </cell>
          <cell r="F1195" t="str">
            <v>◇</v>
          </cell>
        </row>
        <row r="1195">
          <cell r="H1195" t="str">
            <v>√</v>
          </cell>
          <cell r="I1195" t="str">
            <v>√</v>
          </cell>
          <cell r="J1195" t="str">
            <v>√</v>
          </cell>
          <cell r="K1195" t="str">
            <v>√</v>
          </cell>
          <cell r="L1195" t="str">
            <v>√</v>
          </cell>
          <cell r="M1195" t="str">
            <v>Ο</v>
          </cell>
        </row>
        <row r="1195">
          <cell r="O1195" t="str">
            <v>Ο</v>
          </cell>
          <cell r="P1195" t="str">
            <v>Ο</v>
          </cell>
          <cell r="Q1195" t="str">
            <v>Ο</v>
          </cell>
          <cell r="R1195" t="str">
            <v>Ο</v>
          </cell>
          <cell r="S1195" t="str">
            <v>Ο</v>
          </cell>
          <cell r="T1195" t="str">
            <v>Ο</v>
          </cell>
        </row>
        <row r="1196">
          <cell r="E1196" t="str">
            <v>加班</v>
          </cell>
        </row>
        <row r="1197">
          <cell r="B1197">
            <v>1655</v>
          </cell>
          <cell r="C1197" t="str">
            <v>SENGSOUKEA</v>
          </cell>
          <cell r="D1197">
            <v>44581</v>
          </cell>
          <cell r="E1197" t="str">
            <v>上午</v>
          </cell>
          <cell r="F1197" t="str">
            <v>◇</v>
          </cell>
        </row>
        <row r="1197">
          <cell r="H1197" t="str">
            <v>√</v>
          </cell>
          <cell r="I1197" t="str">
            <v>√</v>
          </cell>
          <cell r="J1197" t="str">
            <v>√</v>
          </cell>
          <cell r="K1197" t="str">
            <v>√</v>
          </cell>
          <cell r="L1197" t="str">
            <v>√</v>
          </cell>
          <cell r="M1197" t="str">
            <v>Ο</v>
          </cell>
        </row>
        <row r="1197">
          <cell r="O1197" t="str">
            <v>Ο</v>
          </cell>
          <cell r="P1197" t="str">
            <v>Ο</v>
          </cell>
          <cell r="Q1197" t="str">
            <v>Ο</v>
          </cell>
          <cell r="R1197" t="str">
            <v>Ο</v>
          </cell>
          <cell r="S1197" t="str">
            <v>Ο</v>
          </cell>
          <cell r="T1197" t="str">
            <v>Ο</v>
          </cell>
        </row>
        <row r="1197">
          <cell r="AK1197">
            <v>5</v>
          </cell>
          <cell r="AL1197">
            <v>0</v>
          </cell>
          <cell r="AM1197">
            <v>0</v>
          </cell>
          <cell r="AN1197">
            <v>0</v>
          </cell>
          <cell r="AO1197">
            <v>1</v>
          </cell>
        </row>
        <row r="1198">
          <cell r="E1198" t="str">
            <v>下午</v>
          </cell>
          <cell r="F1198" t="str">
            <v>◇</v>
          </cell>
        </row>
        <row r="1198">
          <cell r="H1198" t="str">
            <v>√</v>
          </cell>
          <cell r="I1198" t="str">
            <v>√</v>
          </cell>
          <cell r="J1198" t="str">
            <v>√</v>
          </cell>
          <cell r="K1198" t="str">
            <v>√</v>
          </cell>
          <cell r="L1198" t="str">
            <v>√</v>
          </cell>
          <cell r="M1198" t="str">
            <v>Ο</v>
          </cell>
        </row>
        <row r="1198">
          <cell r="O1198" t="str">
            <v>Ο</v>
          </cell>
          <cell r="P1198" t="str">
            <v>Ο</v>
          </cell>
          <cell r="Q1198" t="str">
            <v>Ο</v>
          </cell>
          <cell r="R1198" t="str">
            <v>Ο</v>
          </cell>
          <cell r="S1198" t="str">
            <v>Ο</v>
          </cell>
          <cell r="T1198" t="str">
            <v>Ο</v>
          </cell>
        </row>
        <row r="1199">
          <cell r="E1199" t="str">
            <v>加班</v>
          </cell>
        </row>
        <row r="1200">
          <cell r="B1200">
            <v>1679</v>
          </cell>
          <cell r="C1200" t="str">
            <v>MOEU SAT</v>
          </cell>
          <cell r="D1200">
            <v>44585</v>
          </cell>
          <cell r="E1200" t="str">
            <v>上午</v>
          </cell>
          <cell r="F1200" t="str">
            <v>◇</v>
          </cell>
        </row>
        <row r="1200">
          <cell r="H1200" t="str">
            <v>√</v>
          </cell>
          <cell r="I1200" t="str">
            <v>√</v>
          </cell>
          <cell r="J1200" t="str">
            <v>√</v>
          </cell>
          <cell r="K1200" t="str">
            <v>√</v>
          </cell>
          <cell r="L1200" t="str">
            <v>√</v>
          </cell>
          <cell r="M1200" t="str">
            <v>Ο</v>
          </cell>
        </row>
        <row r="1200">
          <cell r="O1200" t="str">
            <v>Ο</v>
          </cell>
          <cell r="P1200" t="str">
            <v>Ο</v>
          </cell>
          <cell r="Q1200" t="str">
            <v>Ο</v>
          </cell>
          <cell r="R1200" t="str">
            <v>Ο</v>
          </cell>
          <cell r="S1200" t="str">
            <v>Ο</v>
          </cell>
          <cell r="T1200" t="str">
            <v>Ο</v>
          </cell>
        </row>
        <row r="1200">
          <cell r="AK1200">
            <v>5</v>
          </cell>
          <cell r="AL1200">
            <v>0</v>
          </cell>
          <cell r="AM1200">
            <v>0</v>
          </cell>
          <cell r="AN1200">
            <v>0</v>
          </cell>
          <cell r="AO1200">
            <v>1</v>
          </cell>
        </row>
        <row r="1201">
          <cell r="E1201" t="str">
            <v>下午</v>
          </cell>
          <cell r="F1201" t="str">
            <v>◇</v>
          </cell>
        </row>
        <row r="1201">
          <cell r="H1201" t="str">
            <v>√</v>
          </cell>
          <cell r="I1201" t="str">
            <v>√</v>
          </cell>
          <cell r="J1201" t="str">
            <v>√</v>
          </cell>
          <cell r="K1201" t="str">
            <v>√</v>
          </cell>
          <cell r="L1201" t="str">
            <v>√</v>
          </cell>
          <cell r="M1201" t="str">
            <v>Ο</v>
          </cell>
        </row>
        <row r="1201">
          <cell r="O1201" t="str">
            <v>Ο</v>
          </cell>
          <cell r="P1201" t="str">
            <v>Ο</v>
          </cell>
          <cell r="Q1201" t="str">
            <v>Ο</v>
          </cell>
          <cell r="R1201" t="str">
            <v>Ο</v>
          </cell>
          <cell r="S1201" t="str">
            <v>Ο</v>
          </cell>
          <cell r="T1201" t="str">
            <v>Ο</v>
          </cell>
        </row>
        <row r="1202">
          <cell r="E1202" t="str">
            <v>加班</v>
          </cell>
        </row>
        <row r="1203">
          <cell r="B1203">
            <v>1724</v>
          </cell>
          <cell r="C1203" t="str">
            <v>SEK KEV</v>
          </cell>
          <cell r="D1203">
            <v>44588</v>
          </cell>
          <cell r="E1203" t="str">
            <v>上午</v>
          </cell>
          <cell r="F1203" t="str">
            <v>◇</v>
          </cell>
        </row>
        <row r="1203">
          <cell r="H1203" t="str">
            <v>√</v>
          </cell>
          <cell r="I1203" t="str">
            <v>√</v>
          </cell>
          <cell r="J1203" t="str">
            <v>√</v>
          </cell>
          <cell r="K1203" t="str">
            <v>√</v>
          </cell>
          <cell r="L1203" t="str">
            <v>√</v>
          </cell>
          <cell r="M1203" t="str">
            <v>Ο</v>
          </cell>
        </row>
        <row r="1203">
          <cell r="O1203" t="str">
            <v>Ο</v>
          </cell>
          <cell r="P1203" t="str">
            <v>Ο</v>
          </cell>
          <cell r="Q1203" t="str">
            <v>Ο</v>
          </cell>
          <cell r="R1203" t="str">
            <v>Ο</v>
          </cell>
          <cell r="S1203" t="str">
            <v>Ο</v>
          </cell>
          <cell r="T1203" t="str">
            <v>Ο</v>
          </cell>
        </row>
        <row r="1203">
          <cell r="AK1203">
            <v>5</v>
          </cell>
          <cell r="AL1203">
            <v>0</v>
          </cell>
          <cell r="AM1203">
            <v>0</v>
          </cell>
          <cell r="AN1203">
            <v>0</v>
          </cell>
          <cell r="AO1203">
            <v>1</v>
          </cell>
        </row>
        <row r="1204">
          <cell r="E1204" t="str">
            <v>下午</v>
          </cell>
          <cell r="F1204" t="str">
            <v>◇</v>
          </cell>
        </row>
        <row r="1204">
          <cell r="H1204" t="str">
            <v>√</v>
          </cell>
          <cell r="I1204" t="str">
            <v>√</v>
          </cell>
          <cell r="J1204" t="str">
            <v>√</v>
          </cell>
          <cell r="K1204" t="str">
            <v>√</v>
          </cell>
          <cell r="L1204" t="str">
            <v>√</v>
          </cell>
          <cell r="M1204" t="str">
            <v>Ο</v>
          </cell>
        </row>
        <row r="1204">
          <cell r="O1204" t="str">
            <v>Ο</v>
          </cell>
          <cell r="P1204" t="str">
            <v>Ο</v>
          </cell>
          <cell r="Q1204" t="str">
            <v>Ο</v>
          </cell>
          <cell r="R1204" t="str">
            <v>Ο</v>
          </cell>
          <cell r="S1204" t="str">
            <v>Ο</v>
          </cell>
          <cell r="T1204" t="str">
            <v>Ο</v>
          </cell>
        </row>
        <row r="1205">
          <cell r="E1205" t="str">
            <v>加班</v>
          </cell>
        </row>
        <row r="1206">
          <cell r="B1206">
            <v>1733</v>
          </cell>
          <cell r="C1206" t="str">
            <v>SOVAN NAK</v>
          </cell>
          <cell r="D1206">
            <v>44589</v>
          </cell>
          <cell r="E1206" t="str">
            <v>上午</v>
          </cell>
          <cell r="F1206" t="str">
            <v>◇</v>
          </cell>
        </row>
        <row r="1206">
          <cell r="H1206" t="str">
            <v>√</v>
          </cell>
          <cell r="I1206" t="str">
            <v>√</v>
          </cell>
          <cell r="J1206" t="str">
            <v>√</v>
          </cell>
          <cell r="K1206" t="str">
            <v>√</v>
          </cell>
          <cell r="L1206" t="str">
            <v>√</v>
          </cell>
          <cell r="M1206" t="str">
            <v>Ο</v>
          </cell>
        </row>
        <row r="1206">
          <cell r="O1206" t="str">
            <v>Ο</v>
          </cell>
          <cell r="P1206" t="str">
            <v>Ο</v>
          </cell>
          <cell r="Q1206" t="str">
            <v>Ο</v>
          </cell>
          <cell r="R1206" t="str">
            <v>Ο</v>
          </cell>
          <cell r="S1206" t="str">
            <v>Ο</v>
          </cell>
          <cell r="T1206" t="str">
            <v>Ο</v>
          </cell>
        </row>
        <row r="1206">
          <cell r="AK1206">
            <v>5</v>
          </cell>
          <cell r="AL1206">
            <v>0</v>
          </cell>
          <cell r="AM1206">
            <v>0</v>
          </cell>
          <cell r="AN1206">
            <v>0</v>
          </cell>
          <cell r="AO1206">
            <v>1</v>
          </cell>
        </row>
        <row r="1207">
          <cell r="E1207" t="str">
            <v>下午</v>
          </cell>
          <cell r="F1207" t="str">
            <v>◇</v>
          </cell>
        </row>
        <row r="1207">
          <cell r="H1207" t="str">
            <v>√</v>
          </cell>
          <cell r="I1207" t="str">
            <v>√</v>
          </cell>
          <cell r="J1207" t="str">
            <v>√</v>
          </cell>
          <cell r="K1207" t="str">
            <v>√</v>
          </cell>
          <cell r="L1207" t="str">
            <v>√</v>
          </cell>
          <cell r="M1207" t="str">
            <v>Ο</v>
          </cell>
        </row>
        <row r="1207">
          <cell r="O1207" t="str">
            <v>Ο</v>
          </cell>
          <cell r="P1207" t="str">
            <v>Ο</v>
          </cell>
          <cell r="Q1207" t="str">
            <v>Ο</v>
          </cell>
          <cell r="R1207" t="str">
            <v>Ο</v>
          </cell>
          <cell r="S1207" t="str">
            <v>Ο</v>
          </cell>
          <cell r="T1207" t="str">
            <v>Ο</v>
          </cell>
        </row>
        <row r="1208">
          <cell r="E1208" t="str">
            <v>加班</v>
          </cell>
        </row>
        <row r="1209">
          <cell r="B1209">
            <v>1736</v>
          </cell>
          <cell r="C1209" t="str">
            <v>UN RATANAK</v>
          </cell>
          <cell r="D1209">
            <v>44589</v>
          </cell>
          <cell r="E1209" t="str">
            <v>上午</v>
          </cell>
          <cell r="F1209" t="str">
            <v>◇</v>
          </cell>
        </row>
        <row r="1209">
          <cell r="H1209" t="str">
            <v>√</v>
          </cell>
          <cell r="I1209" t="str">
            <v>√</v>
          </cell>
          <cell r="J1209" t="str">
            <v>√</v>
          </cell>
          <cell r="K1209" t="str">
            <v>√</v>
          </cell>
          <cell r="L1209" t="str">
            <v>√</v>
          </cell>
          <cell r="M1209" t="str">
            <v>Ο</v>
          </cell>
        </row>
        <row r="1209">
          <cell r="O1209" t="str">
            <v>Ο</v>
          </cell>
          <cell r="P1209" t="str">
            <v>Ο</v>
          </cell>
          <cell r="Q1209" t="str">
            <v>Ο</v>
          </cell>
          <cell r="R1209" t="str">
            <v>Ο</v>
          </cell>
          <cell r="S1209" t="str">
            <v>Ο</v>
          </cell>
          <cell r="T1209" t="str">
            <v>Ο</v>
          </cell>
        </row>
        <row r="1209">
          <cell r="AK1209">
            <v>5</v>
          </cell>
          <cell r="AL1209">
            <v>0</v>
          </cell>
          <cell r="AM1209">
            <v>0</v>
          </cell>
          <cell r="AN1209">
            <v>0</v>
          </cell>
          <cell r="AO1209">
            <v>1</v>
          </cell>
        </row>
        <row r="1210">
          <cell r="E1210" t="str">
            <v>下午</v>
          </cell>
          <cell r="F1210" t="str">
            <v>◇</v>
          </cell>
        </row>
        <row r="1210">
          <cell r="H1210" t="str">
            <v>√</v>
          </cell>
          <cell r="I1210" t="str">
            <v>√</v>
          </cell>
          <cell r="J1210" t="str">
            <v>√</v>
          </cell>
          <cell r="K1210" t="str">
            <v>√</v>
          </cell>
          <cell r="L1210" t="str">
            <v>√</v>
          </cell>
          <cell r="M1210" t="str">
            <v>Ο</v>
          </cell>
        </row>
        <row r="1210">
          <cell r="O1210" t="str">
            <v>Ο</v>
          </cell>
          <cell r="P1210" t="str">
            <v>Ο</v>
          </cell>
          <cell r="Q1210" t="str">
            <v>Ο</v>
          </cell>
          <cell r="R1210" t="str">
            <v>Ο</v>
          </cell>
          <cell r="S1210" t="str">
            <v>Ο</v>
          </cell>
          <cell r="T1210" t="str">
            <v>Ο</v>
          </cell>
        </row>
        <row r="1211">
          <cell r="E1211" t="str">
            <v>加班</v>
          </cell>
        </row>
        <row r="1212">
          <cell r="B1212">
            <v>1858</v>
          </cell>
          <cell r="C1212" t="str">
            <v>CHAB CHAN</v>
          </cell>
          <cell r="D1212">
            <v>44614</v>
          </cell>
          <cell r="E1212" t="str">
            <v>上午</v>
          </cell>
          <cell r="F1212" t="str">
            <v>◇</v>
          </cell>
        </row>
        <row r="1212">
          <cell r="H1212" t="str">
            <v>√</v>
          </cell>
          <cell r="I1212" t="str">
            <v>√</v>
          </cell>
          <cell r="J1212" t="str">
            <v>√</v>
          </cell>
          <cell r="K1212" t="str">
            <v>√</v>
          </cell>
          <cell r="L1212" t="str">
            <v>√</v>
          </cell>
          <cell r="M1212" t="str">
            <v>Ο</v>
          </cell>
        </row>
        <row r="1212">
          <cell r="O1212" t="str">
            <v>Ο</v>
          </cell>
          <cell r="P1212" t="str">
            <v>Ο</v>
          </cell>
          <cell r="Q1212" t="str">
            <v>Ο</v>
          </cell>
          <cell r="R1212" t="str">
            <v>Ο</v>
          </cell>
          <cell r="S1212" t="str">
            <v>Ο</v>
          </cell>
          <cell r="T1212" t="str">
            <v>Ο</v>
          </cell>
        </row>
        <row r="1212">
          <cell r="AK1212">
            <v>4.5</v>
          </cell>
          <cell r="AL1212">
            <v>0</v>
          </cell>
          <cell r="AM1212">
            <v>0.5</v>
          </cell>
          <cell r="AN1212">
            <v>0</v>
          </cell>
          <cell r="AO1212">
            <v>1</v>
          </cell>
        </row>
        <row r="1213">
          <cell r="E1213" t="str">
            <v>下午</v>
          </cell>
          <cell r="F1213" t="str">
            <v>◇</v>
          </cell>
        </row>
        <row r="1213">
          <cell r="H1213" t="str">
            <v>√</v>
          </cell>
          <cell r="I1213" t="str">
            <v>Δ</v>
          </cell>
          <cell r="J1213" t="str">
            <v>√</v>
          </cell>
          <cell r="K1213" t="str">
            <v>√</v>
          </cell>
          <cell r="L1213" t="str">
            <v>√</v>
          </cell>
          <cell r="M1213" t="str">
            <v>Ο</v>
          </cell>
        </row>
        <row r="1213">
          <cell r="O1213" t="str">
            <v>Ο</v>
          </cell>
          <cell r="P1213" t="str">
            <v>Ο</v>
          </cell>
          <cell r="Q1213" t="str">
            <v>Ο</v>
          </cell>
          <cell r="R1213" t="str">
            <v>Ο</v>
          </cell>
          <cell r="S1213" t="str">
            <v>Ο</v>
          </cell>
          <cell r="T1213" t="str">
            <v>Ο</v>
          </cell>
        </row>
        <row r="1214">
          <cell r="E1214" t="str">
            <v>加班</v>
          </cell>
        </row>
        <row r="1215">
          <cell r="B1215">
            <v>2035</v>
          </cell>
          <cell r="C1215" t="str">
            <v>SREY DA</v>
          </cell>
          <cell r="D1215">
            <v>44671</v>
          </cell>
          <cell r="E1215" t="str">
            <v>上午</v>
          </cell>
          <cell r="F1215" t="str">
            <v>◇</v>
          </cell>
        </row>
        <row r="1215">
          <cell r="H1215" t="str">
            <v>√</v>
          </cell>
          <cell r="I1215" t="str">
            <v>√</v>
          </cell>
          <cell r="J1215" t="str">
            <v>√</v>
          </cell>
          <cell r="K1215" t="str">
            <v>√</v>
          </cell>
          <cell r="L1215" t="str">
            <v>√</v>
          </cell>
          <cell r="M1215" t="str">
            <v>Ο</v>
          </cell>
        </row>
        <row r="1215">
          <cell r="O1215" t="str">
            <v>Ο</v>
          </cell>
          <cell r="P1215" t="str">
            <v>Ο</v>
          </cell>
          <cell r="Q1215" t="str">
            <v>Ο</v>
          </cell>
          <cell r="R1215" t="str">
            <v>Ο</v>
          </cell>
          <cell r="S1215" t="str">
            <v>Ο</v>
          </cell>
          <cell r="T1215" t="str">
            <v>Ο</v>
          </cell>
        </row>
        <row r="1215">
          <cell r="AK1215">
            <v>5</v>
          </cell>
          <cell r="AL1215">
            <v>0</v>
          </cell>
          <cell r="AM1215">
            <v>0</v>
          </cell>
          <cell r="AN1215">
            <v>0</v>
          </cell>
          <cell r="AO1215">
            <v>1</v>
          </cell>
        </row>
        <row r="1216">
          <cell r="E1216" t="str">
            <v>下午</v>
          </cell>
          <cell r="F1216" t="str">
            <v>◇</v>
          </cell>
        </row>
        <row r="1216">
          <cell r="H1216" t="str">
            <v>√</v>
          </cell>
          <cell r="I1216" t="str">
            <v>√</v>
          </cell>
          <cell r="J1216" t="str">
            <v>√</v>
          </cell>
          <cell r="K1216" t="str">
            <v>√</v>
          </cell>
          <cell r="L1216" t="str">
            <v>√</v>
          </cell>
          <cell r="M1216" t="str">
            <v>Ο</v>
          </cell>
        </row>
        <row r="1216">
          <cell r="O1216" t="str">
            <v>Ο</v>
          </cell>
          <cell r="P1216" t="str">
            <v>Ο</v>
          </cell>
          <cell r="Q1216" t="str">
            <v>Ο</v>
          </cell>
          <cell r="R1216" t="str">
            <v>Ο</v>
          </cell>
          <cell r="S1216" t="str">
            <v>Ο</v>
          </cell>
          <cell r="T1216" t="str">
            <v>Ο</v>
          </cell>
        </row>
        <row r="1217">
          <cell r="E1217" t="str">
            <v>加班</v>
          </cell>
        </row>
        <row r="1218">
          <cell r="B1218">
            <v>2078</v>
          </cell>
          <cell r="C1218" t="str">
            <v>PREAB NASAK</v>
          </cell>
          <cell r="D1218">
            <v>44687</v>
          </cell>
          <cell r="E1218" t="str">
            <v>上午</v>
          </cell>
          <cell r="F1218" t="str">
            <v>◇</v>
          </cell>
        </row>
        <row r="1218">
          <cell r="H1218" t="str">
            <v>√</v>
          </cell>
          <cell r="I1218" t="str">
            <v>√</v>
          </cell>
          <cell r="J1218" t="str">
            <v>√</v>
          </cell>
          <cell r="K1218" t="str">
            <v>√</v>
          </cell>
          <cell r="L1218" t="str">
            <v>√</v>
          </cell>
          <cell r="M1218" t="str">
            <v>Ο</v>
          </cell>
        </row>
        <row r="1218">
          <cell r="O1218" t="str">
            <v>Ο</v>
          </cell>
          <cell r="P1218" t="str">
            <v>Ο</v>
          </cell>
          <cell r="Q1218" t="str">
            <v>Ο</v>
          </cell>
          <cell r="R1218" t="str">
            <v>Ο</v>
          </cell>
          <cell r="S1218" t="str">
            <v>Ο</v>
          </cell>
          <cell r="T1218" t="str">
            <v>Ο</v>
          </cell>
        </row>
        <row r="1218">
          <cell r="AK1218">
            <v>5</v>
          </cell>
          <cell r="AL1218">
            <v>0</v>
          </cell>
          <cell r="AM1218">
            <v>0</v>
          </cell>
          <cell r="AN1218">
            <v>0</v>
          </cell>
          <cell r="AO1218">
            <v>1</v>
          </cell>
        </row>
        <row r="1219">
          <cell r="E1219" t="str">
            <v>下午</v>
          </cell>
          <cell r="F1219" t="str">
            <v>◇</v>
          </cell>
        </row>
        <row r="1219">
          <cell r="H1219" t="str">
            <v>√</v>
          </cell>
          <cell r="I1219" t="str">
            <v>√</v>
          </cell>
          <cell r="J1219" t="str">
            <v>√</v>
          </cell>
          <cell r="K1219" t="str">
            <v>√</v>
          </cell>
          <cell r="L1219" t="str">
            <v>√</v>
          </cell>
          <cell r="M1219" t="str">
            <v>Ο</v>
          </cell>
        </row>
        <row r="1219">
          <cell r="O1219" t="str">
            <v>Ο</v>
          </cell>
          <cell r="P1219" t="str">
            <v>Ο</v>
          </cell>
          <cell r="Q1219" t="str">
            <v>Ο</v>
          </cell>
          <cell r="R1219" t="str">
            <v>Ο</v>
          </cell>
          <cell r="S1219" t="str">
            <v>Ο</v>
          </cell>
          <cell r="T1219" t="str">
            <v>Ο</v>
          </cell>
        </row>
        <row r="1220">
          <cell r="E1220" t="str">
            <v>加班</v>
          </cell>
        </row>
        <row r="1221">
          <cell r="B1221">
            <v>2145</v>
          </cell>
          <cell r="C1221" t="str">
            <v>KOY THAVY</v>
          </cell>
          <cell r="D1221">
            <v>44723</v>
          </cell>
          <cell r="E1221" t="str">
            <v>上午</v>
          </cell>
          <cell r="F1221" t="str">
            <v>◇</v>
          </cell>
        </row>
        <row r="1221">
          <cell r="H1221" t="str">
            <v>√</v>
          </cell>
          <cell r="I1221" t="str">
            <v>√</v>
          </cell>
          <cell r="J1221" t="str">
            <v>√</v>
          </cell>
          <cell r="K1221" t="str">
            <v>√</v>
          </cell>
          <cell r="L1221" t="str">
            <v>√</v>
          </cell>
          <cell r="M1221" t="str">
            <v>Ο</v>
          </cell>
        </row>
        <row r="1221">
          <cell r="O1221" t="str">
            <v>Ο</v>
          </cell>
          <cell r="P1221" t="str">
            <v>Ο</v>
          </cell>
          <cell r="Q1221" t="str">
            <v>Ο</v>
          </cell>
          <cell r="R1221" t="str">
            <v>Ο</v>
          </cell>
          <cell r="S1221" t="str">
            <v>Ο</v>
          </cell>
          <cell r="T1221" t="str">
            <v>Ο</v>
          </cell>
        </row>
        <row r="1221">
          <cell r="AK1221">
            <v>5</v>
          </cell>
          <cell r="AL1221">
            <v>0</v>
          </cell>
          <cell r="AM1221">
            <v>0</v>
          </cell>
          <cell r="AN1221">
            <v>0</v>
          </cell>
          <cell r="AO1221">
            <v>1</v>
          </cell>
        </row>
        <row r="1222">
          <cell r="E1222" t="str">
            <v>下午</v>
          </cell>
          <cell r="F1222" t="str">
            <v>◇</v>
          </cell>
        </row>
        <row r="1222">
          <cell r="H1222" t="str">
            <v>√</v>
          </cell>
          <cell r="I1222" t="str">
            <v>√</v>
          </cell>
          <cell r="J1222" t="str">
            <v>√</v>
          </cell>
          <cell r="K1222" t="str">
            <v>√</v>
          </cell>
          <cell r="L1222" t="str">
            <v>√</v>
          </cell>
          <cell r="M1222" t="str">
            <v>Ο</v>
          </cell>
        </row>
        <row r="1222">
          <cell r="O1222" t="str">
            <v>Ο</v>
          </cell>
          <cell r="P1222" t="str">
            <v>Ο</v>
          </cell>
          <cell r="Q1222" t="str">
            <v>Ο</v>
          </cell>
          <cell r="R1222" t="str">
            <v>Ο</v>
          </cell>
          <cell r="S1222" t="str">
            <v>Ο</v>
          </cell>
          <cell r="T1222" t="str">
            <v>Ο</v>
          </cell>
        </row>
        <row r="1223">
          <cell r="E1223" t="str">
            <v>加班</v>
          </cell>
        </row>
        <row r="1224">
          <cell r="B1224">
            <v>2146</v>
          </cell>
          <cell r="C1224" t="str">
            <v>PRUM CHANTHA</v>
          </cell>
          <cell r="D1224">
            <v>44726</v>
          </cell>
          <cell r="E1224" t="str">
            <v>上午</v>
          </cell>
          <cell r="F1224" t="str">
            <v>◇</v>
          </cell>
        </row>
        <row r="1224">
          <cell r="H1224" t="str">
            <v>√</v>
          </cell>
          <cell r="I1224" t="str">
            <v>√</v>
          </cell>
          <cell r="J1224" t="str">
            <v>√</v>
          </cell>
          <cell r="K1224" t="str">
            <v>√</v>
          </cell>
          <cell r="L1224" t="str">
            <v>√</v>
          </cell>
          <cell r="M1224" t="str">
            <v>Ο</v>
          </cell>
        </row>
        <row r="1224">
          <cell r="O1224" t="str">
            <v>Ο</v>
          </cell>
          <cell r="P1224" t="str">
            <v>Ο</v>
          </cell>
          <cell r="Q1224" t="str">
            <v>Ο</v>
          </cell>
          <cell r="R1224" t="str">
            <v>Ο</v>
          </cell>
          <cell r="S1224" t="str">
            <v>Ο</v>
          </cell>
          <cell r="T1224" t="str">
            <v>Ο</v>
          </cell>
        </row>
        <row r="1224">
          <cell r="AK1224">
            <v>5</v>
          </cell>
          <cell r="AL1224">
            <v>0</v>
          </cell>
          <cell r="AM1224">
            <v>0</v>
          </cell>
          <cell r="AN1224">
            <v>0</v>
          </cell>
          <cell r="AO1224">
            <v>1</v>
          </cell>
        </row>
        <row r="1225">
          <cell r="E1225" t="str">
            <v>下午</v>
          </cell>
          <cell r="F1225" t="str">
            <v>◇</v>
          </cell>
        </row>
        <row r="1225">
          <cell r="H1225" t="str">
            <v>√</v>
          </cell>
          <cell r="I1225" t="str">
            <v>√</v>
          </cell>
          <cell r="J1225" t="str">
            <v>√</v>
          </cell>
          <cell r="K1225" t="str">
            <v>√</v>
          </cell>
          <cell r="L1225" t="str">
            <v>√</v>
          </cell>
          <cell r="M1225" t="str">
            <v>Ο</v>
          </cell>
        </row>
        <row r="1225">
          <cell r="O1225" t="str">
            <v>Ο</v>
          </cell>
          <cell r="P1225" t="str">
            <v>Ο</v>
          </cell>
          <cell r="Q1225" t="str">
            <v>Ο</v>
          </cell>
          <cell r="R1225" t="str">
            <v>Ο</v>
          </cell>
          <cell r="S1225" t="str">
            <v>Ο</v>
          </cell>
          <cell r="T1225" t="str">
            <v>Ο</v>
          </cell>
        </row>
        <row r="1226">
          <cell r="E1226" t="str">
            <v>加班</v>
          </cell>
        </row>
        <row r="1227">
          <cell r="B1227">
            <v>2147</v>
          </cell>
          <cell r="C1227" t="str">
            <v>CHEA THYDA</v>
          </cell>
          <cell r="D1227">
            <v>44726</v>
          </cell>
          <cell r="E1227" t="str">
            <v>上午</v>
          </cell>
          <cell r="F1227" t="str">
            <v>◇</v>
          </cell>
        </row>
        <row r="1227">
          <cell r="H1227" t="str">
            <v>√</v>
          </cell>
          <cell r="I1227" t="str">
            <v>√</v>
          </cell>
          <cell r="J1227" t="str">
            <v>√</v>
          </cell>
          <cell r="K1227" t="str">
            <v>√</v>
          </cell>
          <cell r="L1227" t="str">
            <v>√</v>
          </cell>
          <cell r="M1227" t="str">
            <v>Ο</v>
          </cell>
        </row>
        <row r="1227">
          <cell r="O1227" t="str">
            <v>Ο</v>
          </cell>
          <cell r="P1227" t="str">
            <v>Ο</v>
          </cell>
          <cell r="Q1227" t="str">
            <v>Ο</v>
          </cell>
          <cell r="R1227" t="str">
            <v>Ο</v>
          </cell>
          <cell r="S1227" t="str">
            <v>Ο</v>
          </cell>
          <cell r="T1227" t="str">
            <v>Ο</v>
          </cell>
        </row>
        <row r="1227">
          <cell r="AK1227">
            <v>5</v>
          </cell>
          <cell r="AL1227">
            <v>0</v>
          </cell>
          <cell r="AM1227">
            <v>0</v>
          </cell>
          <cell r="AN1227">
            <v>0</v>
          </cell>
          <cell r="AO1227">
            <v>1</v>
          </cell>
        </row>
        <row r="1228">
          <cell r="E1228" t="str">
            <v>下午</v>
          </cell>
          <cell r="F1228" t="str">
            <v>◇</v>
          </cell>
        </row>
        <row r="1228">
          <cell r="H1228" t="str">
            <v>√</v>
          </cell>
          <cell r="I1228" t="str">
            <v>√</v>
          </cell>
          <cell r="J1228" t="str">
            <v>√</v>
          </cell>
          <cell r="K1228" t="str">
            <v>√</v>
          </cell>
          <cell r="L1228" t="str">
            <v>√</v>
          </cell>
          <cell r="M1228" t="str">
            <v>Ο</v>
          </cell>
        </row>
        <row r="1228">
          <cell r="O1228" t="str">
            <v>Ο</v>
          </cell>
          <cell r="P1228" t="str">
            <v>Ο</v>
          </cell>
          <cell r="Q1228" t="str">
            <v>Ο</v>
          </cell>
          <cell r="R1228" t="str">
            <v>Ο</v>
          </cell>
          <cell r="S1228" t="str">
            <v>Ο</v>
          </cell>
          <cell r="T1228" t="str">
            <v>Ο</v>
          </cell>
        </row>
        <row r="1229">
          <cell r="E1229" t="str">
            <v>加班</v>
          </cell>
        </row>
        <row r="1230">
          <cell r="B1230">
            <v>2206</v>
          </cell>
          <cell r="C1230" t="str">
            <v>NHEAN TRA</v>
          </cell>
          <cell r="D1230">
            <v>44741</v>
          </cell>
          <cell r="E1230" t="str">
            <v>上午</v>
          </cell>
          <cell r="F1230" t="str">
            <v>◇</v>
          </cell>
        </row>
        <row r="1230">
          <cell r="H1230" t="str">
            <v>√</v>
          </cell>
          <cell r="I1230" t="str">
            <v>√</v>
          </cell>
          <cell r="J1230" t="str">
            <v>Ο</v>
          </cell>
          <cell r="K1230" t="str">
            <v>Ο</v>
          </cell>
          <cell r="L1230" t="str">
            <v>Ο</v>
          </cell>
          <cell r="M1230" t="str">
            <v>Ο</v>
          </cell>
        </row>
        <row r="1230">
          <cell r="O1230" t="str">
            <v>Ο</v>
          </cell>
          <cell r="P1230" t="str">
            <v>Ο</v>
          </cell>
          <cell r="Q1230" t="str">
            <v>Ο</v>
          </cell>
          <cell r="R1230" t="str">
            <v>Ο</v>
          </cell>
          <cell r="S1230" t="str">
            <v>Ο</v>
          </cell>
          <cell r="T1230" t="str">
            <v>Ο</v>
          </cell>
        </row>
        <row r="1230">
          <cell r="AK1230">
            <v>2</v>
          </cell>
          <cell r="AL1230">
            <v>0</v>
          </cell>
          <cell r="AM1230">
            <v>0</v>
          </cell>
          <cell r="AN1230">
            <v>0</v>
          </cell>
          <cell r="AO1230">
            <v>1</v>
          </cell>
        </row>
        <row r="1231">
          <cell r="E1231" t="str">
            <v>下午</v>
          </cell>
          <cell r="F1231" t="str">
            <v>◇</v>
          </cell>
        </row>
        <row r="1231">
          <cell r="H1231" t="str">
            <v>√</v>
          </cell>
          <cell r="I1231" t="str">
            <v>√</v>
          </cell>
          <cell r="J1231" t="str">
            <v>Ο</v>
          </cell>
          <cell r="K1231" t="str">
            <v>Ο</v>
          </cell>
          <cell r="L1231" t="str">
            <v>Ο</v>
          </cell>
          <cell r="M1231" t="str">
            <v>Ο</v>
          </cell>
        </row>
        <row r="1231">
          <cell r="O1231" t="str">
            <v>Ο</v>
          </cell>
          <cell r="P1231" t="str">
            <v>Ο</v>
          </cell>
          <cell r="Q1231" t="str">
            <v>Ο</v>
          </cell>
          <cell r="R1231" t="str">
            <v>Ο</v>
          </cell>
          <cell r="S1231" t="str">
            <v>Ο</v>
          </cell>
          <cell r="T1231" t="str">
            <v>Ο</v>
          </cell>
        </row>
        <row r="1232">
          <cell r="E1232" t="str">
            <v>加班</v>
          </cell>
        </row>
        <row r="1233">
          <cell r="B1233">
            <v>2219</v>
          </cell>
          <cell r="C1233" t="str">
            <v>IN THOEUN</v>
          </cell>
          <cell r="D1233">
            <v>44743</v>
          </cell>
          <cell r="E1233" t="str">
            <v>上午</v>
          </cell>
          <cell r="F1233" t="str">
            <v>◇</v>
          </cell>
        </row>
        <row r="1233">
          <cell r="H1233" t="str">
            <v>√</v>
          </cell>
          <cell r="I1233" t="str">
            <v>√</v>
          </cell>
          <cell r="J1233" t="str">
            <v>√</v>
          </cell>
          <cell r="K1233" t="str">
            <v>√</v>
          </cell>
          <cell r="L1233" t="str">
            <v>√</v>
          </cell>
          <cell r="M1233" t="str">
            <v>Ο</v>
          </cell>
        </row>
        <row r="1233">
          <cell r="O1233" t="str">
            <v>Ο</v>
          </cell>
          <cell r="P1233" t="str">
            <v>Ο</v>
          </cell>
          <cell r="Q1233" t="str">
            <v>Ο</v>
          </cell>
          <cell r="R1233" t="str">
            <v>Ο</v>
          </cell>
          <cell r="S1233" t="str">
            <v>Ο</v>
          </cell>
          <cell r="T1233" t="str">
            <v>Ο</v>
          </cell>
        </row>
        <row r="1233">
          <cell r="AK1233">
            <v>5</v>
          </cell>
          <cell r="AL1233">
            <v>0</v>
          </cell>
          <cell r="AM1233">
            <v>0</v>
          </cell>
          <cell r="AN1233">
            <v>0</v>
          </cell>
          <cell r="AO1233">
            <v>1</v>
          </cell>
        </row>
        <row r="1234">
          <cell r="E1234" t="str">
            <v>下午</v>
          </cell>
          <cell r="F1234" t="str">
            <v>◇</v>
          </cell>
        </row>
        <row r="1234">
          <cell r="H1234" t="str">
            <v>√</v>
          </cell>
          <cell r="I1234" t="str">
            <v>√</v>
          </cell>
          <cell r="J1234" t="str">
            <v>√</v>
          </cell>
          <cell r="K1234" t="str">
            <v>√</v>
          </cell>
          <cell r="L1234" t="str">
            <v>√</v>
          </cell>
          <cell r="M1234" t="str">
            <v>Ο</v>
          </cell>
        </row>
        <row r="1234">
          <cell r="O1234" t="str">
            <v>Ο</v>
          </cell>
          <cell r="P1234" t="str">
            <v>Ο</v>
          </cell>
          <cell r="Q1234" t="str">
            <v>Ο</v>
          </cell>
          <cell r="R1234" t="str">
            <v>Ο</v>
          </cell>
          <cell r="S1234" t="str">
            <v>Ο</v>
          </cell>
          <cell r="T1234" t="str">
            <v>Ο</v>
          </cell>
        </row>
        <row r="1235">
          <cell r="E1235" t="str">
            <v>加班</v>
          </cell>
        </row>
        <row r="1236">
          <cell r="B1236">
            <v>2242</v>
          </cell>
          <cell r="C1236" t="str">
            <v>VEN KANIKA</v>
          </cell>
          <cell r="D1236">
            <v>44747</v>
          </cell>
          <cell r="E1236" t="str">
            <v>上午</v>
          </cell>
          <cell r="F1236" t="str">
            <v>◇</v>
          </cell>
        </row>
        <row r="1236">
          <cell r="H1236" t="str">
            <v>√</v>
          </cell>
          <cell r="I1236" t="str">
            <v>√</v>
          </cell>
          <cell r="J1236" t="str">
            <v>√</v>
          </cell>
          <cell r="K1236" t="str">
            <v>√</v>
          </cell>
          <cell r="L1236" t="str">
            <v>√</v>
          </cell>
        </row>
        <row r="1236">
          <cell r="AK1236">
            <v>5</v>
          </cell>
          <cell r="AL1236">
            <v>0</v>
          </cell>
          <cell r="AM1236">
            <v>0</v>
          </cell>
          <cell r="AN1236">
            <v>0</v>
          </cell>
          <cell r="AO1236">
            <v>1</v>
          </cell>
        </row>
        <row r="1237">
          <cell r="E1237" t="str">
            <v>下午</v>
          </cell>
          <cell r="F1237" t="str">
            <v>◇</v>
          </cell>
        </row>
        <row r="1237">
          <cell r="H1237" t="str">
            <v>√</v>
          </cell>
          <cell r="I1237" t="str">
            <v>√</v>
          </cell>
          <cell r="J1237" t="str">
            <v>√</v>
          </cell>
          <cell r="K1237" t="str">
            <v>√</v>
          </cell>
          <cell r="L1237" t="str">
            <v>√</v>
          </cell>
        </row>
        <row r="1238">
          <cell r="E1238" t="str">
            <v>加班</v>
          </cell>
        </row>
        <row r="1239">
          <cell r="B1239">
            <v>2247</v>
          </cell>
          <cell r="C1239" t="str">
            <v>MEAS KUN</v>
          </cell>
          <cell r="D1239">
            <v>44747</v>
          </cell>
          <cell r="E1239" t="str">
            <v>上午</v>
          </cell>
          <cell r="F1239" t="str">
            <v>◇</v>
          </cell>
        </row>
        <row r="1239">
          <cell r="H1239" t="str">
            <v>√</v>
          </cell>
          <cell r="I1239" t="str">
            <v>√</v>
          </cell>
          <cell r="J1239" t="str">
            <v>√</v>
          </cell>
          <cell r="K1239" t="str">
            <v>√</v>
          </cell>
          <cell r="L1239" t="str">
            <v>√</v>
          </cell>
        </row>
        <row r="1239">
          <cell r="AK1239">
            <v>5</v>
          </cell>
          <cell r="AL1239">
            <v>0</v>
          </cell>
          <cell r="AM1239">
            <v>0</v>
          </cell>
          <cell r="AN1239">
            <v>0</v>
          </cell>
          <cell r="AO1239">
            <v>1</v>
          </cell>
        </row>
        <row r="1240">
          <cell r="E1240" t="str">
            <v>下午</v>
          </cell>
          <cell r="F1240" t="str">
            <v>◇</v>
          </cell>
        </row>
        <row r="1240">
          <cell r="H1240" t="str">
            <v>√</v>
          </cell>
          <cell r="I1240" t="str">
            <v>√</v>
          </cell>
          <cell r="J1240" t="str">
            <v>√</v>
          </cell>
          <cell r="K1240" t="str">
            <v>√</v>
          </cell>
          <cell r="L1240" t="str">
            <v>√</v>
          </cell>
        </row>
        <row r="1241">
          <cell r="E1241" t="str">
            <v>加班</v>
          </cell>
        </row>
        <row r="1242">
          <cell r="B1242">
            <v>951</v>
          </cell>
          <cell r="C1242" t="str">
            <v>NHOEM RUMDUOL</v>
          </cell>
          <cell r="D1242">
            <v>44334</v>
          </cell>
          <cell r="E1242" t="str">
            <v>上午</v>
          </cell>
          <cell r="F1242" t="str">
            <v>◇</v>
          </cell>
        </row>
        <row r="1242">
          <cell r="H1242" t="str">
            <v>√</v>
          </cell>
          <cell r="I1242" t="str">
            <v>√</v>
          </cell>
          <cell r="J1242" t="str">
            <v>√</v>
          </cell>
          <cell r="K1242" t="str">
            <v>×</v>
          </cell>
          <cell r="L1242" t="str">
            <v>√</v>
          </cell>
          <cell r="M1242" t="str">
            <v>◇</v>
          </cell>
        </row>
        <row r="1242">
          <cell r="O1242" t="str">
            <v>√</v>
          </cell>
          <cell r="P1242" t="str">
            <v>√</v>
          </cell>
          <cell r="Q1242" t="str">
            <v>√</v>
          </cell>
          <cell r="R1242" t="str">
            <v>√</v>
          </cell>
          <cell r="S1242" t="str">
            <v>√</v>
          </cell>
          <cell r="T1242" t="str">
            <v>◇</v>
          </cell>
        </row>
        <row r="1242">
          <cell r="V1242" t="str">
            <v>√</v>
          </cell>
        </row>
        <row r="1242">
          <cell r="AK1242">
            <v>10.5</v>
          </cell>
          <cell r="AL1242">
            <v>0</v>
          </cell>
          <cell r="AM1242">
            <v>0</v>
          </cell>
          <cell r="AN1242">
            <v>0</v>
          </cell>
          <cell r="AO1242">
            <v>3</v>
          </cell>
        </row>
        <row r="1243">
          <cell r="E1243" t="str">
            <v>下午</v>
          </cell>
          <cell r="F1243" t="str">
            <v>◇</v>
          </cell>
        </row>
        <row r="1243">
          <cell r="H1243" t="str">
            <v>√</v>
          </cell>
          <cell r="I1243" t="str">
            <v>√</v>
          </cell>
          <cell r="J1243" t="str">
            <v>√</v>
          </cell>
          <cell r="K1243" t="str">
            <v>√</v>
          </cell>
          <cell r="L1243" t="str">
            <v>√</v>
          </cell>
          <cell r="M1243" t="str">
            <v>◇</v>
          </cell>
        </row>
        <row r="1243">
          <cell r="O1243" t="str">
            <v>√</v>
          </cell>
          <cell r="P1243" t="str">
            <v>√</v>
          </cell>
          <cell r="Q1243" t="str">
            <v>√</v>
          </cell>
          <cell r="R1243" t="str">
            <v>√</v>
          </cell>
          <cell r="S1243" t="str">
            <v>√</v>
          </cell>
          <cell r="T1243" t="str">
            <v>◇</v>
          </cell>
        </row>
        <row r="1243">
          <cell r="V1243" t="str">
            <v>√</v>
          </cell>
        </row>
        <row r="1244">
          <cell r="E1244" t="str">
            <v>加班</v>
          </cell>
        </row>
        <row r="1245">
          <cell r="B1245">
            <v>1049</v>
          </cell>
          <cell r="C1245" t="str">
            <v>PEN CHETRA</v>
          </cell>
          <cell r="D1245">
            <v>44413</v>
          </cell>
          <cell r="E1245" t="str">
            <v>上午</v>
          </cell>
          <cell r="F1245" t="str">
            <v>◇</v>
          </cell>
        </row>
        <row r="1245">
          <cell r="H1245" t="str">
            <v>√</v>
          </cell>
          <cell r="I1245" t="str">
            <v>√</v>
          </cell>
          <cell r="J1245" t="str">
            <v>√</v>
          </cell>
          <cell r="K1245" t="str">
            <v>√</v>
          </cell>
          <cell r="L1245" t="str">
            <v>√</v>
          </cell>
          <cell r="M1245" t="str">
            <v>◇</v>
          </cell>
        </row>
        <row r="1245">
          <cell r="O1245" t="str">
            <v>√</v>
          </cell>
          <cell r="P1245" t="str">
            <v>√</v>
          </cell>
          <cell r="Q1245" t="str">
            <v>Ο</v>
          </cell>
          <cell r="R1245" t="str">
            <v>Ο</v>
          </cell>
          <cell r="S1245" t="str">
            <v>Ο</v>
          </cell>
          <cell r="T1245" t="str">
            <v>Ο</v>
          </cell>
        </row>
        <row r="1245">
          <cell r="AK1245">
            <v>7</v>
          </cell>
          <cell r="AL1245">
            <v>0</v>
          </cell>
          <cell r="AM1245">
            <v>0</v>
          </cell>
          <cell r="AN1245">
            <v>0</v>
          </cell>
          <cell r="AO1245">
            <v>2</v>
          </cell>
        </row>
        <row r="1246">
          <cell r="E1246" t="str">
            <v>下午</v>
          </cell>
          <cell r="F1246" t="str">
            <v>◇</v>
          </cell>
        </row>
        <row r="1246">
          <cell r="H1246" t="str">
            <v>√</v>
          </cell>
          <cell r="I1246" t="str">
            <v>√</v>
          </cell>
          <cell r="J1246" t="str">
            <v>√</v>
          </cell>
          <cell r="K1246" t="str">
            <v>√</v>
          </cell>
          <cell r="L1246" t="str">
            <v>√</v>
          </cell>
          <cell r="M1246" t="str">
            <v>◇</v>
          </cell>
        </row>
        <row r="1246">
          <cell r="O1246" t="str">
            <v>√</v>
          </cell>
          <cell r="P1246" t="str">
            <v>√</v>
          </cell>
          <cell r="Q1246" t="str">
            <v>Ο</v>
          </cell>
          <cell r="R1246" t="str">
            <v>Ο</v>
          </cell>
          <cell r="S1246" t="str">
            <v>Ο</v>
          </cell>
          <cell r="T1246" t="str">
            <v>Ο</v>
          </cell>
        </row>
        <row r="1247">
          <cell r="E1247" t="str">
            <v>加班</v>
          </cell>
        </row>
        <row r="1248">
          <cell r="B1248">
            <v>1130</v>
          </cell>
          <cell r="C1248" t="str">
            <v>CHEA BOTA</v>
          </cell>
          <cell r="D1248">
            <v>44420</v>
          </cell>
          <cell r="E1248" t="str">
            <v>上午</v>
          </cell>
          <cell r="F1248" t="str">
            <v>◇</v>
          </cell>
        </row>
        <row r="1248">
          <cell r="H1248" t="str">
            <v>√</v>
          </cell>
          <cell r="I1248" t="str">
            <v>√</v>
          </cell>
          <cell r="J1248" t="str">
            <v>√</v>
          </cell>
          <cell r="K1248" t="str">
            <v>√</v>
          </cell>
          <cell r="L1248" t="str">
            <v>√</v>
          </cell>
          <cell r="M1248" t="str">
            <v>Ο</v>
          </cell>
        </row>
        <row r="1248">
          <cell r="O1248" t="str">
            <v>Ο</v>
          </cell>
          <cell r="P1248" t="str">
            <v>Ο</v>
          </cell>
          <cell r="Q1248" t="str">
            <v>Ο</v>
          </cell>
          <cell r="R1248" t="str">
            <v>Ο</v>
          </cell>
          <cell r="S1248" t="str">
            <v>Ο</v>
          </cell>
          <cell r="T1248" t="str">
            <v>Ο</v>
          </cell>
        </row>
        <row r="1248">
          <cell r="AK1248">
            <v>5</v>
          </cell>
          <cell r="AL1248">
            <v>0</v>
          </cell>
          <cell r="AM1248">
            <v>0</v>
          </cell>
          <cell r="AN1248">
            <v>0</v>
          </cell>
          <cell r="AO1248">
            <v>1</v>
          </cell>
        </row>
        <row r="1249">
          <cell r="E1249" t="str">
            <v>下午</v>
          </cell>
          <cell r="F1249" t="str">
            <v>◇</v>
          </cell>
        </row>
        <row r="1249">
          <cell r="H1249" t="str">
            <v>√</v>
          </cell>
          <cell r="I1249" t="str">
            <v>√</v>
          </cell>
          <cell r="J1249" t="str">
            <v>√</v>
          </cell>
          <cell r="K1249" t="str">
            <v>√</v>
          </cell>
          <cell r="L1249" t="str">
            <v>√</v>
          </cell>
          <cell r="M1249" t="str">
            <v>Ο</v>
          </cell>
        </row>
        <row r="1249">
          <cell r="O1249" t="str">
            <v>Ο</v>
          </cell>
          <cell r="P1249" t="str">
            <v>Ο</v>
          </cell>
          <cell r="Q1249" t="str">
            <v>Ο</v>
          </cell>
          <cell r="R1249" t="str">
            <v>Ο</v>
          </cell>
          <cell r="S1249" t="str">
            <v>Ο</v>
          </cell>
          <cell r="T1249" t="str">
            <v>Ο</v>
          </cell>
        </row>
        <row r="1250">
          <cell r="E1250" t="str">
            <v>加班</v>
          </cell>
        </row>
        <row r="1251">
          <cell r="B1251">
            <v>1343</v>
          </cell>
          <cell r="C1251" t="str">
            <v>PHOEUN VEASAN</v>
          </cell>
          <cell r="D1251">
            <v>44505</v>
          </cell>
          <cell r="E1251" t="str">
            <v>上午</v>
          </cell>
          <cell r="F1251" t="str">
            <v>◇</v>
          </cell>
        </row>
        <row r="1251">
          <cell r="H1251" t="str">
            <v>√</v>
          </cell>
          <cell r="I1251" t="str">
            <v>√</v>
          </cell>
          <cell r="J1251" t="str">
            <v>√</v>
          </cell>
          <cell r="K1251" t="str">
            <v>√</v>
          </cell>
          <cell r="L1251" t="str">
            <v>√</v>
          </cell>
          <cell r="M1251" t="str">
            <v>Ο</v>
          </cell>
        </row>
        <row r="1251">
          <cell r="O1251" t="str">
            <v>Ο</v>
          </cell>
          <cell r="P1251" t="str">
            <v>Ο</v>
          </cell>
          <cell r="Q1251" t="str">
            <v>Ο</v>
          </cell>
          <cell r="R1251" t="str">
            <v>Ο</v>
          </cell>
          <cell r="S1251" t="str">
            <v>Ο</v>
          </cell>
          <cell r="T1251" t="str">
            <v>Ο</v>
          </cell>
        </row>
        <row r="1251">
          <cell r="AK1251">
            <v>5</v>
          </cell>
          <cell r="AL1251">
            <v>0</v>
          </cell>
          <cell r="AM1251">
            <v>0</v>
          </cell>
          <cell r="AN1251">
            <v>0</v>
          </cell>
          <cell r="AO1251">
            <v>1</v>
          </cell>
        </row>
        <row r="1252">
          <cell r="E1252" t="str">
            <v>下午</v>
          </cell>
          <cell r="F1252" t="str">
            <v>◇</v>
          </cell>
        </row>
        <row r="1252">
          <cell r="H1252" t="str">
            <v>√</v>
          </cell>
          <cell r="I1252" t="str">
            <v>√</v>
          </cell>
          <cell r="J1252" t="str">
            <v>√</v>
          </cell>
          <cell r="K1252" t="str">
            <v>√</v>
          </cell>
          <cell r="L1252" t="str">
            <v>√</v>
          </cell>
          <cell r="M1252" t="str">
            <v>Ο</v>
          </cell>
        </row>
        <row r="1252">
          <cell r="O1252" t="str">
            <v>Ο</v>
          </cell>
          <cell r="P1252" t="str">
            <v>Ο</v>
          </cell>
          <cell r="Q1252" t="str">
            <v>Ο</v>
          </cell>
          <cell r="R1252" t="str">
            <v>Ο</v>
          </cell>
          <cell r="S1252" t="str">
            <v>Ο</v>
          </cell>
          <cell r="T1252" t="str">
            <v>Ο</v>
          </cell>
        </row>
        <row r="1253">
          <cell r="E1253" t="str">
            <v>加班</v>
          </cell>
        </row>
        <row r="1254">
          <cell r="B1254">
            <v>1446</v>
          </cell>
          <cell r="C1254" t="str">
            <v>YEAN RANY </v>
          </cell>
          <cell r="D1254">
            <v>44551</v>
          </cell>
          <cell r="E1254" t="str">
            <v>上午</v>
          </cell>
          <cell r="F1254" t="str">
            <v>◇</v>
          </cell>
        </row>
        <row r="1254">
          <cell r="H1254" t="str">
            <v>√</v>
          </cell>
          <cell r="I1254" t="str">
            <v>√</v>
          </cell>
          <cell r="J1254" t="str">
            <v>√</v>
          </cell>
          <cell r="K1254" t="str">
            <v>√</v>
          </cell>
          <cell r="L1254" t="str">
            <v>√</v>
          </cell>
          <cell r="M1254" t="str">
            <v>√</v>
          </cell>
        </row>
        <row r="1254">
          <cell r="O1254" t="str">
            <v>Ο</v>
          </cell>
          <cell r="P1254" t="str">
            <v>Ο</v>
          </cell>
          <cell r="Q1254" t="str">
            <v>Ο</v>
          </cell>
          <cell r="R1254" t="str">
            <v>Ο</v>
          </cell>
          <cell r="S1254" t="str">
            <v>Ο</v>
          </cell>
          <cell r="T1254" t="str">
            <v>Ο</v>
          </cell>
        </row>
        <row r="1254">
          <cell r="AK1254">
            <v>6</v>
          </cell>
          <cell r="AL1254">
            <v>0</v>
          </cell>
          <cell r="AM1254">
            <v>0</v>
          </cell>
          <cell r="AN1254">
            <v>0</v>
          </cell>
          <cell r="AO1254">
            <v>1</v>
          </cell>
        </row>
        <row r="1255">
          <cell r="E1255" t="str">
            <v>下午</v>
          </cell>
          <cell r="F1255" t="str">
            <v>◇</v>
          </cell>
        </row>
        <row r="1255">
          <cell r="H1255" t="str">
            <v>√</v>
          </cell>
          <cell r="I1255" t="str">
            <v>√</v>
          </cell>
          <cell r="J1255" t="str">
            <v>√</v>
          </cell>
          <cell r="K1255" t="str">
            <v>√</v>
          </cell>
          <cell r="L1255" t="str">
            <v>√</v>
          </cell>
          <cell r="M1255" t="str">
            <v>√</v>
          </cell>
        </row>
        <row r="1255">
          <cell r="O1255" t="str">
            <v>Ο</v>
          </cell>
          <cell r="P1255" t="str">
            <v>Ο</v>
          </cell>
          <cell r="Q1255" t="str">
            <v>Ο</v>
          </cell>
          <cell r="R1255" t="str">
            <v>Ο</v>
          </cell>
          <cell r="S1255" t="str">
            <v>Ο</v>
          </cell>
          <cell r="T1255" t="str">
            <v>Ο</v>
          </cell>
        </row>
        <row r="1256">
          <cell r="E1256" t="str">
            <v>加班</v>
          </cell>
        </row>
        <row r="1257">
          <cell r="B1257">
            <v>1571</v>
          </cell>
          <cell r="C1257" t="str">
            <v>SEM SAVY</v>
          </cell>
          <cell r="D1257">
            <v>44571</v>
          </cell>
          <cell r="E1257" t="str">
            <v>上午</v>
          </cell>
          <cell r="F1257" t="str">
            <v>◇</v>
          </cell>
        </row>
        <row r="1257">
          <cell r="H1257" t="str">
            <v>√</v>
          </cell>
          <cell r="I1257" t="str">
            <v>√</v>
          </cell>
          <cell r="J1257" t="str">
            <v>2.①</v>
          </cell>
          <cell r="K1257" t="str">
            <v>√</v>
          </cell>
          <cell r="L1257" t="str">
            <v>√</v>
          </cell>
          <cell r="M1257" t="str">
            <v>Ο</v>
          </cell>
        </row>
        <row r="1257">
          <cell r="O1257" t="str">
            <v>Ο</v>
          </cell>
          <cell r="P1257" t="str">
            <v>Ο</v>
          </cell>
          <cell r="Q1257" t="str">
            <v>Ο</v>
          </cell>
          <cell r="R1257" t="str">
            <v>Ο</v>
          </cell>
          <cell r="S1257" t="str">
            <v>Ο</v>
          </cell>
          <cell r="T1257" t="str">
            <v>Ο</v>
          </cell>
        </row>
        <row r="1257">
          <cell r="AK1257">
            <v>4</v>
          </cell>
          <cell r="AL1257">
            <v>0</v>
          </cell>
          <cell r="AM1257">
            <v>0</v>
          </cell>
          <cell r="AN1257">
            <v>0</v>
          </cell>
          <cell r="AO1257">
            <v>1</v>
          </cell>
        </row>
        <row r="1258">
          <cell r="E1258" t="str">
            <v>下午</v>
          </cell>
          <cell r="F1258" t="str">
            <v>◇</v>
          </cell>
        </row>
        <row r="1258">
          <cell r="H1258" t="str">
            <v>√</v>
          </cell>
          <cell r="I1258" t="str">
            <v>√</v>
          </cell>
          <cell r="J1258" t="str">
            <v>2.①</v>
          </cell>
          <cell r="K1258" t="str">
            <v>√</v>
          </cell>
          <cell r="L1258" t="str">
            <v>√</v>
          </cell>
          <cell r="M1258" t="str">
            <v>Ο</v>
          </cell>
        </row>
        <row r="1258">
          <cell r="O1258" t="str">
            <v>Ο</v>
          </cell>
          <cell r="P1258" t="str">
            <v>Ο</v>
          </cell>
          <cell r="Q1258" t="str">
            <v>Ο</v>
          </cell>
          <cell r="R1258" t="str">
            <v>Ο</v>
          </cell>
          <cell r="S1258" t="str">
            <v>Ο</v>
          </cell>
          <cell r="T1258" t="str">
            <v>Ο</v>
          </cell>
        </row>
        <row r="1259">
          <cell r="E1259" t="str">
            <v>加班</v>
          </cell>
        </row>
        <row r="1260">
          <cell r="B1260">
            <v>2197</v>
          </cell>
          <cell r="C1260" t="str">
            <v>KHIN REAKSMEY</v>
          </cell>
          <cell r="D1260">
            <v>44737</v>
          </cell>
          <cell r="E1260" t="str">
            <v>上午</v>
          </cell>
          <cell r="F1260" t="str">
            <v>◇</v>
          </cell>
        </row>
        <row r="1260">
          <cell r="H1260" t="str">
            <v>√</v>
          </cell>
          <cell r="I1260" t="str">
            <v>√</v>
          </cell>
          <cell r="J1260" t="str">
            <v>√</v>
          </cell>
          <cell r="K1260" t="str">
            <v>√</v>
          </cell>
          <cell r="L1260" t="str">
            <v>√</v>
          </cell>
          <cell r="M1260" t="str">
            <v>Ο</v>
          </cell>
        </row>
        <row r="1260">
          <cell r="O1260" t="str">
            <v>Ο</v>
          </cell>
          <cell r="P1260" t="str">
            <v>Ο</v>
          </cell>
          <cell r="Q1260" t="str">
            <v>Ο</v>
          </cell>
          <cell r="R1260" t="str">
            <v>Ο</v>
          </cell>
          <cell r="S1260" t="str">
            <v>Ο</v>
          </cell>
          <cell r="T1260" t="str">
            <v>Ο</v>
          </cell>
        </row>
        <row r="1260">
          <cell r="AK1260">
            <v>5</v>
          </cell>
          <cell r="AL1260">
            <v>0</v>
          </cell>
          <cell r="AM1260">
            <v>0</v>
          </cell>
          <cell r="AN1260">
            <v>0</v>
          </cell>
          <cell r="AO1260">
            <v>1</v>
          </cell>
        </row>
        <row r="1261">
          <cell r="E1261" t="str">
            <v>下午</v>
          </cell>
          <cell r="F1261" t="str">
            <v>◇</v>
          </cell>
        </row>
        <row r="1261">
          <cell r="H1261" t="str">
            <v>√</v>
          </cell>
          <cell r="I1261" t="str">
            <v>√</v>
          </cell>
          <cell r="J1261" t="str">
            <v>√</v>
          </cell>
          <cell r="K1261" t="str">
            <v>√</v>
          </cell>
          <cell r="L1261" t="str">
            <v>√</v>
          </cell>
          <cell r="M1261" t="str">
            <v>Ο</v>
          </cell>
        </row>
        <row r="1261">
          <cell r="O1261" t="str">
            <v>Ο</v>
          </cell>
          <cell r="P1261" t="str">
            <v>Ο</v>
          </cell>
          <cell r="Q1261" t="str">
            <v>Ο</v>
          </cell>
          <cell r="R1261" t="str">
            <v>Ο</v>
          </cell>
          <cell r="S1261" t="str">
            <v>Ο</v>
          </cell>
          <cell r="T1261" t="str">
            <v>Ο</v>
          </cell>
        </row>
        <row r="1262">
          <cell r="E1262" t="str">
            <v>加班</v>
          </cell>
        </row>
        <row r="1263">
          <cell r="B1263">
            <v>1429</v>
          </cell>
          <cell r="C1263" t="str">
            <v>TORK MACH</v>
          </cell>
          <cell r="D1263">
            <v>44546</v>
          </cell>
          <cell r="E1263" t="str">
            <v>上午</v>
          </cell>
          <cell r="F1263" t="str">
            <v>2.②</v>
          </cell>
        </row>
        <row r="1263">
          <cell r="H1263" t="str">
            <v>2.②</v>
          </cell>
          <cell r="I1263" t="str">
            <v>2.②</v>
          </cell>
          <cell r="J1263" t="str">
            <v>2.②</v>
          </cell>
          <cell r="K1263" t="str">
            <v>2.②</v>
          </cell>
          <cell r="L1263" t="str">
            <v>√</v>
          </cell>
          <cell r="M1263" t="str">
            <v>Ο</v>
          </cell>
        </row>
        <row r="1263">
          <cell r="O1263" t="str">
            <v>Ο</v>
          </cell>
          <cell r="P1263" t="str">
            <v>Ο</v>
          </cell>
          <cell r="Q1263" t="str">
            <v>Ο</v>
          </cell>
          <cell r="R1263" t="str">
            <v>Ο</v>
          </cell>
          <cell r="S1263" t="str">
            <v>Ο</v>
          </cell>
          <cell r="T1263" t="str">
            <v>Ο</v>
          </cell>
        </row>
        <row r="1263">
          <cell r="AK1263">
            <v>1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</row>
        <row r="1264">
          <cell r="E1264" t="str">
            <v>下午</v>
          </cell>
          <cell r="F1264" t="str">
            <v>2.②</v>
          </cell>
        </row>
        <row r="1264">
          <cell r="H1264" t="str">
            <v>2.②</v>
          </cell>
          <cell r="I1264" t="str">
            <v>2.②</v>
          </cell>
          <cell r="J1264" t="str">
            <v>2.②</v>
          </cell>
          <cell r="K1264" t="str">
            <v>2.②</v>
          </cell>
          <cell r="L1264" t="str">
            <v>√</v>
          </cell>
          <cell r="M1264" t="str">
            <v>Ο</v>
          </cell>
        </row>
        <row r="1264">
          <cell r="O1264" t="str">
            <v>Ο</v>
          </cell>
          <cell r="P1264" t="str">
            <v>Ο</v>
          </cell>
          <cell r="Q1264" t="str">
            <v>Ο</v>
          </cell>
          <cell r="R1264" t="str">
            <v>Ο</v>
          </cell>
          <cell r="S1264" t="str">
            <v>Ο</v>
          </cell>
          <cell r="T1264" t="str">
            <v>Ο</v>
          </cell>
        </row>
        <row r="1265">
          <cell r="E1265" t="str">
            <v>加班</v>
          </cell>
        </row>
        <row r="1266">
          <cell r="B1266">
            <v>309</v>
          </cell>
          <cell r="C1266" t="str">
            <v>DOUNG SOPHEAP</v>
          </cell>
          <cell r="D1266">
            <v>44109</v>
          </cell>
          <cell r="E1266" t="str">
            <v>上午</v>
          </cell>
          <cell r="F1266" t="str">
            <v>2.②</v>
          </cell>
        </row>
        <row r="1266">
          <cell r="H1266" t="str">
            <v>2.②</v>
          </cell>
          <cell r="I1266" t="str">
            <v>2.②</v>
          </cell>
          <cell r="J1266" t="str">
            <v>2.②</v>
          </cell>
          <cell r="K1266" t="str">
            <v>2.②</v>
          </cell>
          <cell r="L1266" t="str">
            <v>2.②</v>
          </cell>
          <cell r="M1266" t="str">
            <v>2.②</v>
          </cell>
        </row>
        <row r="1266">
          <cell r="O1266" t="str">
            <v>2.②</v>
          </cell>
          <cell r="P1266" t="str">
            <v>2.②</v>
          </cell>
          <cell r="Q1266" t="str">
            <v>2.②</v>
          </cell>
          <cell r="R1266" t="str">
            <v>2.②</v>
          </cell>
          <cell r="S1266" t="str">
            <v>2.②</v>
          </cell>
          <cell r="T1266" t="str">
            <v>2.②</v>
          </cell>
        </row>
        <row r="1266">
          <cell r="V1266" t="str">
            <v>2.②</v>
          </cell>
          <cell r="W1266" t="str">
            <v>2.②</v>
          </cell>
          <cell r="X1266" t="str">
            <v>2.②</v>
          </cell>
          <cell r="Y1266" t="str">
            <v>2.②</v>
          </cell>
          <cell r="Z1266" t="str">
            <v>2.②</v>
          </cell>
          <cell r="AA1266" t="str">
            <v>2.②</v>
          </cell>
        </row>
        <row r="1266">
          <cell r="AC1266" t="str">
            <v>Ο</v>
          </cell>
          <cell r="AD1266" t="str">
            <v>Ο</v>
          </cell>
          <cell r="AE1266" t="str">
            <v>Ο</v>
          </cell>
          <cell r="AF1266" t="str">
            <v>Ο</v>
          </cell>
          <cell r="AG1266" t="str">
            <v>Ο</v>
          </cell>
          <cell r="AH1266" t="str">
            <v>Ο</v>
          </cell>
        </row>
        <row r="1266">
          <cell r="AJ1266" t="str">
            <v>Ο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</row>
        <row r="1267">
          <cell r="E1267" t="str">
            <v>下午</v>
          </cell>
          <cell r="F1267" t="str">
            <v>2.②</v>
          </cell>
        </row>
        <row r="1267">
          <cell r="H1267" t="str">
            <v>2.②</v>
          </cell>
          <cell r="I1267" t="str">
            <v>2.②</v>
          </cell>
          <cell r="J1267" t="str">
            <v>2.②</v>
          </cell>
          <cell r="K1267" t="str">
            <v>2.②</v>
          </cell>
          <cell r="L1267" t="str">
            <v>2.②</v>
          </cell>
          <cell r="M1267" t="str">
            <v>2.②</v>
          </cell>
        </row>
        <row r="1267">
          <cell r="O1267" t="str">
            <v>2.②</v>
          </cell>
          <cell r="P1267" t="str">
            <v>2.②</v>
          </cell>
          <cell r="Q1267" t="str">
            <v>2.②</v>
          </cell>
          <cell r="R1267" t="str">
            <v>2.②</v>
          </cell>
          <cell r="S1267" t="str">
            <v>2.②</v>
          </cell>
          <cell r="T1267" t="str">
            <v>2.②</v>
          </cell>
        </row>
        <row r="1267">
          <cell r="V1267" t="str">
            <v>2.②</v>
          </cell>
          <cell r="W1267" t="str">
            <v>2.②</v>
          </cell>
          <cell r="X1267" t="str">
            <v>2.②</v>
          </cell>
          <cell r="Y1267" t="str">
            <v>2.②</v>
          </cell>
          <cell r="Z1267" t="str">
            <v>2.②</v>
          </cell>
          <cell r="AA1267" t="str">
            <v>2.②</v>
          </cell>
        </row>
        <row r="1267">
          <cell r="AC1267" t="str">
            <v>Ο</v>
          </cell>
          <cell r="AD1267" t="str">
            <v>Ο</v>
          </cell>
          <cell r="AE1267" t="str">
            <v>Ο</v>
          </cell>
          <cell r="AF1267" t="str">
            <v>Ο</v>
          </cell>
          <cell r="AG1267" t="str">
            <v>Ο</v>
          </cell>
          <cell r="AH1267" t="str">
            <v>Ο</v>
          </cell>
        </row>
        <row r="1267">
          <cell r="AJ1267" t="str">
            <v>Ο</v>
          </cell>
        </row>
        <row r="1268">
          <cell r="E1268" t="str">
            <v>加班</v>
          </cell>
        </row>
        <row r="1269">
          <cell r="B1269">
            <v>1454</v>
          </cell>
          <cell r="C1269" t="str">
            <v>YATH CHANGRET</v>
          </cell>
          <cell r="D1269">
            <v>44551</v>
          </cell>
          <cell r="E1269" t="str">
            <v>上午</v>
          </cell>
          <cell r="F1269" t="str">
            <v>2.②</v>
          </cell>
        </row>
        <row r="1269">
          <cell r="H1269" t="str">
            <v>2.②</v>
          </cell>
          <cell r="I1269" t="str">
            <v>2.②</v>
          </cell>
          <cell r="J1269" t="str">
            <v>2.②</v>
          </cell>
          <cell r="K1269" t="str">
            <v>2.②</v>
          </cell>
          <cell r="L1269" t="str">
            <v>2.②</v>
          </cell>
          <cell r="M1269" t="str">
            <v>2.②</v>
          </cell>
        </row>
        <row r="1269">
          <cell r="O1269" t="str">
            <v>2.②</v>
          </cell>
          <cell r="P1269" t="str">
            <v>2.②</v>
          </cell>
          <cell r="Q1269" t="str">
            <v>2.②</v>
          </cell>
          <cell r="R1269" t="str">
            <v>2.②</v>
          </cell>
          <cell r="S1269" t="str">
            <v>2.②</v>
          </cell>
          <cell r="T1269" t="str">
            <v>2.②</v>
          </cell>
        </row>
        <row r="1269">
          <cell r="V1269" t="str">
            <v>2.②</v>
          </cell>
          <cell r="W1269" t="str">
            <v>2.②</v>
          </cell>
          <cell r="X1269" t="str">
            <v>2.②</v>
          </cell>
          <cell r="Y1269" t="str">
            <v>2.②</v>
          </cell>
          <cell r="Z1269" t="str">
            <v>2.②</v>
          </cell>
          <cell r="AA1269" t="str">
            <v>2.②</v>
          </cell>
        </row>
        <row r="1269">
          <cell r="AC1269" t="str">
            <v>2.②</v>
          </cell>
          <cell r="AD1269" t="str">
            <v>2.②</v>
          </cell>
          <cell r="AE1269" t="str">
            <v>2.②</v>
          </cell>
          <cell r="AF1269" t="str">
            <v>2.②</v>
          </cell>
          <cell r="AG1269" t="str">
            <v>2.②</v>
          </cell>
          <cell r="AH1269" t="str">
            <v>2.②</v>
          </cell>
        </row>
        <row r="1269">
          <cell r="AJ1269" t="str">
            <v>2.②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</row>
        <row r="1270">
          <cell r="E1270" t="str">
            <v>下午</v>
          </cell>
          <cell r="F1270" t="str">
            <v>2.②</v>
          </cell>
        </row>
        <row r="1270">
          <cell r="H1270" t="str">
            <v>2.②</v>
          </cell>
          <cell r="I1270" t="str">
            <v>2.②</v>
          </cell>
          <cell r="J1270" t="str">
            <v>2.②</v>
          </cell>
          <cell r="K1270" t="str">
            <v>2.②</v>
          </cell>
          <cell r="L1270" t="str">
            <v>2.②</v>
          </cell>
          <cell r="M1270" t="str">
            <v>2.②</v>
          </cell>
        </row>
        <row r="1270">
          <cell r="O1270" t="str">
            <v>2.②</v>
          </cell>
          <cell r="P1270" t="str">
            <v>2.②</v>
          </cell>
          <cell r="Q1270" t="str">
            <v>2.②</v>
          </cell>
          <cell r="R1270" t="str">
            <v>2.②</v>
          </cell>
          <cell r="S1270" t="str">
            <v>2.②</v>
          </cell>
          <cell r="T1270" t="str">
            <v>2.②</v>
          </cell>
        </row>
        <row r="1270">
          <cell r="V1270" t="str">
            <v>2.②</v>
          </cell>
          <cell r="W1270" t="str">
            <v>2.②</v>
          </cell>
          <cell r="X1270" t="str">
            <v>2.②</v>
          </cell>
          <cell r="Y1270" t="str">
            <v>2.②</v>
          </cell>
          <cell r="Z1270" t="str">
            <v>2.②</v>
          </cell>
          <cell r="AA1270" t="str">
            <v>2.②</v>
          </cell>
        </row>
        <row r="1270">
          <cell r="AC1270" t="str">
            <v>2.②</v>
          </cell>
          <cell r="AD1270" t="str">
            <v>2.②</v>
          </cell>
          <cell r="AE1270" t="str">
            <v>2.②</v>
          </cell>
          <cell r="AF1270" t="str">
            <v>2.②</v>
          </cell>
          <cell r="AG1270" t="str">
            <v>2.②</v>
          </cell>
          <cell r="AH1270" t="str">
            <v>2.②</v>
          </cell>
        </row>
        <row r="1270">
          <cell r="AJ1270" t="str">
            <v>2.②</v>
          </cell>
        </row>
        <row r="1271">
          <cell r="E1271" t="str">
            <v>加班</v>
          </cell>
        </row>
        <row r="1272">
          <cell r="B1272">
            <v>1371</v>
          </cell>
          <cell r="C1272" t="str">
            <v>PHORN MALAI</v>
          </cell>
          <cell r="D1272">
            <v>44525</v>
          </cell>
          <cell r="E1272" t="str">
            <v>上午</v>
          </cell>
          <cell r="F1272" t="str">
            <v>◇</v>
          </cell>
        </row>
        <row r="1272">
          <cell r="H1272" t="str">
            <v>√</v>
          </cell>
          <cell r="I1272" t="str">
            <v>√</v>
          </cell>
          <cell r="J1272" t="str">
            <v>√</v>
          </cell>
          <cell r="K1272" t="str">
            <v>√</v>
          </cell>
          <cell r="L1272" t="str">
            <v>√</v>
          </cell>
          <cell r="M1272" t="str">
            <v>Ο</v>
          </cell>
        </row>
        <row r="1272">
          <cell r="O1272" t="str">
            <v>Ο</v>
          </cell>
          <cell r="P1272" t="str">
            <v>Ο</v>
          </cell>
          <cell r="Q1272" t="str">
            <v>Ο</v>
          </cell>
          <cell r="R1272" t="str">
            <v>Ο</v>
          </cell>
          <cell r="S1272" t="str">
            <v>Ο</v>
          </cell>
          <cell r="T1272" t="str">
            <v>Ο</v>
          </cell>
        </row>
        <row r="1272">
          <cell r="AK1272">
            <v>5</v>
          </cell>
          <cell r="AL1272">
            <v>0</v>
          </cell>
          <cell r="AM1272">
            <v>0</v>
          </cell>
          <cell r="AN1272">
            <v>0</v>
          </cell>
          <cell r="AO1272">
            <v>1</v>
          </cell>
        </row>
        <row r="1273">
          <cell r="E1273" t="str">
            <v>下午</v>
          </cell>
          <cell r="F1273" t="str">
            <v>◇</v>
          </cell>
        </row>
        <row r="1273">
          <cell r="H1273" t="str">
            <v>√</v>
          </cell>
          <cell r="I1273" t="str">
            <v>√</v>
          </cell>
          <cell r="J1273" t="str">
            <v>√</v>
          </cell>
          <cell r="K1273" t="str">
            <v>√</v>
          </cell>
          <cell r="L1273" t="str">
            <v>√</v>
          </cell>
          <cell r="M1273" t="str">
            <v>Ο</v>
          </cell>
        </row>
        <row r="1273">
          <cell r="O1273" t="str">
            <v>Ο</v>
          </cell>
          <cell r="P1273" t="str">
            <v>Ο</v>
          </cell>
          <cell r="Q1273" t="str">
            <v>Ο</v>
          </cell>
          <cell r="R1273" t="str">
            <v>Ο</v>
          </cell>
          <cell r="S1273" t="str">
            <v>Ο</v>
          </cell>
          <cell r="T1273" t="str">
            <v>Ο</v>
          </cell>
        </row>
        <row r="1274">
          <cell r="E1274" t="str">
            <v>加班</v>
          </cell>
        </row>
        <row r="1275">
          <cell r="B1275">
            <v>318</v>
          </cell>
          <cell r="C1275" t="str">
            <v>SAO SRIYLAK</v>
          </cell>
          <cell r="D1275">
            <v>44109</v>
          </cell>
          <cell r="E1275" t="str">
            <v>上午</v>
          </cell>
          <cell r="F1275" t="str">
            <v>◇</v>
          </cell>
        </row>
        <row r="1275">
          <cell r="H1275" t="str">
            <v>√</v>
          </cell>
          <cell r="I1275" t="str">
            <v>√</v>
          </cell>
          <cell r="J1275" t="str">
            <v>√</v>
          </cell>
          <cell r="K1275" t="str">
            <v>√</v>
          </cell>
          <cell r="L1275" t="str">
            <v>√</v>
          </cell>
          <cell r="M1275" t="str">
            <v>Ο</v>
          </cell>
        </row>
        <row r="1275">
          <cell r="O1275" t="str">
            <v>Ο</v>
          </cell>
          <cell r="P1275" t="str">
            <v>Ο</v>
          </cell>
          <cell r="Q1275" t="str">
            <v>Ο</v>
          </cell>
          <cell r="R1275" t="str">
            <v>Ο</v>
          </cell>
          <cell r="S1275" t="str">
            <v>Ο</v>
          </cell>
          <cell r="T1275" t="str">
            <v>Ο</v>
          </cell>
        </row>
        <row r="1275">
          <cell r="AK1275">
            <v>5</v>
          </cell>
          <cell r="AL1275">
            <v>0</v>
          </cell>
          <cell r="AM1275">
            <v>0</v>
          </cell>
          <cell r="AN1275">
            <v>0</v>
          </cell>
          <cell r="AO1275">
            <v>1</v>
          </cell>
        </row>
        <row r="1276">
          <cell r="E1276" t="str">
            <v>下午</v>
          </cell>
          <cell r="F1276" t="str">
            <v>◇</v>
          </cell>
        </row>
        <row r="1276">
          <cell r="H1276" t="str">
            <v>√</v>
          </cell>
          <cell r="I1276" t="str">
            <v>√</v>
          </cell>
          <cell r="J1276" t="str">
            <v>√</v>
          </cell>
          <cell r="K1276" t="str">
            <v>√</v>
          </cell>
          <cell r="L1276" t="str">
            <v>√</v>
          </cell>
          <cell r="M1276" t="str">
            <v>Ο</v>
          </cell>
        </row>
        <row r="1276">
          <cell r="O1276" t="str">
            <v>Ο</v>
          </cell>
          <cell r="P1276" t="str">
            <v>Ο</v>
          </cell>
          <cell r="Q1276" t="str">
            <v>Ο</v>
          </cell>
          <cell r="R1276" t="str">
            <v>Ο</v>
          </cell>
          <cell r="S1276" t="str">
            <v>Ο</v>
          </cell>
          <cell r="T1276" t="str">
            <v>Ο</v>
          </cell>
        </row>
        <row r="1277">
          <cell r="E1277" t="str">
            <v>加班</v>
          </cell>
        </row>
        <row r="1278">
          <cell r="B1278">
            <v>352</v>
          </cell>
          <cell r="C1278" t="str">
            <v>THOK PHALLA</v>
          </cell>
          <cell r="D1278">
            <v>44118</v>
          </cell>
          <cell r="E1278" t="str">
            <v>上午</v>
          </cell>
          <cell r="F1278" t="str">
            <v>◇</v>
          </cell>
        </row>
        <row r="1278">
          <cell r="H1278" t="str">
            <v>√</v>
          </cell>
          <cell r="I1278" t="str">
            <v>√</v>
          </cell>
          <cell r="J1278" t="str">
            <v>√</v>
          </cell>
          <cell r="K1278" t="str">
            <v>√</v>
          </cell>
          <cell r="L1278" t="str">
            <v>√</v>
          </cell>
          <cell r="M1278" t="str">
            <v>Ο</v>
          </cell>
        </row>
        <row r="1278">
          <cell r="O1278" t="str">
            <v>Ο</v>
          </cell>
          <cell r="P1278" t="str">
            <v>Ο</v>
          </cell>
          <cell r="Q1278" t="str">
            <v>Ο</v>
          </cell>
          <cell r="R1278" t="str">
            <v>Ο</v>
          </cell>
          <cell r="S1278" t="str">
            <v>Ο</v>
          </cell>
          <cell r="T1278" t="str">
            <v>Ο</v>
          </cell>
        </row>
        <row r="1278">
          <cell r="AK1278">
            <v>5</v>
          </cell>
          <cell r="AL1278">
            <v>0</v>
          </cell>
          <cell r="AM1278">
            <v>0</v>
          </cell>
          <cell r="AN1278">
            <v>0</v>
          </cell>
          <cell r="AO1278">
            <v>1</v>
          </cell>
        </row>
        <row r="1279">
          <cell r="E1279" t="str">
            <v>下午</v>
          </cell>
          <cell r="F1279" t="str">
            <v>◇</v>
          </cell>
        </row>
        <row r="1279">
          <cell r="H1279" t="str">
            <v>√</v>
          </cell>
          <cell r="I1279" t="str">
            <v>√</v>
          </cell>
          <cell r="J1279" t="str">
            <v>√</v>
          </cell>
          <cell r="K1279" t="str">
            <v>√</v>
          </cell>
          <cell r="L1279" t="str">
            <v>√</v>
          </cell>
          <cell r="M1279" t="str">
            <v>Ο</v>
          </cell>
        </row>
        <row r="1279">
          <cell r="O1279" t="str">
            <v>Ο</v>
          </cell>
          <cell r="P1279" t="str">
            <v>Ο</v>
          </cell>
          <cell r="Q1279" t="str">
            <v>Ο</v>
          </cell>
          <cell r="R1279" t="str">
            <v>Ο</v>
          </cell>
          <cell r="S1279" t="str">
            <v>Ο</v>
          </cell>
          <cell r="T1279" t="str">
            <v>Ο</v>
          </cell>
        </row>
        <row r="1280">
          <cell r="E1280" t="str">
            <v>加班</v>
          </cell>
        </row>
        <row r="1281">
          <cell r="B1281">
            <v>2234</v>
          </cell>
          <cell r="C1281" t="str">
            <v>THOEURN CHAMROEUN</v>
          </cell>
          <cell r="D1281">
            <v>44746</v>
          </cell>
          <cell r="E1281" t="str">
            <v>上午</v>
          </cell>
          <cell r="F1281" t="str">
            <v>◇</v>
          </cell>
        </row>
        <row r="1281">
          <cell r="H1281" t="str">
            <v>√</v>
          </cell>
          <cell r="I1281" t="str">
            <v>√</v>
          </cell>
          <cell r="J1281" t="str">
            <v>√</v>
          </cell>
          <cell r="K1281" t="str">
            <v>√</v>
          </cell>
          <cell r="L1281" t="str">
            <v>√</v>
          </cell>
          <cell r="M1281" t="str">
            <v>Ο</v>
          </cell>
        </row>
        <row r="1281">
          <cell r="O1281" t="str">
            <v>Ο</v>
          </cell>
          <cell r="P1281" t="str">
            <v>Ο</v>
          </cell>
          <cell r="Q1281" t="str">
            <v>Ο</v>
          </cell>
          <cell r="R1281" t="str">
            <v>Ο</v>
          </cell>
          <cell r="S1281" t="str">
            <v>Ο</v>
          </cell>
          <cell r="T1281" t="str">
            <v>Ο</v>
          </cell>
        </row>
        <row r="1281">
          <cell r="AK1281">
            <v>5</v>
          </cell>
          <cell r="AL1281">
            <v>0</v>
          </cell>
          <cell r="AM1281">
            <v>0</v>
          </cell>
          <cell r="AN1281">
            <v>0</v>
          </cell>
          <cell r="AO1281">
            <v>1</v>
          </cell>
        </row>
        <row r="1282">
          <cell r="E1282" t="str">
            <v>下午</v>
          </cell>
          <cell r="F1282" t="str">
            <v>◇</v>
          </cell>
        </row>
        <row r="1282">
          <cell r="H1282" t="str">
            <v>√</v>
          </cell>
          <cell r="I1282" t="str">
            <v>√</v>
          </cell>
          <cell r="J1282" t="str">
            <v>√</v>
          </cell>
          <cell r="K1282" t="str">
            <v>√</v>
          </cell>
          <cell r="L1282" t="str">
            <v>√</v>
          </cell>
          <cell r="M1282" t="str">
            <v>Ο</v>
          </cell>
        </row>
        <row r="1282">
          <cell r="O1282" t="str">
            <v>Ο</v>
          </cell>
          <cell r="P1282" t="str">
            <v>Ο</v>
          </cell>
          <cell r="Q1282" t="str">
            <v>Ο</v>
          </cell>
          <cell r="R1282" t="str">
            <v>Ο</v>
          </cell>
          <cell r="S1282" t="str">
            <v>Ο</v>
          </cell>
          <cell r="T1282" t="str">
            <v>Ο</v>
          </cell>
        </row>
        <row r="1283">
          <cell r="E1283" t="str">
            <v>加班</v>
          </cell>
        </row>
        <row r="1284">
          <cell r="B1284">
            <v>1459</v>
          </cell>
          <cell r="C1284" t="str">
            <v>PRAK RADY</v>
          </cell>
          <cell r="D1284">
            <v>44551</v>
          </cell>
          <cell r="E1284" t="str">
            <v>上午</v>
          </cell>
          <cell r="F1284" t="str">
            <v>◇</v>
          </cell>
        </row>
        <row r="1284">
          <cell r="H1284" t="str">
            <v>√</v>
          </cell>
          <cell r="I1284" t="str">
            <v>√</v>
          </cell>
          <cell r="J1284" t="str">
            <v>√</v>
          </cell>
          <cell r="K1284" t="str">
            <v>√</v>
          </cell>
          <cell r="L1284" t="str">
            <v>√</v>
          </cell>
          <cell r="M1284" t="str">
            <v>Ο</v>
          </cell>
        </row>
        <row r="1284">
          <cell r="O1284" t="str">
            <v>Ο</v>
          </cell>
          <cell r="P1284" t="str">
            <v>Ο</v>
          </cell>
          <cell r="Q1284" t="str">
            <v>Ο</v>
          </cell>
          <cell r="R1284" t="str">
            <v>Ο</v>
          </cell>
          <cell r="S1284" t="str">
            <v>Ο</v>
          </cell>
          <cell r="T1284" t="str">
            <v>Ο</v>
          </cell>
        </row>
        <row r="1284">
          <cell r="AK1284">
            <v>5</v>
          </cell>
          <cell r="AL1284">
            <v>0</v>
          </cell>
          <cell r="AM1284">
            <v>0</v>
          </cell>
          <cell r="AN1284">
            <v>0</v>
          </cell>
          <cell r="AO1284">
            <v>1</v>
          </cell>
        </row>
        <row r="1285">
          <cell r="E1285" t="str">
            <v>下午</v>
          </cell>
          <cell r="F1285" t="str">
            <v>◇</v>
          </cell>
        </row>
        <row r="1285">
          <cell r="H1285" t="str">
            <v>√</v>
          </cell>
          <cell r="I1285" t="str">
            <v>√</v>
          </cell>
          <cell r="J1285" t="str">
            <v>√</v>
          </cell>
          <cell r="K1285" t="str">
            <v>√</v>
          </cell>
          <cell r="L1285" t="str">
            <v>√</v>
          </cell>
          <cell r="M1285" t="str">
            <v>Ο</v>
          </cell>
        </row>
        <row r="1285">
          <cell r="O1285" t="str">
            <v>Ο</v>
          </cell>
          <cell r="P1285" t="str">
            <v>Ο</v>
          </cell>
          <cell r="Q1285" t="str">
            <v>Ο</v>
          </cell>
          <cell r="R1285" t="str">
            <v>Ο</v>
          </cell>
          <cell r="S1285" t="str">
            <v>Ο</v>
          </cell>
          <cell r="T1285" t="str">
            <v>Ο</v>
          </cell>
        </row>
        <row r="1286">
          <cell r="E1286" t="str">
            <v>加班</v>
          </cell>
        </row>
        <row r="1287">
          <cell r="B1287">
            <v>1569</v>
          </cell>
          <cell r="C1287" t="str">
            <v>HUL TE</v>
          </cell>
          <cell r="D1287">
            <v>44567</v>
          </cell>
          <cell r="E1287" t="str">
            <v>上午</v>
          </cell>
          <cell r="F1287" t="str">
            <v>◇</v>
          </cell>
        </row>
        <row r="1287">
          <cell r="H1287" t="str">
            <v>√</v>
          </cell>
          <cell r="I1287" t="str">
            <v>√</v>
          </cell>
          <cell r="J1287" t="str">
            <v>√</v>
          </cell>
          <cell r="K1287" t="str">
            <v>√</v>
          </cell>
          <cell r="L1287" t="str">
            <v>√</v>
          </cell>
          <cell r="M1287" t="str">
            <v>Ο</v>
          </cell>
        </row>
        <row r="1287">
          <cell r="O1287" t="str">
            <v>Ο</v>
          </cell>
          <cell r="P1287" t="str">
            <v>Ο</v>
          </cell>
          <cell r="Q1287" t="str">
            <v>Ο</v>
          </cell>
          <cell r="R1287" t="str">
            <v>Ο</v>
          </cell>
          <cell r="S1287" t="str">
            <v>Ο</v>
          </cell>
          <cell r="T1287" t="str">
            <v>Ο</v>
          </cell>
        </row>
        <row r="1287">
          <cell r="AK1287">
            <v>5</v>
          </cell>
          <cell r="AL1287">
            <v>0</v>
          </cell>
          <cell r="AM1287">
            <v>0</v>
          </cell>
          <cell r="AN1287">
            <v>0</v>
          </cell>
          <cell r="AO1287">
            <v>1</v>
          </cell>
        </row>
        <row r="1288">
          <cell r="E1288" t="str">
            <v>下午</v>
          </cell>
          <cell r="F1288" t="str">
            <v>◇</v>
          </cell>
        </row>
        <row r="1288">
          <cell r="H1288" t="str">
            <v>√</v>
          </cell>
          <cell r="I1288" t="str">
            <v>√</v>
          </cell>
          <cell r="J1288" t="str">
            <v>√</v>
          </cell>
          <cell r="K1288" t="str">
            <v>√</v>
          </cell>
          <cell r="L1288" t="str">
            <v>√</v>
          </cell>
          <cell r="M1288" t="str">
            <v>Ο</v>
          </cell>
        </row>
        <row r="1288">
          <cell r="O1288" t="str">
            <v>Ο</v>
          </cell>
          <cell r="P1288" t="str">
            <v>Ο</v>
          </cell>
          <cell r="Q1288" t="str">
            <v>Ο</v>
          </cell>
          <cell r="R1288" t="str">
            <v>Ο</v>
          </cell>
          <cell r="S1288" t="str">
            <v>Ο</v>
          </cell>
          <cell r="T1288" t="str">
            <v>Ο</v>
          </cell>
        </row>
        <row r="1289">
          <cell r="E1289" t="str">
            <v>加班</v>
          </cell>
        </row>
        <row r="1290">
          <cell r="B1290">
            <v>2205</v>
          </cell>
          <cell r="C1290" t="str">
            <v>SOK SAMNANG</v>
          </cell>
          <cell r="D1290">
            <v>44740</v>
          </cell>
          <cell r="E1290" t="str">
            <v>上午</v>
          </cell>
          <cell r="F1290" t="str">
            <v>◇</v>
          </cell>
        </row>
        <row r="1290">
          <cell r="H1290" t="str">
            <v>√</v>
          </cell>
          <cell r="I1290" t="str">
            <v>√</v>
          </cell>
          <cell r="J1290" t="str">
            <v>√</v>
          </cell>
          <cell r="K1290" t="str">
            <v>√</v>
          </cell>
          <cell r="L1290" t="str">
            <v>√</v>
          </cell>
          <cell r="M1290" t="str">
            <v>Ο</v>
          </cell>
        </row>
        <row r="1290">
          <cell r="O1290" t="str">
            <v>Ο</v>
          </cell>
          <cell r="P1290" t="str">
            <v>Ο</v>
          </cell>
          <cell r="Q1290" t="str">
            <v>Ο</v>
          </cell>
          <cell r="R1290" t="str">
            <v>Ο</v>
          </cell>
          <cell r="S1290" t="str">
            <v>Ο</v>
          </cell>
          <cell r="T1290" t="str">
            <v>Ο</v>
          </cell>
        </row>
        <row r="1290">
          <cell r="AK1290">
            <v>5</v>
          </cell>
          <cell r="AL1290">
            <v>0</v>
          </cell>
          <cell r="AM1290">
            <v>0</v>
          </cell>
          <cell r="AN1290">
            <v>0</v>
          </cell>
          <cell r="AO1290">
            <v>1</v>
          </cell>
        </row>
        <row r="1291">
          <cell r="E1291" t="str">
            <v>下午</v>
          </cell>
          <cell r="F1291" t="str">
            <v>◇</v>
          </cell>
        </row>
        <row r="1291">
          <cell r="H1291" t="str">
            <v>√</v>
          </cell>
          <cell r="I1291" t="str">
            <v>√</v>
          </cell>
          <cell r="J1291" t="str">
            <v>√</v>
          </cell>
          <cell r="K1291" t="str">
            <v>√</v>
          </cell>
          <cell r="L1291" t="str">
            <v>√</v>
          </cell>
          <cell r="M1291" t="str">
            <v>Ο</v>
          </cell>
        </row>
        <row r="1291">
          <cell r="O1291" t="str">
            <v>Ο</v>
          </cell>
          <cell r="P1291" t="str">
            <v>Ο</v>
          </cell>
          <cell r="Q1291" t="str">
            <v>Ο</v>
          </cell>
          <cell r="R1291" t="str">
            <v>Ο</v>
          </cell>
          <cell r="S1291" t="str">
            <v>Ο</v>
          </cell>
          <cell r="T1291" t="str">
            <v>Ο</v>
          </cell>
        </row>
        <row r="1292">
          <cell r="E1292" t="str">
            <v>加班</v>
          </cell>
        </row>
        <row r="1293">
          <cell r="B1293">
            <v>397</v>
          </cell>
          <cell r="C1293" t="str">
            <v>KHOEM SREYNUT</v>
          </cell>
          <cell r="D1293">
            <v>44118</v>
          </cell>
          <cell r="E1293" t="str">
            <v>上午</v>
          </cell>
          <cell r="F1293" t="str">
            <v>2.②</v>
          </cell>
        </row>
        <row r="1293">
          <cell r="H1293" t="str">
            <v>2.②</v>
          </cell>
          <cell r="I1293" t="str">
            <v>2.②</v>
          </cell>
          <cell r="J1293" t="str">
            <v>2.②</v>
          </cell>
          <cell r="K1293" t="str">
            <v>2.②</v>
          </cell>
          <cell r="L1293" t="str">
            <v>2.②</v>
          </cell>
          <cell r="M1293" t="str">
            <v>2.②</v>
          </cell>
        </row>
        <row r="1293">
          <cell r="O1293" t="str">
            <v>2.②</v>
          </cell>
          <cell r="P1293" t="str">
            <v>2.②</v>
          </cell>
          <cell r="Q1293" t="str">
            <v>2.②</v>
          </cell>
          <cell r="R1293" t="str">
            <v>2.②</v>
          </cell>
          <cell r="S1293" t="str">
            <v>2.②</v>
          </cell>
          <cell r="T1293" t="str">
            <v>2.②</v>
          </cell>
        </row>
        <row r="1293">
          <cell r="V1293" t="str">
            <v>2.②</v>
          </cell>
          <cell r="W1293" t="str">
            <v>2.②</v>
          </cell>
          <cell r="X1293" t="str">
            <v>2.②</v>
          </cell>
          <cell r="Y1293" t="str">
            <v>2.②</v>
          </cell>
          <cell r="Z1293" t="str">
            <v>2.②</v>
          </cell>
          <cell r="AA1293" t="str">
            <v>2.②</v>
          </cell>
        </row>
        <row r="1293">
          <cell r="AC1293" t="str">
            <v>2.②</v>
          </cell>
          <cell r="AD1293" t="str">
            <v>2.②</v>
          </cell>
          <cell r="AE1293" t="str">
            <v>2.②</v>
          </cell>
          <cell r="AF1293" t="str">
            <v>2.②</v>
          </cell>
          <cell r="AG1293" t="str">
            <v>2.②</v>
          </cell>
          <cell r="AH1293" t="str">
            <v>2.②</v>
          </cell>
        </row>
        <row r="1293">
          <cell r="AJ1293" t="str">
            <v>2.②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</row>
        <row r="1294">
          <cell r="E1294" t="str">
            <v>下午</v>
          </cell>
          <cell r="F1294" t="str">
            <v>2.②</v>
          </cell>
        </row>
        <row r="1294">
          <cell r="H1294" t="str">
            <v>2.②</v>
          </cell>
          <cell r="I1294" t="str">
            <v>2.②</v>
          </cell>
          <cell r="J1294" t="str">
            <v>2.②</v>
          </cell>
          <cell r="K1294" t="str">
            <v>2.②</v>
          </cell>
          <cell r="L1294" t="str">
            <v>2.②</v>
          </cell>
          <cell r="M1294" t="str">
            <v>2.②</v>
          </cell>
        </row>
        <row r="1294">
          <cell r="O1294" t="str">
            <v>2.②</v>
          </cell>
          <cell r="P1294" t="str">
            <v>2.②</v>
          </cell>
          <cell r="Q1294" t="str">
            <v>2.②</v>
          </cell>
          <cell r="R1294" t="str">
            <v>2.②</v>
          </cell>
          <cell r="S1294" t="str">
            <v>2.②</v>
          </cell>
          <cell r="T1294" t="str">
            <v>2.②</v>
          </cell>
        </row>
        <row r="1294">
          <cell r="V1294" t="str">
            <v>2.②</v>
          </cell>
          <cell r="W1294" t="str">
            <v>2.②</v>
          </cell>
          <cell r="X1294" t="str">
            <v>2.②</v>
          </cell>
          <cell r="Y1294" t="str">
            <v>2.②</v>
          </cell>
          <cell r="Z1294" t="str">
            <v>2.②</v>
          </cell>
          <cell r="AA1294" t="str">
            <v>2.②</v>
          </cell>
        </row>
        <row r="1294">
          <cell r="AC1294" t="str">
            <v>2.②</v>
          </cell>
          <cell r="AD1294" t="str">
            <v>2.②</v>
          </cell>
          <cell r="AE1294" t="str">
            <v>2.②</v>
          </cell>
          <cell r="AF1294" t="str">
            <v>2.②</v>
          </cell>
          <cell r="AG1294" t="str">
            <v>2.②</v>
          </cell>
          <cell r="AH1294" t="str">
            <v>2.②</v>
          </cell>
        </row>
        <row r="1294">
          <cell r="AJ1294" t="str">
            <v>2.②</v>
          </cell>
        </row>
        <row r="1295">
          <cell r="E1295" t="str">
            <v>加班</v>
          </cell>
        </row>
        <row r="1296">
          <cell r="E1296" t="str">
            <v>上午</v>
          </cell>
        </row>
        <row r="1296"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</row>
        <row r="1297">
          <cell r="E1297" t="str">
            <v>下午</v>
          </cell>
        </row>
        <row r="1298">
          <cell r="E1298" t="str">
            <v>加班</v>
          </cell>
        </row>
        <row r="1299">
          <cell r="E1299" t="str">
            <v>上午</v>
          </cell>
        </row>
        <row r="1299"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</row>
        <row r="1300">
          <cell r="E1300" t="str">
            <v>下午</v>
          </cell>
        </row>
        <row r="1301">
          <cell r="E1301" t="str">
            <v>加班</v>
          </cell>
        </row>
        <row r="1302">
          <cell r="E1302" t="str">
            <v>上午</v>
          </cell>
        </row>
        <row r="1302"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</row>
        <row r="1303">
          <cell r="E1303" t="str">
            <v>下午</v>
          </cell>
        </row>
        <row r="1304">
          <cell r="E1304" t="str">
            <v>加班</v>
          </cell>
        </row>
        <row r="1305">
          <cell r="E1305" t="str">
            <v>上午</v>
          </cell>
        </row>
        <row r="1305"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</row>
        <row r="1306">
          <cell r="E1306" t="str">
            <v>下午</v>
          </cell>
        </row>
        <row r="1307">
          <cell r="E1307" t="str">
            <v>加班</v>
          </cell>
        </row>
        <row r="1310">
          <cell r="E1310" t="str">
            <v>半天</v>
          </cell>
          <cell r="F1310" t="str">
            <v>½</v>
          </cell>
        </row>
        <row r="1310">
          <cell r="H1310" t="str">
            <v> 缺勤  ×</v>
          </cell>
        </row>
        <row r="1310">
          <cell r="L1310" t="str">
            <v>休息  ○</v>
          </cell>
        </row>
        <row r="1310">
          <cell r="P1310" t="str">
            <v>事假  Δ </v>
          </cell>
        </row>
        <row r="1310">
          <cell r="T1310" t="str">
            <v>病假  ＋ </v>
          </cell>
        </row>
        <row r="1310">
          <cell r="W1310" t="str">
            <v>年假  ◇</v>
          </cell>
        </row>
        <row r="1310">
          <cell r="Z1310" t="str">
            <v>产检假  2.①</v>
          </cell>
        </row>
        <row r="1310">
          <cell r="AC1310" t="str">
            <v>产假 2.②</v>
          </cell>
        </row>
        <row r="1310">
          <cell r="AF1310" t="str">
            <v>丧假  5.④</v>
          </cell>
        </row>
        <row r="1310">
          <cell r="AI1310" t="str">
            <v>婚假  5.⑤</v>
          </cell>
        </row>
        <row r="1310">
          <cell r="AL1310" t="str">
            <v>隔离 7.⑥、7.⑦</v>
          </cell>
        </row>
        <row r="1310">
          <cell r="AO1310" t="str">
            <v>周日加班 ◆</v>
          </cell>
        </row>
        <row r="1312">
          <cell r="B1312" t="str">
            <v>离职</v>
          </cell>
        </row>
        <row r="1317">
          <cell r="AK1317">
            <v>303.5</v>
          </cell>
          <cell r="AL1317">
            <v>0</v>
          </cell>
        </row>
        <row r="1317">
          <cell r="AN1317">
            <v>2428</v>
          </cell>
        </row>
        <row r="1319">
          <cell r="AL1319">
            <v>2428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总计"/>
      <sheetName val="零钱"/>
      <sheetName val="Sheet2"/>
      <sheetName val="Sheet4"/>
      <sheetName val="员工"/>
      <sheetName val="柬干"/>
      <sheetName val="辞退结清"/>
      <sheetName val="陆干薪资"/>
      <sheetName val="7月5%合约金 "/>
      <sheetName val="6月5%合约金"/>
      <sheetName val="5月5%合约金"/>
      <sheetName val="4月5%合约金"/>
      <sheetName val="离职5%合约金"/>
      <sheetName val="辞职"/>
      <sheetName val="产假50%"/>
      <sheetName val="Sheet1"/>
      <sheetName val="产假50% 5月-7月"/>
      <sheetName val="产假50% 4月-6月"/>
      <sheetName val="产假50% 3月-5月"/>
      <sheetName val="产假50% 2月-4月"/>
      <sheetName val="Sheet3"/>
    </sheetNames>
    <sheetDataSet>
      <sheetData sheetId="0"/>
      <sheetData sheetId="1"/>
      <sheetData sheetId="2"/>
      <sheetData sheetId="3"/>
      <sheetData sheetId="4"/>
      <sheetData sheetId="5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207</v>
          </cell>
          <cell r="C14" t="str">
            <v>សាន់ សាវឿន</v>
          </cell>
          <cell r="D14" t="str">
            <v>SANN SAVOEUN</v>
          </cell>
          <cell r="E14">
            <v>43804</v>
          </cell>
          <cell r="F14" t="str">
            <v>090606907</v>
          </cell>
          <cell r="G14">
            <v>27077</v>
          </cell>
          <cell r="H14" t="str">
            <v>F</v>
          </cell>
          <cell r="I14" t="str">
            <v>清洁工</v>
          </cell>
          <cell r="J14">
            <v>0</v>
          </cell>
          <cell r="K14">
            <v>1</v>
          </cell>
          <cell r="L14">
            <v>200</v>
          </cell>
          <cell r="M14">
            <v>7.69230769230769</v>
          </cell>
          <cell r="N14">
            <v>22</v>
          </cell>
          <cell r="O14">
            <v>1</v>
          </cell>
          <cell r="P14">
            <v>23</v>
          </cell>
          <cell r="Q14">
            <v>26</v>
          </cell>
          <cell r="R14">
            <v>176.923076923077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</v>
          </cell>
          <cell r="AD14">
            <v>23.0769230769231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8.8</v>
          </cell>
          <cell r="AO14">
            <v>13</v>
          </cell>
          <cell r="AP14">
            <v>11.5</v>
          </cell>
          <cell r="AQ14">
            <v>233.3</v>
          </cell>
          <cell r="AR14">
            <v>3</v>
          </cell>
          <cell r="AS14">
            <v>0.5</v>
          </cell>
        </row>
        <row r="14">
          <cell r="AU14">
            <v>0</v>
          </cell>
          <cell r="AV14">
            <v>4.8328095</v>
          </cell>
          <cell r="AW14">
            <v>100</v>
          </cell>
          <cell r="AX14">
            <v>130.9671905</v>
          </cell>
        </row>
        <row r="15">
          <cell r="B15">
            <v>446</v>
          </cell>
          <cell r="C15" t="str">
            <v>ទេព បញ្ញា</v>
          </cell>
          <cell r="D15" t="str">
            <v>TEP PANHA</v>
          </cell>
          <cell r="E15">
            <v>44125</v>
          </cell>
          <cell r="F15" t="str">
            <v>062168033</v>
          </cell>
          <cell r="G15">
            <v>29503</v>
          </cell>
          <cell r="H15" t="str">
            <v>M</v>
          </cell>
          <cell r="I15" t="str">
            <v>人事</v>
          </cell>
          <cell r="J15">
            <v>0</v>
          </cell>
          <cell r="K15">
            <v>1</v>
          </cell>
          <cell r="L15">
            <v>200</v>
          </cell>
          <cell r="M15">
            <v>7.69230769230769</v>
          </cell>
          <cell r="N15">
            <v>24</v>
          </cell>
          <cell r="O15">
            <v>1</v>
          </cell>
          <cell r="P15">
            <v>25</v>
          </cell>
          <cell r="Q15">
            <v>26</v>
          </cell>
          <cell r="R15">
            <v>192.307692307692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110</v>
          </cell>
          <cell r="AI15">
            <v>105.769230769231</v>
          </cell>
          <cell r="AJ15">
            <v>30</v>
          </cell>
          <cell r="AK15">
            <v>28.8461538461538</v>
          </cell>
          <cell r="AL15">
            <v>1.44230769230769</v>
          </cell>
          <cell r="AM15">
            <v>0.25</v>
          </cell>
          <cell r="AN15">
            <v>9.6</v>
          </cell>
          <cell r="AO15">
            <v>13</v>
          </cell>
          <cell r="AP15">
            <v>12.5</v>
          </cell>
          <cell r="AQ15">
            <v>363.715384615385</v>
          </cell>
          <cell r="AR15">
            <v>3</v>
          </cell>
          <cell r="AS15">
            <v>0.5</v>
          </cell>
        </row>
        <row r="15">
          <cell r="AU15">
            <v>0</v>
          </cell>
          <cell r="AV15">
            <v>6</v>
          </cell>
          <cell r="AW15">
            <v>100</v>
          </cell>
          <cell r="AX15">
            <v>260.215384615385</v>
          </cell>
        </row>
        <row r="16">
          <cell r="B16">
            <v>538</v>
          </cell>
          <cell r="C16" t="str">
            <v>ជុំ ម៉ៅ</v>
          </cell>
          <cell r="D16" t="str">
            <v>CHUM MAO</v>
          </cell>
          <cell r="E16">
            <v>44133</v>
          </cell>
          <cell r="F16" t="str">
            <v>090782322</v>
          </cell>
          <cell r="G16">
            <v>23646</v>
          </cell>
          <cell r="H16" t="str">
            <v>F</v>
          </cell>
          <cell r="I16" t="str">
            <v>清洁工</v>
          </cell>
          <cell r="J16">
            <v>0</v>
          </cell>
          <cell r="K16">
            <v>0</v>
          </cell>
          <cell r="L16">
            <v>200</v>
          </cell>
          <cell r="M16">
            <v>7.69230769230769</v>
          </cell>
          <cell r="N16">
            <v>21</v>
          </cell>
          <cell r="O16">
            <v>1</v>
          </cell>
          <cell r="P16">
            <v>22</v>
          </cell>
          <cell r="Q16">
            <v>26</v>
          </cell>
          <cell r="R16">
            <v>169.230769230769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3</v>
          </cell>
          <cell r="AD16">
            <v>23.0769230769231</v>
          </cell>
          <cell r="AE16">
            <v>0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8.4</v>
          </cell>
          <cell r="AO16">
            <v>13</v>
          </cell>
          <cell r="AP16">
            <v>11</v>
          </cell>
          <cell r="AQ16">
            <v>224.707692307692</v>
          </cell>
          <cell r="AR16">
            <v>3</v>
          </cell>
          <cell r="AS16">
            <v>0.5</v>
          </cell>
        </row>
        <row r="16">
          <cell r="AU16">
            <v>0</v>
          </cell>
          <cell r="AV16">
            <v>4.65481984615384</v>
          </cell>
          <cell r="AW16">
            <v>100</v>
          </cell>
          <cell r="AX16">
            <v>122.552872461538</v>
          </cell>
        </row>
        <row r="17">
          <cell r="B17" t="str">
            <v>合计：</v>
          </cell>
          <cell r="C17" t="str">
            <v>办公室</v>
          </cell>
          <cell r="D17">
            <v>3</v>
          </cell>
        </row>
        <row r="17">
          <cell r="I17" t="str">
            <v>办公室</v>
          </cell>
        </row>
        <row r="17">
          <cell r="L17">
            <v>600</v>
          </cell>
          <cell r="M17">
            <v>23.0769230769231</v>
          </cell>
          <cell r="N17">
            <v>67</v>
          </cell>
          <cell r="O17">
            <v>3</v>
          </cell>
          <cell r="P17">
            <v>70</v>
          </cell>
          <cell r="Q17">
            <v>78</v>
          </cell>
          <cell r="R17">
            <v>538.461538461538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</v>
          </cell>
          <cell r="AA17">
            <v>0</v>
          </cell>
          <cell r="AB17">
            <v>0</v>
          </cell>
          <cell r="AC17">
            <v>6</v>
          </cell>
          <cell r="AD17">
            <v>46.1538461538461</v>
          </cell>
          <cell r="AE17">
            <v>0</v>
          </cell>
          <cell r="AF17">
            <v>0</v>
          </cell>
          <cell r="AG17">
            <v>1</v>
          </cell>
          <cell r="AH17">
            <v>110</v>
          </cell>
          <cell r="AI17">
            <v>105.769230769231</v>
          </cell>
          <cell r="AJ17">
            <v>30</v>
          </cell>
          <cell r="AK17">
            <v>28.8461538461538</v>
          </cell>
          <cell r="AL17">
            <v>1.44230769230769</v>
          </cell>
          <cell r="AM17">
            <v>0.25</v>
          </cell>
          <cell r="AN17">
            <v>26.8</v>
          </cell>
          <cell r="AO17">
            <v>39</v>
          </cell>
          <cell r="AP17">
            <v>35</v>
          </cell>
          <cell r="AQ17">
            <v>821.723076923077</v>
          </cell>
          <cell r="AR17">
            <v>9</v>
          </cell>
          <cell r="AS17">
            <v>1.5</v>
          </cell>
          <cell r="AT17">
            <v>0</v>
          </cell>
          <cell r="AU17">
            <v>0</v>
          </cell>
          <cell r="AV17">
            <v>15.4876293461538</v>
          </cell>
          <cell r="AW17">
            <v>300</v>
          </cell>
          <cell r="AX17">
            <v>513.735447576923</v>
          </cell>
        </row>
        <row r="18">
          <cell r="B18">
            <v>445</v>
          </cell>
          <cell r="C18" t="str">
            <v>ប៉ែន ធឿន</v>
          </cell>
          <cell r="D18" t="str">
            <v>PEN THOEUN</v>
          </cell>
          <cell r="E18">
            <v>44125</v>
          </cell>
          <cell r="F18" t="str">
            <v>090719227</v>
          </cell>
          <cell r="G18">
            <v>32433</v>
          </cell>
          <cell r="H18" t="str">
            <v>M</v>
          </cell>
          <cell r="I18" t="str">
            <v>机修</v>
          </cell>
          <cell r="J18">
            <v>0</v>
          </cell>
          <cell r="K18">
            <v>2</v>
          </cell>
          <cell r="L18">
            <v>200</v>
          </cell>
          <cell r="M18">
            <v>7.69230769230769</v>
          </cell>
          <cell r="N18">
            <v>22</v>
          </cell>
          <cell r="O18">
            <v>1</v>
          </cell>
          <cell r="P18">
            <v>23</v>
          </cell>
          <cell r="Q18">
            <v>26</v>
          </cell>
          <cell r="R18">
            <v>176.923076923077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23.0769230769231</v>
          </cell>
          <cell r="AE18">
            <v>0</v>
          </cell>
          <cell r="AF18">
            <v>0</v>
          </cell>
          <cell r="AG18">
            <v>0</v>
          </cell>
          <cell r="AH18">
            <v>80</v>
          </cell>
          <cell r="AI18">
            <v>70.7692307692308</v>
          </cell>
          <cell r="AJ18">
            <v>60</v>
          </cell>
          <cell r="AK18">
            <v>53.0769230769231</v>
          </cell>
          <cell r="AL18">
            <v>0</v>
          </cell>
          <cell r="AM18">
            <v>0</v>
          </cell>
          <cell r="AN18">
            <v>8.8</v>
          </cell>
          <cell r="AO18">
            <v>13</v>
          </cell>
          <cell r="AP18">
            <v>11.5</v>
          </cell>
          <cell r="AQ18">
            <v>357.146153846154</v>
          </cell>
          <cell r="AR18">
            <v>3</v>
          </cell>
          <cell r="AS18">
            <v>0.5</v>
          </cell>
        </row>
        <row r="18">
          <cell r="AU18">
            <v>0</v>
          </cell>
          <cell r="AV18">
            <v>6</v>
          </cell>
          <cell r="AW18">
            <v>100</v>
          </cell>
          <cell r="AX18">
            <v>253.646153846154</v>
          </cell>
        </row>
        <row r="19">
          <cell r="B19">
            <v>537</v>
          </cell>
          <cell r="C19" t="str">
            <v>ប៉ែន ធួន</v>
          </cell>
          <cell r="D19" t="str">
            <v>PEN THUON</v>
          </cell>
          <cell r="E19">
            <v>44131</v>
          </cell>
          <cell r="F19" t="str">
            <v>090859650</v>
          </cell>
          <cell r="G19">
            <v>33699</v>
          </cell>
          <cell r="H19" t="str">
            <v>M</v>
          </cell>
          <cell r="I19" t="str">
            <v>机修</v>
          </cell>
          <cell r="J19">
            <v>0</v>
          </cell>
          <cell r="K19">
            <v>0</v>
          </cell>
          <cell r="L19">
            <v>200</v>
          </cell>
          <cell r="M19">
            <v>7.69230769230769</v>
          </cell>
          <cell r="N19">
            <v>22</v>
          </cell>
          <cell r="O19">
            <v>1</v>
          </cell>
          <cell r="P19">
            <v>23</v>
          </cell>
          <cell r="Q19">
            <v>26</v>
          </cell>
          <cell r="R19">
            <v>176.923076923077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3</v>
          </cell>
          <cell r="AD19">
            <v>23.0769230769231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26.5384615384615</v>
          </cell>
          <cell r="AJ19">
            <v>40</v>
          </cell>
          <cell r="AK19">
            <v>35.3846153846154</v>
          </cell>
          <cell r="AL19">
            <v>0</v>
          </cell>
          <cell r="AM19">
            <v>0</v>
          </cell>
          <cell r="AN19">
            <v>8.8</v>
          </cell>
          <cell r="AO19">
            <v>13</v>
          </cell>
          <cell r="AP19">
            <v>11.5</v>
          </cell>
          <cell r="AQ19">
            <v>295.223076923077</v>
          </cell>
          <cell r="AR19">
            <v>3</v>
          </cell>
          <cell r="AS19">
            <v>0.5</v>
          </cell>
        </row>
        <row r="19">
          <cell r="AU19">
            <v>0</v>
          </cell>
          <cell r="AV19">
            <v>6</v>
          </cell>
          <cell r="AW19">
            <v>100</v>
          </cell>
          <cell r="AX19">
            <v>191.723076923077</v>
          </cell>
        </row>
        <row r="20">
          <cell r="B20">
            <v>2185</v>
          </cell>
          <cell r="C20" t="str">
            <v>សៅ រដ្ឋា</v>
          </cell>
          <cell r="D20" t="str">
            <v>SAO RATHA</v>
          </cell>
          <cell r="E20">
            <v>44732</v>
          </cell>
          <cell r="F20" t="str">
            <v>090736876</v>
          </cell>
          <cell r="G20">
            <v>36230</v>
          </cell>
          <cell r="H20" t="str">
            <v>M</v>
          </cell>
          <cell r="I20" t="str">
            <v>机修</v>
          </cell>
          <cell r="J20">
            <v>0</v>
          </cell>
          <cell r="K20">
            <v>0</v>
          </cell>
          <cell r="L20">
            <v>300</v>
          </cell>
          <cell r="M20">
            <v>11.5384615384615</v>
          </cell>
          <cell r="N20">
            <v>25</v>
          </cell>
          <cell r="O20">
            <v>1</v>
          </cell>
          <cell r="P20">
            <v>26</v>
          </cell>
          <cell r="Q20">
            <v>26</v>
          </cell>
          <cell r="R20">
            <v>299.999999999999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10</v>
          </cell>
          <cell r="AO20">
            <v>13</v>
          </cell>
          <cell r="AP20">
            <v>13</v>
          </cell>
          <cell r="AQ20">
            <v>335.999999999999</v>
          </cell>
        </row>
        <row r="20">
          <cell r="AS20">
            <v>0.5</v>
          </cell>
        </row>
        <row r="20">
          <cell r="AU20">
            <v>0</v>
          </cell>
          <cell r="AV20">
            <v>6</v>
          </cell>
          <cell r="AW20">
            <v>100</v>
          </cell>
          <cell r="AX20">
            <v>229.499999999999</v>
          </cell>
        </row>
        <row r="21">
          <cell r="B21">
            <v>1291</v>
          </cell>
          <cell r="C21" t="str">
            <v>ឈុន សំណាង</v>
          </cell>
          <cell r="D21" t="str">
            <v>CHHUN SAMNANG</v>
          </cell>
          <cell r="E21">
            <v>44489</v>
          </cell>
          <cell r="F21" t="str">
            <v>090813643</v>
          </cell>
          <cell r="G21">
            <v>33040</v>
          </cell>
          <cell r="H21" t="str">
            <v>M</v>
          </cell>
          <cell r="I21" t="str">
            <v>机修</v>
          </cell>
          <cell r="J21">
            <v>0</v>
          </cell>
          <cell r="K21">
            <v>0</v>
          </cell>
          <cell r="L21">
            <v>200</v>
          </cell>
          <cell r="M21">
            <v>7.69230769230769</v>
          </cell>
          <cell r="N21">
            <v>25</v>
          </cell>
          <cell r="O21">
            <v>1</v>
          </cell>
          <cell r="P21">
            <v>26</v>
          </cell>
          <cell r="Q21">
            <v>26</v>
          </cell>
          <cell r="R21">
            <v>200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20</v>
          </cell>
          <cell r="AI21">
            <v>20</v>
          </cell>
          <cell r="AJ21">
            <v>30</v>
          </cell>
          <cell r="AK21">
            <v>30</v>
          </cell>
          <cell r="AL21">
            <v>0</v>
          </cell>
          <cell r="AM21">
            <v>0</v>
          </cell>
          <cell r="AN21">
            <v>10</v>
          </cell>
          <cell r="AO21">
            <v>13</v>
          </cell>
          <cell r="AP21">
            <v>13</v>
          </cell>
          <cell r="AQ21">
            <v>286</v>
          </cell>
          <cell r="AR21">
            <v>2</v>
          </cell>
          <cell r="AS21">
            <v>0.5</v>
          </cell>
        </row>
        <row r="21">
          <cell r="AU21">
            <v>0</v>
          </cell>
          <cell r="AV21">
            <v>5.92449</v>
          </cell>
          <cell r="AW21">
            <v>100</v>
          </cell>
          <cell r="AX21">
            <v>181.57551</v>
          </cell>
        </row>
        <row r="22">
          <cell r="B22" t="str">
            <v>合计：</v>
          </cell>
          <cell r="C22" t="str">
            <v>机修</v>
          </cell>
          <cell r="D22">
            <v>4</v>
          </cell>
        </row>
        <row r="22">
          <cell r="I22" t="str">
            <v>机修</v>
          </cell>
        </row>
        <row r="22">
          <cell r="L22">
            <v>900</v>
          </cell>
          <cell r="M22">
            <v>34.6153846153846</v>
          </cell>
          <cell r="N22">
            <v>94</v>
          </cell>
          <cell r="O22">
            <v>4</v>
          </cell>
          <cell r="P22">
            <v>98</v>
          </cell>
          <cell r="Q22">
            <v>104</v>
          </cell>
          <cell r="R22">
            <v>853.846153846153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6</v>
          </cell>
          <cell r="AD22">
            <v>46.1538461538461</v>
          </cell>
          <cell r="AE22">
            <v>0</v>
          </cell>
          <cell r="AF22">
            <v>0</v>
          </cell>
          <cell r="AG22">
            <v>0</v>
          </cell>
          <cell r="AH22">
            <v>130</v>
          </cell>
          <cell r="AI22">
            <v>117.307692307692</v>
          </cell>
          <cell r="AJ22">
            <v>130</v>
          </cell>
          <cell r="AK22">
            <v>118.461538461538</v>
          </cell>
          <cell r="AL22">
            <v>0</v>
          </cell>
          <cell r="AM22">
            <v>0</v>
          </cell>
          <cell r="AN22">
            <v>37.6</v>
          </cell>
          <cell r="AO22">
            <v>52</v>
          </cell>
          <cell r="AP22">
            <v>49</v>
          </cell>
          <cell r="AQ22">
            <v>1274.36923076923</v>
          </cell>
          <cell r="AR22">
            <v>8</v>
          </cell>
          <cell r="AS22">
            <v>2</v>
          </cell>
          <cell r="AT22">
            <v>0</v>
          </cell>
          <cell r="AU22">
            <v>0</v>
          </cell>
          <cell r="AV22">
            <v>23.92449</v>
          </cell>
          <cell r="AW22">
            <v>400</v>
          </cell>
          <cell r="AX22">
            <v>856.44474076923</v>
          </cell>
        </row>
        <row r="23">
          <cell r="B23">
            <v>285</v>
          </cell>
          <cell r="C23" t="str">
            <v>ពៅ សុផារ៉ា</v>
          </cell>
          <cell r="D23" t="str">
            <v>POV SOPHARA</v>
          </cell>
          <cell r="E23">
            <v>44109</v>
          </cell>
          <cell r="F23" t="str">
            <v>090907002</v>
          </cell>
          <cell r="G23">
            <v>34037</v>
          </cell>
          <cell r="H23" t="str">
            <v>F</v>
          </cell>
          <cell r="I23" t="str">
            <v>成型A线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25</v>
          </cell>
          <cell r="O23">
            <v>1</v>
          </cell>
          <cell r="P23">
            <v>26</v>
          </cell>
          <cell r="Q23">
            <v>26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10</v>
          </cell>
          <cell r="AO23">
            <v>13</v>
          </cell>
          <cell r="AP23">
            <v>13</v>
          </cell>
          <cell r="AQ23">
            <v>236</v>
          </cell>
          <cell r="AR23">
            <v>3</v>
          </cell>
          <cell r="AS23">
            <v>0.5</v>
          </cell>
        </row>
        <row r="23">
          <cell r="AU23">
            <v>0</v>
          </cell>
          <cell r="AV23">
            <v>4.88874</v>
          </cell>
          <cell r="AW23">
            <v>100</v>
          </cell>
          <cell r="AX23">
            <v>133.61126</v>
          </cell>
        </row>
        <row r="24">
          <cell r="B24">
            <v>286</v>
          </cell>
          <cell r="C24" t="str">
            <v>ម៉ៅ ធារី</v>
          </cell>
          <cell r="D24" t="str">
            <v>MAO THEARY</v>
          </cell>
          <cell r="E24">
            <v>44109</v>
          </cell>
          <cell r="F24" t="str">
            <v>090869136</v>
          </cell>
          <cell r="G24">
            <v>35839</v>
          </cell>
          <cell r="H24" t="str">
            <v>F</v>
          </cell>
          <cell r="I24" t="str">
            <v>成型A线</v>
          </cell>
          <cell r="J24">
            <v>1</v>
          </cell>
          <cell r="K24">
            <v>0</v>
          </cell>
          <cell r="L24">
            <v>200</v>
          </cell>
          <cell r="M24">
            <v>7.69230769230769</v>
          </cell>
          <cell r="N24">
            <v>25</v>
          </cell>
          <cell r="O24">
            <v>1</v>
          </cell>
          <cell r="P24">
            <v>26</v>
          </cell>
          <cell r="Q24">
            <v>26</v>
          </cell>
          <cell r="R24">
            <v>200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10</v>
          </cell>
          <cell r="AO24">
            <v>13</v>
          </cell>
          <cell r="AP24">
            <v>13</v>
          </cell>
          <cell r="AQ24">
            <v>236</v>
          </cell>
          <cell r="AR24">
            <v>3</v>
          </cell>
          <cell r="AS24">
            <v>0.5</v>
          </cell>
        </row>
        <row r="24">
          <cell r="AU24">
            <v>0</v>
          </cell>
          <cell r="AV24">
            <v>4.88874</v>
          </cell>
          <cell r="AW24">
            <v>100</v>
          </cell>
          <cell r="AX24">
            <v>133.61126</v>
          </cell>
        </row>
        <row r="25">
          <cell r="B25">
            <v>292</v>
          </cell>
          <cell r="C25" t="str">
            <v>សេក សុផល</v>
          </cell>
          <cell r="D25" t="str">
            <v>SEK SOPHAL</v>
          </cell>
          <cell r="E25">
            <v>44109</v>
          </cell>
          <cell r="F25" t="str">
            <v>090718999</v>
          </cell>
          <cell r="G25">
            <v>32771</v>
          </cell>
          <cell r="H25" t="str">
            <v>F</v>
          </cell>
          <cell r="I25" t="str">
            <v>成型A线</v>
          </cell>
          <cell r="J25">
            <v>0</v>
          </cell>
          <cell r="K25">
            <v>1</v>
          </cell>
          <cell r="L25">
            <v>200</v>
          </cell>
          <cell r="M25">
            <v>7.69230769230769</v>
          </cell>
          <cell r="N25">
            <v>24</v>
          </cell>
          <cell r="O25">
            <v>1</v>
          </cell>
          <cell r="P25">
            <v>25</v>
          </cell>
          <cell r="Q25">
            <v>26</v>
          </cell>
          <cell r="R25">
            <v>192.307692307692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</v>
          </cell>
          <cell r="AB25">
            <v>7.69230769230769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9.6</v>
          </cell>
          <cell r="AO25">
            <v>13</v>
          </cell>
          <cell r="AP25">
            <v>12.5</v>
          </cell>
          <cell r="AQ25">
            <v>235.1</v>
          </cell>
          <cell r="AR25">
            <v>3</v>
          </cell>
          <cell r="AS25">
            <v>0.5</v>
          </cell>
        </row>
        <row r="25">
          <cell r="AU25">
            <v>0</v>
          </cell>
          <cell r="AV25">
            <v>4.8700965</v>
          </cell>
          <cell r="AW25">
            <v>100</v>
          </cell>
          <cell r="AX25">
            <v>132.7299035</v>
          </cell>
        </row>
        <row r="26">
          <cell r="B26">
            <v>293</v>
          </cell>
          <cell r="C26" t="str">
            <v>ប្រាក់ ផល្លា</v>
          </cell>
          <cell r="D26" t="str">
            <v>PRAK PHROLA</v>
          </cell>
          <cell r="E26">
            <v>44109</v>
          </cell>
          <cell r="F26" t="str">
            <v>090522410</v>
          </cell>
          <cell r="G26">
            <v>34471</v>
          </cell>
          <cell r="H26" t="str">
            <v>F</v>
          </cell>
          <cell r="I26" t="str">
            <v>成型A线</v>
          </cell>
          <cell r="J26">
            <v>0</v>
          </cell>
          <cell r="K26">
            <v>2</v>
          </cell>
          <cell r="L26">
            <v>200</v>
          </cell>
          <cell r="M26">
            <v>7.69230769230769</v>
          </cell>
          <cell r="N26">
            <v>25</v>
          </cell>
          <cell r="O26">
            <v>1</v>
          </cell>
          <cell r="P26">
            <v>26</v>
          </cell>
          <cell r="Q26">
            <v>26</v>
          </cell>
          <cell r="R26">
            <v>200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10</v>
          </cell>
          <cell r="AO26">
            <v>13</v>
          </cell>
          <cell r="AP26">
            <v>13</v>
          </cell>
          <cell r="AQ26">
            <v>236</v>
          </cell>
          <cell r="AR26">
            <v>3</v>
          </cell>
          <cell r="AS26">
            <v>0.5</v>
          </cell>
        </row>
        <row r="26">
          <cell r="AU26">
            <v>0</v>
          </cell>
          <cell r="AV26">
            <v>4.88874</v>
          </cell>
          <cell r="AW26">
            <v>100</v>
          </cell>
          <cell r="AX26">
            <v>133.61126</v>
          </cell>
        </row>
        <row r="27">
          <cell r="B27">
            <v>296</v>
          </cell>
          <cell r="C27" t="str">
            <v>សុខ ផារ៉ា</v>
          </cell>
          <cell r="D27" t="str">
            <v>SOK PHARA</v>
          </cell>
          <cell r="E27">
            <v>44109</v>
          </cell>
          <cell r="F27" t="str">
            <v>010841337</v>
          </cell>
          <cell r="G27">
            <v>35187</v>
          </cell>
          <cell r="H27" t="str">
            <v>F</v>
          </cell>
          <cell r="I27" t="str">
            <v>成型A线</v>
          </cell>
          <cell r="J27">
            <v>1</v>
          </cell>
          <cell r="K27">
            <v>3</v>
          </cell>
          <cell r="L27">
            <v>200</v>
          </cell>
          <cell r="M27">
            <v>7.69230769230769</v>
          </cell>
          <cell r="N27">
            <v>24.5</v>
          </cell>
          <cell r="O27">
            <v>1</v>
          </cell>
          <cell r="P27">
            <v>25.5</v>
          </cell>
          <cell r="Q27">
            <v>26</v>
          </cell>
          <cell r="R27">
            <v>196.153846153846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9.8</v>
          </cell>
          <cell r="AO27">
            <v>13</v>
          </cell>
          <cell r="AP27">
            <v>12.7</v>
          </cell>
          <cell r="AQ27">
            <v>231.653846153846</v>
          </cell>
          <cell r="AR27">
            <v>3</v>
          </cell>
          <cell r="AS27">
            <v>0.5</v>
          </cell>
        </row>
        <row r="27">
          <cell r="AU27">
            <v>0</v>
          </cell>
          <cell r="AV27">
            <v>4.79870942307692</v>
          </cell>
          <cell r="AW27">
            <v>100</v>
          </cell>
          <cell r="AX27">
            <v>129.355136730769</v>
          </cell>
        </row>
        <row r="28">
          <cell r="B28">
            <v>417</v>
          </cell>
          <cell r="C28" t="str">
            <v>បឿន សាឡន</v>
          </cell>
          <cell r="D28" t="str">
            <v>BOEUN SALORN</v>
          </cell>
          <cell r="E28">
            <v>44123</v>
          </cell>
          <cell r="F28" t="str">
            <v>090608954</v>
          </cell>
          <cell r="G28">
            <v>30608</v>
          </cell>
          <cell r="H28" t="str">
            <v>F</v>
          </cell>
          <cell r="I28" t="str">
            <v>成型A线</v>
          </cell>
          <cell r="J28">
            <v>1</v>
          </cell>
          <cell r="K28">
            <v>1</v>
          </cell>
          <cell r="L28">
            <v>200</v>
          </cell>
          <cell r="M28">
            <v>7.69230769230769</v>
          </cell>
          <cell r="N28">
            <v>23</v>
          </cell>
          <cell r="O28">
            <v>1</v>
          </cell>
          <cell r="P28">
            <v>24</v>
          </cell>
          <cell r="Q28">
            <v>26</v>
          </cell>
          <cell r="R28">
            <v>184.615384615385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9.2</v>
          </cell>
          <cell r="AO28">
            <v>13</v>
          </cell>
          <cell r="AP28">
            <v>12</v>
          </cell>
          <cell r="AQ28">
            <v>218.815384615385</v>
          </cell>
          <cell r="AR28">
            <v>3</v>
          </cell>
          <cell r="AS28">
            <v>0.5</v>
          </cell>
        </row>
        <row r="28">
          <cell r="AU28">
            <v>0</v>
          </cell>
          <cell r="AV28">
            <v>4.53276069230769</v>
          </cell>
          <cell r="AW28">
            <v>100</v>
          </cell>
          <cell r="AX28">
            <v>116.782623923077</v>
          </cell>
        </row>
        <row r="29">
          <cell r="B29">
            <v>590</v>
          </cell>
          <cell r="C29" t="str">
            <v>ហែម មន្នីរំដួល</v>
          </cell>
          <cell r="D29" t="str">
            <v>HEM MONNYROMDUOL</v>
          </cell>
          <cell r="E29">
            <v>44155</v>
          </cell>
          <cell r="F29" t="str">
            <v>090924084</v>
          </cell>
          <cell r="G29">
            <v>37454</v>
          </cell>
          <cell r="H29" t="str">
            <v>F</v>
          </cell>
          <cell r="I29" t="e">
            <v>#N/A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23.875</v>
          </cell>
          <cell r="O29">
            <v>1</v>
          </cell>
          <cell r="P29">
            <v>24.875</v>
          </cell>
          <cell r="Q29">
            <v>26</v>
          </cell>
          <cell r="R29">
            <v>191.346153846154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0.125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9.5</v>
          </cell>
          <cell r="AO29">
            <v>13</v>
          </cell>
          <cell r="AP29">
            <v>12.4</v>
          </cell>
          <cell r="AQ29">
            <v>226.246153846154</v>
          </cell>
          <cell r="AR29">
            <v>3</v>
          </cell>
          <cell r="AS29">
            <v>0.5</v>
          </cell>
        </row>
        <row r="29">
          <cell r="AU29">
            <v>0</v>
          </cell>
          <cell r="AV29">
            <v>4.68668907692308</v>
          </cell>
          <cell r="AW29">
            <v>100</v>
          </cell>
          <cell r="AX29">
            <v>124.059464769231</v>
          </cell>
        </row>
        <row r="30">
          <cell r="B30">
            <v>628</v>
          </cell>
          <cell r="C30" t="str">
            <v>ចាន់ សុផៃ</v>
          </cell>
          <cell r="D30" t="str">
            <v>CHAN SOPAL</v>
          </cell>
          <cell r="E30">
            <v>44183</v>
          </cell>
          <cell r="F30" t="str">
            <v>090588331</v>
          </cell>
          <cell r="G30">
            <v>33945</v>
          </cell>
          <cell r="H30" t="str">
            <v>F</v>
          </cell>
          <cell r="I30" t="str">
            <v>成型A线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U30">
            <v>0</v>
          </cell>
        </row>
        <row r="30">
          <cell r="AW30">
            <v>0</v>
          </cell>
          <cell r="AX30">
            <v>0</v>
          </cell>
        </row>
        <row r="31">
          <cell r="B31">
            <v>690</v>
          </cell>
          <cell r="C31" t="str">
            <v>ហន ភត្រ្តា</v>
          </cell>
          <cell r="D31" t="str">
            <v>HORN PHEAKTRA</v>
          </cell>
          <cell r="E31">
            <v>44200</v>
          </cell>
          <cell r="F31" t="str">
            <v>090912903</v>
          </cell>
          <cell r="G31">
            <v>37353</v>
          </cell>
          <cell r="H31" t="str">
            <v>F</v>
          </cell>
          <cell r="I31" t="str">
            <v>成型A线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25</v>
          </cell>
          <cell r="O31">
            <v>1</v>
          </cell>
          <cell r="P31">
            <v>26</v>
          </cell>
          <cell r="Q31">
            <v>26</v>
          </cell>
          <cell r="R31">
            <v>200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10</v>
          </cell>
          <cell r="AO31">
            <v>13</v>
          </cell>
          <cell r="AP31">
            <v>13</v>
          </cell>
          <cell r="AQ31">
            <v>236</v>
          </cell>
          <cell r="AR31">
            <v>3</v>
          </cell>
          <cell r="AS31">
            <v>0.5</v>
          </cell>
        </row>
        <row r="31">
          <cell r="AU31">
            <v>0</v>
          </cell>
          <cell r="AV31">
            <v>4.88874</v>
          </cell>
          <cell r="AW31">
            <v>100</v>
          </cell>
          <cell r="AX31">
            <v>133.61126</v>
          </cell>
        </row>
        <row r="32">
          <cell r="B32">
            <v>381</v>
          </cell>
          <cell r="C32" t="str">
            <v>ចាប សុណា</v>
          </cell>
          <cell r="D32" t="str">
            <v>CHAP SONA</v>
          </cell>
          <cell r="E32">
            <v>44118</v>
          </cell>
          <cell r="F32" t="str">
            <v>090916170</v>
          </cell>
          <cell r="G32">
            <v>37155</v>
          </cell>
          <cell r="H32" t="str">
            <v>F</v>
          </cell>
          <cell r="I32" t="str">
            <v>成型A线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25</v>
          </cell>
          <cell r="O32">
            <v>1</v>
          </cell>
          <cell r="P32">
            <v>26</v>
          </cell>
          <cell r="Q32">
            <v>26</v>
          </cell>
          <cell r="R32">
            <v>200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10</v>
          </cell>
          <cell r="AO32">
            <v>13</v>
          </cell>
          <cell r="AP32">
            <v>13</v>
          </cell>
          <cell r="AQ32">
            <v>236</v>
          </cell>
          <cell r="AR32">
            <v>3</v>
          </cell>
          <cell r="AS32">
            <v>0.5</v>
          </cell>
        </row>
        <row r="32">
          <cell r="AU32">
            <v>0</v>
          </cell>
          <cell r="AV32">
            <v>4.88874</v>
          </cell>
          <cell r="AW32">
            <v>100</v>
          </cell>
          <cell r="AX32">
            <v>133.61126</v>
          </cell>
        </row>
        <row r="33">
          <cell r="B33">
            <v>634</v>
          </cell>
          <cell r="C33" t="str">
            <v>កូប អាន់</v>
          </cell>
          <cell r="D33" t="str">
            <v>KOP ANN</v>
          </cell>
          <cell r="E33">
            <v>44184</v>
          </cell>
          <cell r="F33" t="str">
            <v>090897727</v>
          </cell>
          <cell r="G33">
            <v>36894</v>
          </cell>
          <cell r="H33" t="str">
            <v>F</v>
          </cell>
          <cell r="I33" t="str">
            <v>成型A线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25</v>
          </cell>
          <cell r="O33">
            <v>1</v>
          </cell>
          <cell r="P33">
            <v>26</v>
          </cell>
          <cell r="Q33">
            <v>26</v>
          </cell>
          <cell r="R33">
            <v>200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10</v>
          </cell>
          <cell r="AO33">
            <v>13</v>
          </cell>
          <cell r="AP33">
            <v>13</v>
          </cell>
          <cell r="AQ33">
            <v>236</v>
          </cell>
          <cell r="AR33">
            <v>3</v>
          </cell>
          <cell r="AS33">
            <v>0.5</v>
          </cell>
        </row>
        <row r="33">
          <cell r="AU33">
            <v>0</v>
          </cell>
          <cell r="AV33">
            <v>4.88874</v>
          </cell>
          <cell r="AW33">
            <v>100</v>
          </cell>
          <cell r="AX33">
            <v>133.61126</v>
          </cell>
        </row>
        <row r="34">
          <cell r="B34">
            <v>632</v>
          </cell>
          <cell r="C34" t="str">
            <v>នី លីស</v>
          </cell>
          <cell r="D34" t="str">
            <v>MY LIS</v>
          </cell>
          <cell r="E34">
            <v>44184</v>
          </cell>
          <cell r="F34" t="str">
            <v>090918729</v>
          </cell>
          <cell r="G34">
            <v>37194</v>
          </cell>
          <cell r="H34" t="str">
            <v>F</v>
          </cell>
          <cell r="I34" t="str">
            <v>成型A线</v>
          </cell>
          <cell r="J34">
            <v>0</v>
          </cell>
          <cell r="K34">
            <v>0</v>
          </cell>
          <cell r="L34">
            <v>200</v>
          </cell>
          <cell r="M34">
            <v>7.69230769230769</v>
          </cell>
          <cell r="N34">
            <v>23</v>
          </cell>
          <cell r="O34">
            <v>1</v>
          </cell>
          <cell r="P34">
            <v>24</v>
          </cell>
          <cell r="Q34">
            <v>26</v>
          </cell>
          <cell r="R34">
            <v>184.615384615385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9.2</v>
          </cell>
          <cell r="AO34">
            <v>13</v>
          </cell>
          <cell r="AP34">
            <v>12</v>
          </cell>
          <cell r="AQ34">
            <v>218.815384615385</v>
          </cell>
          <cell r="AR34">
            <v>3</v>
          </cell>
          <cell r="AS34">
            <v>0.5</v>
          </cell>
        </row>
        <row r="34">
          <cell r="AU34">
            <v>0</v>
          </cell>
          <cell r="AV34">
            <v>4.53276069230769</v>
          </cell>
          <cell r="AW34">
            <v>100</v>
          </cell>
          <cell r="AX34">
            <v>116.782623923077</v>
          </cell>
        </row>
        <row r="35">
          <cell r="B35">
            <v>657</v>
          </cell>
          <cell r="C35" t="str">
            <v>ម៉ែន សារុន</v>
          </cell>
          <cell r="D35" t="str">
            <v>MERN SARUN</v>
          </cell>
          <cell r="E35">
            <v>44187</v>
          </cell>
          <cell r="F35" t="str">
            <v>090596107</v>
          </cell>
          <cell r="G35">
            <v>28719</v>
          </cell>
          <cell r="H35" t="str">
            <v>F</v>
          </cell>
          <cell r="I35" t="str">
            <v>成型A线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24</v>
          </cell>
          <cell r="O35">
            <v>1</v>
          </cell>
          <cell r="P35">
            <v>25</v>
          </cell>
          <cell r="Q35">
            <v>26</v>
          </cell>
          <cell r="R35">
            <v>192.307692307692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9.6</v>
          </cell>
          <cell r="AO35">
            <v>13</v>
          </cell>
          <cell r="AP35">
            <v>12.5</v>
          </cell>
          <cell r="AQ35">
            <v>227.407692307692</v>
          </cell>
          <cell r="AR35">
            <v>3</v>
          </cell>
          <cell r="AS35">
            <v>0.5</v>
          </cell>
        </row>
        <row r="35">
          <cell r="AU35">
            <v>0</v>
          </cell>
          <cell r="AV35">
            <v>4.71075034615384</v>
          </cell>
          <cell r="AW35">
            <v>100</v>
          </cell>
          <cell r="AX35">
            <v>125.196941961538</v>
          </cell>
        </row>
        <row r="36">
          <cell r="B36">
            <v>938</v>
          </cell>
          <cell r="C36" t="str">
            <v>នួន ផារី</v>
          </cell>
          <cell r="D36" t="str">
            <v>NUON PHARY</v>
          </cell>
          <cell r="E36">
            <v>44328</v>
          </cell>
          <cell r="F36" t="str">
            <v>090888111</v>
          </cell>
          <cell r="G36">
            <v>35678</v>
          </cell>
          <cell r="H36" t="str">
            <v>F</v>
          </cell>
          <cell r="I36" t="str">
            <v>成型A线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24.5</v>
          </cell>
          <cell r="O36">
            <v>1</v>
          </cell>
          <cell r="P36">
            <v>25.5</v>
          </cell>
          <cell r="Q36">
            <v>26</v>
          </cell>
          <cell r="R36">
            <v>196.153846153846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0.5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9.8</v>
          </cell>
          <cell r="AO36">
            <v>13</v>
          </cell>
          <cell r="AP36">
            <v>12.7</v>
          </cell>
          <cell r="AQ36">
            <v>231.653846153846</v>
          </cell>
          <cell r="AR36">
            <v>2</v>
          </cell>
          <cell r="AS36">
            <v>0.5</v>
          </cell>
        </row>
        <row r="36">
          <cell r="AU36">
            <v>0</v>
          </cell>
          <cell r="AV36">
            <v>4.79870942307692</v>
          </cell>
          <cell r="AW36">
            <v>100</v>
          </cell>
          <cell r="AX36">
            <v>128.355136730769</v>
          </cell>
        </row>
        <row r="37">
          <cell r="B37">
            <v>1022</v>
          </cell>
          <cell r="C37" t="str">
            <v>គល់ ដារ៉ូ</v>
          </cell>
          <cell r="D37" t="str">
            <v>KUL DARO</v>
          </cell>
          <cell r="E37">
            <v>44406</v>
          </cell>
          <cell r="F37" t="str">
            <v>090668153</v>
          </cell>
          <cell r="G37">
            <v>35435</v>
          </cell>
          <cell r="H37" t="str">
            <v>M</v>
          </cell>
          <cell r="I37" t="str">
            <v>成型A线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22.75</v>
          </cell>
          <cell r="O37">
            <v>1</v>
          </cell>
          <cell r="P37">
            <v>23.75</v>
          </cell>
          <cell r="Q37">
            <v>26</v>
          </cell>
          <cell r="R37">
            <v>182.692307692308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2.25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9.1</v>
          </cell>
          <cell r="AO37">
            <v>13</v>
          </cell>
          <cell r="AP37">
            <v>11.8</v>
          </cell>
          <cell r="AQ37">
            <v>216.592307692308</v>
          </cell>
          <cell r="AR37">
            <v>2</v>
          </cell>
          <cell r="AS37">
            <v>0.5</v>
          </cell>
        </row>
        <row r="37">
          <cell r="AU37">
            <v>0</v>
          </cell>
          <cell r="AV37">
            <v>4.48670965384615</v>
          </cell>
          <cell r="AW37">
            <v>100</v>
          </cell>
          <cell r="AX37">
            <v>113.605598038461</v>
          </cell>
        </row>
        <row r="38">
          <cell r="B38">
            <v>695</v>
          </cell>
          <cell r="C38" t="str">
            <v>ស្រីហម បុប្ផា</v>
          </cell>
          <cell r="D38" t="str">
            <v>SREYHORM BOPHA</v>
          </cell>
          <cell r="E38">
            <v>44200</v>
          </cell>
          <cell r="F38" t="str">
            <v>090515842</v>
          </cell>
          <cell r="G38">
            <v>32304</v>
          </cell>
          <cell r="H38" t="str">
            <v>M</v>
          </cell>
          <cell r="I38" t="str">
            <v>成型A线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25</v>
          </cell>
          <cell r="O38">
            <v>1</v>
          </cell>
          <cell r="P38">
            <v>26</v>
          </cell>
          <cell r="Q38">
            <v>26</v>
          </cell>
          <cell r="R38">
            <v>200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10</v>
          </cell>
          <cell r="AO38">
            <v>13</v>
          </cell>
          <cell r="AP38">
            <v>13</v>
          </cell>
          <cell r="AQ38">
            <v>236</v>
          </cell>
          <cell r="AR38">
            <v>3</v>
          </cell>
          <cell r="AS38">
            <v>0.5</v>
          </cell>
        </row>
        <row r="38">
          <cell r="AU38">
            <v>0</v>
          </cell>
          <cell r="AV38">
            <v>4.88874</v>
          </cell>
          <cell r="AW38">
            <v>100</v>
          </cell>
          <cell r="AX38">
            <v>133.61126</v>
          </cell>
        </row>
        <row r="39">
          <cell r="B39">
            <v>707</v>
          </cell>
          <cell r="C39" t="str">
            <v>ចាន់ ស៊ាឡេង</v>
          </cell>
          <cell r="D39" t="str">
            <v>CHAN SEAKLENG</v>
          </cell>
          <cell r="E39">
            <v>44214</v>
          </cell>
          <cell r="F39" t="str">
            <v>160543362</v>
          </cell>
          <cell r="G39">
            <v>36928</v>
          </cell>
          <cell r="H39" t="str">
            <v>F</v>
          </cell>
          <cell r="I39" t="str">
            <v>成型A线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24</v>
          </cell>
          <cell r="O39">
            <v>1</v>
          </cell>
          <cell r="P39">
            <v>25</v>
          </cell>
          <cell r="Q39">
            <v>26</v>
          </cell>
          <cell r="R39">
            <v>192.307692307692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9.6</v>
          </cell>
          <cell r="AO39">
            <v>13</v>
          </cell>
          <cell r="AP39">
            <v>12.5</v>
          </cell>
          <cell r="AQ39">
            <v>227.407692307692</v>
          </cell>
          <cell r="AR39">
            <v>3</v>
          </cell>
          <cell r="AS39">
            <v>0.5</v>
          </cell>
        </row>
        <row r="39">
          <cell r="AU39">
            <v>0</v>
          </cell>
          <cell r="AV39">
            <v>4.71075034615384</v>
          </cell>
          <cell r="AW39">
            <v>100</v>
          </cell>
          <cell r="AX39">
            <v>125.196941961538</v>
          </cell>
        </row>
        <row r="40">
          <cell r="B40">
            <v>708</v>
          </cell>
          <cell r="C40" t="str">
            <v>មុំ សារុន</v>
          </cell>
          <cell r="D40" t="str">
            <v>MOM SARUN</v>
          </cell>
          <cell r="E40">
            <v>44214</v>
          </cell>
          <cell r="F40" t="str">
            <v>090813479</v>
          </cell>
          <cell r="G40" t="str">
            <v>18/7/1985</v>
          </cell>
          <cell r="H40" t="str">
            <v>M</v>
          </cell>
          <cell r="I40" t="str">
            <v>成型A线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25</v>
          </cell>
          <cell r="O40">
            <v>1</v>
          </cell>
          <cell r="P40">
            <v>26</v>
          </cell>
          <cell r="Q40">
            <v>26</v>
          </cell>
          <cell r="R40">
            <v>200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10</v>
          </cell>
          <cell r="AO40">
            <v>13</v>
          </cell>
          <cell r="AP40">
            <v>13</v>
          </cell>
          <cell r="AQ40">
            <v>236</v>
          </cell>
          <cell r="AR40">
            <v>3</v>
          </cell>
          <cell r="AS40">
            <v>0.5</v>
          </cell>
        </row>
        <row r="40">
          <cell r="AU40">
            <v>0</v>
          </cell>
          <cell r="AV40">
            <v>4.88874</v>
          </cell>
          <cell r="AW40">
            <v>100</v>
          </cell>
          <cell r="AX40">
            <v>133.61126</v>
          </cell>
        </row>
        <row r="41">
          <cell r="B41">
            <v>1471</v>
          </cell>
          <cell r="C41" t="str">
            <v>សៅ ណាវី</v>
          </cell>
          <cell r="D41" t="str">
            <v>SAO NAVY</v>
          </cell>
          <cell r="E41">
            <v>44551</v>
          </cell>
          <cell r="F41">
            <v>90675031</v>
          </cell>
          <cell r="G41">
            <v>29774</v>
          </cell>
          <cell r="H41" t="str">
            <v>F</v>
          </cell>
          <cell r="I41" t="str">
            <v>成型A线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25</v>
          </cell>
          <cell r="O41">
            <v>1</v>
          </cell>
          <cell r="P41">
            <v>26</v>
          </cell>
          <cell r="Q41">
            <v>26</v>
          </cell>
          <cell r="R41">
            <v>200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10</v>
          </cell>
          <cell r="AO41">
            <v>13</v>
          </cell>
          <cell r="AP41">
            <v>13</v>
          </cell>
          <cell r="AQ41">
            <v>236</v>
          </cell>
          <cell r="AR41">
            <v>2</v>
          </cell>
          <cell r="AS41">
            <v>0.5</v>
          </cell>
        </row>
        <row r="41">
          <cell r="AU41">
            <v>0</v>
          </cell>
          <cell r="AV41">
            <v>4.88874</v>
          </cell>
          <cell r="AW41">
            <v>100</v>
          </cell>
          <cell r="AX41">
            <v>132.61126</v>
          </cell>
        </row>
        <row r="42">
          <cell r="B42">
            <v>1739</v>
          </cell>
          <cell r="C42" t="str">
            <v>កូប ស្រីណា</v>
          </cell>
          <cell r="D42" t="str">
            <v>KOP SREYNA</v>
          </cell>
          <cell r="E42">
            <v>44589</v>
          </cell>
          <cell r="F42">
            <v>90958363</v>
          </cell>
          <cell r="G42">
            <v>37531</v>
          </cell>
          <cell r="H42" t="str">
            <v>F</v>
          </cell>
          <cell r="I42" t="str">
            <v>成型A线</v>
          </cell>
          <cell r="J42">
            <v>0</v>
          </cell>
          <cell r="K42">
            <v>0</v>
          </cell>
          <cell r="L42">
            <v>200</v>
          </cell>
          <cell r="M42">
            <v>7.69230769230769</v>
          </cell>
          <cell r="N42">
            <v>25</v>
          </cell>
          <cell r="O42">
            <v>1</v>
          </cell>
          <cell r="P42">
            <v>26</v>
          </cell>
          <cell r="Q42">
            <v>26</v>
          </cell>
          <cell r="R42">
            <v>200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10</v>
          </cell>
          <cell r="AO42">
            <v>13</v>
          </cell>
          <cell r="AP42">
            <v>13</v>
          </cell>
          <cell r="AQ42">
            <v>236</v>
          </cell>
          <cell r="AR42">
            <v>2</v>
          </cell>
          <cell r="AS42">
            <v>0.5</v>
          </cell>
        </row>
        <row r="42">
          <cell r="AU42">
            <v>0</v>
          </cell>
          <cell r="AV42">
            <v>4.88874</v>
          </cell>
          <cell r="AW42">
            <v>100</v>
          </cell>
          <cell r="AX42">
            <v>132.61126</v>
          </cell>
        </row>
        <row r="43">
          <cell r="B43">
            <v>1217</v>
          </cell>
          <cell r="C43" t="str">
            <v>កែវ ដេត</v>
          </cell>
          <cell r="D43" t="str">
            <v>KEO DET</v>
          </cell>
          <cell r="E43">
            <v>44467</v>
          </cell>
          <cell r="F43" t="str">
            <v>090611734</v>
          </cell>
          <cell r="G43">
            <v>28844</v>
          </cell>
          <cell r="H43" t="str">
            <v>F</v>
          </cell>
          <cell r="I43" t="e">
            <v>#N/A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24</v>
          </cell>
          <cell r="O43">
            <v>1</v>
          </cell>
          <cell r="P43">
            <v>25</v>
          </cell>
          <cell r="Q43">
            <v>26</v>
          </cell>
          <cell r="R43">
            <v>192.307692307692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9.6</v>
          </cell>
          <cell r="AO43">
            <v>13</v>
          </cell>
          <cell r="AP43">
            <v>12.5</v>
          </cell>
          <cell r="AQ43">
            <v>227.407692307692</v>
          </cell>
          <cell r="AR43">
            <v>2</v>
          </cell>
          <cell r="AS43">
            <v>0.5</v>
          </cell>
        </row>
        <row r="43">
          <cell r="AU43">
            <v>0</v>
          </cell>
          <cell r="AV43">
            <v>4.71075034615384</v>
          </cell>
          <cell r="AW43">
            <v>100</v>
          </cell>
          <cell r="AX43">
            <v>124.196941961538</v>
          </cell>
        </row>
        <row r="44">
          <cell r="B44">
            <v>2045</v>
          </cell>
          <cell r="C44" t="str">
            <v>ចាប ពៅ</v>
          </cell>
          <cell r="D44" t="str">
            <v>CHAB POV</v>
          </cell>
          <cell r="E44">
            <v>44677</v>
          </cell>
          <cell r="F44" t="str">
            <v>090878804</v>
          </cell>
          <cell r="G44">
            <v>36747</v>
          </cell>
          <cell r="H44" t="str">
            <v>F</v>
          </cell>
          <cell r="I44" t="e">
            <v>#N/A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23.5</v>
          </cell>
          <cell r="O44">
            <v>1</v>
          </cell>
          <cell r="P44">
            <v>24.5</v>
          </cell>
          <cell r="Q44">
            <v>26</v>
          </cell>
          <cell r="R44">
            <v>188.461538461538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1.5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9.4</v>
          </cell>
          <cell r="AO44">
            <v>13</v>
          </cell>
          <cell r="AP44">
            <v>12.2</v>
          </cell>
          <cell r="AQ44">
            <v>223.061538461538</v>
          </cell>
          <cell r="AR44">
            <v>2</v>
          </cell>
          <cell r="AS44">
            <v>0.5</v>
          </cell>
        </row>
        <row r="44">
          <cell r="AU44">
            <v>0</v>
          </cell>
          <cell r="AV44">
            <v>4.62071976923077</v>
          </cell>
          <cell r="AW44">
            <v>100</v>
          </cell>
          <cell r="AX44">
            <v>119.940818692308</v>
          </cell>
        </row>
        <row r="45">
          <cell r="B45">
            <v>2217</v>
          </cell>
          <cell r="C45" t="str">
            <v>ឡុង កញ្ញា</v>
          </cell>
          <cell r="D45" t="str">
            <v>LONG KANHA</v>
          </cell>
          <cell r="E45">
            <v>44741</v>
          </cell>
          <cell r="F45" t="str">
            <v>090890189</v>
          </cell>
          <cell r="G45">
            <v>37744</v>
          </cell>
          <cell r="H45" t="str">
            <v>F</v>
          </cell>
          <cell r="I45" t="str">
            <v>成型A线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24</v>
          </cell>
          <cell r="O45">
            <v>1</v>
          </cell>
          <cell r="P45">
            <v>25</v>
          </cell>
          <cell r="Q45">
            <v>26</v>
          </cell>
          <cell r="R45">
            <v>192.307692307692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9.6</v>
          </cell>
          <cell r="AO45">
            <v>13</v>
          </cell>
          <cell r="AP45">
            <v>12.5</v>
          </cell>
          <cell r="AQ45">
            <v>227.407692307692</v>
          </cell>
        </row>
        <row r="45">
          <cell r="AS45">
            <v>0.5</v>
          </cell>
        </row>
        <row r="45">
          <cell r="AU45">
            <v>0</v>
          </cell>
          <cell r="AV45">
            <v>4.71075034615384</v>
          </cell>
          <cell r="AW45">
            <v>100</v>
          </cell>
          <cell r="AX45">
            <v>122.196941961538</v>
          </cell>
        </row>
        <row r="46">
          <cell r="B46" t="str">
            <v>合计：</v>
          </cell>
          <cell r="C46" t="str">
            <v>成型A线</v>
          </cell>
          <cell r="D46">
            <v>23</v>
          </cell>
        </row>
        <row r="46">
          <cell r="I46" t="str">
            <v>成型A线</v>
          </cell>
        </row>
        <row r="46">
          <cell r="L46">
            <v>4600</v>
          </cell>
          <cell r="M46">
            <v>176.923076923077</v>
          </cell>
          <cell r="N46">
            <v>535.125</v>
          </cell>
          <cell r="O46">
            <v>22</v>
          </cell>
          <cell r="P46">
            <v>557.125</v>
          </cell>
          <cell r="Q46">
            <v>572</v>
          </cell>
          <cell r="R46">
            <v>4285.57692307692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3.875</v>
          </cell>
          <cell r="AA46">
            <v>1</v>
          </cell>
          <cell r="AB46">
            <v>7.69230769230769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214</v>
          </cell>
          <cell r="AO46">
            <v>286</v>
          </cell>
          <cell r="AP46">
            <v>278.3</v>
          </cell>
          <cell r="AQ46">
            <v>5071.56923076923</v>
          </cell>
          <cell r="AR46">
            <v>57</v>
          </cell>
          <cell r="AS46">
            <v>11</v>
          </cell>
          <cell r="AT46">
            <v>0</v>
          </cell>
          <cell r="AU46">
            <v>0</v>
          </cell>
          <cell r="AV46">
            <v>105.057556615385</v>
          </cell>
          <cell r="AW46">
            <v>2200</v>
          </cell>
          <cell r="AX46">
            <v>2812.51167415384</v>
          </cell>
        </row>
        <row r="47">
          <cell r="B47">
            <v>218</v>
          </cell>
          <cell r="C47" t="str">
            <v>ឥន សុផា</v>
          </cell>
          <cell r="D47" t="str">
            <v>EN SOPHA</v>
          </cell>
          <cell r="E47">
            <v>44081</v>
          </cell>
          <cell r="F47" t="str">
            <v>090765895</v>
          </cell>
          <cell r="G47">
            <v>34688</v>
          </cell>
          <cell r="H47" t="str">
            <v>F</v>
          </cell>
          <cell r="I47" t="str">
            <v>成型B线考勤管理员</v>
          </cell>
          <cell r="J47">
            <v>0</v>
          </cell>
          <cell r="K47">
            <v>2</v>
          </cell>
          <cell r="L47">
            <v>200</v>
          </cell>
          <cell r="M47">
            <v>7.69230769230769</v>
          </cell>
          <cell r="N47">
            <v>25</v>
          </cell>
          <cell r="O47">
            <v>1</v>
          </cell>
          <cell r="P47">
            <v>26</v>
          </cell>
          <cell r="Q47">
            <v>26</v>
          </cell>
          <cell r="R47">
            <v>200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30</v>
          </cell>
          <cell r="AK47">
            <v>30</v>
          </cell>
          <cell r="AL47">
            <v>0</v>
          </cell>
          <cell r="AM47">
            <v>0</v>
          </cell>
          <cell r="AN47">
            <v>10</v>
          </cell>
          <cell r="AO47">
            <v>13</v>
          </cell>
          <cell r="AP47">
            <v>13</v>
          </cell>
          <cell r="AQ47">
            <v>266</v>
          </cell>
          <cell r="AR47">
            <v>3</v>
          </cell>
          <cell r="AS47">
            <v>0.5</v>
          </cell>
        </row>
        <row r="47">
          <cell r="AU47">
            <v>0</v>
          </cell>
          <cell r="AV47">
            <v>5.51019</v>
          </cell>
          <cell r="AW47">
            <v>100</v>
          </cell>
          <cell r="AX47">
            <v>162.98981</v>
          </cell>
        </row>
        <row r="48">
          <cell r="B48">
            <v>220</v>
          </cell>
          <cell r="C48" t="str">
            <v>ផុន ធានី</v>
          </cell>
          <cell r="D48" t="str">
            <v>PHON THEANY</v>
          </cell>
          <cell r="E48">
            <v>44081</v>
          </cell>
          <cell r="F48" t="str">
            <v>051126349</v>
          </cell>
          <cell r="G48">
            <v>34762</v>
          </cell>
          <cell r="H48" t="str">
            <v>M</v>
          </cell>
          <cell r="I48" t="str">
            <v>成型B线</v>
          </cell>
          <cell r="J48">
            <v>0</v>
          </cell>
          <cell r="K48">
            <v>1</v>
          </cell>
          <cell r="L48">
            <v>200</v>
          </cell>
          <cell r="M48">
            <v>7.69230769230769</v>
          </cell>
          <cell r="N48">
            <v>23</v>
          </cell>
          <cell r="O48">
            <v>1</v>
          </cell>
          <cell r="P48">
            <v>24</v>
          </cell>
          <cell r="Q48">
            <v>26</v>
          </cell>
          <cell r="R48">
            <v>184.615384615385</v>
          </cell>
          <cell r="S48">
            <v>0</v>
          </cell>
          <cell r="T48">
            <v>0</v>
          </cell>
          <cell r="U48">
            <v>3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4.32692307692308</v>
          </cell>
          <cell r="AM48">
            <v>0.75</v>
          </cell>
          <cell r="AN48">
            <v>9.2</v>
          </cell>
          <cell r="AO48">
            <v>13</v>
          </cell>
          <cell r="AP48">
            <v>12</v>
          </cell>
          <cell r="AQ48">
            <v>223.892307692308</v>
          </cell>
          <cell r="AR48">
            <v>3</v>
          </cell>
          <cell r="AS48">
            <v>0.5</v>
          </cell>
        </row>
        <row r="48">
          <cell r="AU48">
            <v>0</v>
          </cell>
          <cell r="AV48">
            <v>4.63792915384615</v>
          </cell>
          <cell r="AW48">
            <v>100</v>
          </cell>
          <cell r="AX48">
            <v>121.754378538461</v>
          </cell>
        </row>
        <row r="49">
          <cell r="B49">
            <v>223</v>
          </cell>
          <cell r="C49" t="str">
            <v>ញ៉េប គន្ធា</v>
          </cell>
          <cell r="D49" t="str">
            <v>NHEB KUNTHEA</v>
          </cell>
          <cell r="E49">
            <v>44081</v>
          </cell>
          <cell r="F49" t="str">
            <v>020956426</v>
          </cell>
          <cell r="G49">
            <v>35286</v>
          </cell>
          <cell r="H49" t="str">
            <v>F</v>
          </cell>
          <cell r="I49" t="str">
            <v>成型B线</v>
          </cell>
          <cell r="J49">
            <v>0</v>
          </cell>
          <cell r="K49">
            <v>1</v>
          </cell>
          <cell r="L49">
            <v>200</v>
          </cell>
          <cell r="M49">
            <v>7.69230769230769</v>
          </cell>
          <cell r="N49">
            <v>25</v>
          </cell>
          <cell r="O49">
            <v>1</v>
          </cell>
          <cell r="P49">
            <v>26</v>
          </cell>
          <cell r="Q49">
            <v>26</v>
          </cell>
          <cell r="R49">
            <v>200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10</v>
          </cell>
          <cell r="AO49">
            <v>13</v>
          </cell>
          <cell r="AP49">
            <v>13</v>
          </cell>
          <cell r="AQ49">
            <v>236</v>
          </cell>
          <cell r="AR49">
            <v>3</v>
          </cell>
          <cell r="AS49">
            <v>0.5</v>
          </cell>
        </row>
        <row r="49">
          <cell r="AU49">
            <v>0</v>
          </cell>
          <cell r="AV49">
            <v>4.88874</v>
          </cell>
          <cell r="AW49">
            <v>100</v>
          </cell>
          <cell r="AX49">
            <v>133.61126</v>
          </cell>
        </row>
        <row r="50">
          <cell r="B50">
            <v>233</v>
          </cell>
          <cell r="C50" t="str">
            <v>ជា សាម៉ាលី</v>
          </cell>
          <cell r="D50" t="str">
            <v>CHEA SAMALY</v>
          </cell>
          <cell r="E50">
            <v>44081</v>
          </cell>
          <cell r="F50" t="str">
            <v>090832933</v>
          </cell>
          <cell r="G50">
            <v>32980</v>
          </cell>
          <cell r="H50" t="str">
            <v>M</v>
          </cell>
          <cell r="I50" t="str">
            <v>成型B线</v>
          </cell>
          <cell r="J50">
            <v>0</v>
          </cell>
          <cell r="K50">
            <v>0</v>
          </cell>
          <cell r="L50">
            <v>200</v>
          </cell>
          <cell r="M50">
            <v>7.69230769230769</v>
          </cell>
          <cell r="N50">
            <v>24</v>
          </cell>
          <cell r="O50">
            <v>1</v>
          </cell>
          <cell r="P50">
            <v>25</v>
          </cell>
          <cell r="Q50">
            <v>26</v>
          </cell>
          <cell r="R50">
            <v>192.307692307692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9.6</v>
          </cell>
          <cell r="AO50">
            <v>13</v>
          </cell>
          <cell r="AP50">
            <v>12.5</v>
          </cell>
          <cell r="AQ50">
            <v>227.407692307692</v>
          </cell>
          <cell r="AR50">
            <v>3</v>
          </cell>
          <cell r="AS50">
            <v>0.5</v>
          </cell>
        </row>
        <row r="50">
          <cell r="AU50">
            <v>0</v>
          </cell>
          <cell r="AV50">
            <v>4.71075034615384</v>
          </cell>
          <cell r="AW50">
            <v>100</v>
          </cell>
          <cell r="AX50">
            <v>125.196941961538</v>
          </cell>
        </row>
        <row r="51">
          <cell r="B51">
            <v>238</v>
          </cell>
          <cell r="C51" t="str">
            <v>កែវ សុជាតិ</v>
          </cell>
          <cell r="D51" t="str">
            <v>KEO SOCHEAT</v>
          </cell>
          <cell r="E51">
            <v>44081</v>
          </cell>
          <cell r="F51" t="str">
            <v>051158025</v>
          </cell>
          <cell r="G51">
            <v>36170</v>
          </cell>
          <cell r="H51" t="str">
            <v>M</v>
          </cell>
          <cell r="I51" t="str">
            <v>成型B线</v>
          </cell>
          <cell r="J51">
            <v>0</v>
          </cell>
          <cell r="K51">
            <v>1</v>
          </cell>
          <cell r="L51">
            <v>200</v>
          </cell>
          <cell r="M51">
            <v>7.69230769230769</v>
          </cell>
          <cell r="N51">
            <v>23.5</v>
          </cell>
          <cell r="O51">
            <v>1</v>
          </cell>
          <cell r="P51">
            <v>24.5</v>
          </cell>
          <cell r="Q51">
            <v>26</v>
          </cell>
          <cell r="R51">
            <v>188.461538461538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0.5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9.4</v>
          </cell>
          <cell r="AO51">
            <v>13</v>
          </cell>
          <cell r="AP51">
            <v>12.2</v>
          </cell>
          <cell r="AQ51">
            <v>223.061538461538</v>
          </cell>
          <cell r="AR51">
            <v>3</v>
          </cell>
          <cell r="AS51">
            <v>0.5</v>
          </cell>
        </row>
        <row r="51">
          <cell r="AU51">
            <v>0</v>
          </cell>
          <cell r="AV51">
            <v>4.62071976923077</v>
          </cell>
          <cell r="AW51">
            <v>100</v>
          </cell>
          <cell r="AX51">
            <v>120.940818692308</v>
          </cell>
        </row>
        <row r="52">
          <cell r="B52">
            <v>270</v>
          </cell>
          <cell r="C52" t="str">
            <v>ស៊ុំ ស្រីម៉ា</v>
          </cell>
          <cell r="D52" t="str">
            <v>SUM SREYMA</v>
          </cell>
          <cell r="E52">
            <v>44103</v>
          </cell>
          <cell r="F52" t="str">
            <v>090746882</v>
          </cell>
          <cell r="G52">
            <v>31505</v>
          </cell>
          <cell r="H52" t="str">
            <v>F</v>
          </cell>
          <cell r="I52" t="str">
            <v>成型B线</v>
          </cell>
          <cell r="J52">
            <v>0</v>
          </cell>
          <cell r="K52">
            <v>5</v>
          </cell>
          <cell r="L52">
            <v>200</v>
          </cell>
          <cell r="M52">
            <v>7.69230769230769</v>
          </cell>
          <cell r="N52">
            <v>24.5</v>
          </cell>
          <cell r="O52">
            <v>1</v>
          </cell>
          <cell r="P52">
            <v>25.5</v>
          </cell>
          <cell r="Q52">
            <v>26</v>
          </cell>
          <cell r="R52">
            <v>196.153846153846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0.5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9.8</v>
          </cell>
          <cell r="AO52">
            <v>13</v>
          </cell>
          <cell r="AP52">
            <v>12.7</v>
          </cell>
          <cell r="AQ52">
            <v>231.653846153846</v>
          </cell>
          <cell r="AR52">
            <v>3</v>
          </cell>
          <cell r="AS52">
            <v>0.5</v>
          </cell>
        </row>
        <row r="52">
          <cell r="AU52">
            <v>0</v>
          </cell>
          <cell r="AV52">
            <v>4.79870942307692</v>
          </cell>
          <cell r="AW52">
            <v>100</v>
          </cell>
          <cell r="AX52">
            <v>129.355136730769</v>
          </cell>
        </row>
        <row r="53">
          <cell r="B53">
            <v>271</v>
          </cell>
          <cell r="C53" t="str">
            <v>ម៉ន សាមី</v>
          </cell>
          <cell r="D53" t="str">
            <v>MON SAMY</v>
          </cell>
          <cell r="E53">
            <v>44103</v>
          </cell>
          <cell r="F53" t="str">
            <v>090480985</v>
          </cell>
          <cell r="G53">
            <v>34074</v>
          </cell>
          <cell r="H53" t="str">
            <v>F</v>
          </cell>
          <cell r="I53" t="str">
            <v>成型B线</v>
          </cell>
          <cell r="J53">
            <v>0</v>
          </cell>
          <cell r="K53">
            <v>2</v>
          </cell>
          <cell r="L53">
            <v>200</v>
          </cell>
          <cell r="M53">
            <v>7.69230769230769</v>
          </cell>
          <cell r="N53">
            <v>25</v>
          </cell>
          <cell r="O53">
            <v>1</v>
          </cell>
          <cell r="P53">
            <v>26</v>
          </cell>
          <cell r="Q53">
            <v>26</v>
          </cell>
          <cell r="R53">
            <v>200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10</v>
          </cell>
          <cell r="AO53">
            <v>13</v>
          </cell>
          <cell r="AP53">
            <v>13</v>
          </cell>
          <cell r="AQ53">
            <v>236</v>
          </cell>
          <cell r="AR53">
            <v>3</v>
          </cell>
          <cell r="AS53">
            <v>0.5</v>
          </cell>
        </row>
        <row r="53">
          <cell r="AU53">
            <v>0</v>
          </cell>
          <cell r="AV53">
            <v>4.88874</v>
          </cell>
          <cell r="AW53">
            <v>100</v>
          </cell>
          <cell r="AX53">
            <v>133.61126</v>
          </cell>
        </row>
        <row r="54">
          <cell r="B54">
            <v>288</v>
          </cell>
          <cell r="C54" t="str">
            <v>ឆាន់ ស្រីអូន</v>
          </cell>
          <cell r="D54" t="str">
            <v>CHHAN SREY AUN</v>
          </cell>
          <cell r="E54">
            <v>44109</v>
          </cell>
          <cell r="F54" t="str">
            <v>090888187</v>
          </cell>
          <cell r="G54">
            <v>33391</v>
          </cell>
          <cell r="H54" t="str">
            <v>F</v>
          </cell>
          <cell r="I54" t="str">
            <v>成型B线</v>
          </cell>
          <cell r="J54">
            <v>1</v>
          </cell>
          <cell r="K54">
            <v>2</v>
          </cell>
          <cell r="L54">
            <v>200</v>
          </cell>
          <cell r="M54">
            <v>7.69230769230769</v>
          </cell>
          <cell r="N54">
            <v>24.75</v>
          </cell>
          <cell r="O54">
            <v>1</v>
          </cell>
          <cell r="P54">
            <v>25.75</v>
          </cell>
          <cell r="Q54">
            <v>26</v>
          </cell>
          <cell r="R54">
            <v>198.076923076923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0.25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9.9</v>
          </cell>
          <cell r="AO54">
            <v>13</v>
          </cell>
          <cell r="AP54">
            <v>12.8</v>
          </cell>
          <cell r="AQ54">
            <v>233.776923076923</v>
          </cell>
          <cell r="AR54">
            <v>3</v>
          </cell>
          <cell r="AS54">
            <v>0.5</v>
          </cell>
        </row>
        <row r="54">
          <cell r="AU54">
            <v>0</v>
          </cell>
          <cell r="AV54">
            <v>4.84268896153846</v>
          </cell>
          <cell r="AW54">
            <v>100</v>
          </cell>
          <cell r="AX54">
            <v>131.434234115385</v>
          </cell>
        </row>
        <row r="55">
          <cell r="B55">
            <v>422</v>
          </cell>
          <cell r="C55" t="str">
            <v>ដាំ គង់</v>
          </cell>
          <cell r="D55" t="str">
            <v>DAM KUNG</v>
          </cell>
          <cell r="E55">
            <v>44123</v>
          </cell>
          <cell r="F55" t="str">
            <v>090663508</v>
          </cell>
          <cell r="G55">
            <v>36557</v>
          </cell>
          <cell r="H55" t="str">
            <v>F</v>
          </cell>
          <cell r="I55" t="str">
            <v>成型B线</v>
          </cell>
          <cell r="J55">
            <v>0</v>
          </cell>
          <cell r="K55">
            <v>1</v>
          </cell>
          <cell r="L55">
            <v>200</v>
          </cell>
          <cell r="M55">
            <v>7.69230769230769</v>
          </cell>
          <cell r="N55">
            <v>25</v>
          </cell>
          <cell r="O55">
            <v>1</v>
          </cell>
          <cell r="P55">
            <v>26</v>
          </cell>
          <cell r="Q55">
            <v>26</v>
          </cell>
          <cell r="R55">
            <v>200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10</v>
          </cell>
          <cell r="AO55">
            <v>13</v>
          </cell>
          <cell r="AP55">
            <v>13</v>
          </cell>
          <cell r="AQ55">
            <v>236</v>
          </cell>
          <cell r="AR55">
            <v>3</v>
          </cell>
          <cell r="AS55">
            <v>0.5</v>
          </cell>
        </row>
        <row r="55">
          <cell r="AU55">
            <v>0</v>
          </cell>
          <cell r="AV55">
            <v>4.88874</v>
          </cell>
          <cell r="AW55">
            <v>100</v>
          </cell>
          <cell r="AX55">
            <v>133.61126</v>
          </cell>
        </row>
        <row r="56">
          <cell r="B56">
            <v>424</v>
          </cell>
          <cell r="C56" t="str">
            <v>ព្រុំ ចន្រ្ទា</v>
          </cell>
          <cell r="D56" t="str">
            <v>PRUM CHANTREA</v>
          </cell>
          <cell r="E56">
            <v>44123</v>
          </cell>
          <cell r="F56" t="str">
            <v>090579955</v>
          </cell>
          <cell r="G56">
            <v>32364</v>
          </cell>
          <cell r="H56" t="str">
            <v>F</v>
          </cell>
          <cell r="I56" t="str">
            <v>成型B线</v>
          </cell>
          <cell r="J56">
            <v>0</v>
          </cell>
          <cell r="K56">
            <v>2</v>
          </cell>
          <cell r="L56">
            <v>200</v>
          </cell>
          <cell r="M56">
            <v>7.69230769230769</v>
          </cell>
          <cell r="N56">
            <v>25</v>
          </cell>
          <cell r="O56">
            <v>1</v>
          </cell>
          <cell r="P56">
            <v>26</v>
          </cell>
          <cell r="Q56">
            <v>26</v>
          </cell>
          <cell r="R56">
            <v>200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10</v>
          </cell>
          <cell r="AO56">
            <v>13</v>
          </cell>
          <cell r="AP56">
            <v>13</v>
          </cell>
          <cell r="AQ56">
            <v>236</v>
          </cell>
          <cell r="AR56">
            <v>3</v>
          </cell>
          <cell r="AS56">
            <v>0.5</v>
          </cell>
        </row>
        <row r="56">
          <cell r="AU56">
            <v>0</v>
          </cell>
          <cell r="AV56">
            <v>4.88874</v>
          </cell>
          <cell r="AW56">
            <v>100</v>
          </cell>
          <cell r="AX56">
            <v>133.61126</v>
          </cell>
        </row>
        <row r="57">
          <cell r="B57">
            <v>473</v>
          </cell>
          <cell r="C57" t="str">
            <v>យិន វន្តា</v>
          </cell>
          <cell r="D57" t="str">
            <v>YIN VANDA</v>
          </cell>
          <cell r="E57">
            <v>44131</v>
          </cell>
          <cell r="F57" t="str">
            <v>090752174</v>
          </cell>
          <cell r="G57">
            <v>32513</v>
          </cell>
          <cell r="H57" t="str">
            <v>M</v>
          </cell>
          <cell r="I57" t="str">
            <v>成型B线</v>
          </cell>
          <cell r="J57">
            <v>0</v>
          </cell>
          <cell r="K57">
            <v>2</v>
          </cell>
          <cell r="L57">
            <v>200</v>
          </cell>
          <cell r="M57">
            <v>7.69230769230769</v>
          </cell>
          <cell r="N57">
            <v>25</v>
          </cell>
          <cell r="O57">
            <v>1</v>
          </cell>
          <cell r="P57">
            <v>26</v>
          </cell>
          <cell r="Q57">
            <v>26</v>
          </cell>
          <cell r="R57">
            <v>200</v>
          </cell>
          <cell r="S57">
            <v>0</v>
          </cell>
          <cell r="T57">
            <v>0</v>
          </cell>
          <cell r="U57">
            <v>3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4.32692307692308</v>
          </cell>
          <cell r="AM57">
            <v>0.75</v>
          </cell>
          <cell r="AN57">
            <v>10</v>
          </cell>
          <cell r="AO57">
            <v>13</v>
          </cell>
          <cell r="AP57">
            <v>13</v>
          </cell>
          <cell r="AQ57">
            <v>241.076923076923</v>
          </cell>
          <cell r="AR57">
            <v>3</v>
          </cell>
          <cell r="AS57">
            <v>0.5</v>
          </cell>
        </row>
        <row r="57">
          <cell r="AU57">
            <v>0</v>
          </cell>
          <cell r="AV57">
            <v>4.99390846153846</v>
          </cell>
          <cell r="AW57">
            <v>100</v>
          </cell>
          <cell r="AX57">
            <v>138.583014615385</v>
          </cell>
        </row>
        <row r="58">
          <cell r="B58">
            <v>589</v>
          </cell>
          <cell r="C58" t="str">
            <v>សេក ខ្លី</v>
          </cell>
          <cell r="D58" t="str">
            <v>SEK KLEY</v>
          </cell>
          <cell r="E58">
            <v>44155</v>
          </cell>
          <cell r="F58" t="str">
            <v>09708333</v>
          </cell>
          <cell r="G58">
            <v>31963</v>
          </cell>
          <cell r="H58" t="str">
            <v>F</v>
          </cell>
          <cell r="I58" t="e">
            <v>#N/A</v>
          </cell>
          <cell r="J58">
            <v>0</v>
          </cell>
          <cell r="K58">
            <v>2</v>
          </cell>
          <cell r="L58">
            <v>200</v>
          </cell>
          <cell r="M58">
            <v>7.69230769230769</v>
          </cell>
          <cell r="N58">
            <v>25</v>
          </cell>
          <cell r="O58">
            <v>1</v>
          </cell>
          <cell r="P58">
            <v>26</v>
          </cell>
          <cell r="Q58">
            <v>26</v>
          </cell>
          <cell r="R58">
            <v>200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10</v>
          </cell>
          <cell r="AO58">
            <v>13</v>
          </cell>
          <cell r="AP58">
            <v>13</v>
          </cell>
          <cell r="AQ58">
            <v>236</v>
          </cell>
          <cell r="AR58">
            <v>3</v>
          </cell>
          <cell r="AS58">
            <v>0.5</v>
          </cell>
        </row>
        <row r="58">
          <cell r="AU58">
            <v>0</v>
          </cell>
          <cell r="AV58">
            <v>4.88874</v>
          </cell>
          <cell r="AW58">
            <v>100</v>
          </cell>
          <cell r="AX58">
            <v>133.61126</v>
          </cell>
        </row>
        <row r="59">
          <cell r="B59">
            <v>661</v>
          </cell>
          <cell r="C59" t="str">
            <v>ម៉ាក់ វន្ឌី</v>
          </cell>
          <cell r="D59" t="str">
            <v>MATT VANDY</v>
          </cell>
          <cell r="E59">
            <v>44188</v>
          </cell>
          <cell r="F59" t="str">
            <v>090906014</v>
          </cell>
          <cell r="G59">
            <v>37569</v>
          </cell>
          <cell r="H59" t="str">
            <v>F</v>
          </cell>
          <cell r="I59" t="str">
            <v>成型B线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25</v>
          </cell>
          <cell r="O59">
            <v>1</v>
          </cell>
          <cell r="P59">
            <v>26</v>
          </cell>
          <cell r="Q59">
            <v>26</v>
          </cell>
          <cell r="R59">
            <v>200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10</v>
          </cell>
          <cell r="AO59">
            <v>13</v>
          </cell>
          <cell r="AP59">
            <v>13</v>
          </cell>
          <cell r="AQ59">
            <v>236</v>
          </cell>
          <cell r="AR59">
            <v>3</v>
          </cell>
          <cell r="AS59">
            <v>0.5</v>
          </cell>
        </row>
        <row r="59">
          <cell r="AU59">
            <v>0</v>
          </cell>
          <cell r="AV59">
            <v>4.88874</v>
          </cell>
          <cell r="AW59">
            <v>100</v>
          </cell>
          <cell r="AX59">
            <v>133.61126</v>
          </cell>
        </row>
        <row r="60">
          <cell r="B60">
            <v>901</v>
          </cell>
          <cell r="C60" t="str">
            <v> ឃួន ជាតិ</v>
          </cell>
          <cell r="D60" t="str">
            <v>KHOUN CHEAT</v>
          </cell>
          <cell r="E60">
            <v>44321</v>
          </cell>
          <cell r="F60" t="str">
            <v>051344448</v>
          </cell>
          <cell r="G60">
            <v>34492</v>
          </cell>
          <cell r="H60" t="str">
            <v>M</v>
          </cell>
          <cell r="I60" t="str">
            <v>成型B线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25</v>
          </cell>
          <cell r="O60">
            <v>1</v>
          </cell>
          <cell r="P60">
            <v>26</v>
          </cell>
          <cell r="Q60">
            <v>26</v>
          </cell>
          <cell r="R60">
            <v>200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</v>
          </cell>
          <cell r="AO60">
            <v>13</v>
          </cell>
          <cell r="AP60">
            <v>13</v>
          </cell>
          <cell r="AQ60">
            <v>236</v>
          </cell>
          <cell r="AR60">
            <v>2</v>
          </cell>
          <cell r="AS60">
            <v>0.5</v>
          </cell>
        </row>
        <row r="60">
          <cell r="AU60">
            <v>0</v>
          </cell>
          <cell r="AV60">
            <v>4.88874</v>
          </cell>
          <cell r="AW60">
            <v>100</v>
          </cell>
          <cell r="AX60">
            <v>132.61126</v>
          </cell>
        </row>
        <row r="61">
          <cell r="B61">
            <v>987</v>
          </cell>
          <cell r="C61" t="str">
            <v>នៅ រដ្ឋា</v>
          </cell>
          <cell r="D61" t="str">
            <v>NOV RATHA</v>
          </cell>
          <cell r="E61">
            <v>44398</v>
          </cell>
          <cell r="F61" t="str">
            <v>090748361</v>
          </cell>
          <cell r="G61">
            <v>29501</v>
          </cell>
          <cell r="H61" t="str">
            <v>F</v>
          </cell>
          <cell r="I61" t="str">
            <v>成型B线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25</v>
          </cell>
          <cell r="O61">
            <v>1</v>
          </cell>
          <cell r="P61">
            <v>26</v>
          </cell>
          <cell r="Q61">
            <v>26</v>
          </cell>
          <cell r="R61">
            <v>200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10</v>
          </cell>
          <cell r="AO61">
            <v>13</v>
          </cell>
          <cell r="AP61">
            <v>13</v>
          </cell>
          <cell r="AQ61">
            <v>236</v>
          </cell>
          <cell r="AR61">
            <v>2</v>
          </cell>
          <cell r="AS61">
            <v>0.5</v>
          </cell>
        </row>
        <row r="61">
          <cell r="AU61">
            <v>0</v>
          </cell>
          <cell r="AV61">
            <v>4.88874</v>
          </cell>
          <cell r="AW61">
            <v>100</v>
          </cell>
          <cell r="AX61">
            <v>132.61126</v>
          </cell>
        </row>
        <row r="62">
          <cell r="B62">
            <v>1337</v>
          </cell>
          <cell r="C62" t="str">
            <v>ផា ភាព</v>
          </cell>
          <cell r="D62" t="str">
            <v>PHA PHEAP</v>
          </cell>
          <cell r="E62">
            <v>44503</v>
          </cell>
          <cell r="F62">
            <v>90650298</v>
          </cell>
          <cell r="G62">
            <v>29068</v>
          </cell>
          <cell r="H62" t="str">
            <v>M</v>
          </cell>
          <cell r="I62" t="str">
            <v>成型B线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25</v>
          </cell>
          <cell r="O62">
            <v>1</v>
          </cell>
          <cell r="P62">
            <v>26</v>
          </cell>
          <cell r="Q62">
            <v>26</v>
          </cell>
          <cell r="R62">
            <v>200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10</v>
          </cell>
          <cell r="AO62">
            <v>13</v>
          </cell>
          <cell r="AP62">
            <v>13</v>
          </cell>
          <cell r="AQ62">
            <v>236</v>
          </cell>
          <cell r="AR62">
            <v>2</v>
          </cell>
          <cell r="AS62">
            <v>0.5</v>
          </cell>
        </row>
        <row r="62">
          <cell r="AU62">
            <v>0</v>
          </cell>
          <cell r="AV62">
            <v>4.88874</v>
          </cell>
          <cell r="AW62">
            <v>100</v>
          </cell>
          <cell r="AX62">
            <v>132.61126</v>
          </cell>
        </row>
        <row r="63">
          <cell r="B63">
            <v>1474</v>
          </cell>
          <cell r="C63" t="str">
            <v>កែវ សំណាង</v>
          </cell>
          <cell r="D63" t="str">
            <v>KEO SAMNANG</v>
          </cell>
          <cell r="E63">
            <v>44552</v>
          </cell>
          <cell r="F63">
            <v>90954046</v>
          </cell>
          <cell r="G63">
            <v>37633</v>
          </cell>
          <cell r="H63" t="str">
            <v>F</v>
          </cell>
          <cell r="I63" t="str">
            <v>成型B线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25</v>
          </cell>
          <cell r="O63">
            <v>1</v>
          </cell>
          <cell r="P63">
            <v>26</v>
          </cell>
          <cell r="Q63">
            <v>26</v>
          </cell>
          <cell r="R63">
            <v>200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10</v>
          </cell>
          <cell r="AO63">
            <v>13</v>
          </cell>
          <cell r="AP63">
            <v>13</v>
          </cell>
          <cell r="AQ63">
            <v>236</v>
          </cell>
          <cell r="AR63">
            <v>2</v>
          </cell>
          <cell r="AS63">
            <v>0.5</v>
          </cell>
        </row>
        <row r="63">
          <cell r="AU63">
            <v>0</v>
          </cell>
          <cell r="AV63">
            <v>4.88874</v>
          </cell>
          <cell r="AW63">
            <v>100</v>
          </cell>
          <cell r="AX63">
            <v>132.61126</v>
          </cell>
        </row>
        <row r="64">
          <cell r="B64">
            <v>1444</v>
          </cell>
          <cell r="C64" t="str">
            <v>វៀន ស្រីនា</v>
          </cell>
          <cell r="D64" t="str">
            <v>VIEN SREYNEA</v>
          </cell>
          <cell r="E64">
            <v>44551</v>
          </cell>
          <cell r="F64">
            <v>90955378</v>
          </cell>
          <cell r="G64">
            <v>37441</v>
          </cell>
          <cell r="H64" t="str">
            <v>F</v>
          </cell>
          <cell r="I64" t="e">
            <v>#N/A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24</v>
          </cell>
          <cell r="O64">
            <v>1</v>
          </cell>
          <cell r="P64">
            <v>25</v>
          </cell>
          <cell r="Q64">
            <v>26</v>
          </cell>
          <cell r="R64">
            <v>192.307692307692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9.6</v>
          </cell>
          <cell r="AO64">
            <v>13</v>
          </cell>
          <cell r="AP64">
            <v>12.5</v>
          </cell>
          <cell r="AQ64">
            <v>227.407692307692</v>
          </cell>
          <cell r="AR64">
            <v>2</v>
          </cell>
          <cell r="AS64">
            <v>0.5</v>
          </cell>
        </row>
        <row r="64">
          <cell r="AU64">
            <v>0</v>
          </cell>
          <cell r="AV64">
            <v>4.71075034615384</v>
          </cell>
          <cell r="AW64">
            <v>100</v>
          </cell>
          <cell r="AX64">
            <v>124.196941961538</v>
          </cell>
        </row>
        <row r="65">
          <cell r="B65">
            <v>1431</v>
          </cell>
          <cell r="C65" t="str">
            <v>ជិក ស្រីវិ</v>
          </cell>
          <cell r="D65" t="str">
            <v>CHEK SREYVI</v>
          </cell>
          <cell r="E65">
            <v>44551</v>
          </cell>
          <cell r="F65">
            <v>90956203</v>
          </cell>
          <cell r="G65">
            <v>37826</v>
          </cell>
          <cell r="H65" t="str">
            <v>F</v>
          </cell>
          <cell r="I65" t="str">
            <v>成型B线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25</v>
          </cell>
          <cell r="O65">
            <v>1</v>
          </cell>
          <cell r="P65">
            <v>26</v>
          </cell>
          <cell r="Q65">
            <v>26</v>
          </cell>
          <cell r="R65">
            <v>200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10</v>
          </cell>
          <cell r="AO65">
            <v>13</v>
          </cell>
          <cell r="AP65">
            <v>13</v>
          </cell>
          <cell r="AQ65">
            <v>236</v>
          </cell>
          <cell r="AR65">
            <v>2</v>
          </cell>
          <cell r="AS65">
            <v>0.5</v>
          </cell>
        </row>
        <row r="65">
          <cell r="AU65">
            <v>0</v>
          </cell>
          <cell r="AV65">
            <v>4.88874</v>
          </cell>
          <cell r="AW65">
            <v>100</v>
          </cell>
          <cell r="AX65">
            <v>132.61126</v>
          </cell>
        </row>
        <row r="66">
          <cell r="B66">
            <v>1621</v>
          </cell>
          <cell r="C66" t="str">
            <v>ឥន សម្ភស្ស</v>
          </cell>
          <cell r="D66" t="str">
            <v>EN SAMPHORS</v>
          </cell>
          <cell r="E66">
            <v>44579</v>
          </cell>
          <cell r="F66">
            <v>90765855</v>
          </cell>
          <cell r="G66">
            <v>33592</v>
          </cell>
          <cell r="H66" t="str">
            <v>F</v>
          </cell>
          <cell r="I66" t="str">
            <v>成型B线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25</v>
          </cell>
          <cell r="O66">
            <v>1</v>
          </cell>
          <cell r="P66">
            <v>26</v>
          </cell>
          <cell r="Q66">
            <v>26</v>
          </cell>
          <cell r="R66">
            <v>200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10</v>
          </cell>
          <cell r="AO66">
            <v>13</v>
          </cell>
          <cell r="AP66">
            <v>13</v>
          </cell>
          <cell r="AQ66">
            <v>236</v>
          </cell>
          <cell r="AR66">
            <v>2</v>
          </cell>
          <cell r="AS66">
            <v>0.5</v>
          </cell>
        </row>
        <row r="66">
          <cell r="AU66">
            <v>0</v>
          </cell>
          <cell r="AV66">
            <v>4.88874</v>
          </cell>
          <cell r="AW66">
            <v>100</v>
          </cell>
          <cell r="AX66">
            <v>132.61126</v>
          </cell>
        </row>
        <row r="67">
          <cell r="B67">
            <v>1910</v>
          </cell>
          <cell r="C67" t="str">
            <v>រ៉ន រុងយ៉ា</v>
          </cell>
          <cell r="D67" t="str">
            <v>RON RONGYA</v>
          </cell>
          <cell r="E67">
            <v>44624</v>
          </cell>
          <cell r="F67">
            <v>90959820</v>
          </cell>
          <cell r="G67">
            <v>38001</v>
          </cell>
          <cell r="H67" t="str">
            <v>F</v>
          </cell>
          <cell r="I67" t="str">
            <v>成型B线</v>
          </cell>
          <cell r="J67">
            <v>0</v>
          </cell>
          <cell r="K67">
            <v>0</v>
          </cell>
          <cell r="L67">
            <v>200</v>
          </cell>
          <cell r="M67">
            <v>7.69230769230769</v>
          </cell>
          <cell r="N67">
            <v>24</v>
          </cell>
          <cell r="O67">
            <v>1</v>
          </cell>
          <cell r="P67">
            <v>25</v>
          </cell>
          <cell r="Q67">
            <v>26</v>
          </cell>
          <cell r="R67">
            <v>192.307692307692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9.6</v>
          </cell>
          <cell r="AO67">
            <v>13</v>
          </cell>
          <cell r="AP67">
            <v>12.5</v>
          </cell>
          <cell r="AQ67">
            <v>227.407692307692</v>
          </cell>
          <cell r="AR67">
            <v>2</v>
          </cell>
          <cell r="AS67">
            <v>0.5</v>
          </cell>
        </row>
        <row r="67">
          <cell r="AU67">
            <v>0</v>
          </cell>
          <cell r="AV67">
            <v>4.71075034615384</v>
          </cell>
          <cell r="AW67">
            <v>100</v>
          </cell>
          <cell r="AX67">
            <v>124.196941961538</v>
          </cell>
        </row>
        <row r="68">
          <cell r="B68">
            <v>1911</v>
          </cell>
          <cell r="C68" t="str">
            <v>លី ម៉ាលីស</v>
          </cell>
          <cell r="D68" t="str">
            <v>LY MALIS</v>
          </cell>
          <cell r="E68">
            <v>44624</v>
          </cell>
          <cell r="F68">
            <v>90944344</v>
          </cell>
          <cell r="G68">
            <v>37651</v>
          </cell>
          <cell r="H68" t="str">
            <v>F</v>
          </cell>
          <cell r="I68" t="str">
            <v>成型B线</v>
          </cell>
          <cell r="J68">
            <v>0</v>
          </cell>
          <cell r="K68">
            <v>0</v>
          </cell>
          <cell r="L68">
            <v>200</v>
          </cell>
          <cell r="M68">
            <v>7.69230769230769</v>
          </cell>
          <cell r="N68">
            <v>24</v>
          </cell>
          <cell r="O68">
            <v>1</v>
          </cell>
          <cell r="P68">
            <v>25</v>
          </cell>
          <cell r="Q68">
            <v>26</v>
          </cell>
          <cell r="R68">
            <v>192.307692307692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9.6</v>
          </cell>
          <cell r="AO68">
            <v>13</v>
          </cell>
          <cell r="AP68">
            <v>12.5</v>
          </cell>
          <cell r="AQ68">
            <v>227.407692307692</v>
          </cell>
          <cell r="AR68">
            <v>2</v>
          </cell>
          <cell r="AS68">
            <v>0.5</v>
          </cell>
        </row>
        <row r="68">
          <cell r="AU68">
            <v>0</v>
          </cell>
          <cell r="AV68">
            <v>4.71075034615384</v>
          </cell>
          <cell r="AW68">
            <v>100</v>
          </cell>
          <cell r="AX68">
            <v>124.196941961538</v>
          </cell>
        </row>
        <row r="69">
          <cell r="B69">
            <v>1926</v>
          </cell>
          <cell r="C69" t="str">
            <v>នូ ផល្លា</v>
          </cell>
          <cell r="D69" t="str">
            <v>NOU PHALLA</v>
          </cell>
          <cell r="E69">
            <v>44625</v>
          </cell>
          <cell r="F69">
            <v>90921096</v>
          </cell>
          <cell r="G69">
            <v>38118</v>
          </cell>
          <cell r="H69" t="str">
            <v>F</v>
          </cell>
          <cell r="I69" t="str">
            <v>成型B线</v>
          </cell>
          <cell r="J69">
            <v>0</v>
          </cell>
          <cell r="K69">
            <v>0</v>
          </cell>
          <cell r="L69">
            <v>200</v>
          </cell>
          <cell r="M69">
            <v>7.69230769230769</v>
          </cell>
          <cell r="N69">
            <v>25</v>
          </cell>
          <cell r="O69">
            <v>1</v>
          </cell>
          <cell r="P69">
            <v>26</v>
          </cell>
          <cell r="Q69">
            <v>26</v>
          </cell>
          <cell r="R69">
            <v>200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10</v>
          </cell>
          <cell r="AO69">
            <v>13</v>
          </cell>
          <cell r="AP69">
            <v>13</v>
          </cell>
          <cell r="AQ69">
            <v>236</v>
          </cell>
          <cell r="AR69">
            <v>2</v>
          </cell>
          <cell r="AS69">
            <v>0.5</v>
          </cell>
        </row>
        <row r="69">
          <cell r="AU69">
            <v>0</v>
          </cell>
          <cell r="AV69">
            <v>4.88874</v>
          </cell>
          <cell r="AW69">
            <v>100</v>
          </cell>
          <cell r="AX69">
            <v>132.61126</v>
          </cell>
        </row>
        <row r="70">
          <cell r="B70">
            <v>1946</v>
          </cell>
          <cell r="C70" t="str">
            <v>ស សុផា</v>
          </cell>
          <cell r="D70" t="str">
            <v>SOR SOPHA</v>
          </cell>
          <cell r="E70">
            <v>44629</v>
          </cell>
          <cell r="F70">
            <v>90951545</v>
          </cell>
          <cell r="G70">
            <v>37676</v>
          </cell>
          <cell r="H70" t="str">
            <v>M</v>
          </cell>
          <cell r="I70" t="str">
            <v>成型B线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25</v>
          </cell>
          <cell r="O70">
            <v>1</v>
          </cell>
          <cell r="P70">
            <v>26</v>
          </cell>
          <cell r="Q70">
            <v>26</v>
          </cell>
          <cell r="R70">
            <v>200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10</v>
          </cell>
          <cell r="AO70">
            <v>13</v>
          </cell>
          <cell r="AP70">
            <v>13</v>
          </cell>
          <cell r="AQ70">
            <v>236</v>
          </cell>
          <cell r="AR70">
            <v>2</v>
          </cell>
          <cell r="AS70">
            <v>0.5</v>
          </cell>
        </row>
        <row r="70">
          <cell r="AU70">
            <v>0</v>
          </cell>
          <cell r="AV70">
            <v>4.88874</v>
          </cell>
          <cell r="AW70">
            <v>100</v>
          </cell>
          <cell r="AX70">
            <v>132.61126</v>
          </cell>
        </row>
        <row r="71">
          <cell r="B71">
            <v>1958</v>
          </cell>
          <cell r="C71" t="str">
            <v>ពេជ សាអែម</v>
          </cell>
          <cell r="D71" t="str">
            <v>PICH SAEM</v>
          </cell>
          <cell r="E71">
            <v>44630</v>
          </cell>
          <cell r="F71">
            <v>90602025</v>
          </cell>
          <cell r="G71">
            <v>34717</v>
          </cell>
          <cell r="H71" t="str">
            <v>F</v>
          </cell>
          <cell r="I71" t="str">
            <v>成型B线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24</v>
          </cell>
          <cell r="O71">
            <v>1</v>
          </cell>
          <cell r="P71">
            <v>25</v>
          </cell>
          <cell r="Q71">
            <v>26</v>
          </cell>
          <cell r="R71">
            <v>192.307692307692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9.6</v>
          </cell>
          <cell r="AO71">
            <v>13</v>
          </cell>
          <cell r="AP71">
            <v>12.5</v>
          </cell>
          <cell r="AQ71">
            <v>227.407692307692</v>
          </cell>
          <cell r="AR71">
            <v>2</v>
          </cell>
          <cell r="AS71">
            <v>0.5</v>
          </cell>
        </row>
        <row r="71">
          <cell r="AU71">
            <v>0</v>
          </cell>
          <cell r="AV71">
            <v>4.71075034615384</v>
          </cell>
          <cell r="AW71">
            <v>100</v>
          </cell>
          <cell r="AX71">
            <v>124.196941961538</v>
          </cell>
        </row>
        <row r="72">
          <cell r="B72">
            <v>2038</v>
          </cell>
          <cell r="C72" t="str">
            <v>សុង វុទ្ធី</v>
          </cell>
          <cell r="D72" t="str">
            <v>SONG VUTHY</v>
          </cell>
          <cell r="E72">
            <v>44672</v>
          </cell>
          <cell r="F72" t="str">
            <v>010918677</v>
          </cell>
          <cell r="G72">
            <v>35835</v>
          </cell>
          <cell r="H72" t="str">
            <v>M</v>
          </cell>
          <cell r="I72" t="e">
            <v>#N/A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25</v>
          </cell>
          <cell r="O72">
            <v>1</v>
          </cell>
          <cell r="P72">
            <v>26</v>
          </cell>
          <cell r="Q72">
            <v>26</v>
          </cell>
          <cell r="R72">
            <v>200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10</v>
          </cell>
          <cell r="AO72">
            <v>13</v>
          </cell>
          <cell r="AP72">
            <v>13</v>
          </cell>
          <cell r="AQ72">
            <v>236</v>
          </cell>
          <cell r="AR72">
            <v>2</v>
          </cell>
          <cell r="AS72">
            <v>0.5</v>
          </cell>
        </row>
        <row r="72">
          <cell r="AU72">
            <v>0</v>
          </cell>
          <cell r="AV72">
            <v>4.88874</v>
          </cell>
          <cell r="AW72">
            <v>100</v>
          </cell>
          <cell r="AX72">
            <v>132.61126</v>
          </cell>
        </row>
        <row r="73">
          <cell r="B73">
            <v>1041</v>
          </cell>
          <cell r="C73" t="str">
            <v>ភឿន សាបាន</v>
          </cell>
          <cell r="D73" t="str">
            <v>PHOEUNG SABAN</v>
          </cell>
          <cell r="E73">
            <v>44412</v>
          </cell>
          <cell r="F73" t="str">
            <v>090573317</v>
          </cell>
          <cell r="G73">
            <v>28899</v>
          </cell>
          <cell r="H73" t="str">
            <v>F</v>
          </cell>
          <cell r="I73" t="str">
            <v>成型B线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25</v>
          </cell>
          <cell r="O73">
            <v>1</v>
          </cell>
          <cell r="P73">
            <v>26</v>
          </cell>
          <cell r="Q73">
            <v>26</v>
          </cell>
          <cell r="R73">
            <v>200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10</v>
          </cell>
          <cell r="AO73">
            <v>13</v>
          </cell>
          <cell r="AP73">
            <v>13</v>
          </cell>
          <cell r="AQ73">
            <v>236</v>
          </cell>
          <cell r="AR73">
            <v>2</v>
          </cell>
          <cell r="AS73">
            <v>0.5</v>
          </cell>
        </row>
        <row r="73">
          <cell r="AU73">
            <v>0</v>
          </cell>
          <cell r="AV73">
            <v>4.88874</v>
          </cell>
          <cell r="AW73">
            <v>100</v>
          </cell>
          <cell r="AX73">
            <v>132.61126</v>
          </cell>
        </row>
        <row r="74">
          <cell r="B74" t="str">
            <v>合计：</v>
          </cell>
          <cell r="C74" t="str">
            <v>成型B线</v>
          </cell>
          <cell r="D74">
            <v>27</v>
          </cell>
        </row>
        <row r="74">
          <cell r="I74" t="str">
            <v>成型B线</v>
          </cell>
        </row>
        <row r="74">
          <cell r="L74">
            <v>5400</v>
          </cell>
          <cell r="M74">
            <v>207.692307692308</v>
          </cell>
          <cell r="N74">
            <v>665.75</v>
          </cell>
          <cell r="O74">
            <v>27</v>
          </cell>
          <cell r="P74">
            <v>692.75</v>
          </cell>
          <cell r="Q74">
            <v>702</v>
          </cell>
          <cell r="R74">
            <v>5328.84615384615</v>
          </cell>
          <cell r="S74">
            <v>0</v>
          </cell>
          <cell r="T74">
            <v>0</v>
          </cell>
          <cell r="U74">
            <v>6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3.75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5.5</v>
          </cell>
          <cell r="AH74">
            <v>0</v>
          </cell>
          <cell r="AI74">
            <v>0</v>
          </cell>
          <cell r="AJ74">
            <v>30</v>
          </cell>
          <cell r="AK74">
            <v>30</v>
          </cell>
          <cell r="AL74">
            <v>8.65384615384615</v>
          </cell>
          <cell r="AM74">
            <v>1.5</v>
          </cell>
          <cell r="AN74">
            <v>266.3</v>
          </cell>
          <cell r="AO74">
            <v>351</v>
          </cell>
          <cell r="AP74">
            <v>346.2</v>
          </cell>
          <cell r="AQ74">
            <v>6332.5</v>
          </cell>
          <cell r="AR74">
            <v>67</v>
          </cell>
          <cell r="AS74">
            <v>13.5</v>
          </cell>
          <cell r="AT74">
            <v>0</v>
          </cell>
          <cell r="AU74">
            <v>0</v>
          </cell>
          <cell r="AV74">
            <v>131.1777375</v>
          </cell>
          <cell r="AW74">
            <v>2700</v>
          </cell>
          <cell r="AX74">
            <v>3554.8222625</v>
          </cell>
        </row>
        <row r="75">
          <cell r="B75">
            <v>533</v>
          </cell>
          <cell r="C75" t="str">
            <v>ថាន រដ្ឋា</v>
          </cell>
          <cell r="D75" t="str">
            <v>THAN ROTHA</v>
          </cell>
          <cell r="E75">
            <v>44130</v>
          </cell>
          <cell r="F75" t="str">
            <v>090551264</v>
          </cell>
          <cell r="G75">
            <v>33394</v>
          </cell>
          <cell r="H75" t="str">
            <v>F</v>
          </cell>
          <cell r="I75" t="str">
            <v>成型C线</v>
          </cell>
          <cell r="J75">
            <v>1</v>
          </cell>
          <cell r="K75">
            <v>1</v>
          </cell>
          <cell r="L75">
            <v>200</v>
          </cell>
          <cell r="M75">
            <v>7.69230769230769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U75">
            <v>0</v>
          </cell>
        </row>
        <row r="75">
          <cell r="AW75">
            <v>0</v>
          </cell>
          <cell r="AX75">
            <v>0</v>
          </cell>
        </row>
        <row r="76">
          <cell r="B76">
            <v>535</v>
          </cell>
          <cell r="C76" t="str">
            <v>ភឿក សារុំ</v>
          </cell>
          <cell r="D76" t="str">
            <v>PHOEUK SAROM</v>
          </cell>
          <cell r="E76">
            <v>44130</v>
          </cell>
          <cell r="F76" t="str">
            <v>090821867</v>
          </cell>
          <cell r="G76">
            <v>31169</v>
          </cell>
          <cell r="H76" t="str">
            <v>F</v>
          </cell>
          <cell r="I76" t="str">
            <v>成型C线</v>
          </cell>
          <cell r="J76">
            <v>1</v>
          </cell>
          <cell r="K76">
            <v>2</v>
          </cell>
          <cell r="L76">
            <v>200</v>
          </cell>
          <cell r="M76">
            <v>7.69230769230769</v>
          </cell>
          <cell r="N76">
            <v>25</v>
          </cell>
          <cell r="O76">
            <v>1</v>
          </cell>
          <cell r="P76">
            <v>26</v>
          </cell>
          <cell r="Q76">
            <v>26</v>
          </cell>
          <cell r="R76">
            <v>200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10</v>
          </cell>
          <cell r="AO76">
            <v>13</v>
          </cell>
          <cell r="AP76">
            <v>13</v>
          </cell>
          <cell r="AQ76">
            <v>236</v>
          </cell>
          <cell r="AR76">
            <v>3</v>
          </cell>
          <cell r="AS76">
            <v>0.5</v>
          </cell>
        </row>
        <row r="76">
          <cell r="AU76">
            <v>0</v>
          </cell>
          <cell r="AV76">
            <v>4.88874</v>
          </cell>
          <cell r="AW76">
            <v>100</v>
          </cell>
          <cell r="AX76">
            <v>133.61126</v>
          </cell>
        </row>
        <row r="77">
          <cell r="B77">
            <v>689</v>
          </cell>
          <cell r="C77" t="str">
            <v>យឹម ស៊ីថា</v>
          </cell>
          <cell r="D77" t="str">
            <v>YIM SITHA</v>
          </cell>
          <cell r="E77">
            <v>44200</v>
          </cell>
          <cell r="F77" t="str">
            <v>090589595</v>
          </cell>
          <cell r="G77">
            <v>28524</v>
          </cell>
          <cell r="H77" t="str">
            <v>F</v>
          </cell>
          <cell r="I77" t="str">
            <v>成型C线</v>
          </cell>
          <cell r="J77">
            <v>0</v>
          </cell>
          <cell r="K77">
            <v>0</v>
          </cell>
          <cell r="L77">
            <v>200</v>
          </cell>
          <cell r="M77">
            <v>7.69230769230769</v>
          </cell>
          <cell r="N77">
            <v>25</v>
          </cell>
          <cell r="O77">
            <v>1</v>
          </cell>
          <cell r="P77">
            <v>26</v>
          </cell>
          <cell r="Q77">
            <v>26</v>
          </cell>
          <cell r="R77">
            <v>200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10</v>
          </cell>
          <cell r="AO77">
            <v>13</v>
          </cell>
          <cell r="AP77">
            <v>13</v>
          </cell>
          <cell r="AQ77">
            <v>236</v>
          </cell>
          <cell r="AR77">
            <v>3</v>
          </cell>
          <cell r="AS77">
            <v>0.5</v>
          </cell>
        </row>
        <row r="77">
          <cell r="AU77">
            <v>0</v>
          </cell>
          <cell r="AV77">
            <v>4.88874</v>
          </cell>
          <cell r="AW77">
            <v>100</v>
          </cell>
          <cell r="AX77">
            <v>133.61126</v>
          </cell>
        </row>
        <row r="78">
          <cell r="B78">
            <v>701</v>
          </cell>
          <cell r="C78" t="str">
            <v>ឡេង សុខា</v>
          </cell>
          <cell r="D78" t="str">
            <v>LONG SOKHA</v>
          </cell>
          <cell r="E78">
            <v>44200</v>
          </cell>
          <cell r="F78" t="str">
            <v>090727715</v>
          </cell>
          <cell r="G78">
            <v>29258</v>
          </cell>
          <cell r="H78" t="str">
            <v>M</v>
          </cell>
          <cell r="I78" t="str">
            <v>成型C线</v>
          </cell>
          <cell r="J78">
            <v>0</v>
          </cell>
          <cell r="K78">
            <v>0</v>
          </cell>
          <cell r="L78">
            <v>200</v>
          </cell>
          <cell r="M78">
            <v>7.69230769230769</v>
          </cell>
          <cell r="N78">
            <v>25</v>
          </cell>
          <cell r="O78">
            <v>1</v>
          </cell>
          <cell r="P78">
            <v>26</v>
          </cell>
          <cell r="Q78">
            <v>26</v>
          </cell>
          <cell r="R78">
            <v>200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10</v>
          </cell>
          <cell r="AO78">
            <v>13</v>
          </cell>
          <cell r="AP78">
            <v>13</v>
          </cell>
          <cell r="AQ78">
            <v>236</v>
          </cell>
          <cell r="AR78">
            <v>3</v>
          </cell>
          <cell r="AS78">
            <v>0.5</v>
          </cell>
        </row>
        <row r="78">
          <cell r="AU78">
            <v>0</v>
          </cell>
          <cell r="AV78">
            <v>4.88874</v>
          </cell>
          <cell r="AW78">
            <v>100</v>
          </cell>
          <cell r="AX78">
            <v>133.61126</v>
          </cell>
        </row>
        <row r="79">
          <cell r="B79">
            <v>686</v>
          </cell>
          <cell r="C79" t="str">
            <v>ឆាន ទីមឡែន</v>
          </cell>
          <cell r="D79" t="str">
            <v>CHHAN TOEMLEN</v>
          </cell>
          <cell r="E79">
            <v>44200</v>
          </cell>
          <cell r="F79" t="str">
            <v>090920282</v>
          </cell>
          <cell r="G79">
            <v>37259</v>
          </cell>
          <cell r="H79" t="str">
            <v>F</v>
          </cell>
          <cell r="I79" t="str">
            <v>成型C线</v>
          </cell>
          <cell r="J79">
            <v>0</v>
          </cell>
          <cell r="K79">
            <v>0</v>
          </cell>
          <cell r="L79">
            <v>200</v>
          </cell>
          <cell r="M79">
            <v>7.69230769230769</v>
          </cell>
          <cell r="N79">
            <v>25</v>
          </cell>
          <cell r="O79">
            <v>1</v>
          </cell>
          <cell r="P79">
            <v>26</v>
          </cell>
          <cell r="Q79">
            <v>26</v>
          </cell>
          <cell r="R79">
            <v>200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10</v>
          </cell>
          <cell r="AO79">
            <v>13</v>
          </cell>
          <cell r="AP79">
            <v>13</v>
          </cell>
          <cell r="AQ79">
            <v>236</v>
          </cell>
          <cell r="AR79">
            <v>3</v>
          </cell>
          <cell r="AS79">
            <v>0.5</v>
          </cell>
        </row>
        <row r="79">
          <cell r="AU79">
            <v>0</v>
          </cell>
          <cell r="AV79">
            <v>4.88874</v>
          </cell>
          <cell r="AW79">
            <v>100</v>
          </cell>
          <cell r="AX79">
            <v>133.61126</v>
          </cell>
        </row>
        <row r="80">
          <cell r="B80">
            <v>741</v>
          </cell>
          <cell r="C80" t="str">
            <v>លី លីមសឿង</v>
          </cell>
          <cell r="D80" t="str">
            <v>LY LEUMSOEUG</v>
          </cell>
          <cell r="E80">
            <v>44228</v>
          </cell>
          <cell r="F80" t="str">
            <v>090483069</v>
          </cell>
          <cell r="G80">
            <v>33253</v>
          </cell>
          <cell r="H80" t="str">
            <v>M</v>
          </cell>
          <cell r="I80" t="str">
            <v>成型拌胶房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25</v>
          </cell>
          <cell r="O80">
            <v>1</v>
          </cell>
          <cell r="P80">
            <v>26</v>
          </cell>
          <cell r="Q80">
            <v>26</v>
          </cell>
          <cell r="R80">
            <v>200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30</v>
          </cell>
          <cell r="AK80">
            <v>30</v>
          </cell>
          <cell r="AL80">
            <v>0</v>
          </cell>
          <cell r="AM80">
            <v>0</v>
          </cell>
          <cell r="AN80">
            <v>10</v>
          </cell>
          <cell r="AO80">
            <v>13</v>
          </cell>
          <cell r="AP80">
            <v>13</v>
          </cell>
          <cell r="AQ80">
            <v>266</v>
          </cell>
          <cell r="AR80">
            <v>3</v>
          </cell>
          <cell r="AS80">
            <v>0.5</v>
          </cell>
        </row>
        <row r="80">
          <cell r="AU80">
            <v>0</v>
          </cell>
          <cell r="AV80">
            <v>5.51019</v>
          </cell>
          <cell r="AW80">
            <v>100</v>
          </cell>
          <cell r="AX80">
            <v>162.98981</v>
          </cell>
        </row>
        <row r="81">
          <cell r="B81">
            <v>739</v>
          </cell>
          <cell r="C81" t="str">
            <v>ល្វៃ ស្រីនី</v>
          </cell>
          <cell r="D81" t="str">
            <v>LVEY SREYNY</v>
          </cell>
          <cell r="E81">
            <v>44221</v>
          </cell>
          <cell r="F81" t="str">
            <v>090934836</v>
          </cell>
          <cell r="G81">
            <v>37486</v>
          </cell>
          <cell r="H81" t="str">
            <v>F</v>
          </cell>
          <cell r="I81" t="str">
            <v>成型C线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25</v>
          </cell>
          <cell r="O81">
            <v>1</v>
          </cell>
          <cell r="P81">
            <v>26</v>
          </cell>
          <cell r="Q81">
            <v>26</v>
          </cell>
          <cell r="R81">
            <v>200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10</v>
          </cell>
          <cell r="AO81">
            <v>13</v>
          </cell>
          <cell r="AP81">
            <v>13</v>
          </cell>
          <cell r="AQ81">
            <v>236</v>
          </cell>
          <cell r="AR81">
            <v>3</v>
          </cell>
          <cell r="AS81">
            <v>0.5</v>
          </cell>
        </row>
        <row r="81">
          <cell r="AU81">
            <v>0</v>
          </cell>
          <cell r="AV81">
            <v>4.88874</v>
          </cell>
          <cell r="AW81">
            <v>100</v>
          </cell>
          <cell r="AX81">
            <v>133.61126</v>
          </cell>
        </row>
        <row r="82">
          <cell r="B82">
            <v>888</v>
          </cell>
          <cell r="C82" t="str">
            <v>យិន រ៉ា</v>
          </cell>
          <cell r="D82" t="str">
            <v>YIN RA</v>
          </cell>
          <cell r="E82">
            <v>44314</v>
          </cell>
          <cell r="F82" t="str">
            <v>090675035</v>
          </cell>
          <cell r="G82">
            <v>34142</v>
          </cell>
          <cell r="H82" t="str">
            <v>F</v>
          </cell>
          <cell r="I82" t="e">
            <v>#N/A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25</v>
          </cell>
          <cell r="O82">
            <v>1</v>
          </cell>
          <cell r="P82">
            <v>26</v>
          </cell>
          <cell r="Q82">
            <v>26</v>
          </cell>
          <cell r="R82">
            <v>200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10</v>
          </cell>
          <cell r="AO82">
            <v>13</v>
          </cell>
          <cell r="AP82">
            <v>13</v>
          </cell>
          <cell r="AQ82">
            <v>236</v>
          </cell>
          <cell r="AR82">
            <v>2</v>
          </cell>
          <cell r="AS82">
            <v>0.5</v>
          </cell>
        </row>
        <row r="82">
          <cell r="AU82">
            <v>0</v>
          </cell>
          <cell r="AV82">
            <v>4.88874</v>
          </cell>
          <cell r="AW82">
            <v>100</v>
          </cell>
          <cell r="AX82">
            <v>132.61126</v>
          </cell>
        </row>
        <row r="83">
          <cell r="B83">
            <v>908</v>
          </cell>
          <cell r="C83" t="str">
            <v> ស៊ុំ ស៊ីណា</v>
          </cell>
          <cell r="D83" t="str">
            <v>SUM SINA</v>
          </cell>
          <cell r="E83">
            <v>44321</v>
          </cell>
          <cell r="F83" t="str">
            <v>090659651</v>
          </cell>
          <cell r="G83">
            <v>30351</v>
          </cell>
          <cell r="H83" t="str">
            <v>F</v>
          </cell>
          <cell r="I83" t="str">
            <v>成型C线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22</v>
          </cell>
          <cell r="O83">
            <v>1</v>
          </cell>
          <cell r="P83">
            <v>23</v>
          </cell>
          <cell r="Q83">
            <v>26</v>
          </cell>
          <cell r="R83">
            <v>176.923076923077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8.8</v>
          </cell>
          <cell r="AO83">
            <v>13</v>
          </cell>
          <cell r="AP83">
            <v>11.5</v>
          </cell>
          <cell r="AQ83">
            <v>210.223076923077</v>
          </cell>
          <cell r="AR83">
            <v>2</v>
          </cell>
          <cell r="AS83">
            <v>0.5</v>
          </cell>
        </row>
        <row r="83">
          <cell r="AU83">
            <v>0</v>
          </cell>
          <cell r="AV83">
            <v>4.35477103846154</v>
          </cell>
          <cell r="AW83">
            <v>50</v>
          </cell>
          <cell r="AX83">
            <v>157.368305884615</v>
          </cell>
        </row>
        <row r="84">
          <cell r="B84">
            <v>1058</v>
          </cell>
          <cell r="C84" t="str">
            <v>នី ស៊ីយ៉ា</v>
          </cell>
          <cell r="D84" t="str">
            <v>NY SIYA</v>
          </cell>
          <cell r="E84">
            <v>44414</v>
          </cell>
          <cell r="F84" t="str">
            <v>090943338</v>
          </cell>
          <cell r="G84">
            <v>37777</v>
          </cell>
          <cell r="H84" t="str">
            <v>M</v>
          </cell>
          <cell r="I84" t="str">
            <v>成型C线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25</v>
          </cell>
          <cell r="O84">
            <v>1</v>
          </cell>
          <cell r="P84">
            <v>26</v>
          </cell>
          <cell r="Q84">
            <v>26</v>
          </cell>
          <cell r="R84">
            <v>200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10</v>
          </cell>
          <cell r="AO84">
            <v>13</v>
          </cell>
          <cell r="AP84">
            <v>13</v>
          </cell>
          <cell r="AQ84">
            <v>236</v>
          </cell>
          <cell r="AR84">
            <v>2</v>
          </cell>
          <cell r="AS84">
            <v>0.5</v>
          </cell>
        </row>
        <row r="84">
          <cell r="AU84">
            <v>0</v>
          </cell>
          <cell r="AV84">
            <v>4.88874</v>
          </cell>
          <cell r="AW84">
            <v>100</v>
          </cell>
          <cell r="AX84">
            <v>132.61126</v>
          </cell>
        </row>
        <row r="85">
          <cell r="B85">
            <v>1158</v>
          </cell>
          <cell r="C85" t="str">
            <v>ហុន ស្រីនិច</v>
          </cell>
          <cell r="D85" t="str">
            <v>HON SREYNICH</v>
          </cell>
          <cell r="E85">
            <v>44424</v>
          </cell>
          <cell r="F85" t="str">
            <v>090946637</v>
          </cell>
          <cell r="G85">
            <v>37680</v>
          </cell>
          <cell r="H85" t="str">
            <v>F</v>
          </cell>
          <cell r="I85" t="str">
            <v>成型C线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25</v>
          </cell>
          <cell r="O85">
            <v>1</v>
          </cell>
          <cell r="P85">
            <v>26</v>
          </cell>
          <cell r="Q85">
            <v>26</v>
          </cell>
          <cell r="R85">
            <v>200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10</v>
          </cell>
          <cell r="AO85">
            <v>13</v>
          </cell>
          <cell r="AP85">
            <v>13</v>
          </cell>
          <cell r="AQ85">
            <v>236</v>
          </cell>
          <cell r="AR85">
            <v>2</v>
          </cell>
          <cell r="AS85">
            <v>0.5</v>
          </cell>
        </row>
        <row r="85">
          <cell r="AU85">
            <v>0</v>
          </cell>
          <cell r="AV85">
            <v>4.88874</v>
          </cell>
          <cell r="AW85">
            <v>100</v>
          </cell>
          <cell r="AX85">
            <v>132.61126</v>
          </cell>
        </row>
        <row r="86">
          <cell r="B86">
            <v>505</v>
          </cell>
          <cell r="C86" t="str">
            <v>យឹម សាផាត</v>
          </cell>
          <cell r="D86" t="str">
            <v>YIM SAPHAT</v>
          </cell>
          <cell r="E86">
            <v>44130</v>
          </cell>
          <cell r="F86" t="str">
            <v>090657062</v>
          </cell>
          <cell r="G86">
            <v>28800</v>
          </cell>
          <cell r="H86" t="str">
            <v>M</v>
          </cell>
          <cell r="I86" t="str">
            <v>成型C线</v>
          </cell>
          <cell r="J86">
            <v>1</v>
          </cell>
          <cell r="K86">
            <v>2</v>
          </cell>
          <cell r="L86">
            <v>200</v>
          </cell>
          <cell r="M86">
            <v>7.69230769230769</v>
          </cell>
          <cell r="N86">
            <v>25</v>
          </cell>
          <cell r="O86">
            <v>1</v>
          </cell>
          <cell r="P86">
            <v>26</v>
          </cell>
          <cell r="Q86">
            <v>26</v>
          </cell>
          <cell r="R86">
            <v>200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10</v>
          </cell>
          <cell r="AO86">
            <v>13</v>
          </cell>
          <cell r="AP86">
            <v>13</v>
          </cell>
          <cell r="AQ86">
            <v>236</v>
          </cell>
          <cell r="AR86">
            <v>3</v>
          </cell>
          <cell r="AS86">
            <v>0.5</v>
          </cell>
        </row>
        <row r="86">
          <cell r="AU86">
            <v>0</v>
          </cell>
          <cell r="AV86">
            <v>4.88874</v>
          </cell>
          <cell r="AW86">
            <v>100</v>
          </cell>
          <cell r="AX86">
            <v>133.61126</v>
          </cell>
        </row>
        <row r="87">
          <cell r="B87">
            <v>1584</v>
          </cell>
          <cell r="C87" t="str">
            <v>អ៊ិត ហយ</v>
          </cell>
          <cell r="D87" t="str">
            <v>IT HORY</v>
          </cell>
          <cell r="E87">
            <v>44572</v>
          </cell>
          <cell r="F87">
            <v>90844202</v>
          </cell>
          <cell r="G87">
            <v>33898</v>
          </cell>
          <cell r="H87" t="str">
            <v>F</v>
          </cell>
          <cell r="I87" t="str">
            <v>成型C线</v>
          </cell>
          <cell r="J87">
            <v>0</v>
          </cell>
          <cell r="K87">
            <v>0</v>
          </cell>
          <cell r="L87">
            <v>200</v>
          </cell>
          <cell r="M87">
            <v>7.69230769230769</v>
          </cell>
          <cell r="N87">
            <v>25</v>
          </cell>
          <cell r="O87">
            <v>1</v>
          </cell>
          <cell r="P87">
            <v>26</v>
          </cell>
          <cell r="Q87">
            <v>26</v>
          </cell>
          <cell r="R87">
            <v>200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10</v>
          </cell>
          <cell r="AO87">
            <v>13</v>
          </cell>
          <cell r="AP87">
            <v>13</v>
          </cell>
          <cell r="AQ87">
            <v>236</v>
          </cell>
          <cell r="AR87">
            <v>2</v>
          </cell>
          <cell r="AS87">
            <v>0.5</v>
          </cell>
        </row>
        <row r="87">
          <cell r="AU87">
            <v>0</v>
          </cell>
          <cell r="AV87">
            <v>4.88874</v>
          </cell>
          <cell r="AW87">
            <v>100</v>
          </cell>
          <cell r="AX87">
            <v>132.61126</v>
          </cell>
        </row>
        <row r="88">
          <cell r="B88">
            <v>1708</v>
          </cell>
          <cell r="C88" t="str">
            <v>គង់ ដាវុត</v>
          </cell>
          <cell r="D88" t="str">
            <v>KONG DAVUTH</v>
          </cell>
          <cell r="E88">
            <v>44586</v>
          </cell>
          <cell r="F88">
            <v>90940740</v>
          </cell>
          <cell r="G88">
            <v>37838</v>
          </cell>
          <cell r="H88" t="str">
            <v>M</v>
          </cell>
          <cell r="I88" t="str">
            <v>成型C线</v>
          </cell>
          <cell r="J88">
            <v>0</v>
          </cell>
          <cell r="K88">
            <v>0</v>
          </cell>
          <cell r="L88">
            <v>200</v>
          </cell>
          <cell r="M88">
            <v>7.69230769230769</v>
          </cell>
          <cell r="N88">
            <v>25</v>
          </cell>
          <cell r="O88">
            <v>1</v>
          </cell>
          <cell r="P88">
            <v>26</v>
          </cell>
          <cell r="Q88">
            <v>26</v>
          </cell>
          <cell r="R88">
            <v>200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10</v>
          </cell>
          <cell r="AO88">
            <v>13</v>
          </cell>
          <cell r="AP88">
            <v>13</v>
          </cell>
          <cell r="AQ88">
            <v>236</v>
          </cell>
          <cell r="AR88">
            <v>2</v>
          </cell>
          <cell r="AS88">
            <v>0.5</v>
          </cell>
        </row>
        <row r="88">
          <cell r="AU88">
            <v>0</v>
          </cell>
          <cell r="AV88">
            <v>4.88874</v>
          </cell>
          <cell r="AW88">
            <v>100</v>
          </cell>
          <cell r="AX88">
            <v>132.61126</v>
          </cell>
        </row>
        <row r="89">
          <cell r="B89">
            <v>1867</v>
          </cell>
          <cell r="C89" t="str">
            <v>កូវ ចន្ធី</v>
          </cell>
          <cell r="D89" t="str">
            <v>KOV CHANTHY</v>
          </cell>
          <cell r="E89">
            <v>44615</v>
          </cell>
          <cell r="F89">
            <v>90634279</v>
          </cell>
          <cell r="G89">
            <v>36112</v>
          </cell>
          <cell r="H89" t="str">
            <v>F</v>
          </cell>
          <cell r="I89" t="str">
            <v>成型C线</v>
          </cell>
          <cell r="J89">
            <v>0</v>
          </cell>
          <cell r="K89">
            <v>0</v>
          </cell>
          <cell r="L89">
            <v>200</v>
          </cell>
          <cell r="M89">
            <v>7.69230769230769</v>
          </cell>
          <cell r="N89">
            <v>24</v>
          </cell>
          <cell r="O89">
            <v>1</v>
          </cell>
          <cell r="P89">
            <v>25</v>
          </cell>
          <cell r="Q89">
            <v>26</v>
          </cell>
          <cell r="R89">
            <v>192.307692307692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9.6</v>
          </cell>
          <cell r="AO89">
            <v>13</v>
          </cell>
          <cell r="AP89">
            <v>12.5</v>
          </cell>
          <cell r="AQ89">
            <v>227.407692307692</v>
          </cell>
          <cell r="AR89">
            <v>2</v>
          </cell>
          <cell r="AS89">
            <v>0.5</v>
          </cell>
        </row>
        <row r="89">
          <cell r="AU89">
            <v>0</v>
          </cell>
          <cell r="AV89">
            <v>4.71075034615384</v>
          </cell>
          <cell r="AW89">
            <v>100</v>
          </cell>
          <cell r="AX89">
            <v>124.196941961538</v>
          </cell>
        </row>
        <row r="90">
          <cell r="B90">
            <v>1707</v>
          </cell>
          <cell r="C90" t="str">
            <v>ឈៀមផាលី ខៈនិសន</v>
          </cell>
          <cell r="D90" t="str">
            <v>CHHIEMPHALY KHAKNISRN</v>
          </cell>
          <cell r="E90">
            <v>44586</v>
          </cell>
          <cell r="F90">
            <v>90946022</v>
          </cell>
          <cell r="G90">
            <v>37381</v>
          </cell>
          <cell r="H90" t="str">
            <v>M</v>
          </cell>
          <cell r="I90" t="str">
            <v>成型C线</v>
          </cell>
          <cell r="J90">
            <v>0</v>
          </cell>
          <cell r="K90">
            <v>0</v>
          </cell>
          <cell r="L90">
            <v>200</v>
          </cell>
          <cell r="M90">
            <v>7.69230769230769</v>
          </cell>
          <cell r="N90">
            <v>24.5</v>
          </cell>
          <cell r="O90">
            <v>1</v>
          </cell>
          <cell r="P90">
            <v>25.5</v>
          </cell>
          <cell r="Q90">
            <v>26</v>
          </cell>
          <cell r="R90">
            <v>196.153846153846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0.5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9.8</v>
          </cell>
          <cell r="AO90">
            <v>13</v>
          </cell>
          <cell r="AP90">
            <v>12.7</v>
          </cell>
          <cell r="AQ90">
            <v>231.653846153846</v>
          </cell>
          <cell r="AR90">
            <v>2</v>
          </cell>
          <cell r="AS90">
            <v>0.5</v>
          </cell>
        </row>
        <row r="90">
          <cell r="AU90">
            <v>0</v>
          </cell>
          <cell r="AV90">
            <v>4.79870942307692</v>
          </cell>
          <cell r="AW90">
            <v>100</v>
          </cell>
          <cell r="AX90">
            <v>128.355136730769</v>
          </cell>
        </row>
        <row r="91">
          <cell r="B91">
            <v>1855</v>
          </cell>
          <cell r="C91" t="str">
            <v>សន សាម៉េន</v>
          </cell>
          <cell r="D91" t="str">
            <v>SORN SAMEN</v>
          </cell>
          <cell r="E91">
            <v>44614</v>
          </cell>
          <cell r="F91">
            <v>90491056</v>
          </cell>
          <cell r="G91">
            <v>30045</v>
          </cell>
          <cell r="H91" t="str">
            <v>F</v>
          </cell>
          <cell r="I91" t="str">
            <v>成型C线</v>
          </cell>
          <cell r="J91">
            <v>0</v>
          </cell>
          <cell r="K91">
            <v>0</v>
          </cell>
          <cell r="L91">
            <v>200</v>
          </cell>
          <cell r="M91">
            <v>7.69230769230769</v>
          </cell>
          <cell r="N91">
            <v>25</v>
          </cell>
          <cell r="O91">
            <v>1</v>
          </cell>
          <cell r="P91">
            <v>26</v>
          </cell>
          <cell r="Q91">
            <v>26</v>
          </cell>
          <cell r="R91">
            <v>200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10</v>
          </cell>
          <cell r="AO91">
            <v>13</v>
          </cell>
          <cell r="AP91">
            <v>13</v>
          </cell>
          <cell r="AQ91">
            <v>236</v>
          </cell>
          <cell r="AR91">
            <v>2</v>
          </cell>
          <cell r="AS91">
            <v>0.5</v>
          </cell>
        </row>
        <row r="91">
          <cell r="AU91">
            <v>0</v>
          </cell>
          <cell r="AV91">
            <v>4.88874</v>
          </cell>
          <cell r="AW91">
            <v>100</v>
          </cell>
          <cell r="AX91">
            <v>132.61126</v>
          </cell>
        </row>
        <row r="92">
          <cell r="B92">
            <v>2233</v>
          </cell>
          <cell r="C92" t="str">
            <v>សៅ ចន្នី</v>
          </cell>
          <cell r="D92" t="str">
            <v>SAO CHANNY</v>
          </cell>
          <cell r="E92">
            <v>44747</v>
          </cell>
          <cell r="F92" t="str">
            <v>090860042</v>
          </cell>
          <cell r="G92">
            <v>36581</v>
          </cell>
          <cell r="H92" t="str">
            <v>F</v>
          </cell>
          <cell r="I92" t="str">
            <v>成型C线</v>
          </cell>
          <cell r="J92">
            <v>0</v>
          </cell>
          <cell r="K92">
            <v>0</v>
          </cell>
          <cell r="L92">
            <v>200</v>
          </cell>
          <cell r="M92">
            <v>7.69230769230769</v>
          </cell>
          <cell r="N92">
            <v>24</v>
          </cell>
          <cell r="O92">
            <v>1</v>
          </cell>
          <cell r="P92">
            <v>25</v>
          </cell>
          <cell r="Q92">
            <v>26</v>
          </cell>
          <cell r="R92">
            <v>192.307692307692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9.6</v>
          </cell>
          <cell r="AO92">
            <v>13</v>
          </cell>
          <cell r="AP92">
            <v>12.5</v>
          </cell>
          <cell r="AQ92">
            <v>227.407692307692</v>
          </cell>
        </row>
        <row r="92">
          <cell r="AS92">
            <v>0.5</v>
          </cell>
        </row>
        <row r="92">
          <cell r="AU92">
            <v>0</v>
          </cell>
          <cell r="AV92">
            <v>4.71075034615384</v>
          </cell>
          <cell r="AW92">
            <v>100</v>
          </cell>
          <cell r="AX92">
            <v>122.196941961538</v>
          </cell>
        </row>
        <row r="93">
          <cell r="B93">
            <v>2088</v>
          </cell>
          <cell r="C93" t="str">
            <v>ឃុន យឿម</v>
          </cell>
          <cell r="D93" t="str">
            <v>KHOUN YOEURM</v>
          </cell>
          <cell r="E93">
            <v>44694</v>
          </cell>
          <cell r="F93" t="str">
            <v>190879847</v>
          </cell>
          <cell r="G93">
            <v>30383</v>
          </cell>
          <cell r="H93" t="str">
            <v>F</v>
          </cell>
          <cell r="I93" t="str">
            <v>成型C线</v>
          </cell>
          <cell r="J93">
            <v>0</v>
          </cell>
          <cell r="K93">
            <v>0</v>
          </cell>
          <cell r="L93">
            <v>200</v>
          </cell>
          <cell r="M93">
            <v>7.69230769230769</v>
          </cell>
          <cell r="N93">
            <v>25</v>
          </cell>
          <cell r="O93">
            <v>1</v>
          </cell>
          <cell r="P93">
            <v>26</v>
          </cell>
          <cell r="Q93">
            <v>26</v>
          </cell>
          <cell r="R93">
            <v>200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13</v>
          </cell>
          <cell r="AP93">
            <v>13</v>
          </cell>
          <cell r="AQ93">
            <v>236</v>
          </cell>
          <cell r="AR93">
            <v>2</v>
          </cell>
          <cell r="AS93">
            <v>0.5</v>
          </cell>
        </row>
        <row r="93">
          <cell r="AU93">
            <v>0</v>
          </cell>
          <cell r="AV93">
            <v>4.88874</v>
          </cell>
          <cell r="AW93">
            <v>100</v>
          </cell>
          <cell r="AX93">
            <v>132.61126</v>
          </cell>
        </row>
        <row r="94">
          <cell r="B94">
            <v>1948</v>
          </cell>
          <cell r="C94" t="str">
            <v>មាឃ​ ចន្ធី</v>
          </cell>
          <cell r="D94" t="str">
            <v>MEAK CHANTHY</v>
          </cell>
          <cell r="E94">
            <v>44630</v>
          </cell>
          <cell r="F94">
            <v>90563223</v>
          </cell>
          <cell r="G94">
            <v>28399</v>
          </cell>
          <cell r="H94" t="str">
            <v>F</v>
          </cell>
          <cell r="I94" t="str">
            <v>成型C线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25</v>
          </cell>
          <cell r="O94">
            <v>1</v>
          </cell>
          <cell r="P94">
            <v>26</v>
          </cell>
          <cell r="Q94">
            <v>26</v>
          </cell>
          <cell r="R94">
            <v>200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10</v>
          </cell>
          <cell r="AO94">
            <v>13</v>
          </cell>
          <cell r="AP94">
            <v>13</v>
          </cell>
          <cell r="AQ94">
            <v>236</v>
          </cell>
          <cell r="AR94">
            <v>2</v>
          </cell>
          <cell r="AS94">
            <v>0.5</v>
          </cell>
        </row>
        <row r="94">
          <cell r="AU94">
            <v>0</v>
          </cell>
          <cell r="AV94">
            <v>4.88874</v>
          </cell>
          <cell r="AW94">
            <v>100</v>
          </cell>
          <cell r="AX94">
            <v>132.61126</v>
          </cell>
        </row>
        <row r="95">
          <cell r="B95">
            <v>2222</v>
          </cell>
          <cell r="C95" t="str">
            <v>ស៊ាន សាភន</v>
          </cell>
          <cell r="D95" t="str">
            <v>SEAN SAPHORN</v>
          </cell>
          <cell r="E95">
            <v>44744</v>
          </cell>
          <cell r="F95" t="str">
            <v>090796667</v>
          </cell>
          <cell r="G95">
            <v>36631</v>
          </cell>
          <cell r="H95" t="str">
            <v>M</v>
          </cell>
          <cell r="I95" t="e">
            <v>#N/A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23.5</v>
          </cell>
          <cell r="O95">
            <v>1</v>
          </cell>
          <cell r="P95">
            <v>24.5</v>
          </cell>
          <cell r="Q95">
            <v>26</v>
          </cell>
          <cell r="R95">
            <v>188.461538461538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0.5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9.4</v>
          </cell>
          <cell r="AO95">
            <v>13</v>
          </cell>
          <cell r="AP95">
            <v>12.2</v>
          </cell>
          <cell r="AQ95">
            <v>223.061538461538</v>
          </cell>
        </row>
        <row r="95">
          <cell r="AS95">
            <v>0.5</v>
          </cell>
        </row>
        <row r="95">
          <cell r="AU95">
            <v>0</v>
          </cell>
          <cell r="AV95">
            <v>4.62071976923077</v>
          </cell>
          <cell r="AW95">
            <v>100</v>
          </cell>
          <cell r="AX95">
            <v>117.940818692308</v>
          </cell>
        </row>
        <row r="96">
          <cell r="B96">
            <v>1900</v>
          </cell>
          <cell r="C96" t="str">
            <v>សុខ ស្រីម៉ៅ</v>
          </cell>
          <cell r="D96" t="str">
            <v>SOK SREYMAO</v>
          </cell>
          <cell r="E96">
            <v>44623</v>
          </cell>
          <cell r="F96">
            <v>90658822</v>
          </cell>
          <cell r="G96">
            <v>30653</v>
          </cell>
          <cell r="H96" t="str">
            <v>F</v>
          </cell>
          <cell r="I96" t="str">
            <v>成型C线</v>
          </cell>
          <cell r="J96">
            <v>0</v>
          </cell>
          <cell r="K96">
            <v>0</v>
          </cell>
          <cell r="L96">
            <v>200</v>
          </cell>
          <cell r="M96">
            <v>7.69230769230769</v>
          </cell>
          <cell r="N96">
            <v>25</v>
          </cell>
          <cell r="O96">
            <v>1</v>
          </cell>
          <cell r="P96">
            <v>26</v>
          </cell>
          <cell r="Q96">
            <v>26</v>
          </cell>
          <cell r="R96">
            <v>200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10</v>
          </cell>
          <cell r="AO96">
            <v>13</v>
          </cell>
          <cell r="AP96">
            <v>13</v>
          </cell>
          <cell r="AQ96">
            <v>236</v>
          </cell>
          <cell r="AR96">
            <v>2</v>
          </cell>
          <cell r="AS96">
            <v>0.5</v>
          </cell>
        </row>
        <row r="96">
          <cell r="AU96">
            <v>0</v>
          </cell>
          <cell r="AV96">
            <v>4.88874</v>
          </cell>
          <cell r="AW96">
            <v>100</v>
          </cell>
          <cell r="AX96">
            <v>132.61126</v>
          </cell>
        </row>
        <row r="97">
          <cell r="B97" t="str">
            <v>合计：</v>
          </cell>
          <cell r="C97" t="str">
            <v>成型C线</v>
          </cell>
          <cell r="D97">
            <v>22</v>
          </cell>
        </row>
        <row r="97">
          <cell r="I97" t="str">
            <v>成型C线</v>
          </cell>
        </row>
        <row r="97">
          <cell r="L97">
            <v>4400</v>
          </cell>
          <cell r="M97">
            <v>169.230769230769</v>
          </cell>
          <cell r="N97">
            <v>518</v>
          </cell>
          <cell r="O97">
            <v>21</v>
          </cell>
          <cell r="P97">
            <v>539</v>
          </cell>
          <cell r="Q97">
            <v>546</v>
          </cell>
          <cell r="R97">
            <v>4146.15384615385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6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30</v>
          </cell>
          <cell r="AK97">
            <v>30</v>
          </cell>
          <cell r="AL97">
            <v>0</v>
          </cell>
          <cell r="AM97">
            <v>0</v>
          </cell>
          <cell r="AN97">
            <v>207.2</v>
          </cell>
          <cell r="AO97">
            <v>273</v>
          </cell>
          <cell r="AP97">
            <v>269.4</v>
          </cell>
          <cell r="AQ97">
            <v>4925.75384615385</v>
          </cell>
          <cell r="AR97">
            <v>45</v>
          </cell>
          <cell r="AS97">
            <v>10.5</v>
          </cell>
          <cell r="AT97">
            <v>0</v>
          </cell>
          <cell r="AU97">
            <v>0</v>
          </cell>
          <cell r="AV97">
            <v>102.036990923077</v>
          </cell>
          <cell r="AW97">
            <v>2050</v>
          </cell>
          <cell r="AX97">
            <v>2808.21685523077</v>
          </cell>
        </row>
        <row r="98">
          <cell r="B98">
            <v>2089</v>
          </cell>
          <cell r="C98" t="str">
            <v>ភា រ៉ា</v>
          </cell>
          <cell r="D98" t="str">
            <v>PHEA RA</v>
          </cell>
          <cell r="E98">
            <v>44694</v>
          </cell>
          <cell r="F98" t="str">
            <v>090883664</v>
          </cell>
          <cell r="G98">
            <v>33420</v>
          </cell>
          <cell r="H98" t="str">
            <v>M</v>
          </cell>
          <cell r="I98" t="str">
            <v>成型D线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23</v>
          </cell>
          <cell r="O98">
            <v>1</v>
          </cell>
          <cell r="P98">
            <v>24</v>
          </cell>
          <cell r="Q98">
            <v>26</v>
          </cell>
          <cell r="R98">
            <v>184.615384615385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9.2</v>
          </cell>
          <cell r="AO98">
            <v>13</v>
          </cell>
          <cell r="AP98">
            <v>12</v>
          </cell>
          <cell r="AQ98">
            <v>218.815384615385</v>
          </cell>
          <cell r="AR98">
            <v>2</v>
          </cell>
          <cell r="AS98">
            <v>0.5</v>
          </cell>
        </row>
        <row r="98">
          <cell r="AU98">
            <v>0</v>
          </cell>
          <cell r="AV98">
            <v>4.53276069230769</v>
          </cell>
          <cell r="AW98">
            <v>100</v>
          </cell>
          <cell r="AX98">
            <v>115.782623923077</v>
          </cell>
        </row>
        <row r="99">
          <cell r="B99">
            <v>1105</v>
          </cell>
          <cell r="C99" t="str">
            <v>លន់ ស្រីនីត</v>
          </cell>
          <cell r="D99" t="str">
            <v>LUN SREYNITH</v>
          </cell>
          <cell r="E99">
            <v>44419</v>
          </cell>
          <cell r="F99" t="str">
            <v>090912156</v>
          </cell>
          <cell r="G99">
            <v>37335</v>
          </cell>
          <cell r="H99" t="str">
            <v>F</v>
          </cell>
          <cell r="I99" t="str">
            <v>成型D线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24</v>
          </cell>
          <cell r="O99">
            <v>1</v>
          </cell>
          <cell r="P99">
            <v>25</v>
          </cell>
          <cell r="Q99">
            <v>26</v>
          </cell>
          <cell r="R99">
            <v>192.307692307692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9.6</v>
          </cell>
          <cell r="AO99">
            <v>13</v>
          </cell>
          <cell r="AP99">
            <v>12.5</v>
          </cell>
          <cell r="AQ99">
            <v>227.407692307692</v>
          </cell>
          <cell r="AR99">
            <v>2</v>
          </cell>
          <cell r="AS99">
            <v>0.5</v>
          </cell>
        </row>
        <row r="99">
          <cell r="AU99">
            <v>0</v>
          </cell>
          <cell r="AV99">
            <v>4.71075034615384</v>
          </cell>
          <cell r="AW99">
            <v>100</v>
          </cell>
          <cell r="AX99">
            <v>124.196941961538</v>
          </cell>
        </row>
        <row r="100">
          <cell r="B100">
            <v>1106</v>
          </cell>
          <cell r="C100" t="str">
            <v>ឡន លីសារ</v>
          </cell>
          <cell r="D100" t="str">
            <v>LORN LISA</v>
          </cell>
          <cell r="E100">
            <v>44419</v>
          </cell>
          <cell r="F100" t="str">
            <v>090943402</v>
          </cell>
          <cell r="G100">
            <v>37590</v>
          </cell>
          <cell r="H100" t="str">
            <v>F</v>
          </cell>
          <cell r="I100" t="str">
            <v>成型D线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24.75</v>
          </cell>
          <cell r="O100">
            <v>1</v>
          </cell>
          <cell r="P100">
            <v>25.75</v>
          </cell>
          <cell r="Q100">
            <v>26</v>
          </cell>
          <cell r="R100">
            <v>198.076923076923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0.25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9.9</v>
          </cell>
          <cell r="AO100">
            <v>13</v>
          </cell>
          <cell r="AP100">
            <v>12.8</v>
          </cell>
          <cell r="AQ100">
            <v>233.776923076923</v>
          </cell>
          <cell r="AR100">
            <v>2</v>
          </cell>
          <cell r="AS100">
            <v>0.5</v>
          </cell>
        </row>
        <row r="100">
          <cell r="AU100">
            <v>0</v>
          </cell>
          <cell r="AV100">
            <v>4.84268896153846</v>
          </cell>
          <cell r="AW100">
            <v>100</v>
          </cell>
          <cell r="AX100">
            <v>130.434234115385</v>
          </cell>
        </row>
        <row r="101">
          <cell r="B101">
            <v>1117</v>
          </cell>
          <cell r="C101" t="str">
            <v>ឌាន​ សីហា​</v>
          </cell>
          <cell r="D101" t="str">
            <v>DEAM SEYHA</v>
          </cell>
          <cell r="E101">
            <v>44419</v>
          </cell>
          <cell r="F101" t="str">
            <v>090945269</v>
          </cell>
          <cell r="G101">
            <v>37511</v>
          </cell>
          <cell r="H101" t="str">
            <v>F</v>
          </cell>
          <cell r="I101" t="str">
            <v>成型D线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24</v>
          </cell>
          <cell r="O101">
            <v>1</v>
          </cell>
          <cell r="P101">
            <v>25</v>
          </cell>
          <cell r="Q101">
            <v>26</v>
          </cell>
          <cell r="R101">
            <v>192.307692307692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7.69230769230769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9.6</v>
          </cell>
          <cell r="AO101">
            <v>13</v>
          </cell>
          <cell r="AP101">
            <v>12.5</v>
          </cell>
          <cell r="AQ101">
            <v>235.1</v>
          </cell>
          <cell r="AR101">
            <v>2</v>
          </cell>
          <cell r="AS101">
            <v>0.5</v>
          </cell>
        </row>
        <row r="101">
          <cell r="AU101">
            <v>0</v>
          </cell>
          <cell r="AV101">
            <v>4.8700965</v>
          </cell>
          <cell r="AW101">
            <v>100</v>
          </cell>
          <cell r="AX101">
            <v>131.7299035</v>
          </cell>
        </row>
        <row r="102">
          <cell r="B102">
            <v>1151</v>
          </cell>
          <cell r="C102" t="str">
            <v>សោម នី</v>
          </cell>
          <cell r="D102" t="str">
            <v>SOM NY</v>
          </cell>
          <cell r="E102">
            <v>44422</v>
          </cell>
          <cell r="F102" t="str">
            <v>090703707</v>
          </cell>
          <cell r="G102">
            <v>29351</v>
          </cell>
          <cell r="H102" t="str">
            <v>F</v>
          </cell>
          <cell r="I102" t="str">
            <v>成型D线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25</v>
          </cell>
          <cell r="O102">
            <v>1</v>
          </cell>
          <cell r="P102">
            <v>26</v>
          </cell>
          <cell r="Q102">
            <v>26</v>
          </cell>
          <cell r="R102">
            <v>200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10</v>
          </cell>
          <cell r="AO102">
            <v>13</v>
          </cell>
          <cell r="AP102">
            <v>13</v>
          </cell>
          <cell r="AQ102">
            <v>236</v>
          </cell>
          <cell r="AR102">
            <v>2</v>
          </cell>
          <cell r="AS102">
            <v>0.5</v>
          </cell>
        </row>
        <row r="102">
          <cell r="AU102">
            <v>0</v>
          </cell>
          <cell r="AV102">
            <v>4.88874</v>
          </cell>
          <cell r="AW102">
            <v>100</v>
          </cell>
          <cell r="AX102">
            <v>132.61126</v>
          </cell>
        </row>
        <row r="103">
          <cell r="B103">
            <v>1232</v>
          </cell>
          <cell r="C103" t="str">
            <v>នៅ ម៉ាឡា</v>
          </cell>
          <cell r="D103" t="str">
            <v>NAOMALA</v>
          </cell>
          <cell r="E103">
            <v>44482</v>
          </cell>
          <cell r="F103" t="str">
            <v>090589971</v>
          </cell>
          <cell r="G103">
            <v>30446</v>
          </cell>
          <cell r="H103" t="str">
            <v>F</v>
          </cell>
          <cell r="I103" t="str">
            <v>成型D线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25</v>
          </cell>
          <cell r="O103">
            <v>1</v>
          </cell>
          <cell r="P103">
            <v>26</v>
          </cell>
          <cell r="Q103">
            <v>26</v>
          </cell>
          <cell r="R103">
            <v>200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10</v>
          </cell>
          <cell r="AO103">
            <v>13</v>
          </cell>
          <cell r="AP103">
            <v>13</v>
          </cell>
          <cell r="AQ103">
            <v>236</v>
          </cell>
          <cell r="AR103">
            <v>2</v>
          </cell>
          <cell r="AS103">
            <v>0.5</v>
          </cell>
        </row>
        <row r="103">
          <cell r="AU103">
            <v>0</v>
          </cell>
          <cell r="AV103">
            <v>4.88874</v>
          </cell>
          <cell r="AW103">
            <v>100</v>
          </cell>
          <cell r="AX103">
            <v>132.61126</v>
          </cell>
        </row>
        <row r="104">
          <cell r="B104">
            <v>2085</v>
          </cell>
          <cell r="C104" t="str">
            <v>ឡាយ វិឡា</v>
          </cell>
          <cell r="D104" t="str">
            <v>LAY VILA</v>
          </cell>
          <cell r="E104">
            <v>44693</v>
          </cell>
          <cell r="F104" t="str">
            <v>090566734</v>
          </cell>
          <cell r="G104">
            <v>30566</v>
          </cell>
          <cell r="H104" t="str">
            <v>F</v>
          </cell>
          <cell r="I104" t="str">
            <v>成型D线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24</v>
          </cell>
          <cell r="O104">
            <v>1</v>
          </cell>
          <cell r="P104">
            <v>25</v>
          </cell>
          <cell r="Q104">
            <v>26</v>
          </cell>
          <cell r="R104">
            <v>192.307692307692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1</v>
          </cell>
          <cell r="AF104">
            <v>7.69230769230769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9.6</v>
          </cell>
          <cell r="AO104">
            <v>13</v>
          </cell>
          <cell r="AP104">
            <v>12.5</v>
          </cell>
          <cell r="AQ104">
            <v>235.1</v>
          </cell>
          <cell r="AR104">
            <v>2</v>
          </cell>
          <cell r="AS104">
            <v>0.5</v>
          </cell>
        </row>
        <row r="104">
          <cell r="AU104">
            <v>0</v>
          </cell>
          <cell r="AV104">
            <v>4.8700965</v>
          </cell>
          <cell r="AW104">
            <v>100</v>
          </cell>
          <cell r="AX104">
            <v>131.7299035</v>
          </cell>
        </row>
        <row r="105">
          <cell r="B105">
            <v>287</v>
          </cell>
          <cell r="C105" t="str">
            <v>អែល ស៊ីម</v>
          </cell>
          <cell r="D105" t="str">
            <v>ERL SOEM</v>
          </cell>
          <cell r="E105">
            <v>44109</v>
          </cell>
          <cell r="F105" t="str">
            <v>090547310</v>
          </cell>
          <cell r="G105">
            <v>30026</v>
          </cell>
          <cell r="H105" t="str">
            <v>M</v>
          </cell>
          <cell r="I105" t="str">
            <v>成型D线</v>
          </cell>
          <cell r="J105">
            <v>0</v>
          </cell>
          <cell r="K105">
            <v>1</v>
          </cell>
          <cell r="L105">
            <v>200</v>
          </cell>
          <cell r="M105">
            <v>7.69230769230769</v>
          </cell>
          <cell r="N105">
            <v>25</v>
          </cell>
          <cell r="O105">
            <v>1</v>
          </cell>
          <cell r="P105">
            <v>26</v>
          </cell>
          <cell r="Q105">
            <v>26</v>
          </cell>
          <cell r="R105">
            <v>200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10</v>
          </cell>
          <cell r="AO105">
            <v>13</v>
          </cell>
          <cell r="AP105">
            <v>13</v>
          </cell>
          <cell r="AQ105">
            <v>236</v>
          </cell>
          <cell r="AR105">
            <v>3</v>
          </cell>
          <cell r="AS105">
            <v>0.5</v>
          </cell>
        </row>
        <row r="105">
          <cell r="AU105">
            <v>0</v>
          </cell>
          <cell r="AV105">
            <v>4.88874</v>
          </cell>
          <cell r="AW105">
            <v>100</v>
          </cell>
          <cell r="AX105">
            <v>133.61126</v>
          </cell>
        </row>
        <row r="106">
          <cell r="B106">
            <v>907</v>
          </cell>
          <cell r="C106" t="str">
            <v>ទូច មករា</v>
          </cell>
          <cell r="D106" t="str">
            <v>THOUCH MAKARA</v>
          </cell>
          <cell r="E106">
            <v>44321</v>
          </cell>
          <cell r="F106" t="str">
            <v>070254604</v>
          </cell>
          <cell r="G106">
            <v>35457</v>
          </cell>
          <cell r="H106" t="str">
            <v>M</v>
          </cell>
          <cell r="I106" t="str">
            <v>成型D线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24.75</v>
          </cell>
          <cell r="O106">
            <v>1</v>
          </cell>
          <cell r="P106">
            <v>25.75</v>
          </cell>
          <cell r="Q106">
            <v>26</v>
          </cell>
          <cell r="R106">
            <v>198.076923076923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0.25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9.9</v>
          </cell>
          <cell r="AO106">
            <v>13</v>
          </cell>
          <cell r="AP106">
            <v>12.8</v>
          </cell>
          <cell r="AQ106">
            <v>233.776923076923</v>
          </cell>
          <cell r="AR106">
            <v>2</v>
          </cell>
          <cell r="AS106">
            <v>0.5</v>
          </cell>
        </row>
        <row r="106">
          <cell r="AU106">
            <v>0</v>
          </cell>
          <cell r="AV106">
            <v>4.84268896153846</v>
          </cell>
          <cell r="AW106">
            <v>100</v>
          </cell>
          <cell r="AX106">
            <v>130.434234115385</v>
          </cell>
        </row>
        <row r="107">
          <cell r="B107">
            <v>574</v>
          </cell>
          <cell r="C107" t="str">
            <v>ញ៉ាញ់ ចិន្តា</v>
          </cell>
          <cell r="D107" t="str">
            <v>NHANH CHENDA</v>
          </cell>
          <cell r="E107">
            <v>44140</v>
          </cell>
          <cell r="F107" t="str">
            <v>090719096</v>
          </cell>
          <cell r="G107">
            <v>34265</v>
          </cell>
          <cell r="H107" t="str">
            <v>F</v>
          </cell>
          <cell r="I107" t="str">
            <v>成型D线</v>
          </cell>
          <cell r="J107">
            <v>0</v>
          </cell>
          <cell r="K107">
            <v>1</v>
          </cell>
          <cell r="L107">
            <v>200</v>
          </cell>
          <cell r="M107">
            <v>7.69230769230769</v>
          </cell>
          <cell r="N107">
            <v>24</v>
          </cell>
          <cell r="O107">
            <v>1</v>
          </cell>
          <cell r="P107">
            <v>25</v>
          </cell>
          <cell r="Q107">
            <v>26</v>
          </cell>
          <cell r="R107">
            <v>192.307692307692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9.6</v>
          </cell>
          <cell r="AO107">
            <v>13</v>
          </cell>
          <cell r="AP107">
            <v>12.5</v>
          </cell>
          <cell r="AQ107">
            <v>227.407692307692</v>
          </cell>
          <cell r="AR107">
            <v>3</v>
          </cell>
          <cell r="AS107">
            <v>0.5</v>
          </cell>
        </row>
        <row r="107">
          <cell r="AU107">
            <v>0</v>
          </cell>
          <cell r="AV107">
            <v>4.71075034615384</v>
          </cell>
          <cell r="AW107">
            <v>100</v>
          </cell>
          <cell r="AX107">
            <v>125.196941961538</v>
          </cell>
        </row>
        <row r="108">
          <cell r="B108">
            <v>699</v>
          </cell>
          <cell r="C108" t="str">
            <v>ណន សាម៉ុល</v>
          </cell>
          <cell r="D108" t="str">
            <v>NON SAMOL</v>
          </cell>
          <cell r="E108">
            <v>44200</v>
          </cell>
          <cell r="F108" t="str">
            <v>090903843</v>
          </cell>
          <cell r="G108">
            <v>36634</v>
          </cell>
          <cell r="H108" t="str">
            <v>M</v>
          </cell>
          <cell r="I108" t="str">
            <v>成型D线</v>
          </cell>
          <cell r="J108">
            <v>0</v>
          </cell>
          <cell r="K108">
            <v>0</v>
          </cell>
          <cell r="L108">
            <v>200</v>
          </cell>
          <cell r="M108">
            <v>7.69230769230769</v>
          </cell>
          <cell r="N108">
            <v>23.5</v>
          </cell>
          <cell r="O108">
            <v>1</v>
          </cell>
          <cell r="P108">
            <v>24.5</v>
          </cell>
          <cell r="Q108">
            <v>26</v>
          </cell>
          <cell r="R108">
            <v>188.461538461538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1.5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9.4</v>
          </cell>
          <cell r="AO108">
            <v>13</v>
          </cell>
          <cell r="AP108">
            <v>12.2</v>
          </cell>
          <cell r="AQ108">
            <v>223.061538461538</v>
          </cell>
          <cell r="AR108">
            <v>3</v>
          </cell>
          <cell r="AS108">
            <v>0.5</v>
          </cell>
        </row>
        <row r="108">
          <cell r="AU108">
            <v>0</v>
          </cell>
          <cell r="AV108">
            <v>4.62071976923077</v>
          </cell>
          <cell r="AW108">
            <v>100</v>
          </cell>
          <cell r="AX108">
            <v>120.940818692308</v>
          </cell>
        </row>
        <row r="109">
          <cell r="B109">
            <v>922</v>
          </cell>
          <cell r="C109" t="str">
            <v>សឿន ស៊ីណាត</v>
          </cell>
          <cell r="D109" t="str">
            <v>SOEUN SINAT</v>
          </cell>
          <cell r="E109">
            <v>44326</v>
          </cell>
          <cell r="F109" t="str">
            <v>090860991</v>
          </cell>
          <cell r="G109">
            <v>32152</v>
          </cell>
          <cell r="H109" t="str">
            <v>F</v>
          </cell>
          <cell r="I109" t="str">
            <v>成型D线</v>
          </cell>
          <cell r="J109">
            <v>0</v>
          </cell>
          <cell r="K109">
            <v>0</v>
          </cell>
          <cell r="L109">
            <v>200</v>
          </cell>
          <cell r="M109">
            <v>7.69230769230769</v>
          </cell>
          <cell r="N109">
            <v>25</v>
          </cell>
          <cell r="O109">
            <v>1</v>
          </cell>
          <cell r="P109">
            <v>26</v>
          </cell>
          <cell r="Q109">
            <v>26</v>
          </cell>
          <cell r="R109">
            <v>200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10</v>
          </cell>
          <cell r="AO109">
            <v>13</v>
          </cell>
          <cell r="AP109">
            <v>13</v>
          </cell>
          <cell r="AQ109">
            <v>236</v>
          </cell>
          <cell r="AR109">
            <v>2</v>
          </cell>
          <cell r="AS109">
            <v>0.5</v>
          </cell>
        </row>
        <row r="109">
          <cell r="AU109">
            <v>0</v>
          </cell>
          <cell r="AV109">
            <v>4.88874</v>
          </cell>
          <cell r="AW109">
            <v>100</v>
          </cell>
          <cell r="AX109">
            <v>132.61126</v>
          </cell>
        </row>
        <row r="110">
          <cell r="B110">
            <v>1011</v>
          </cell>
          <cell r="C110" t="str">
            <v>ញ៉ែម សុភា</v>
          </cell>
          <cell r="D110" t="str">
            <v>NHEM SOPHEA </v>
          </cell>
          <cell r="E110">
            <v>44404</v>
          </cell>
          <cell r="F110" t="str">
            <v>090852226</v>
          </cell>
          <cell r="G110">
            <v>35226</v>
          </cell>
          <cell r="H110" t="str">
            <v>M</v>
          </cell>
          <cell r="I110" t="str">
            <v>成型D线</v>
          </cell>
          <cell r="J110">
            <v>0</v>
          </cell>
          <cell r="K110">
            <v>0</v>
          </cell>
          <cell r="L110">
            <v>200</v>
          </cell>
          <cell r="M110">
            <v>7.69230769230769</v>
          </cell>
          <cell r="N110">
            <v>24</v>
          </cell>
          <cell r="O110">
            <v>1</v>
          </cell>
          <cell r="P110">
            <v>25</v>
          </cell>
          <cell r="Q110">
            <v>26</v>
          </cell>
          <cell r="R110">
            <v>192.307692307692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9.6</v>
          </cell>
          <cell r="AO110">
            <v>13</v>
          </cell>
          <cell r="AP110">
            <v>12.5</v>
          </cell>
          <cell r="AQ110">
            <v>227.407692307692</v>
          </cell>
          <cell r="AR110">
            <v>2</v>
          </cell>
          <cell r="AS110">
            <v>0.5</v>
          </cell>
        </row>
        <row r="110">
          <cell r="AU110">
            <v>0</v>
          </cell>
          <cell r="AV110">
            <v>4.71075034615384</v>
          </cell>
          <cell r="AW110">
            <v>100</v>
          </cell>
          <cell r="AX110">
            <v>124.196941961538</v>
          </cell>
        </row>
        <row r="111">
          <cell r="B111">
            <v>1390</v>
          </cell>
          <cell r="C111" t="str">
            <v>ឥន ស្រីមុំ</v>
          </cell>
          <cell r="D111" t="str">
            <v>EN SREYMOM</v>
          </cell>
          <cell r="E111">
            <v>44531</v>
          </cell>
          <cell r="F111">
            <v>90637361</v>
          </cell>
          <cell r="G111">
            <v>30591</v>
          </cell>
          <cell r="H111" t="str">
            <v>F</v>
          </cell>
          <cell r="I111" t="str">
            <v>成型D线</v>
          </cell>
          <cell r="J111">
            <v>0</v>
          </cell>
          <cell r="K111">
            <v>0</v>
          </cell>
          <cell r="L111">
            <v>200</v>
          </cell>
          <cell r="M111">
            <v>7.69230769230769</v>
          </cell>
          <cell r="N111">
            <v>25</v>
          </cell>
          <cell r="O111">
            <v>1</v>
          </cell>
          <cell r="P111">
            <v>26</v>
          </cell>
          <cell r="Q111">
            <v>26</v>
          </cell>
          <cell r="R111">
            <v>200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10</v>
          </cell>
          <cell r="AO111">
            <v>13</v>
          </cell>
          <cell r="AP111">
            <v>13</v>
          </cell>
          <cell r="AQ111">
            <v>236</v>
          </cell>
          <cell r="AR111">
            <v>2</v>
          </cell>
          <cell r="AS111">
            <v>0.5</v>
          </cell>
        </row>
        <row r="111">
          <cell r="AU111">
            <v>0</v>
          </cell>
          <cell r="AV111">
            <v>4.88874</v>
          </cell>
          <cell r="AW111">
            <v>100</v>
          </cell>
          <cell r="AX111">
            <v>132.61126</v>
          </cell>
        </row>
        <row r="112">
          <cell r="B112">
            <v>1472</v>
          </cell>
          <cell r="C112" t="str">
            <v>ស​​ ស្រី​​ ពៅ</v>
          </cell>
          <cell r="D112" t="str">
            <v>SOR SREYPOV</v>
          </cell>
          <cell r="E112">
            <v>44551</v>
          </cell>
          <cell r="F112">
            <v>90941376</v>
          </cell>
          <cell r="G112">
            <v>36913</v>
          </cell>
          <cell r="H112" t="str">
            <v>F</v>
          </cell>
          <cell r="I112" t="str">
            <v>成型D线</v>
          </cell>
          <cell r="J112">
            <v>0</v>
          </cell>
          <cell r="K112">
            <v>0</v>
          </cell>
          <cell r="L112">
            <v>200</v>
          </cell>
          <cell r="M112">
            <v>7.69230769230769</v>
          </cell>
          <cell r="N112">
            <v>25</v>
          </cell>
          <cell r="O112">
            <v>1</v>
          </cell>
          <cell r="P112">
            <v>26</v>
          </cell>
          <cell r="Q112">
            <v>26</v>
          </cell>
          <cell r="R112">
            <v>200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10</v>
          </cell>
          <cell r="AO112">
            <v>13</v>
          </cell>
          <cell r="AP112">
            <v>13</v>
          </cell>
          <cell r="AQ112">
            <v>236</v>
          </cell>
          <cell r="AR112">
            <v>2</v>
          </cell>
          <cell r="AS112">
            <v>0.5</v>
          </cell>
        </row>
        <row r="112">
          <cell r="AU112">
            <v>0</v>
          </cell>
          <cell r="AV112">
            <v>4.88874</v>
          </cell>
          <cell r="AW112">
            <v>100</v>
          </cell>
          <cell r="AX112">
            <v>132.61126</v>
          </cell>
        </row>
        <row r="113">
          <cell r="B113">
            <v>1604</v>
          </cell>
          <cell r="C113" t="str">
            <v>មាស ហែរ</v>
          </cell>
          <cell r="D113" t="str">
            <v>HEAS HE</v>
          </cell>
          <cell r="E113">
            <v>44575</v>
          </cell>
          <cell r="F113">
            <v>90666891</v>
          </cell>
          <cell r="G113">
            <v>36618</v>
          </cell>
          <cell r="H113" t="str">
            <v>M</v>
          </cell>
          <cell r="I113" t="str">
            <v>成型大包装</v>
          </cell>
          <cell r="J113">
            <v>0</v>
          </cell>
          <cell r="K113">
            <v>0</v>
          </cell>
          <cell r="L113">
            <v>200</v>
          </cell>
          <cell r="M113">
            <v>7.69230769230769</v>
          </cell>
          <cell r="N113">
            <v>25</v>
          </cell>
          <cell r="O113">
            <v>1</v>
          </cell>
          <cell r="P113">
            <v>26</v>
          </cell>
          <cell r="Q113">
            <v>26</v>
          </cell>
          <cell r="R113">
            <v>200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10</v>
          </cell>
          <cell r="AO113">
            <v>13</v>
          </cell>
          <cell r="AP113">
            <v>13</v>
          </cell>
          <cell r="AQ113">
            <v>236</v>
          </cell>
          <cell r="AR113">
            <v>2</v>
          </cell>
          <cell r="AS113">
            <v>0.5</v>
          </cell>
        </row>
        <row r="113">
          <cell r="AU113">
            <v>0</v>
          </cell>
          <cell r="AV113">
            <v>4.88874</v>
          </cell>
          <cell r="AW113">
            <v>100</v>
          </cell>
          <cell r="AX113">
            <v>132.61126</v>
          </cell>
        </row>
        <row r="114">
          <cell r="B114">
            <v>1732</v>
          </cell>
          <cell r="C114" t="str">
            <v>ស៊ឹម នីសា</v>
          </cell>
          <cell r="D114" t="str">
            <v>SOME NYSA</v>
          </cell>
          <cell r="E114">
            <v>44589</v>
          </cell>
          <cell r="F114">
            <v>90956176</v>
          </cell>
          <cell r="G114">
            <v>37923</v>
          </cell>
          <cell r="H114" t="str">
            <v>F</v>
          </cell>
          <cell r="I114" t="str">
            <v>成型D线</v>
          </cell>
          <cell r="J114">
            <v>0</v>
          </cell>
          <cell r="K114">
            <v>0</v>
          </cell>
          <cell r="L114">
            <v>200</v>
          </cell>
          <cell r="M114">
            <v>7.69230769230769</v>
          </cell>
          <cell r="N114">
            <v>23.5</v>
          </cell>
          <cell r="O114">
            <v>1</v>
          </cell>
          <cell r="P114">
            <v>24.5</v>
          </cell>
          <cell r="Q114">
            <v>26</v>
          </cell>
          <cell r="R114">
            <v>188.461538461538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1.5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9.4</v>
          </cell>
          <cell r="AO114">
            <v>13</v>
          </cell>
          <cell r="AP114">
            <v>12.2</v>
          </cell>
          <cell r="AQ114">
            <v>223.061538461538</v>
          </cell>
          <cell r="AR114">
            <v>2</v>
          </cell>
          <cell r="AS114">
            <v>0.5</v>
          </cell>
        </row>
        <row r="114">
          <cell r="AU114">
            <v>0</v>
          </cell>
          <cell r="AV114">
            <v>4.62071976923077</v>
          </cell>
          <cell r="AW114">
            <v>100</v>
          </cell>
          <cell r="AX114">
            <v>119.940818692308</v>
          </cell>
        </row>
        <row r="115">
          <cell r="B115">
            <v>1530</v>
          </cell>
          <cell r="C115" t="str">
            <v>អាន វិចនា</v>
          </cell>
          <cell r="D115" t="str">
            <v>AN VECHNA</v>
          </cell>
          <cell r="E115">
            <v>44559</v>
          </cell>
          <cell r="F115">
            <v>90957141</v>
          </cell>
          <cell r="G115">
            <v>37921</v>
          </cell>
          <cell r="H115" t="str">
            <v>F</v>
          </cell>
          <cell r="I115" t="str">
            <v>成型D线</v>
          </cell>
          <cell r="J115">
            <v>0</v>
          </cell>
          <cell r="K115">
            <v>0</v>
          </cell>
          <cell r="L115">
            <v>200</v>
          </cell>
          <cell r="M115">
            <v>7.69230769230769</v>
          </cell>
          <cell r="N115">
            <v>24</v>
          </cell>
          <cell r="O115">
            <v>1</v>
          </cell>
          <cell r="P115">
            <v>25</v>
          </cell>
          <cell r="Q115">
            <v>26</v>
          </cell>
          <cell r="R115">
            <v>192.307692307692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9.6</v>
          </cell>
          <cell r="AO115">
            <v>13</v>
          </cell>
          <cell r="AP115">
            <v>12.5</v>
          </cell>
          <cell r="AQ115">
            <v>227.407692307692</v>
          </cell>
          <cell r="AR115">
            <v>2</v>
          </cell>
          <cell r="AS115">
            <v>0.5</v>
          </cell>
        </row>
        <row r="115">
          <cell r="AU115">
            <v>0</v>
          </cell>
          <cell r="AV115">
            <v>4.71075034615384</v>
          </cell>
          <cell r="AW115">
            <v>100</v>
          </cell>
          <cell r="AX115">
            <v>124.196941961538</v>
          </cell>
        </row>
        <row r="116">
          <cell r="B116">
            <v>2114</v>
          </cell>
          <cell r="C116" t="str">
            <v>ថាវ ផល្លី</v>
          </cell>
          <cell r="D116" t="str">
            <v>THAV PHALLY</v>
          </cell>
          <cell r="E116">
            <v>44705</v>
          </cell>
          <cell r="F116" t="str">
            <v>090955320</v>
          </cell>
          <cell r="G116">
            <v>37915</v>
          </cell>
          <cell r="H116" t="str">
            <v>F</v>
          </cell>
          <cell r="I116" t="str">
            <v>成型D线</v>
          </cell>
          <cell r="J116">
            <v>0</v>
          </cell>
          <cell r="K116">
            <v>0</v>
          </cell>
          <cell r="L116">
            <v>200</v>
          </cell>
          <cell r="M116">
            <v>7.69230769230769</v>
          </cell>
          <cell r="N116">
            <v>25</v>
          </cell>
          <cell r="O116">
            <v>1</v>
          </cell>
          <cell r="P116">
            <v>26</v>
          </cell>
          <cell r="Q116">
            <v>26</v>
          </cell>
          <cell r="R116">
            <v>200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10</v>
          </cell>
          <cell r="AO116">
            <v>13</v>
          </cell>
          <cell r="AP116">
            <v>13</v>
          </cell>
          <cell r="AQ116">
            <v>236</v>
          </cell>
          <cell r="AR116">
            <v>2</v>
          </cell>
          <cell r="AS116">
            <v>0.5</v>
          </cell>
        </row>
        <row r="116">
          <cell r="AU116">
            <v>0</v>
          </cell>
          <cell r="AV116">
            <v>4.88874</v>
          </cell>
          <cell r="AW116">
            <v>100</v>
          </cell>
          <cell r="AX116">
            <v>132.61126</v>
          </cell>
        </row>
        <row r="117">
          <cell r="B117">
            <v>2125</v>
          </cell>
          <cell r="C117" t="str">
            <v>ញ៉ណ សុភត្រា</v>
          </cell>
          <cell r="D117" t="str">
            <v>NHORN SOPHEAKTRA</v>
          </cell>
          <cell r="E117">
            <v>44711</v>
          </cell>
          <cell r="F117" t="str">
            <v>090480905</v>
          </cell>
          <cell r="G117">
            <v>33714</v>
          </cell>
          <cell r="H117" t="str">
            <v>M</v>
          </cell>
          <cell r="I117" t="str">
            <v>成型大包装</v>
          </cell>
          <cell r="J117">
            <v>0</v>
          </cell>
          <cell r="K117">
            <v>0</v>
          </cell>
          <cell r="L117">
            <v>200</v>
          </cell>
          <cell r="M117">
            <v>7.69230769230769</v>
          </cell>
          <cell r="N117">
            <v>25</v>
          </cell>
          <cell r="O117">
            <v>1</v>
          </cell>
          <cell r="P117">
            <v>26</v>
          </cell>
          <cell r="Q117">
            <v>26</v>
          </cell>
          <cell r="R117">
            <v>200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10</v>
          </cell>
          <cell r="AO117">
            <v>13</v>
          </cell>
          <cell r="AP117">
            <v>13</v>
          </cell>
          <cell r="AQ117">
            <v>236</v>
          </cell>
          <cell r="AR117">
            <v>2</v>
          </cell>
          <cell r="AS117">
            <v>0.5</v>
          </cell>
        </row>
        <row r="117">
          <cell r="AU117">
            <v>0</v>
          </cell>
          <cell r="AV117">
            <v>4.88874</v>
          </cell>
          <cell r="AW117">
            <v>100</v>
          </cell>
          <cell r="AX117">
            <v>132.61126</v>
          </cell>
        </row>
        <row r="118">
          <cell r="B118">
            <v>2058</v>
          </cell>
          <cell r="C118" t="str">
            <v>ខេង ខឿន</v>
          </cell>
          <cell r="D118" t="str">
            <v>KHENG KHOEUN</v>
          </cell>
          <cell r="E118">
            <v>44683</v>
          </cell>
          <cell r="F118" t="str">
            <v>020265331(01)</v>
          </cell>
          <cell r="G118">
            <v>29469</v>
          </cell>
          <cell r="H118" t="str">
            <v>M</v>
          </cell>
          <cell r="I118" t="str">
            <v>成型D线</v>
          </cell>
          <cell r="J118">
            <v>0</v>
          </cell>
          <cell r="K118">
            <v>0</v>
          </cell>
          <cell r="L118">
            <v>200</v>
          </cell>
          <cell r="M118">
            <v>7.69230769230769</v>
          </cell>
          <cell r="N118">
            <v>25</v>
          </cell>
          <cell r="O118">
            <v>1</v>
          </cell>
          <cell r="P118">
            <v>26</v>
          </cell>
          <cell r="Q118">
            <v>26</v>
          </cell>
          <cell r="R118">
            <v>200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10</v>
          </cell>
          <cell r="AO118">
            <v>13</v>
          </cell>
          <cell r="AP118">
            <v>13</v>
          </cell>
          <cell r="AQ118">
            <v>236</v>
          </cell>
          <cell r="AR118">
            <v>2</v>
          </cell>
          <cell r="AS118">
            <v>0.5</v>
          </cell>
        </row>
        <row r="118">
          <cell r="AU118">
            <v>0</v>
          </cell>
          <cell r="AV118">
            <v>4.88874</v>
          </cell>
          <cell r="AW118">
            <v>100</v>
          </cell>
          <cell r="AX118">
            <v>132.61126</v>
          </cell>
        </row>
        <row r="119">
          <cell r="B119">
            <v>2174</v>
          </cell>
          <cell r="C119" t="str">
            <v>គឹម សីហា</v>
          </cell>
          <cell r="D119" t="str">
            <v>KIM SEYHA</v>
          </cell>
          <cell r="E119">
            <v>44733</v>
          </cell>
          <cell r="F119" t="str">
            <v>090964607</v>
          </cell>
          <cell r="G119">
            <v>37773</v>
          </cell>
          <cell r="H119" t="str">
            <v>M</v>
          </cell>
          <cell r="I119" t="str">
            <v>成型D线</v>
          </cell>
          <cell r="J119">
            <v>0</v>
          </cell>
          <cell r="K119">
            <v>0</v>
          </cell>
          <cell r="L119">
            <v>200</v>
          </cell>
          <cell r="M119">
            <v>7.69230769230769</v>
          </cell>
          <cell r="N119">
            <v>24.875</v>
          </cell>
          <cell r="O119">
            <v>1</v>
          </cell>
          <cell r="P119">
            <v>25.875</v>
          </cell>
          <cell r="Q119">
            <v>26</v>
          </cell>
          <cell r="R119">
            <v>199.038461538461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0.125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9.9</v>
          </cell>
          <cell r="AO119">
            <v>13</v>
          </cell>
          <cell r="AP119">
            <v>12.9</v>
          </cell>
          <cell r="AQ119">
            <v>234.838461538461</v>
          </cell>
        </row>
        <row r="119">
          <cell r="AS119">
            <v>0.5</v>
          </cell>
        </row>
        <row r="119">
          <cell r="AU119">
            <v>0</v>
          </cell>
          <cell r="AV119">
            <v>4.86467873076923</v>
          </cell>
          <cell r="AW119">
            <v>100</v>
          </cell>
          <cell r="AX119">
            <v>129.473782807692</v>
          </cell>
        </row>
        <row r="120">
          <cell r="B120" t="str">
            <v>合计：</v>
          </cell>
          <cell r="C120" t="str">
            <v>成型D线</v>
          </cell>
          <cell r="D120">
            <v>22</v>
          </cell>
        </row>
        <row r="120">
          <cell r="I120" t="str">
            <v>成型D线</v>
          </cell>
        </row>
        <row r="120">
          <cell r="L120">
            <v>4400</v>
          </cell>
          <cell r="M120">
            <v>169.230769230769</v>
          </cell>
          <cell r="N120">
            <v>538.375</v>
          </cell>
          <cell r="O120">
            <v>22</v>
          </cell>
          <cell r="P120">
            <v>560.375</v>
          </cell>
          <cell r="Q120">
            <v>572</v>
          </cell>
          <cell r="R120">
            <v>4310.57692307692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1.5</v>
          </cell>
          <cell r="AA120">
            <v>1</v>
          </cell>
          <cell r="AB120">
            <v>7.69230769230769</v>
          </cell>
          <cell r="AC120">
            <v>0</v>
          </cell>
          <cell r="AD120">
            <v>0</v>
          </cell>
          <cell r="AE120">
            <v>1</v>
          </cell>
          <cell r="AF120">
            <v>7.69230769230769</v>
          </cell>
          <cell r="AG120">
            <v>8.125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215.3</v>
          </cell>
          <cell r="AO120">
            <v>286</v>
          </cell>
          <cell r="AP120">
            <v>279.9</v>
          </cell>
          <cell r="AQ120">
            <v>5107.16153846154</v>
          </cell>
          <cell r="AR120">
            <v>45</v>
          </cell>
          <cell r="AS120">
            <v>11</v>
          </cell>
          <cell r="AT120">
            <v>0</v>
          </cell>
          <cell r="AU120">
            <v>0</v>
          </cell>
          <cell r="AV120">
            <v>105.794851269231</v>
          </cell>
          <cell r="AW120">
            <v>2200</v>
          </cell>
          <cell r="AX120">
            <v>2835.36668719231</v>
          </cell>
        </row>
        <row r="121">
          <cell r="B121">
            <v>1120</v>
          </cell>
          <cell r="C121" t="str">
            <v>ម៉ៅ ទ្រី</v>
          </cell>
          <cell r="D121" t="str">
            <v>MAO TRY</v>
          </cell>
          <cell r="E121">
            <v>44419</v>
          </cell>
          <cell r="F121" t="str">
            <v>090579392</v>
          </cell>
          <cell r="G121">
            <v>35170</v>
          </cell>
          <cell r="H121" t="str">
            <v>M</v>
          </cell>
          <cell r="I121" t="str">
            <v>成型E线</v>
          </cell>
          <cell r="J121">
            <v>0</v>
          </cell>
          <cell r="K121">
            <v>0</v>
          </cell>
          <cell r="L121">
            <v>200</v>
          </cell>
          <cell r="M121">
            <v>7.69230769230769</v>
          </cell>
          <cell r="N121">
            <v>25</v>
          </cell>
          <cell r="O121">
            <v>1</v>
          </cell>
          <cell r="P121">
            <v>26</v>
          </cell>
          <cell r="Q121">
            <v>26</v>
          </cell>
          <cell r="R121">
            <v>200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</v>
          </cell>
          <cell r="AO121">
            <v>13</v>
          </cell>
          <cell r="AP121">
            <v>13</v>
          </cell>
          <cell r="AQ121">
            <v>236</v>
          </cell>
          <cell r="AR121">
            <v>2</v>
          </cell>
          <cell r="AS121">
            <v>0.5</v>
          </cell>
        </row>
        <row r="121">
          <cell r="AU121">
            <v>0</v>
          </cell>
          <cell r="AV121">
            <v>4.88874</v>
          </cell>
          <cell r="AW121">
            <v>100</v>
          </cell>
          <cell r="AX121">
            <v>132.61126</v>
          </cell>
        </row>
        <row r="122">
          <cell r="B122">
            <v>648</v>
          </cell>
          <cell r="C122" t="str">
            <v>ធឿន ចំប៉ី</v>
          </cell>
          <cell r="D122" t="str">
            <v>THOEURN CHOMBY</v>
          </cell>
          <cell r="E122">
            <v>44187</v>
          </cell>
          <cell r="F122" t="str">
            <v>090832855</v>
          </cell>
          <cell r="G122">
            <v>36252</v>
          </cell>
          <cell r="H122" t="str">
            <v>F</v>
          </cell>
          <cell r="I122" t="str">
            <v>成型E线</v>
          </cell>
          <cell r="J122">
            <v>0</v>
          </cell>
          <cell r="K122">
            <v>0</v>
          </cell>
          <cell r="L122">
            <v>200</v>
          </cell>
          <cell r="M122">
            <v>7.69230769230769</v>
          </cell>
          <cell r="N122">
            <v>24</v>
          </cell>
          <cell r="O122">
            <v>1</v>
          </cell>
          <cell r="P122">
            <v>25</v>
          </cell>
          <cell r="Q122">
            <v>26</v>
          </cell>
          <cell r="R122">
            <v>192.307692307692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9.6</v>
          </cell>
          <cell r="AO122">
            <v>13</v>
          </cell>
          <cell r="AP122">
            <v>12.5</v>
          </cell>
          <cell r="AQ122">
            <v>227.407692307692</v>
          </cell>
          <cell r="AR122">
            <v>3</v>
          </cell>
          <cell r="AS122">
            <v>0.5</v>
          </cell>
        </row>
        <row r="122">
          <cell r="AU122">
            <v>0</v>
          </cell>
          <cell r="AV122">
            <v>4.71075034615384</v>
          </cell>
          <cell r="AW122">
            <v>100</v>
          </cell>
          <cell r="AX122">
            <v>125.196941961538</v>
          </cell>
        </row>
        <row r="123">
          <cell r="B123">
            <v>1699</v>
          </cell>
          <cell r="C123" t="str">
            <v>យ៉ុង សាលាប</v>
          </cell>
          <cell r="D123" t="str">
            <v>YONG SALEAP</v>
          </cell>
          <cell r="E123">
            <v>44586</v>
          </cell>
          <cell r="F123">
            <v>90934265</v>
          </cell>
          <cell r="G123">
            <v>37417</v>
          </cell>
          <cell r="H123" t="str">
            <v>M</v>
          </cell>
          <cell r="I123" t="str">
            <v>成型E线</v>
          </cell>
          <cell r="J123">
            <v>0</v>
          </cell>
          <cell r="K123">
            <v>0</v>
          </cell>
          <cell r="L123">
            <v>200</v>
          </cell>
          <cell r="M123">
            <v>7.69230769230769</v>
          </cell>
          <cell r="N123">
            <v>23</v>
          </cell>
          <cell r="O123">
            <v>1</v>
          </cell>
          <cell r="P123">
            <v>24</v>
          </cell>
          <cell r="Q123">
            <v>26</v>
          </cell>
          <cell r="R123">
            <v>184.615384615385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9.2</v>
          </cell>
          <cell r="AO123">
            <v>13</v>
          </cell>
          <cell r="AP123">
            <v>12</v>
          </cell>
          <cell r="AQ123">
            <v>218.815384615385</v>
          </cell>
          <cell r="AR123">
            <v>2</v>
          </cell>
          <cell r="AS123">
            <v>0.5</v>
          </cell>
        </row>
        <row r="123">
          <cell r="AU123">
            <v>0</v>
          </cell>
          <cell r="AV123">
            <v>4.53276069230769</v>
          </cell>
          <cell r="AW123">
            <v>100</v>
          </cell>
          <cell r="AX123">
            <v>115.782623923077</v>
          </cell>
        </row>
        <row r="124">
          <cell r="B124">
            <v>1995</v>
          </cell>
          <cell r="C124" t="str">
            <v>មាស ហៃ</v>
          </cell>
          <cell r="D124" t="str">
            <v>MEAS HAI</v>
          </cell>
          <cell r="E124">
            <v>44639</v>
          </cell>
          <cell r="F124">
            <v>90846635</v>
          </cell>
          <cell r="G124">
            <v>36924</v>
          </cell>
          <cell r="H124" t="str">
            <v>M</v>
          </cell>
          <cell r="I124" t="str">
            <v>成型大包装</v>
          </cell>
          <cell r="J124">
            <v>0</v>
          </cell>
          <cell r="K124">
            <v>0</v>
          </cell>
          <cell r="L124">
            <v>200</v>
          </cell>
          <cell r="M124">
            <v>7.69230769230769</v>
          </cell>
          <cell r="N124">
            <v>25</v>
          </cell>
          <cell r="O124">
            <v>1</v>
          </cell>
          <cell r="P124">
            <v>26</v>
          </cell>
          <cell r="Q124">
            <v>26</v>
          </cell>
          <cell r="R124">
            <v>200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10</v>
          </cell>
          <cell r="AO124">
            <v>13</v>
          </cell>
          <cell r="AP124">
            <v>13</v>
          </cell>
          <cell r="AQ124">
            <v>236</v>
          </cell>
          <cell r="AR124">
            <v>2</v>
          </cell>
          <cell r="AS124">
            <v>0.5</v>
          </cell>
        </row>
        <row r="124">
          <cell r="AU124">
            <v>0</v>
          </cell>
          <cell r="AV124">
            <v>4.88874</v>
          </cell>
          <cell r="AW124">
            <v>100</v>
          </cell>
          <cell r="AX124">
            <v>132.61126</v>
          </cell>
        </row>
        <row r="125">
          <cell r="B125">
            <v>1818</v>
          </cell>
          <cell r="C125" t="str">
            <v>ម៉ុល រី</v>
          </cell>
          <cell r="D125" t="str">
            <v>MOL RY</v>
          </cell>
          <cell r="E125">
            <v>44601</v>
          </cell>
          <cell r="F125">
            <v>90783569</v>
          </cell>
          <cell r="G125">
            <v>29861</v>
          </cell>
          <cell r="H125" t="str">
            <v>F</v>
          </cell>
          <cell r="I125" t="str">
            <v>成型E线</v>
          </cell>
          <cell r="J125">
            <v>0</v>
          </cell>
          <cell r="K125">
            <v>0</v>
          </cell>
          <cell r="L125">
            <v>200</v>
          </cell>
          <cell r="M125">
            <v>7.69230769230769</v>
          </cell>
          <cell r="N125">
            <v>23</v>
          </cell>
          <cell r="O125">
            <v>1</v>
          </cell>
          <cell r="P125">
            <v>24</v>
          </cell>
          <cell r="Q125">
            <v>26</v>
          </cell>
          <cell r="R125">
            <v>184.615384615385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</v>
          </cell>
          <cell r="AF125">
            <v>7.69230769230769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9.2</v>
          </cell>
          <cell r="AO125">
            <v>13</v>
          </cell>
          <cell r="AP125">
            <v>12</v>
          </cell>
          <cell r="AQ125">
            <v>226.507692307692</v>
          </cell>
          <cell r="AR125">
            <v>2</v>
          </cell>
          <cell r="AS125">
            <v>0.5</v>
          </cell>
        </row>
        <row r="125">
          <cell r="AU125">
            <v>0</v>
          </cell>
          <cell r="AV125">
            <v>4.69210684615385</v>
          </cell>
          <cell r="AW125">
            <v>100</v>
          </cell>
          <cell r="AX125">
            <v>123.315585461538</v>
          </cell>
        </row>
        <row r="126">
          <cell r="B126">
            <v>1862</v>
          </cell>
          <cell r="C126" t="str">
            <v>អ៊ុង សាវន</v>
          </cell>
          <cell r="D126" t="str">
            <v>UNG SAVON</v>
          </cell>
          <cell r="E126">
            <v>44614</v>
          </cell>
          <cell r="F126">
            <v>90871385</v>
          </cell>
          <cell r="G126">
            <v>33655</v>
          </cell>
          <cell r="H126" t="str">
            <v>F</v>
          </cell>
          <cell r="I126" t="str">
            <v>成型E线</v>
          </cell>
          <cell r="J126">
            <v>0</v>
          </cell>
          <cell r="K126">
            <v>0</v>
          </cell>
          <cell r="L126">
            <v>200</v>
          </cell>
          <cell r="M126">
            <v>7.69230769230769</v>
          </cell>
          <cell r="N126">
            <v>24</v>
          </cell>
          <cell r="O126">
            <v>1</v>
          </cell>
          <cell r="P126">
            <v>25</v>
          </cell>
          <cell r="Q126">
            <v>26</v>
          </cell>
          <cell r="R126">
            <v>192.307692307692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9.6</v>
          </cell>
          <cell r="AO126">
            <v>13</v>
          </cell>
          <cell r="AP126">
            <v>12.5</v>
          </cell>
          <cell r="AQ126">
            <v>227.407692307692</v>
          </cell>
          <cell r="AR126">
            <v>2</v>
          </cell>
          <cell r="AS126">
            <v>0.5</v>
          </cell>
        </row>
        <row r="126">
          <cell r="AU126">
            <v>0</v>
          </cell>
          <cell r="AV126">
            <v>4.71075034615384</v>
          </cell>
          <cell r="AW126">
            <v>100</v>
          </cell>
          <cell r="AX126">
            <v>124.196941961538</v>
          </cell>
        </row>
        <row r="127">
          <cell r="B127">
            <v>1407</v>
          </cell>
          <cell r="C127" t="str">
            <v>សេង វណ្ណា</v>
          </cell>
          <cell r="D127" t="str">
            <v>SENG VANNA</v>
          </cell>
          <cell r="E127">
            <v>44532</v>
          </cell>
          <cell r="F127">
            <v>90722772</v>
          </cell>
          <cell r="G127">
            <v>34163</v>
          </cell>
          <cell r="H127" t="str">
            <v>F</v>
          </cell>
          <cell r="I127" t="str">
            <v>成型E线</v>
          </cell>
          <cell r="J127">
            <v>0</v>
          </cell>
          <cell r="K127">
            <v>0</v>
          </cell>
          <cell r="L127">
            <v>200</v>
          </cell>
          <cell r="M127">
            <v>7.69230769230769</v>
          </cell>
          <cell r="N127">
            <v>23.5</v>
          </cell>
          <cell r="O127">
            <v>1</v>
          </cell>
          <cell r="P127">
            <v>24.5</v>
          </cell>
          <cell r="Q127">
            <v>26</v>
          </cell>
          <cell r="R127">
            <v>188.461538461538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0.5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9.4</v>
          </cell>
          <cell r="AO127">
            <v>13</v>
          </cell>
          <cell r="AP127">
            <v>12.2</v>
          </cell>
          <cell r="AQ127">
            <v>223.061538461538</v>
          </cell>
          <cell r="AR127">
            <v>2</v>
          </cell>
          <cell r="AS127">
            <v>0.5</v>
          </cell>
        </row>
        <row r="127">
          <cell r="AU127">
            <v>0</v>
          </cell>
          <cell r="AV127">
            <v>4.62071976923077</v>
          </cell>
          <cell r="AW127">
            <v>100</v>
          </cell>
          <cell r="AX127">
            <v>119.940818692308</v>
          </cell>
        </row>
        <row r="128">
          <cell r="B128">
            <v>1768</v>
          </cell>
          <cell r="C128" t="str">
            <v>រ័ត្ន សុឃា</v>
          </cell>
          <cell r="D128" t="str">
            <v>RATH SOKHEA</v>
          </cell>
          <cell r="E128">
            <v>44594</v>
          </cell>
          <cell r="F128">
            <v>90644460</v>
          </cell>
          <cell r="G128">
            <v>27926</v>
          </cell>
          <cell r="H128" t="str">
            <v>F</v>
          </cell>
          <cell r="I128" t="str">
            <v>成型E线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25</v>
          </cell>
          <cell r="O128">
            <v>1</v>
          </cell>
          <cell r="P128">
            <v>26</v>
          </cell>
          <cell r="Q128">
            <v>26</v>
          </cell>
          <cell r="R128">
            <v>200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10</v>
          </cell>
          <cell r="AO128">
            <v>13</v>
          </cell>
          <cell r="AP128">
            <v>13</v>
          </cell>
          <cell r="AQ128">
            <v>236</v>
          </cell>
          <cell r="AR128">
            <v>2</v>
          </cell>
          <cell r="AS128">
            <v>0.5</v>
          </cell>
        </row>
        <row r="128">
          <cell r="AU128">
            <v>0</v>
          </cell>
          <cell r="AV128">
            <v>4.88874</v>
          </cell>
          <cell r="AW128">
            <v>100</v>
          </cell>
          <cell r="AX128">
            <v>132.61126</v>
          </cell>
        </row>
        <row r="129">
          <cell r="B129">
            <v>1820</v>
          </cell>
          <cell r="C129" t="str">
            <v>ផាន់ ណៃ</v>
          </cell>
          <cell r="D129" t="str">
            <v>PHANN NAI</v>
          </cell>
          <cell r="E129">
            <v>44601</v>
          </cell>
          <cell r="F129">
            <v>90626190</v>
          </cell>
          <cell r="G129">
            <v>30904</v>
          </cell>
          <cell r="H129" t="str">
            <v>F</v>
          </cell>
          <cell r="I129" t="str">
            <v>成型E线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U129">
            <v>0</v>
          </cell>
        </row>
        <row r="129">
          <cell r="AW129">
            <v>0</v>
          </cell>
          <cell r="AX129">
            <v>0</v>
          </cell>
        </row>
        <row r="130">
          <cell r="B130">
            <v>1879</v>
          </cell>
          <cell r="C130" t="str">
            <v>សៀ ខ្មៅ</v>
          </cell>
          <cell r="D130" t="str">
            <v>SIE KHNAO</v>
          </cell>
          <cell r="E130">
            <v>44617</v>
          </cell>
          <cell r="F130">
            <v>90955957</v>
          </cell>
          <cell r="G130">
            <v>26574</v>
          </cell>
          <cell r="H130" t="str">
            <v>F</v>
          </cell>
          <cell r="I130" t="str">
            <v>成型E线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25</v>
          </cell>
          <cell r="O130">
            <v>1</v>
          </cell>
          <cell r="P130">
            <v>26</v>
          </cell>
          <cell r="Q130">
            <v>26</v>
          </cell>
          <cell r="R130">
            <v>200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10</v>
          </cell>
          <cell r="AO130">
            <v>13</v>
          </cell>
          <cell r="AP130">
            <v>13</v>
          </cell>
          <cell r="AQ130">
            <v>236</v>
          </cell>
          <cell r="AR130">
            <v>2</v>
          </cell>
          <cell r="AS130">
            <v>0.5</v>
          </cell>
        </row>
        <row r="130">
          <cell r="AU130">
            <v>0</v>
          </cell>
          <cell r="AV130">
            <v>4.88874</v>
          </cell>
          <cell r="AW130">
            <v>100</v>
          </cell>
          <cell r="AX130">
            <v>132.61126</v>
          </cell>
        </row>
        <row r="131">
          <cell r="B131">
            <v>1909</v>
          </cell>
          <cell r="C131" t="str">
            <v>អុក សារ៉េត</v>
          </cell>
          <cell r="D131" t="str">
            <v>UK SARET</v>
          </cell>
          <cell r="E131">
            <v>44624</v>
          </cell>
          <cell r="F131">
            <v>90590100</v>
          </cell>
          <cell r="G131">
            <v>29268</v>
          </cell>
          <cell r="H131" t="str">
            <v>F</v>
          </cell>
          <cell r="I131" t="str">
            <v>成型E线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25</v>
          </cell>
          <cell r="O131">
            <v>1</v>
          </cell>
          <cell r="P131">
            <v>26</v>
          </cell>
          <cell r="Q131">
            <v>26</v>
          </cell>
          <cell r="R131">
            <v>200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10</v>
          </cell>
          <cell r="AO131">
            <v>13</v>
          </cell>
          <cell r="AP131">
            <v>13</v>
          </cell>
          <cell r="AQ131">
            <v>236</v>
          </cell>
          <cell r="AR131">
            <v>2</v>
          </cell>
          <cell r="AS131">
            <v>0.5</v>
          </cell>
        </row>
        <row r="131">
          <cell r="AU131">
            <v>0</v>
          </cell>
          <cell r="AV131">
            <v>4.88874</v>
          </cell>
          <cell r="AW131">
            <v>100</v>
          </cell>
          <cell r="AX131">
            <v>132.61126</v>
          </cell>
        </row>
        <row r="132">
          <cell r="B132">
            <v>1828</v>
          </cell>
          <cell r="C132" t="str">
            <v>ជុត ស្រីគង់</v>
          </cell>
          <cell r="D132" t="str">
            <v>CHUT SREYKONG</v>
          </cell>
          <cell r="E132">
            <v>44604</v>
          </cell>
          <cell r="F132">
            <v>90944444</v>
          </cell>
          <cell r="G132">
            <v>37666</v>
          </cell>
          <cell r="H132" t="str">
            <v>F</v>
          </cell>
          <cell r="I132" t="str">
            <v>成型E线</v>
          </cell>
          <cell r="J132">
            <v>0</v>
          </cell>
          <cell r="K132">
            <v>0</v>
          </cell>
          <cell r="L132">
            <v>200</v>
          </cell>
          <cell r="M132">
            <v>7.69230769230769</v>
          </cell>
          <cell r="N132">
            <v>25</v>
          </cell>
          <cell r="O132">
            <v>1</v>
          </cell>
          <cell r="P132">
            <v>26</v>
          </cell>
          <cell r="Q132">
            <v>26</v>
          </cell>
          <cell r="R132">
            <v>200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10</v>
          </cell>
          <cell r="AO132">
            <v>13</v>
          </cell>
          <cell r="AP132">
            <v>13</v>
          </cell>
          <cell r="AQ132">
            <v>236</v>
          </cell>
          <cell r="AR132">
            <v>2</v>
          </cell>
          <cell r="AS132">
            <v>0.5</v>
          </cell>
        </row>
        <row r="132">
          <cell r="AU132">
            <v>0</v>
          </cell>
          <cell r="AV132">
            <v>4.88874</v>
          </cell>
          <cell r="AW132">
            <v>100</v>
          </cell>
          <cell r="AX132">
            <v>132.61126</v>
          </cell>
        </row>
        <row r="133">
          <cell r="B133">
            <v>1769</v>
          </cell>
          <cell r="C133" t="str">
            <v>យឹម បូរី</v>
          </cell>
          <cell r="D133" t="str">
            <v>YOEM BOREY</v>
          </cell>
          <cell r="E133">
            <v>44594</v>
          </cell>
          <cell r="F133">
            <v>90865341</v>
          </cell>
          <cell r="G133">
            <v>37182</v>
          </cell>
          <cell r="H133" t="str">
            <v>F</v>
          </cell>
          <cell r="I133" t="str">
            <v>成型E线</v>
          </cell>
          <cell r="J133">
            <v>0</v>
          </cell>
          <cell r="K133">
            <v>0</v>
          </cell>
          <cell r="L133">
            <v>200</v>
          </cell>
          <cell r="M133">
            <v>7.69230769230769</v>
          </cell>
          <cell r="N133">
            <v>25</v>
          </cell>
          <cell r="O133">
            <v>1</v>
          </cell>
          <cell r="P133">
            <v>26</v>
          </cell>
          <cell r="Q133">
            <v>26</v>
          </cell>
          <cell r="R133">
            <v>200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10</v>
          </cell>
          <cell r="AO133">
            <v>13</v>
          </cell>
          <cell r="AP133">
            <v>13</v>
          </cell>
          <cell r="AQ133">
            <v>236</v>
          </cell>
          <cell r="AR133">
            <v>2</v>
          </cell>
          <cell r="AS133">
            <v>0.5</v>
          </cell>
        </row>
        <row r="133">
          <cell r="AU133">
            <v>0</v>
          </cell>
          <cell r="AV133">
            <v>4.88874</v>
          </cell>
          <cell r="AW133">
            <v>100</v>
          </cell>
          <cell r="AX133">
            <v>132.61126</v>
          </cell>
        </row>
        <row r="134">
          <cell r="B134">
            <v>1700</v>
          </cell>
          <cell r="C134" t="str">
            <v>បឿន ង៉ោល</v>
          </cell>
          <cell r="D134" t="str">
            <v>BOEURN NGORL</v>
          </cell>
          <cell r="E134">
            <v>44586</v>
          </cell>
          <cell r="F134">
            <v>90921681</v>
          </cell>
          <cell r="G134">
            <v>37172</v>
          </cell>
          <cell r="H134" t="str">
            <v>M</v>
          </cell>
          <cell r="I134" t="str">
            <v>成型E线</v>
          </cell>
          <cell r="J134">
            <v>0</v>
          </cell>
          <cell r="K134">
            <v>0</v>
          </cell>
          <cell r="L134">
            <v>200</v>
          </cell>
          <cell r="M134">
            <v>7.69230769230769</v>
          </cell>
          <cell r="N134">
            <v>25</v>
          </cell>
          <cell r="O134">
            <v>1</v>
          </cell>
          <cell r="P134">
            <v>26</v>
          </cell>
          <cell r="Q134">
            <v>26</v>
          </cell>
          <cell r="R134">
            <v>200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10</v>
          </cell>
          <cell r="AO134">
            <v>13</v>
          </cell>
          <cell r="AP134">
            <v>13</v>
          </cell>
          <cell r="AQ134">
            <v>236</v>
          </cell>
          <cell r="AR134">
            <v>2</v>
          </cell>
          <cell r="AS134">
            <v>0.5</v>
          </cell>
        </row>
        <row r="134">
          <cell r="AU134">
            <v>0</v>
          </cell>
          <cell r="AV134">
            <v>4.88874</v>
          </cell>
          <cell r="AW134">
            <v>100</v>
          </cell>
          <cell r="AX134">
            <v>132.61126</v>
          </cell>
        </row>
        <row r="135">
          <cell r="B135">
            <v>1782</v>
          </cell>
          <cell r="C135" t="str">
            <v>សែ សាបន</v>
          </cell>
          <cell r="D135" t="str">
            <v>SEO SABAN</v>
          </cell>
          <cell r="E135">
            <v>44595</v>
          </cell>
          <cell r="F135">
            <v>90532719</v>
          </cell>
          <cell r="G135">
            <v>30235</v>
          </cell>
          <cell r="H135" t="str">
            <v>F</v>
          </cell>
          <cell r="I135" t="str">
            <v>成型E线</v>
          </cell>
          <cell r="J135">
            <v>0</v>
          </cell>
          <cell r="K135">
            <v>0</v>
          </cell>
          <cell r="L135">
            <v>200</v>
          </cell>
          <cell r="M135">
            <v>7.69230769230769</v>
          </cell>
          <cell r="N135">
            <v>25</v>
          </cell>
          <cell r="O135">
            <v>1</v>
          </cell>
          <cell r="P135">
            <v>26</v>
          </cell>
          <cell r="Q135">
            <v>26</v>
          </cell>
          <cell r="R135">
            <v>200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</v>
          </cell>
          <cell r="AO135">
            <v>13</v>
          </cell>
          <cell r="AP135">
            <v>13</v>
          </cell>
          <cell r="AQ135">
            <v>236</v>
          </cell>
          <cell r="AR135">
            <v>2</v>
          </cell>
          <cell r="AS135">
            <v>0.5</v>
          </cell>
        </row>
        <row r="135">
          <cell r="AU135">
            <v>0</v>
          </cell>
          <cell r="AV135">
            <v>4.88874</v>
          </cell>
          <cell r="AW135">
            <v>100</v>
          </cell>
          <cell r="AX135">
            <v>132.61126</v>
          </cell>
        </row>
        <row r="136">
          <cell r="B136">
            <v>2057</v>
          </cell>
          <cell r="C136" t="str">
            <v>មឿន ប៉ារី</v>
          </cell>
          <cell r="D136" t="str">
            <v>MOEURN PARY</v>
          </cell>
          <cell r="E136">
            <v>44680</v>
          </cell>
          <cell r="F136" t="str">
            <v>090844285</v>
          </cell>
          <cell r="G136">
            <v>36524</v>
          </cell>
          <cell r="H136" t="str">
            <v>M</v>
          </cell>
          <cell r="I136" t="e">
            <v>#N/A</v>
          </cell>
          <cell r="J136">
            <v>0</v>
          </cell>
          <cell r="K136">
            <v>0</v>
          </cell>
          <cell r="L136">
            <v>200</v>
          </cell>
          <cell r="M136">
            <v>7.69230769230769</v>
          </cell>
          <cell r="N136">
            <v>22</v>
          </cell>
          <cell r="O136">
            <v>1</v>
          </cell>
          <cell r="P136">
            <v>23</v>
          </cell>
          <cell r="Q136">
            <v>26</v>
          </cell>
          <cell r="R136">
            <v>176.923076923077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3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8.8</v>
          </cell>
          <cell r="AO136">
            <v>13</v>
          </cell>
          <cell r="AP136">
            <v>11.5</v>
          </cell>
          <cell r="AQ136">
            <v>210.223076923077</v>
          </cell>
          <cell r="AR136">
            <v>2</v>
          </cell>
          <cell r="AS136">
            <v>0.5</v>
          </cell>
        </row>
        <row r="136">
          <cell r="AU136">
            <v>0</v>
          </cell>
          <cell r="AV136">
            <v>4.35477103846154</v>
          </cell>
          <cell r="AW136">
            <v>100</v>
          </cell>
          <cell r="AX136">
            <v>107.368305884615</v>
          </cell>
        </row>
        <row r="137">
          <cell r="B137">
            <v>1722</v>
          </cell>
          <cell r="C137" t="str">
            <v>ខៀវ ពិសិដ្ឋ</v>
          </cell>
          <cell r="D137" t="str">
            <v>KHIEV PISET</v>
          </cell>
          <cell r="E137">
            <v>44587</v>
          </cell>
          <cell r="F137">
            <v>90753621</v>
          </cell>
          <cell r="G137">
            <v>30935</v>
          </cell>
          <cell r="H137" t="str">
            <v>M</v>
          </cell>
          <cell r="I137" t="str">
            <v>成型E线</v>
          </cell>
          <cell r="J137">
            <v>0</v>
          </cell>
          <cell r="K137">
            <v>0</v>
          </cell>
          <cell r="L137">
            <v>200</v>
          </cell>
          <cell r="M137">
            <v>7.69230769230769</v>
          </cell>
          <cell r="N137">
            <v>24</v>
          </cell>
          <cell r="O137">
            <v>1</v>
          </cell>
          <cell r="P137">
            <v>25</v>
          </cell>
          <cell r="Q137">
            <v>26</v>
          </cell>
          <cell r="R137">
            <v>192.307692307692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7.69230769230769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9.6</v>
          </cell>
          <cell r="AO137">
            <v>13</v>
          </cell>
          <cell r="AP137">
            <v>12.5</v>
          </cell>
          <cell r="AQ137">
            <v>235.1</v>
          </cell>
          <cell r="AR137">
            <v>2</v>
          </cell>
          <cell r="AS137">
            <v>0.5</v>
          </cell>
        </row>
        <row r="137">
          <cell r="AU137">
            <v>0</v>
          </cell>
          <cell r="AV137">
            <v>4.8700965</v>
          </cell>
          <cell r="AW137">
            <v>100</v>
          </cell>
          <cell r="AX137">
            <v>131.7299035</v>
          </cell>
        </row>
        <row r="138">
          <cell r="B138">
            <v>2087</v>
          </cell>
          <cell r="C138" t="str">
            <v>អឹម ស្រីនីត</v>
          </cell>
          <cell r="D138" t="str">
            <v>OEM SREYNITH</v>
          </cell>
          <cell r="E138">
            <v>44694</v>
          </cell>
          <cell r="F138" t="str">
            <v>090961019</v>
          </cell>
          <cell r="G138">
            <v>37698</v>
          </cell>
          <cell r="H138" t="str">
            <v>F</v>
          </cell>
          <cell r="I138" t="str">
            <v>成型E线</v>
          </cell>
          <cell r="J138">
            <v>0</v>
          </cell>
          <cell r="K138">
            <v>0</v>
          </cell>
          <cell r="L138">
            <v>200</v>
          </cell>
          <cell r="M138">
            <v>7.69230769230769</v>
          </cell>
          <cell r="N138">
            <v>25</v>
          </cell>
          <cell r="O138">
            <v>1</v>
          </cell>
          <cell r="P138">
            <v>26</v>
          </cell>
          <cell r="Q138">
            <v>26</v>
          </cell>
          <cell r="R138">
            <v>200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10</v>
          </cell>
          <cell r="AO138">
            <v>13</v>
          </cell>
          <cell r="AP138">
            <v>13</v>
          </cell>
          <cell r="AQ138">
            <v>236</v>
          </cell>
          <cell r="AR138">
            <v>2</v>
          </cell>
          <cell r="AS138">
            <v>0.5</v>
          </cell>
        </row>
        <row r="138">
          <cell r="AU138">
            <v>0</v>
          </cell>
          <cell r="AV138">
            <v>4.88874</v>
          </cell>
          <cell r="AW138">
            <v>100</v>
          </cell>
          <cell r="AX138">
            <v>132.61126</v>
          </cell>
        </row>
        <row r="139">
          <cell r="B139">
            <v>1920</v>
          </cell>
          <cell r="C139" t="str">
            <v>សុក រដ្ឋា</v>
          </cell>
          <cell r="D139" t="str">
            <v>SOK RATHA</v>
          </cell>
          <cell r="E139">
            <v>44625</v>
          </cell>
          <cell r="F139">
            <v>90543269</v>
          </cell>
          <cell r="G139">
            <v>32379</v>
          </cell>
          <cell r="H139" t="str">
            <v>F</v>
          </cell>
          <cell r="I139" t="str">
            <v>成型E线</v>
          </cell>
          <cell r="J139">
            <v>0</v>
          </cell>
          <cell r="K139">
            <v>0</v>
          </cell>
          <cell r="L139">
            <v>200</v>
          </cell>
          <cell r="M139">
            <v>7.69230769230769</v>
          </cell>
          <cell r="N139">
            <v>24</v>
          </cell>
          <cell r="O139">
            <v>1</v>
          </cell>
          <cell r="P139">
            <v>25</v>
          </cell>
          <cell r="Q139">
            <v>26</v>
          </cell>
          <cell r="R139">
            <v>192.307692307692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9.6</v>
          </cell>
          <cell r="AO139">
            <v>13</v>
          </cell>
          <cell r="AP139">
            <v>12.5</v>
          </cell>
          <cell r="AQ139">
            <v>227.407692307692</v>
          </cell>
          <cell r="AR139">
            <v>2</v>
          </cell>
          <cell r="AS139">
            <v>0.5</v>
          </cell>
        </row>
        <row r="139">
          <cell r="AU139">
            <v>0</v>
          </cell>
          <cell r="AV139">
            <v>4.71075034615384</v>
          </cell>
          <cell r="AW139">
            <v>100</v>
          </cell>
          <cell r="AX139">
            <v>124.196941961538</v>
          </cell>
        </row>
        <row r="140">
          <cell r="B140">
            <v>2131</v>
          </cell>
          <cell r="C140" t="str">
            <v>យ៉ុន ហៃ</v>
          </cell>
          <cell r="D140" t="str">
            <v>YON HAY</v>
          </cell>
          <cell r="E140">
            <v>44714</v>
          </cell>
          <cell r="F140" t="str">
            <v>090945352</v>
          </cell>
          <cell r="G140">
            <v>37518</v>
          </cell>
          <cell r="H140" t="str">
            <v>M</v>
          </cell>
          <cell r="I140" t="str">
            <v>成型E线</v>
          </cell>
          <cell r="J140">
            <v>0</v>
          </cell>
          <cell r="K140">
            <v>0</v>
          </cell>
          <cell r="L140">
            <v>200</v>
          </cell>
          <cell r="M140">
            <v>7.69230769230769</v>
          </cell>
          <cell r="N140">
            <v>25</v>
          </cell>
          <cell r="O140">
            <v>1</v>
          </cell>
          <cell r="P140">
            <v>26</v>
          </cell>
          <cell r="Q140">
            <v>26</v>
          </cell>
          <cell r="R140">
            <v>200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10</v>
          </cell>
          <cell r="AO140">
            <v>13</v>
          </cell>
          <cell r="AP140">
            <v>13</v>
          </cell>
          <cell r="AQ140">
            <v>236</v>
          </cell>
        </row>
        <row r="140">
          <cell r="AS140">
            <v>0.5</v>
          </cell>
        </row>
        <row r="140">
          <cell r="AU140">
            <v>0</v>
          </cell>
          <cell r="AV140">
            <v>4.88874</v>
          </cell>
          <cell r="AW140">
            <v>100</v>
          </cell>
          <cell r="AX140">
            <v>130.61126</v>
          </cell>
        </row>
        <row r="141">
          <cell r="B141">
            <v>1917</v>
          </cell>
          <cell r="C141" t="str">
            <v>​មាន់ រាំបូ</v>
          </cell>
          <cell r="D141" t="str">
            <v> MAN RAMBO</v>
          </cell>
          <cell r="E141">
            <v>44624</v>
          </cell>
          <cell r="F141">
            <v>90540437</v>
          </cell>
          <cell r="G141">
            <v>34191</v>
          </cell>
          <cell r="H141" t="str">
            <v>M</v>
          </cell>
          <cell r="I141" t="str">
            <v>成型E线</v>
          </cell>
          <cell r="J141">
            <v>0</v>
          </cell>
          <cell r="K141">
            <v>0</v>
          </cell>
          <cell r="L141">
            <v>200</v>
          </cell>
          <cell r="M141">
            <v>7.69230769230769</v>
          </cell>
          <cell r="N141">
            <v>24</v>
          </cell>
          <cell r="O141">
            <v>1</v>
          </cell>
          <cell r="P141">
            <v>25</v>
          </cell>
          <cell r="Q141">
            <v>26</v>
          </cell>
          <cell r="R141">
            <v>192.307692307692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9.6</v>
          </cell>
          <cell r="AO141">
            <v>13</v>
          </cell>
          <cell r="AP141">
            <v>12.5</v>
          </cell>
          <cell r="AQ141">
            <v>227.407692307692</v>
          </cell>
          <cell r="AR141">
            <v>2</v>
          </cell>
          <cell r="AS141">
            <v>0.5</v>
          </cell>
        </row>
        <row r="141">
          <cell r="AU141">
            <v>0</v>
          </cell>
          <cell r="AV141">
            <v>4.71075034615384</v>
          </cell>
          <cell r="AW141">
            <v>100</v>
          </cell>
          <cell r="AX141">
            <v>124.196941961538</v>
          </cell>
        </row>
        <row r="142">
          <cell r="B142">
            <v>1389</v>
          </cell>
          <cell r="C142" t="str">
            <v>ញ៉េប មរកត</v>
          </cell>
          <cell r="D142" t="str">
            <v>NHEB MORAKORT</v>
          </cell>
          <cell r="E142">
            <v>44531</v>
          </cell>
          <cell r="F142">
            <v>21150137</v>
          </cell>
          <cell r="G142">
            <v>36696</v>
          </cell>
          <cell r="H142" t="str">
            <v>F</v>
          </cell>
          <cell r="I142" t="str">
            <v>成型E线</v>
          </cell>
          <cell r="J142">
            <v>0</v>
          </cell>
          <cell r="K142">
            <v>0</v>
          </cell>
          <cell r="L142">
            <v>200</v>
          </cell>
          <cell r="M142">
            <v>7.69230769230769</v>
          </cell>
          <cell r="N142">
            <v>25</v>
          </cell>
          <cell r="O142">
            <v>1</v>
          </cell>
          <cell r="P142">
            <v>26</v>
          </cell>
          <cell r="Q142">
            <v>26</v>
          </cell>
          <cell r="R142">
            <v>200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10</v>
          </cell>
          <cell r="AO142">
            <v>13</v>
          </cell>
          <cell r="AP142">
            <v>13</v>
          </cell>
          <cell r="AQ142">
            <v>236</v>
          </cell>
          <cell r="AR142">
            <v>2</v>
          </cell>
          <cell r="AS142">
            <v>0.5</v>
          </cell>
        </row>
        <row r="142">
          <cell r="AU142">
            <v>0</v>
          </cell>
          <cell r="AV142">
            <v>4.88874</v>
          </cell>
          <cell r="AW142">
            <v>100</v>
          </cell>
          <cell r="AX142">
            <v>132.61126</v>
          </cell>
        </row>
        <row r="143">
          <cell r="B143" t="str">
            <v>合计：</v>
          </cell>
          <cell r="C143" t="str">
            <v>成型E线</v>
          </cell>
          <cell r="D143">
            <v>22</v>
          </cell>
        </row>
        <row r="143">
          <cell r="I143" t="str">
            <v>成型E线</v>
          </cell>
        </row>
        <row r="143">
          <cell r="L143">
            <v>4400</v>
          </cell>
          <cell r="M143">
            <v>169.230769230769</v>
          </cell>
          <cell r="N143">
            <v>511.5</v>
          </cell>
          <cell r="O143">
            <v>21</v>
          </cell>
          <cell r="P143">
            <v>532.5</v>
          </cell>
          <cell r="Q143">
            <v>546</v>
          </cell>
          <cell r="R143">
            <v>4096.15384615384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0.5</v>
          </cell>
          <cell r="AA143">
            <v>1</v>
          </cell>
          <cell r="AB143">
            <v>7.69230769230769</v>
          </cell>
          <cell r="AC143">
            <v>0</v>
          </cell>
          <cell r="AD143">
            <v>0</v>
          </cell>
          <cell r="AE143">
            <v>1</v>
          </cell>
          <cell r="AF143">
            <v>7.69230769230769</v>
          </cell>
          <cell r="AG143">
            <v>11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204.6</v>
          </cell>
          <cell r="AO143">
            <v>273</v>
          </cell>
          <cell r="AP143">
            <v>266.2</v>
          </cell>
          <cell r="AQ143">
            <v>4855.33846153846</v>
          </cell>
          <cell r="AR143">
            <v>41</v>
          </cell>
          <cell r="AS143">
            <v>10.5</v>
          </cell>
          <cell r="AT143">
            <v>0</v>
          </cell>
          <cell r="AU143">
            <v>0</v>
          </cell>
          <cell r="AV143">
            <v>100.578336230769</v>
          </cell>
          <cell r="AW143">
            <v>2100</v>
          </cell>
          <cell r="AX143">
            <v>2685.26012530769</v>
          </cell>
        </row>
        <row r="144">
          <cell r="B144">
            <v>358</v>
          </cell>
          <cell r="C144" t="str">
            <v>ពៅ ភីយ៉ា</v>
          </cell>
          <cell r="D144" t="str">
            <v>POV PHIYA</v>
          </cell>
          <cell r="E144">
            <v>44118</v>
          </cell>
          <cell r="F144" t="str">
            <v>090583847</v>
          </cell>
          <cell r="G144">
            <v>33703</v>
          </cell>
          <cell r="H144" t="str">
            <v>F</v>
          </cell>
          <cell r="I144" t="str">
            <v>针车A1线</v>
          </cell>
          <cell r="J144">
            <v>0</v>
          </cell>
          <cell r="K144">
            <v>2</v>
          </cell>
          <cell r="L144">
            <v>200</v>
          </cell>
          <cell r="M144">
            <v>7.69230769230769</v>
          </cell>
          <cell r="N144">
            <v>21</v>
          </cell>
          <cell r="O144">
            <v>1</v>
          </cell>
          <cell r="P144">
            <v>22</v>
          </cell>
          <cell r="Q144">
            <v>26</v>
          </cell>
          <cell r="R144">
            <v>169.230769230769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  <cell r="AA144">
            <v>0</v>
          </cell>
          <cell r="AB144">
            <v>0</v>
          </cell>
          <cell r="AC144">
            <v>3</v>
          </cell>
          <cell r="AD144">
            <v>23.0769230769231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8.4</v>
          </cell>
          <cell r="AO144">
            <v>13</v>
          </cell>
          <cell r="AP144">
            <v>11</v>
          </cell>
          <cell r="AQ144">
            <v>224.707692307692</v>
          </cell>
          <cell r="AR144">
            <v>3</v>
          </cell>
          <cell r="AS144">
            <v>0.5</v>
          </cell>
        </row>
        <row r="144">
          <cell r="AU144">
            <v>0</v>
          </cell>
          <cell r="AV144">
            <v>4.65481984615384</v>
          </cell>
          <cell r="AW144">
            <v>100</v>
          </cell>
          <cell r="AX144">
            <v>122.552872461538</v>
          </cell>
        </row>
        <row r="145">
          <cell r="B145">
            <v>376</v>
          </cell>
          <cell r="C145" t="str">
            <v>សូ សុវណ្ណារ៉ា</v>
          </cell>
          <cell r="D145" t="str">
            <v>SO SOVANNARA</v>
          </cell>
          <cell r="E145">
            <v>44118</v>
          </cell>
          <cell r="F145" t="str">
            <v>090613084</v>
          </cell>
          <cell r="G145">
            <v>30416</v>
          </cell>
          <cell r="H145" t="str">
            <v>F</v>
          </cell>
          <cell r="I145" t="str">
            <v>针车A1线</v>
          </cell>
          <cell r="J145">
            <v>0</v>
          </cell>
          <cell r="K145">
            <v>1</v>
          </cell>
          <cell r="L145">
            <v>200</v>
          </cell>
          <cell r="M145">
            <v>7.69230769230769</v>
          </cell>
          <cell r="N145">
            <v>22</v>
          </cell>
          <cell r="O145">
            <v>1</v>
          </cell>
          <cell r="P145">
            <v>23</v>
          </cell>
          <cell r="Q145">
            <v>26</v>
          </cell>
          <cell r="R145">
            <v>176.923076923077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3</v>
          </cell>
          <cell r="AD145">
            <v>23.0769230769231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8.8</v>
          </cell>
          <cell r="AO145">
            <v>13</v>
          </cell>
          <cell r="AP145">
            <v>11.5</v>
          </cell>
          <cell r="AQ145">
            <v>233.3</v>
          </cell>
          <cell r="AR145">
            <v>3</v>
          </cell>
          <cell r="AS145">
            <v>0.5</v>
          </cell>
        </row>
        <row r="145">
          <cell r="AU145">
            <v>0</v>
          </cell>
          <cell r="AV145">
            <v>4.8328095</v>
          </cell>
          <cell r="AW145">
            <v>100</v>
          </cell>
          <cell r="AX145">
            <v>130.9671905</v>
          </cell>
        </row>
        <row r="146">
          <cell r="B146">
            <v>385</v>
          </cell>
          <cell r="C146" t="str">
            <v>នាង ឆវី</v>
          </cell>
          <cell r="D146" t="str">
            <v>NEANG CHHVY</v>
          </cell>
          <cell r="E146">
            <v>44118</v>
          </cell>
          <cell r="F146" t="str">
            <v>090521689</v>
          </cell>
          <cell r="G146">
            <v>35738</v>
          </cell>
          <cell r="H146" t="str">
            <v>F</v>
          </cell>
          <cell r="I146" t="str">
            <v>针车A1线</v>
          </cell>
          <cell r="J146">
            <v>0</v>
          </cell>
          <cell r="K146">
            <v>1</v>
          </cell>
          <cell r="L146">
            <v>200</v>
          </cell>
          <cell r="M146">
            <v>7.69230769230769</v>
          </cell>
          <cell r="N146">
            <v>22</v>
          </cell>
          <cell r="O146">
            <v>1</v>
          </cell>
          <cell r="P146">
            <v>23</v>
          </cell>
          <cell r="Q146">
            <v>26</v>
          </cell>
          <cell r="R146">
            <v>176.923076923077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3</v>
          </cell>
          <cell r="AD146">
            <v>23.0769230769231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8.8</v>
          </cell>
          <cell r="AO146">
            <v>13</v>
          </cell>
          <cell r="AP146">
            <v>11.5</v>
          </cell>
          <cell r="AQ146">
            <v>233.3</v>
          </cell>
          <cell r="AR146">
            <v>3</v>
          </cell>
          <cell r="AS146">
            <v>0.5</v>
          </cell>
        </row>
        <row r="146">
          <cell r="AU146">
            <v>0</v>
          </cell>
          <cell r="AV146">
            <v>4.8328095</v>
          </cell>
          <cell r="AW146">
            <v>100</v>
          </cell>
          <cell r="AX146">
            <v>130.9671905</v>
          </cell>
        </row>
        <row r="147">
          <cell r="B147">
            <v>387</v>
          </cell>
          <cell r="C147" t="str">
            <v>សំ ស៊ីដា</v>
          </cell>
          <cell r="D147" t="str">
            <v>SAM SIDA</v>
          </cell>
          <cell r="E147">
            <v>44118</v>
          </cell>
          <cell r="F147" t="str">
            <v>090626377</v>
          </cell>
          <cell r="G147">
            <v>29600</v>
          </cell>
          <cell r="H147" t="str">
            <v>F</v>
          </cell>
          <cell r="I147" t="str">
            <v>针车A1线</v>
          </cell>
          <cell r="J147">
            <v>0</v>
          </cell>
          <cell r="K147">
            <v>2</v>
          </cell>
          <cell r="L147">
            <v>200</v>
          </cell>
          <cell r="M147">
            <v>7.69230769230769</v>
          </cell>
          <cell r="N147">
            <v>21.75</v>
          </cell>
          <cell r="O147">
            <v>1</v>
          </cell>
          <cell r="P147">
            <v>22.75</v>
          </cell>
          <cell r="Q147">
            <v>26</v>
          </cell>
          <cell r="R147">
            <v>175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0.25</v>
          </cell>
          <cell r="AA147">
            <v>0</v>
          </cell>
          <cell r="AB147">
            <v>0</v>
          </cell>
          <cell r="AC147">
            <v>3</v>
          </cell>
          <cell r="AD147">
            <v>23.0769230769231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8.7</v>
          </cell>
          <cell r="AO147">
            <v>13</v>
          </cell>
          <cell r="AP147">
            <v>11.3</v>
          </cell>
          <cell r="AQ147">
            <v>231.076923076923</v>
          </cell>
          <cell r="AR147">
            <v>3</v>
          </cell>
          <cell r="AS147">
            <v>0.5</v>
          </cell>
        </row>
        <row r="147">
          <cell r="AU147">
            <v>0</v>
          </cell>
          <cell r="AV147">
            <v>4.78675846153846</v>
          </cell>
          <cell r="AW147">
            <v>100</v>
          </cell>
          <cell r="AX147">
            <v>128.790164615385</v>
          </cell>
        </row>
        <row r="148">
          <cell r="B148">
            <v>390</v>
          </cell>
          <cell r="C148" t="str">
            <v>ឆន យ៉ាត</v>
          </cell>
          <cell r="D148" t="str">
            <v>CHHON YAT</v>
          </cell>
          <cell r="E148">
            <v>44118</v>
          </cell>
          <cell r="F148" t="str">
            <v>090624823</v>
          </cell>
          <cell r="G148">
            <v>36207</v>
          </cell>
          <cell r="H148" t="str">
            <v>F</v>
          </cell>
          <cell r="I148" t="str">
            <v>针车A1线</v>
          </cell>
          <cell r="J148">
            <v>0</v>
          </cell>
          <cell r="K148">
            <v>1</v>
          </cell>
          <cell r="L148">
            <v>200</v>
          </cell>
          <cell r="M148">
            <v>7.69230769230769</v>
          </cell>
          <cell r="N148">
            <v>22</v>
          </cell>
          <cell r="O148">
            <v>1</v>
          </cell>
          <cell r="P148">
            <v>23</v>
          </cell>
          <cell r="Q148">
            <v>26</v>
          </cell>
          <cell r="R148">
            <v>176.923076923077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3</v>
          </cell>
          <cell r="AD148">
            <v>23.0769230769231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8.8</v>
          </cell>
          <cell r="AO148">
            <v>13</v>
          </cell>
          <cell r="AP148">
            <v>11.5</v>
          </cell>
          <cell r="AQ148">
            <v>233.3</v>
          </cell>
          <cell r="AR148">
            <v>3</v>
          </cell>
          <cell r="AS148">
            <v>0.5</v>
          </cell>
        </row>
        <row r="148">
          <cell r="AU148">
            <v>0</v>
          </cell>
          <cell r="AV148">
            <v>4.8328095</v>
          </cell>
          <cell r="AW148">
            <v>100</v>
          </cell>
          <cell r="AX148">
            <v>130.9671905</v>
          </cell>
        </row>
        <row r="149">
          <cell r="B149">
            <v>395</v>
          </cell>
          <cell r="C149" t="str">
            <v>មាន ចាន់ថន</v>
          </cell>
          <cell r="D149" t="str">
            <v>MEAN CHANTHAN</v>
          </cell>
          <cell r="E149">
            <v>44118</v>
          </cell>
          <cell r="F149" t="str">
            <v>090827410</v>
          </cell>
          <cell r="G149">
            <v>34979</v>
          </cell>
          <cell r="H149" t="str">
            <v>F</v>
          </cell>
          <cell r="I149" t="str">
            <v>针车A1线</v>
          </cell>
          <cell r="J149">
            <v>1</v>
          </cell>
          <cell r="K149">
            <v>2</v>
          </cell>
          <cell r="L149">
            <v>200</v>
          </cell>
          <cell r="M149">
            <v>7.69230769230769</v>
          </cell>
          <cell r="N149">
            <v>21</v>
          </cell>
          <cell r="O149">
            <v>1</v>
          </cell>
          <cell r="P149">
            <v>22</v>
          </cell>
          <cell r="Q149">
            <v>26</v>
          </cell>
          <cell r="R149">
            <v>169.230769230769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3</v>
          </cell>
          <cell r="AD149">
            <v>23.0769230769231</v>
          </cell>
          <cell r="AE149">
            <v>1</v>
          </cell>
          <cell r="AF149">
            <v>7.69230769230769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8.4</v>
          </cell>
          <cell r="AO149">
            <v>13</v>
          </cell>
          <cell r="AP149">
            <v>11</v>
          </cell>
          <cell r="AQ149">
            <v>232.4</v>
          </cell>
          <cell r="AR149">
            <v>3</v>
          </cell>
          <cell r="AS149">
            <v>0.5</v>
          </cell>
        </row>
        <row r="149">
          <cell r="AU149">
            <v>0</v>
          </cell>
          <cell r="AV149">
            <v>4.814166</v>
          </cell>
          <cell r="AW149">
            <v>100</v>
          </cell>
          <cell r="AX149">
            <v>130.085834</v>
          </cell>
        </row>
        <row r="150">
          <cell r="B150">
            <v>396</v>
          </cell>
          <cell r="C150" t="str">
            <v>ផូ រីដា</v>
          </cell>
          <cell r="D150" t="str">
            <v>PHOU RIDA</v>
          </cell>
          <cell r="E150">
            <v>44118</v>
          </cell>
          <cell r="F150" t="str">
            <v>090755454</v>
          </cell>
          <cell r="G150">
            <v>33968</v>
          </cell>
          <cell r="H150" t="str">
            <v>F</v>
          </cell>
          <cell r="I150" t="str">
            <v>针车A1线</v>
          </cell>
          <cell r="J150">
            <v>0</v>
          </cell>
          <cell r="K150">
            <v>1</v>
          </cell>
          <cell r="L150">
            <v>200</v>
          </cell>
          <cell r="M150">
            <v>7.69230769230769</v>
          </cell>
          <cell r="N150">
            <v>22</v>
          </cell>
          <cell r="O150">
            <v>1</v>
          </cell>
          <cell r="P150">
            <v>23</v>
          </cell>
          <cell r="Q150">
            <v>26</v>
          </cell>
          <cell r="R150">
            <v>176.923076923077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3</v>
          </cell>
          <cell r="AD150">
            <v>23.0769230769231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8.8</v>
          </cell>
          <cell r="AO150">
            <v>13</v>
          </cell>
          <cell r="AP150">
            <v>11.5</v>
          </cell>
          <cell r="AQ150">
            <v>233.3</v>
          </cell>
          <cell r="AR150">
            <v>3</v>
          </cell>
          <cell r="AS150">
            <v>0.5</v>
          </cell>
        </row>
        <row r="150">
          <cell r="AU150">
            <v>0</v>
          </cell>
          <cell r="AV150">
            <v>4.8328095</v>
          </cell>
          <cell r="AW150">
            <v>100</v>
          </cell>
          <cell r="AX150">
            <v>130.9671905</v>
          </cell>
        </row>
        <row r="151">
          <cell r="B151">
            <v>401</v>
          </cell>
          <cell r="C151" t="str">
            <v>ប៉ិត សាមាន</v>
          </cell>
          <cell r="D151" t="str">
            <v>SAMEAN</v>
          </cell>
          <cell r="E151">
            <v>44118</v>
          </cell>
          <cell r="F151" t="str">
            <v>090923337</v>
          </cell>
          <cell r="G151">
            <v>37351</v>
          </cell>
          <cell r="H151" t="str">
            <v>F</v>
          </cell>
          <cell r="I151" t="str">
            <v>针车A1线</v>
          </cell>
          <cell r="J151">
            <v>0</v>
          </cell>
          <cell r="K151">
            <v>0</v>
          </cell>
          <cell r="L151">
            <v>200</v>
          </cell>
          <cell r="M151">
            <v>7.69230769230769</v>
          </cell>
          <cell r="N151">
            <v>4</v>
          </cell>
          <cell r="O151">
            <v>1</v>
          </cell>
          <cell r="P151">
            <v>5</v>
          </cell>
          <cell r="Q151">
            <v>6</v>
          </cell>
          <cell r="R151">
            <v>38.4615384615385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7.69230769230769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1.9</v>
          </cell>
          <cell r="AO151">
            <v>13</v>
          </cell>
          <cell r="AP151">
            <v>2.5</v>
          </cell>
          <cell r="AQ151">
            <v>63.5538461538461</v>
          </cell>
          <cell r="AR151">
            <v>3</v>
          </cell>
        </row>
        <row r="151">
          <cell r="AU151">
            <v>0</v>
          </cell>
        </row>
        <row r="151">
          <cell r="AW151">
            <v>0</v>
          </cell>
          <cell r="AX151">
            <v>66.5538461538461</v>
          </cell>
        </row>
        <row r="152">
          <cell r="B152">
            <v>406</v>
          </cell>
          <cell r="C152" t="str">
            <v>រ៉ុន សារុំ</v>
          </cell>
          <cell r="D152" t="str">
            <v>RON SAROM</v>
          </cell>
          <cell r="E152">
            <v>44118</v>
          </cell>
          <cell r="F152" t="str">
            <v>090542443</v>
          </cell>
          <cell r="G152">
            <v>29536</v>
          </cell>
          <cell r="H152" t="str">
            <v>F</v>
          </cell>
          <cell r="I152" t="str">
            <v>针车A1线</v>
          </cell>
          <cell r="J152">
            <v>0</v>
          </cell>
          <cell r="K152">
            <v>3</v>
          </cell>
          <cell r="L152">
            <v>200</v>
          </cell>
          <cell r="M152">
            <v>7.69230769230769</v>
          </cell>
          <cell r="N152">
            <v>21.75</v>
          </cell>
          <cell r="O152">
            <v>1</v>
          </cell>
          <cell r="P152">
            <v>22.75</v>
          </cell>
          <cell r="Q152">
            <v>26</v>
          </cell>
          <cell r="R152">
            <v>175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0.25</v>
          </cell>
          <cell r="AA152">
            <v>0</v>
          </cell>
          <cell r="AB152">
            <v>0</v>
          </cell>
          <cell r="AC152">
            <v>3</v>
          </cell>
          <cell r="AD152">
            <v>23.0769230769231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8.7</v>
          </cell>
          <cell r="AO152">
            <v>13</v>
          </cell>
          <cell r="AP152">
            <v>11.3</v>
          </cell>
          <cell r="AQ152">
            <v>231.076923076923</v>
          </cell>
          <cell r="AR152">
            <v>3</v>
          </cell>
          <cell r="AS152">
            <v>0.5</v>
          </cell>
        </row>
        <row r="152">
          <cell r="AU152">
            <v>0</v>
          </cell>
          <cell r="AV152">
            <v>4.78675846153846</v>
          </cell>
          <cell r="AW152">
            <v>100</v>
          </cell>
          <cell r="AX152">
            <v>128.790164615385</v>
          </cell>
        </row>
        <row r="153">
          <cell r="B153">
            <v>636</v>
          </cell>
          <cell r="C153" t="str">
            <v>សាន​ កូឡាប</v>
          </cell>
          <cell r="D153" t="str">
            <v>SAN KOLAB</v>
          </cell>
          <cell r="E153">
            <v>44184</v>
          </cell>
          <cell r="F153" t="str">
            <v>090705515</v>
          </cell>
          <cell r="G153">
            <v>33613</v>
          </cell>
          <cell r="H153" t="str">
            <v>F</v>
          </cell>
          <cell r="I153" t="str">
            <v>针车A1线</v>
          </cell>
          <cell r="J153">
            <v>0</v>
          </cell>
          <cell r="K153">
            <v>0</v>
          </cell>
          <cell r="L153">
            <v>200</v>
          </cell>
          <cell r="M153">
            <v>7.69230769230769</v>
          </cell>
          <cell r="N153">
            <v>22</v>
          </cell>
          <cell r="O153">
            <v>1</v>
          </cell>
          <cell r="P153">
            <v>23</v>
          </cell>
          <cell r="Q153">
            <v>26</v>
          </cell>
          <cell r="R153">
            <v>176.923076923077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3</v>
          </cell>
          <cell r="AD153">
            <v>23.0769230769231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8.8</v>
          </cell>
          <cell r="AO153">
            <v>13</v>
          </cell>
          <cell r="AP153">
            <v>11.5</v>
          </cell>
          <cell r="AQ153">
            <v>233.3</v>
          </cell>
          <cell r="AR153">
            <v>3</v>
          </cell>
          <cell r="AS153">
            <v>0.5</v>
          </cell>
        </row>
        <row r="153">
          <cell r="AU153">
            <v>0</v>
          </cell>
          <cell r="AV153">
            <v>4.8328095</v>
          </cell>
          <cell r="AW153">
            <v>100</v>
          </cell>
          <cell r="AX153">
            <v>130.9671905</v>
          </cell>
        </row>
        <row r="154">
          <cell r="B154">
            <v>658</v>
          </cell>
          <cell r="C154" t="str">
            <v>ពៅ នាង</v>
          </cell>
          <cell r="D154" t="str">
            <v>POV NEANG</v>
          </cell>
          <cell r="E154">
            <v>44187</v>
          </cell>
          <cell r="F154" t="str">
            <v>090846284</v>
          </cell>
          <cell r="G154">
            <v>28920</v>
          </cell>
          <cell r="H154" t="str">
            <v>F</v>
          </cell>
          <cell r="I154" t="str">
            <v>针车A1线</v>
          </cell>
          <cell r="J154">
            <v>0</v>
          </cell>
          <cell r="K154">
            <v>0</v>
          </cell>
          <cell r="L154">
            <v>200</v>
          </cell>
          <cell r="M154">
            <v>7.69230769230769</v>
          </cell>
          <cell r="N154">
            <v>22</v>
          </cell>
          <cell r="O154">
            <v>1</v>
          </cell>
          <cell r="P154">
            <v>23</v>
          </cell>
          <cell r="Q154">
            <v>26</v>
          </cell>
          <cell r="R154">
            <v>176.923076923077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23.0769230769231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8.8</v>
          </cell>
          <cell r="AO154">
            <v>13</v>
          </cell>
          <cell r="AP154">
            <v>11.5</v>
          </cell>
          <cell r="AQ154">
            <v>233.3</v>
          </cell>
          <cell r="AR154">
            <v>3</v>
          </cell>
          <cell r="AS154">
            <v>0.5</v>
          </cell>
        </row>
        <row r="154">
          <cell r="AU154">
            <v>0</v>
          </cell>
          <cell r="AV154">
            <v>4.8328095</v>
          </cell>
          <cell r="AW154">
            <v>100</v>
          </cell>
          <cell r="AX154">
            <v>130.9671905</v>
          </cell>
        </row>
        <row r="155">
          <cell r="B155">
            <v>608</v>
          </cell>
          <cell r="C155" t="str">
            <v>ព្រុំ ចាន់</v>
          </cell>
          <cell r="D155" t="str">
            <v>PRUM CHAN</v>
          </cell>
          <cell r="E155">
            <v>44167</v>
          </cell>
          <cell r="F155" t="str">
            <v>090927715</v>
          </cell>
          <cell r="G155">
            <v>37574</v>
          </cell>
          <cell r="H155" t="str">
            <v>F</v>
          </cell>
          <cell r="I155" t="str">
            <v>针车A1线</v>
          </cell>
          <cell r="J155">
            <v>0</v>
          </cell>
          <cell r="K155">
            <v>0</v>
          </cell>
          <cell r="L155">
            <v>200</v>
          </cell>
          <cell r="M155">
            <v>7.69230769230769</v>
          </cell>
          <cell r="N155">
            <v>22</v>
          </cell>
          <cell r="O155">
            <v>1</v>
          </cell>
          <cell r="P155">
            <v>23</v>
          </cell>
          <cell r="Q155">
            <v>26</v>
          </cell>
          <cell r="R155">
            <v>176.923076923077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</v>
          </cell>
          <cell r="AD155">
            <v>23.0769230769231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8.8</v>
          </cell>
          <cell r="AO155">
            <v>13</v>
          </cell>
          <cell r="AP155">
            <v>11.5</v>
          </cell>
          <cell r="AQ155">
            <v>233.3</v>
          </cell>
          <cell r="AR155">
            <v>3</v>
          </cell>
          <cell r="AS155">
            <v>0.5</v>
          </cell>
        </row>
        <row r="155">
          <cell r="AU155">
            <v>0</v>
          </cell>
          <cell r="AV155">
            <v>4.8328095</v>
          </cell>
          <cell r="AW155">
            <v>100</v>
          </cell>
          <cell r="AX155">
            <v>130.9671905</v>
          </cell>
        </row>
        <row r="156">
          <cell r="B156">
            <v>655</v>
          </cell>
          <cell r="C156" t="str">
            <v>ម៉ៅ សេត</v>
          </cell>
          <cell r="D156" t="str">
            <v>MAO SET</v>
          </cell>
          <cell r="E156">
            <v>44187</v>
          </cell>
          <cell r="F156" t="str">
            <v>090796097</v>
          </cell>
          <cell r="G156">
            <v>27539</v>
          </cell>
          <cell r="H156" t="str">
            <v>F</v>
          </cell>
          <cell r="I156" t="str">
            <v>针车A1线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22</v>
          </cell>
          <cell r="O156">
            <v>1</v>
          </cell>
          <cell r="P156">
            <v>23</v>
          </cell>
          <cell r="Q156">
            <v>26</v>
          </cell>
          <cell r="R156">
            <v>176.923076923077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3</v>
          </cell>
          <cell r="AD156">
            <v>23.0769230769231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8.8</v>
          </cell>
          <cell r="AO156">
            <v>13</v>
          </cell>
          <cell r="AP156">
            <v>11.5</v>
          </cell>
          <cell r="AQ156">
            <v>233.3</v>
          </cell>
          <cell r="AR156">
            <v>3</v>
          </cell>
          <cell r="AS156">
            <v>0.5</v>
          </cell>
        </row>
        <row r="156">
          <cell r="AU156">
            <v>0</v>
          </cell>
          <cell r="AV156">
            <v>4.8328095</v>
          </cell>
          <cell r="AW156">
            <v>100</v>
          </cell>
          <cell r="AX156">
            <v>130.9671905</v>
          </cell>
        </row>
        <row r="157">
          <cell r="B157">
            <v>652</v>
          </cell>
          <cell r="C157" t="str">
            <v>ឃឹម​សាឡី</v>
          </cell>
          <cell r="D157" t="str">
            <v>KHOEM SALEY</v>
          </cell>
          <cell r="E157">
            <v>44188</v>
          </cell>
          <cell r="F157" t="str">
            <v>090618254</v>
          </cell>
          <cell r="G157">
            <v>28008</v>
          </cell>
          <cell r="H157" t="str">
            <v>F</v>
          </cell>
          <cell r="I157" t="str">
            <v>针车A1线</v>
          </cell>
          <cell r="J157">
            <v>0</v>
          </cell>
          <cell r="K157">
            <v>0</v>
          </cell>
          <cell r="L157">
            <v>200</v>
          </cell>
          <cell r="M157">
            <v>7.69230769230769</v>
          </cell>
          <cell r="N157">
            <v>22</v>
          </cell>
          <cell r="O157">
            <v>1</v>
          </cell>
          <cell r="P157">
            <v>23</v>
          </cell>
          <cell r="Q157">
            <v>26</v>
          </cell>
          <cell r="R157">
            <v>176.923076923077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3</v>
          </cell>
          <cell r="AD157">
            <v>23.0769230769231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8.8</v>
          </cell>
          <cell r="AO157">
            <v>13</v>
          </cell>
          <cell r="AP157">
            <v>11.5</v>
          </cell>
          <cell r="AQ157">
            <v>233.3</v>
          </cell>
          <cell r="AR157">
            <v>3</v>
          </cell>
          <cell r="AS157">
            <v>0.5</v>
          </cell>
        </row>
        <row r="157">
          <cell r="AU157">
            <v>0</v>
          </cell>
          <cell r="AV157">
            <v>4.8328095</v>
          </cell>
          <cell r="AW157">
            <v>100</v>
          </cell>
          <cell r="AX157">
            <v>130.9671905</v>
          </cell>
        </row>
        <row r="158">
          <cell r="B158">
            <v>893</v>
          </cell>
          <cell r="C158" t="str">
            <v>គយ ផល្លា</v>
          </cell>
          <cell r="D158" t="str">
            <v>KOUY PHALLA</v>
          </cell>
          <cell r="E158">
            <v>44320</v>
          </cell>
          <cell r="F158" t="str">
            <v>090825303</v>
          </cell>
          <cell r="G158">
            <v>30503</v>
          </cell>
          <cell r="H158" t="str">
            <v>F</v>
          </cell>
          <cell r="I158" t="e">
            <v>#N/A</v>
          </cell>
          <cell r="J158">
            <v>0</v>
          </cell>
          <cell r="K158">
            <v>0</v>
          </cell>
          <cell r="L158">
            <v>200</v>
          </cell>
          <cell r="M158">
            <v>7.69230769230769</v>
          </cell>
          <cell r="N158">
            <v>22</v>
          </cell>
          <cell r="O158">
            <v>1</v>
          </cell>
          <cell r="P158">
            <v>23</v>
          </cell>
          <cell r="Q158">
            <v>26</v>
          </cell>
          <cell r="R158">
            <v>176.923076923077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3</v>
          </cell>
          <cell r="AD158">
            <v>23.0769230769231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8.8</v>
          </cell>
          <cell r="AO158">
            <v>13</v>
          </cell>
          <cell r="AP158">
            <v>11.5</v>
          </cell>
          <cell r="AQ158">
            <v>233.3</v>
          </cell>
          <cell r="AR158">
            <v>2</v>
          </cell>
          <cell r="AS158">
            <v>0.5</v>
          </cell>
        </row>
        <row r="158">
          <cell r="AU158">
            <v>0</v>
          </cell>
          <cell r="AV158">
            <v>4.8328095</v>
          </cell>
          <cell r="AW158">
            <v>100</v>
          </cell>
          <cell r="AX158">
            <v>129.9671905</v>
          </cell>
        </row>
        <row r="159">
          <cell r="B159">
            <v>899</v>
          </cell>
          <cell r="C159" t="str">
            <v>សុក ហៀង</v>
          </cell>
          <cell r="D159" t="str">
            <v>SOK HIENG</v>
          </cell>
          <cell r="E159">
            <v>44320</v>
          </cell>
          <cell r="F159" t="str">
            <v>090699423</v>
          </cell>
          <cell r="G159">
            <v>34889</v>
          </cell>
          <cell r="H159" t="str">
            <v>F</v>
          </cell>
          <cell r="I159" t="e">
            <v>#N/A</v>
          </cell>
          <cell r="J159">
            <v>0</v>
          </cell>
          <cell r="K159">
            <v>0</v>
          </cell>
          <cell r="L159">
            <v>200</v>
          </cell>
          <cell r="M159">
            <v>7.69230769230769</v>
          </cell>
          <cell r="N159">
            <v>22</v>
          </cell>
          <cell r="O159">
            <v>1</v>
          </cell>
          <cell r="P159">
            <v>23</v>
          </cell>
          <cell r="Q159">
            <v>26</v>
          </cell>
          <cell r="R159">
            <v>176.923076923077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3</v>
          </cell>
          <cell r="AD159">
            <v>23.0769230769231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8.8</v>
          </cell>
          <cell r="AO159">
            <v>13</v>
          </cell>
          <cell r="AP159">
            <v>11.5</v>
          </cell>
          <cell r="AQ159">
            <v>233.3</v>
          </cell>
          <cell r="AR159">
            <v>2</v>
          </cell>
          <cell r="AS159">
            <v>0.5</v>
          </cell>
        </row>
        <row r="159">
          <cell r="AU159">
            <v>0</v>
          </cell>
          <cell r="AV159">
            <v>4.8328095</v>
          </cell>
          <cell r="AW159">
            <v>100</v>
          </cell>
          <cell r="AX159">
            <v>129.9671905</v>
          </cell>
        </row>
        <row r="160">
          <cell r="B160">
            <v>1634</v>
          </cell>
          <cell r="C160" t="str">
            <v>យឹម ប៉ុញ</v>
          </cell>
          <cell r="D160" t="str">
            <v>YOEM PONH</v>
          </cell>
          <cell r="E160">
            <v>44579</v>
          </cell>
          <cell r="F160">
            <v>90705130</v>
          </cell>
          <cell r="G160">
            <v>33067</v>
          </cell>
          <cell r="H160" t="str">
            <v>M</v>
          </cell>
          <cell r="I160" t="str">
            <v>针车A1线</v>
          </cell>
          <cell r="J160">
            <v>0</v>
          </cell>
          <cell r="K160">
            <v>0</v>
          </cell>
          <cell r="L160">
            <v>200</v>
          </cell>
          <cell r="M160">
            <v>7.69230769230769</v>
          </cell>
          <cell r="N160">
            <v>22</v>
          </cell>
          <cell r="O160">
            <v>1</v>
          </cell>
          <cell r="P160">
            <v>23</v>
          </cell>
          <cell r="Q160">
            <v>26</v>
          </cell>
          <cell r="R160">
            <v>176.923076923077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3</v>
          </cell>
          <cell r="AD160">
            <v>23.0769230769231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8.8</v>
          </cell>
          <cell r="AO160">
            <v>13</v>
          </cell>
          <cell r="AP160">
            <v>11.5</v>
          </cell>
          <cell r="AQ160">
            <v>233.3</v>
          </cell>
          <cell r="AR160">
            <v>2</v>
          </cell>
          <cell r="AS160">
            <v>0.5</v>
          </cell>
        </row>
        <row r="160">
          <cell r="AU160">
            <v>0</v>
          </cell>
          <cell r="AV160">
            <v>4.8328095</v>
          </cell>
          <cell r="AW160">
            <v>100</v>
          </cell>
          <cell r="AX160">
            <v>129.9671905</v>
          </cell>
        </row>
        <row r="161">
          <cell r="B161">
            <v>1883</v>
          </cell>
          <cell r="C161" t="str">
            <v>រិត ច័ន្ទធីតា</v>
          </cell>
          <cell r="D161" t="str">
            <v>RITH CHANTHIDA</v>
          </cell>
          <cell r="E161">
            <v>44617</v>
          </cell>
          <cell r="F161">
            <v>90959953</v>
          </cell>
          <cell r="G161">
            <v>37773</v>
          </cell>
          <cell r="H161" t="str">
            <v>F</v>
          </cell>
          <cell r="I161" t="str">
            <v>针车A1线</v>
          </cell>
          <cell r="J161">
            <v>0</v>
          </cell>
          <cell r="K161">
            <v>0</v>
          </cell>
          <cell r="L161">
            <v>200</v>
          </cell>
          <cell r="M161">
            <v>7.69230769230769</v>
          </cell>
          <cell r="N161">
            <v>21.5</v>
          </cell>
          <cell r="O161">
            <v>1</v>
          </cell>
          <cell r="P161">
            <v>22.5</v>
          </cell>
          <cell r="Q161">
            <v>26</v>
          </cell>
          <cell r="R161">
            <v>173.076923076923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0.5</v>
          </cell>
          <cell r="AA161">
            <v>0</v>
          </cell>
          <cell r="AB161">
            <v>0</v>
          </cell>
          <cell r="AC161">
            <v>3</v>
          </cell>
          <cell r="AD161">
            <v>23.0769230769231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8.6</v>
          </cell>
          <cell r="AO161">
            <v>13</v>
          </cell>
          <cell r="AP161">
            <v>11.2</v>
          </cell>
          <cell r="AQ161">
            <v>228.953846153846</v>
          </cell>
          <cell r="AR161">
            <v>2</v>
          </cell>
          <cell r="AS161">
            <v>0.5</v>
          </cell>
        </row>
        <row r="161">
          <cell r="AU161">
            <v>0</v>
          </cell>
          <cell r="AV161">
            <v>4.74277892307692</v>
          </cell>
          <cell r="AW161">
            <v>100</v>
          </cell>
          <cell r="AX161">
            <v>125.711067230769</v>
          </cell>
        </row>
        <row r="162">
          <cell r="B162">
            <v>1889</v>
          </cell>
          <cell r="C162" t="str">
            <v>អន ភានីន</v>
          </cell>
          <cell r="D162" t="str">
            <v>AN PHEANIN</v>
          </cell>
          <cell r="E162">
            <v>44618</v>
          </cell>
          <cell r="F162">
            <v>90876717</v>
          </cell>
          <cell r="G162">
            <v>36535</v>
          </cell>
          <cell r="H162" t="str">
            <v>M</v>
          </cell>
          <cell r="I162" t="str">
            <v>针车A1线</v>
          </cell>
          <cell r="J162">
            <v>0</v>
          </cell>
          <cell r="K162">
            <v>0</v>
          </cell>
          <cell r="L162">
            <v>200</v>
          </cell>
          <cell r="M162">
            <v>7.69230769230769</v>
          </cell>
          <cell r="N162">
            <v>22</v>
          </cell>
          <cell r="O162">
            <v>1</v>
          </cell>
          <cell r="P162">
            <v>23</v>
          </cell>
          <cell r="Q162">
            <v>26</v>
          </cell>
          <cell r="R162">
            <v>176.923076923077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</v>
          </cell>
          <cell r="AD162">
            <v>23.0769230769231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8.8</v>
          </cell>
          <cell r="AO162">
            <v>13</v>
          </cell>
          <cell r="AP162">
            <v>11.5</v>
          </cell>
          <cell r="AQ162">
            <v>233.3</v>
          </cell>
          <cell r="AR162">
            <v>2</v>
          </cell>
          <cell r="AS162">
            <v>0.5</v>
          </cell>
        </row>
        <row r="162">
          <cell r="AU162">
            <v>0</v>
          </cell>
          <cell r="AV162">
            <v>4.8328095</v>
          </cell>
          <cell r="AW162">
            <v>100</v>
          </cell>
          <cell r="AX162">
            <v>129.9671905</v>
          </cell>
        </row>
        <row r="163">
          <cell r="B163">
            <v>1265</v>
          </cell>
          <cell r="C163" t="str">
            <v>លី វណ្ណា</v>
          </cell>
          <cell r="D163" t="str">
            <v>LY VANNA</v>
          </cell>
          <cell r="E163">
            <v>44488</v>
          </cell>
          <cell r="F163" t="str">
            <v>090575199</v>
          </cell>
          <cell r="G163">
            <v>29757</v>
          </cell>
          <cell r="H163" t="str">
            <v>F</v>
          </cell>
          <cell r="I163" t="e">
            <v>#N/A</v>
          </cell>
          <cell r="J163">
            <v>0</v>
          </cell>
          <cell r="K163">
            <v>0</v>
          </cell>
          <cell r="L163">
            <v>200</v>
          </cell>
          <cell r="M163">
            <v>7.69230769230769</v>
          </cell>
          <cell r="N163">
            <v>22</v>
          </cell>
          <cell r="O163">
            <v>1</v>
          </cell>
          <cell r="P163">
            <v>23</v>
          </cell>
          <cell r="Q163">
            <v>26</v>
          </cell>
          <cell r="R163">
            <v>176.923076923077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3</v>
          </cell>
          <cell r="AD163">
            <v>23.0769230769231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8.8</v>
          </cell>
          <cell r="AO163">
            <v>13</v>
          </cell>
          <cell r="AP163">
            <v>11.5</v>
          </cell>
          <cell r="AQ163">
            <v>233.3</v>
          </cell>
          <cell r="AR163">
            <v>2</v>
          </cell>
          <cell r="AS163">
            <v>0.5</v>
          </cell>
        </row>
        <row r="163">
          <cell r="AU163">
            <v>0</v>
          </cell>
          <cell r="AV163">
            <v>4.8328095</v>
          </cell>
          <cell r="AW163">
            <v>100</v>
          </cell>
          <cell r="AX163">
            <v>129.9671905</v>
          </cell>
        </row>
        <row r="164">
          <cell r="B164">
            <v>1380</v>
          </cell>
          <cell r="C164" t="str">
            <v>នៅ គន្ធា</v>
          </cell>
          <cell r="D164" t="str">
            <v>NEOU KUNTHEA</v>
          </cell>
          <cell r="E164">
            <v>44527</v>
          </cell>
          <cell r="F164">
            <v>90755249</v>
          </cell>
          <cell r="G164">
            <v>31059</v>
          </cell>
          <cell r="H164" t="str">
            <v>F</v>
          </cell>
          <cell r="I164" t="str">
            <v>针车A1线</v>
          </cell>
          <cell r="J164">
            <v>0</v>
          </cell>
          <cell r="K164">
            <v>0</v>
          </cell>
          <cell r="L164">
            <v>200</v>
          </cell>
          <cell r="M164">
            <v>7.69230769230769</v>
          </cell>
          <cell r="N164">
            <v>22</v>
          </cell>
          <cell r="O164">
            <v>1</v>
          </cell>
          <cell r="P164">
            <v>23</v>
          </cell>
          <cell r="Q164">
            <v>26</v>
          </cell>
          <cell r="R164">
            <v>176.923076923077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3</v>
          </cell>
          <cell r="AD164">
            <v>23.0769230769231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8.8</v>
          </cell>
          <cell r="AO164">
            <v>13</v>
          </cell>
          <cell r="AP164">
            <v>11.5</v>
          </cell>
          <cell r="AQ164">
            <v>233.3</v>
          </cell>
          <cell r="AR164">
            <v>2</v>
          </cell>
          <cell r="AS164">
            <v>0.5</v>
          </cell>
        </row>
        <row r="164">
          <cell r="AU164">
            <v>0</v>
          </cell>
          <cell r="AV164">
            <v>4.8328095</v>
          </cell>
          <cell r="AW164">
            <v>100</v>
          </cell>
          <cell r="AX164">
            <v>129.9671905</v>
          </cell>
        </row>
        <row r="165">
          <cell r="B165">
            <v>1459</v>
          </cell>
          <cell r="C165" t="str">
            <v>ប្រាក់​ រ៉ានី</v>
          </cell>
          <cell r="D165" t="str">
            <v>PRAK RADY</v>
          </cell>
          <cell r="E165">
            <v>44551</v>
          </cell>
          <cell r="F165">
            <v>90816426</v>
          </cell>
          <cell r="G165">
            <v>35076</v>
          </cell>
          <cell r="H165" t="str">
            <v>F</v>
          </cell>
          <cell r="I165" t="str">
            <v>针车A1线</v>
          </cell>
          <cell r="J165">
            <v>0</v>
          </cell>
          <cell r="K165">
            <v>0</v>
          </cell>
          <cell r="L165">
            <v>200</v>
          </cell>
          <cell r="M165">
            <v>7.69230769230769</v>
          </cell>
          <cell r="N165">
            <v>21</v>
          </cell>
          <cell r="O165">
            <v>1</v>
          </cell>
          <cell r="P165">
            <v>22</v>
          </cell>
          <cell r="Q165">
            <v>26</v>
          </cell>
          <cell r="R165">
            <v>169.230769230769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3</v>
          </cell>
          <cell r="AD165">
            <v>23.0769230769231</v>
          </cell>
          <cell r="AE165">
            <v>0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8.4</v>
          </cell>
          <cell r="AO165">
            <v>13</v>
          </cell>
          <cell r="AP165">
            <v>11</v>
          </cell>
          <cell r="AQ165">
            <v>224.707692307692</v>
          </cell>
          <cell r="AR165">
            <v>2</v>
          </cell>
          <cell r="AS165">
            <v>0.5</v>
          </cell>
        </row>
        <row r="165">
          <cell r="AU165">
            <v>0</v>
          </cell>
          <cell r="AV165">
            <v>4.65481984615384</v>
          </cell>
          <cell r="AW165">
            <v>100</v>
          </cell>
          <cell r="AX165">
            <v>121.552872461538</v>
          </cell>
        </row>
        <row r="166">
          <cell r="B166">
            <v>1539</v>
          </cell>
          <cell r="C166" t="str">
            <v>អ៊ុក វ៉ាន់ណាក់</v>
          </cell>
          <cell r="D166" t="str">
            <v>UK VANNAK</v>
          </cell>
          <cell r="E166">
            <v>44565</v>
          </cell>
          <cell r="F166">
            <v>90838379</v>
          </cell>
          <cell r="G166">
            <v>28540</v>
          </cell>
          <cell r="H166" t="str">
            <v>F</v>
          </cell>
          <cell r="I166" t="str">
            <v>针车A1线</v>
          </cell>
          <cell r="J166">
            <v>0</v>
          </cell>
          <cell r="K166">
            <v>0</v>
          </cell>
          <cell r="L166">
            <v>200</v>
          </cell>
          <cell r="M166">
            <v>7.69230769230769</v>
          </cell>
          <cell r="N166">
            <v>21</v>
          </cell>
          <cell r="O166">
            <v>1</v>
          </cell>
          <cell r="P166">
            <v>22</v>
          </cell>
          <cell r="Q166">
            <v>26</v>
          </cell>
          <cell r="R166">
            <v>169.230769230769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3</v>
          </cell>
          <cell r="AD166">
            <v>23.0769230769231</v>
          </cell>
          <cell r="AE166">
            <v>0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8.4</v>
          </cell>
          <cell r="AO166">
            <v>13</v>
          </cell>
          <cell r="AP166">
            <v>11</v>
          </cell>
          <cell r="AQ166">
            <v>224.707692307692</v>
          </cell>
          <cell r="AR166">
            <v>2</v>
          </cell>
          <cell r="AS166">
            <v>0.5</v>
          </cell>
        </row>
        <row r="166">
          <cell r="AU166">
            <v>0</v>
          </cell>
          <cell r="AV166">
            <v>4.65481984615384</v>
          </cell>
          <cell r="AW166">
            <v>100</v>
          </cell>
          <cell r="AX166">
            <v>121.552872461538</v>
          </cell>
        </row>
        <row r="167">
          <cell r="B167">
            <v>784</v>
          </cell>
          <cell r="C167" t="str">
            <v>លន់ សាវី</v>
          </cell>
          <cell r="D167" t="str">
            <v>LUN SAVY</v>
          </cell>
          <cell r="E167">
            <v>44280</v>
          </cell>
          <cell r="F167" t="str">
            <v>160330016</v>
          </cell>
          <cell r="G167">
            <v>33758</v>
          </cell>
          <cell r="H167" t="str">
            <v>F</v>
          </cell>
          <cell r="I167" t="str">
            <v>针车A1线</v>
          </cell>
          <cell r="J167">
            <v>0</v>
          </cell>
          <cell r="K167">
            <v>0</v>
          </cell>
          <cell r="L167">
            <v>200</v>
          </cell>
          <cell r="M167">
            <v>7.69230769230769</v>
          </cell>
          <cell r="N167">
            <v>22</v>
          </cell>
          <cell r="O167">
            <v>1</v>
          </cell>
          <cell r="P167">
            <v>23</v>
          </cell>
          <cell r="Q167">
            <v>26</v>
          </cell>
          <cell r="R167">
            <v>176.923076923077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</v>
          </cell>
          <cell r="AD167">
            <v>23.0769230769231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8.8</v>
          </cell>
          <cell r="AO167">
            <v>13</v>
          </cell>
          <cell r="AP167">
            <v>11.5</v>
          </cell>
          <cell r="AQ167">
            <v>233.3</v>
          </cell>
          <cell r="AR167">
            <v>3</v>
          </cell>
          <cell r="AS167">
            <v>0.5</v>
          </cell>
        </row>
        <row r="167">
          <cell r="AU167">
            <v>0</v>
          </cell>
          <cell r="AV167">
            <v>4.8328095</v>
          </cell>
          <cell r="AW167">
            <v>100</v>
          </cell>
          <cell r="AX167">
            <v>130.9671905</v>
          </cell>
        </row>
        <row r="168">
          <cell r="B168">
            <v>1470</v>
          </cell>
          <cell r="C168" t="str">
            <v>ពៅ សារូន</v>
          </cell>
          <cell r="D168" t="str">
            <v>POV SARUN</v>
          </cell>
          <cell r="E168">
            <v>44551</v>
          </cell>
          <cell r="F168">
            <v>90935140</v>
          </cell>
          <cell r="G168">
            <v>38308</v>
          </cell>
          <cell r="H168" t="str">
            <v>F</v>
          </cell>
          <cell r="I168" t="str">
            <v>针车A1线</v>
          </cell>
          <cell r="J168">
            <v>0</v>
          </cell>
          <cell r="K168">
            <v>0</v>
          </cell>
          <cell r="L168">
            <v>200</v>
          </cell>
          <cell r="M168">
            <v>7.69230769230769</v>
          </cell>
          <cell r="N168">
            <v>21.5</v>
          </cell>
          <cell r="O168">
            <v>1</v>
          </cell>
          <cell r="P168">
            <v>22.5</v>
          </cell>
          <cell r="Q168">
            <v>26</v>
          </cell>
          <cell r="R168">
            <v>173.076923076923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0.5</v>
          </cell>
          <cell r="AA168">
            <v>0</v>
          </cell>
          <cell r="AB168">
            <v>0</v>
          </cell>
          <cell r="AC168">
            <v>3</v>
          </cell>
          <cell r="AD168">
            <v>23.0769230769231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8.6</v>
          </cell>
          <cell r="AO168">
            <v>13</v>
          </cell>
          <cell r="AP168">
            <v>11.2</v>
          </cell>
          <cell r="AQ168">
            <v>228.953846153846</v>
          </cell>
          <cell r="AR168">
            <v>2</v>
          </cell>
          <cell r="AS168">
            <v>0.5</v>
          </cell>
        </row>
        <row r="168">
          <cell r="AU168">
            <v>0</v>
          </cell>
          <cell r="AV168">
            <v>4.74277892307692</v>
          </cell>
          <cell r="AW168">
            <v>100</v>
          </cell>
          <cell r="AX168">
            <v>125.711067230769</v>
          </cell>
        </row>
        <row r="169">
          <cell r="B169">
            <v>2053</v>
          </cell>
          <cell r="C169" t="str">
            <v>ព្រាប រស្មី</v>
          </cell>
          <cell r="D169" t="str">
            <v>PREAP RAKSMEY</v>
          </cell>
          <cell r="E169">
            <v>44679</v>
          </cell>
          <cell r="F169" t="str">
            <v>090732871</v>
          </cell>
          <cell r="G169">
            <v>31691</v>
          </cell>
          <cell r="H169" t="str">
            <v>F</v>
          </cell>
          <cell r="I169" t="e">
            <v>#N/A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22</v>
          </cell>
          <cell r="O169">
            <v>1</v>
          </cell>
          <cell r="P169">
            <v>23</v>
          </cell>
          <cell r="Q169">
            <v>26</v>
          </cell>
          <cell r="R169">
            <v>176.923076923077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3</v>
          </cell>
          <cell r="AD169">
            <v>23.0769230769231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8.8</v>
          </cell>
          <cell r="AO169">
            <v>13</v>
          </cell>
          <cell r="AP169">
            <v>11.5</v>
          </cell>
          <cell r="AQ169">
            <v>233.3</v>
          </cell>
          <cell r="AR169">
            <v>2</v>
          </cell>
          <cell r="AS169">
            <v>0.5</v>
          </cell>
        </row>
        <row r="169">
          <cell r="AU169">
            <v>0</v>
          </cell>
          <cell r="AV169">
            <v>4.8328095</v>
          </cell>
          <cell r="AW169">
            <v>100</v>
          </cell>
          <cell r="AX169">
            <v>129.9671905</v>
          </cell>
        </row>
        <row r="170">
          <cell r="B170">
            <v>2067</v>
          </cell>
          <cell r="C170" t="str">
            <v>យឿម រដ្ឋា</v>
          </cell>
          <cell r="D170" t="str">
            <v>YOEURM RATHA</v>
          </cell>
          <cell r="E170">
            <v>44685</v>
          </cell>
          <cell r="F170" t="str">
            <v>090916147</v>
          </cell>
          <cell r="G170">
            <v>37221</v>
          </cell>
          <cell r="H170" t="str">
            <v>F</v>
          </cell>
          <cell r="I170" t="str">
            <v>针车A1线</v>
          </cell>
          <cell r="J170">
            <v>0</v>
          </cell>
          <cell r="K170">
            <v>0</v>
          </cell>
          <cell r="L170">
            <v>200</v>
          </cell>
          <cell r="M170">
            <v>7.69230769230769</v>
          </cell>
          <cell r="N170">
            <v>20.75</v>
          </cell>
          <cell r="O170">
            <v>1</v>
          </cell>
          <cell r="P170">
            <v>21.75</v>
          </cell>
          <cell r="Q170">
            <v>26</v>
          </cell>
          <cell r="R170">
            <v>167.307692307692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0.25</v>
          </cell>
          <cell r="AA170">
            <v>1</v>
          </cell>
          <cell r="AB170">
            <v>7.69230769230769</v>
          </cell>
          <cell r="AC170">
            <v>3</v>
          </cell>
          <cell r="AD170">
            <v>23.0769230769231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8.3</v>
          </cell>
          <cell r="AO170">
            <v>13</v>
          </cell>
          <cell r="AP170">
            <v>10.8</v>
          </cell>
          <cell r="AQ170">
            <v>230.176923076923</v>
          </cell>
          <cell r="AR170">
            <v>2</v>
          </cell>
          <cell r="AS170">
            <v>0.5</v>
          </cell>
        </row>
        <row r="170">
          <cell r="AU170">
            <v>0</v>
          </cell>
          <cell r="AV170">
            <v>4.76811496153846</v>
          </cell>
          <cell r="AW170">
            <v>100</v>
          </cell>
          <cell r="AX170">
            <v>126.908808115385</v>
          </cell>
        </row>
        <row r="171">
          <cell r="B171">
            <v>2068</v>
          </cell>
          <cell r="C171" t="str">
            <v>ផេង រចនា</v>
          </cell>
          <cell r="D171" t="str">
            <v>PHENG RACHAKNA</v>
          </cell>
          <cell r="E171">
            <v>44685</v>
          </cell>
          <cell r="F171" t="str">
            <v>090884439</v>
          </cell>
          <cell r="G171">
            <v>36645</v>
          </cell>
          <cell r="H171" t="str">
            <v>F</v>
          </cell>
          <cell r="I171" t="str">
            <v>针车A1线</v>
          </cell>
          <cell r="J171">
            <v>0</v>
          </cell>
          <cell r="K171">
            <v>0</v>
          </cell>
          <cell r="L171">
            <v>200</v>
          </cell>
          <cell r="M171">
            <v>7.69230769230769</v>
          </cell>
          <cell r="N171">
            <v>20.75</v>
          </cell>
          <cell r="O171">
            <v>1</v>
          </cell>
          <cell r="P171">
            <v>21.75</v>
          </cell>
          <cell r="Q171">
            <v>26</v>
          </cell>
          <cell r="R171">
            <v>167.307692307692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0.25</v>
          </cell>
          <cell r="AA171">
            <v>0</v>
          </cell>
          <cell r="AB171">
            <v>0</v>
          </cell>
          <cell r="AC171">
            <v>3</v>
          </cell>
          <cell r="AD171">
            <v>23.0769230769231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8.3</v>
          </cell>
          <cell r="AO171">
            <v>13</v>
          </cell>
          <cell r="AP171">
            <v>10.8</v>
          </cell>
          <cell r="AQ171">
            <v>222.484615384615</v>
          </cell>
          <cell r="AR171">
            <v>2</v>
          </cell>
          <cell r="AS171">
            <v>0.5</v>
          </cell>
        </row>
        <row r="171">
          <cell r="AU171">
            <v>0</v>
          </cell>
          <cell r="AV171">
            <v>4.60876880769231</v>
          </cell>
          <cell r="AW171">
            <v>100</v>
          </cell>
          <cell r="AX171">
            <v>119.375846576923</v>
          </cell>
        </row>
        <row r="172">
          <cell r="B172" t="str">
            <v>合计：</v>
          </cell>
          <cell r="C172" t="str">
            <v>针车A1线</v>
          </cell>
          <cell r="D172">
            <v>28</v>
          </cell>
        </row>
        <row r="172">
          <cell r="I172" t="str">
            <v>针车A1线</v>
          </cell>
        </row>
        <row r="172">
          <cell r="L172">
            <v>5600</v>
          </cell>
          <cell r="M172">
            <v>215.384615384615</v>
          </cell>
          <cell r="N172">
            <v>590</v>
          </cell>
          <cell r="O172">
            <v>28</v>
          </cell>
          <cell r="P172">
            <v>618</v>
          </cell>
          <cell r="Q172">
            <v>708</v>
          </cell>
          <cell r="R172">
            <v>4753.84615384615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3</v>
          </cell>
          <cell r="AA172">
            <v>1</v>
          </cell>
          <cell r="AB172">
            <v>7.69230769230769</v>
          </cell>
          <cell r="AC172">
            <v>82</v>
          </cell>
          <cell r="AD172">
            <v>630.769230769231</v>
          </cell>
          <cell r="AE172">
            <v>1</v>
          </cell>
          <cell r="AF172">
            <v>7.69230769230769</v>
          </cell>
          <cell r="AG172">
            <v>3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236.3</v>
          </cell>
          <cell r="AO172">
            <v>364</v>
          </cell>
          <cell r="AP172">
            <v>308.6</v>
          </cell>
          <cell r="AQ172">
            <v>6308.9</v>
          </cell>
          <cell r="AR172">
            <v>71</v>
          </cell>
          <cell r="AS172">
            <v>13.5</v>
          </cell>
          <cell r="AT172">
            <v>0</v>
          </cell>
          <cell r="AU172">
            <v>0</v>
          </cell>
          <cell r="AV172">
            <v>129.372345576923</v>
          </cell>
          <cell r="AW172">
            <v>2700</v>
          </cell>
          <cell r="AX172">
            <v>3537.02765442308</v>
          </cell>
        </row>
        <row r="173">
          <cell r="B173">
            <v>352</v>
          </cell>
          <cell r="C173" t="str">
            <v>ថុក ផល្លា</v>
          </cell>
          <cell r="D173" t="str">
            <v>THOK PHALLA</v>
          </cell>
          <cell r="E173">
            <v>44118</v>
          </cell>
          <cell r="F173" t="str">
            <v>090618288</v>
          </cell>
          <cell r="G173">
            <v>31949</v>
          </cell>
          <cell r="H173" t="str">
            <v>F</v>
          </cell>
          <cell r="I173" t="str">
            <v>针车A2线</v>
          </cell>
          <cell r="J173">
            <v>1</v>
          </cell>
          <cell r="K173">
            <v>3</v>
          </cell>
          <cell r="L173">
            <v>200</v>
          </cell>
          <cell r="M173">
            <v>7.69230769230769</v>
          </cell>
          <cell r="N173">
            <v>21.75</v>
          </cell>
          <cell r="O173">
            <v>1</v>
          </cell>
          <cell r="P173">
            <v>22.75</v>
          </cell>
          <cell r="Q173">
            <v>26</v>
          </cell>
          <cell r="R173">
            <v>175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0.25</v>
          </cell>
          <cell r="AA173">
            <v>0</v>
          </cell>
          <cell r="AB173">
            <v>0</v>
          </cell>
          <cell r="AC173">
            <v>3</v>
          </cell>
          <cell r="AD173">
            <v>23.0769230769231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8.7</v>
          </cell>
          <cell r="AO173">
            <v>13</v>
          </cell>
          <cell r="AP173">
            <v>11.3</v>
          </cell>
          <cell r="AQ173">
            <v>231.076923076923</v>
          </cell>
          <cell r="AR173">
            <v>3</v>
          </cell>
          <cell r="AS173">
            <v>0.5</v>
          </cell>
        </row>
        <row r="173">
          <cell r="AU173">
            <v>0</v>
          </cell>
          <cell r="AV173">
            <v>4.78675846153846</v>
          </cell>
          <cell r="AW173">
            <v>100</v>
          </cell>
          <cell r="AX173">
            <v>128.790164615385</v>
          </cell>
        </row>
        <row r="174">
          <cell r="B174">
            <v>353</v>
          </cell>
          <cell r="C174" t="str">
            <v>ដោក ស្រីកា</v>
          </cell>
          <cell r="D174" t="str">
            <v>DORK SREYKA</v>
          </cell>
          <cell r="E174">
            <v>44118</v>
          </cell>
          <cell r="F174" t="str">
            <v>090714078</v>
          </cell>
          <cell r="G174">
            <v>32205</v>
          </cell>
          <cell r="H174" t="str">
            <v>F</v>
          </cell>
          <cell r="I174" t="str">
            <v>针车A2线</v>
          </cell>
          <cell r="J174">
            <v>0</v>
          </cell>
          <cell r="K174">
            <v>0</v>
          </cell>
          <cell r="L174">
            <v>200</v>
          </cell>
          <cell r="M174">
            <v>7.69230769230769</v>
          </cell>
          <cell r="N174">
            <v>22</v>
          </cell>
          <cell r="O174">
            <v>1</v>
          </cell>
          <cell r="P174">
            <v>23</v>
          </cell>
          <cell r="Q174">
            <v>26</v>
          </cell>
          <cell r="R174">
            <v>176.923076923077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23.0769230769231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8.8</v>
          </cell>
          <cell r="AO174">
            <v>13</v>
          </cell>
          <cell r="AP174">
            <v>11.5</v>
          </cell>
          <cell r="AQ174">
            <v>233.3</v>
          </cell>
          <cell r="AR174">
            <v>3</v>
          </cell>
          <cell r="AS174">
            <v>0.5</v>
          </cell>
        </row>
        <row r="174">
          <cell r="AU174">
            <v>0</v>
          </cell>
          <cell r="AV174">
            <v>4.8328095</v>
          </cell>
          <cell r="AW174">
            <v>100</v>
          </cell>
          <cell r="AX174">
            <v>130.9671905</v>
          </cell>
        </row>
        <row r="175">
          <cell r="B175">
            <v>367</v>
          </cell>
          <cell r="C175" t="str">
            <v>គល់ ជោរី</v>
          </cell>
          <cell r="D175" t="str">
            <v>KUL CHORY</v>
          </cell>
          <cell r="E175">
            <v>44118</v>
          </cell>
          <cell r="F175" t="str">
            <v>090706383</v>
          </cell>
          <cell r="G175">
            <v>34875</v>
          </cell>
          <cell r="H175" t="str">
            <v>F</v>
          </cell>
          <cell r="I175" t="str">
            <v>针车A2线</v>
          </cell>
          <cell r="J175">
            <v>0</v>
          </cell>
          <cell r="K175">
            <v>1</v>
          </cell>
          <cell r="L175">
            <v>200</v>
          </cell>
          <cell r="M175">
            <v>7.69230769230769</v>
          </cell>
          <cell r="N175">
            <v>21</v>
          </cell>
          <cell r="O175">
            <v>1</v>
          </cell>
          <cell r="P175">
            <v>22</v>
          </cell>
          <cell r="Q175">
            <v>26</v>
          </cell>
          <cell r="R175">
            <v>169.230769230769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4</v>
          </cell>
          <cell r="AD175">
            <v>30.7692307692308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8.4</v>
          </cell>
          <cell r="AO175">
            <v>13</v>
          </cell>
          <cell r="AP175">
            <v>11</v>
          </cell>
          <cell r="AQ175">
            <v>232.4</v>
          </cell>
          <cell r="AR175">
            <v>3</v>
          </cell>
          <cell r="AS175">
            <v>0.5</v>
          </cell>
        </row>
        <row r="175">
          <cell r="AU175">
            <v>0</v>
          </cell>
          <cell r="AV175">
            <v>4.814166</v>
          </cell>
          <cell r="AW175">
            <v>100</v>
          </cell>
          <cell r="AX175">
            <v>130.085834</v>
          </cell>
        </row>
        <row r="176">
          <cell r="B176">
            <v>379</v>
          </cell>
          <cell r="C176" t="str">
            <v>នៅ សោភា</v>
          </cell>
          <cell r="D176" t="str">
            <v>NOV SORPHEA</v>
          </cell>
          <cell r="E176">
            <v>44118</v>
          </cell>
          <cell r="F176" t="str">
            <v>050863707</v>
          </cell>
          <cell r="G176">
            <v>34978</v>
          </cell>
          <cell r="H176" t="str">
            <v>F</v>
          </cell>
          <cell r="I176" t="str">
            <v>针车A2线</v>
          </cell>
          <cell r="J176">
            <v>0</v>
          </cell>
          <cell r="K176">
            <v>1</v>
          </cell>
          <cell r="L176">
            <v>200</v>
          </cell>
          <cell r="M176">
            <v>7.69230769230769</v>
          </cell>
          <cell r="N176">
            <v>21</v>
          </cell>
          <cell r="O176">
            <v>1</v>
          </cell>
          <cell r="P176">
            <v>22</v>
          </cell>
          <cell r="Q176">
            <v>26</v>
          </cell>
          <cell r="R176">
            <v>169.230769230769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3</v>
          </cell>
          <cell r="AD176">
            <v>23.0769230769231</v>
          </cell>
          <cell r="AE176">
            <v>1</v>
          </cell>
          <cell r="AF176">
            <v>7.69230769230769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8.4</v>
          </cell>
          <cell r="AO176">
            <v>13</v>
          </cell>
          <cell r="AP176">
            <v>11</v>
          </cell>
          <cell r="AQ176">
            <v>232.4</v>
          </cell>
          <cell r="AR176">
            <v>3</v>
          </cell>
          <cell r="AS176">
            <v>0.5</v>
          </cell>
        </row>
        <row r="176">
          <cell r="AU176">
            <v>0</v>
          </cell>
          <cell r="AV176">
            <v>4.814166</v>
          </cell>
          <cell r="AW176">
            <v>100</v>
          </cell>
          <cell r="AX176">
            <v>130.085834</v>
          </cell>
        </row>
        <row r="177">
          <cell r="B177">
            <v>392</v>
          </cell>
          <cell r="C177" t="str">
            <v>កៅ សុខា</v>
          </cell>
          <cell r="D177" t="str">
            <v>KAO SOKHA</v>
          </cell>
          <cell r="E177">
            <v>44118</v>
          </cell>
          <cell r="F177" t="str">
            <v>090732039</v>
          </cell>
          <cell r="G177">
            <v>30722</v>
          </cell>
          <cell r="H177" t="str">
            <v>F</v>
          </cell>
          <cell r="I177" t="str">
            <v>针车A2线</v>
          </cell>
          <cell r="J177">
            <v>0</v>
          </cell>
          <cell r="K177">
            <v>2</v>
          </cell>
          <cell r="L177">
            <v>200</v>
          </cell>
          <cell r="M177">
            <v>7.69230769230769</v>
          </cell>
          <cell r="N177">
            <v>22</v>
          </cell>
          <cell r="O177">
            <v>1</v>
          </cell>
          <cell r="P177">
            <v>23</v>
          </cell>
          <cell r="Q177">
            <v>26</v>
          </cell>
          <cell r="R177">
            <v>176.923076923077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3</v>
          </cell>
          <cell r="AD177">
            <v>23.0769230769231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8.8</v>
          </cell>
          <cell r="AO177">
            <v>13</v>
          </cell>
          <cell r="AP177">
            <v>11.5</v>
          </cell>
          <cell r="AQ177">
            <v>233.3</v>
          </cell>
          <cell r="AR177">
            <v>3</v>
          </cell>
          <cell r="AS177">
            <v>0.5</v>
          </cell>
        </row>
        <row r="177">
          <cell r="AU177">
            <v>0</v>
          </cell>
          <cell r="AV177">
            <v>4.8328095</v>
          </cell>
          <cell r="AW177">
            <v>100</v>
          </cell>
          <cell r="AX177">
            <v>130.9671905</v>
          </cell>
        </row>
        <row r="178">
          <cell r="B178">
            <v>654</v>
          </cell>
          <cell r="C178" t="str">
            <v>វុធ កញ្ញា</v>
          </cell>
          <cell r="D178" t="str">
            <v>VUT KANHA</v>
          </cell>
          <cell r="E178">
            <v>44187</v>
          </cell>
          <cell r="F178" t="str">
            <v>090538509</v>
          </cell>
          <cell r="G178">
            <v>31665</v>
          </cell>
          <cell r="H178" t="str">
            <v>F</v>
          </cell>
          <cell r="I178" t="str">
            <v>针车A2线</v>
          </cell>
          <cell r="J178">
            <v>0</v>
          </cell>
          <cell r="K178">
            <v>0</v>
          </cell>
          <cell r="L178">
            <v>200</v>
          </cell>
          <cell r="M178">
            <v>7.69230769230769</v>
          </cell>
          <cell r="N178">
            <v>22</v>
          </cell>
          <cell r="O178">
            <v>1</v>
          </cell>
          <cell r="P178">
            <v>23</v>
          </cell>
          <cell r="Q178">
            <v>26</v>
          </cell>
          <cell r="R178">
            <v>176.923076923077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3</v>
          </cell>
          <cell r="AD178">
            <v>23.0769230769231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8.8</v>
          </cell>
          <cell r="AO178">
            <v>13</v>
          </cell>
          <cell r="AP178">
            <v>11.5</v>
          </cell>
          <cell r="AQ178">
            <v>233.3</v>
          </cell>
          <cell r="AR178">
            <v>3</v>
          </cell>
          <cell r="AS178">
            <v>0.5</v>
          </cell>
        </row>
        <row r="178">
          <cell r="AU178">
            <v>0</v>
          </cell>
          <cell r="AV178">
            <v>4.8328095</v>
          </cell>
          <cell r="AW178">
            <v>100</v>
          </cell>
          <cell r="AX178">
            <v>130.9671905</v>
          </cell>
        </row>
        <row r="179">
          <cell r="B179">
            <v>983</v>
          </cell>
          <cell r="C179" t="str">
            <v>ព្រំ ចាវី</v>
          </cell>
          <cell r="D179" t="str">
            <v>PRUM THAVY</v>
          </cell>
          <cell r="E179">
            <v>44397</v>
          </cell>
          <cell r="F179" t="str">
            <v>090687583</v>
          </cell>
          <cell r="G179">
            <v>36249</v>
          </cell>
          <cell r="H179" t="str">
            <v>F</v>
          </cell>
          <cell r="I179" t="str">
            <v>针车A2线</v>
          </cell>
          <cell r="J179">
            <v>0</v>
          </cell>
          <cell r="K179">
            <v>0</v>
          </cell>
          <cell r="L179">
            <v>200</v>
          </cell>
          <cell r="M179">
            <v>7.69230769230769</v>
          </cell>
          <cell r="N179">
            <v>22</v>
          </cell>
          <cell r="O179">
            <v>1</v>
          </cell>
          <cell r="P179">
            <v>23</v>
          </cell>
          <cell r="Q179">
            <v>26</v>
          </cell>
          <cell r="R179">
            <v>176.923076923077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3</v>
          </cell>
          <cell r="AD179">
            <v>23.0769230769231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8.8</v>
          </cell>
          <cell r="AO179">
            <v>13</v>
          </cell>
          <cell r="AP179">
            <v>11.5</v>
          </cell>
          <cell r="AQ179">
            <v>233.3</v>
          </cell>
          <cell r="AR179">
            <v>2</v>
          </cell>
          <cell r="AS179">
            <v>0.5</v>
          </cell>
        </row>
        <row r="179">
          <cell r="AU179">
            <v>0</v>
          </cell>
          <cell r="AV179">
            <v>4.8328095</v>
          </cell>
          <cell r="AW179">
            <v>100</v>
          </cell>
          <cell r="AX179">
            <v>129.9671905</v>
          </cell>
        </row>
        <row r="180">
          <cell r="B180">
            <v>1085</v>
          </cell>
          <cell r="C180" t="str">
            <v>យឹម បញ្ញា</v>
          </cell>
          <cell r="D180" t="str">
            <v>YEM PHANHA</v>
          </cell>
          <cell r="E180">
            <v>44418</v>
          </cell>
          <cell r="F180" t="str">
            <v>090575555</v>
          </cell>
          <cell r="G180">
            <v>33379</v>
          </cell>
          <cell r="H180" t="str">
            <v>M</v>
          </cell>
          <cell r="I180" t="str">
            <v>针车A2线</v>
          </cell>
          <cell r="J180">
            <v>0</v>
          </cell>
          <cell r="K180">
            <v>0</v>
          </cell>
          <cell r="L180">
            <v>200</v>
          </cell>
          <cell r="M180">
            <v>7.69230769230769</v>
          </cell>
          <cell r="N180">
            <v>22</v>
          </cell>
          <cell r="O180">
            <v>1</v>
          </cell>
          <cell r="P180">
            <v>23</v>
          </cell>
          <cell r="Q180">
            <v>26</v>
          </cell>
          <cell r="R180">
            <v>176.923076923077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23.0769230769231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8.8</v>
          </cell>
          <cell r="AO180">
            <v>13</v>
          </cell>
          <cell r="AP180">
            <v>11.5</v>
          </cell>
          <cell r="AQ180">
            <v>233.3</v>
          </cell>
          <cell r="AR180">
            <v>2</v>
          </cell>
          <cell r="AS180">
            <v>0.5</v>
          </cell>
        </row>
        <row r="180">
          <cell r="AU180">
            <v>0</v>
          </cell>
          <cell r="AV180">
            <v>4.8328095</v>
          </cell>
          <cell r="AW180">
            <v>100</v>
          </cell>
          <cell r="AX180">
            <v>129.9671905</v>
          </cell>
        </row>
        <row r="181">
          <cell r="B181">
            <v>1340</v>
          </cell>
          <cell r="C181" t="str">
            <v>មាឃ​ នោ</v>
          </cell>
          <cell r="D181" t="str">
            <v>MEAK NOR</v>
          </cell>
          <cell r="E181">
            <v>44503</v>
          </cell>
          <cell r="F181">
            <v>90537456</v>
          </cell>
          <cell r="G181">
            <v>29994</v>
          </cell>
          <cell r="H181" t="str">
            <v>F</v>
          </cell>
          <cell r="I181" t="str">
            <v>针车A2线</v>
          </cell>
          <cell r="J181">
            <v>0</v>
          </cell>
          <cell r="K181">
            <v>0</v>
          </cell>
          <cell r="L181">
            <v>200</v>
          </cell>
          <cell r="M181">
            <v>7.69230769230769</v>
          </cell>
          <cell r="N181">
            <v>22</v>
          </cell>
          <cell r="O181">
            <v>1</v>
          </cell>
          <cell r="P181">
            <v>23</v>
          </cell>
          <cell r="Q181">
            <v>26</v>
          </cell>
          <cell r="R181">
            <v>176.923076923077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3</v>
          </cell>
          <cell r="AD181">
            <v>23.0769230769231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8.8</v>
          </cell>
          <cell r="AO181">
            <v>13</v>
          </cell>
          <cell r="AP181">
            <v>11.5</v>
          </cell>
          <cell r="AQ181">
            <v>233.3</v>
          </cell>
          <cell r="AR181">
            <v>2</v>
          </cell>
          <cell r="AS181">
            <v>0.5</v>
          </cell>
        </row>
        <row r="181">
          <cell r="AU181">
            <v>0</v>
          </cell>
          <cell r="AV181">
            <v>4.8328095</v>
          </cell>
          <cell r="AW181">
            <v>100</v>
          </cell>
          <cell r="AX181">
            <v>129.9671905</v>
          </cell>
        </row>
        <row r="182">
          <cell r="B182">
            <v>2189</v>
          </cell>
          <cell r="C182" t="str">
            <v>ឈន់ សំណាង</v>
          </cell>
          <cell r="D182" t="str">
            <v>CHHUN SAMNANG</v>
          </cell>
          <cell r="E182">
            <v>44734</v>
          </cell>
          <cell r="F182" t="str">
            <v>090962676</v>
          </cell>
          <cell r="G182">
            <v>38077</v>
          </cell>
          <cell r="H182" t="str">
            <v>M</v>
          </cell>
          <cell r="I182" t="str">
            <v>针车A2线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21</v>
          </cell>
          <cell r="O182">
            <v>1</v>
          </cell>
          <cell r="P182">
            <v>22</v>
          </cell>
          <cell r="Q182">
            <v>26</v>
          </cell>
          <cell r="R182">
            <v>169.230769230769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3</v>
          </cell>
          <cell r="AD182">
            <v>23.0769230769231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8.4</v>
          </cell>
          <cell r="AO182">
            <v>13</v>
          </cell>
          <cell r="AP182">
            <v>11</v>
          </cell>
          <cell r="AQ182">
            <v>224.707692307692</v>
          </cell>
        </row>
        <row r="182">
          <cell r="AS182">
            <v>0.5</v>
          </cell>
        </row>
        <row r="182">
          <cell r="AU182">
            <v>0</v>
          </cell>
          <cell r="AV182">
            <v>4.65481984615384</v>
          </cell>
          <cell r="AW182">
            <v>100</v>
          </cell>
          <cell r="AX182">
            <v>119.552872461538</v>
          </cell>
        </row>
        <row r="183">
          <cell r="B183">
            <v>2234</v>
          </cell>
          <cell r="C183" t="str">
            <v>ធឿន ចំរើន</v>
          </cell>
          <cell r="D183" t="str">
            <v>THOEURN CHAMROEUN</v>
          </cell>
          <cell r="E183">
            <v>44746</v>
          </cell>
          <cell r="F183" t="str">
            <v>090832854</v>
          </cell>
          <cell r="G183">
            <v>35737</v>
          </cell>
          <cell r="H183" t="str">
            <v>F</v>
          </cell>
          <cell r="I183" t="str">
            <v>针车A2线</v>
          </cell>
          <cell r="J183">
            <v>0</v>
          </cell>
          <cell r="K183">
            <v>0</v>
          </cell>
          <cell r="L183">
            <v>200</v>
          </cell>
          <cell r="M183">
            <v>7.69230769230769</v>
          </cell>
          <cell r="N183">
            <v>22</v>
          </cell>
          <cell r="O183">
            <v>1</v>
          </cell>
          <cell r="P183">
            <v>23</v>
          </cell>
          <cell r="Q183">
            <v>26</v>
          </cell>
          <cell r="R183">
            <v>176.923076923077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3</v>
          </cell>
          <cell r="AD183">
            <v>23.0769230769231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8.8</v>
          </cell>
          <cell r="AO183">
            <v>13</v>
          </cell>
          <cell r="AP183">
            <v>11.5</v>
          </cell>
          <cell r="AQ183">
            <v>233.3</v>
          </cell>
        </row>
        <row r="183">
          <cell r="AS183">
            <v>0.5</v>
          </cell>
        </row>
        <row r="183">
          <cell r="AU183">
            <v>0</v>
          </cell>
          <cell r="AV183">
            <v>4.8328095</v>
          </cell>
          <cell r="AW183">
            <v>100</v>
          </cell>
          <cell r="AX183">
            <v>127.9671905</v>
          </cell>
        </row>
        <row r="184">
          <cell r="B184">
            <v>680</v>
          </cell>
          <cell r="C184" t="str">
            <v>ម៉ៅ សារ៉ាន</v>
          </cell>
          <cell r="D184" t="str">
            <v>MAO SARAN</v>
          </cell>
          <cell r="E184">
            <v>44200</v>
          </cell>
          <cell r="F184" t="str">
            <v>090619379</v>
          </cell>
          <cell r="G184">
            <v>27804</v>
          </cell>
          <cell r="H184" t="str">
            <v>F</v>
          </cell>
          <cell r="I184" t="str">
            <v>针车A2线</v>
          </cell>
          <cell r="J184">
            <v>0</v>
          </cell>
          <cell r="K184">
            <v>0</v>
          </cell>
          <cell r="L184">
            <v>200</v>
          </cell>
          <cell r="M184">
            <v>7.69230769230769</v>
          </cell>
          <cell r="N184">
            <v>21</v>
          </cell>
          <cell r="O184">
            <v>1</v>
          </cell>
          <cell r="P184">
            <v>22</v>
          </cell>
          <cell r="Q184">
            <v>26</v>
          </cell>
          <cell r="R184">
            <v>169.230769230769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3</v>
          </cell>
          <cell r="AD184">
            <v>23.0769230769231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8.4</v>
          </cell>
          <cell r="AO184">
            <v>13</v>
          </cell>
          <cell r="AP184">
            <v>11</v>
          </cell>
          <cell r="AQ184">
            <v>224.707692307692</v>
          </cell>
          <cell r="AR184">
            <v>3</v>
          </cell>
          <cell r="AS184">
            <v>0.5</v>
          </cell>
        </row>
        <row r="184">
          <cell r="AU184">
            <v>0</v>
          </cell>
          <cell r="AV184">
            <v>4.65481984615384</v>
          </cell>
          <cell r="AW184">
            <v>100</v>
          </cell>
          <cell r="AX184">
            <v>122.552872461538</v>
          </cell>
        </row>
        <row r="185">
          <cell r="B185">
            <v>461</v>
          </cell>
          <cell r="C185" t="str">
            <v>មឿន ចន្ថា</v>
          </cell>
          <cell r="D185" t="str">
            <v>MOEUN CHANTHA</v>
          </cell>
          <cell r="E185">
            <v>44130</v>
          </cell>
          <cell r="F185" t="str">
            <v>090916804</v>
          </cell>
          <cell r="G185">
            <v>37503</v>
          </cell>
          <cell r="H185" t="str">
            <v>F</v>
          </cell>
          <cell r="I185" t="str">
            <v>针车A2线</v>
          </cell>
          <cell r="J185">
            <v>0</v>
          </cell>
          <cell r="K185">
            <v>0</v>
          </cell>
          <cell r="L185">
            <v>200</v>
          </cell>
          <cell r="M185">
            <v>7.69230769230769</v>
          </cell>
          <cell r="N185">
            <v>22</v>
          </cell>
          <cell r="O185">
            <v>1</v>
          </cell>
          <cell r="P185">
            <v>23</v>
          </cell>
          <cell r="Q185">
            <v>26</v>
          </cell>
          <cell r="R185">
            <v>176.923076923077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3</v>
          </cell>
          <cell r="AD185">
            <v>23.0769230769231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8.8</v>
          </cell>
          <cell r="AO185">
            <v>13</v>
          </cell>
          <cell r="AP185">
            <v>11.5</v>
          </cell>
          <cell r="AQ185">
            <v>233.3</v>
          </cell>
          <cell r="AR185">
            <v>3</v>
          </cell>
          <cell r="AS185">
            <v>0.5</v>
          </cell>
        </row>
        <row r="185">
          <cell r="AU185">
            <v>0</v>
          </cell>
          <cell r="AV185">
            <v>4.8328095</v>
          </cell>
          <cell r="AW185">
            <v>100</v>
          </cell>
          <cell r="AX185">
            <v>130.9671905</v>
          </cell>
        </row>
        <row r="186">
          <cell r="B186">
            <v>1127</v>
          </cell>
          <cell r="C186" t="str">
            <v>គឹម រំដួល</v>
          </cell>
          <cell r="D186" t="str">
            <v>KOEM RUMDUOL</v>
          </cell>
          <cell r="E186">
            <v>44420</v>
          </cell>
          <cell r="F186" t="str">
            <v>090728642</v>
          </cell>
          <cell r="G186">
            <v>35612</v>
          </cell>
          <cell r="H186" t="str">
            <v>F</v>
          </cell>
          <cell r="I186" t="str">
            <v>针车A2线</v>
          </cell>
          <cell r="J186">
            <v>0</v>
          </cell>
          <cell r="K186">
            <v>0</v>
          </cell>
          <cell r="L186">
            <v>200</v>
          </cell>
          <cell r="M186">
            <v>7.69230769230769</v>
          </cell>
          <cell r="N186">
            <v>22</v>
          </cell>
          <cell r="O186">
            <v>1</v>
          </cell>
          <cell r="P186">
            <v>23</v>
          </cell>
          <cell r="Q186">
            <v>26</v>
          </cell>
          <cell r="R186">
            <v>176.923076923077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</v>
          </cell>
          <cell r="AD186">
            <v>23.0769230769231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8.8</v>
          </cell>
          <cell r="AO186">
            <v>13</v>
          </cell>
          <cell r="AP186">
            <v>11.5</v>
          </cell>
          <cell r="AQ186">
            <v>233.3</v>
          </cell>
          <cell r="AR186">
            <v>2</v>
          </cell>
          <cell r="AS186">
            <v>0.5</v>
          </cell>
        </row>
        <row r="186">
          <cell r="AU186">
            <v>0</v>
          </cell>
          <cell r="AV186">
            <v>4.8328095</v>
          </cell>
          <cell r="AW186">
            <v>100</v>
          </cell>
          <cell r="AX186">
            <v>129.9671905</v>
          </cell>
        </row>
        <row r="187">
          <cell r="B187">
            <v>1429</v>
          </cell>
          <cell r="C187" t="str">
            <v>តោក ម៉ាច</v>
          </cell>
          <cell r="D187" t="str">
            <v>TORK MACH</v>
          </cell>
          <cell r="E187">
            <v>44546</v>
          </cell>
          <cell r="F187">
            <v>51615431</v>
          </cell>
          <cell r="G187">
            <v>37965</v>
          </cell>
          <cell r="H187" t="str">
            <v>F</v>
          </cell>
          <cell r="I187" t="str">
            <v>针车A2线</v>
          </cell>
          <cell r="J187">
            <v>0</v>
          </cell>
          <cell r="K187">
            <v>0</v>
          </cell>
          <cell r="L187">
            <v>200</v>
          </cell>
          <cell r="M187">
            <v>7.69230769230769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</row>
        <row r="187">
          <cell r="AU187">
            <v>0</v>
          </cell>
        </row>
        <row r="187">
          <cell r="AW187">
            <v>0</v>
          </cell>
          <cell r="AX187">
            <v>0</v>
          </cell>
        </row>
        <row r="188">
          <cell r="B188">
            <v>639</v>
          </cell>
          <cell r="C188" t="str">
            <v>ខ្វៃ សុភាព</v>
          </cell>
          <cell r="D188" t="str">
            <v>KHVAI SOPHEAP</v>
          </cell>
          <cell r="E188">
            <v>44186</v>
          </cell>
          <cell r="F188" t="str">
            <v>090635954</v>
          </cell>
          <cell r="G188">
            <v>29872</v>
          </cell>
          <cell r="H188" t="str">
            <v>F</v>
          </cell>
          <cell r="I188" t="str">
            <v>针车A2线</v>
          </cell>
          <cell r="J188">
            <v>0</v>
          </cell>
          <cell r="K188">
            <v>0</v>
          </cell>
          <cell r="L188">
            <v>200</v>
          </cell>
          <cell r="M188">
            <v>7.69230769230769</v>
          </cell>
          <cell r="N188">
            <v>22</v>
          </cell>
          <cell r="O188">
            <v>1</v>
          </cell>
          <cell r="P188">
            <v>23</v>
          </cell>
          <cell r="Q188">
            <v>26</v>
          </cell>
          <cell r="R188">
            <v>176.923076923077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</v>
          </cell>
          <cell r="AD188">
            <v>23.0769230769231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8.8</v>
          </cell>
          <cell r="AO188">
            <v>13</v>
          </cell>
          <cell r="AP188">
            <v>11.5</v>
          </cell>
          <cell r="AQ188">
            <v>233.3</v>
          </cell>
          <cell r="AR188">
            <v>3</v>
          </cell>
          <cell r="AS188">
            <v>0.5</v>
          </cell>
        </row>
        <row r="188">
          <cell r="AU188">
            <v>0</v>
          </cell>
          <cell r="AV188">
            <v>4.8328095</v>
          </cell>
          <cell r="AW188">
            <v>100</v>
          </cell>
          <cell r="AX188">
            <v>130.9671905</v>
          </cell>
        </row>
        <row r="189">
          <cell r="B189">
            <v>610</v>
          </cell>
          <cell r="C189" t="str">
            <v>ចាន់ សុផល</v>
          </cell>
          <cell r="D189" t="str">
            <v>CHANN SOPHAL</v>
          </cell>
          <cell r="E189">
            <v>44166</v>
          </cell>
          <cell r="F189" t="str">
            <v>090744631</v>
          </cell>
          <cell r="G189">
            <v>29805</v>
          </cell>
          <cell r="H189" t="str">
            <v>F</v>
          </cell>
          <cell r="I189" t="str">
            <v>针车A2线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22</v>
          </cell>
          <cell r="O189">
            <v>1</v>
          </cell>
          <cell r="P189">
            <v>23</v>
          </cell>
          <cell r="Q189">
            <v>26</v>
          </cell>
          <cell r="R189">
            <v>176.923076923077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3</v>
          </cell>
          <cell r="AD189">
            <v>23.0769230769231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8.8</v>
          </cell>
          <cell r="AO189">
            <v>13</v>
          </cell>
          <cell r="AP189">
            <v>11.5</v>
          </cell>
          <cell r="AQ189">
            <v>233.3</v>
          </cell>
          <cell r="AR189">
            <v>3</v>
          </cell>
          <cell r="AS189">
            <v>0.5</v>
          </cell>
        </row>
        <row r="189">
          <cell r="AU189">
            <v>0</v>
          </cell>
          <cell r="AV189">
            <v>4.8328095</v>
          </cell>
          <cell r="AW189">
            <v>100</v>
          </cell>
          <cell r="AX189">
            <v>130.9671905</v>
          </cell>
        </row>
        <row r="190">
          <cell r="B190">
            <v>941</v>
          </cell>
          <cell r="C190" t="str">
            <v>យ៉ោក សុភី</v>
          </cell>
          <cell r="D190" t="str">
            <v>YAOK SOPHY</v>
          </cell>
          <cell r="E190">
            <v>44329</v>
          </cell>
          <cell r="F190" t="str">
            <v>090605336</v>
          </cell>
          <cell r="G190">
            <v>29438</v>
          </cell>
          <cell r="H190" t="str">
            <v>F</v>
          </cell>
          <cell r="I190" t="str">
            <v>针车A2线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22</v>
          </cell>
          <cell r="O190">
            <v>1</v>
          </cell>
          <cell r="P190">
            <v>23</v>
          </cell>
          <cell r="Q190">
            <v>26</v>
          </cell>
          <cell r="R190">
            <v>176.923076923077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3</v>
          </cell>
          <cell r="AD190">
            <v>23.0769230769231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8.8</v>
          </cell>
          <cell r="AO190">
            <v>13</v>
          </cell>
          <cell r="AP190">
            <v>11.5</v>
          </cell>
          <cell r="AQ190">
            <v>233.3</v>
          </cell>
          <cell r="AR190">
            <v>2</v>
          </cell>
          <cell r="AS190">
            <v>0.5</v>
          </cell>
        </row>
        <row r="190">
          <cell r="AU190">
            <v>0</v>
          </cell>
          <cell r="AV190">
            <v>4.8328095</v>
          </cell>
          <cell r="AW190">
            <v>100</v>
          </cell>
          <cell r="AX190">
            <v>129.9671905</v>
          </cell>
        </row>
        <row r="191">
          <cell r="B191">
            <v>484</v>
          </cell>
          <cell r="C191" t="str">
            <v>ចាន់ លក្ខិណា</v>
          </cell>
          <cell r="D191" t="str">
            <v>CHAN LAKANA</v>
          </cell>
          <cell r="E191">
            <v>44130</v>
          </cell>
          <cell r="F191" t="str">
            <v>090487713</v>
          </cell>
          <cell r="G191">
            <v>34448</v>
          </cell>
          <cell r="H191" t="str">
            <v>F</v>
          </cell>
          <cell r="I191" t="str">
            <v>针车A2线</v>
          </cell>
          <cell r="J191">
            <v>1</v>
          </cell>
          <cell r="K191">
            <v>2</v>
          </cell>
          <cell r="L191">
            <v>200</v>
          </cell>
          <cell r="M191">
            <v>7.69230769230769</v>
          </cell>
          <cell r="N191">
            <v>21</v>
          </cell>
          <cell r="O191">
            <v>1</v>
          </cell>
          <cell r="P191">
            <v>22</v>
          </cell>
          <cell r="Q191">
            <v>26</v>
          </cell>
          <cell r="R191">
            <v>169.230769230769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  <cell r="AA191">
            <v>0</v>
          </cell>
          <cell r="AB191">
            <v>0</v>
          </cell>
          <cell r="AC191">
            <v>3</v>
          </cell>
          <cell r="AD191">
            <v>23.0769230769231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8.4</v>
          </cell>
          <cell r="AO191">
            <v>13</v>
          </cell>
          <cell r="AP191">
            <v>11</v>
          </cell>
          <cell r="AQ191">
            <v>224.707692307692</v>
          </cell>
          <cell r="AR191">
            <v>3</v>
          </cell>
          <cell r="AS191">
            <v>0.5</v>
          </cell>
        </row>
        <row r="191">
          <cell r="AU191">
            <v>0</v>
          </cell>
          <cell r="AV191">
            <v>4.65481984615384</v>
          </cell>
          <cell r="AW191">
            <v>100</v>
          </cell>
          <cell r="AX191">
            <v>122.552872461538</v>
          </cell>
        </row>
        <row r="192">
          <cell r="B192">
            <v>1521</v>
          </cell>
          <cell r="C192" t="str">
            <v>ព្រាប​ ឌីណាសាក់</v>
          </cell>
          <cell r="D192" t="str">
            <v>PREAP DYNASAK</v>
          </cell>
          <cell r="E192">
            <v>44558</v>
          </cell>
          <cell r="F192">
            <v>90957919</v>
          </cell>
          <cell r="G192">
            <v>37793</v>
          </cell>
          <cell r="H192" t="str">
            <v>F</v>
          </cell>
          <cell r="I192" t="str">
            <v>针车A2线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21.5</v>
          </cell>
          <cell r="O192">
            <v>1</v>
          </cell>
          <cell r="P192">
            <v>22.5</v>
          </cell>
          <cell r="Q192">
            <v>26</v>
          </cell>
          <cell r="R192">
            <v>173.076923076923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</v>
          </cell>
          <cell r="AD192">
            <v>23.0769230769231</v>
          </cell>
          <cell r="AE192">
            <v>0</v>
          </cell>
          <cell r="AF192">
            <v>0</v>
          </cell>
          <cell r="AG192">
            <v>0.5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8.6</v>
          </cell>
          <cell r="AO192">
            <v>13</v>
          </cell>
          <cell r="AP192">
            <v>11.2</v>
          </cell>
          <cell r="AQ192">
            <v>228.953846153846</v>
          </cell>
          <cell r="AR192">
            <v>2</v>
          </cell>
          <cell r="AS192">
            <v>0.5</v>
          </cell>
        </row>
        <row r="192">
          <cell r="AU192">
            <v>0</v>
          </cell>
          <cell r="AV192">
            <v>4.74277892307692</v>
          </cell>
          <cell r="AW192">
            <v>100</v>
          </cell>
          <cell r="AX192">
            <v>125.711067230769</v>
          </cell>
        </row>
        <row r="193">
          <cell r="B193">
            <v>1798</v>
          </cell>
          <cell r="C193" t="str">
            <v>ប៊ុន ស្រី</v>
          </cell>
          <cell r="D193" t="str">
            <v>PUN SREY</v>
          </cell>
          <cell r="E193">
            <v>44597</v>
          </cell>
          <cell r="F193">
            <v>90801540</v>
          </cell>
          <cell r="G193">
            <v>28989</v>
          </cell>
          <cell r="H193" t="str">
            <v>F</v>
          </cell>
          <cell r="I193" t="str">
            <v>针车A2线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21</v>
          </cell>
          <cell r="O193">
            <v>1</v>
          </cell>
          <cell r="P193">
            <v>22</v>
          </cell>
          <cell r="Q193">
            <v>26</v>
          </cell>
          <cell r="R193">
            <v>169.230769230769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</v>
          </cell>
          <cell r="AB193">
            <v>7.69230769230769</v>
          </cell>
          <cell r="AC193">
            <v>3</v>
          </cell>
          <cell r="AD193">
            <v>23.0769230769231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8.4</v>
          </cell>
          <cell r="AO193">
            <v>13</v>
          </cell>
          <cell r="AP193">
            <v>11</v>
          </cell>
          <cell r="AQ193">
            <v>232.4</v>
          </cell>
          <cell r="AR193">
            <v>2</v>
          </cell>
          <cell r="AS193">
            <v>0.5</v>
          </cell>
        </row>
        <row r="193">
          <cell r="AU193">
            <v>0</v>
          </cell>
          <cell r="AV193">
            <v>4.814166</v>
          </cell>
          <cell r="AW193">
            <v>100</v>
          </cell>
          <cell r="AX193">
            <v>129.085834</v>
          </cell>
        </row>
        <row r="194">
          <cell r="B194">
            <v>1520</v>
          </cell>
          <cell r="C194" t="str">
            <v>ពៅ ស្រីរ៉ា</v>
          </cell>
          <cell r="D194" t="str">
            <v>PEOU SREYEA</v>
          </cell>
          <cell r="E194">
            <v>44558</v>
          </cell>
          <cell r="F194">
            <v>90957835</v>
          </cell>
          <cell r="G194">
            <v>37474</v>
          </cell>
          <cell r="H194" t="str">
            <v>F</v>
          </cell>
          <cell r="I194" t="str">
            <v>针车A2线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22</v>
          </cell>
          <cell r="O194">
            <v>1</v>
          </cell>
          <cell r="P194">
            <v>23</v>
          </cell>
          <cell r="Q194">
            <v>26</v>
          </cell>
          <cell r="R194">
            <v>176.923076923077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3</v>
          </cell>
          <cell r="AD194">
            <v>23.0769230769231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8.8</v>
          </cell>
          <cell r="AO194">
            <v>13</v>
          </cell>
          <cell r="AP194">
            <v>11.5</v>
          </cell>
          <cell r="AQ194">
            <v>233.3</v>
          </cell>
          <cell r="AR194">
            <v>2</v>
          </cell>
          <cell r="AS194">
            <v>0.5</v>
          </cell>
        </row>
        <row r="194">
          <cell r="AU194">
            <v>0</v>
          </cell>
          <cell r="AV194">
            <v>4.8328095</v>
          </cell>
          <cell r="AW194">
            <v>100</v>
          </cell>
          <cell r="AX194">
            <v>129.9671905</v>
          </cell>
        </row>
        <row r="195">
          <cell r="B195">
            <v>1840</v>
          </cell>
          <cell r="C195" t="str">
            <v>ញ៉ ស្រីស្ដើង</v>
          </cell>
          <cell r="D195" t="str">
            <v>NHOR SREYSDOEUNG</v>
          </cell>
          <cell r="E195">
            <v>44608</v>
          </cell>
          <cell r="F195">
            <v>90935248</v>
          </cell>
          <cell r="G195">
            <v>37895</v>
          </cell>
          <cell r="H195" t="str">
            <v>F</v>
          </cell>
          <cell r="I195" t="str">
            <v>针车A2线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21.5</v>
          </cell>
          <cell r="O195">
            <v>1</v>
          </cell>
          <cell r="P195">
            <v>22.5</v>
          </cell>
          <cell r="Q195">
            <v>26</v>
          </cell>
          <cell r="R195">
            <v>173.076923076923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0.5</v>
          </cell>
          <cell r="AA195">
            <v>0</v>
          </cell>
          <cell r="AB195">
            <v>0</v>
          </cell>
          <cell r="AC195">
            <v>3</v>
          </cell>
          <cell r="AD195">
            <v>23.0769230769231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8.6</v>
          </cell>
          <cell r="AO195">
            <v>13</v>
          </cell>
          <cell r="AP195">
            <v>11.2</v>
          </cell>
          <cell r="AQ195">
            <v>228.953846153846</v>
          </cell>
          <cell r="AR195">
            <v>2</v>
          </cell>
          <cell r="AS195">
            <v>0.5</v>
          </cell>
        </row>
        <row r="195">
          <cell r="AU195">
            <v>0</v>
          </cell>
          <cell r="AV195">
            <v>4.74277892307692</v>
          </cell>
          <cell r="AW195">
            <v>100</v>
          </cell>
          <cell r="AX195">
            <v>125.711067230769</v>
          </cell>
        </row>
        <row r="196">
          <cell r="B196">
            <v>1511</v>
          </cell>
          <cell r="C196" t="str">
            <v>ញុង សាភឿន</v>
          </cell>
          <cell r="D196" t="str">
            <v>NHOUNG SAPHOEUN</v>
          </cell>
          <cell r="E196">
            <v>44558</v>
          </cell>
          <cell r="F196">
            <v>90594166</v>
          </cell>
          <cell r="G196">
            <v>25694</v>
          </cell>
          <cell r="H196" t="str">
            <v>F</v>
          </cell>
          <cell r="I196" t="str">
            <v>针车A2线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22</v>
          </cell>
          <cell r="O196">
            <v>1</v>
          </cell>
          <cell r="P196">
            <v>23</v>
          </cell>
          <cell r="Q196">
            <v>26</v>
          </cell>
          <cell r="R196">
            <v>176.923076923077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3</v>
          </cell>
          <cell r="AD196">
            <v>23.0769230769231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8.8</v>
          </cell>
          <cell r="AO196">
            <v>13</v>
          </cell>
          <cell r="AP196">
            <v>11.5</v>
          </cell>
          <cell r="AQ196">
            <v>233.3</v>
          </cell>
          <cell r="AR196">
            <v>2</v>
          </cell>
          <cell r="AS196">
            <v>0.5</v>
          </cell>
        </row>
        <row r="196">
          <cell r="AU196">
            <v>0</v>
          </cell>
          <cell r="AV196">
            <v>4.8328095</v>
          </cell>
          <cell r="AW196">
            <v>100</v>
          </cell>
          <cell r="AX196">
            <v>129.9671905</v>
          </cell>
        </row>
        <row r="197">
          <cell r="B197">
            <v>1552</v>
          </cell>
          <cell r="C197" t="str">
            <v>អន ស៊ីណុច</v>
          </cell>
          <cell r="D197" t="str">
            <v>AN  SINOCH</v>
          </cell>
          <cell r="E197">
            <v>44565</v>
          </cell>
          <cell r="F197">
            <v>90951580</v>
          </cell>
          <cell r="G197">
            <v>37580</v>
          </cell>
          <cell r="H197" t="str">
            <v>F</v>
          </cell>
          <cell r="I197" t="str">
            <v>针车A2线</v>
          </cell>
          <cell r="J197">
            <v>0</v>
          </cell>
          <cell r="K197">
            <v>0</v>
          </cell>
          <cell r="L197">
            <v>200</v>
          </cell>
          <cell r="M197">
            <v>7.69230769230769</v>
          </cell>
          <cell r="N197">
            <v>22</v>
          </cell>
          <cell r="O197">
            <v>1</v>
          </cell>
          <cell r="P197">
            <v>23</v>
          </cell>
          <cell r="Q197">
            <v>26</v>
          </cell>
          <cell r="R197">
            <v>176.923076923077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3</v>
          </cell>
          <cell r="AD197">
            <v>23.0769230769231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8.8</v>
          </cell>
          <cell r="AO197">
            <v>13</v>
          </cell>
          <cell r="AP197">
            <v>11.5</v>
          </cell>
          <cell r="AQ197">
            <v>233.3</v>
          </cell>
          <cell r="AR197">
            <v>2</v>
          </cell>
          <cell r="AS197">
            <v>0.5</v>
          </cell>
        </row>
        <row r="197">
          <cell r="AU197">
            <v>0</v>
          </cell>
          <cell r="AV197">
            <v>4.8328095</v>
          </cell>
          <cell r="AW197">
            <v>100</v>
          </cell>
          <cell r="AX197">
            <v>129.9671905</v>
          </cell>
        </row>
        <row r="198">
          <cell r="B198" t="str">
            <v>合计：</v>
          </cell>
          <cell r="C198" t="str">
            <v>针车A2线</v>
          </cell>
          <cell r="D198">
            <v>25</v>
          </cell>
        </row>
        <row r="198">
          <cell r="I198" t="str">
            <v>针车A2线</v>
          </cell>
        </row>
        <row r="198">
          <cell r="L198">
            <v>5000</v>
          </cell>
          <cell r="M198">
            <v>192.307692307692</v>
          </cell>
          <cell r="N198">
            <v>520.75</v>
          </cell>
          <cell r="O198">
            <v>24</v>
          </cell>
          <cell r="P198">
            <v>544.75</v>
          </cell>
          <cell r="Q198">
            <v>624</v>
          </cell>
          <cell r="R198">
            <v>4190.38461538461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2.75</v>
          </cell>
          <cell r="AA198">
            <v>1</v>
          </cell>
          <cell r="AB198">
            <v>7.69230769230769</v>
          </cell>
          <cell r="AC198">
            <v>73</v>
          </cell>
          <cell r="AD198">
            <v>561.538461538462</v>
          </cell>
          <cell r="AE198">
            <v>1</v>
          </cell>
          <cell r="AF198">
            <v>7.69230769230769</v>
          </cell>
          <cell r="AG198">
            <v>1.5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208.3</v>
          </cell>
          <cell r="AO198">
            <v>312</v>
          </cell>
          <cell r="AP198">
            <v>272.2</v>
          </cell>
          <cell r="AQ198">
            <v>5559.80769230769</v>
          </cell>
          <cell r="AR198">
            <v>55</v>
          </cell>
          <cell r="AS198">
            <v>12</v>
          </cell>
          <cell r="AT198">
            <v>0</v>
          </cell>
          <cell r="AU198">
            <v>0</v>
          </cell>
          <cell r="AV198">
            <v>115.171416346154</v>
          </cell>
          <cell r="AW198">
            <v>2400</v>
          </cell>
          <cell r="AX198">
            <v>3087.63627596154</v>
          </cell>
        </row>
        <row r="199">
          <cell r="B199">
            <v>298</v>
          </cell>
          <cell r="C199" t="str">
            <v>ឡន យ៉ារី</v>
          </cell>
          <cell r="D199" t="str">
            <v>LAN YARY</v>
          </cell>
          <cell r="E199">
            <v>44109</v>
          </cell>
          <cell r="F199" t="str">
            <v>090684579</v>
          </cell>
          <cell r="G199">
            <v>32528</v>
          </cell>
          <cell r="H199" t="str">
            <v>F</v>
          </cell>
          <cell r="I199" t="str">
            <v>针车A3线</v>
          </cell>
          <cell r="J199">
            <v>1</v>
          </cell>
          <cell r="K199">
            <v>2</v>
          </cell>
          <cell r="L199">
            <v>200</v>
          </cell>
          <cell r="M199">
            <v>7.69230769230769</v>
          </cell>
          <cell r="N199">
            <v>21.75</v>
          </cell>
          <cell r="O199">
            <v>1</v>
          </cell>
          <cell r="P199">
            <v>22.75</v>
          </cell>
          <cell r="Q199">
            <v>26</v>
          </cell>
          <cell r="R199">
            <v>175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0.25</v>
          </cell>
          <cell r="AA199">
            <v>0</v>
          </cell>
          <cell r="AB199">
            <v>0</v>
          </cell>
          <cell r="AC199">
            <v>3</v>
          </cell>
          <cell r="AD199">
            <v>23.0769230769231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8.7</v>
          </cell>
          <cell r="AO199">
            <v>13</v>
          </cell>
          <cell r="AP199">
            <v>11.3</v>
          </cell>
          <cell r="AQ199">
            <v>231.076923076923</v>
          </cell>
          <cell r="AR199">
            <v>3</v>
          </cell>
          <cell r="AS199">
            <v>0.5</v>
          </cell>
        </row>
        <row r="199">
          <cell r="AU199">
            <v>0</v>
          </cell>
          <cell r="AV199">
            <v>4.78675846153846</v>
          </cell>
          <cell r="AW199">
            <v>100</v>
          </cell>
          <cell r="AX199">
            <v>128.790164615385</v>
          </cell>
        </row>
        <row r="200">
          <cell r="B200">
            <v>303</v>
          </cell>
          <cell r="C200" t="str">
            <v>ឆយ រីណា</v>
          </cell>
          <cell r="D200" t="str">
            <v>CHHAY RINA</v>
          </cell>
          <cell r="E200">
            <v>44109</v>
          </cell>
          <cell r="F200" t="str">
            <v>090816496</v>
          </cell>
          <cell r="G200">
            <v>32875</v>
          </cell>
          <cell r="H200" t="str">
            <v>F</v>
          </cell>
          <cell r="I200" t="str">
            <v>针车A3线</v>
          </cell>
          <cell r="J200">
            <v>0</v>
          </cell>
          <cell r="K200">
            <v>2</v>
          </cell>
          <cell r="L200">
            <v>200</v>
          </cell>
          <cell r="M200">
            <v>7.69230769230769</v>
          </cell>
          <cell r="N200">
            <v>22</v>
          </cell>
          <cell r="O200">
            <v>1</v>
          </cell>
          <cell r="P200">
            <v>23</v>
          </cell>
          <cell r="Q200">
            <v>26</v>
          </cell>
          <cell r="R200">
            <v>176.923076923077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3</v>
          </cell>
          <cell r="AD200">
            <v>23.0769230769231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8.8</v>
          </cell>
          <cell r="AO200">
            <v>13</v>
          </cell>
          <cell r="AP200">
            <v>11.5</v>
          </cell>
          <cell r="AQ200">
            <v>233.3</v>
          </cell>
          <cell r="AR200">
            <v>3</v>
          </cell>
          <cell r="AS200">
            <v>0.5</v>
          </cell>
        </row>
        <row r="200">
          <cell r="AU200">
            <v>0</v>
          </cell>
          <cell r="AV200">
            <v>4.8328095</v>
          </cell>
          <cell r="AW200">
            <v>100</v>
          </cell>
          <cell r="AX200">
            <v>130.9671905</v>
          </cell>
        </row>
        <row r="201">
          <cell r="B201">
            <v>328</v>
          </cell>
          <cell r="C201" t="str">
            <v>ស៊ិន យ៉ា</v>
          </cell>
          <cell r="D201" t="str">
            <v>SHIN YA</v>
          </cell>
          <cell r="E201">
            <v>44109</v>
          </cell>
          <cell r="F201" t="str">
            <v>090757205</v>
          </cell>
          <cell r="G201">
            <v>32236</v>
          </cell>
          <cell r="H201" t="str">
            <v>F</v>
          </cell>
          <cell r="I201" t="str">
            <v>针车A3线</v>
          </cell>
          <cell r="J201">
            <v>1</v>
          </cell>
          <cell r="K201">
            <v>2</v>
          </cell>
          <cell r="L201">
            <v>200</v>
          </cell>
          <cell r="M201">
            <v>7.69230769230769</v>
          </cell>
          <cell r="N201">
            <v>20.5</v>
          </cell>
          <cell r="O201">
            <v>1</v>
          </cell>
          <cell r="P201">
            <v>21.5</v>
          </cell>
          <cell r="Q201">
            <v>26</v>
          </cell>
          <cell r="R201">
            <v>165.384615384615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1.5</v>
          </cell>
          <cell r="AA201">
            <v>0</v>
          </cell>
          <cell r="AB201">
            <v>0</v>
          </cell>
          <cell r="AC201">
            <v>3</v>
          </cell>
          <cell r="AD201">
            <v>23.0769230769231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8.2</v>
          </cell>
          <cell r="AO201">
            <v>13</v>
          </cell>
          <cell r="AP201">
            <v>10.7</v>
          </cell>
          <cell r="AQ201">
            <v>220.361538461538</v>
          </cell>
          <cell r="AR201">
            <v>3</v>
          </cell>
          <cell r="AS201">
            <v>0.5</v>
          </cell>
        </row>
        <row r="201">
          <cell r="AU201">
            <v>0</v>
          </cell>
          <cell r="AV201">
            <v>4.56478926923077</v>
          </cell>
          <cell r="AW201">
            <v>100</v>
          </cell>
          <cell r="AX201">
            <v>118.296749192308</v>
          </cell>
        </row>
        <row r="202">
          <cell r="B202">
            <v>330</v>
          </cell>
          <cell r="C202" t="str">
            <v>នី ស្រីលាក់</v>
          </cell>
          <cell r="D202" t="str">
            <v>NY SREYLEAK</v>
          </cell>
          <cell r="E202">
            <v>44109</v>
          </cell>
          <cell r="F202" t="str">
            <v>090614860</v>
          </cell>
          <cell r="G202">
            <v>34492</v>
          </cell>
          <cell r="H202" t="str">
            <v>F</v>
          </cell>
          <cell r="I202" t="str">
            <v>针车A3线</v>
          </cell>
          <cell r="J202">
            <v>0</v>
          </cell>
          <cell r="K202">
            <v>2</v>
          </cell>
          <cell r="L202">
            <v>200</v>
          </cell>
          <cell r="M202">
            <v>7.69230769230769</v>
          </cell>
          <cell r="N202">
            <v>20.5</v>
          </cell>
          <cell r="O202">
            <v>1</v>
          </cell>
          <cell r="P202">
            <v>21.5</v>
          </cell>
          <cell r="Q202">
            <v>26</v>
          </cell>
          <cell r="R202">
            <v>165.384615384615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1.5</v>
          </cell>
          <cell r="AA202">
            <v>0</v>
          </cell>
          <cell r="AB202">
            <v>0</v>
          </cell>
          <cell r="AC202">
            <v>3</v>
          </cell>
          <cell r="AD202">
            <v>23.0769230769231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8.2</v>
          </cell>
          <cell r="AO202">
            <v>13</v>
          </cell>
          <cell r="AP202">
            <v>10.7</v>
          </cell>
          <cell r="AQ202">
            <v>220.361538461538</v>
          </cell>
          <cell r="AR202">
            <v>3</v>
          </cell>
          <cell r="AS202">
            <v>0.5</v>
          </cell>
        </row>
        <row r="202">
          <cell r="AU202">
            <v>0</v>
          </cell>
          <cell r="AV202">
            <v>4.56478926923077</v>
          </cell>
          <cell r="AW202">
            <v>100</v>
          </cell>
          <cell r="AX202">
            <v>118.296749192308</v>
          </cell>
        </row>
        <row r="203">
          <cell r="B203">
            <v>586</v>
          </cell>
          <cell r="C203" t="str">
            <v>ឡាយ ដានី</v>
          </cell>
          <cell r="D203" t="str">
            <v>LAY DANY</v>
          </cell>
          <cell r="E203">
            <v>44154</v>
          </cell>
          <cell r="F203" t="str">
            <v>090922750</v>
          </cell>
          <cell r="G203">
            <v>33088</v>
          </cell>
          <cell r="H203" t="str">
            <v>F</v>
          </cell>
          <cell r="I203" t="e">
            <v>#N/A</v>
          </cell>
          <cell r="J203">
            <v>1</v>
          </cell>
          <cell r="K203">
            <v>1</v>
          </cell>
          <cell r="L203">
            <v>200</v>
          </cell>
          <cell r="M203">
            <v>7.69230769230769</v>
          </cell>
          <cell r="N203">
            <v>21.875</v>
          </cell>
          <cell r="O203">
            <v>1</v>
          </cell>
          <cell r="P203">
            <v>22.875</v>
          </cell>
          <cell r="Q203">
            <v>26</v>
          </cell>
          <cell r="R203">
            <v>175.961538461538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0.125</v>
          </cell>
          <cell r="AA203">
            <v>0</v>
          </cell>
          <cell r="AB203">
            <v>0</v>
          </cell>
          <cell r="AC203">
            <v>3</v>
          </cell>
          <cell r="AD203">
            <v>23.0769230769231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8.7</v>
          </cell>
          <cell r="AO203">
            <v>13</v>
          </cell>
          <cell r="AP203">
            <v>11.4</v>
          </cell>
          <cell r="AQ203">
            <v>232.138461538461</v>
          </cell>
          <cell r="AR203">
            <v>3</v>
          </cell>
          <cell r="AS203">
            <v>0.5</v>
          </cell>
        </row>
        <row r="203">
          <cell r="AU203">
            <v>0</v>
          </cell>
          <cell r="AV203">
            <v>4.80874823076923</v>
          </cell>
          <cell r="AW203">
            <v>100</v>
          </cell>
          <cell r="AX203">
            <v>129.829713307692</v>
          </cell>
        </row>
        <row r="204">
          <cell r="B204">
            <v>973</v>
          </cell>
          <cell r="C204" t="str">
            <v>ខាន់ ថាវី</v>
          </cell>
          <cell r="D204" t="str">
            <v>KHANN THAVY</v>
          </cell>
          <cell r="E204">
            <v>44393</v>
          </cell>
          <cell r="F204" t="str">
            <v>090840514</v>
          </cell>
          <cell r="G204">
            <v>33148</v>
          </cell>
          <cell r="H204" t="str">
            <v>F</v>
          </cell>
          <cell r="I204" t="str">
            <v>针车A3线</v>
          </cell>
          <cell r="J204">
            <v>0</v>
          </cell>
          <cell r="K204">
            <v>0</v>
          </cell>
          <cell r="L204">
            <v>200</v>
          </cell>
          <cell r="M204">
            <v>7.69230769230769</v>
          </cell>
          <cell r="N204">
            <v>20.75</v>
          </cell>
          <cell r="O204">
            <v>1</v>
          </cell>
          <cell r="P204">
            <v>21.75</v>
          </cell>
          <cell r="Q204">
            <v>26</v>
          </cell>
          <cell r="R204">
            <v>167.307692307692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0.25</v>
          </cell>
          <cell r="AA204">
            <v>0</v>
          </cell>
          <cell r="AB204">
            <v>0</v>
          </cell>
          <cell r="AC204">
            <v>3</v>
          </cell>
          <cell r="AD204">
            <v>23.0769230769231</v>
          </cell>
          <cell r="AE204">
            <v>0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8.3</v>
          </cell>
          <cell r="AO204">
            <v>13</v>
          </cell>
          <cell r="AP204">
            <v>10.8</v>
          </cell>
          <cell r="AQ204">
            <v>222.484615384615</v>
          </cell>
          <cell r="AR204">
            <v>2</v>
          </cell>
          <cell r="AS204">
            <v>0.5</v>
          </cell>
        </row>
        <row r="204">
          <cell r="AU204">
            <v>0</v>
          </cell>
          <cell r="AV204">
            <v>4.60876880769231</v>
          </cell>
          <cell r="AW204">
            <v>100</v>
          </cell>
          <cell r="AX204">
            <v>119.375846576923</v>
          </cell>
        </row>
        <row r="205">
          <cell r="B205">
            <v>906</v>
          </cell>
          <cell r="C205" t="str">
            <v>សឹម រចនា</v>
          </cell>
          <cell r="D205" t="str">
            <v>SOME RACHANA</v>
          </cell>
          <cell r="E205">
            <v>44321</v>
          </cell>
          <cell r="F205" t="str">
            <v>090937539</v>
          </cell>
          <cell r="G205">
            <v>37622</v>
          </cell>
          <cell r="H205" t="str">
            <v>F</v>
          </cell>
          <cell r="I205" t="e">
            <v>#N/A</v>
          </cell>
          <cell r="J205">
            <v>0</v>
          </cell>
          <cell r="K205">
            <v>0</v>
          </cell>
          <cell r="L205">
            <v>200</v>
          </cell>
          <cell r="M205">
            <v>7.69230769230769</v>
          </cell>
          <cell r="N205">
            <v>22</v>
          </cell>
          <cell r="O205">
            <v>1</v>
          </cell>
          <cell r="P205">
            <v>23</v>
          </cell>
          <cell r="Q205">
            <v>26</v>
          </cell>
          <cell r="R205">
            <v>176.923076923077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3</v>
          </cell>
          <cell r="AD205">
            <v>23.0769230769231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8.8</v>
          </cell>
          <cell r="AO205">
            <v>13</v>
          </cell>
          <cell r="AP205">
            <v>11.5</v>
          </cell>
          <cell r="AQ205">
            <v>233.3</v>
          </cell>
          <cell r="AR205">
            <v>2</v>
          </cell>
          <cell r="AS205">
            <v>0.5</v>
          </cell>
        </row>
        <row r="205">
          <cell r="AU205">
            <v>0</v>
          </cell>
          <cell r="AV205">
            <v>4.8328095</v>
          </cell>
          <cell r="AW205">
            <v>100</v>
          </cell>
          <cell r="AX205">
            <v>129.9671905</v>
          </cell>
        </row>
        <row r="206">
          <cell r="B206">
            <v>1538</v>
          </cell>
          <cell r="C206" t="str">
            <v>ទែន សាវ៉ាន</v>
          </cell>
          <cell r="D206" t="str">
            <v>TEN SAVAN</v>
          </cell>
          <cell r="E206">
            <v>44565</v>
          </cell>
          <cell r="F206">
            <v>90530160</v>
          </cell>
          <cell r="G206">
            <v>32378</v>
          </cell>
          <cell r="H206" t="str">
            <v>F</v>
          </cell>
          <cell r="I206" t="str">
            <v>针车A3线</v>
          </cell>
          <cell r="J206">
            <v>0</v>
          </cell>
          <cell r="K206">
            <v>0</v>
          </cell>
          <cell r="L206">
            <v>200</v>
          </cell>
          <cell r="M206">
            <v>7.69230769230769</v>
          </cell>
          <cell r="N206">
            <v>22</v>
          </cell>
          <cell r="O206">
            <v>1</v>
          </cell>
          <cell r="P206">
            <v>23</v>
          </cell>
          <cell r="Q206">
            <v>26</v>
          </cell>
          <cell r="R206">
            <v>176.923076923077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3</v>
          </cell>
          <cell r="AD206">
            <v>23.0769230769231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8.8</v>
          </cell>
          <cell r="AO206">
            <v>13</v>
          </cell>
          <cell r="AP206">
            <v>11.5</v>
          </cell>
          <cell r="AQ206">
            <v>233.3</v>
          </cell>
          <cell r="AR206">
            <v>2</v>
          </cell>
          <cell r="AS206">
            <v>0.5</v>
          </cell>
        </row>
        <row r="206">
          <cell r="AU206">
            <v>0</v>
          </cell>
          <cell r="AV206">
            <v>4.8328095</v>
          </cell>
          <cell r="AW206">
            <v>100</v>
          </cell>
          <cell r="AX206">
            <v>129.9671905</v>
          </cell>
        </row>
        <row r="207">
          <cell r="B207">
            <v>318</v>
          </cell>
          <cell r="C207" t="str">
            <v>សៅ ស្រីលក្ខ</v>
          </cell>
          <cell r="D207" t="str">
            <v>SAO SRIYLAK</v>
          </cell>
          <cell r="E207">
            <v>44109</v>
          </cell>
          <cell r="F207" t="str">
            <v>090608845</v>
          </cell>
          <cell r="G207">
            <v>34777</v>
          </cell>
          <cell r="H207" t="str">
            <v>F</v>
          </cell>
          <cell r="I207" t="str">
            <v>针车A3线</v>
          </cell>
          <cell r="J207">
            <v>0</v>
          </cell>
          <cell r="K207">
            <v>0</v>
          </cell>
          <cell r="L207">
            <v>200</v>
          </cell>
          <cell r="M207">
            <v>7.69230769230769</v>
          </cell>
          <cell r="N207">
            <v>21.25</v>
          </cell>
          <cell r="O207">
            <v>1</v>
          </cell>
          <cell r="P207">
            <v>22.25</v>
          </cell>
          <cell r="Q207">
            <v>26</v>
          </cell>
          <cell r="R207">
            <v>171.153846153846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0.75</v>
          </cell>
          <cell r="AA207">
            <v>0</v>
          </cell>
          <cell r="AB207">
            <v>0</v>
          </cell>
          <cell r="AC207">
            <v>3</v>
          </cell>
          <cell r="AD207">
            <v>23.0769230769231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8.5</v>
          </cell>
          <cell r="AO207">
            <v>13</v>
          </cell>
          <cell r="AP207">
            <v>11.1</v>
          </cell>
          <cell r="AQ207">
            <v>226.830769230769</v>
          </cell>
          <cell r="AR207">
            <v>3</v>
          </cell>
          <cell r="AS207">
            <v>0.5</v>
          </cell>
        </row>
        <row r="207">
          <cell r="AU207">
            <v>0</v>
          </cell>
          <cell r="AV207">
            <v>4.69879938461538</v>
          </cell>
          <cell r="AW207">
            <v>100</v>
          </cell>
          <cell r="AX207">
            <v>124.631969846154</v>
          </cell>
        </row>
        <row r="208">
          <cell r="B208">
            <v>2037</v>
          </cell>
          <cell r="C208" t="str">
            <v>សំ សុខមន្នី</v>
          </cell>
          <cell r="D208" t="str">
            <v>SAM SOKMONY</v>
          </cell>
          <cell r="E208">
            <v>44672</v>
          </cell>
          <cell r="F208" t="str">
            <v>090950138</v>
          </cell>
          <cell r="G208">
            <v>38190</v>
          </cell>
          <cell r="H208" t="str">
            <v>F</v>
          </cell>
          <cell r="I208" t="e">
            <v>#N/A</v>
          </cell>
          <cell r="J208">
            <v>0</v>
          </cell>
          <cell r="K208">
            <v>0</v>
          </cell>
          <cell r="L208">
            <v>200</v>
          </cell>
          <cell r="M208">
            <v>7.69230769230769</v>
          </cell>
          <cell r="N208">
            <v>21</v>
          </cell>
          <cell r="O208">
            <v>1</v>
          </cell>
          <cell r="P208">
            <v>22</v>
          </cell>
          <cell r="Q208">
            <v>26</v>
          </cell>
          <cell r="R208">
            <v>169.230769230769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3</v>
          </cell>
          <cell r="AD208">
            <v>23.0769230769231</v>
          </cell>
          <cell r="AE208">
            <v>0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8.4</v>
          </cell>
          <cell r="AO208">
            <v>13</v>
          </cell>
          <cell r="AP208">
            <v>11</v>
          </cell>
          <cell r="AQ208">
            <v>224.707692307692</v>
          </cell>
          <cell r="AR208">
            <v>2</v>
          </cell>
          <cell r="AS208">
            <v>0.5</v>
          </cell>
        </row>
        <row r="208">
          <cell r="AU208">
            <v>0</v>
          </cell>
          <cell r="AV208">
            <v>4.65481984615384</v>
          </cell>
          <cell r="AW208">
            <v>100</v>
          </cell>
          <cell r="AX208">
            <v>121.552872461538</v>
          </cell>
        </row>
        <row r="209">
          <cell r="B209">
            <v>2048</v>
          </cell>
          <cell r="C209" t="str">
            <v>សុក ស្រីមុំ</v>
          </cell>
          <cell r="D209" t="str">
            <v>SOK SREYMOM</v>
          </cell>
          <cell r="E209">
            <v>44678</v>
          </cell>
          <cell r="F209" t="str">
            <v>062272452</v>
          </cell>
          <cell r="G209">
            <v>38217</v>
          </cell>
          <cell r="H209" t="str">
            <v>F</v>
          </cell>
          <cell r="I209" t="e">
            <v>#N/A</v>
          </cell>
          <cell r="J209">
            <v>0</v>
          </cell>
          <cell r="K209">
            <v>0</v>
          </cell>
          <cell r="L209">
            <v>200</v>
          </cell>
          <cell r="M209">
            <v>7.69230769230769</v>
          </cell>
          <cell r="N209">
            <v>22</v>
          </cell>
          <cell r="O209">
            <v>1</v>
          </cell>
          <cell r="P209">
            <v>23</v>
          </cell>
          <cell r="Q209">
            <v>26</v>
          </cell>
          <cell r="R209">
            <v>176.923076923077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3</v>
          </cell>
          <cell r="AD209">
            <v>23.0769230769231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8.8</v>
          </cell>
          <cell r="AO209">
            <v>13</v>
          </cell>
          <cell r="AP209">
            <v>11.5</v>
          </cell>
          <cell r="AQ209">
            <v>233.3</v>
          </cell>
          <cell r="AR209">
            <v>2</v>
          </cell>
          <cell r="AS209">
            <v>0.5</v>
          </cell>
        </row>
        <row r="209">
          <cell r="AU209">
            <v>0</v>
          </cell>
          <cell r="AV209">
            <v>4.8328095</v>
          </cell>
          <cell r="AW209">
            <v>100</v>
          </cell>
          <cell r="AX209">
            <v>129.9671905</v>
          </cell>
        </row>
        <row r="210">
          <cell r="B210">
            <v>549</v>
          </cell>
          <cell r="C210" t="str">
            <v>វ៉ាត ធី</v>
          </cell>
          <cell r="D210" t="str">
            <v>VAT THY</v>
          </cell>
          <cell r="E210">
            <v>44138</v>
          </cell>
          <cell r="F210" t="str">
            <v>061807087</v>
          </cell>
          <cell r="G210">
            <v>29471</v>
          </cell>
          <cell r="H210" t="str">
            <v>F</v>
          </cell>
          <cell r="I210" t="e">
            <v>#N/A</v>
          </cell>
          <cell r="J210">
            <v>0</v>
          </cell>
          <cell r="K210">
            <v>3</v>
          </cell>
          <cell r="L210">
            <v>200</v>
          </cell>
          <cell r="M210">
            <v>7.69230769230769</v>
          </cell>
          <cell r="N210">
            <v>22</v>
          </cell>
          <cell r="O210">
            <v>1</v>
          </cell>
          <cell r="P210">
            <v>23</v>
          </cell>
          <cell r="Q210">
            <v>26</v>
          </cell>
          <cell r="R210">
            <v>176.923076923077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3</v>
          </cell>
          <cell r="AD210">
            <v>23.0769230769231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8.8</v>
          </cell>
          <cell r="AO210">
            <v>13</v>
          </cell>
          <cell r="AP210">
            <v>11.5</v>
          </cell>
          <cell r="AQ210">
            <v>233.3</v>
          </cell>
          <cell r="AR210">
            <v>3</v>
          </cell>
          <cell r="AS210">
            <v>0.5</v>
          </cell>
        </row>
        <row r="210">
          <cell r="AU210">
            <v>0</v>
          </cell>
          <cell r="AV210">
            <v>4.8328095</v>
          </cell>
          <cell r="AW210">
            <v>100</v>
          </cell>
          <cell r="AX210">
            <v>130.9671905</v>
          </cell>
        </row>
        <row r="211">
          <cell r="B211">
            <v>688</v>
          </cell>
          <cell r="C211" t="str">
            <v>អ៊ុក ណារិន</v>
          </cell>
          <cell r="D211" t="str">
            <v>OUK NARIN</v>
          </cell>
          <cell r="E211">
            <v>44200</v>
          </cell>
          <cell r="F211" t="str">
            <v>090591740</v>
          </cell>
          <cell r="G211">
            <v>28991</v>
          </cell>
          <cell r="H211" t="str">
            <v>F</v>
          </cell>
          <cell r="I211" t="str">
            <v>针车A3线</v>
          </cell>
          <cell r="J211">
            <v>0</v>
          </cell>
          <cell r="K211">
            <v>0</v>
          </cell>
          <cell r="L211">
            <v>200</v>
          </cell>
          <cell r="M211">
            <v>7.69230769230769</v>
          </cell>
          <cell r="N211">
            <v>22</v>
          </cell>
          <cell r="O211">
            <v>1</v>
          </cell>
          <cell r="P211">
            <v>23</v>
          </cell>
          <cell r="Q211">
            <v>26</v>
          </cell>
          <cell r="R211">
            <v>176.923076923077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3</v>
          </cell>
          <cell r="AD211">
            <v>23.0769230769231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8.8</v>
          </cell>
          <cell r="AO211">
            <v>13</v>
          </cell>
          <cell r="AP211">
            <v>11.5</v>
          </cell>
          <cell r="AQ211">
            <v>233.3</v>
          </cell>
          <cell r="AR211">
            <v>3</v>
          </cell>
          <cell r="AS211">
            <v>0.5</v>
          </cell>
        </row>
        <row r="211">
          <cell r="AU211">
            <v>0</v>
          </cell>
          <cell r="AV211">
            <v>4.8328095</v>
          </cell>
          <cell r="AW211">
            <v>100</v>
          </cell>
          <cell r="AX211">
            <v>130.9671905</v>
          </cell>
        </row>
        <row r="212">
          <cell r="B212">
            <v>2166</v>
          </cell>
          <cell r="C212" t="str">
            <v>កែវ ទី</v>
          </cell>
          <cell r="D212" t="str">
            <v>KEO TY</v>
          </cell>
          <cell r="E212">
            <v>44729</v>
          </cell>
          <cell r="F212" t="str">
            <v>090875535</v>
          </cell>
          <cell r="G212">
            <v>37531</v>
          </cell>
          <cell r="H212" t="str">
            <v>M</v>
          </cell>
          <cell r="I212" t="str">
            <v>针车A3线</v>
          </cell>
          <cell r="J212">
            <v>0</v>
          </cell>
          <cell r="K212">
            <v>0</v>
          </cell>
          <cell r="L212">
            <v>200</v>
          </cell>
          <cell r="M212">
            <v>7.69230769230769</v>
          </cell>
          <cell r="N212">
            <v>22</v>
          </cell>
          <cell r="O212">
            <v>1</v>
          </cell>
          <cell r="P212">
            <v>23</v>
          </cell>
          <cell r="Q212">
            <v>26</v>
          </cell>
          <cell r="R212">
            <v>176.923076923077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3</v>
          </cell>
          <cell r="AD212">
            <v>23.0769230769231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8.8</v>
          </cell>
          <cell r="AO212">
            <v>13</v>
          </cell>
          <cell r="AP212">
            <v>11.5</v>
          </cell>
          <cell r="AQ212">
            <v>233.3</v>
          </cell>
        </row>
        <row r="212">
          <cell r="AS212">
            <v>0.5</v>
          </cell>
        </row>
        <row r="212">
          <cell r="AU212">
            <v>0</v>
          </cell>
          <cell r="AV212">
            <v>4.8328095</v>
          </cell>
          <cell r="AW212">
            <v>100</v>
          </cell>
          <cell r="AX212">
            <v>127.9671905</v>
          </cell>
        </row>
        <row r="213">
          <cell r="B213">
            <v>1635</v>
          </cell>
          <cell r="C213" t="str">
            <v>ខ្មៅ រ៉ែន</v>
          </cell>
          <cell r="D213" t="str">
            <v>KMOY REN</v>
          </cell>
          <cell r="E213">
            <v>44578</v>
          </cell>
          <cell r="F213">
            <v>90532726</v>
          </cell>
          <cell r="G213">
            <v>30949</v>
          </cell>
          <cell r="H213" t="str">
            <v>F</v>
          </cell>
          <cell r="I213" t="str">
            <v>针车A3线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22</v>
          </cell>
          <cell r="O213">
            <v>1</v>
          </cell>
          <cell r="P213">
            <v>23</v>
          </cell>
          <cell r="Q213">
            <v>26</v>
          </cell>
          <cell r="R213">
            <v>176.923076923077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3</v>
          </cell>
          <cell r="AD213">
            <v>23.0769230769231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8.8</v>
          </cell>
          <cell r="AO213">
            <v>13</v>
          </cell>
          <cell r="AP213">
            <v>11.5</v>
          </cell>
          <cell r="AQ213">
            <v>233.3</v>
          </cell>
          <cell r="AR213">
            <v>2</v>
          </cell>
          <cell r="AS213">
            <v>0.5</v>
          </cell>
        </row>
        <row r="213">
          <cell r="AU213">
            <v>0</v>
          </cell>
          <cell r="AV213">
            <v>4.8328095</v>
          </cell>
          <cell r="AW213">
            <v>100</v>
          </cell>
          <cell r="AX213">
            <v>129.9671905</v>
          </cell>
        </row>
        <row r="214">
          <cell r="B214">
            <v>2167</v>
          </cell>
          <cell r="C214" t="str">
            <v>សន ស្រីម៉ៅ</v>
          </cell>
          <cell r="D214" t="str">
            <v>SORN SREYMAO</v>
          </cell>
          <cell r="E214">
            <v>44729</v>
          </cell>
          <cell r="F214" t="str">
            <v>090964762</v>
          </cell>
          <cell r="G214">
            <v>37840</v>
          </cell>
          <cell r="H214" t="str">
            <v>F</v>
          </cell>
          <cell r="I214" t="str">
            <v>针车A3线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20.5</v>
          </cell>
          <cell r="O214">
            <v>1</v>
          </cell>
          <cell r="P214">
            <v>21.5</v>
          </cell>
          <cell r="Q214">
            <v>26</v>
          </cell>
          <cell r="R214">
            <v>165.384615384615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</v>
          </cell>
          <cell r="AD214">
            <v>23.0769230769231</v>
          </cell>
          <cell r="AE214">
            <v>0</v>
          </cell>
          <cell r="AF214">
            <v>0</v>
          </cell>
          <cell r="AG214">
            <v>1.5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8.2</v>
          </cell>
          <cell r="AO214">
            <v>13</v>
          </cell>
          <cell r="AP214">
            <v>10.7</v>
          </cell>
          <cell r="AQ214">
            <v>220.361538461538</v>
          </cell>
        </row>
        <row r="214">
          <cell r="AS214">
            <v>0.5</v>
          </cell>
        </row>
        <row r="214">
          <cell r="AU214">
            <v>0</v>
          </cell>
          <cell r="AV214">
            <v>4.56478926923077</v>
          </cell>
          <cell r="AW214">
            <v>100</v>
          </cell>
          <cell r="AX214">
            <v>115.296749192308</v>
          </cell>
        </row>
        <row r="215">
          <cell r="B215">
            <v>2198</v>
          </cell>
          <cell r="C215" t="str">
            <v>ឡន ស្រីទូច</v>
          </cell>
          <cell r="D215" t="str">
            <v> LORN SREYTOUCH</v>
          </cell>
          <cell r="E215">
            <v>44740</v>
          </cell>
          <cell r="F215" t="str">
            <v>090852102</v>
          </cell>
          <cell r="G215">
            <v>35325</v>
          </cell>
          <cell r="H215" t="str">
            <v>F</v>
          </cell>
          <cell r="I215" t="str">
            <v>针车A3线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22</v>
          </cell>
          <cell r="O215">
            <v>1</v>
          </cell>
          <cell r="P215">
            <v>23</v>
          </cell>
          <cell r="Q215">
            <v>26</v>
          </cell>
          <cell r="R215">
            <v>176.923076923077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</v>
          </cell>
          <cell r="AD215">
            <v>23.0769230769231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8.8</v>
          </cell>
          <cell r="AO215">
            <v>13</v>
          </cell>
          <cell r="AP215">
            <v>11.5</v>
          </cell>
          <cell r="AQ215">
            <v>233.3</v>
          </cell>
        </row>
        <row r="215">
          <cell r="AS215">
            <v>0.5</v>
          </cell>
        </row>
        <row r="215">
          <cell r="AU215">
            <v>0</v>
          </cell>
          <cell r="AV215">
            <v>4.8328095</v>
          </cell>
          <cell r="AW215">
            <v>100</v>
          </cell>
          <cell r="AX215">
            <v>127.9671905</v>
          </cell>
        </row>
        <row r="216">
          <cell r="B216">
            <v>2281</v>
          </cell>
          <cell r="C216" t="str">
            <v>សំ វណ្ណ:</v>
          </cell>
          <cell r="D216" t="str">
            <v>SAM VANNAK</v>
          </cell>
          <cell r="E216">
            <v>44854</v>
          </cell>
          <cell r="F216" t="str">
            <v>090899550</v>
          </cell>
          <cell r="G216">
            <v>26052</v>
          </cell>
          <cell r="H216" t="str">
            <v>F</v>
          </cell>
          <cell r="I216" t="e">
            <v>#N/A</v>
          </cell>
          <cell r="J216">
            <v>0</v>
          </cell>
          <cell r="K216">
            <v>0</v>
          </cell>
          <cell r="L216">
            <v>200</v>
          </cell>
          <cell r="M216">
            <v>7.69230769230769</v>
          </cell>
          <cell r="N216">
            <v>22</v>
          </cell>
          <cell r="O216">
            <v>1</v>
          </cell>
          <cell r="P216">
            <v>23</v>
          </cell>
          <cell r="Q216">
            <v>26</v>
          </cell>
          <cell r="R216">
            <v>176.923076923077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3</v>
          </cell>
          <cell r="AD216">
            <v>23.0769230769231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8.8</v>
          </cell>
          <cell r="AO216">
            <v>13</v>
          </cell>
          <cell r="AP216">
            <v>11.5</v>
          </cell>
          <cell r="AQ216">
            <v>233.3</v>
          </cell>
        </row>
        <row r="216">
          <cell r="AS216">
            <v>0.5</v>
          </cell>
        </row>
        <row r="216">
          <cell r="AU216">
            <v>0</v>
          </cell>
          <cell r="AV216">
            <v>4.8328095</v>
          </cell>
          <cell r="AW216">
            <v>100</v>
          </cell>
          <cell r="AX216">
            <v>127.9671905</v>
          </cell>
        </row>
        <row r="217">
          <cell r="B217">
            <v>476</v>
          </cell>
          <cell r="C217" t="str">
            <v>បឿន សុធាវី</v>
          </cell>
          <cell r="D217" t="str">
            <v>BOEUN SOTHEAVY</v>
          </cell>
          <cell r="E217">
            <v>44130</v>
          </cell>
          <cell r="F217" t="str">
            <v>090705728</v>
          </cell>
          <cell r="G217">
            <v>33736</v>
          </cell>
          <cell r="H217" t="str">
            <v>F</v>
          </cell>
          <cell r="I217" t="str">
            <v>针车A3线</v>
          </cell>
          <cell r="J217">
            <v>0</v>
          </cell>
          <cell r="K217">
            <v>0</v>
          </cell>
          <cell r="L217">
            <v>200</v>
          </cell>
          <cell r="M217">
            <v>7.69230769230769</v>
          </cell>
          <cell r="N217">
            <v>15</v>
          </cell>
          <cell r="O217">
            <v>1</v>
          </cell>
          <cell r="P217">
            <v>16</v>
          </cell>
          <cell r="Q217">
            <v>19</v>
          </cell>
          <cell r="R217">
            <v>123.076923076923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3</v>
          </cell>
          <cell r="AD217">
            <v>23.0769230769231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6.1</v>
          </cell>
          <cell r="AO217">
            <v>13</v>
          </cell>
          <cell r="AP217">
            <v>8</v>
          </cell>
          <cell r="AQ217">
            <v>173.253846153846</v>
          </cell>
          <cell r="AR217">
            <v>3</v>
          </cell>
        </row>
        <row r="217">
          <cell r="AU217">
            <v>0</v>
          </cell>
        </row>
        <row r="217">
          <cell r="AW217">
            <v>50</v>
          </cell>
          <cell r="AX217">
            <v>126.253846153846</v>
          </cell>
        </row>
        <row r="218">
          <cell r="B218">
            <v>2223</v>
          </cell>
          <cell r="C218" t="str">
            <v>គង់ សុខា</v>
          </cell>
          <cell r="D218" t="str">
            <v>KONG SOKHA</v>
          </cell>
          <cell r="E218">
            <v>44744</v>
          </cell>
          <cell r="F218" t="str">
            <v>090816554</v>
          </cell>
          <cell r="G218">
            <v>29191</v>
          </cell>
          <cell r="H218" t="str">
            <v>F</v>
          </cell>
          <cell r="I218" t="str">
            <v>针车A3线</v>
          </cell>
          <cell r="J218">
            <v>0</v>
          </cell>
          <cell r="K218">
            <v>0</v>
          </cell>
          <cell r="L218">
            <v>200</v>
          </cell>
          <cell r="M218">
            <v>7.69230769230769</v>
          </cell>
          <cell r="N218">
            <v>21</v>
          </cell>
          <cell r="O218">
            <v>1</v>
          </cell>
          <cell r="P218">
            <v>22</v>
          </cell>
          <cell r="Q218">
            <v>26</v>
          </cell>
          <cell r="R218">
            <v>169.230769230769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3</v>
          </cell>
          <cell r="AD218">
            <v>23.0769230769231</v>
          </cell>
          <cell r="AE218">
            <v>0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8.4</v>
          </cell>
          <cell r="AO218">
            <v>13</v>
          </cell>
          <cell r="AP218">
            <v>11</v>
          </cell>
          <cell r="AQ218">
            <v>224.707692307692</v>
          </cell>
        </row>
        <row r="218">
          <cell r="AS218">
            <v>0.5</v>
          </cell>
        </row>
        <row r="218">
          <cell r="AU218">
            <v>0</v>
          </cell>
          <cell r="AV218">
            <v>4.65481984615384</v>
          </cell>
          <cell r="AW218">
            <v>100</v>
          </cell>
          <cell r="AX218">
            <v>119.552872461538</v>
          </cell>
        </row>
        <row r="219">
          <cell r="B219">
            <v>309</v>
          </cell>
          <cell r="C219" t="str">
            <v>ដួង សុភាព</v>
          </cell>
          <cell r="D219" t="str">
            <v>DOUNG SOPHEAP</v>
          </cell>
          <cell r="E219">
            <v>44109</v>
          </cell>
          <cell r="F219" t="str">
            <v>090624833</v>
          </cell>
          <cell r="G219">
            <v>34716</v>
          </cell>
          <cell r="H219" t="str">
            <v>F</v>
          </cell>
          <cell r="I219" t="str">
            <v>针车A3线</v>
          </cell>
          <cell r="J219">
            <v>0</v>
          </cell>
          <cell r="K219">
            <v>1</v>
          </cell>
          <cell r="L219">
            <v>200</v>
          </cell>
          <cell r="M219">
            <v>7.69230769230769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</row>
        <row r="219">
          <cell r="AU219">
            <v>0</v>
          </cell>
        </row>
        <row r="219">
          <cell r="AW219">
            <v>0</v>
          </cell>
          <cell r="AX219">
            <v>0</v>
          </cell>
        </row>
        <row r="220">
          <cell r="B220">
            <v>1387</v>
          </cell>
          <cell r="C220" t="str">
            <v>ទាវ  ចាន់រ៉ា</v>
          </cell>
          <cell r="D220" t="str">
            <v>TEAV CHANRA</v>
          </cell>
          <cell r="E220">
            <v>44531</v>
          </cell>
          <cell r="F220">
            <v>90755329</v>
          </cell>
          <cell r="G220">
            <v>33870</v>
          </cell>
          <cell r="H220" t="str">
            <v>F</v>
          </cell>
          <cell r="I220" t="str">
            <v>针车A3线</v>
          </cell>
          <cell r="J220">
            <v>0</v>
          </cell>
          <cell r="K220">
            <v>0</v>
          </cell>
          <cell r="L220">
            <v>200</v>
          </cell>
          <cell r="M220">
            <v>7.69230769230769</v>
          </cell>
          <cell r="N220">
            <v>20</v>
          </cell>
          <cell r="O220">
            <v>1</v>
          </cell>
          <cell r="P220">
            <v>21</v>
          </cell>
          <cell r="Q220">
            <v>26</v>
          </cell>
          <cell r="R220">
            <v>161.538461538461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</v>
          </cell>
          <cell r="AB220">
            <v>15.3846153846154</v>
          </cell>
          <cell r="AC220">
            <v>3</v>
          </cell>
          <cell r="AD220">
            <v>23.0769230769231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8</v>
          </cell>
          <cell r="AO220">
            <v>13</v>
          </cell>
          <cell r="AP220">
            <v>10.5</v>
          </cell>
          <cell r="AQ220">
            <v>231.5</v>
          </cell>
          <cell r="AR220">
            <v>2</v>
          </cell>
          <cell r="AS220">
            <v>0.5</v>
          </cell>
        </row>
        <row r="220">
          <cell r="AU220">
            <v>0</v>
          </cell>
          <cell r="AV220">
            <v>4.7955225</v>
          </cell>
          <cell r="AW220">
            <v>100</v>
          </cell>
          <cell r="AX220">
            <v>128.2044775</v>
          </cell>
        </row>
        <row r="221">
          <cell r="B221">
            <v>672</v>
          </cell>
          <cell r="C221" t="str">
            <v>អ៊ិន សាមី</v>
          </cell>
          <cell r="D221" t="str">
            <v>IN SAMEY</v>
          </cell>
          <cell r="E221">
            <v>44200</v>
          </cell>
          <cell r="F221" t="str">
            <v>090907297</v>
          </cell>
          <cell r="G221">
            <v>29142</v>
          </cell>
          <cell r="H221" t="str">
            <v>F</v>
          </cell>
          <cell r="I221" t="str">
            <v>针车A3线</v>
          </cell>
          <cell r="J221">
            <v>0</v>
          </cell>
          <cell r="K221">
            <v>0</v>
          </cell>
          <cell r="L221">
            <v>200</v>
          </cell>
          <cell r="M221">
            <v>7.69230769230769</v>
          </cell>
          <cell r="N221">
            <v>22</v>
          </cell>
          <cell r="O221">
            <v>1</v>
          </cell>
          <cell r="P221">
            <v>23</v>
          </cell>
          <cell r="Q221">
            <v>26</v>
          </cell>
          <cell r="R221">
            <v>176.923076923077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3</v>
          </cell>
          <cell r="AD221">
            <v>23.0769230769231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8.8</v>
          </cell>
          <cell r="AO221">
            <v>13</v>
          </cell>
          <cell r="AP221">
            <v>11.5</v>
          </cell>
          <cell r="AQ221">
            <v>233.3</v>
          </cell>
          <cell r="AR221">
            <v>3</v>
          </cell>
          <cell r="AS221">
            <v>0.5</v>
          </cell>
        </row>
        <row r="221">
          <cell r="AU221">
            <v>0</v>
          </cell>
          <cell r="AV221">
            <v>4.8328095</v>
          </cell>
          <cell r="AW221">
            <v>100</v>
          </cell>
          <cell r="AX221">
            <v>130.9671905</v>
          </cell>
        </row>
        <row r="222">
          <cell r="B222">
            <v>2119</v>
          </cell>
          <cell r="C222" t="str">
            <v>ញ៉ែម ស៊ាង</v>
          </cell>
          <cell r="D222" t="str">
            <v>NHEM SEANG</v>
          </cell>
          <cell r="E222">
            <v>44706</v>
          </cell>
          <cell r="F222" t="str">
            <v>250138400</v>
          </cell>
          <cell r="G222">
            <v>31695</v>
          </cell>
          <cell r="H222" t="str">
            <v>F</v>
          </cell>
          <cell r="I222" t="str">
            <v>针车A3线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21</v>
          </cell>
          <cell r="O222">
            <v>1</v>
          </cell>
          <cell r="P222">
            <v>22</v>
          </cell>
          <cell r="Q222">
            <v>26</v>
          </cell>
          <cell r="R222">
            <v>169.230769230769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3</v>
          </cell>
          <cell r="AD222">
            <v>23.0769230769231</v>
          </cell>
          <cell r="AE222">
            <v>0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8.4</v>
          </cell>
          <cell r="AO222">
            <v>13</v>
          </cell>
          <cell r="AP222">
            <v>11</v>
          </cell>
          <cell r="AQ222">
            <v>224.707692307692</v>
          </cell>
          <cell r="AR222">
            <v>2</v>
          </cell>
          <cell r="AS222">
            <v>0.5</v>
          </cell>
        </row>
        <row r="222">
          <cell r="AU222">
            <v>0</v>
          </cell>
          <cell r="AV222">
            <v>4.65481984615384</v>
          </cell>
          <cell r="AW222">
            <v>100</v>
          </cell>
          <cell r="AX222">
            <v>121.552872461538</v>
          </cell>
        </row>
        <row r="223">
          <cell r="B223">
            <v>2268</v>
          </cell>
          <cell r="C223" t="str">
            <v>មាស សុខសោភា</v>
          </cell>
          <cell r="D223" t="str">
            <v>MEAS SOKSOPHEA</v>
          </cell>
          <cell r="E223">
            <v>44818</v>
          </cell>
          <cell r="F223" t="str">
            <v>090907710</v>
          </cell>
          <cell r="G223">
            <v>36896</v>
          </cell>
          <cell r="H223" t="str">
            <v>F</v>
          </cell>
          <cell r="I223" t="str">
            <v>针车A3线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20.5</v>
          </cell>
          <cell r="O223">
            <v>1</v>
          </cell>
          <cell r="P223">
            <v>21.5</v>
          </cell>
          <cell r="Q223">
            <v>26</v>
          </cell>
          <cell r="R223">
            <v>165.384615384615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0.5</v>
          </cell>
          <cell r="AA223">
            <v>0</v>
          </cell>
          <cell r="AB223">
            <v>0</v>
          </cell>
          <cell r="AC223">
            <v>3</v>
          </cell>
          <cell r="AD223">
            <v>23.0769230769231</v>
          </cell>
          <cell r="AE223">
            <v>1</v>
          </cell>
          <cell r="AF223">
            <v>7.69230769230769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8.2</v>
          </cell>
          <cell r="AO223">
            <v>13</v>
          </cell>
          <cell r="AP223">
            <v>10.7</v>
          </cell>
          <cell r="AQ223">
            <v>228.053846153846</v>
          </cell>
        </row>
        <row r="223">
          <cell r="AS223">
            <v>0.5</v>
          </cell>
        </row>
        <row r="223">
          <cell r="AU223">
            <v>0</v>
          </cell>
          <cell r="AV223">
            <v>4.72413542307692</v>
          </cell>
          <cell r="AW223">
            <v>100</v>
          </cell>
          <cell r="AX223">
            <v>122.829710730769</v>
          </cell>
        </row>
        <row r="224">
          <cell r="B224">
            <v>960</v>
          </cell>
          <cell r="C224" t="str">
            <v>វ៉ាន់ ឆវី</v>
          </cell>
          <cell r="D224" t="str">
            <v>VAN CHHORVY</v>
          </cell>
          <cell r="E224">
            <v>44341</v>
          </cell>
          <cell r="F224" t="str">
            <v>250104617</v>
          </cell>
          <cell r="G224">
            <v>33791</v>
          </cell>
          <cell r="H224" t="str">
            <v>F</v>
          </cell>
          <cell r="I224" t="e">
            <v>#N/A</v>
          </cell>
          <cell r="J224">
            <v>0</v>
          </cell>
          <cell r="K224">
            <v>0</v>
          </cell>
          <cell r="L224">
            <v>200</v>
          </cell>
          <cell r="M224">
            <v>7.69230769230769</v>
          </cell>
          <cell r="N224">
            <v>20</v>
          </cell>
          <cell r="O224">
            <v>1</v>
          </cell>
          <cell r="P224">
            <v>21</v>
          </cell>
          <cell r="Q224">
            <v>26</v>
          </cell>
          <cell r="R224">
            <v>161.538461538461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0.5</v>
          </cell>
          <cell r="AA224">
            <v>0</v>
          </cell>
          <cell r="AB224">
            <v>0</v>
          </cell>
          <cell r="AC224">
            <v>3</v>
          </cell>
          <cell r="AD224">
            <v>23.0769230769231</v>
          </cell>
          <cell r="AE224">
            <v>0</v>
          </cell>
          <cell r="AF224">
            <v>0</v>
          </cell>
          <cell r="AG224">
            <v>1.5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8</v>
          </cell>
          <cell r="AO224">
            <v>13</v>
          </cell>
          <cell r="AP224">
            <v>10.5</v>
          </cell>
          <cell r="AQ224">
            <v>216.115384615385</v>
          </cell>
          <cell r="AR224">
            <v>2</v>
          </cell>
          <cell r="AS224">
            <v>0.5</v>
          </cell>
        </row>
        <row r="224">
          <cell r="AU224">
            <v>0</v>
          </cell>
          <cell r="AV224">
            <v>4.47683019230769</v>
          </cell>
          <cell r="AW224">
            <v>100</v>
          </cell>
          <cell r="AX224">
            <v>113.138554423077</v>
          </cell>
        </row>
        <row r="225">
          <cell r="B225">
            <v>488</v>
          </cell>
          <cell r="C225" t="str">
            <v>វ៉ង់ សារ៉ុន</v>
          </cell>
          <cell r="D225" t="str">
            <v>VONG SARON</v>
          </cell>
          <cell r="E225">
            <v>44130</v>
          </cell>
          <cell r="F225" t="str">
            <v>090751306</v>
          </cell>
          <cell r="G225">
            <v>28705</v>
          </cell>
          <cell r="H225" t="str">
            <v>F</v>
          </cell>
          <cell r="I225" t="str">
            <v>针车A3线</v>
          </cell>
          <cell r="J225">
            <v>1</v>
          </cell>
          <cell r="K225">
            <v>0</v>
          </cell>
          <cell r="L225">
            <v>200</v>
          </cell>
          <cell r="M225">
            <v>7.69230769230769</v>
          </cell>
          <cell r="N225">
            <v>22</v>
          </cell>
          <cell r="O225">
            <v>1</v>
          </cell>
          <cell r="P225">
            <v>23</v>
          </cell>
          <cell r="Q225">
            <v>26</v>
          </cell>
          <cell r="R225">
            <v>176.923076923077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3</v>
          </cell>
          <cell r="AD225">
            <v>23.0769230769231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8.8</v>
          </cell>
          <cell r="AO225">
            <v>13</v>
          </cell>
          <cell r="AP225">
            <v>11.5</v>
          </cell>
          <cell r="AQ225">
            <v>233.3</v>
          </cell>
          <cell r="AR225">
            <v>3</v>
          </cell>
          <cell r="AS225">
            <v>0.5</v>
          </cell>
        </row>
        <row r="225">
          <cell r="AU225">
            <v>0</v>
          </cell>
          <cell r="AV225">
            <v>4.8328095</v>
          </cell>
          <cell r="AW225">
            <v>100</v>
          </cell>
          <cell r="AX225">
            <v>130.9671905</v>
          </cell>
        </row>
        <row r="226">
          <cell r="B226" t="str">
            <v>合计：</v>
          </cell>
          <cell r="C226" t="str">
            <v>针车A3线</v>
          </cell>
          <cell r="D226">
            <v>27</v>
          </cell>
        </row>
        <row r="226">
          <cell r="I226" t="str">
            <v>针车A3线</v>
          </cell>
        </row>
        <row r="226">
          <cell r="L226">
            <v>5400</v>
          </cell>
          <cell r="M226">
            <v>207.692307692308</v>
          </cell>
          <cell r="N226">
            <v>549.625</v>
          </cell>
          <cell r="O226">
            <v>26</v>
          </cell>
          <cell r="P226">
            <v>575.625</v>
          </cell>
          <cell r="Q226">
            <v>669</v>
          </cell>
          <cell r="R226">
            <v>4427.88461538461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5.375</v>
          </cell>
          <cell r="AA226">
            <v>2</v>
          </cell>
          <cell r="AB226">
            <v>15.3846153846154</v>
          </cell>
          <cell r="AC226">
            <v>78</v>
          </cell>
          <cell r="AD226">
            <v>600</v>
          </cell>
          <cell r="AE226">
            <v>1</v>
          </cell>
          <cell r="AF226">
            <v>7.69230769230769</v>
          </cell>
          <cell r="AG226">
            <v>7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219.9</v>
          </cell>
          <cell r="AO226">
            <v>338</v>
          </cell>
          <cell r="AP226">
            <v>287.4</v>
          </cell>
          <cell r="AQ226">
            <v>5896.26153846154</v>
          </cell>
          <cell r="AR226">
            <v>51</v>
          </cell>
          <cell r="AS226">
            <v>12.5</v>
          </cell>
          <cell r="AT226">
            <v>0</v>
          </cell>
          <cell r="AU226">
            <v>0</v>
          </cell>
          <cell r="AV226">
            <v>118.552104346154</v>
          </cell>
          <cell r="AW226">
            <v>2550</v>
          </cell>
          <cell r="AX226">
            <v>3266.20943411538</v>
          </cell>
        </row>
        <row r="227">
          <cell r="B227">
            <v>245</v>
          </cell>
          <cell r="C227" t="str">
            <v>ភឿន សុផាណា</v>
          </cell>
          <cell r="D227" t="str">
            <v>PHOEUNG SOPHANA</v>
          </cell>
          <cell r="E227">
            <v>44081</v>
          </cell>
          <cell r="F227" t="str">
            <v>090235740(01)</v>
          </cell>
          <cell r="G227">
            <v>31330</v>
          </cell>
          <cell r="H227" t="str">
            <v>F</v>
          </cell>
          <cell r="I227" t="str">
            <v>针车A5线</v>
          </cell>
          <cell r="J227">
            <v>1</v>
          </cell>
          <cell r="K227">
            <v>2</v>
          </cell>
          <cell r="L227">
            <v>200</v>
          </cell>
          <cell r="M227">
            <v>7.69230769230769</v>
          </cell>
          <cell r="N227">
            <v>22</v>
          </cell>
          <cell r="O227">
            <v>1</v>
          </cell>
          <cell r="P227">
            <v>23</v>
          </cell>
          <cell r="Q227">
            <v>26</v>
          </cell>
          <cell r="R227">
            <v>176.923076923077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3</v>
          </cell>
          <cell r="AD227">
            <v>23.0769230769231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8.8</v>
          </cell>
          <cell r="AO227">
            <v>13</v>
          </cell>
          <cell r="AP227">
            <v>11.5</v>
          </cell>
          <cell r="AQ227">
            <v>233.3</v>
          </cell>
          <cell r="AR227">
            <v>3</v>
          </cell>
          <cell r="AS227">
            <v>0.5</v>
          </cell>
        </row>
        <row r="227">
          <cell r="AU227">
            <v>0</v>
          </cell>
          <cell r="AV227">
            <v>4.8328095</v>
          </cell>
          <cell r="AW227">
            <v>100</v>
          </cell>
          <cell r="AX227">
            <v>130.9671905</v>
          </cell>
        </row>
        <row r="228">
          <cell r="B228">
            <v>299</v>
          </cell>
          <cell r="C228" t="str">
            <v>អ៊ី រ៉ាវី</v>
          </cell>
          <cell r="D228" t="str">
            <v>I RAVY</v>
          </cell>
          <cell r="E228">
            <v>44109</v>
          </cell>
          <cell r="F228" t="str">
            <v>090755402</v>
          </cell>
          <cell r="G228">
            <v>34045</v>
          </cell>
          <cell r="H228" t="str">
            <v>F</v>
          </cell>
          <cell r="I228" t="str">
            <v>针车A5线</v>
          </cell>
          <cell r="J228">
            <v>1</v>
          </cell>
          <cell r="K228">
            <v>1</v>
          </cell>
          <cell r="L228">
            <v>200</v>
          </cell>
          <cell r="M228">
            <v>7.69230769230769</v>
          </cell>
          <cell r="N228">
            <v>22</v>
          </cell>
          <cell r="O228">
            <v>1</v>
          </cell>
          <cell r="P228">
            <v>23</v>
          </cell>
          <cell r="Q228">
            <v>26</v>
          </cell>
          <cell r="R228">
            <v>176.923076923077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3</v>
          </cell>
          <cell r="AD228">
            <v>23.0769230769231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8.8</v>
          </cell>
          <cell r="AO228">
            <v>13</v>
          </cell>
          <cell r="AP228">
            <v>11.5</v>
          </cell>
          <cell r="AQ228">
            <v>233.3</v>
          </cell>
          <cell r="AR228">
            <v>3</v>
          </cell>
          <cell r="AS228">
            <v>0.5</v>
          </cell>
        </row>
        <row r="228">
          <cell r="AU228">
            <v>0</v>
          </cell>
          <cell r="AV228">
            <v>4.8328095</v>
          </cell>
          <cell r="AW228">
            <v>100</v>
          </cell>
          <cell r="AX228">
            <v>130.9671905</v>
          </cell>
        </row>
        <row r="229">
          <cell r="B229">
            <v>300</v>
          </cell>
          <cell r="C229" t="str">
            <v>ប្រាជ្ញ សាភន់</v>
          </cell>
          <cell r="D229" t="str">
            <v>BRACH SAPHORN</v>
          </cell>
          <cell r="E229">
            <v>44109</v>
          </cell>
          <cell r="F229" t="str">
            <v>090646491</v>
          </cell>
          <cell r="G229">
            <v>27781</v>
          </cell>
          <cell r="H229" t="str">
            <v>F</v>
          </cell>
          <cell r="I229" t="str">
            <v>针车A5线</v>
          </cell>
          <cell r="J229">
            <v>1</v>
          </cell>
          <cell r="K229">
            <v>1</v>
          </cell>
          <cell r="L229">
            <v>200</v>
          </cell>
          <cell r="M229">
            <v>7.69230769230769</v>
          </cell>
          <cell r="N229">
            <v>22</v>
          </cell>
          <cell r="O229">
            <v>1</v>
          </cell>
          <cell r="P229">
            <v>23</v>
          </cell>
          <cell r="Q229">
            <v>26</v>
          </cell>
          <cell r="R229">
            <v>176.923076923077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3</v>
          </cell>
          <cell r="AD229">
            <v>23.0769230769231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8.8</v>
          </cell>
          <cell r="AO229">
            <v>13</v>
          </cell>
          <cell r="AP229">
            <v>11.5</v>
          </cell>
          <cell r="AQ229">
            <v>233.3</v>
          </cell>
          <cell r="AR229">
            <v>3</v>
          </cell>
          <cell r="AS229">
            <v>0.5</v>
          </cell>
        </row>
        <row r="229">
          <cell r="AU229">
            <v>0</v>
          </cell>
          <cell r="AV229">
            <v>4.8328095</v>
          </cell>
          <cell r="AW229">
            <v>100</v>
          </cell>
          <cell r="AX229">
            <v>130.9671905</v>
          </cell>
        </row>
        <row r="230">
          <cell r="B230">
            <v>304</v>
          </cell>
          <cell r="C230" t="str">
            <v>ទូច សារឹម</v>
          </cell>
          <cell r="D230" t="str">
            <v>TOCH SARIM</v>
          </cell>
          <cell r="E230">
            <v>44109</v>
          </cell>
          <cell r="F230" t="str">
            <v>090503207</v>
          </cell>
          <cell r="G230">
            <v>29626</v>
          </cell>
          <cell r="H230" t="str">
            <v>F</v>
          </cell>
          <cell r="I230" t="str">
            <v>针车A5线</v>
          </cell>
          <cell r="J230">
            <v>1</v>
          </cell>
          <cell r="K230">
            <v>3</v>
          </cell>
          <cell r="L230">
            <v>200</v>
          </cell>
          <cell r="M230">
            <v>7.69230769230769</v>
          </cell>
          <cell r="N230">
            <v>22</v>
          </cell>
          <cell r="O230">
            <v>1</v>
          </cell>
          <cell r="P230">
            <v>23</v>
          </cell>
          <cell r="Q230">
            <v>26</v>
          </cell>
          <cell r="R230">
            <v>176.923076923077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3</v>
          </cell>
          <cell r="AD230">
            <v>23.0769230769231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8.8</v>
          </cell>
          <cell r="AO230">
            <v>13</v>
          </cell>
          <cell r="AP230">
            <v>11.5</v>
          </cell>
          <cell r="AQ230">
            <v>233.3</v>
          </cell>
          <cell r="AR230">
            <v>3</v>
          </cell>
          <cell r="AS230">
            <v>0.5</v>
          </cell>
        </row>
        <row r="230">
          <cell r="AU230">
            <v>0</v>
          </cell>
          <cell r="AV230">
            <v>4.8328095</v>
          </cell>
          <cell r="AW230">
            <v>100</v>
          </cell>
          <cell r="AX230">
            <v>130.9671905</v>
          </cell>
        </row>
        <row r="231">
          <cell r="B231">
            <v>308</v>
          </cell>
          <cell r="C231" t="str">
            <v>ឯក សារួ</v>
          </cell>
          <cell r="D231" t="str">
            <v>EK SAROU</v>
          </cell>
          <cell r="E231">
            <v>44109</v>
          </cell>
          <cell r="F231" t="str">
            <v>090594244</v>
          </cell>
          <cell r="G231">
            <v>31705</v>
          </cell>
          <cell r="H231" t="str">
            <v>F</v>
          </cell>
          <cell r="I231" t="str">
            <v>针车A5线</v>
          </cell>
          <cell r="J231">
            <v>1</v>
          </cell>
          <cell r="K231">
            <v>2</v>
          </cell>
          <cell r="L231">
            <v>200</v>
          </cell>
          <cell r="M231">
            <v>7.69230769230769</v>
          </cell>
          <cell r="N231">
            <v>22</v>
          </cell>
          <cell r="O231">
            <v>1</v>
          </cell>
          <cell r="P231">
            <v>23</v>
          </cell>
          <cell r="Q231">
            <v>26</v>
          </cell>
          <cell r="R231">
            <v>176.923076923077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3</v>
          </cell>
          <cell r="AD231">
            <v>23.0769230769231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8.8</v>
          </cell>
          <cell r="AO231">
            <v>13</v>
          </cell>
          <cell r="AP231">
            <v>11.5</v>
          </cell>
          <cell r="AQ231">
            <v>233.3</v>
          </cell>
          <cell r="AR231">
            <v>3</v>
          </cell>
          <cell r="AS231">
            <v>0.5</v>
          </cell>
        </row>
        <row r="231">
          <cell r="AU231">
            <v>0</v>
          </cell>
          <cell r="AV231">
            <v>4.8328095</v>
          </cell>
          <cell r="AW231">
            <v>100</v>
          </cell>
          <cell r="AX231">
            <v>130.9671905</v>
          </cell>
        </row>
        <row r="232">
          <cell r="B232">
            <v>315</v>
          </cell>
          <cell r="C232" t="str">
            <v>នៃ សាវ៉ែន</v>
          </cell>
          <cell r="D232" t="str">
            <v>NEY SAVEN</v>
          </cell>
          <cell r="E232">
            <v>44109</v>
          </cell>
          <cell r="F232" t="str">
            <v>090755159</v>
          </cell>
          <cell r="G232">
            <v>32071</v>
          </cell>
          <cell r="H232" t="str">
            <v>F</v>
          </cell>
          <cell r="I232" t="str">
            <v>针车A5线</v>
          </cell>
          <cell r="J232">
            <v>0</v>
          </cell>
          <cell r="K232">
            <v>3</v>
          </cell>
          <cell r="L232">
            <v>200</v>
          </cell>
          <cell r="M232">
            <v>7.69230769230769</v>
          </cell>
          <cell r="N232">
            <v>22</v>
          </cell>
          <cell r="O232">
            <v>1</v>
          </cell>
          <cell r="P232">
            <v>23</v>
          </cell>
          <cell r="Q232">
            <v>26</v>
          </cell>
          <cell r="R232">
            <v>176.923076923077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3</v>
          </cell>
          <cell r="AD232">
            <v>23.0769230769231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8.8</v>
          </cell>
          <cell r="AO232">
            <v>13</v>
          </cell>
          <cell r="AP232">
            <v>11.5</v>
          </cell>
          <cell r="AQ232">
            <v>233.3</v>
          </cell>
          <cell r="AR232">
            <v>3</v>
          </cell>
          <cell r="AS232">
            <v>0.5</v>
          </cell>
        </row>
        <row r="232">
          <cell r="AU232">
            <v>0</v>
          </cell>
          <cell r="AV232">
            <v>4.8328095</v>
          </cell>
          <cell r="AW232">
            <v>100</v>
          </cell>
          <cell r="AX232">
            <v>130.9671905</v>
          </cell>
        </row>
        <row r="233">
          <cell r="B233">
            <v>321</v>
          </cell>
          <cell r="C233" t="str">
            <v>រាជ វន្នី</v>
          </cell>
          <cell r="D233" t="str">
            <v>REACH VANNY</v>
          </cell>
          <cell r="E233">
            <v>44109</v>
          </cell>
          <cell r="F233" t="str">
            <v>090837428</v>
          </cell>
          <cell r="G233">
            <v>33507</v>
          </cell>
          <cell r="H233" t="str">
            <v>F</v>
          </cell>
          <cell r="I233" t="str">
            <v>针车A5线</v>
          </cell>
          <cell r="J233">
            <v>1</v>
          </cell>
          <cell r="K233">
            <v>2</v>
          </cell>
          <cell r="L233">
            <v>200</v>
          </cell>
          <cell r="M233">
            <v>7.69230769230769</v>
          </cell>
          <cell r="N233">
            <v>21</v>
          </cell>
          <cell r="O233">
            <v>1</v>
          </cell>
          <cell r="P233">
            <v>22</v>
          </cell>
          <cell r="Q233">
            <v>26</v>
          </cell>
          <cell r="R233">
            <v>169.230769230769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3</v>
          </cell>
          <cell r="AD233">
            <v>23.0769230769231</v>
          </cell>
          <cell r="AE233">
            <v>0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8.4</v>
          </cell>
          <cell r="AO233">
            <v>13</v>
          </cell>
          <cell r="AP233">
            <v>11</v>
          </cell>
          <cell r="AQ233">
            <v>224.707692307692</v>
          </cell>
          <cell r="AR233">
            <v>3</v>
          </cell>
          <cell r="AS233">
            <v>0.5</v>
          </cell>
        </row>
        <row r="233">
          <cell r="AU233">
            <v>0</v>
          </cell>
          <cell r="AV233">
            <v>4.65481984615384</v>
          </cell>
          <cell r="AW233">
            <v>100</v>
          </cell>
          <cell r="AX233">
            <v>122.552872461538</v>
          </cell>
        </row>
        <row r="234">
          <cell r="B234">
            <v>614</v>
          </cell>
          <cell r="C234" t="str">
            <v>ស្មោង មនោរា</v>
          </cell>
          <cell r="D234" t="str">
            <v>SMONG MORNOREA</v>
          </cell>
          <cell r="E234">
            <v>44169</v>
          </cell>
          <cell r="F234" t="str">
            <v>090832850</v>
          </cell>
          <cell r="G234">
            <v>32247</v>
          </cell>
          <cell r="H234" t="str">
            <v>F</v>
          </cell>
          <cell r="I234" t="str">
            <v>针车A5线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22</v>
          </cell>
          <cell r="O234">
            <v>1</v>
          </cell>
          <cell r="P234">
            <v>23</v>
          </cell>
          <cell r="Q234">
            <v>26</v>
          </cell>
          <cell r="R234">
            <v>176.923076923077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3</v>
          </cell>
          <cell r="AD234">
            <v>23.0769230769231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8.8</v>
          </cell>
          <cell r="AO234">
            <v>13</v>
          </cell>
          <cell r="AP234">
            <v>11.5</v>
          </cell>
          <cell r="AQ234">
            <v>233.3</v>
          </cell>
          <cell r="AR234">
            <v>3</v>
          </cell>
          <cell r="AS234">
            <v>0.5</v>
          </cell>
        </row>
        <row r="234">
          <cell r="AU234">
            <v>0</v>
          </cell>
          <cell r="AV234">
            <v>4.8328095</v>
          </cell>
          <cell r="AW234">
            <v>100</v>
          </cell>
          <cell r="AX234">
            <v>130.9671905</v>
          </cell>
        </row>
        <row r="235">
          <cell r="B235">
            <v>615</v>
          </cell>
          <cell r="C235" t="str">
            <v>បូ ធីតា</v>
          </cell>
          <cell r="D235" t="str">
            <v>BO THIDA</v>
          </cell>
          <cell r="E235">
            <v>44169</v>
          </cell>
          <cell r="F235" t="str">
            <v>090789302</v>
          </cell>
          <cell r="G235">
            <v>33704</v>
          </cell>
          <cell r="H235" t="str">
            <v>F</v>
          </cell>
          <cell r="I235" t="str">
            <v>针车A5线</v>
          </cell>
          <cell r="J235">
            <v>0</v>
          </cell>
          <cell r="K235">
            <v>0</v>
          </cell>
          <cell r="L235">
            <v>200</v>
          </cell>
          <cell r="M235">
            <v>7.69230769230769</v>
          </cell>
          <cell r="N235">
            <v>21.5</v>
          </cell>
          <cell r="O235">
            <v>1</v>
          </cell>
          <cell r="P235">
            <v>22.5</v>
          </cell>
          <cell r="Q235">
            <v>26</v>
          </cell>
          <cell r="R235">
            <v>173.076923076923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3.5</v>
          </cell>
          <cell r="AD235">
            <v>26.9230769230769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8.6</v>
          </cell>
          <cell r="AO235">
            <v>13</v>
          </cell>
          <cell r="AP235">
            <v>11.2</v>
          </cell>
          <cell r="AQ235">
            <v>232.8</v>
          </cell>
          <cell r="AR235">
            <v>3</v>
          </cell>
          <cell r="AS235">
            <v>0.5</v>
          </cell>
        </row>
        <row r="235">
          <cell r="AU235">
            <v>0</v>
          </cell>
          <cell r="AV235">
            <v>4.822452</v>
          </cell>
          <cell r="AW235">
            <v>100</v>
          </cell>
          <cell r="AX235">
            <v>130.477548</v>
          </cell>
        </row>
        <row r="236">
          <cell r="B236">
            <v>1612</v>
          </cell>
          <cell r="C236" t="str">
            <v>វ៉ាន់ ដែត</v>
          </cell>
          <cell r="D236" t="str">
            <v>VANN DET</v>
          </cell>
          <cell r="E236">
            <v>44576</v>
          </cell>
          <cell r="F236">
            <v>90852243</v>
          </cell>
          <cell r="G236">
            <v>33061</v>
          </cell>
          <cell r="H236" t="str">
            <v>F</v>
          </cell>
          <cell r="I236" t="str">
            <v>针车A5线</v>
          </cell>
          <cell r="J236">
            <v>0</v>
          </cell>
          <cell r="K236">
            <v>0</v>
          </cell>
          <cell r="L236">
            <v>200</v>
          </cell>
          <cell r="M236">
            <v>7.69230769230769</v>
          </cell>
          <cell r="N236">
            <v>22</v>
          </cell>
          <cell r="O236">
            <v>1</v>
          </cell>
          <cell r="P236">
            <v>23</v>
          </cell>
          <cell r="Q236">
            <v>26</v>
          </cell>
          <cell r="R236">
            <v>176.923076923077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3</v>
          </cell>
          <cell r="AD236">
            <v>23.0769230769231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8.8</v>
          </cell>
          <cell r="AO236">
            <v>13</v>
          </cell>
          <cell r="AP236">
            <v>11.5</v>
          </cell>
          <cell r="AQ236">
            <v>233.3</v>
          </cell>
          <cell r="AR236">
            <v>2</v>
          </cell>
          <cell r="AS236">
            <v>0.5</v>
          </cell>
        </row>
        <row r="236">
          <cell r="AU236">
            <v>0</v>
          </cell>
          <cell r="AV236">
            <v>4.8328095</v>
          </cell>
          <cell r="AW236">
            <v>100</v>
          </cell>
          <cell r="AX236">
            <v>129.9671905</v>
          </cell>
        </row>
        <row r="237">
          <cell r="B237">
            <v>243</v>
          </cell>
          <cell r="C237" t="str">
            <v>ម៉ៅ សុម៉ាលី</v>
          </cell>
          <cell r="D237" t="str">
            <v>MAO SOMALY</v>
          </cell>
          <cell r="E237">
            <v>44081</v>
          </cell>
          <cell r="F237" t="str">
            <v>090722835</v>
          </cell>
          <cell r="G237">
            <v>33003</v>
          </cell>
          <cell r="H237" t="str">
            <v>F</v>
          </cell>
          <cell r="I237" t="str">
            <v>针车A5线</v>
          </cell>
          <cell r="J237">
            <v>0</v>
          </cell>
          <cell r="K237">
            <v>2</v>
          </cell>
          <cell r="L237">
            <v>200</v>
          </cell>
          <cell r="M237">
            <v>7.69230769230769</v>
          </cell>
          <cell r="N237">
            <v>22</v>
          </cell>
          <cell r="O237">
            <v>1</v>
          </cell>
          <cell r="P237">
            <v>23</v>
          </cell>
          <cell r="Q237">
            <v>26</v>
          </cell>
          <cell r="R237">
            <v>176.923076923077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3</v>
          </cell>
          <cell r="AD237">
            <v>23.0769230769231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8.8</v>
          </cell>
          <cell r="AO237">
            <v>13</v>
          </cell>
          <cell r="AP237">
            <v>11.5</v>
          </cell>
          <cell r="AQ237">
            <v>233.3</v>
          </cell>
          <cell r="AR237">
            <v>3</v>
          </cell>
          <cell r="AS237">
            <v>0.5</v>
          </cell>
        </row>
        <row r="237">
          <cell r="AU237">
            <v>0</v>
          </cell>
          <cell r="AV237">
            <v>4.8328095</v>
          </cell>
          <cell r="AW237">
            <v>100</v>
          </cell>
          <cell r="AX237">
            <v>130.9671905</v>
          </cell>
        </row>
        <row r="238">
          <cell r="B238">
            <v>2081</v>
          </cell>
          <cell r="C238" t="str">
            <v>ផុន ស្រីណា</v>
          </cell>
          <cell r="D238" t="str">
            <v>PHON SREYNA</v>
          </cell>
          <cell r="E238">
            <v>44688</v>
          </cell>
          <cell r="F238" t="str">
            <v>090963122</v>
          </cell>
          <cell r="G238">
            <v>38086</v>
          </cell>
          <cell r="H238" t="str">
            <v>F</v>
          </cell>
          <cell r="I238" t="str">
            <v>针车A5线</v>
          </cell>
          <cell r="J238">
            <v>0</v>
          </cell>
          <cell r="K238">
            <v>0</v>
          </cell>
          <cell r="L238">
            <v>200</v>
          </cell>
          <cell r="M238">
            <v>7.69230769230769</v>
          </cell>
          <cell r="N238">
            <v>22</v>
          </cell>
          <cell r="O238">
            <v>1</v>
          </cell>
          <cell r="P238">
            <v>23</v>
          </cell>
          <cell r="Q238">
            <v>26</v>
          </cell>
          <cell r="R238">
            <v>176.923076923077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3</v>
          </cell>
          <cell r="AD238">
            <v>23.0769230769231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8.8</v>
          </cell>
          <cell r="AO238">
            <v>13</v>
          </cell>
          <cell r="AP238">
            <v>11.5</v>
          </cell>
          <cell r="AQ238">
            <v>233.3</v>
          </cell>
          <cell r="AR238">
            <v>2</v>
          </cell>
          <cell r="AS238">
            <v>0.5</v>
          </cell>
        </row>
        <row r="238">
          <cell r="AU238">
            <v>0</v>
          </cell>
          <cell r="AV238">
            <v>4.8328095</v>
          </cell>
          <cell r="AW238">
            <v>100</v>
          </cell>
          <cell r="AX238">
            <v>129.9671905</v>
          </cell>
        </row>
        <row r="239">
          <cell r="B239">
            <v>2197</v>
          </cell>
          <cell r="C239" t="str">
            <v>ឃិន រស្មី</v>
          </cell>
          <cell r="D239" t="str">
            <v>KHIN REAKSMEY</v>
          </cell>
          <cell r="E239">
            <v>44737</v>
          </cell>
          <cell r="F239" t="str">
            <v>090751288</v>
          </cell>
          <cell r="G239">
            <v>34200</v>
          </cell>
          <cell r="H239" t="str">
            <v>M</v>
          </cell>
          <cell r="I239" t="str">
            <v>针车A5线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21</v>
          </cell>
          <cell r="O239">
            <v>1</v>
          </cell>
          <cell r="P239">
            <v>22</v>
          </cell>
          <cell r="Q239">
            <v>26</v>
          </cell>
          <cell r="R239">
            <v>169.230769230769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0.5</v>
          </cell>
          <cell r="AA239">
            <v>0</v>
          </cell>
          <cell r="AB239">
            <v>0</v>
          </cell>
          <cell r="AC239">
            <v>3</v>
          </cell>
          <cell r="AD239">
            <v>23.0769230769231</v>
          </cell>
          <cell r="AE239">
            <v>0</v>
          </cell>
          <cell r="AF239">
            <v>0</v>
          </cell>
          <cell r="AG239">
            <v>0.5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8.4</v>
          </cell>
          <cell r="AO239">
            <v>13</v>
          </cell>
          <cell r="AP239">
            <v>11</v>
          </cell>
          <cell r="AQ239">
            <v>224.707692307692</v>
          </cell>
        </row>
        <row r="239">
          <cell r="AS239">
            <v>0.5</v>
          </cell>
        </row>
        <row r="239">
          <cell r="AU239">
            <v>0</v>
          </cell>
          <cell r="AV239">
            <v>4.65481984615384</v>
          </cell>
          <cell r="AW239">
            <v>100</v>
          </cell>
          <cell r="AX239">
            <v>119.552872461538</v>
          </cell>
        </row>
        <row r="240">
          <cell r="B240">
            <v>2258</v>
          </cell>
          <cell r="C240" t="str">
            <v>ទាវ ចាន់រី</v>
          </cell>
          <cell r="D240" t="str">
            <v>TEAV CHANRY</v>
          </cell>
          <cell r="E240">
            <v>44761</v>
          </cell>
          <cell r="F240" t="str">
            <v>090486289</v>
          </cell>
          <cell r="G240">
            <v>34774</v>
          </cell>
          <cell r="H240" t="str">
            <v>F</v>
          </cell>
          <cell r="I240" t="str">
            <v>针车A5线</v>
          </cell>
          <cell r="J240">
            <v>0</v>
          </cell>
          <cell r="K240">
            <v>0</v>
          </cell>
          <cell r="L240">
            <v>200</v>
          </cell>
          <cell r="M240">
            <v>7.69230769230769</v>
          </cell>
          <cell r="N240">
            <v>21.5</v>
          </cell>
          <cell r="O240">
            <v>1</v>
          </cell>
          <cell r="P240">
            <v>22.5</v>
          </cell>
          <cell r="Q240">
            <v>26</v>
          </cell>
          <cell r="R240">
            <v>173.076923076923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3</v>
          </cell>
          <cell r="AD240">
            <v>23.0769230769231</v>
          </cell>
          <cell r="AE240">
            <v>0</v>
          </cell>
          <cell r="AF240">
            <v>0</v>
          </cell>
          <cell r="AG240">
            <v>0.5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8.6</v>
          </cell>
          <cell r="AO240">
            <v>13</v>
          </cell>
          <cell r="AP240">
            <v>11.2</v>
          </cell>
          <cell r="AQ240">
            <v>228.953846153846</v>
          </cell>
        </row>
        <row r="240">
          <cell r="AS240">
            <v>0.5</v>
          </cell>
        </row>
        <row r="240">
          <cell r="AU240">
            <v>0</v>
          </cell>
          <cell r="AV240">
            <v>4.74277892307692</v>
          </cell>
          <cell r="AW240">
            <v>100</v>
          </cell>
          <cell r="AX240">
            <v>123.711067230769</v>
          </cell>
        </row>
        <row r="241">
          <cell r="B241">
            <v>619</v>
          </cell>
          <cell r="C241" t="str">
            <v>យុន លីតា</v>
          </cell>
          <cell r="D241" t="str">
            <v>YON LITA</v>
          </cell>
          <cell r="E241">
            <v>44173</v>
          </cell>
          <cell r="F241" t="str">
            <v>090910714</v>
          </cell>
          <cell r="G241">
            <v>36921</v>
          </cell>
          <cell r="H241" t="str">
            <v>F</v>
          </cell>
          <cell r="I241" t="str">
            <v>针车A5线</v>
          </cell>
          <cell r="J241">
            <v>0</v>
          </cell>
          <cell r="K241">
            <v>0</v>
          </cell>
          <cell r="L241">
            <v>200</v>
          </cell>
          <cell r="M241">
            <v>7.69230769230769</v>
          </cell>
          <cell r="N241">
            <v>21.5</v>
          </cell>
          <cell r="O241">
            <v>1</v>
          </cell>
          <cell r="P241">
            <v>22.5</v>
          </cell>
          <cell r="Q241">
            <v>26</v>
          </cell>
          <cell r="R241">
            <v>173.076923076923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0.5</v>
          </cell>
          <cell r="AA241">
            <v>0</v>
          </cell>
          <cell r="AB241">
            <v>0</v>
          </cell>
          <cell r="AC241">
            <v>3</v>
          </cell>
          <cell r="AD241">
            <v>23.0769230769231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8.6</v>
          </cell>
          <cell r="AO241">
            <v>13</v>
          </cell>
          <cell r="AP241">
            <v>11.2</v>
          </cell>
          <cell r="AQ241">
            <v>228.953846153846</v>
          </cell>
          <cell r="AR241">
            <v>3</v>
          </cell>
          <cell r="AS241">
            <v>0.5</v>
          </cell>
        </row>
        <row r="241">
          <cell r="AU241">
            <v>0</v>
          </cell>
          <cell r="AV241">
            <v>4.74277892307692</v>
          </cell>
          <cell r="AW241">
            <v>100</v>
          </cell>
          <cell r="AX241">
            <v>126.711067230769</v>
          </cell>
        </row>
        <row r="242">
          <cell r="B242">
            <v>1045</v>
          </cell>
          <cell r="C242" t="str">
            <v>តាំង រស្មី</v>
          </cell>
          <cell r="D242" t="str">
            <v>TANG RAKSMEY</v>
          </cell>
          <cell r="E242">
            <v>44412</v>
          </cell>
          <cell r="F242" t="str">
            <v>090623346</v>
          </cell>
          <cell r="G242">
            <v>32164</v>
          </cell>
          <cell r="H242" t="str">
            <v>F</v>
          </cell>
          <cell r="I242" t="str">
            <v>针车A5线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22</v>
          </cell>
          <cell r="O242">
            <v>1</v>
          </cell>
          <cell r="P242">
            <v>23</v>
          </cell>
          <cell r="Q242">
            <v>26</v>
          </cell>
          <cell r="R242">
            <v>176.923076923077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3</v>
          </cell>
          <cell r="AD242">
            <v>23.0769230769231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8.8</v>
          </cell>
          <cell r="AO242">
            <v>13</v>
          </cell>
          <cell r="AP242">
            <v>11.5</v>
          </cell>
          <cell r="AQ242">
            <v>233.3</v>
          </cell>
          <cell r="AR242">
            <v>2</v>
          </cell>
          <cell r="AS242">
            <v>0.5</v>
          </cell>
        </row>
        <row r="242">
          <cell r="AU242">
            <v>0</v>
          </cell>
          <cell r="AV242">
            <v>4.8328095</v>
          </cell>
          <cell r="AW242">
            <v>100</v>
          </cell>
          <cell r="AX242">
            <v>129.9671905</v>
          </cell>
        </row>
        <row r="243">
          <cell r="B243">
            <v>755</v>
          </cell>
          <cell r="C243" t="str">
            <v>ឈឹម សីម៉ា</v>
          </cell>
          <cell r="D243" t="str">
            <v>CHHOEM SEYMA</v>
          </cell>
          <cell r="E243">
            <v>44275</v>
          </cell>
          <cell r="F243" t="str">
            <v>090686968</v>
          </cell>
          <cell r="G243">
            <v>33169</v>
          </cell>
          <cell r="H243" t="str">
            <v>F</v>
          </cell>
          <cell r="I243" t="str">
            <v>针车A5线</v>
          </cell>
          <cell r="J243">
            <v>0</v>
          </cell>
          <cell r="K243">
            <v>0</v>
          </cell>
          <cell r="L243">
            <v>200</v>
          </cell>
          <cell r="M243">
            <v>7.69230769230769</v>
          </cell>
          <cell r="N243">
            <v>22</v>
          </cell>
          <cell r="O243">
            <v>1</v>
          </cell>
          <cell r="P243">
            <v>23</v>
          </cell>
          <cell r="Q243">
            <v>26</v>
          </cell>
          <cell r="R243">
            <v>176.923076923077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3</v>
          </cell>
          <cell r="AD243">
            <v>23.0769230769231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8.8</v>
          </cell>
          <cell r="AO243">
            <v>13</v>
          </cell>
          <cell r="AP243">
            <v>11.5</v>
          </cell>
          <cell r="AQ243">
            <v>233.3</v>
          </cell>
          <cell r="AR243">
            <v>3</v>
          </cell>
          <cell r="AS243">
            <v>0.5</v>
          </cell>
        </row>
        <row r="243">
          <cell r="AU243">
            <v>0</v>
          </cell>
          <cell r="AV243">
            <v>4.8328095</v>
          </cell>
          <cell r="AW243">
            <v>100</v>
          </cell>
          <cell r="AX243">
            <v>130.9671905</v>
          </cell>
        </row>
        <row r="244">
          <cell r="B244">
            <v>1047</v>
          </cell>
          <cell r="C244" t="str">
            <v>គុយ ផានិត</v>
          </cell>
          <cell r="D244" t="str">
            <v>KUY PHANIT</v>
          </cell>
          <cell r="E244">
            <v>44413</v>
          </cell>
          <cell r="F244" t="str">
            <v>090851274</v>
          </cell>
          <cell r="G244">
            <v>26403</v>
          </cell>
          <cell r="H244" t="str">
            <v>F</v>
          </cell>
          <cell r="I244" t="str">
            <v>针车A5线</v>
          </cell>
          <cell r="J244">
            <v>0</v>
          </cell>
          <cell r="K244">
            <v>0</v>
          </cell>
          <cell r="L244">
            <v>200</v>
          </cell>
          <cell r="M244">
            <v>7.69230769230769</v>
          </cell>
          <cell r="N244">
            <v>22</v>
          </cell>
          <cell r="O244">
            <v>1</v>
          </cell>
          <cell r="P244">
            <v>23</v>
          </cell>
          <cell r="Q244">
            <v>26</v>
          </cell>
          <cell r="R244">
            <v>176.923076923077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3</v>
          </cell>
          <cell r="AD244">
            <v>23.0769230769231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8.8</v>
          </cell>
          <cell r="AO244">
            <v>13</v>
          </cell>
          <cell r="AP244">
            <v>11.5</v>
          </cell>
          <cell r="AQ244">
            <v>233.3</v>
          </cell>
          <cell r="AR244">
            <v>2</v>
          </cell>
          <cell r="AS244">
            <v>0.5</v>
          </cell>
        </row>
        <row r="244">
          <cell r="AU244">
            <v>0</v>
          </cell>
          <cell r="AV244">
            <v>4.8328095</v>
          </cell>
          <cell r="AW244">
            <v>100</v>
          </cell>
          <cell r="AX244">
            <v>129.9671905</v>
          </cell>
        </row>
        <row r="245">
          <cell r="B245">
            <v>372</v>
          </cell>
          <cell r="C245" t="str">
            <v>សួស ស៊ីថា</v>
          </cell>
          <cell r="D245" t="str">
            <v>SUOS SITHA</v>
          </cell>
          <cell r="E245">
            <v>44118</v>
          </cell>
          <cell r="F245" t="str">
            <v>090791546</v>
          </cell>
          <cell r="G245">
            <v>30376</v>
          </cell>
          <cell r="H245" t="str">
            <v>F</v>
          </cell>
          <cell r="I245" t="str">
            <v>针车A5线</v>
          </cell>
          <cell r="J245">
            <v>1</v>
          </cell>
          <cell r="K245">
            <v>1</v>
          </cell>
          <cell r="L245">
            <v>200</v>
          </cell>
          <cell r="M245">
            <v>7.69230769230769</v>
          </cell>
          <cell r="N245">
            <v>22</v>
          </cell>
          <cell r="O245">
            <v>1</v>
          </cell>
          <cell r="P245">
            <v>23</v>
          </cell>
          <cell r="Q245">
            <v>26</v>
          </cell>
          <cell r="R245">
            <v>176.923076923077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</v>
          </cell>
          <cell r="AD245">
            <v>23.0769230769231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8.8</v>
          </cell>
          <cell r="AO245">
            <v>13</v>
          </cell>
          <cell r="AP245">
            <v>11.5</v>
          </cell>
          <cell r="AQ245">
            <v>233.3</v>
          </cell>
          <cell r="AR245">
            <v>3</v>
          </cell>
          <cell r="AS245">
            <v>0.5</v>
          </cell>
        </row>
        <row r="245">
          <cell r="AU245">
            <v>0</v>
          </cell>
          <cell r="AV245">
            <v>4.8328095</v>
          </cell>
          <cell r="AW245">
            <v>100</v>
          </cell>
          <cell r="AX245">
            <v>130.9671905</v>
          </cell>
        </row>
        <row r="246">
          <cell r="B246">
            <v>455</v>
          </cell>
          <cell r="C246" t="str">
            <v>នង ផារី</v>
          </cell>
          <cell r="D246" t="str">
            <v>NONG PHARY</v>
          </cell>
          <cell r="E246">
            <v>44130</v>
          </cell>
          <cell r="F246" t="str">
            <v>090660475</v>
          </cell>
          <cell r="G246">
            <v>32599</v>
          </cell>
          <cell r="H246" t="str">
            <v>F</v>
          </cell>
          <cell r="I246" t="str">
            <v>针车A5线</v>
          </cell>
          <cell r="J246">
            <v>1</v>
          </cell>
          <cell r="K246">
            <v>1</v>
          </cell>
          <cell r="L246">
            <v>200</v>
          </cell>
          <cell r="M246">
            <v>7.69230769230769</v>
          </cell>
          <cell r="N246">
            <v>22</v>
          </cell>
          <cell r="O246">
            <v>1</v>
          </cell>
          <cell r="P246">
            <v>23</v>
          </cell>
          <cell r="Q246">
            <v>26</v>
          </cell>
          <cell r="R246">
            <v>176.923076923077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3</v>
          </cell>
          <cell r="AD246">
            <v>23.0769230769231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8.8</v>
          </cell>
          <cell r="AO246">
            <v>13</v>
          </cell>
          <cell r="AP246">
            <v>11.5</v>
          </cell>
          <cell r="AQ246">
            <v>233.3</v>
          </cell>
          <cell r="AR246">
            <v>3</v>
          </cell>
          <cell r="AS246">
            <v>0.5</v>
          </cell>
        </row>
        <row r="246">
          <cell r="AU246">
            <v>0</v>
          </cell>
          <cell r="AV246">
            <v>4.8328095</v>
          </cell>
          <cell r="AW246">
            <v>100</v>
          </cell>
          <cell r="AX246">
            <v>130.9671905</v>
          </cell>
        </row>
        <row r="247">
          <cell r="B247">
            <v>692</v>
          </cell>
          <cell r="C247" t="str">
            <v>អ៊ឺម ចន</v>
          </cell>
          <cell r="D247" t="str">
            <v>OEM CHON</v>
          </cell>
          <cell r="E247">
            <v>44200</v>
          </cell>
          <cell r="F247" t="str">
            <v>090547299</v>
          </cell>
          <cell r="G247">
            <v>28499</v>
          </cell>
          <cell r="H247" t="str">
            <v>F</v>
          </cell>
          <cell r="I247" t="str">
            <v>针车A5线</v>
          </cell>
          <cell r="J247">
            <v>0</v>
          </cell>
          <cell r="K247">
            <v>0</v>
          </cell>
          <cell r="L247">
            <v>200</v>
          </cell>
          <cell r="M247">
            <v>7.69230769230769</v>
          </cell>
          <cell r="N247">
            <v>22</v>
          </cell>
          <cell r="O247">
            <v>1</v>
          </cell>
          <cell r="P247">
            <v>23</v>
          </cell>
          <cell r="Q247">
            <v>26</v>
          </cell>
          <cell r="R247">
            <v>176.923076923077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3</v>
          </cell>
          <cell r="AD247">
            <v>23.0769230769231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8.8</v>
          </cell>
          <cell r="AO247">
            <v>13</v>
          </cell>
          <cell r="AP247">
            <v>11.5</v>
          </cell>
          <cell r="AQ247">
            <v>233.3</v>
          </cell>
          <cell r="AR247">
            <v>3</v>
          </cell>
          <cell r="AS247">
            <v>0.5</v>
          </cell>
        </row>
        <row r="247">
          <cell r="AU247">
            <v>0</v>
          </cell>
          <cell r="AV247">
            <v>4.8328095</v>
          </cell>
          <cell r="AW247">
            <v>100</v>
          </cell>
          <cell r="AX247">
            <v>130.9671905</v>
          </cell>
        </row>
        <row r="248">
          <cell r="B248">
            <v>1321</v>
          </cell>
          <cell r="C248" t="str">
            <v>សំ រតនា</v>
          </cell>
          <cell r="D248" t="str">
            <v>SAM RATHANA</v>
          </cell>
          <cell r="E248">
            <v>44497</v>
          </cell>
          <cell r="F248" t="str">
            <v>090801675</v>
          </cell>
          <cell r="G248">
            <v>0</v>
          </cell>
          <cell r="H248" t="str">
            <v>F</v>
          </cell>
          <cell r="I248" t="e">
            <v>#N/A</v>
          </cell>
          <cell r="J248">
            <v>0</v>
          </cell>
          <cell r="K248">
            <v>0</v>
          </cell>
          <cell r="L248">
            <v>200</v>
          </cell>
          <cell r="M248">
            <v>7.69230769230769</v>
          </cell>
          <cell r="N248">
            <v>22</v>
          </cell>
          <cell r="O248">
            <v>1</v>
          </cell>
          <cell r="P248">
            <v>23</v>
          </cell>
          <cell r="Q248">
            <v>26</v>
          </cell>
          <cell r="R248">
            <v>176.923076923077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</v>
          </cell>
          <cell r="AD248">
            <v>23.0769230769231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8.8</v>
          </cell>
          <cell r="AO248">
            <v>13</v>
          </cell>
          <cell r="AP248">
            <v>11.5</v>
          </cell>
          <cell r="AQ248">
            <v>233.3</v>
          </cell>
          <cell r="AR248">
            <v>2</v>
          </cell>
          <cell r="AS248">
            <v>0.5</v>
          </cell>
        </row>
        <row r="248">
          <cell r="AU248">
            <v>0</v>
          </cell>
          <cell r="AV248">
            <v>4.8328095</v>
          </cell>
          <cell r="AW248">
            <v>100</v>
          </cell>
          <cell r="AX248">
            <v>129.9671905</v>
          </cell>
        </row>
        <row r="249">
          <cell r="B249">
            <v>1505</v>
          </cell>
          <cell r="C249" t="str">
            <v>គង់ ឡៃ</v>
          </cell>
          <cell r="D249" t="str">
            <v>KONG LAI</v>
          </cell>
          <cell r="E249">
            <v>44559</v>
          </cell>
          <cell r="F249">
            <v>90609567</v>
          </cell>
          <cell r="G249">
            <v>28573</v>
          </cell>
          <cell r="H249" t="str">
            <v>F</v>
          </cell>
          <cell r="I249" t="str">
            <v>针车A5线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20</v>
          </cell>
          <cell r="O249">
            <v>1</v>
          </cell>
          <cell r="P249">
            <v>21</v>
          </cell>
          <cell r="Q249">
            <v>26</v>
          </cell>
          <cell r="R249">
            <v>161.538461538461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2</v>
          </cell>
          <cell r="AA249">
            <v>0</v>
          </cell>
          <cell r="AB249">
            <v>0</v>
          </cell>
          <cell r="AC249">
            <v>3</v>
          </cell>
          <cell r="AD249">
            <v>23.0769230769231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8</v>
          </cell>
          <cell r="AO249">
            <v>13</v>
          </cell>
          <cell r="AP249">
            <v>10.5</v>
          </cell>
          <cell r="AQ249">
            <v>216.115384615385</v>
          </cell>
          <cell r="AR249">
            <v>2</v>
          </cell>
          <cell r="AS249">
            <v>0.5</v>
          </cell>
        </row>
        <row r="249">
          <cell r="AU249">
            <v>0</v>
          </cell>
          <cell r="AV249">
            <v>4.47683019230769</v>
          </cell>
          <cell r="AW249">
            <v>100</v>
          </cell>
          <cell r="AX249">
            <v>113.138554423077</v>
          </cell>
        </row>
        <row r="250">
          <cell r="B250">
            <v>1365</v>
          </cell>
          <cell r="C250" t="str">
            <v>សួស​ ចាន់</v>
          </cell>
          <cell r="D250" t="str">
            <v>SUOS CHAN</v>
          </cell>
          <cell r="E250">
            <v>44524</v>
          </cell>
          <cell r="F250">
            <v>90791845</v>
          </cell>
          <cell r="G250">
            <v>32264</v>
          </cell>
          <cell r="H250" t="str">
            <v>F</v>
          </cell>
          <cell r="I250" t="str">
            <v>针车A5线</v>
          </cell>
          <cell r="J250">
            <v>0</v>
          </cell>
          <cell r="K250">
            <v>0</v>
          </cell>
          <cell r="L250">
            <v>200</v>
          </cell>
          <cell r="M250">
            <v>7.69230769230769</v>
          </cell>
          <cell r="N250">
            <v>22</v>
          </cell>
          <cell r="O250">
            <v>1</v>
          </cell>
          <cell r="P250">
            <v>23</v>
          </cell>
          <cell r="Q250">
            <v>26</v>
          </cell>
          <cell r="R250">
            <v>176.923076923077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3</v>
          </cell>
          <cell r="AD250">
            <v>23.0769230769231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8.8</v>
          </cell>
          <cell r="AO250">
            <v>13</v>
          </cell>
          <cell r="AP250">
            <v>11.5</v>
          </cell>
          <cell r="AQ250">
            <v>233.3</v>
          </cell>
          <cell r="AR250">
            <v>2</v>
          </cell>
          <cell r="AS250">
            <v>0.5</v>
          </cell>
        </row>
        <row r="250">
          <cell r="AU250">
            <v>0</v>
          </cell>
          <cell r="AV250">
            <v>4.8328095</v>
          </cell>
          <cell r="AW250">
            <v>100</v>
          </cell>
          <cell r="AX250">
            <v>129.9671905</v>
          </cell>
        </row>
        <row r="251">
          <cell r="B251">
            <v>852</v>
          </cell>
          <cell r="C251" t="str">
            <v>កែវ ឆាលី</v>
          </cell>
          <cell r="D251" t="str">
            <v>KEO CHHALY</v>
          </cell>
          <cell r="E251">
            <v>44306</v>
          </cell>
          <cell r="F251" t="str">
            <v>090653449</v>
          </cell>
          <cell r="G251">
            <v>35168</v>
          </cell>
          <cell r="H251" t="str">
            <v>M</v>
          </cell>
          <cell r="I251" t="str">
            <v>针车A5线</v>
          </cell>
          <cell r="J251">
            <v>0</v>
          </cell>
          <cell r="K251">
            <v>0</v>
          </cell>
          <cell r="L251">
            <v>200</v>
          </cell>
          <cell r="M251">
            <v>7.69230769230769</v>
          </cell>
          <cell r="N251">
            <v>21.125</v>
          </cell>
          <cell r="O251">
            <v>1</v>
          </cell>
          <cell r="P251">
            <v>22.125</v>
          </cell>
          <cell r="Q251">
            <v>26</v>
          </cell>
          <cell r="R251">
            <v>170.192307692308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0.875</v>
          </cell>
          <cell r="AA251">
            <v>0</v>
          </cell>
          <cell r="AB251">
            <v>0</v>
          </cell>
          <cell r="AC251">
            <v>3</v>
          </cell>
          <cell r="AD251">
            <v>23.0769230769231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8.5</v>
          </cell>
          <cell r="AO251">
            <v>13</v>
          </cell>
          <cell r="AP251">
            <v>11</v>
          </cell>
          <cell r="AQ251">
            <v>225.769230769231</v>
          </cell>
          <cell r="AR251">
            <v>2</v>
          </cell>
          <cell r="AS251">
            <v>0.5</v>
          </cell>
        </row>
        <row r="251">
          <cell r="AU251">
            <v>0</v>
          </cell>
          <cell r="AV251">
            <v>4.67680961538461</v>
          </cell>
          <cell r="AW251">
            <v>100</v>
          </cell>
          <cell r="AX251">
            <v>122.592421153846</v>
          </cell>
        </row>
        <row r="252">
          <cell r="B252">
            <v>2269</v>
          </cell>
          <cell r="C252" t="str">
            <v>លិញ ស៊ីណា</v>
          </cell>
          <cell r="D252" t="str">
            <v>LINH SINA</v>
          </cell>
          <cell r="E252">
            <v>44819</v>
          </cell>
          <cell r="F252" t="str">
            <v>090889390</v>
          </cell>
          <cell r="G252">
            <v>34974</v>
          </cell>
          <cell r="H252" t="str">
            <v>F</v>
          </cell>
          <cell r="I252" t="str">
            <v>针车A5线</v>
          </cell>
          <cell r="J252">
            <v>0</v>
          </cell>
          <cell r="K252">
            <v>0</v>
          </cell>
          <cell r="L252">
            <v>200</v>
          </cell>
          <cell r="M252">
            <v>7.69230769230769</v>
          </cell>
          <cell r="N252">
            <v>22</v>
          </cell>
          <cell r="O252">
            <v>1</v>
          </cell>
          <cell r="P252">
            <v>23</v>
          </cell>
          <cell r="Q252">
            <v>26</v>
          </cell>
          <cell r="R252">
            <v>176.923076923077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3</v>
          </cell>
          <cell r="AD252">
            <v>23.0769230769231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8.8</v>
          </cell>
          <cell r="AO252">
            <v>13</v>
          </cell>
          <cell r="AP252">
            <v>11.5</v>
          </cell>
          <cell r="AQ252">
            <v>233.3</v>
          </cell>
        </row>
        <row r="252">
          <cell r="AS252">
            <v>0.5</v>
          </cell>
        </row>
        <row r="252">
          <cell r="AU252">
            <v>0</v>
          </cell>
          <cell r="AV252">
            <v>4.8328095</v>
          </cell>
          <cell r="AW252">
            <v>100</v>
          </cell>
          <cell r="AX252">
            <v>127.9671905</v>
          </cell>
        </row>
        <row r="253">
          <cell r="B253">
            <v>1839</v>
          </cell>
          <cell r="C253" t="str">
            <v>ភឹម ដានី</v>
          </cell>
          <cell r="D253" t="str">
            <v>POEM DANY</v>
          </cell>
          <cell r="E253">
            <v>44608</v>
          </cell>
          <cell r="F253">
            <v>90816488</v>
          </cell>
          <cell r="G253">
            <v>34673</v>
          </cell>
          <cell r="H253" t="str">
            <v>F</v>
          </cell>
          <cell r="I253" t="str">
            <v>针车A5线</v>
          </cell>
          <cell r="J253">
            <v>0</v>
          </cell>
          <cell r="K253">
            <v>0</v>
          </cell>
          <cell r="L253">
            <v>200</v>
          </cell>
          <cell r="M253">
            <v>7.69230769230769</v>
          </cell>
          <cell r="N253">
            <v>20.5</v>
          </cell>
          <cell r="O253">
            <v>1</v>
          </cell>
          <cell r="P253">
            <v>21.5</v>
          </cell>
          <cell r="Q253">
            <v>26</v>
          </cell>
          <cell r="R253">
            <v>165.384615384615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0.5</v>
          </cell>
          <cell r="AA253">
            <v>0</v>
          </cell>
          <cell r="AB253">
            <v>0</v>
          </cell>
          <cell r="AC253">
            <v>3</v>
          </cell>
          <cell r="AD253">
            <v>23.0769230769231</v>
          </cell>
          <cell r="AE253">
            <v>0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8.2</v>
          </cell>
          <cell r="AO253">
            <v>13</v>
          </cell>
          <cell r="AP253">
            <v>10.7</v>
          </cell>
          <cell r="AQ253">
            <v>220.361538461538</v>
          </cell>
          <cell r="AR253">
            <v>2</v>
          </cell>
          <cell r="AS253">
            <v>0.5</v>
          </cell>
        </row>
        <row r="253">
          <cell r="AU253">
            <v>0</v>
          </cell>
          <cell r="AV253">
            <v>4.56478926923077</v>
          </cell>
          <cell r="AW253">
            <v>100</v>
          </cell>
          <cell r="AX253">
            <v>117.296749192308</v>
          </cell>
        </row>
        <row r="254">
          <cell r="B254" t="str">
            <v>合计：</v>
          </cell>
          <cell r="C254" t="str">
            <v>针车A5线</v>
          </cell>
          <cell r="D254">
            <v>27</v>
          </cell>
        </row>
        <row r="254">
          <cell r="I254" t="str">
            <v>针车A5线</v>
          </cell>
        </row>
        <row r="254">
          <cell r="L254">
            <v>5400</v>
          </cell>
          <cell r="M254">
            <v>207.692307692308</v>
          </cell>
          <cell r="N254">
            <v>586.125</v>
          </cell>
          <cell r="O254">
            <v>27</v>
          </cell>
          <cell r="P254">
            <v>613.125</v>
          </cell>
          <cell r="Q254">
            <v>702</v>
          </cell>
          <cell r="R254">
            <v>4716.34615384615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4.375</v>
          </cell>
          <cell r="AA254">
            <v>0</v>
          </cell>
          <cell r="AB254">
            <v>0</v>
          </cell>
          <cell r="AC254">
            <v>81.5</v>
          </cell>
          <cell r="AD254">
            <v>626.923076923077</v>
          </cell>
          <cell r="AE254">
            <v>0</v>
          </cell>
          <cell r="AF254">
            <v>0</v>
          </cell>
          <cell r="AG254">
            <v>3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234.5</v>
          </cell>
          <cell r="AO254">
            <v>351</v>
          </cell>
          <cell r="AP254">
            <v>306.3</v>
          </cell>
          <cell r="AQ254">
            <v>6235.06923076923</v>
          </cell>
          <cell r="AR254">
            <v>63</v>
          </cell>
          <cell r="AS254">
            <v>13.5</v>
          </cell>
          <cell r="AT254">
            <v>0</v>
          </cell>
          <cell r="AU254">
            <v>0</v>
          </cell>
          <cell r="AV254">
            <v>129.159459115385</v>
          </cell>
          <cell r="AW254">
            <v>2700</v>
          </cell>
          <cell r="AX254">
            <v>3455.40977165385</v>
          </cell>
        </row>
        <row r="255">
          <cell r="B255">
            <v>765</v>
          </cell>
          <cell r="C255" t="str">
            <v>កែន​ ស្រី</v>
          </cell>
          <cell r="D255" t="str">
            <v>KEN SREY</v>
          </cell>
          <cell r="E255">
            <v>44278</v>
          </cell>
          <cell r="F255" t="str">
            <v>090846634</v>
          </cell>
          <cell r="G255">
            <v>36986</v>
          </cell>
          <cell r="H255" t="str">
            <v>F</v>
          </cell>
          <cell r="I255" t="str">
            <v>针车B1线</v>
          </cell>
          <cell r="J255">
            <v>0</v>
          </cell>
          <cell r="K255">
            <v>0</v>
          </cell>
          <cell r="L255">
            <v>200</v>
          </cell>
          <cell r="M255">
            <v>7.69230769230769</v>
          </cell>
          <cell r="N255">
            <v>22</v>
          </cell>
          <cell r="O255">
            <v>1</v>
          </cell>
          <cell r="P255">
            <v>23</v>
          </cell>
          <cell r="Q255">
            <v>26</v>
          </cell>
          <cell r="R255">
            <v>176.923076923077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3</v>
          </cell>
          <cell r="AD255">
            <v>23.0769230769231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8.8</v>
          </cell>
          <cell r="AO255">
            <v>13</v>
          </cell>
          <cell r="AP255">
            <v>11.5</v>
          </cell>
          <cell r="AQ255">
            <v>233.3</v>
          </cell>
          <cell r="AR255">
            <v>3</v>
          </cell>
          <cell r="AS255">
            <v>0.5</v>
          </cell>
        </row>
        <row r="255">
          <cell r="AU255">
            <v>0</v>
          </cell>
          <cell r="AV255">
            <v>4.8328095</v>
          </cell>
          <cell r="AW255">
            <v>100</v>
          </cell>
          <cell r="AX255">
            <v>130.9671905</v>
          </cell>
        </row>
        <row r="256">
          <cell r="B256">
            <v>780</v>
          </cell>
          <cell r="C256" t="str">
            <v>ប្រាជ្ញ ច្រឹប</v>
          </cell>
          <cell r="D256" t="str">
            <v>BRACH CHROEB</v>
          </cell>
          <cell r="E256">
            <v>44280</v>
          </cell>
          <cell r="F256" t="str">
            <v>090646443</v>
          </cell>
          <cell r="G256">
            <v>29980</v>
          </cell>
          <cell r="H256" t="str">
            <v>F</v>
          </cell>
          <cell r="I256" t="str">
            <v>针车B1线</v>
          </cell>
          <cell r="J256">
            <v>0</v>
          </cell>
          <cell r="K256">
            <v>0</v>
          </cell>
          <cell r="L256">
            <v>200</v>
          </cell>
          <cell r="M256">
            <v>7.69230769230769</v>
          </cell>
          <cell r="N256">
            <v>21.5</v>
          </cell>
          <cell r="O256">
            <v>1</v>
          </cell>
          <cell r="P256">
            <v>22.5</v>
          </cell>
          <cell r="Q256">
            <v>26</v>
          </cell>
          <cell r="R256">
            <v>173.076923076923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3</v>
          </cell>
          <cell r="AD256">
            <v>23.0769230769231</v>
          </cell>
          <cell r="AE256">
            <v>0</v>
          </cell>
          <cell r="AF256">
            <v>0</v>
          </cell>
          <cell r="AG256">
            <v>0.5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8.6</v>
          </cell>
          <cell r="AO256">
            <v>13</v>
          </cell>
          <cell r="AP256">
            <v>11.2</v>
          </cell>
          <cell r="AQ256">
            <v>228.953846153846</v>
          </cell>
          <cell r="AR256">
            <v>3</v>
          </cell>
          <cell r="AS256">
            <v>0.5</v>
          </cell>
        </row>
        <row r="256">
          <cell r="AU256">
            <v>0</v>
          </cell>
          <cell r="AV256">
            <v>4.74277892307692</v>
          </cell>
          <cell r="AW256">
            <v>100</v>
          </cell>
          <cell r="AX256">
            <v>126.711067230769</v>
          </cell>
        </row>
        <row r="257">
          <cell r="B257">
            <v>415</v>
          </cell>
          <cell r="C257" t="str">
            <v>ឌុច ស្រី</v>
          </cell>
          <cell r="D257" t="str">
            <v>DUCH SREY</v>
          </cell>
          <cell r="E257">
            <v>44118</v>
          </cell>
          <cell r="F257" t="str">
            <v>090776409</v>
          </cell>
          <cell r="G257">
            <v>32545</v>
          </cell>
          <cell r="H257" t="str">
            <v>F</v>
          </cell>
          <cell r="I257" t="str">
            <v>针车B1线</v>
          </cell>
          <cell r="J257">
            <v>0</v>
          </cell>
          <cell r="K257">
            <v>2</v>
          </cell>
          <cell r="L257">
            <v>200</v>
          </cell>
          <cell r="M257">
            <v>7.69230769230769</v>
          </cell>
          <cell r="N257">
            <v>22</v>
          </cell>
          <cell r="O257">
            <v>1</v>
          </cell>
          <cell r="P257">
            <v>23</v>
          </cell>
          <cell r="Q257">
            <v>26</v>
          </cell>
          <cell r="R257">
            <v>176.923076923077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3</v>
          </cell>
          <cell r="AD257">
            <v>23.0769230769231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8.8</v>
          </cell>
          <cell r="AO257">
            <v>13</v>
          </cell>
          <cell r="AP257">
            <v>11.5</v>
          </cell>
          <cell r="AQ257">
            <v>233.3</v>
          </cell>
          <cell r="AR257">
            <v>3</v>
          </cell>
          <cell r="AS257">
            <v>0.5</v>
          </cell>
        </row>
        <row r="257">
          <cell r="AU257">
            <v>0</v>
          </cell>
          <cell r="AV257">
            <v>4.8328095</v>
          </cell>
          <cell r="AW257">
            <v>100</v>
          </cell>
          <cell r="AX257">
            <v>130.9671905</v>
          </cell>
        </row>
        <row r="258">
          <cell r="B258">
            <v>1224</v>
          </cell>
          <cell r="C258" t="str">
            <v>សួស រ៉ា</v>
          </cell>
          <cell r="D258" t="str">
            <v>SUOS RA</v>
          </cell>
          <cell r="E258">
            <v>44477</v>
          </cell>
          <cell r="F258" t="str">
            <v>090751432</v>
          </cell>
          <cell r="G258">
            <v>31121</v>
          </cell>
          <cell r="H258" t="str">
            <v>F</v>
          </cell>
          <cell r="I258" t="e">
            <v>#N/A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22</v>
          </cell>
          <cell r="O258">
            <v>1</v>
          </cell>
          <cell r="P258">
            <v>23</v>
          </cell>
          <cell r="Q258">
            <v>26</v>
          </cell>
          <cell r="R258">
            <v>176.923076923077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</v>
          </cell>
          <cell r="AD258">
            <v>23.0769230769231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8.8</v>
          </cell>
          <cell r="AO258">
            <v>13</v>
          </cell>
          <cell r="AP258">
            <v>11.5</v>
          </cell>
          <cell r="AQ258">
            <v>233.3</v>
          </cell>
          <cell r="AR258">
            <v>2</v>
          </cell>
          <cell r="AS258">
            <v>0.5</v>
          </cell>
        </row>
        <row r="258">
          <cell r="AU258">
            <v>0</v>
          </cell>
          <cell r="AV258">
            <v>4.8328095</v>
          </cell>
          <cell r="AW258">
            <v>100</v>
          </cell>
          <cell r="AX258">
            <v>129.9671905</v>
          </cell>
        </row>
        <row r="259">
          <cell r="B259">
            <v>2145</v>
          </cell>
          <cell r="C259" t="str">
            <v>កុយ ថាវី</v>
          </cell>
          <cell r="D259" t="str">
            <v>KOY THAVY</v>
          </cell>
          <cell r="E259">
            <v>44723</v>
          </cell>
          <cell r="F259" t="str">
            <v>090722838</v>
          </cell>
          <cell r="G259">
            <v>31750</v>
          </cell>
          <cell r="H259" t="str">
            <v>F</v>
          </cell>
          <cell r="I259" t="str">
            <v>针车B1线</v>
          </cell>
          <cell r="J259">
            <v>0</v>
          </cell>
          <cell r="K259">
            <v>0</v>
          </cell>
          <cell r="L259">
            <v>200</v>
          </cell>
          <cell r="M259">
            <v>7.69230769230769</v>
          </cell>
          <cell r="N259">
            <v>22</v>
          </cell>
          <cell r="O259">
            <v>1</v>
          </cell>
          <cell r="P259">
            <v>23</v>
          </cell>
          <cell r="Q259">
            <v>26</v>
          </cell>
          <cell r="R259">
            <v>176.923076923077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3</v>
          </cell>
          <cell r="AD259">
            <v>23.0769230769231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8.8</v>
          </cell>
          <cell r="AO259">
            <v>13</v>
          </cell>
          <cell r="AP259">
            <v>11.5</v>
          </cell>
          <cell r="AQ259">
            <v>233.3</v>
          </cell>
        </row>
        <row r="259">
          <cell r="AS259">
            <v>0.5</v>
          </cell>
        </row>
        <row r="259">
          <cell r="AU259">
            <v>0</v>
          </cell>
          <cell r="AV259">
            <v>4.8328095</v>
          </cell>
          <cell r="AW259">
            <v>100</v>
          </cell>
          <cell r="AX259">
            <v>127.9671905</v>
          </cell>
        </row>
        <row r="260">
          <cell r="B260">
            <v>2219</v>
          </cell>
          <cell r="C260" t="str">
            <v>អ៊ិន ធឿន</v>
          </cell>
          <cell r="D260" t="str">
            <v>IN THOEUN</v>
          </cell>
          <cell r="E260">
            <v>44743</v>
          </cell>
          <cell r="F260" t="str">
            <v>090819745</v>
          </cell>
          <cell r="G260">
            <v>30633</v>
          </cell>
          <cell r="H260" t="str">
            <v>F</v>
          </cell>
          <cell r="I260" t="str">
            <v>针车B1线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22</v>
          </cell>
          <cell r="O260">
            <v>1</v>
          </cell>
          <cell r="P260">
            <v>23</v>
          </cell>
          <cell r="Q260">
            <v>26</v>
          </cell>
          <cell r="R260">
            <v>176.923076923077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3</v>
          </cell>
          <cell r="AD260">
            <v>23.0769230769231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8.8</v>
          </cell>
          <cell r="AO260">
            <v>13</v>
          </cell>
          <cell r="AP260">
            <v>11.5</v>
          </cell>
          <cell r="AQ260">
            <v>233.3</v>
          </cell>
        </row>
        <row r="260">
          <cell r="AS260">
            <v>0.5</v>
          </cell>
        </row>
        <row r="260">
          <cell r="AU260">
            <v>0</v>
          </cell>
          <cell r="AV260">
            <v>4.8328095</v>
          </cell>
          <cell r="AW260">
            <v>100</v>
          </cell>
          <cell r="AX260">
            <v>127.9671905</v>
          </cell>
        </row>
        <row r="261">
          <cell r="B261">
            <v>2242</v>
          </cell>
          <cell r="C261" t="str">
            <v>វែន កន្និកា</v>
          </cell>
          <cell r="D261" t="str">
            <v>VEN KANIKA</v>
          </cell>
          <cell r="E261">
            <v>44747</v>
          </cell>
          <cell r="F261" t="str">
            <v>090962409</v>
          </cell>
          <cell r="G261">
            <v>37905</v>
          </cell>
          <cell r="H261" t="str">
            <v>F</v>
          </cell>
          <cell r="I261" t="str">
            <v>针车B1线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22</v>
          </cell>
          <cell r="O261">
            <v>1</v>
          </cell>
          <cell r="P261">
            <v>23</v>
          </cell>
          <cell r="Q261">
            <v>26</v>
          </cell>
          <cell r="R261">
            <v>176.923076923077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3</v>
          </cell>
          <cell r="AD261">
            <v>23.0769230769231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8.8</v>
          </cell>
          <cell r="AO261">
            <v>13</v>
          </cell>
          <cell r="AP261">
            <v>11.5</v>
          </cell>
          <cell r="AQ261">
            <v>233.3</v>
          </cell>
        </row>
        <row r="261">
          <cell r="AS261">
            <v>0.5</v>
          </cell>
        </row>
        <row r="261">
          <cell r="AU261">
            <v>0</v>
          </cell>
          <cell r="AV261">
            <v>4.8328095</v>
          </cell>
          <cell r="AW261">
            <v>100</v>
          </cell>
          <cell r="AX261">
            <v>127.9671905</v>
          </cell>
        </row>
        <row r="262">
          <cell r="B262">
            <v>1571</v>
          </cell>
          <cell r="C262" t="str">
            <v>សែម សាវី</v>
          </cell>
          <cell r="D262" t="str">
            <v>SEM SAVY</v>
          </cell>
          <cell r="E262">
            <v>44571</v>
          </cell>
          <cell r="F262">
            <v>90665389</v>
          </cell>
          <cell r="G262">
            <v>34839</v>
          </cell>
          <cell r="H262" t="str">
            <v>F</v>
          </cell>
          <cell r="I262" t="str">
            <v>针车B1线</v>
          </cell>
          <cell r="J262">
            <v>0</v>
          </cell>
          <cell r="K262">
            <v>0</v>
          </cell>
          <cell r="L262">
            <v>200</v>
          </cell>
          <cell r="M262">
            <v>7.69230769230769</v>
          </cell>
          <cell r="N262">
            <v>21</v>
          </cell>
          <cell r="O262">
            <v>1</v>
          </cell>
          <cell r="P262">
            <v>22</v>
          </cell>
          <cell r="Q262">
            <v>26</v>
          </cell>
          <cell r="R262">
            <v>169.230769230769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3</v>
          </cell>
          <cell r="AD262">
            <v>23.0769230769231</v>
          </cell>
          <cell r="AE262">
            <v>1</v>
          </cell>
          <cell r="AF262">
            <v>7.69230769230769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8.4</v>
          </cell>
          <cell r="AO262">
            <v>13</v>
          </cell>
          <cell r="AP262">
            <v>11</v>
          </cell>
          <cell r="AQ262">
            <v>232.4</v>
          </cell>
          <cell r="AR262">
            <v>2</v>
          </cell>
          <cell r="AS262">
            <v>0.5</v>
          </cell>
        </row>
        <row r="262">
          <cell r="AU262">
            <v>0</v>
          </cell>
          <cell r="AV262">
            <v>4.814166</v>
          </cell>
          <cell r="AW262">
            <v>100</v>
          </cell>
          <cell r="AX262">
            <v>129.085834</v>
          </cell>
        </row>
        <row r="263">
          <cell r="B263">
            <v>1569</v>
          </cell>
          <cell r="C263" t="str">
            <v>ហ៊ុល តែ</v>
          </cell>
          <cell r="D263" t="str">
            <v>HUL TE</v>
          </cell>
          <cell r="E263">
            <v>44567</v>
          </cell>
          <cell r="F263">
            <v>90958383</v>
          </cell>
          <cell r="G263">
            <v>37534</v>
          </cell>
          <cell r="H263" t="str">
            <v>F</v>
          </cell>
          <cell r="I263" t="str">
            <v>针车B1线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21.75</v>
          </cell>
          <cell r="O263">
            <v>1</v>
          </cell>
          <cell r="P263">
            <v>22.75</v>
          </cell>
          <cell r="Q263">
            <v>26</v>
          </cell>
          <cell r="R263">
            <v>175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0.25</v>
          </cell>
          <cell r="AA263">
            <v>0</v>
          </cell>
          <cell r="AB263">
            <v>0</v>
          </cell>
          <cell r="AC263">
            <v>3</v>
          </cell>
          <cell r="AD263">
            <v>23.0769230769231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8.7</v>
          </cell>
          <cell r="AO263">
            <v>13</v>
          </cell>
          <cell r="AP263">
            <v>11.3</v>
          </cell>
          <cell r="AQ263">
            <v>231.076923076923</v>
          </cell>
          <cell r="AR263">
            <v>2</v>
          </cell>
          <cell r="AS263">
            <v>0.5</v>
          </cell>
        </row>
        <row r="263">
          <cell r="AU263">
            <v>0</v>
          </cell>
          <cell r="AV263">
            <v>4.78675846153846</v>
          </cell>
          <cell r="AW263">
            <v>100</v>
          </cell>
          <cell r="AX263">
            <v>127.790164615385</v>
          </cell>
        </row>
        <row r="264">
          <cell r="B264">
            <v>2245</v>
          </cell>
          <cell r="C264" t="str">
            <v>ជុំ ស្រីនី</v>
          </cell>
          <cell r="D264" t="str">
            <v>CHOM SREYNY</v>
          </cell>
          <cell r="E264">
            <v>44747</v>
          </cell>
          <cell r="F264" t="str">
            <v>090959160</v>
          </cell>
          <cell r="G264">
            <v>37805</v>
          </cell>
          <cell r="H264" t="str">
            <v>F</v>
          </cell>
          <cell r="I264" t="str">
            <v>针车B1线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22</v>
          </cell>
          <cell r="O264">
            <v>1</v>
          </cell>
          <cell r="P264">
            <v>23</v>
          </cell>
          <cell r="Q264">
            <v>26</v>
          </cell>
          <cell r="R264">
            <v>176.923076923077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3</v>
          </cell>
          <cell r="AD264">
            <v>23.0769230769231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8.8</v>
          </cell>
          <cell r="AO264">
            <v>13</v>
          </cell>
          <cell r="AP264">
            <v>11.5</v>
          </cell>
          <cell r="AQ264">
            <v>233.3</v>
          </cell>
        </row>
        <row r="264">
          <cell r="AS264">
            <v>0.5</v>
          </cell>
        </row>
        <row r="264">
          <cell r="AU264">
            <v>0</v>
          </cell>
          <cell r="AV264">
            <v>4.8328095</v>
          </cell>
          <cell r="AW264">
            <v>100</v>
          </cell>
          <cell r="AX264">
            <v>127.9671905</v>
          </cell>
        </row>
        <row r="265">
          <cell r="B265">
            <v>1087</v>
          </cell>
          <cell r="C265" t="str">
            <v>មឿន សារី</v>
          </cell>
          <cell r="D265" t="str">
            <v>MOEUNG SARY</v>
          </cell>
          <cell r="E265">
            <v>44418</v>
          </cell>
          <cell r="F265" t="str">
            <v>090751421</v>
          </cell>
          <cell r="G265">
            <v>32938</v>
          </cell>
          <cell r="H265" t="str">
            <v>F</v>
          </cell>
          <cell r="I265" t="str">
            <v>针车B1线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22</v>
          </cell>
          <cell r="O265">
            <v>1</v>
          </cell>
          <cell r="P265">
            <v>23</v>
          </cell>
          <cell r="Q265">
            <v>26</v>
          </cell>
          <cell r="R265">
            <v>176.923076923077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3</v>
          </cell>
          <cell r="AD265">
            <v>23.0769230769231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8.8</v>
          </cell>
          <cell r="AO265">
            <v>13</v>
          </cell>
          <cell r="AP265">
            <v>11.5</v>
          </cell>
          <cell r="AQ265">
            <v>233.3</v>
          </cell>
          <cell r="AR265">
            <v>2</v>
          </cell>
          <cell r="AS265">
            <v>0.5</v>
          </cell>
        </row>
        <row r="265">
          <cell r="AU265">
            <v>0</v>
          </cell>
          <cell r="AV265">
            <v>4.8328095</v>
          </cell>
          <cell r="AW265">
            <v>100</v>
          </cell>
          <cell r="AX265">
            <v>129.9671905</v>
          </cell>
        </row>
        <row r="266">
          <cell r="B266">
            <v>1679</v>
          </cell>
          <cell r="C266" t="str">
            <v>ម៉ើ សាត</v>
          </cell>
          <cell r="D266" t="str">
            <v>MOEU SAT</v>
          </cell>
          <cell r="E266">
            <v>44585</v>
          </cell>
          <cell r="F266">
            <v>90832275</v>
          </cell>
          <cell r="G266">
            <v>36329</v>
          </cell>
          <cell r="H266" t="str">
            <v>F</v>
          </cell>
          <cell r="I266" t="str">
            <v>针车B1线</v>
          </cell>
          <cell r="J266">
            <v>0</v>
          </cell>
          <cell r="K266">
            <v>0</v>
          </cell>
          <cell r="L266">
            <v>200</v>
          </cell>
          <cell r="M266">
            <v>7.69230769230769</v>
          </cell>
          <cell r="N266">
            <v>22</v>
          </cell>
          <cell r="O266">
            <v>1</v>
          </cell>
          <cell r="P266">
            <v>23</v>
          </cell>
          <cell r="Q266">
            <v>26</v>
          </cell>
          <cell r="R266">
            <v>176.923076923077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3</v>
          </cell>
          <cell r="AD266">
            <v>23.0769230769231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8.8</v>
          </cell>
          <cell r="AO266">
            <v>13</v>
          </cell>
          <cell r="AP266">
            <v>11.5</v>
          </cell>
          <cell r="AQ266">
            <v>233.3</v>
          </cell>
          <cell r="AR266">
            <v>2</v>
          </cell>
          <cell r="AS266">
            <v>0.5</v>
          </cell>
        </row>
        <row r="266">
          <cell r="AU266">
            <v>0</v>
          </cell>
          <cell r="AV266">
            <v>4.8328095</v>
          </cell>
          <cell r="AW266">
            <v>100</v>
          </cell>
          <cell r="AX266">
            <v>129.9671905</v>
          </cell>
        </row>
        <row r="267">
          <cell r="B267">
            <v>1280</v>
          </cell>
          <cell r="C267" t="str">
            <v>ប៊ូ បូផា</v>
          </cell>
          <cell r="D267" t="str">
            <v>BOU BOPHA</v>
          </cell>
          <cell r="E267">
            <v>44488</v>
          </cell>
          <cell r="F267" t="str">
            <v>090911741</v>
          </cell>
          <cell r="G267">
            <v>31481</v>
          </cell>
          <cell r="H267" t="str">
            <v>F</v>
          </cell>
          <cell r="I267" t="e">
            <v>#N/A</v>
          </cell>
          <cell r="J267">
            <v>0</v>
          </cell>
          <cell r="K267">
            <v>0</v>
          </cell>
          <cell r="L267">
            <v>200</v>
          </cell>
          <cell r="M267">
            <v>7.69230769230769</v>
          </cell>
          <cell r="N267">
            <v>21.875</v>
          </cell>
          <cell r="O267">
            <v>1</v>
          </cell>
          <cell r="P267">
            <v>22.875</v>
          </cell>
          <cell r="Q267">
            <v>26</v>
          </cell>
          <cell r="R267">
            <v>175.961538461538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0.125</v>
          </cell>
          <cell r="AA267">
            <v>0</v>
          </cell>
          <cell r="AB267">
            <v>0</v>
          </cell>
          <cell r="AC267">
            <v>3</v>
          </cell>
          <cell r="AD267">
            <v>23.0769230769231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8.7</v>
          </cell>
          <cell r="AO267">
            <v>13</v>
          </cell>
          <cell r="AP267">
            <v>11.4</v>
          </cell>
          <cell r="AQ267">
            <v>232.138461538461</v>
          </cell>
          <cell r="AR267">
            <v>2</v>
          </cell>
          <cell r="AS267">
            <v>0.5</v>
          </cell>
        </row>
        <row r="267">
          <cell r="AU267">
            <v>0</v>
          </cell>
          <cell r="AV267">
            <v>4.80874823076923</v>
          </cell>
          <cell r="AW267">
            <v>100</v>
          </cell>
          <cell r="AX267">
            <v>128.829713307692</v>
          </cell>
        </row>
        <row r="268">
          <cell r="B268">
            <v>1386</v>
          </cell>
          <cell r="C268" t="str">
            <v>នាង សៀកណា</v>
          </cell>
          <cell r="D268" t="str">
            <v>NEANG SIEKNA</v>
          </cell>
          <cell r="E268">
            <v>44530</v>
          </cell>
          <cell r="F268">
            <v>90807788</v>
          </cell>
          <cell r="G268">
            <v>32569</v>
          </cell>
          <cell r="H268" t="str">
            <v>F</v>
          </cell>
          <cell r="I268" t="str">
            <v>针车B1线</v>
          </cell>
          <cell r="J268">
            <v>0</v>
          </cell>
          <cell r="K268">
            <v>0</v>
          </cell>
          <cell r="L268">
            <v>200</v>
          </cell>
          <cell r="M268">
            <v>7.69230769230769</v>
          </cell>
          <cell r="N268">
            <v>22</v>
          </cell>
          <cell r="O268">
            <v>1</v>
          </cell>
          <cell r="P268">
            <v>23</v>
          </cell>
          <cell r="Q268">
            <v>26</v>
          </cell>
          <cell r="R268">
            <v>176.923076923077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3</v>
          </cell>
          <cell r="AD268">
            <v>23.0769230769231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8.8</v>
          </cell>
          <cell r="AO268">
            <v>13</v>
          </cell>
          <cell r="AP268">
            <v>11.5</v>
          </cell>
          <cell r="AQ268">
            <v>233.3</v>
          </cell>
          <cell r="AR268">
            <v>2</v>
          </cell>
          <cell r="AS268">
            <v>0.5</v>
          </cell>
        </row>
        <row r="268">
          <cell r="AU268">
            <v>0</v>
          </cell>
          <cell r="AV268">
            <v>4.8328095</v>
          </cell>
          <cell r="AW268">
            <v>100</v>
          </cell>
          <cell r="AX268">
            <v>129.9671905</v>
          </cell>
        </row>
        <row r="269">
          <cell r="B269">
            <v>416</v>
          </cell>
          <cell r="C269" t="str">
            <v>ភិន កេត</v>
          </cell>
          <cell r="D269" t="str">
            <v>PHIN KET</v>
          </cell>
          <cell r="E269">
            <v>44118</v>
          </cell>
          <cell r="F269" t="str">
            <v>090609667</v>
          </cell>
          <cell r="G269">
            <v>35219</v>
          </cell>
          <cell r="H269" t="str">
            <v>F</v>
          </cell>
          <cell r="I269" t="str">
            <v>针车B1线</v>
          </cell>
          <cell r="J269">
            <v>0</v>
          </cell>
          <cell r="K269">
            <v>1</v>
          </cell>
          <cell r="L269">
            <v>200</v>
          </cell>
          <cell r="M269">
            <v>7.69230769230769</v>
          </cell>
          <cell r="N269">
            <v>22</v>
          </cell>
          <cell r="O269">
            <v>1</v>
          </cell>
          <cell r="P269">
            <v>23</v>
          </cell>
          <cell r="Q269">
            <v>26</v>
          </cell>
          <cell r="R269">
            <v>176.923076923077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3</v>
          </cell>
          <cell r="AD269">
            <v>23.0769230769231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8.8</v>
          </cell>
          <cell r="AO269">
            <v>13</v>
          </cell>
          <cell r="AP269">
            <v>11.5</v>
          </cell>
          <cell r="AQ269">
            <v>233.3</v>
          </cell>
          <cell r="AR269">
            <v>3</v>
          </cell>
          <cell r="AS269">
            <v>0.5</v>
          </cell>
        </row>
        <row r="269">
          <cell r="AU269">
            <v>0</v>
          </cell>
          <cell r="AV269">
            <v>4.8328095</v>
          </cell>
          <cell r="AW269">
            <v>100</v>
          </cell>
          <cell r="AX269">
            <v>130.9671905</v>
          </cell>
        </row>
        <row r="270">
          <cell r="B270">
            <v>1451</v>
          </cell>
          <cell r="C270" t="str">
            <v>ពិន​ បញ្ញា</v>
          </cell>
          <cell r="D270" t="str">
            <v>PIN PANHA</v>
          </cell>
          <cell r="E270">
            <v>44551</v>
          </cell>
          <cell r="F270">
            <v>90954082</v>
          </cell>
          <cell r="G270">
            <v>33798</v>
          </cell>
          <cell r="H270" t="str">
            <v>F</v>
          </cell>
          <cell r="I270" t="str">
            <v>针车B1线</v>
          </cell>
          <cell r="J270">
            <v>0</v>
          </cell>
          <cell r="K270">
            <v>0</v>
          </cell>
          <cell r="L270">
            <v>200</v>
          </cell>
          <cell r="M270">
            <v>7.69230769230769</v>
          </cell>
          <cell r="N270">
            <v>21.875</v>
          </cell>
          <cell r="O270">
            <v>1</v>
          </cell>
          <cell r="P270">
            <v>22.875</v>
          </cell>
          <cell r="Q270">
            <v>26</v>
          </cell>
          <cell r="R270">
            <v>175.961538461538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3</v>
          </cell>
          <cell r="AD270">
            <v>23.0769230769231</v>
          </cell>
          <cell r="AE270">
            <v>0</v>
          </cell>
          <cell r="AF270">
            <v>0</v>
          </cell>
          <cell r="AG270">
            <v>0.125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8.7</v>
          </cell>
          <cell r="AO270">
            <v>13</v>
          </cell>
          <cell r="AP270">
            <v>11.4</v>
          </cell>
          <cell r="AQ270">
            <v>232.138461538461</v>
          </cell>
          <cell r="AR270">
            <v>2</v>
          </cell>
          <cell r="AS270">
            <v>0.5</v>
          </cell>
        </row>
        <row r="270">
          <cell r="AU270">
            <v>0</v>
          </cell>
          <cell r="AV270">
            <v>4.80874823076923</v>
          </cell>
          <cell r="AW270">
            <v>100</v>
          </cell>
          <cell r="AX270">
            <v>128.829713307692</v>
          </cell>
        </row>
        <row r="271">
          <cell r="B271">
            <v>1545</v>
          </cell>
          <cell r="C271" t="str">
            <v>នួន សាវី</v>
          </cell>
          <cell r="D271" t="str">
            <v>NUON SAVY</v>
          </cell>
          <cell r="E271">
            <v>44565</v>
          </cell>
          <cell r="F271">
            <v>90694324</v>
          </cell>
          <cell r="G271">
            <v>30286</v>
          </cell>
          <cell r="H271" t="str">
            <v>M</v>
          </cell>
          <cell r="I271" t="str">
            <v>针车B1线</v>
          </cell>
          <cell r="J271">
            <v>0</v>
          </cell>
          <cell r="K271">
            <v>0</v>
          </cell>
          <cell r="L271">
            <v>200</v>
          </cell>
          <cell r="M271">
            <v>7.69230769230769</v>
          </cell>
          <cell r="N271">
            <v>22</v>
          </cell>
          <cell r="O271">
            <v>1</v>
          </cell>
          <cell r="P271">
            <v>23</v>
          </cell>
          <cell r="Q271">
            <v>26</v>
          </cell>
          <cell r="R271">
            <v>176.923076923077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3</v>
          </cell>
          <cell r="AD271">
            <v>23.0769230769231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8.8</v>
          </cell>
          <cell r="AO271">
            <v>13</v>
          </cell>
          <cell r="AP271">
            <v>11.5</v>
          </cell>
          <cell r="AQ271">
            <v>233.3</v>
          </cell>
          <cell r="AR271">
            <v>2</v>
          </cell>
          <cell r="AS271">
            <v>0.5</v>
          </cell>
        </row>
        <row r="271">
          <cell r="AU271">
            <v>0</v>
          </cell>
          <cell r="AV271">
            <v>4.8328095</v>
          </cell>
          <cell r="AW271">
            <v>100</v>
          </cell>
          <cell r="AX271">
            <v>129.9671905</v>
          </cell>
        </row>
        <row r="272">
          <cell r="B272">
            <v>2270</v>
          </cell>
          <cell r="C272" t="str">
            <v>សុក​ នាង</v>
          </cell>
          <cell r="D272" t="str">
            <v>SOK NEANG</v>
          </cell>
          <cell r="E272">
            <v>44819</v>
          </cell>
          <cell r="F272" t="str">
            <v>090738604</v>
          </cell>
          <cell r="G272">
            <v>30990</v>
          </cell>
          <cell r="H272" t="str">
            <v>F</v>
          </cell>
          <cell r="I272" t="str">
            <v>针车B1线</v>
          </cell>
          <cell r="J272">
            <v>0</v>
          </cell>
          <cell r="K272">
            <v>0</v>
          </cell>
          <cell r="L272">
            <v>200</v>
          </cell>
          <cell r="M272">
            <v>7.69230769230769</v>
          </cell>
          <cell r="N272">
            <v>22</v>
          </cell>
          <cell r="O272">
            <v>1</v>
          </cell>
          <cell r="P272">
            <v>23</v>
          </cell>
          <cell r="Q272">
            <v>26</v>
          </cell>
          <cell r="R272">
            <v>176.923076923077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3</v>
          </cell>
          <cell r="AD272">
            <v>23.0769230769231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8.8</v>
          </cell>
          <cell r="AO272">
            <v>13</v>
          </cell>
          <cell r="AP272">
            <v>11.5</v>
          </cell>
          <cell r="AQ272">
            <v>233.3</v>
          </cell>
        </row>
        <row r="272">
          <cell r="AS272">
            <v>0.5</v>
          </cell>
        </row>
        <row r="272">
          <cell r="AU272">
            <v>0</v>
          </cell>
          <cell r="AV272">
            <v>4.8328095</v>
          </cell>
          <cell r="AW272">
            <v>100</v>
          </cell>
          <cell r="AX272">
            <v>127.9671905</v>
          </cell>
        </row>
        <row r="273">
          <cell r="B273">
            <v>2271</v>
          </cell>
          <cell r="C273" t="str">
            <v>កើត សួស្ដី</v>
          </cell>
          <cell r="D273" t="str">
            <v>KOEUT SOUSDEY</v>
          </cell>
          <cell r="E273">
            <v>44820</v>
          </cell>
          <cell r="F273" t="str">
            <v>090848781</v>
          </cell>
          <cell r="G273">
            <v>29348</v>
          </cell>
          <cell r="H273" t="str">
            <v>F</v>
          </cell>
          <cell r="I273" t="str">
            <v>针车B1线</v>
          </cell>
          <cell r="J273">
            <v>0</v>
          </cell>
          <cell r="K273">
            <v>0</v>
          </cell>
          <cell r="L273">
            <v>200</v>
          </cell>
          <cell r="M273">
            <v>7.69230769230769</v>
          </cell>
          <cell r="N273">
            <v>22</v>
          </cell>
          <cell r="O273">
            <v>1</v>
          </cell>
          <cell r="P273">
            <v>23</v>
          </cell>
          <cell r="Q273">
            <v>26</v>
          </cell>
          <cell r="R273">
            <v>176.923076923077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</v>
          </cell>
          <cell r="AD273">
            <v>23.0769230769231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8.8</v>
          </cell>
          <cell r="AO273">
            <v>13</v>
          </cell>
          <cell r="AP273">
            <v>11.5</v>
          </cell>
          <cell r="AQ273">
            <v>233.3</v>
          </cell>
        </row>
        <row r="273">
          <cell r="AS273">
            <v>0.5</v>
          </cell>
        </row>
        <row r="273">
          <cell r="AU273">
            <v>0</v>
          </cell>
          <cell r="AV273">
            <v>4.8328095</v>
          </cell>
          <cell r="AW273">
            <v>100</v>
          </cell>
          <cell r="AX273">
            <v>127.9671905</v>
          </cell>
        </row>
        <row r="274">
          <cell r="B274">
            <v>1680</v>
          </cell>
          <cell r="C274" t="str">
            <v>ប៉ែន សុខអូន</v>
          </cell>
          <cell r="D274" t="str">
            <v>PEN SOKAUN</v>
          </cell>
          <cell r="E274">
            <v>44585</v>
          </cell>
          <cell r="F274">
            <v>90722093</v>
          </cell>
          <cell r="G274">
            <v>30897</v>
          </cell>
          <cell r="H274" t="str">
            <v>F</v>
          </cell>
          <cell r="I274" t="str">
            <v>针车B1线</v>
          </cell>
          <cell r="J274">
            <v>0</v>
          </cell>
          <cell r="K274">
            <v>0</v>
          </cell>
          <cell r="L274">
            <v>200</v>
          </cell>
          <cell r="M274">
            <v>7.69230769230769</v>
          </cell>
          <cell r="N274">
            <v>21.75</v>
          </cell>
          <cell r="O274">
            <v>1</v>
          </cell>
          <cell r="P274">
            <v>22.75</v>
          </cell>
          <cell r="Q274">
            <v>26</v>
          </cell>
          <cell r="R274">
            <v>175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0.25</v>
          </cell>
          <cell r="AA274">
            <v>0</v>
          </cell>
          <cell r="AB274">
            <v>0</v>
          </cell>
          <cell r="AC274">
            <v>3</v>
          </cell>
          <cell r="AD274">
            <v>23.0769230769231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8.7</v>
          </cell>
          <cell r="AO274">
            <v>13</v>
          </cell>
          <cell r="AP274">
            <v>11.3</v>
          </cell>
          <cell r="AQ274">
            <v>231.076923076923</v>
          </cell>
          <cell r="AR274">
            <v>2</v>
          </cell>
          <cell r="AS274">
            <v>0.5</v>
          </cell>
        </row>
        <row r="274">
          <cell r="AU274">
            <v>0</v>
          </cell>
          <cell r="AV274">
            <v>4.78675846153846</v>
          </cell>
          <cell r="AW274">
            <v>100</v>
          </cell>
          <cell r="AX274">
            <v>127.790164615385</v>
          </cell>
        </row>
        <row r="275">
          <cell r="B275">
            <v>1858</v>
          </cell>
          <cell r="C275" t="str">
            <v>ចាប ចាន់</v>
          </cell>
          <cell r="D275" t="str">
            <v>CHAB CHAN</v>
          </cell>
          <cell r="E275">
            <v>44614</v>
          </cell>
          <cell r="F275">
            <v>90669651</v>
          </cell>
          <cell r="G275">
            <v>34887</v>
          </cell>
          <cell r="H275" t="str">
            <v>F</v>
          </cell>
          <cell r="I275" t="str">
            <v>针车B1线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22</v>
          </cell>
          <cell r="O275">
            <v>1</v>
          </cell>
          <cell r="P275">
            <v>23</v>
          </cell>
          <cell r="Q275">
            <v>26</v>
          </cell>
          <cell r="R275">
            <v>176.923076923077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3</v>
          </cell>
          <cell r="AD275">
            <v>23.0769230769231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8.8</v>
          </cell>
          <cell r="AO275">
            <v>13</v>
          </cell>
          <cell r="AP275">
            <v>11.5</v>
          </cell>
          <cell r="AQ275">
            <v>233.3</v>
          </cell>
          <cell r="AR275">
            <v>2</v>
          </cell>
          <cell r="AS275">
            <v>0.5</v>
          </cell>
        </row>
        <row r="275">
          <cell r="AU275">
            <v>0</v>
          </cell>
          <cell r="AV275">
            <v>4.8328095</v>
          </cell>
          <cell r="AW275">
            <v>100</v>
          </cell>
          <cell r="AX275">
            <v>129.9671905</v>
          </cell>
        </row>
        <row r="276">
          <cell r="B276">
            <v>1733</v>
          </cell>
          <cell r="C276" t="str">
            <v>សុវណ្ណ ណាក់</v>
          </cell>
          <cell r="D276" t="str">
            <v>SOVAN NAK</v>
          </cell>
          <cell r="E276">
            <v>44589</v>
          </cell>
          <cell r="F276">
            <v>90634407</v>
          </cell>
          <cell r="G276">
            <v>30393</v>
          </cell>
          <cell r="H276" t="str">
            <v>F</v>
          </cell>
          <cell r="I276" t="str">
            <v>针车B1线</v>
          </cell>
          <cell r="J276">
            <v>0</v>
          </cell>
          <cell r="K276">
            <v>0</v>
          </cell>
          <cell r="L276">
            <v>200</v>
          </cell>
          <cell r="M276">
            <v>7.69230769230769</v>
          </cell>
          <cell r="N276">
            <v>22</v>
          </cell>
          <cell r="O276">
            <v>1</v>
          </cell>
          <cell r="P276">
            <v>23</v>
          </cell>
          <cell r="Q276">
            <v>26</v>
          </cell>
          <cell r="R276">
            <v>176.923076923077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</v>
          </cell>
          <cell r="AD276">
            <v>23.0769230769231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8.8</v>
          </cell>
          <cell r="AO276">
            <v>13</v>
          </cell>
          <cell r="AP276">
            <v>11.5</v>
          </cell>
          <cell r="AQ276">
            <v>233.3</v>
          </cell>
          <cell r="AR276">
            <v>2</v>
          </cell>
          <cell r="AS276">
            <v>0.5</v>
          </cell>
        </row>
        <row r="276">
          <cell r="AU276">
            <v>0</v>
          </cell>
          <cell r="AV276">
            <v>4.8328095</v>
          </cell>
          <cell r="AW276">
            <v>100</v>
          </cell>
          <cell r="AX276">
            <v>129.9671905</v>
          </cell>
        </row>
        <row r="277">
          <cell r="B277">
            <v>801</v>
          </cell>
          <cell r="C277" t="str">
            <v>ឃាន សំណាង</v>
          </cell>
          <cell r="D277" t="str">
            <v>KHEAN SAM NANG</v>
          </cell>
          <cell r="E277">
            <v>44287</v>
          </cell>
          <cell r="F277" t="str">
            <v>070322758</v>
          </cell>
          <cell r="G277">
            <v>33186</v>
          </cell>
          <cell r="H277" t="str">
            <v>F</v>
          </cell>
          <cell r="I277" t="str">
            <v>针车B1线</v>
          </cell>
          <cell r="J277">
            <v>0</v>
          </cell>
          <cell r="K277">
            <v>0</v>
          </cell>
          <cell r="L277">
            <v>200</v>
          </cell>
          <cell r="M277">
            <v>7.69230769230769</v>
          </cell>
          <cell r="N277">
            <v>21</v>
          </cell>
          <cell r="O277">
            <v>1</v>
          </cell>
          <cell r="P277">
            <v>22</v>
          </cell>
          <cell r="Q277">
            <v>26</v>
          </cell>
          <cell r="R277">
            <v>169.230769230769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3</v>
          </cell>
          <cell r="AD277">
            <v>23.0769230769231</v>
          </cell>
          <cell r="AE277">
            <v>1</v>
          </cell>
          <cell r="AF277">
            <v>7.69230769230769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8.4</v>
          </cell>
          <cell r="AO277">
            <v>13</v>
          </cell>
          <cell r="AP277">
            <v>11</v>
          </cell>
          <cell r="AQ277">
            <v>232.4</v>
          </cell>
          <cell r="AR277">
            <v>2</v>
          </cell>
          <cell r="AS277">
            <v>0.5</v>
          </cell>
        </row>
        <row r="277">
          <cell r="AU277">
            <v>0</v>
          </cell>
          <cell r="AV277">
            <v>4.814166</v>
          </cell>
          <cell r="AW277">
            <v>100</v>
          </cell>
          <cell r="AX277">
            <v>129.085834</v>
          </cell>
        </row>
        <row r="278">
          <cell r="B278">
            <v>1622</v>
          </cell>
          <cell r="C278" t="str">
            <v>សៅ ចន្ធី</v>
          </cell>
          <cell r="D278" t="str">
            <v>SAO CHANTHY</v>
          </cell>
          <cell r="E278">
            <v>44579</v>
          </cell>
          <cell r="F278">
            <v>90691145</v>
          </cell>
          <cell r="G278">
            <v>32188</v>
          </cell>
          <cell r="H278" t="str">
            <v>F</v>
          </cell>
          <cell r="I278" t="str">
            <v>针车B1线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22</v>
          </cell>
          <cell r="O278">
            <v>1</v>
          </cell>
          <cell r="P278">
            <v>23</v>
          </cell>
          <cell r="Q278">
            <v>26</v>
          </cell>
          <cell r="R278">
            <v>176.923076923077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3</v>
          </cell>
          <cell r="AD278">
            <v>23.0769230769231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8.8</v>
          </cell>
          <cell r="AO278">
            <v>13</v>
          </cell>
          <cell r="AP278">
            <v>11.5</v>
          </cell>
          <cell r="AQ278">
            <v>233.3</v>
          </cell>
          <cell r="AR278">
            <v>2</v>
          </cell>
          <cell r="AS278">
            <v>0.5</v>
          </cell>
        </row>
        <row r="278">
          <cell r="AU278">
            <v>0</v>
          </cell>
          <cell r="AV278">
            <v>4.8328095</v>
          </cell>
          <cell r="AW278">
            <v>100</v>
          </cell>
          <cell r="AX278">
            <v>129.9671905</v>
          </cell>
        </row>
        <row r="279">
          <cell r="B279">
            <v>1715</v>
          </cell>
          <cell r="C279" t="str">
            <v>មាស ផង</v>
          </cell>
          <cell r="D279" t="str">
            <v>MEAS PHORNG</v>
          </cell>
          <cell r="E279">
            <v>44587</v>
          </cell>
          <cell r="F279">
            <v>90820239</v>
          </cell>
          <cell r="G279">
            <v>29622</v>
          </cell>
          <cell r="H279" t="str">
            <v>F</v>
          </cell>
          <cell r="I279" t="str">
            <v>针车B1线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22</v>
          </cell>
          <cell r="O279">
            <v>1</v>
          </cell>
          <cell r="P279">
            <v>23</v>
          </cell>
          <cell r="Q279">
            <v>26</v>
          </cell>
          <cell r="R279">
            <v>176.923076923077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3</v>
          </cell>
          <cell r="AD279">
            <v>23.0769230769231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8.8</v>
          </cell>
          <cell r="AO279">
            <v>13</v>
          </cell>
          <cell r="AP279">
            <v>11.5</v>
          </cell>
          <cell r="AQ279">
            <v>233.3</v>
          </cell>
          <cell r="AR279">
            <v>2</v>
          </cell>
          <cell r="AS279">
            <v>0.5</v>
          </cell>
        </row>
        <row r="279">
          <cell r="AU279">
            <v>0</v>
          </cell>
          <cell r="AV279">
            <v>4.8328095</v>
          </cell>
          <cell r="AW279">
            <v>100</v>
          </cell>
          <cell r="AX279">
            <v>129.9671905</v>
          </cell>
        </row>
        <row r="280">
          <cell r="B280" t="str">
            <v>合计：</v>
          </cell>
          <cell r="C280" t="str">
            <v>针车B1线</v>
          </cell>
          <cell r="D280">
            <v>25</v>
          </cell>
        </row>
        <row r="280">
          <cell r="I280" t="str">
            <v>针车B1线</v>
          </cell>
        </row>
        <row r="280">
          <cell r="L280">
            <v>5000</v>
          </cell>
          <cell r="M280">
            <v>192.307692307692</v>
          </cell>
          <cell r="N280">
            <v>546.75</v>
          </cell>
          <cell r="O280">
            <v>25</v>
          </cell>
          <cell r="P280">
            <v>571.75</v>
          </cell>
          <cell r="Q280">
            <v>650</v>
          </cell>
          <cell r="R280">
            <v>4398.07692307692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0.625</v>
          </cell>
          <cell r="AA280">
            <v>0</v>
          </cell>
          <cell r="AB280">
            <v>0</v>
          </cell>
          <cell r="AC280">
            <v>75</v>
          </cell>
          <cell r="AD280">
            <v>576.923076923077</v>
          </cell>
          <cell r="AE280">
            <v>2</v>
          </cell>
          <cell r="AF280">
            <v>15.3846153846154</v>
          </cell>
          <cell r="AG280">
            <v>0.625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218.6</v>
          </cell>
          <cell r="AO280">
            <v>325</v>
          </cell>
          <cell r="AP280">
            <v>285.6</v>
          </cell>
          <cell r="AQ280">
            <v>5819.58461538461</v>
          </cell>
          <cell r="AR280">
            <v>42</v>
          </cell>
          <cell r="AS280">
            <v>12.5</v>
          </cell>
          <cell r="AT280">
            <v>0</v>
          </cell>
          <cell r="AU280">
            <v>0</v>
          </cell>
          <cell r="AV280">
            <v>120.552695307692</v>
          </cell>
          <cell r="AW280">
            <v>2500</v>
          </cell>
          <cell r="AX280">
            <v>3228.53192007692</v>
          </cell>
        </row>
        <row r="281">
          <cell r="B281">
            <v>826</v>
          </cell>
          <cell r="C281" t="str">
            <v>ឈិន​ សុផា</v>
          </cell>
          <cell r="D281" t="str">
            <v>CHHEN SOPHA</v>
          </cell>
          <cell r="E281">
            <v>44289</v>
          </cell>
          <cell r="F281" t="str">
            <v>100759752</v>
          </cell>
          <cell r="G281">
            <v>32874</v>
          </cell>
          <cell r="H281" t="str">
            <v>F</v>
          </cell>
          <cell r="I281" t="str">
            <v>针车B2线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21</v>
          </cell>
          <cell r="O281">
            <v>1</v>
          </cell>
          <cell r="P281">
            <v>22</v>
          </cell>
          <cell r="Q281">
            <v>26</v>
          </cell>
          <cell r="R281">
            <v>169.230769230769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3</v>
          </cell>
          <cell r="AD281">
            <v>23.0769230769231</v>
          </cell>
          <cell r="AE281">
            <v>0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8.4</v>
          </cell>
          <cell r="AO281">
            <v>13</v>
          </cell>
          <cell r="AP281">
            <v>11</v>
          </cell>
          <cell r="AQ281">
            <v>224.707692307692</v>
          </cell>
          <cell r="AR281">
            <v>2</v>
          </cell>
          <cell r="AS281">
            <v>0.5</v>
          </cell>
        </row>
        <row r="281">
          <cell r="AU281">
            <v>0</v>
          </cell>
        </row>
        <row r="281">
          <cell r="AW281">
            <v>100</v>
          </cell>
          <cell r="AX281">
            <v>126.207692307692</v>
          </cell>
        </row>
        <row r="282">
          <cell r="B282">
            <v>896</v>
          </cell>
          <cell r="C282" t="str">
            <v>ហន នន់</v>
          </cell>
          <cell r="D282" t="str">
            <v>HORN NUN</v>
          </cell>
          <cell r="E282">
            <v>44320</v>
          </cell>
          <cell r="F282" t="str">
            <v>090780281</v>
          </cell>
          <cell r="G282">
            <v>30056</v>
          </cell>
          <cell r="H282" t="str">
            <v>F</v>
          </cell>
          <cell r="I282" t="e">
            <v>#N/A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21</v>
          </cell>
          <cell r="O282">
            <v>1</v>
          </cell>
          <cell r="P282">
            <v>22</v>
          </cell>
          <cell r="Q282">
            <v>26</v>
          </cell>
          <cell r="R282">
            <v>169.230769230769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</v>
          </cell>
          <cell r="AA282">
            <v>0</v>
          </cell>
          <cell r="AB282">
            <v>0</v>
          </cell>
          <cell r="AC282">
            <v>3</v>
          </cell>
          <cell r="AD282">
            <v>23.0769230769231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8.4</v>
          </cell>
          <cell r="AO282">
            <v>13</v>
          </cell>
          <cell r="AP282">
            <v>11</v>
          </cell>
          <cell r="AQ282">
            <v>224.707692307692</v>
          </cell>
          <cell r="AR282">
            <v>2</v>
          </cell>
          <cell r="AS282">
            <v>0.5</v>
          </cell>
        </row>
        <row r="282">
          <cell r="AU282">
            <v>0</v>
          </cell>
          <cell r="AV282">
            <v>4.65481984615384</v>
          </cell>
          <cell r="AW282">
            <v>100</v>
          </cell>
          <cell r="AX282">
            <v>121.552872461538</v>
          </cell>
        </row>
        <row r="283">
          <cell r="B283">
            <v>1049</v>
          </cell>
          <cell r="C283" t="str">
            <v>ប៉ែន​ ចិត្រា</v>
          </cell>
          <cell r="D283" t="str">
            <v>PEN CHETRA</v>
          </cell>
          <cell r="E283">
            <v>44413</v>
          </cell>
          <cell r="F283" t="str">
            <v>090677855</v>
          </cell>
          <cell r="G283">
            <v>33761</v>
          </cell>
          <cell r="H283" t="str">
            <v>M</v>
          </cell>
          <cell r="I283" t="str">
            <v>针车B2线</v>
          </cell>
          <cell r="J283">
            <v>0</v>
          </cell>
          <cell r="K283">
            <v>0</v>
          </cell>
          <cell r="L283">
            <v>200</v>
          </cell>
          <cell r="M283">
            <v>7.69230769230769</v>
          </cell>
          <cell r="N283">
            <v>21.5</v>
          </cell>
          <cell r="O283">
            <v>1</v>
          </cell>
          <cell r="P283">
            <v>22.5</v>
          </cell>
          <cell r="Q283">
            <v>26</v>
          </cell>
          <cell r="R283">
            <v>173.076923076923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0.5</v>
          </cell>
          <cell r="AA283">
            <v>0</v>
          </cell>
          <cell r="AB283">
            <v>0</v>
          </cell>
          <cell r="AC283">
            <v>3</v>
          </cell>
          <cell r="AD283">
            <v>23.0769230769231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8.6</v>
          </cell>
          <cell r="AO283">
            <v>13</v>
          </cell>
          <cell r="AP283">
            <v>11.2</v>
          </cell>
          <cell r="AQ283">
            <v>228.953846153846</v>
          </cell>
          <cell r="AR283">
            <v>2</v>
          </cell>
          <cell r="AS283">
            <v>0.5</v>
          </cell>
        </row>
        <row r="283">
          <cell r="AU283">
            <v>0</v>
          </cell>
          <cell r="AV283">
            <v>4.74277892307692</v>
          </cell>
          <cell r="AW283">
            <v>100</v>
          </cell>
          <cell r="AX283">
            <v>125.711067230769</v>
          </cell>
        </row>
        <row r="284">
          <cell r="B284">
            <v>1076</v>
          </cell>
          <cell r="C284" t="str">
            <v>កយ សោទ្ធា</v>
          </cell>
          <cell r="D284" t="str">
            <v>KAY SOKRTHEA</v>
          </cell>
          <cell r="E284">
            <v>44418</v>
          </cell>
          <cell r="F284" t="str">
            <v>090897755</v>
          </cell>
          <cell r="G284">
            <v>36895</v>
          </cell>
          <cell r="H284" t="str">
            <v>F</v>
          </cell>
          <cell r="I284" t="str">
            <v>针车B2线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22</v>
          </cell>
          <cell r="O284">
            <v>1</v>
          </cell>
          <cell r="P284">
            <v>23</v>
          </cell>
          <cell r="Q284">
            <v>26</v>
          </cell>
          <cell r="R284">
            <v>176.923076923077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3</v>
          </cell>
          <cell r="AD284">
            <v>23.0769230769231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8.8</v>
          </cell>
          <cell r="AO284">
            <v>13</v>
          </cell>
          <cell r="AP284">
            <v>11.5</v>
          </cell>
          <cell r="AQ284">
            <v>233.3</v>
          </cell>
          <cell r="AR284">
            <v>2</v>
          </cell>
          <cell r="AS284">
            <v>0.5</v>
          </cell>
        </row>
        <row r="284">
          <cell r="AU284">
            <v>0</v>
          </cell>
          <cell r="AV284">
            <v>4.8328095</v>
          </cell>
          <cell r="AW284">
            <v>100</v>
          </cell>
          <cell r="AX284">
            <v>129.9671905</v>
          </cell>
        </row>
        <row r="285">
          <cell r="B285">
            <v>1124</v>
          </cell>
          <cell r="C285" t="str">
            <v>សាំ ហន</v>
          </cell>
          <cell r="D285" t="str">
            <v>SAM HON</v>
          </cell>
          <cell r="E285">
            <v>44420</v>
          </cell>
          <cell r="F285" t="str">
            <v>090547300</v>
          </cell>
          <cell r="G285">
            <v>27578</v>
          </cell>
          <cell r="H285" t="str">
            <v>F</v>
          </cell>
          <cell r="I285" t="str">
            <v>针车B2线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22</v>
          </cell>
          <cell r="O285">
            <v>1</v>
          </cell>
          <cell r="P285">
            <v>23</v>
          </cell>
          <cell r="Q285">
            <v>26</v>
          </cell>
          <cell r="R285">
            <v>176.923076923077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3</v>
          </cell>
          <cell r="AD285">
            <v>23.0769230769231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8.8</v>
          </cell>
          <cell r="AO285">
            <v>13</v>
          </cell>
          <cell r="AP285">
            <v>11.5</v>
          </cell>
          <cell r="AQ285">
            <v>233.3</v>
          </cell>
          <cell r="AR285">
            <v>2</v>
          </cell>
          <cell r="AS285">
            <v>0.5</v>
          </cell>
        </row>
        <row r="285">
          <cell r="AU285">
            <v>0</v>
          </cell>
          <cell r="AV285">
            <v>4.8328095</v>
          </cell>
          <cell r="AW285">
            <v>100</v>
          </cell>
          <cell r="AX285">
            <v>129.9671905</v>
          </cell>
        </row>
        <row r="286">
          <cell r="B286">
            <v>1051</v>
          </cell>
          <cell r="C286" t="str">
            <v>យ៉ា ភក្តី</v>
          </cell>
          <cell r="D286" t="str">
            <v>YA PHAKDY</v>
          </cell>
          <cell r="E286">
            <v>44413</v>
          </cell>
          <cell r="F286" t="str">
            <v>090563040</v>
          </cell>
          <cell r="G286">
            <v>30474</v>
          </cell>
          <cell r="H286" t="str">
            <v>F</v>
          </cell>
          <cell r="I286" t="str">
            <v>针车B2线</v>
          </cell>
          <cell r="J286">
            <v>0</v>
          </cell>
          <cell r="K286">
            <v>0</v>
          </cell>
          <cell r="L286">
            <v>200</v>
          </cell>
          <cell r="M286">
            <v>7.69230769230769</v>
          </cell>
          <cell r="N286">
            <v>22</v>
          </cell>
          <cell r="O286">
            <v>1</v>
          </cell>
          <cell r="P286">
            <v>23</v>
          </cell>
          <cell r="Q286">
            <v>26</v>
          </cell>
          <cell r="R286">
            <v>176.923076923077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3</v>
          </cell>
          <cell r="AD286">
            <v>23.0769230769231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8.8</v>
          </cell>
          <cell r="AO286">
            <v>13</v>
          </cell>
          <cell r="AP286">
            <v>11.5</v>
          </cell>
          <cell r="AQ286">
            <v>233.3</v>
          </cell>
          <cell r="AR286">
            <v>2</v>
          </cell>
          <cell r="AS286">
            <v>0.5</v>
          </cell>
          <cell r="AT286">
            <v>7.69</v>
          </cell>
          <cell r="AU286">
            <v>0</v>
          </cell>
          <cell r="AV286">
            <v>4.8328095</v>
          </cell>
          <cell r="AW286">
            <v>100</v>
          </cell>
          <cell r="AX286">
            <v>137.6571905</v>
          </cell>
        </row>
        <row r="287">
          <cell r="B287">
            <v>1454</v>
          </cell>
          <cell r="C287" t="str">
            <v>យ៉ាត់ ចង្រឹត</v>
          </cell>
          <cell r="D287" t="str">
            <v>YATH CHANGRET</v>
          </cell>
          <cell r="E287">
            <v>44551</v>
          </cell>
          <cell r="F287">
            <v>90943833</v>
          </cell>
          <cell r="G287">
            <v>37874</v>
          </cell>
          <cell r="H287" t="str">
            <v>F</v>
          </cell>
          <cell r="I287" t="str">
            <v>针车B2线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</row>
        <row r="287">
          <cell r="AU287">
            <v>0</v>
          </cell>
        </row>
        <row r="287">
          <cell r="AW287">
            <v>0</v>
          </cell>
          <cell r="AX287">
            <v>0</v>
          </cell>
        </row>
        <row r="288">
          <cell r="B288">
            <v>1616</v>
          </cell>
          <cell r="C288" t="str">
            <v>ដុក ស៊ីថេត</v>
          </cell>
          <cell r="D288" t="str">
            <v>DOK SITHET</v>
          </cell>
          <cell r="E288">
            <v>44576</v>
          </cell>
          <cell r="F288">
            <v>90941326</v>
          </cell>
          <cell r="G288">
            <v>37304</v>
          </cell>
          <cell r="H288" t="str">
            <v>F</v>
          </cell>
          <cell r="I288" t="str">
            <v>针车B2线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22</v>
          </cell>
          <cell r="O288">
            <v>1</v>
          </cell>
          <cell r="P288">
            <v>23</v>
          </cell>
          <cell r="Q288">
            <v>26</v>
          </cell>
          <cell r="R288">
            <v>176.923076923077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3</v>
          </cell>
          <cell r="AD288">
            <v>23.0769230769231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8.8</v>
          </cell>
          <cell r="AO288">
            <v>13</v>
          </cell>
          <cell r="AP288">
            <v>11.5</v>
          </cell>
          <cell r="AQ288">
            <v>233.3</v>
          </cell>
          <cell r="AR288">
            <v>2</v>
          </cell>
          <cell r="AS288">
            <v>0.5</v>
          </cell>
        </row>
        <row r="288">
          <cell r="AU288">
            <v>0</v>
          </cell>
          <cell r="AV288">
            <v>4.8328095</v>
          </cell>
          <cell r="AW288">
            <v>100</v>
          </cell>
          <cell r="AX288">
            <v>129.9671905</v>
          </cell>
        </row>
        <row r="289">
          <cell r="B289">
            <v>1937</v>
          </cell>
          <cell r="C289" t="str">
            <v>នៅ ចន្ធី</v>
          </cell>
          <cell r="D289" t="str">
            <v>NEOU CHANTHY</v>
          </cell>
          <cell r="E289">
            <v>44629</v>
          </cell>
          <cell r="F289">
            <v>90887107</v>
          </cell>
          <cell r="G289">
            <v>36485</v>
          </cell>
          <cell r="H289" t="str">
            <v>F</v>
          </cell>
          <cell r="I289" t="str">
            <v>针车B2线</v>
          </cell>
          <cell r="J289">
            <v>0</v>
          </cell>
          <cell r="K289">
            <v>0</v>
          </cell>
          <cell r="L289">
            <v>200</v>
          </cell>
          <cell r="M289">
            <v>7.69230769230769</v>
          </cell>
          <cell r="N289">
            <v>22</v>
          </cell>
          <cell r="O289">
            <v>1</v>
          </cell>
          <cell r="P289">
            <v>23</v>
          </cell>
          <cell r="Q289">
            <v>26</v>
          </cell>
          <cell r="R289">
            <v>176.923076923077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3</v>
          </cell>
          <cell r="AD289">
            <v>23.0769230769231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8.8</v>
          </cell>
          <cell r="AO289">
            <v>13</v>
          </cell>
          <cell r="AP289">
            <v>11.5</v>
          </cell>
          <cell r="AQ289">
            <v>233.3</v>
          </cell>
          <cell r="AR289">
            <v>2</v>
          </cell>
          <cell r="AS289">
            <v>0.5</v>
          </cell>
        </row>
        <row r="289">
          <cell r="AU289">
            <v>0</v>
          </cell>
          <cell r="AV289">
            <v>4.8328095</v>
          </cell>
          <cell r="AW289">
            <v>100</v>
          </cell>
          <cell r="AX289">
            <v>129.9671905</v>
          </cell>
        </row>
        <row r="290">
          <cell r="B290">
            <v>2247</v>
          </cell>
          <cell r="C290" t="str">
            <v>មាស គុន</v>
          </cell>
          <cell r="D290" t="str">
            <v>MEAS KUN</v>
          </cell>
          <cell r="E290">
            <v>44747</v>
          </cell>
          <cell r="F290" t="str">
            <v>090569331</v>
          </cell>
          <cell r="G290">
            <v>29560</v>
          </cell>
          <cell r="H290" t="str">
            <v>F</v>
          </cell>
          <cell r="I290" t="str">
            <v>针车B2线</v>
          </cell>
          <cell r="J290">
            <v>0</v>
          </cell>
          <cell r="K290">
            <v>0</v>
          </cell>
          <cell r="L290">
            <v>200</v>
          </cell>
          <cell r="M290">
            <v>7.69230769230769</v>
          </cell>
          <cell r="N290">
            <v>22</v>
          </cell>
          <cell r="O290">
            <v>1</v>
          </cell>
          <cell r="P290">
            <v>23</v>
          </cell>
          <cell r="Q290">
            <v>26</v>
          </cell>
          <cell r="R290">
            <v>176.923076923077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3</v>
          </cell>
          <cell r="AD290">
            <v>23.0769230769231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8.8</v>
          </cell>
          <cell r="AO290">
            <v>13</v>
          </cell>
          <cell r="AP290">
            <v>11.5</v>
          </cell>
          <cell r="AQ290">
            <v>233.3</v>
          </cell>
        </row>
        <row r="290">
          <cell r="AS290">
            <v>0.5</v>
          </cell>
        </row>
        <row r="290">
          <cell r="AU290">
            <v>0</v>
          </cell>
          <cell r="AV290">
            <v>4.8328095</v>
          </cell>
          <cell r="AW290">
            <v>100</v>
          </cell>
          <cell r="AX290">
            <v>127.9671905</v>
          </cell>
        </row>
        <row r="291">
          <cell r="B291">
            <v>2095</v>
          </cell>
          <cell r="C291" t="str">
            <v>សុន សុវណ្ណរ័ត្ន</v>
          </cell>
          <cell r="D291" t="str">
            <v>SON SOVANROTH</v>
          </cell>
          <cell r="E291">
            <v>44697</v>
          </cell>
          <cell r="F291" t="str">
            <v>090961311</v>
          </cell>
          <cell r="G291">
            <v>37947</v>
          </cell>
          <cell r="H291" t="str">
            <v>F</v>
          </cell>
          <cell r="I291" t="str">
            <v>针车B2线</v>
          </cell>
          <cell r="J291">
            <v>0</v>
          </cell>
          <cell r="K291">
            <v>0</v>
          </cell>
          <cell r="L291">
            <v>200</v>
          </cell>
          <cell r="M291">
            <v>7.69230769230769</v>
          </cell>
          <cell r="N291">
            <v>21</v>
          </cell>
          <cell r="O291">
            <v>1</v>
          </cell>
          <cell r="P291">
            <v>22</v>
          </cell>
          <cell r="Q291">
            <v>26</v>
          </cell>
          <cell r="R291">
            <v>169.230769230769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</v>
          </cell>
          <cell r="AA291">
            <v>0</v>
          </cell>
          <cell r="AB291">
            <v>0</v>
          </cell>
          <cell r="AC291">
            <v>3</v>
          </cell>
          <cell r="AD291">
            <v>23.0769230769231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8.4</v>
          </cell>
          <cell r="AO291">
            <v>13</v>
          </cell>
          <cell r="AP291">
            <v>11</v>
          </cell>
          <cell r="AQ291">
            <v>224.707692307692</v>
          </cell>
          <cell r="AR291">
            <v>2</v>
          </cell>
          <cell r="AS291">
            <v>0.5</v>
          </cell>
        </row>
        <row r="291">
          <cell r="AU291">
            <v>0</v>
          </cell>
          <cell r="AV291">
            <v>4.65481984615384</v>
          </cell>
          <cell r="AW291">
            <v>100</v>
          </cell>
          <cell r="AX291">
            <v>121.552872461538</v>
          </cell>
        </row>
        <row r="292">
          <cell r="B292">
            <v>1653</v>
          </cell>
          <cell r="C292" t="str">
            <v>ហ៊ន ចន្ទ័ឌី</v>
          </cell>
          <cell r="D292" t="str">
            <v>HORN CHANDY</v>
          </cell>
          <cell r="E292">
            <v>44581</v>
          </cell>
          <cell r="F292">
            <v>100994308</v>
          </cell>
          <cell r="G292">
            <v>34792</v>
          </cell>
          <cell r="H292" t="str">
            <v>F</v>
          </cell>
          <cell r="I292" t="str">
            <v>针车B2线</v>
          </cell>
          <cell r="J292">
            <v>0</v>
          </cell>
          <cell r="K292">
            <v>0</v>
          </cell>
          <cell r="L292">
            <v>200</v>
          </cell>
          <cell r="M292">
            <v>7.69230769230769</v>
          </cell>
          <cell r="N292">
            <v>22</v>
          </cell>
          <cell r="O292">
            <v>1</v>
          </cell>
          <cell r="P292">
            <v>23</v>
          </cell>
          <cell r="Q292">
            <v>26</v>
          </cell>
          <cell r="R292">
            <v>176.923076923077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3</v>
          </cell>
          <cell r="AD292">
            <v>23.0769230769231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8.8</v>
          </cell>
          <cell r="AO292">
            <v>13</v>
          </cell>
          <cell r="AP292">
            <v>11.5</v>
          </cell>
          <cell r="AQ292">
            <v>233.3</v>
          </cell>
          <cell r="AR292">
            <v>2</v>
          </cell>
          <cell r="AS292">
            <v>0.5</v>
          </cell>
        </row>
        <row r="292">
          <cell r="AU292">
            <v>0</v>
          </cell>
          <cell r="AV292">
            <v>4.8328095</v>
          </cell>
          <cell r="AW292">
            <v>100</v>
          </cell>
          <cell r="AX292">
            <v>129.9671905</v>
          </cell>
        </row>
        <row r="293">
          <cell r="B293">
            <v>1343</v>
          </cell>
          <cell r="C293" t="str">
            <v>ភឿន វាសនា</v>
          </cell>
          <cell r="D293" t="str">
            <v>PHOEUN VEASAN</v>
          </cell>
          <cell r="E293">
            <v>44505</v>
          </cell>
          <cell r="F293">
            <v>90658636</v>
          </cell>
          <cell r="G293">
            <v>30322</v>
          </cell>
          <cell r="H293" t="str">
            <v>F</v>
          </cell>
          <cell r="I293" t="str">
            <v>针车B2线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18.5</v>
          </cell>
          <cell r="O293">
            <v>1</v>
          </cell>
          <cell r="P293">
            <v>19.5</v>
          </cell>
          <cell r="Q293">
            <v>26</v>
          </cell>
          <cell r="R293">
            <v>150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</v>
          </cell>
          <cell r="AB293">
            <v>7.69230769230769</v>
          </cell>
          <cell r="AC293">
            <v>3</v>
          </cell>
          <cell r="AD293">
            <v>23.0769230769231</v>
          </cell>
          <cell r="AE293">
            <v>0</v>
          </cell>
          <cell r="AF293">
            <v>0</v>
          </cell>
          <cell r="AG293">
            <v>2.5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7.5</v>
          </cell>
          <cell r="AO293">
            <v>13</v>
          </cell>
          <cell r="AP293">
            <v>9.7</v>
          </cell>
          <cell r="AQ293">
            <v>210.969230769231</v>
          </cell>
          <cell r="AR293">
            <v>2</v>
          </cell>
          <cell r="AS293">
            <v>0.5</v>
          </cell>
        </row>
        <row r="293">
          <cell r="AU293">
            <v>0</v>
          </cell>
          <cell r="AV293">
            <v>4.37022761538461</v>
          </cell>
          <cell r="AW293">
            <v>100</v>
          </cell>
          <cell r="AX293">
            <v>108.099003153846</v>
          </cell>
        </row>
        <row r="294">
          <cell r="B294">
            <v>1649</v>
          </cell>
          <cell r="C294" t="str">
            <v>ស៊ឹង សុដា</v>
          </cell>
          <cell r="D294" t="str">
            <v>SOENG SODA</v>
          </cell>
          <cell r="E294">
            <v>44581</v>
          </cell>
          <cell r="F294">
            <v>90869178</v>
          </cell>
          <cell r="G294">
            <v>29615</v>
          </cell>
          <cell r="H294" t="str">
            <v>F</v>
          </cell>
          <cell r="I294" t="str">
            <v>针车B2线</v>
          </cell>
          <cell r="J294">
            <v>0</v>
          </cell>
          <cell r="K294">
            <v>0</v>
          </cell>
          <cell r="L294">
            <v>200</v>
          </cell>
          <cell r="M294">
            <v>7.69230769230769</v>
          </cell>
          <cell r="N294">
            <v>22</v>
          </cell>
          <cell r="O294">
            <v>1</v>
          </cell>
          <cell r="P294">
            <v>23</v>
          </cell>
          <cell r="Q294">
            <v>26</v>
          </cell>
          <cell r="R294">
            <v>176.923076923077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</v>
          </cell>
          <cell r="AD294">
            <v>23.0769230769231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8.8</v>
          </cell>
          <cell r="AO294">
            <v>13</v>
          </cell>
          <cell r="AP294">
            <v>11.5</v>
          </cell>
          <cell r="AQ294">
            <v>233.3</v>
          </cell>
          <cell r="AR294">
            <v>2</v>
          </cell>
          <cell r="AS294">
            <v>0.5</v>
          </cell>
          <cell r="AT294">
            <v>7.69</v>
          </cell>
          <cell r="AU294">
            <v>0</v>
          </cell>
          <cell r="AV294">
            <v>4.8328095</v>
          </cell>
          <cell r="AW294">
            <v>100</v>
          </cell>
          <cell r="AX294">
            <v>137.6571905</v>
          </cell>
        </row>
        <row r="295">
          <cell r="B295">
            <v>2026</v>
          </cell>
          <cell r="C295" t="str">
            <v>ម៉ៃ ស្រី​ណែត</v>
          </cell>
          <cell r="D295" t="str">
            <v>MAI SREYNET</v>
          </cell>
          <cell r="E295">
            <v>44670</v>
          </cell>
          <cell r="F295" t="str">
            <v>090873603</v>
          </cell>
          <cell r="G295">
            <v>35826</v>
          </cell>
          <cell r="H295" t="str">
            <v>F</v>
          </cell>
          <cell r="I295" t="e">
            <v>#N/A</v>
          </cell>
          <cell r="J295">
            <v>0</v>
          </cell>
          <cell r="K295">
            <v>0</v>
          </cell>
          <cell r="L295">
            <v>200</v>
          </cell>
          <cell r="M295">
            <v>7.69230769230769</v>
          </cell>
          <cell r="N295">
            <v>21.875</v>
          </cell>
          <cell r="O295">
            <v>1</v>
          </cell>
          <cell r="P295">
            <v>22.875</v>
          </cell>
          <cell r="Q295">
            <v>26</v>
          </cell>
          <cell r="R295">
            <v>175.961538461538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0.125</v>
          </cell>
          <cell r="AA295">
            <v>0</v>
          </cell>
          <cell r="AB295">
            <v>0</v>
          </cell>
          <cell r="AC295">
            <v>3</v>
          </cell>
          <cell r="AD295">
            <v>23.0769230769231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8.7</v>
          </cell>
          <cell r="AO295">
            <v>13</v>
          </cell>
          <cell r="AP295">
            <v>11.4</v>
          </cell>
          <cell r="AQ295">
            <v>232.138461538461</v>
          </cell>
          <cell r="AR295">
            <v>2</v>
          </cell>
          <cell r="AS295">
            <v>0.5</v>
          </cell>
        </row>
        <row r="295">
          <cell r="AU295">
            <v>0</v>
          </cell>
          <cell r="AV295">
            <v>4.80874823076923</v>
          </cell>
          <cell r="AW295">
            <v>100</v>
          </cell>
          <cell r="AX295">
            <v>128.829713307692</v>
          </cell>
        </row>
        <row r="296">
          <cell r="B296">
            <v>2276</v>
          </cell>
          <cell r="C296" t="str">
            <v>កើត ធីតា</v>
          </cell>
          <cell r="D296" t="str">
            <v>KOEUT THIDA</v>
          </cell>
          <cell r="E296">
            <v>44833</v>
          </cell>
          <cell r="F296" t="str">
            <v>090622787</v>
          </cell>
          <cell r="G296">
            <v>35770</v>
          </cell>
          <cell r="H296" t="str">
            <v>F</v>
          </cell>
          <cell r="I296" t="str">
            <v>针车B2线</v>
          </cell>
          <cell r="J296">
            <v>0</v>
          </cell>
          <cell r="K296">
            <v>0</v>
          </cell>
          <cell r="L296">
            <v>200</v>
          </cell>
          <cell r="M296">
            <v>7.69230769230769</v>
          </cell>
          <cell r="N296">
            <v>8</v>
          </cell>
          <cell r="O296">
            <v>1</v>
          </cell>
          <cell r="P296">
            <v>9</v>
          </cell>
          <cell r="Q296">
            <v>9</v>
          </cell>
          <cell r="R296">
            <v>69.2307692307692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3.4</v>
          </cell>
          <cell r="AO296">
            <v>13</v>
          </cell>
          <cell r="AP296">
            <v>4.5</v>
          </cell>
          <cell r="AQ296">
            <v>90.1307692307692</v>
          </cell>
        </row>
        <row r="296">
          <cell r="AS296">
            <v>0.5</v>
          </cell>
        </row>
        <row r="296">
          <cell r="AU296">
            <v>0</v>
          </cell>
          <cell r="AV296">
            <v>2</v>
          </cell>
          <cell r="AW296">
            <v>50</v>
          </cell>
          <cell r="AX296">
            <v>37.6307692307692</v>
          </cell>
        </row>
        <row r="297">
          <cell r="B297">
            <v>1655</v>
          </cell>
          <cell r="C297" t="str">
            <v>សេង សួគា៍</v>
          </cell>
          <cell r="D297" t="str">
            <v>SENGSOUKEA</v>
          </cell>
          <cell r="E297">
            <v>44581</v>
          </cell>
          <cell r="F297">
            <v>90482892</v>
          </cell>
          <cell r="G297">
            <v>28126</v>
          </cell>
          <cell r="H297" t="str">
            <v>F</v>
          </cell>
          <cell r="I297" t="str">
            <v>针车B2线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22</v>
          </cell>
          <cell r="O297">
            <v>1</v>
          </cell>
          <cell r="P297">
            <v>23</v>
          </cell>
          <cell r="Q297">
            <v>26</v>
          </cell>
          <cell r="R297">
            <v>176.923076923077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</v>
          </cell>
          <cell r="AD297">
            <v>23.0769230769231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8.8</v>
          </cell>
          <cell r="AO297">
            <v>13</v>
          </cell>
          <cell r="AP297">
            <v>11.5</v>
          </cell>
          <cell r="AQ297">
            <v>233.3</v>
          </cell>
          <cell r="AR297">
            <v>2</v>
          </cell>
          <cell r="AS297">
            <v>0.5</v>
          </cell>
        </row>
        <row r="297">
          <cell r="AU297">
            <v>0</v>
          </cell>
          <cell r="AV297">
            <v>4.8328095</v>
          </cell>
          <cell r="AW297">
            <v>100</v>
          </cell>
          <cell r="AX297">
            <v>129.9671905</v>
          </cell>
        </row>
        <row r="298">
          <cell r="B298">
            <v>1719</v>
          </cell>
          <cell r="C298" t="str">
            <v>ប៊ុន វាស្នា</v>
          </cell>
          <cell r="D298" t="str">
            <v>BUN VESNA</v>
          </cell>
          <cell r="E298">
            <v>44587</v>
          </cell>
          <cell r="F298">
            <v>90738025</v>
          </cell>
          <cell r="G298">
            <v>34610</v>
          </cell>
          <cell r="H298" t="str">
            <v>F</v>
          </cell>
          <cell r="I298" t="str">
            <v>针车B2线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21.875</v>
          </cell>
          <cell r="O298">
            <v>1</v>
          </cell>
          <cell r="P298">
            <v>22.875</v>
          </cell>
          <cell r="Q298">
            <v>26</v>
          </cell>
          <cell r="R298">
            <v>175.961538461538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0.125</v>
          </cell>
          <cell r="AA298">
            <v>0</v>
          </cell>
          <cell r="AB298">
            <v>0</v>
          </cell>
          <cell r="AC298">
            <v>3</v>
          </cell>
          <cell r="AD298">
            <v>23.0769230769231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8.7</v>
          </cell>
          <cell r="AO298">
            <v>13</v>
          </cell>
          <cell r="AP298">
            <v>11.4</v>
          </cell>
          <cell r="AQ298">
            <v>232.138461538461</v>
          </cell>
          <cell r="AR298">
            <v>2</v>
          </cell>
          <cell r="AS298">
            <v>0.5</v>
          </cell>
        </row>
        <row r="298">
          <cell r="AU298">
            <v>0</v>
          </cell>
          <cell r="AV298">
            <v>4.80874823076923</v>
          </cell>
          <cell r="AW298">
            <v>100</v>
          </cell>
          <cell r="AX298">
            <v>128.829713307692</v>
          </cell>
        </row>
        <row r="299">
          <cell r="B299">
            <v>1724</v>
          </cell>
          <cell r="C299" t="str">
            <v>សេក ខៀវ</v>
          </cell>
          <cell r="D299" t="str">
            <v>SEK KEV</v>
          </cell>
          <cell r="E299">
            <v>44588</v>
          </cell>
          <cell r="F299">
            <v>90582579</v>
          </cell>
          <cell r="G299">
            <v>31818</v>
          </cell>
          <cell r="H299" t="str">
            <v>F</v>
          </cell>
          <cell r="I299" t="str">
            <v>针车B2线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22</v>
          </cell>
          <cell r="O299">
            <v>1</v>
          </cell>
          <cell r="P299">
            <v>23</v>
          </cell>
          <cell r="Q299">
            <v>26</v>
          </cell>
          <cell r="R299">
            <v>176.923076923077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</v>
          </cell>
          <cell r="AD299">
            <v>23.0769230769231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8.8</v>
          </cell>
          <cell r="AO299">
            <v>13</v>
          </cell>
          <cell r="AP299">
            <v>11.5</v>
          </cell>
          <cell r="AQ299">
            <v>233.3</v>
          </cell>
          <cell r="AR299">
            <v>2</v>
          </cell>
          <cell r="AS299">
            <v>0.5</v>
          </cell>
        </row>
        <row r="299">
          <cell r="AU299">
            <v>0</v>
          </cell>
          <cell r="AV299">
            <v>4.8328095</v>
          </cell>
          <cell r="AW299">
            <v>100</v>
          </cell>
          <cell r="AX299">
            <v>129.9671905</v>
          </cell>
        </row>
        <row r="300">
          <cell r="B300">
            <v>1736</v>
          </cell>
          <cell r="C300" t="str">
            <v>អ៊ុន រតនះ</v>
          </cell>
          <cell r="D300" t="str">
            <v>UN RATANAK</v>
          </cell>
          <cell r="E300">
            <v>44589</v>
          </cell>
          <cell r="F300">
            <v>90899754</v>
          </cell>
          <cell r="G300">
            <v>37105</v>
          </cell>
          <cell r="H300" t="str">
            <v>M</v>
          </cell>
          <cell r="I300" t="str">
            <v>针车B2线</v>
          </cell>
          <cell r="J300">
            <v>0</v>
          </cell>
          <cell r="K300">
            <v>0</v>
          </cell>
          <cell r="L300">
            <v>200</v>
          </cell>
          <cell r="M300">
            <v>7.69230769230769</v>
          </cell>
          <cell r="N300">
            <v>21</v>
          </cell>
          <cell r="O300">
            <v>1</v>
          </cell>
          <cell r="P300">
            <v>22</v>
          </cell>
          <cell r="Q300">
            <v>26</v>
          </cell>
          <cell r="R300">
            <v>169.230769230769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</v>
          </cell>
          <cell r="AA300">
            <v>0</v>
          </cell>
          <cell r="AB300">
            <v>0</v>
          </cell>
          <cell r="AC300">
            <v>3</v>
          </cell>
          <cell r="AD300">
            <v>23.0769230769231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8.4</v>
          </cell>
          <cell r="AO300">
            <v>13</v>
          </cell>
          <cell r="AP300">
            <v>11</v>
          </cell>
          <cell r="AQ300">
            <v>224.707692307692</v>
          </cell>
          <cell r="AR300">
            <v>2</v>
          </cell>
          <cell r="AS300">
            <v>0.5</v>
          </cell>
        </row>
        <row r="300">
          <cell r="AU300">
            <v>0</v>
          </cell>
          <cell r="AV300">
            <v>4.65481984615384</v>
          </cell>
          <cell r="AW300">
            <v>100</v>
          </cell>
          <cell r="AX300">
            <v>121.552872461538</v>
          </cell>
        </row>
        <row r="301">
          <cell r="B301">
            <v>1231</v>
          </cell>
          <cell r="C301" t="str">
            <v>កើត ចាន់ដារ៉ា</v>
          </cell>
          <cell r="D301" t="str">
            <v>KOEUTH CHANDARA</v>
          </cell>
          <cell r="E301">
            <v>44482</v>
          </cell>
          <cell r="F301" t="str">
            <v>090622789</v>
          </cell>
          <cell r="G301">
            <v>34469</v>
          </cell>
          <cell r="H301" t="str">
            <v>F</v>
          </cell>
          <cell r="I301" t="str">
            <v>针车B2线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20</v>
          </cell>
          <cell r="O301">
            <v>1</v>
          </cell>
          <cell r="P301">
            <v>21</v>
          </cell>
          <cell r="Q301">
            <v>26</v>
          </cell>
          <cell r="R301">
            <v>161.538461538461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</v>
          </cell>
          <cell r="AA301">
            <v>0</v>
          </cell>
          <cell r="AB301">
            <v>0</v>
          </cell>
          <cell r="AC301">
            <v>3</v>
          </cell>
          <cell r="AD301">
            <v>23.0769230769231</v>
          </cell>
          <cell r="AE301">
            <v>0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8</v>
          </cell>
          <cell r="AO301">
            <v>13</v>
          </cell>
          <cell r="AP301">
            <v>10.5</v>
          </cell>
          <cell r="AQ301">
            <v>216.115384615385</v>
          </cell>
          <cell r="AR301">
            <v>2</v>
          </cell>
          <cell r="AS301">
            <v>0.5</v>
          </cell>
        </row>
        <row r="301">
          <cell r="AU301">
            <v>0</v>
          </cell>
          <cell r="AV301">
            <v>4.47683019230769</v>
          </cell>
          <cell r="AW301">
            <v>100</v>
          </cell>
          <cell r="AX301">
            <v>113.138554423077</v>
          </cell>
        </row>
        <row r="302">
          <cell r="B302">
            <v>1564</v>
          </cell>
          <cell r="C302" t="str">
            <v>មាស សាវឿន </v>
          </cell>
          <cell r="D302" t="str">
            <v>MEAS SAVOEURN</v>
          </cell>
          <cell r="E302">
            <v>44567</v>
          </cell>
          <cell r="F302">
            <v>90707839</v>
          </cell>
          <cell r="G302">
            <v>31693</v>
          </cell>
          <cell r="H302" t="str">
            <v>F</v>
          </cell>
          <cell r="I302" t="str">
            <v>针车B2线</v>
          </cell>
          <cell r="J302">
            <v>0</v>
          </cell>
          <cell r="K302">
            <v>0</v>
          </cell>
          <cell r="L302">
            <v>200</v>
          </cell>
          <cell r="M302">
            <v>7.69230769230769</v>
          </cell>
          <cell r="N302">
            <v>20.5</v>
          </cell>
          <cell r="O302">
            <v>1</v>
          </cell>
          <cell r="P302">
            <v>21.5</v>
          </cell>
          <cell r="Q302">
            <v>26</v>
          </cell>
          <cell r="R302">
            <v>165.384615384615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3.5</v>
          </cell>
          <cell r="AD302">
            <v>26.9230769230769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8.2</v>
          </cell>
          <cell r="AO302">
            <v>13</v>
          </cell>
          <cell r="AP302">
            <v>10.7</v>
          </cell>
          <cell r="AQ302">
            <v>224.207692307692</v>
          </cell>
          <cell r="AR302">
            <v>2</v>
          </cell>
          <cell r="AS302">
            <v>0.5</v>
          </cell>
        </row>
        <row r="302">
          <cell r="AU302">
            <v>0</v>
          </cell>
          <cell r="AV302">
            <v>4.64446234615385</v>
          </cell>
          <cell r="AW302">
            <v>100</v>
          </cell>
          <cell r="AX302">
            <v>121.063229961538</v>
          </cell>
        </row>
        <row r="303">
          <cell r="B303">
            <v>2205</v>
          </cell>
          <cell r="C303" t="str">
            <v>សុខ សំណាង</v>
          </cell>
          <cell r="D303" t="str">
            <v>SOK SAMNANG</v>
          </cell>
          <cell r="E303">
            <v>44740</v>
          </cell>
          <cell r="F303" t="str">
            <v>090963130</v>
          </cell>
          <cell r="G303">
            <v>38004</v>
          </cell>
          <cell r="H303" t="str">
            <v>F</v>
          </cell>
          <cell r="I303" t="str">
            <v>针车B2线</v>
          </cell>
          <cell r="J303">
            <v>0</v>
          </cell>
          <cell r="K303">
            <v>0</v>
          </cell>
          <cell r="L303">
            <v>200</v>
          </cell>
          <cell r="M303">
            <v>7.69230769230769</v>
          </cell>
          <cell r="N303">
            <v>21.75</v>
          </cell>
          <cell r="O303">
            <v>1</v>
          </cell>
          <cell r="P303">
            <v>22.75</v>
          </cell>
          <cell r="Q303">
            <v>26</v>
          </cell>
          <cell r="R303">
            <v>175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0.25</v>
          </cell>
          <cell r="AA303">
            <v>0</v>
          </cell>
          <cell r="AB303">
            <v>0</v>
          </cell>
          <cell r="AC303">
            <v>3</v>
          </cell>
          <cell r="AD303">
            <v>23.0769230769231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8.7</v>
          </cell>
          <cell r="AO303">
            <v>13</v>
          </cell>
          <cell r="AP303">
            <v>11.3</v>
          </cell>
          <cell r="AQ303">
            <v>231.076923076923</v>
          </cell>
        </row>
        <row r="303">
          <cell r="AS303">
            <v>0.5</v>
          </cell>
        </row>
        <row r="303">
          <cell r="AU303">
            <v>0</v>
          </cell>
          <cell r="AV303">
            <v>4.78675846153846</v>
          </cell>
          <cell r="AW303">
            <v>100</v>
          </cell>
          <cell r="AX303">
            <v>125.790164615385</v>
          </cell>
        </row>
        <row r="304">
          <cell r="B304">
            <v>1684</v>
          </cell>
          <cell r="C304" t="str">
            <v>ភួង ស្រីនុត</v>
          </cell>
          <cell r="D304" t="str">
            <v>PHUONG SREYNUT</v>
          </cell>
          <cell r="E304">
            <v>44586</v>
          </cell>
          <cell r="F304">
            <v>90737144</v>
          </cell>
          <cell r="G304">
            <v>33884</v>
          </cell>
          <cell r="H304" t="str">
            <v>F</v>
          </cell>
          <cell r="I304" t="str">
            <v>针车B2线</v>
          </cell>
          <cell r="J304">
            <v>0</v>
          </cell>
          <cell r="K304">
            <v>0</v>
          </cell>
          <cell r="L304">
            <v>200</v>
          </cell>
          <cell r="M304">
            <v>7.69230769230769</v>
          </cell>
          <cell r="N304">
            <v>17</v>
          </cell>
          <cell r="O304">
            <v>1</v>
          </cell>
          <cell r="P304">
            <v>18</v>
          </cell>
          <cell r="Q304">
            <v>26</v>
          </cell>
          <cell r="R304">
            <v>138.461538461538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4</v>
          </cell>
          <cell r="AD304">
            <v>30.7692307692308</v>
          </cell>
          <cell r="AE304">
            <v>0</v>
          </cell>
          <cell r="AF304">
            <v>0</v>
          </cell>
          <cell r="AG304">
            <v>4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6.9</v>
          </cell>
          <cell r="AO304">
            <v>13</v>
          </cell>
          <cell r="AP304">
            <v>9</v>
          </cell>
          <cell r="AQ304">
            <v>198.130769230769</v>
          </cell>
          <cell r="AR304">
            <v>2</v>
          </cell>
          <cell r="AS304">
            <v>0.5</v>
          </cell>
        </row>
        <row r="304">
          <cell r="AU304">
            <v>0</v>
          </cell>
          <cell r="AV304">
            <v>4.10427888461538</v>
          </cell>
          <cell r="AW304">
            <v>100</v>
          </cell>
          <cell r="AX304">
            <v>95.5264903461538</v>
          </cell>
        </row>
        <row r="305">
          <cell r="B305" t="str">
            <v>合计：</v>
          </cell>
          <cell r="C305" t="str">
            <v>针车B2线</v>
          </cell>
          <cell r="D305">
            <v>24</v>
          </cell>
        </row>
        <row r="305">
          <cell r="I305" t="str">
            <v>针车B2线</v>
          </cell>
        </row>
        <row r="305">
          <cell r="L305">
            <v>4800</v>
          </cell>
          <cell r="M305">
            <v>184.615384615385</v>
          </cell>
          <cell r="N305">
            <v>475</v>
          </cell>
          <cell r="O305">
            <v>23</v>
          </cell>
          <cell r="P305">
            <v>498</v>
          </cell>
          <cell r="Q305">
            <v>581</v>
          </cell>
          <cell r="R305">
            <v>3830.76923076923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6</v>
          </cell>
          <cell r="AA305">
            <v>1</v>
          </cell>
          <cell r="AB305">
            <v>7.69230769230769</v>
          </cell>
          <cell r="AC305">
            <v>67.5</v>
          </cell>
          <cell r="AD305">
            <v>519.230769230769</v>
          </cell>
          <cell r="AE305">
            <v>0</v>
          </cell>
          <cell r="AF305">
            <v>0</v>
          </cell>
          <cell r="AG305">
            <v>8.5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190.3</v>
          </cell>
          <cell r="AO305">
            <v>299</v>
          </cell>
          <cell r="AP305">
            <v>248.7</v>
          </cell>
          <cell r="AQ305">
            <v>5095.6923076923</v>
          </cell>
          <cell r="AR305">
            <v>40</v>
          </cell>
          <cell r="AS305">
            <v>11.5</v>
          </cell>
          <cell r="AT305">
            <v>15.38</v>
          </cell>
          <cell r="AU305">
            <v>0</v>
          </cell>
          <cell r="AV305">
            <v>101.035387423077</v>
          </cell>
          <cell r="AW305">
            <v>2250</v>
          </cell>
          <cell r="AX305">
            <v>2788.53692026923</v>
          </cell>
        </row>
        <row r="306">
          <cell r="B306">
            <v>2035</v>
          </cell>
          <cell r="C306" t="str">
            <v>ស្រី ដា</v>
          </cell>
          <cell r="D306" t="str">
            <v>SREY DA</v>
          </cell>
          <cell r="E306">
            <v>44671</v>
          </cell>
          <cell r="F306" t="str">
            <v>0714425749</v>
          </cell>
          <cell r="G306">
            <v>33794</v>
          </cell>
          <cell r="H306" t="str">
            <v>F</v>
          </cell>
          <cell r="I306" t="e">
            <v>#N/A</v>
          </cell>
          <cell r="J306">
            <v>0</v>
          </cell>
          <cell r="K306">
            <v>0</v>
          </cell>
          <cell r="L306">
            <v>200</v>
          </cell>
          <cell r="M306">
            <v>7.69230769230769</v>
          </cell>
          <cell r="N306">
            <v>21</v>
          </cell>
          <cell r="O306">
            <v>1</v>
          </cell>
          <cell r="P306">
            <v>22</v>
          </cell>
          <cell r="Q306">
            <v>26</v>
          </cell>
          <cell r="R306">
            <v>169.230769230769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</v>
          </cell>
          <cell r="AA306">
            <v>0</v>
          </cell>
          <cell r="AB306">
            <v>0</v>
          </cell>
          <cell r="AC306">
            <v>3</v>
          </cell>
          <cell r="AD306">
            <v>23.0769230769231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8.4</v>
          </cell>
          <cell r="AO306">
            <v>13</v>
          </cell>
          <cell r="AP306">
            <v>11</v>
          </cell>
          <cell r="AQ306">
            <v>224.707692307692</v>
          </cell>
          <cell r="AR306">
            <v>2</v>
          </cell>
          <cell r="AS306">
            <v>0.5</v>
          </cell>
        </row>
        <row r="306">
          <cell r="AU306">
            <v>0</v>
          </cell>
          <cell r="AV306">
            <v>4.65481984615384</v>
          </cell>
          <cell r="AW306">
            <v>100</v>
          </cell>
          <cell r="AX306">
            <v>121.552872461538</v>
          </cell>
        </row>
        <row r="307">
          <cell r="B307">
            <v>778</v>
          </cell>
          <cell r="C307" t="str">
            <v>នន់ នី</v>
          </cell>
          <cell r="D307" t="str">
            <v>NUN NY</v>
          </cell>
          <cell r="E307">
            <v>44280</v>
          </cell>
          <cell r="F307" t="str">
            <v>090751330</v>
          </cell>
          <cell r="G307">
            <v>31451</v>
          </cell>
          <cell r="H307" t="str">
            <v>F</v>
          </cell>
          <cell r="I307" t="str">
            <v>针车B3线</v>
          </cell>
          <cell r="J307">
            <v>0</v>
          </cell>
          <cell r="K307">
            <v>0</v>
          </cell>
          <cell r="L307">
            <v>200</v>
          </cell>
          <cell r="M307">
            <v>7.69230769230769</v>
          </cell>
          <cell r="N307">
            <v>22</v>
          </cell>
          <cell r="O307">
            <v>1</v>
          </cell>
          <cell r="P307">
            <v>23</v>
          </cell>
          <cell r="Q307">
            <v>26</v>
          </cell>
          <cell r="R307">
            <v>176.923076923077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3</v>
          </cell>
          <cell r="AD307">
            <v>23.0769230769231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8.8</v>
          </cell>
          <cell r="AO307">
            <v>13</v>
          </cell>
          <cell r="AP307">
            <v>11.5</v>
          </cell>
          <cell r="AQ307">
            <v>233.3</v>
          </cell>
          <cell r="AR307">
            <v>3</v>
          </cell>
          <cell r="AS307">
            <v>0.5</v>
          </cell>
        </row>
        <row r="307">
          <cell r="AU307">
            <v>0</v>
          </cell>
          <cell r="AV307">
            <v>4.8328095</v>
          </cell>
          <cell r="AW307">
            <v>100</v>
          </cell>
          <cell r="AX307">
            <v>130.9671905</v>
          </cell>
        </row>
        <row r="308">
          <cell r="B308">
            <v>1765</v>
          </cell>
          <cell r="C308" t="str">
            <v>ឌឹម​ ថន</v>
          </cell>
          <cell r="D308" t="str">
            <v>DOEM THORN</v>
          </cell>
          <cell r="E308">
            <v>44593</v>
          </cell>
          <cell r="F308">
            <v>90937072</v>
          </cell>
          <cell r="G308">
            <v>34449</v>
          </cell>
          <cell r="H308" t="str">
            <v>F</v>
          </cell>
          <cell r="I308" t="str">
            <v>针车B3线</v>
          </cell>
          <cell r="J308">
            <v>0</v>
          </cell>
          <cell r="K308">
            <v>0</v>
          </cell>
          <cell r="L308">
            <v>200</v>
          </cell>
          <cell r="M308">
            <v>7.69230769230769</v>
          </cell>
          <cell r="N308">
            <v>22</v>
          </cell>
          <cell r="O308">
            <v>1</v>
          </cell>
          <cell r="P308">
            <v>23</v>
          </cell>
          <cell r="Q308">
            <v>26</v>
          </cell>
          <cell r="R308">
            <v>176.923076923077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3</v>
          </cell>
          <cell r="AD308">
            <v>23.0769230769231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8.8</v>
          </cell>
          <cell r="AO308">
            <v>13</v>
          </cell>
          <cell r="AP308">
            <v>11.5</v>
          </cell>
          <cell r="AQ308">
            <v>233.3</v>
          </cell>
          <cell r="AR308">
            <v>2</v>
          </cell>
          <cell r="AS308">
            <v>0.5</v>
          </cell>
        </row>
        <row r="308">
          <cell r="AU308">
            <v>0</v>
          </cell>
          <cell r="AV308">
            <v>4.8328095</v>
          </cell>
          <cell r="AW308">
            <v>100</v>
          </cell>
          <cell r="AX308">
            <v>129.9671905</v>
          </cell>
        </row>
        <row r="309">
          <cell r="B309">
            <v>1766</v>
          </cell>
          <cell r="C309" t="str">
            <v>សាន់ សុផេ</v>
          </cell>
          <cell r="D309" t="str">
            <v>SANN SOPHEN</v>
          </cell>
          <cell r="E309">
            <v>44593</v>
          </cell>
          <cell r="F309">
            <v>90865345</v>
          </cell>
          <cell r="G309">
            <v>27159</v>
          </cell>
          <cell r="H309" t="str">
            <v>F</v>
          </cell>
          <cell r="I309" t="str">
            <v>针车B3线</v>
          </cell>
          <cell r="J309">
            <v>0</v>
          </cell>
          <cell r="K309">
            <v>0</v>
          </cell>
          <cell r="L309">
            <v>200</v>
          </cell>
          <cell r="M309">
            <v>7.69230769230769</v>
          </cell>
          <cell r="N309">
            <v>22</v>
          </cell>
          <cell r="O309">
            <v>1</v>
          </cell>
          <cell r="P309">
            <v>23</v>
          </cell>
          <cell r="Q309">
            <v>26</v>
          </cell>
          <cell r="R309">
            <v>176.923076923077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3</v>
          </cell>
          <cell r="AD309">
            <v>23.0769230769231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8.8</v>
          </cell>
          <cell r="AO309">
            <v>13</v>
          </cell>
          <cell r="AP309">
            <v>11.5</v>
          </cell>
          <cell r="AQ309">
            <v>233.3</v>
          </cell>
          <cell r="AR309">
            <v>2</v>
          </cell>
          <cell r="AS309">
            <v>0.5</v>
          </cell>
        </row>
        <row r="309">
          <cell r="AU309">
            <v>0</v>
          </cell>
          <cell r="AV309">
            <v>4.8328095</v>
          </cell>
          <cell r="AW309">
            <v>100</v>
          </cell>
          <cell r="AX309">
            <v>129.9671905</v>
          </cell>
        </row>
        <row r="310">
          <cell r="B310">
            <v>1149</v>
          </cell>
          <cell r="C310" t="str">
            <v>ណុប ផាន្នា</v>
          </cell>
          <cell r="D310" t="str">
            <v>NOP PHANNA</v>
          </cell>
          <cell r="E310">
            <v>44422</v>
          </cell>
          <cell r="F310" t="str">
            <v>090691609</v>
          </cell>
          <cell r="G310">
            <v>34694</v>
          </cell>
          <cell r="H310" t="str">
            <v>F</v>
          </cell>
          <cell r="I310" t="str">
            <v>针车B3线</v>
          </cell>
          <cell r="J310">
            <v>0</v>
          </cell>
          <cell r="K310">
            <v>0</v>
          </cell>
          <cell r="L310">
            <v>200</v>
          </cell>
          <cell r="M310">
            <v>7.69230769230769</v>
          </cell>
          <cell r="N310">
            <v>20</v>
          </cell>
          <cell r="O310">
            <v>1</v>
          </cell>
          <cell r="P310">
            <v>21</v>
          </cell>
          <cell r="Q310">
            <v>26</v>
          </cell>
          <cell r="R310">
            <v>161.538461538461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3</v>
          </cell>
          <cell r="AD310">
            <v>23.0769230769231</v>
          </cell>
          <cell r="AE310">
            <v>0</v>
          </cell>
          <cell r="AF310">
            <v>0</v>
          </cell>
          <cell r="AG310">
            <v>2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8</v>
          </cell>
          <cell r="AO310">
            <v>13</v>
          </cell>
          <cell r="AP310">
            <v>10.5</v>
          </cell>
          <cell r="AQ310">
            <v>216.115384615385</v>
          </cell>
          <cell r="AR310">
            <v>2</v>
          </cell>
          <cell r="AS310">
            <v>0.5</v>
          </cell>
        </row>
        <row r="310">
          <cell r="AU310">
            <v>0</v>
          </cell>
        </row>
        <row r="310">
          <cell r="AW310">
            <v>100</v>
          </cell>
          <cell r="AX310">
            <v>117.615384615385</v>
          </cell>
        </row>
        <row r="311">
          <cell r="B311">
            <v>1146</v>
          </cell>
          <cell r="C311" t="str">
            <v>ពុត សាមាន</v>
          </cell>
          <cell r="D311" t="str">
            <v>PUT SAMEAN</v>
          </cell>
          <cell r="E311">
            <v>44422</v>
          </cell>
          <cell r="F311" t="str">
            <v>090928456</v>
          </cell>
          <cell r="G311">
            <v>34252</v>
          </cell>
          <cell r="H311" t="str">
            <v>F</v>
          </cell>
          <cell r="I311" t="str">
            <v>针车B3线</v>
          </cell>
          <cell r="J311">
            <v>0</v>
          </cell>
          <cell r="K311">
            <v>0</v>
          </cell>
          <cell r="L311">
            <v>200</v>
          </cell>
          <cell r="M311">
            <v>7.69230769230769</v>
          </cell>
          <cell r="N311">
            <v>21</v>
          </cell>
          <cell r="O311">
            <v>1</v>
          </cell>
          <cell r="P311">
            <v>22</v>
          </cell>
          <cell r="Q311">
            <v>26</v>
          </cell>
          <cell r="R311">
            <v>169.230769230769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</v>
          </cell>
          <cell r="AA311">
            <v>0</v>
          </cell>
          <cell r="AB311">
            <v>0</v>
          </cell>
          <cell r="AC311">
            <v>3</v>
          </cell>
          <cell r="AD311">
            <v>23.0769230769231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8.4</v>
          </cell>
          <cell r="AO311">
            <v>13</v>
          </cell>
          <cell r="AP311">
            <v>11</v>
          </cell>
          <cell r="AQ311">
            <v>224.707692307692</v>
          </cell>
          <cell r="AR311">
            <v>2</v>
          </cell>
          <cell r="AS311">
            <v>0.5</v>
          </cell>
        </row>
        <row r="311">
          <cell r="AU311">
            <v>0</v>
          </cell>
          <cell r="AV311">
            <v>4.65481984615384</v>
          </cell>
          <cell r="AW311">
            <v>100</v>
          </cell>
          <cell r="AX311">
            <v>121.552872461538</v>
          </cell>
        </row>
        <row r="312">
          <cell r="B312">
            <v>1156</v>
          </cell>
          <cell r="C312" t="str">
            <v>មី សីឡា</v>
          </cell>
          <cell r="D312" t="str">
            <v>MY SEYLA</v>
          </cell>
          <cell r="E312">
            <v>44424</v>
          </cell>
          <cell r="F312" t="str">
            <v>090721165</v>
          </cell>
          <cell r="G312">
            <v>33310</v>
          </cell>
          <cell r="H312" t="str">
            <v>F</v>
          </cell>
          <cell r="I312" t="str">
            <v>针车B3线</v>
          </cell>
          <cell r="J312">
            <v>0</v>
          </cell>
          <cell r="K312">
            <v>0</v>
          </cell>
          <cell r="L312">
            <v>200</v>
          </cell>
          <cell r="M312">
            <v>7.69230769230769</v>
          </cell>
          <cell r="N312">
            <v>22</v>
          </cell>
          <cell r="O312">
            <v>1</v>
          </cell>
          <cell r="P312">
            <v>23</v>
          </cell>
          <cell r="Q312">
            <v>26</v>
          </cell>
          <cell r="R312">
            <v>176.923076923077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3</v>
          </cell>
          <cell r="AD312">
            <v>23.0769230769231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8.8</v>
          </cell>
          <cell r="AO312">
            <v>13</v>
          </cell>
          <cell r="AP312">
            <v>11.5</v>
          </cell>
          <cell r="AQ312">
            <v>233.3</v>
          </cell>
          <cell r="AR312">
            <v>2</v>
          </cell>
          <cell r="AS312">
            <v>0.5</v>
          </cell>
        </row>
        <row r="312">
          <cell r="AU312">
            <v>0</v>
          </cell>
          <cell r="AV312">
            <v>4.8328095</v>
          </cell>
          <cell r="AW312">
            <v>100</v>
          </cell>
          <cell r="AX312">
            <v>129.9671905</v>
          </cell>
        </row>
        <row r="313">
          <cell r="B313">
            <v>1169</v>
          </cell>
          <cell r="C313" t="str">
            <v>ទេព សម័យ</v>
          </cell>
          <cell r="D313" t="str">
            <v>TEP SAMAI</v>
          </cell>
          <cell r="E313">
            <v>44427</v>
          </cell>
          <cell r="F313" t="str">
            <v>090706426</v>
          </cell>
          <cell r="G313">
            <v>34197</v>
          </cell>
          <cell r="H313" t="str">
            <v>F</v>
          </cell>
          <cell r="I313" t="str">
            <v>针车B3线</v>
          </cell>
          <cell r="J313">
            <v>0</v>
          </cell>
          <cell r="K313">
            <v>0</v>
          </cell>
          <cell r="L313">
            <v>200</v>
          </cell>
          <cell r="M313">
            <v>7.69230769230769</v>
          </cell>
          <cell r="N313">
            <v>16.75</v>
          </cell>
          <cell r="O313">
            <v>1</v>
          </cell>
          <cell r="P313">
            <v>17.75</v>
          </cell>
          <cell r="Q313">
            <v>26</v>
          </cell>
          <cell r="R313">
            <v>136.538461538461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3.25</v>
          </cell>
          <cell r="AA313">
            <v>0</v>
          </cell>
          <cell r="AB313">
            <v>0</v>
          </cell>
          <cell r="AC313">
            <v>4</v>
          </cell>
          <cell r="AD313">
            <v>30.7692307692308</v>
          </cell>
          <cell r="AE313">
            <v>0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6.8</v>
          </cell>
          <cell r="AO313">
            <v>13</v>
          </cell>
          <cell r="AP313">
            <v>8.8</v>
          </cell>
          <cell r="AQ313">
            <v>195.907692307692</v>
          </cell>
          <cell r="AR313">
            <v>2</v>
          </cell>
          <cell r="AS313">
            <v>0.5</v>
          </cell>
        </row>
        <row r="313">
          <cell r="AU313">
            <v>0</v>
          </cell>
          <cell r="AV313">
            <v>4.05822784615385</v>
          </cell>
          <cell r="AW313">
            <v>50</v>
          </cell>
          <cell r="AX313">
            <v>143.349464461538</v>
          </cell>
        </row>
        <row r="314">
          <cell r="B314">
            <v>1144</v>
          </cell>
          <cell r="C314" t="str">
            <v>ឈឹម សាបាន់</v>
          </cell>
          <cell r="D314" t="str">
            <v>CHHOEM SABANN</v>
          </cell>
          <cell r="E314">
            <v>44422</v>
          </cell>
          <cell r="F314" t="str">
            <v>090542616</v>
          </cell>
          <cell r="G314">
            <v>30108</v>
          </cell>
          <cell r="H314" t="str">
            <v>F</v>
          </cell>
          <cell r="I314" t="str">
            <v>针车B3线</v>
          </cell>
          <cell r="J314">
            <v>0</v>
          </cell>
          <cell r="K314">
            <v>0</v>
          </cell>
          <cell r="L314">
            <v>200</v>
          </cell>
          <cell r="M314">
            <v>7.69230769230769</v>
          </cell>
          <cell r="N314">
            <v>21</v>
          </cell>
          <cell r="O314">
            <v>1</v>
          </cell>
          <cell r="P314">
            <v>22</v>
          </cell>
          <cell r="Q314">
            <v>26</v>
          </cell>
          <cell r="R314">
            <v>169.230769230769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4</v>
          </cell>
          <cell r="AD314">
            <v>30.7692307692308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8.4</v>
          </cell>
          <cell r="AO314">
            <v>13</v>
          </cell>
          <cell r="AP314">
            <v>11</v>
          </cell>
          <cell r="AQ314">
            <v>232.4</v>
          </cell>
          <cell r="AR314">
            <v>2</v>
          </cell>
          <cell r="AS314">
            <v>0.5</v>
          </cell>
        </row>
        <row r="314">
          <cell r="AU314">
            <v>0</v>
          </cell>
          <cell r="AV314">
            <v>4.814166</v>
          </cell>
          <cell r="AW314">
            <v>100</v>
          </cell>
          <cell r="AX314">
            <v>129.085834</v>
          </cell>
        </row>
        <row r="315">
          <cell r="B315">
            <v>543</v>
          </cell>
          <cell r="C315" t="str">
            <v>អ៊ឹម យិត</v>
          </cell>
          <cell r="D315" t="str">
            <v>OEM YIT</v>
          </cell>
          <cell r="E315">
            <v>44138</v>
          </cell>
          <cell r="F315" t="str">
            <v>090609308</v>
          </cell>
          <cell r="G315">
            <v>27089</v>
          </cell>
          <cell r="H315" t="str">
            <v>F</v>
          </cell>
          <cell r="I315" t="e">
            <v>#N/A</v>
          </cell>
          <cell r="J315">
            <v>1</v>
          </cell>
          <cell r="K315">
            <v>0</v>
          </cell>
          <cell r="L315">
            <v>200</v>
          </cell>
          <cell r="M315">
            <v>7.69230769230769</v>
          </cell>
          <cell r="N315">
            <v>22</v>
          </cell>
          <cell r="O315">
            <v>1</v>
          </cell>
          <cell r="P315">
            <v>23</v>
          </cell>
          <cell r="Q315">
            <v>26</v>
          </cell>
          <cell r="R315">
            <v>176.923076923077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3</v>
          </cell>
          <cell r="AD315">
            <v>23.0769230769231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8.8</v>
          </cell>
          <cell r="AO315">
            <v>13</v>
          </cell>
          <cell r="AP315">
            <v>11.5</v>
          </cell>
          <cell r="AQ315">
            <v>233.3</v>
          </cell>
          <cell r="AR315">
            <v>3</v>
          </cell>
          <cell r="AS315">
            <v>0.5</v>
          </cell>
        </row>
        <row r="315">
          <cell r="AU315">
            <v>0</v>
          </cell>
          <cell r="AV315">
            <v>4.8328095</v>
          </cell>
          <cell r="AW315">
            <v>100</v>
          </cell>
          <cell r="AX315">
            <v>130.9671905</v>
          </cell>
        </row>
        <row r="316">
          <cell r="B316">
            <v>1330</v>
          </cell>
          <cell r="C316" t="str">
            <v>ឡុង ធា</v>
          </cell>
          <cell r="D316" t="str">
            <v>LONG THEA</v>
          </cell>
          <cell r="E316">
            <v>44502</v>
          </cell>
          <cell r="F316">
            <v>90904183</v>
          </cell>
          <cell r="G316">
            <v>37909</v>
          </cell>
          <cell r="H316" t="str">
            <v>F</v>
          </cell>
          <cell r="I316" t="str">
            <v>针车B3线</v>
          </cell>
          <cell r="J316">
            <v>0</v>
          </cell>
          <cell r="K316">
            <v>0</v>
          </cell>
          <cell r="L316">
            <v>200</v>
          </cell>
          <cell r="M316">
            <v>7.69230769230769</v>
          </cell>
          <cell r="N316">
            <v>21</v>
          </cell>
          <cell r="O316">
            <v>1</v>
          </cell>
          <cell r="P316">
            <v>22</v>
          </cell>
          <cell r="Q316">
            <v>26</v>
          </cell>
          <cell r="R316">
            <v>169.230769230769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3</v>
          </cell>
          <cell r="AD316">
            <v>23.0769230769231</v>
          </cell>
          <cell r="AE316">
            <v>1</v>
          </cell>
          <cell r="AF316">
            <v>7.69230769230769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8.4</v>
          </cell>
          <cell r="AO316">
            <v>13</v>
          </cell>
          <cell r="AP316">
            <v>11</v>
          </cell>
          <cell r="AQ316">
            <v>232.4</v>
          </cell>
          <cell r="AR316">
            <v>2</v>
          </cell>
          <cell r="AS316">
            <v>0.5</v>
          </cell>
        </row>
        <row r="316">
          <cell r="AU316">
            <v>0</v>
          </cell>
          <cell r="AV316">
            <v>4.814166</v>
          </cell>
          <cell r="AW316">
            <v>100</v>
          </cell>
          <cell r="AX316">
            <v>129.085834</v>
          </cell>
        </row>
        <row r="317">
          <cell r="B317">
            <v>2147</v>
          </cell>
          <cell r="C317" t="str">
            <v>ជា ធីតា</v>
          </cell>
          <cell r="D317" t="str">
            <v>CHEA THYDA</v>
          </cell>
          <cell r="E317">
            <v>44726</v>
          </cell>
          <cell r="F317" t="str">
            <v>090883891</v>
          </cell>
          <cell r="G317">
            <v>36581</v>
          </cell>
          <cell r="H317" t="str">
            <v>F</v>
          </cell>
          <cell r="I317" t="str">
            <v>针车B3线</v>
          </cell>
          <cell r="J317">
            <v>0</v>
          </cell>
          <cell r="K317">
            <v>0</v>
          </cell>
          <cell r="L317">
            <v>200</v>
          </cell>
          <cell r="M317">
            <v>7.69230769230769</v>
          </cell>
          <cell r="N317">
            <v>21.5</v>
          </cell>
          <cell r="O317">
            <v>1</v>
          </cell>
          <cell r="P317">
            <v>22.5</v>
          </cell>
          <cell r="Q317">
            <v>26</v>
          </cell>
          <cell r="R317">
            <v>173.076923076923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3</v>
          </cell>
          <cell r="AD317">
            <v>23.0769230769231</v>
          </cell>
          <cell r="AE317">
            <v>0</v>
          </cell>
          <cell r="AF317">
            <v>0</v>
          </cell>
          <cell r="AG317">
            <v>0.5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8.6</v>
          </cell>
          <cell r="AO317">
            <v>13</v>
          </cell>
          <cell r="AP317">
            <v>11.2</v>
          </cell>
          <cell r="AQ317">
            <v>228.953846153846</v>
          </cell>
        </row>
        <row r="317">
          <cell r="AS317">
            <v>0.5</v>
          </cell>
        </row>
        <row r="317">
          <cell r="AU317">
            <v>0</v>
          </cell>
          <cell r="AV317">
            <v>4.74277892307692</v>
          </cell>
          <cell r="AW317">
            <v>100</v>
          </cell>
          <cell r="AX317">
            <v>123.711067230769</v>
          </cell>
        </row>
        <row r="318">
          <cell r="B318">
            <v>1579</v>
          </cell>
          <cell r="C318" t="str">
            <v>ញ៉ិល ស្រីអែម</v>
          </cell>
          <cell r="D318" t="str">
            <v>NHEL SREYEM</v>
          </cell>
          <cell r="E318">
            <v>44572</v>
          </cell>
          <cell r="F318">
            <v>61636968</v>
          </cell>
          <cell r="G318">
            <v>34979</v>
          </cell>
          <cell r="H318" t="str">
            <v>F</v>
          </cell>
          <cell r="I318" t="str">
            <v>针车B3线</v>
          </cell>
          <cell r="J318">
            <v>0</v>
          </cell>
          <cell r="K318">
            <v>0</v>
          </cell>
          <cell r="L318">
            <v>200</v>
          </cell>
          <cell r="M318">
            <v>7.69230769230769</v>
          </cell>
          <cell r="N318">
            <v>7</v>
          </cell>
          <cell r="O318">
            <v>1</v>
          </cell>
          <cell r="P318">
            <v>8</v>
          </cell>
          <cell r="Q318">
            <v>11</v>
          </cell>
          <cell r="R318">
            <v>61.5384615384615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2</v>
          </cell>
          <cell r="AD318">
            <v>15.3846153846154</v>
          </cell>
          <cell r="AE318">
            <v>0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3</v>
          </cell>
          <cell r="AO318">
            <v>13</v>
          </cell>
          <cell r="AP318">
            <v>4</v>
          </cell>
          <cell r="AQ318">
            <v>96.9230769230769</v>
          </cell>
          <cell r="AR318">
            <v>2</v>
          </cell>
          <cell r="AS318">
            <v>0.5</v>
          </cell>
        </row>
        <row r="318">
          <cell r="AU318">
            <v>0</v>
          </cell>
          <cell r="AV318">
            <v>2.00776153846154</v>
          </cell>
          <cell r="AW318">
            <v>0</v>
          </cell>
          <cell r="AX318">
            <v>96.4153153846154</v>
          </cell>
        </row>
        <row r="319">
          <cell r="B319">
            <v>1547</v>
          </cell>
          <cell r="C319" t="str">
            <v>គង់ ហន</v>
          </cell>
          <cell r="D319" t="str">
            <v>KONG HORN </v>
          </cell>
          <cell r="E319">
            <v>44565</v>
          </cell>
          <cell r="F319">
            <v>90566735</v>
          </cell>
          <cell r="G319">
            <v>31082</v>
          </cell>
          <cell r="H319" t="str">
            <v>M</v>
          </cell>
          <cell r="I319" t="str">
            <v>针车B3线</v>
          </cell>
          <cell r="J319">
            <v>0</v>
          </cell>
          <cell r="K319">
            <v>0</v>
          </cell>
          <cell r="L319">
            <v>200</v>
          </cell>
          <cell r="M319">
            <v>7.69230769230769</v>
          </cell>
          <cell r="N319">
            <v>22</v>
          </cell>
          <cell r="O319">
            <v>1</v>
          </cell>
          <cell r="P319">
            <v>23</v>
          </cell>
          <cell r="Q319">
            <v>26</v>
          </cell>
          <cell r="R319">
            <v>176.923076923077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3</v>
          </cell>
          <cell r="AD319">
            <v>23.0769230769231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8.8</v>
          </cell>
          <cell r="AO319">
            <v>13</v>
          </cell>
          <cell r="AP319">
            <v>11.5</v>
          </cell>
          <cell r="AQ319">
            <v>233.3</v>
          </cell>
          <cell r="AR319">
            <v>2</v>
          </cell>
          <cell r="AS319">
            <v>0.5</v>
          </cell>
        </row>
        <row r="319">
          <cell r="AU319">
            <v>0</v>
          </cell>
          <cell r="AV319">
            <v>4.8328095</v>
          </cell>
          <cell r="AW319">
            <v>100</v>
          </cell>
          <cell r="AX319">
            <v>129.9671905</v>
          </cell>
        </row>
        <row r="320">
          <cell r="B320">
            <v>1130</v>
          </cell>
          <cell r="C320" t="str">
            <v>ជា បុត្តា</v>
          </cell>
          <cell r="D320" t="str">
            <v>CHEA BOTA</v>
          </cell>
          <cell r="E320">
            <v>44420</v>
          </cell>
          <cell r="F320" t="str">
            <v>090564008</v>
          </cell>
          <cell r="G320">
            <v>34527</v>
          </cell>
          <cell r="H320" t="str">
            <v>F</v>
          </cell>
          <cell r="I320" t="str">
            <v>针车B3线</v>
          </cell>
          <cell r="J320">
            <v>0</v>
          </cell>
          <cell r="K320">
            <v>0</v>
          </cell>
          <cell r="L320">
            <v>200</v>
          </cell>
          <cell r="M320">
            <v>7.69230769230769</v>
          </cell>
          <cell r="N320">
            <v>19</v>
          </cell>
          <cell r="O320">
            <v>1</v>
          </cell>
          <cell r="P320">
            <v>20</v>
          </cell>
          <cell r="Q320">
            <v>26</v>
          </cell>
          <cell r="R320">
            <v>153.846153846154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3</v>
          </cell>
          <cell r="AD320">
            <v>23.0769230769231</v>
          </cell>
          <cell r="AE320">
            <v>0</v>
          </cell>
          <cell r="AF320">
            <v>0</v>
          </cell>
          <cell r="AG320">
            <v>3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7.6</v>
          </cell>
          <cell r="AO320">
            <v>13</v>
          </cell>
          <cell r="AP320">
            <v>10</v>
          </cell>
          <cell r="AQ320">
            <v>207.523076923077</v>
          </cell>
          <cell r="AR320">
            <v>2</v>
          </cell>
          <cell r="AS320">
            <v>0.5</v>
          </cell>
        </row>
        <row r="320">
          <cell r="AU320">
            <v>0</v>
          </cell>
          <cell r="AV320">
            <v>4.29884053846154</v>
          </cell>
          <cell r="AW320">
            <v>100</v>
          </cell>
          <cell r="AX320">
            <v>104.724236384615</v>
          </cell>
        </row>
        <row r="321">
          <cell r="B321">
            <v>2146</v>
          </cell>
          <cell r="C321" t="str">
            <v>ព្រំ ចន្ថា</v>
          </cell>
          <cell r="D321" t="str">
            <v>PRUM CHANTHA</v>
          </cell>
          <cell r="E321">
            <v>44726</v>
          </cell>
          <cell r="F321" t="str">
            <v>090703884</v>
          </cell>
          <cell r="G321">
            <v>30790</v>
          </cell>
          <cell r="H321" t="str">
            <v>F</v>
          </cell>
          <cell r="I321" t="str">
            <v>针车B3线</v>
          </cell>
          <cell r="J321">
            <v>0</v>
          </cell>
          <cell r="K321">
            <v>0</v>
          </cell>
          <cell r="L321">
            <v>200</v>
          </cell>
          <cell r="M321">
            <v>7.69230769230769</v>
          </cell>
          <cell r="N321">
            <v>20</v>
          </cell>
          <cell r="O321">
            <v>1</v>
          </cell>
          <cell r="P321">
            <v>21</v>
          </cell>
          <cell r="Q321">
            <v>26</v>
          </cell>
          <cell r="R321">
            <v>161.538461538461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3</v>
          </cell>
          <cell r="AD321">
            <v>23.0769230769231</v>
          </cell>
          <cell r="AE321">
            <v>0</v>
          </cell>
          <cell r="AF321">
            <v>0</v>
          </cell>
          <cell r="AG321">
            <v>2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8</v>
          </cell>
          <cell r="AO321">
            <v>13</v>
          </cell>
          <cell r="AP321">
            <v>10.5</v>
          </cell>
          <cell r="AQ321">
            <v>216.115384615385</v>
          </cell>
        </row>
        <row r="321">
          <cell r="AS321">
            <v>0.5</v>
          </cell>
        </row>
        <row r="321">
          <cell r="AU321">
            <v>0</v>
          </cell>
          <cell r="AV321">
            <v>4.47683019230769</v>
          </cell>
          <cell r="AW321">
            <v>100</v>
          </cell>
          <cell r="AX321">
            <v>111.138554423077</v>
          </cell>
        </row>
        <row r="322">
          <cell r="B322">
            <v>2063</v>
          </cell>
          <cell r="C322" t="str">
            <v>សួស សាភន់</v>
          </cell>
          <cell r="D322" t="str">
            <v>SOURS SAPHORN</v>
          </cell>
          <cell r="E322">
            <v>44685</v>
          </cell>
          <cell r="F322" t="str">
            <v>090498528</v>
          </cell>
          <cell r="G322">
            <v>29499</v>
          </cell>
          <cell r="H322" t="str">
            <v>F</v>
          </cell>
          <cell r="I322" t="str">
            <v>针车B3线</v>
          </cell>
          <cell r="J322">
            <v>0</v>
          </cell>
          <cell r="K322">
            <v>0</v>
          </cell>
          <cell r="L322">
            <v>200</v>
          </cell>
          <cell r="M322">
            <v>7.69230769230769</v>
          </cell>
          <cell r="N322">
            <v>21</v>
          </cell>
          <cell r="O322">
            <v>1</v>
          </cell>
          <cell r="P322">
            <v>22</v>
          </cell>
          <cell r="Q322">
            <v>26</v>
          </cell>
          <cell r="R322">
            <v>169.230769230769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4</v>
          </cell>
          <cell r="AD322">
            <v>30.7692307692308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8.4</v>
          </cell>
          <cell r="AO322">
            <v>13</v>
          </cell>
          <cell r="AP322">
            <v>11</v>
          </cell>
          <cell r="AQ322">
            <v>232.4</v>
          </cell>
          <cell r="AR322">
            <v>2</v>
          </cell>
          <cell r="AS322">
            <v>0.5</v>
          </cell>
        </row>
        <row r="322">
          <cell r="AU322">
            <v>0</v>
          </cell>
          <cell r="AV322">
            <v>4.814166</v>
          </cell>
          <cell r="AW322">
            <v>100</v>
          </cell>
          <cell r="AX322">
            <v>129.085834</v>
          </cell>
        </row>
        <row r="323">
          <cell r="B323">
            <v>2160</v>
          </cell>
          <cell r="C323" t="str">
            <v>វ៉ាន់ ទិតធីតា</v>
          </cell>
          <cell r="D323" t="str">
            <v>VANN TITHIDA</v>
          </cell>
          <cell r="E323">
            <v>44728</v>
          </cell>
          <cell r="F323" t="str">
            <v>090611538</v>
          </cell>
          <cell r="G323">
            <v>31822</v>
          </cell>
          <cell r="H323" t="str">
            <v>F</v>
          </cell>
          <cell r="I323" t="str">
            <v>针车B3线</v>
          </cell>
          <cell r="J323">
            <v>0</v>
          </cell>
          <cell r="K323">
            <v>0</v>
          </cell>
          <cell r="L323">
            <v>200</v>
          </cell>
          <cell r="M323">
            <v>7.69230769230769</v>
          </cell>
          <cell r="N323">
            <v>22</v>
          </cell>
          <cell r="O323">
            <v>1</v>
          </cell>
          <cell r="P323">
            <v>23</v>
          </cell>
          <cell r="Q323">
            <v>26</v>
          </cell>
          <cell r="R323">
            <v>176.923076923077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3</v>
          </cell>
          <cell r="AD323">
            <v>23.0769230769231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8.8</v>
          </cell>
          <cell r="AO323">
            <v>13</v>
          </cell>
          <cell r="AP323">
            <v>11.5</v>
          </cell>
          <cell r="AQ323">
            <v>233.3</v>
          </cell>
        </row>
        <row r="323">
          <cell r="AS323">
            <v>0.5</v>
          </cell>
        </row>
        <row r="323">
          <cell r="AU323">
            <v>0</v>
          </cell>
          <cell r="AV323">
            <v>4.8328095</v>
          </cell>
          <cell r="AW323">
            <v>100</v>
          </cell>
          <cell r="AX323">
            <v>127.9671905</v>
          </cell>
        </row>
        <row r="324">
          <cell r="B324">
            <v>1562</v>
          </cell>
          <cell r="C324" t="str">
            <v>ខៅ ត្រប់</v>
          </cell>
          <cell r="D324" t="str">
            <v>KHAO TRAP</v>
          </cell>
          <cell r="E324">
            <v>44566</v>
          </cell>
          <cell r="F324">
            <v>90791726</v>
          </cell>
          <cell r="G324">
            <v>29997</v>
          </cell>
          <cell r="H324" t="str">
            <v>F</v>
          </cell>
          <cell r="I324" t="str">
            <v>针车B3线</v>
          </cell>
          <cell r="J324">
            <v>0</v>
          </cell>
          <cell r="K324">
            <v>0</v>
          </cell>
          <cell r="L324">
            <v>200</v>
          </cell>
          <cell r="M324">
            <v>7.69230769230769</v>
          </cell>
          <cell r="N324">
            <v>22</v>
          </cell>
          <cell r="O324">
            <v>1</v>
          </cell>
          <cell r="P324">
            <v>23</v>
          </cell>
          <cell r="Q324">
            <v>26</v>
          </cell>
          <cell r="R324">
            <v>176.923076923077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3</v>
          </cell>
          <cell r="AD324">
            <v>23.0769230769231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8.8</v>
          </cell>
          <cell r="AO324">
            <v>13</v>
          </cell>
          <cell r="AP324">
            <v>11.5</v>
          </cell>
          <cell r="AQ324">
            <v>233.3</v>
          </cell>
          <cell r="AR324">
            <v>2</v>
          </cell>
          <cell r="AS324">
            <v>0.5</v>
          </cell>
        </row>
        <row r="324">
          <cell r="AU324">
            <v>0</v>
          </cell>
          <cell r="AV324">
            <v>4.8328095</v>
          </cell>
          <cell r="AW324">
            <v>100</v>
          </cell>
          <cell r="AX324">
            <v>129.9671905</v>
          </cell>
        </row>
        <row r="325">
          <cell r="B325">
            <v>2150</v>
          </cell>
          <cell r="C325" t="str">
            <v>យ៉ង សុភាន់</v>
          </cell>
          <cell r="D325" t="str">
            <v>YANG SOPHORN</v>
          </cell>
          <cell r="E325">
            <v>44727</v>
          </cell>
          <cell r="F325" t="str">
            <v>090234581(01)</v>
          </cell>
          <cell r="G325">
            <v>27322</v>
          </cell>
          <cell r="H325" t="str">
            <v>F</v>
          </cell>
          <cell r="I325" t="str">
            <v>针车B3线</v>
          </cell>
          <cell r="J325">
            <v>0</v>
          </cell>
          <cell r="K325">
            <v>0</v>
          </cell>
          <cell r="L325">
            <v>200</v>
          </cell>
          <cell r="M325">
            <v>7.69230769230769</v>
          </cell>
          <cell r="N325">
            <v>14</v>
          </cell>
          <cell r="O325">
            <v>1</v>
          </cell>
          <cell r="P325">
            <v>15</v>
          </cell>
          <cell r="Q325">
            <v>26</v>
          </cell>
          <cell r="R325">
            <v>115.384615384615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3</v>
          </cell>
          <cell r="AD325">
            <v>23.0769230769231</v>
          </cell>
          <cell r="AE325">
            <v>0</v>
          </cell>
          <cell r="AF325">
            <v>0</v>
          </cell>
          <cell r="AG325">
            <v>8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5.7</v>
          </cell>
          <cell r="AO325">
            <v>13</v>
          </cell>
          <cell r="AP325">
            <v>7.5</v>
          </cell>
          <cell r="AQ325">
            <v>164.661538461538</v>
          </cell>
        </row>
        <row r="325">
          <cell r="AS325">
            <v>0.5</v>
          </cell>
        </row>
        <row r="325">
          <cell r="AU325">
            <v>0</v>
          </cell>
          <cell r="AV325">
            <v>3.41096376923077</v>
          </cell>
          <cell r="AW325">
            <v>50</v>
          </cell>
          <cell r="AX325">
            <v>110.750574692308</v>
          </cell>
        </row>
        <row r="326">
          <cell r="B326">
            <v>1207</v>
          </cell>
          <cell r="C326" t="str">
            <v>ហែម សារ៉ាប់</v>
          </cell>
          <cell r="D326" t="str">
            <v>HEM SARAB</v>
          </cell>
          <cell r="E326">
            <v>44453</v>
          </cell>
          <cell r="F326" t="str">
            <v>090947156</v>
          </cell>
          <cell r="G326">
            <v>37721</v>
          </cell>
          <cell r="H326" t="str">
            <v>F</v>
          </cell>
          <cell r="I326" t="str">
            <v>针车B3线</v>
          </cell>
          <cell r="J326">
            <v>0</v>
          </cell>
          <cell r="K326">
            <v>0</v>
          </cell>
          <cell r="L326">
            <v>200</v>
          </cell>
          <cell r="M326">
            <v>7.69230769230769</v>
          </cell>
          <cell r="N326">
            <v>22</v>
          </cell>
          <cell r="O326">
            <v>1</v>
          </cell>
          <cell r="P326">
            <v>23</v>
          </cell>
          <cell r="Q326">
            <v>26</v>
          </cell>
          <cell r="R326">
            <v>176.923076923077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3</v>
          </cell>
          <cell r="AD326">
            <v>23.0769230769231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8.8</v>
          </cell>
          <cell r="AO326">
            <v>13</v>
          </cell>
          <cell r="AP326">
            <v>11.5</v>
          </cell>
          <cell r="AQ326">
            <v>233.3</v>
          </cell>
          <cell r="AR326">
            <v>2</v>
          </cell>
          <cell r="AS326">
            <v>0.5</v>
          </cell>
        </row>
        <row r="326">
          <cell r="AU326">
            <v>0</v>
          </cell>
          <cell r="AV326">
            <v>4.8328095</v>
          </cell>
          <cell r="AW326">
            <v>100</v>
          </cell>
          <cell r="AX326">
            <v>129.9671905</v>
          </cell>
        </row>
        <row r="327">
          <cell r="B327">
            <v>1206</v>
          </cell>
          <cell r="C327" t="str">
            <v>ជឹម វ៉ាន់រី</v>
          </cell>
          <cell r="D327" t="str">
            <v>CHOEM VANRY</v>
          </cell>
          <cell r="E327">
            <v>44453</v>
          </cell>
          <cell r="F327" t="str">
            <v>090947461</v>
          </cell>
          <cell r="G327">
            <v>37431</v>
          </cell>
          <cell r="H327" t="str">
            <v>F</v>
          </cell>
          <cell r="I327" t="str">
            <v>针车B3线</v>
          </cell>
          <cell r="J327">
            <v>0</v>
          </cell>
          <cell r="K327">
            <v>0</v>
          </cell>
          <cell r="L327">
            <v>200</v>
          </cell>
          <cell r="M327">
            <v>7.69230769230769</v>
          </cell>
          <cell r="N327">
            <v>22</v>
          </cell>
          <cell r="O327">
            <v>1</v>
          </cell>
          <cell r="P327">
            <v>23</v>
          </cell>
          <cell r="Q327">
            <v>26</v>
          </cell>
          <cell r="R327">
            <v>176.923076923077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3</v>
          </cell>
          <cell r="AD327">
            <v>23.0769230769231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8.8</v>
          </cell>
          <cell r="AO327">
            <v>13</v>
          </cell>
          <cell r="AP327">
            <v>11.5</v>
          </cell>
          <cell r="AQ327">
            <v>233.3</v>
          </cell>
          <cell r="AR327">
            <v>2</v>
          </cell>
          <cell r="AS327">
            <v>0.5</v>
          </cell>
        </row>
        <row r="327">
          <cell r="AU327">
            <v>0</v>
          </cell>
          <cell r="AV327">
            <v>4.8328095</v>
          </cell>
          <cell r="AW327">
            <v>100</v>
          </cell>
          <cell r="AX327">
            <v>129.9671905</v>
          </cell>
        </row>
        <row r="328">
          <cell r="B328">
            <v>1371</v>
          </cell>
          <cell r="C328" t="str">
            <v>ផន ម៉ាឡៃ</v>
          </cell>
          <cell r="D328" t="str">
            <v>PHORN MALAI</v>
          </cell>
          <cell r="E328">
            <v>44525</v>
          </cell>
          <cell r="F328">
            <v>90705746</v>
          </cell>
          <cell r="G328">
            <v>30756</v>
          </cell>
          <cell r="H328" t="str">
            <v>F</v>
          </cell>
          <cell r="I328" t="str">
            <v>针车B3线</v>
          </cell>
          <cell r="J328">
            <v>0</v>
          </cell>
          <cell r="K328">
            <v>0</v>
          </cell>
          <cell r="L328">
            <v>200</v>
          </cell>
          <cell r="M328">
            <v>7.69230769230769</v>
          </cell>
          <cell r="N328">
            <v>21.5</v>
          </cell>
          <cell r="O328">
            <v>1</v>
          </cell>
          <cell r="P328">
            <v>22.5</v>
          </cell>
          <cell r="Q328">
            <v>26</v>
          </cell>
          <cell r="R328">
            <v>173.076923076923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0.5</v>
          </cell>
          <cell r="AA328">
            <v>0</v>
          </cell>
          <cell r="AB328">
            <v>0</v>
          </cell>
          <cell r="AC328">
            <v>3</v>
          </cell>
          <cell r="AD328">
            <v>23.0769230769231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8.6</v>
          </cell>
          <cell r="AO328">
            <v>13</v>
          </cell>
          <cell r="AP328">
            <v>11.2</v>
          </cell>
          <cell r="AQ328">
            <v>228.953846153846</v>
          </cell>
          <cell r="AR328">
            <v>2</v>
          </cell>
          <cell r="AS328">
            <v>0.5</v>
          </cell>
        </row>
        <row r="328">
          <cell r="AU328">
            <v>0</v>
          </cell>
          <cell r="AV328">
            <v>4.74277892307692</v>
          </cell>
          <cell r="AW328">
            <v>100</v>
          </cell>
          <cell r="AX328">
            <v>125.711067230769</v>
          </cell>
        </row>
        <row r="329">
          <cell r="B329">
            <v>1546</v>
          </cell>
          <cell r="C329" t="str">
            <v>ទុំ សេដ្ឋា</v>
          </cell>
          <cell r="D329" t="str">
            <v>TUM SETHA</v>
          </cell>
          <cell r="E329">
            <v>44564</v>
          </cell>
          <cell r="F329">
            <v>90893890</v>
          </cell>
          <cell r="G329">
            <v>30670</v>
          </cell>
          <cell r="H329" t="str">
            <v>F</v>
          </cell>
          <cell r="I329" t="str">
            <v>针车B3线</v>
          </cell>
          <cell r="J329">
            <v>0</v>
          </cell>
          <cell r="K329">
            <v>0</v>
          </cell>
          <cell r="L329">
            <v>200</v>
          </cell>
          <cell r="M329">
            <v>7.69230769230769</v>
          </cell>
          <cell r="N329">
            <v>21.25</v>
          </cell>
          <cell r="O329">
            <v>1</v>
          </cell>
          <cell r="P329">
            <v>22.25</v>
          </cell>
          <cell r="Q329">
            <v>26</v>
          </cell>
          <cell r="R329">
            <v>171.153846153846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0.75</v>
          </cell>
          <cell r="AA329">
            <v>0</v>
          </cell>
          <cell r="AB329">
            <v>0</v>
          </cell>
          <cell r="AC329">
            <v>3</v>
          </cell>
          <cell r="AD329">
            <v>23.0769230769231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8.5</v>
          </cell>
          <cell r="AO329">
            <v>13</v>
          </cell>
          <cell r="AP329">
            <v>11.1</v>
          </cell>
          <cell r="AQ329">
            <v>226.830769230769</v>
          </cell>
          <cell r="AR329">
            <v>2</v>
          </cell>
          <cell r="AS329">
            <v>0.5</v>
          </cell>
        </row>
        <row r="329">
          <cell r="AU329">
            <v>0</v>
          </cell>
          <cell r="AV329">
            <v>4.69879938461538</v>
          </cell>
          <cell r="AW329">
            <v>100</v>
          </cell>
          <cell r="AX329">
            <v>123.631969846154</v>
          </cell>
        </row>
        <row r="330">
          <cell r="B330">
            <v>1613</v>
          </cell>
          <cell r="C330" t="str">
            <v>បាំ ស្រីមុំ</v>
          </cell>
          <cell r="D330" t="str">
            <v>BAM SREYMOM</v>
          </cell>
          <cell r="E330">
            <v>44576</v>
          </cell>
          <cell r="F330">
            <v>90744587</v>
          </cell>
          <cell r="G330">
            <v>31850</v>
          </cell>
          <cell r="H330" t="str">
            <v>F</v>
          </cell>
          <cell r="I330" t="str">
            <v>针车B3线</v>
          </cell>
          <cell r="J330">
            <v>0</v>
          </cell>
          <cell r="K330">
            <v>0</v>
          </cell>
          <cell r="L330">
            <v>200</v>
          </cell>
          <cell r="M330">
            <v>7.69230769230769</v>
          </cell>
          <cell r="N330">
            <v>21.5</v>
          </cell>
          <cell r="O330">
            <v>1</v>
          </cell>
          <cell r="P330">
            <v>22.5</v>
          </cell>
          <cell r="Q330">
            <v>26</v>
          </cell>
          <cell r="R330">
            <v>173.076923076923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3</v>
          </cell>
          <cell r="AD330">
            <v>23.0769230769231</v>
          </cell>
          <cell r="AE330">
            <v>0</v>
          </cell>
          <cell r="AF330">
            <v>0</v>
          </cell>
          <cell r="AG330">
            <v>0.5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8.6</v>
          </cell>
          <cell r="AO330">
            <v>13</v>
          </cell>
          <cell r="AP330">
            <v>11.2</v>
          </cell>
          <cell r="AQ330">
            <v>228.953846153846</v>
          </cell>
          <cell r="AR330">
            <v>2</v>
          </cell>
          <cell r="AS330">
            <v>0.5</v>
          </cell>
        </row>
        <row r="330">
          <cell r="AU330">
            <v>0</v>
          </cell>
          <cell r="AV330">
            <v>4.74277892307692</v>
          </cell>
          <cell r="AW330">
            <v>100</v>
          </cell>
          <cell r="AX330">
            <v>125.711067230769</v>
          </cell>
        </row>
        <row r="331">
          <cell r="B331">
            <v>1556</v>
          </cell>
          <cell r="C331" t="str">
            <v>ផាត​ ស្រីពេជ</v>
          </cell>
          <cell r="D331" t="str">
            <v>PHAT SREYPICH</v>
          </cell>
          <cell r="E331">
            <v>44565</v>
          </cell>
          <cell r="F331">
            <v>90957055</v>
          </cell>
          <cell r="G331">
            <v>37983</v>
          </cell>
          <cell r="H331" t="str">
            <v>F</v>
          </cell>
          <cell r="I331" t="str">
            <v>针车B3线</v>
          </cell>
          <cell r="J331">
            <v>0</v>
          </cell>
          <cell r="K331">
            <v>0</v>
          </cell>
          <cell r="L331">
            <v>200</v>
          </cell>
          <cell r="M331">
            <v>7.69230769230769</v>
          </cell>
          <cell r="N331">
            <v>21.625</v>
          </cell>
          <cell r="O331">
            <v>1</v>
          </cell>
          <cell r="P331">
            <v>22.625</v>
          </cell>
          <cell r="Q331">
            <v>26</v>
          </cell>
          <cell r="R331">
            <v>174.038461538461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0.375</v>
          </cell>
          <cell r="AA331">
            <v>0</v>
          </cell>
          <cell r="AB331">
            <v>0</v>
          </cell>
          <cell r="AC331">
            <v>3</v>
          </cell>
          <cell r="AD331">
            <v>23.0769230769231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8.7</v>
          </cell>
          <cell r="AO331">
            <v>13</v>
          </cell>
          <cell r="AP331">
            <v>11.3</v>
          </cell>
          <cell r="AQ331">
            <v>230.115384615385</v>
          </cell>
          <cell r="AR331">
            <v>2</v>
          </cell>
          <cell r="AS331">
            <v>0.5</v>
          </cell>
        </row>
        <row r="331">
          <cell r="AU331">
            <v>0</v>
          </cell>
          <cell r="AV331">
            <v>4.76684019230769</v>
          </cell>
          <cell r="AW331">
            <v>100</v>
          </cell>
          <cell r="AX331">
            <v>126.848544423077</v>
          </cell>
        </row>
        <row r="332">
          <cell r="B332">
            <v>397</v>
          </cell>
          <cell r="C332" t="str">
            <v>ឃឹម ស្រីនុត</v>
          </cell>
          <cell r="D332" t="str">
            <v>KHOEM SREYNUT</v>
          </cell>
          <cell r="E332">
            <v>44118</v>
          </cell>
          <cell r="F332" t="str">
            <v>090506314</v>
          </cell>
          <cell r="G332">
            <v>34733</v>
          </cell>
          <cell r="H332" t="str">
            <v>F</v>
          </cell>
          <cell r="I332" t="str">
            <v>针车B3线</v>
          </cell>
          <cell r="J332">
            <v>1</v>
          </cell>
          <cell r="K332">
            <v>1</v>
          </cell>
          <cell r="L332">
            <v>200</v>
          </cell>
          <cell r="M332">
            <v>7.69230769230769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</row>
        <row r="332">
          <cell r="AU332">
            <v>0</v>
          </cell>
        </row>
        <row r="332">
          <cell r="AW332">
            <v>0</v>
          </cell>
          <cell r="AX332">
            <v>0</v>
          </cell>
        </row>
        <row r="333">
          <cell r="B333">
            <v>2078</v>
          </cell>
          <cell r="C333" t="str">
            <v>ព្រាប ណាសាក់</v>
          </cell>
          <cell r="D333" t="str">
            <v>PREAB NASAK</v>
          </cell>
          <cell r="E333">
            <v>44687</v>
          </cell>
          <cell r="F333" t="str">
            <v>090879443</v>
          </cell>
          <cell r="G333">
            <v>36124</v>
          </cell>
          <cell r="H333" t="str">
            <v>F</v>
          </cell>
          <cell r="I333" t="str">
            <v>针车B3线</v>
          </cell>
          <cell r="J333">
            <v>0</v>
          </cell>
          <cell r="K333">
            <v>0</v>
          </cell>
          <cell r="L333">
            <v>200</v>
          </cell>
          <cell r="M333">
            <v>7.69230769230769</v>
          </cell>
          <cell r="N333">
            <v>22</v>
          </cell>
          <cell r="O333">
            <v>1</v>
          </cell>
          <cell r="P333">
            <v>23</v>
          </cell>
          <cell r="Q333">
            <v>26</v>
          </cell>
          <cell r="R333">
            <v>176.923076923077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3</v>
          </cell>
          <cell r="AD333">
            <v>23.0769230769231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8.8</v>
          </cell>
          <cell r="AO333">
            <v>13</v>
          </cell>
          <cell r="AP333">
            <v>11.5</v>
          </cell>
          <cell r="AQ333">
            <v>233.3</v>
          </cell>
          <cell r="AR333">
            <v>2</v>
          </cell>
          <cell r="AS333">
            <v>0.5</v>
          </cell>
        </row>
        <row r="333">
          <cell r="AU333">
            <v>0</v>
          </cell>
          <cell r="AV333">
            <v>4.8328095</v>
          </cell>
          <cell r="AW333">
            <v>100</v>
          </cell>
          <cell r="AX333">
            <v>129.9671905</v>
          </cell>
        </row>
        <row r="334">
          <cell r="B334" t="str">
            <v>合计：</v>
          </cell>
          <cell r="C334" t="str">
            <v>针车B3线</v>
          </cell>
          <cell r="D334">
            <v>28</v>
          </cell>
        </row>
        <row r="334">
          <cell r="I334" t="str">
            <v>针车B3线</v>
          </cell>
        </row>
        <row r="334">
          <cell r="L334">
            <v>5600</v>
          </cell>
          <cell r="M334">
            <v>215.384615384615</v>
          </cell>
          <cell r="N334">
            <v>551.125</v>
          </cell>
          <cell r="O334">
            <v>27</v>
          </cell>
          <cell r="P334">
            <v>578.125</v>
          </cell>
          <cell r="Q334">
            <v>687</v>
          </cell>
          <cell r="R334">
            <v>4447.11538461538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6.875</v>
          </cell>
          <cell r="AA334">
            <v>0</v>
          </cell>
          <cell r="AB334">
            <v>0</v>
          </cell>
          <cell r="AC334">
            <v>83</v>
          </cell>
          <cell r="AD334">
            <v>638.461538461539</v>
          </cell>
          <cell r="AE334">
            <v>1</v>
          </cell>
          <cell r="AF334">
            <v>7.69230769230769</v>
          </cell>
          <cell r="AG334">
            <v>18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220.9</v>
          </cell>
          <cell r="AO334">
            <v>351</v>
          </cell>
          <cell r="AP334">
            <v>288.8</v>
          </cell>
          <cell r="AQ334">
            <v>5953.96923076923</v>
          </cell>
          <cell r="AR334">
            <v>48</v>
          </cell>
          <cell r="AS334">
            <v>13.5</v>
          </cell>
          <cell r="AT334">
            <v>0</v>
          </cell>
          <cell r="AU334">
            <v>0</v>
          </cell>
          <cell r="AV334">
            <v>118.859642423077</v>
          </cell>
          <cell r="AW334">
            <v>2500</v>
          </cell>
          <cell r="AX334">
            <v>3369.60958834615</v>
          </cell>
        </row>
        <row r="335">
          <cell r="B335">
            <v>710</v>
          </cell>
          <cell r="C335" t="str">
            <v>ហ៊ី គុំ</v>
          </cell>
          <cell r="D335" t="str">
            <v>HY KUM</v>
          </cell>
          <cell r="E335">
            <v>44214</v>
          </cell>
          <cell r="F335" t="str">
            <v>061515342</v>
          </cell>
          <cell r="G335">
            <v>34123</v>
          </cell>
          <cell r="H335" t="str">
            <v>F</v>
          </cell>
          <cell r="I335" t="str">
            <v>电脑车</v>
          </cell>
          <cell r="J335">
            <v>0</v>
          </cell>
          <cell r="K335">
            <v>0</v>
          </cell>
          <cell r="L335">
            <v>200</v>
          </cell>
          <cell r="M335">
            <v>7.69230769230769</v>
          </cell>
          <cell r="N335">
            <v>21</v>
          </cell>
          <cell r="O335">
            <v>1</v>
          </cell>
          <cell r="P335">
            <v>22</v>
          </cell>
          <cell r="Q335">
            <v>26</v>
          </cell>
          <cell r="R335">
            <v>169.230769230769</v>
          </cell>
          <cell r="S335">
            <v>1</v>
          </cell>
          <cell r="T335">
            <v>3.84615384615384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3</v>
          </cell>
          <cell r="AD335">
            <v>23.0769230769231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8.4</v>
          </cell>
          <cell r="AO335">
            <v>13</v>
          </cell>
          <cell r="AP335">
            <v>11</v>
          </cell>
          <cell r="AQ335">
            <v>228.553846153846</v>
          </cell>
          <cell r="AR335">
            <v>3</v>
          </cell>
          <cell r="AS335">
            <v>0.5</v>
          </cell>
        </row>
        <row r="335">
          <cell r="AU335">
            <v>0</v>
          </cell>
          <cell r="AV335">
            <v>4.73449292307692</v>
          </cell>
          <cell r="AW335">
            <v>100</v>
          </cell>
          <cell r="AX335">
            <v>126.319353230769</v>
          </cell>
        </row>
        <row r="336">
          <cell r="B336">
            <v>799</v>
          </cell>
          <cell r="C336" t="str">
            <v>ចិន​ ស្រីអូន</v>
          </cell>
          <cell r="D336" t="str">
            <v>CHEN SREYAUN</v>
          </cell>
          <cell r="E336">
            <v>44287</v>
          </cell>
          <cell r="F336" t="str">
            <v>090885618</v>
          </cell>
          <cell r="G336">
            <v>37687</v>
          </cell>
          <cell r="H336" t="str">
            <v>F</v>
          </cell>
          <cell r="I336" t="str">
            <v>电脑车</v>
          </cell>
          <cell r="J336">
            <v>0</v>
          </cell>
          <cell r="K336">
            <v>0</v>
          </cell>
          <cell r="L336">
            <v>200</v>
          </cell>
          <cell r="M336">
            <v>7.69230769230769</v>
          </cell>
          <cell r="N336">
            <v>21.875</v>
          </cell>
          <cell r="O336">
            <v>1</v>
          </cell>
          <cell r="P336">
            <v>22.875</v>
          </cell>
          <cell r="Q336">
            <v>26</v>
          </cell>
          <cell r="R336">
            <v>175.961538461538</v>
          </cell>
          <cell r="S336">
            <v>1</v>
          </cell>
          <cell r="T336">
            <v>3.84615384615384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0.125</v>
          </cell>
          <cell r="AA336">
            <v>0</v>
          </cell>
          <cell r="AB336">
            <v>0</v>
          </cell>
          <cell r="AC336">
            <v>2</v>
          </cell>
          <cell r="AD336">
            <v>15.3846153846154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8.7</v>
          </cell>
          <cell r="AO336">
            <v>13</v>
          </cell>
          <cell r="AP336">
            <v>11.4</v>
          </cell>
          <cell r="AQ336">
            <v>228.292307692308</v>
          </cell>
          <cell r="AR336">
            <v>2</v>
          </cell>
          <cell r="AS336">
            <v>0.5</v>
          </cell>
        </row>
        <row r="336">
          <cell r="AU336">
            <v>0</v>
          </cell>
          <cell r="AV336">
            <v>4.72907515384615</v>
          </cell>
          <cell r="AW336">
            <v>100</v>
          </cell>
          <cell r="AX336">
            <v>125.063232538461</v>
          </cell>
        </row>
        <row r="337">
          <cell r="B337">
            <v>1452</v>
          </cell>
          <cell r="C337" t="str">
            <v>សុន ស្រីណេត</v>
          </cell>
          <cell r="D337" t="str">
            <v>SON SREYNET</v>
          </cell>
          <cell r="E337">
            <v>44551</v>
          </cell>
          <cell r="F337">
            <v>90869510</v>
          </cell>
          <cell r="G337">
            <v>37328</v>
          </cell>
          <cell r="H337" t="str">
            <v>F</v>
          </cell>
          <cell r="I337" t="str">
            <v>电脑车</v>
          </cell>
          <cell r="J337">
            <v>0</v>
          </cell>
          <cell r="K337">
            <v>0</v>
          </cell>
          <cell r="L337">
            <v>200</v>
          </cell>
          <cell r="M337">
            <v>7.69230769230769</v>
          </cell>
          <cell r="N337">
            <v>20.5</v>
          </cell>
          <cell r="O337">
            <v>1</v>
          </cell>
          <cell r="P337">
            <v>21.5</v>
          </cell>
          <cell r="Q337">
            <v>26</v>
          </cell>
          <cell r="R337">
            <v>165.384615384615</v>
          </cell>
          <cell r="S337">
            <v>1</v>
          </cell>
          <cell r="T337">
            <v>3.84615384615384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0.5</v>
          </cell>
          <cell r="AA337">
            <v>0</v>
          </cell>
          <cell r="AB337">
            <v>0</v>
          </cell>
          <cell r="AC337">
            <v>3</v>
          </cell>
          <cell r="AD337">
            <v>23.0769230769231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8.2</v>
          </cell>
          <cell r="AO337">
            <v>13</v>
          </cell>
          <cell r="AP337">
            <v>10.7</v>
          </cell>
          <cell r="AQ337">
            <v>224.207692307692</v>
          </cell>
          <cell r="AR337">
            <v>2</v>
          </cell>
          <cell r="AS337">
            <v>0.5</v>
          </cell>
        </row>
        <row r="337">
          <cell r="AU337">
            <v>0</v>
          </cell>
          <cell r="AV337">
            <v>4.64446234615385</v>
          </cell>
          <cell r="AW337">
            <v>100</v>
          </cell>
          <cell r="AX337">
            <v>121.063229961538</v>
          </cell>
        </row>
        <row r="338">
          <cell r="B338">
            <v>1468</v>
          </cell>
          <cell r="C338" t="str">
            <v>អ៊ុក វិនី</v>
          </cell>
          <cell r="D338" t="str">
            <v>UK VINY</v>
          </cell>
          <cell r="E338">
            <v>44551</v>
          </cell>
          <cell r="F338">
            <v>90851796</v>
          </cell>
          <cell r="G338">
            <v>37049</v>
          </cell>
          <cell r="H338" t="str">
            <v>F</v>
          </cell>
          <cell r="I338" t="str">
            <v>电脑车</v>
          </cell>
          <cell r="J338">
            <v>0</v>
          </cell>
          <cell r="K338">
            <v>0</v>
          </cell>
          <cell r="L338">
            <v>200</v>
          </cell>
          <cell r="M338">
            <v>7.69230769230769</v>
          </cell>
          <cell r="N338">
            <v>19</v>
          </cell>
          <cell r="O338">
            <v>1</v>
          </cell>
          <cell r="P338">
            <v>20</v>
          </cell>
          <cell r="Q338">
            <v>26</v>
          </cell>
          <cell r="R338">
            <v>153.846153846154</v>
          </cell>
          <cell r="S338">
            <v>1</v>
          </cell>
          <cell r="T338">
            <v>3.84615384615384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3</v>
          </cell>
          <cell r="AD338">
            <v>23.0769230769231</v>
          </cell>
          <cell r="AE338">
            <v>0</v>
          </cell>
          <cell r="AF338">
            <v>0</v>
          </cell>
          <cell r="AG338">
            <v>2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7.6</v>
          </cell>
          <cell r="AO338">
            <v>13</v>
          </cell>
          <cell r="AP338">
            <v>10</v>
          </cell>
          <cell r="AQ338">
            <v>211.369230769231</v>
          </cell>
          <cell r="AR338">
            <v>2</v>
          </cell>
          <cell r="AS338">
            <v>0.5</v>
          </cell>
        </row>
        <row r="338">
          <cell r="AU338">
            <v>0</v>
          </cell>
          <cell r="AV338">
            <v>4.37851361538461</v>
          </cell>
          <cell r="AW338">
            <v>100</v>
          </cell>
          <cell r="AX338">
            <v>108.490717153846</v>
          </cell>
        </row>
        <row r="339">
          <cell r="B339">
            <v>1475</v>
          </cell>
          <cell r="C339" t="str">
            <v>ផាក អាមួយគា</v>
          </cell>
          <cell r="D339" t="str">
            <v>PHAK AMUOYKEA</v>
          </cell>
          <cell r="E339">
            <v>44551</v>
          </cell>
          <cell r="F339">
            <v>90957035</v>
          </cell>
          <cell r="G339">
            <v>36899</v>
          </cell>
          <cell r="H339" t="str">
            <v>F</v>
          </cell>
          <cell r="I339" t="str">
            <v>电脑车</v>
          </cell>
          <cell r="J339">
            <v>0</v>
          </cell>
          <cell r="K339">
            <v>0</v>
          </cell>
          <cell r="L339">
            <v>200</v>
          </cell>
          <cell r="M339">
            <v>7.69230769230769</v>
          </cell>
          <cell r="N339">
            <v>21</v>
          </cell>
          <cell r="O339">
            <v>1</v>
          </cell>
          <cell r="P339">
            <v>22</v>
          </cell>
          <cell r="Q339">
            <v>26</v>
          </cell>
          <cell r="R339">
            <v>169.230769230769</v>
          </cell>
          <cell r="S339">
            <v>1</v>
          </cell>
          <cell r="T339">
            <v>3.84615384615384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3</v>
          </cell>
          <cell r="AD339">
            <v>23.0769230769231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8.4</v>
          </cell>
          <cell r="AO339">
            <v>13</v>
          </cell>
          <cell r="AP339">
            <v>11</v>
          </cell>
          <cell r="AQ339">
            <v>228.553846153846</v>
          </cell>
          <cell r="AR339">
            <v>2</v>
          </cell>
          <cell r="AS339">
            <v>0.5</v>
          </cell>
        </row>
        <row r="339">
          <cell r="AU339">
            <v>0</v>
          </cell>
          <cell r="AV339">
            <v>4.73449292307692</v>
          </cell>
          <cell r="AW339">
            <v>100</v>
          </cell>
          <cell r="AX339">
            <v>125.319353230769</v>
          </cell>
        </row>
        <row r="340">
          <cell r="B340">
            <v>1476</v>
          </cell>
          <cell r="C340" t="str">
            <v>កែវ ចិន្ដា</v>
          </cell>
          <cell r="D340" t="str">
            <v>KEO CHENDA</v>
          </cell>
          <cell r="E340">
            <v>44551</v>
          </cell>
          <cell r="F340">
            <v>90596061</v>
          </cell>
          <cell r="G340">
            <v>31884</v>
          </cell>
          <cell r="H340" t="str">
            <v>F</v>
          </cell>
          <cell r="I340" t="str">
            <v>电脑车</v>
          </cell>
          <cell r="J340">
            <v>0</v>
          </cell>
          <cell r="K340">
            <v>0</v>
          </cell>
          <cell r="L340">
            <v>200</v>
          </cell>
          <cell r="M340">
            <v>7.69230769230769</v>
          </cell>
          <cell r="N340">
            <v>21</v>
          </cell>
          <cell r="O340">
            <v>1</v>
          </cell>
          <cell r="P340">
            <v>22</v>
          </cell>
          <cell r="Q340">
            <v>26</v>
          </cell>
          <cell r="R340">
            <v>169.230769230769</v>
          </cell>
          <cell r="S340">
            <v>1</v>
          </cell>
          <cell r="T340">
            <v>3.84615384615384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3</v>
          </cell>
          <cell r="AD340">
            <v>23.0769230769231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8.4</v>
          </cell>
          <cell r="AO340">
            <v>13</v>
          </cell>
          <cell r="AP340">
            <v>11</v>
          </cell>
          <cell r="AQ340">
            <v>228.553846153846</v>
          </cell>
          <cell r="AR340">
            <v>2</v>
          </cell>
          <cell r="AS340">
            <v>0.5</v>
          </cell>
        </row>
        <row r="340">
          <cell r="AU340">
            <v>0</v>
          </cell>
          <cell r="AV340">
            <v>4.73449292307692</v>
          </cell>
          <cell r="AW340">
            <v>100</v>
          </cell>
          <cell r="AX340">
            <v>125.319353230769</v>
          </cell>
        </row>
        <row r="341">
          <cell r="B341">
            <v>1491</v>
          </cell>
          <cell r="C341" t="str">
            <v>កែវ រស្មី</v>
          </cell>
          <cell r="D341" t="str">
            <v>KEO RAKSMEY</v>
          </cell>
          <cell r="E341">
            <v>44555</v>
          </cell>
          <cell r="F341">
            <v>90910255</v>
          </cell>
          <cell r="G341">
            <v>37191</v>
          </cell>
          <cell r="H341" t="str">
            <v>M</v>
          </cell>
          <cell r="I341" t="str">
            <v>电脑车</v>
          </cell>
          <cell r="J341">
            <v>0</v>
          </cell>
          <cell r="K341">
            <v>0</v>
          </cell>
          <cell r="L341">
            <v>200</v>
          </cell>
          <cell r="M341">
            <v>7.69230769230769</v>
          </cell>
          <cell r="N341">
            <v>20.875</v>
          </cell>
          <cell r="O341">
            <v>1</v>
          </cell>
          <cell r="P341">
            <v>21.875</v>
          </cell>
          <cell r="Q341">
            <v>26</v>
          </cell>
          <cell r="R341">
            <v>168.269230769231</v>
          </cell>
          <cell r="S341">
            <v>1</v>
          </cell>
          <cell r="T341">
            <v>3.84615384615384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0.125</v>
          </cell>
          <cell r="AA341">
            <v>0</v>
          </cell>
          <cell r="AB341">
            <v>0</v>
          </cell>
          <cell r="AC341">
            <v>3</v>
          </cell>
          <cell r="AD341">
            <v>23.0769230769231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8.4</v>
          </cell>
          <cell r="AO341">
            <v>13</v>
          </cell>
          <cell r="AP341">
            <v>10.9</v>
          </cell>
          <cell r="AQ341">
            <v>227.492307692308</v>
          </cell>
          <cell r="AR341">
            <v>2</v>
          </cell>
          <cell r="AS341">
            <v>0.5</v>
          </cell>
        </row>
        <row r="341">
          <cell r="AU341">
            <v>0</v>
          </cell>
          <cell r="AV341">
            <v>4.71250315384615</v>
          </cell>
          <cell r="AW341">
            <v>100</v>
          </cell>
          <cell r="AX341">
            <v>124.279804538461</v>
          </cell>
        </row>
        <row r="342">
          <cell r="B342">
            <v>1631</v>
          </cell>
          <cell r="C342" t="str">
            <v>កែវ ហ៊ន់</v>
          </cell>
          <cell r="D342" t="str">
            <v>KEIV HON</v>
          </cell>
          <cell r="E342">
            <v>44579</v>
          </cell>
          <cell r="F342">
            <v>90661210</v>
          </cell>
          <cell r="G342">
            <v>28961</v>
          </cell>
          <cell r="H342" t="str">
            <v>M</v>
          </cell>
          <cell r="I342" t="str">
            <v>电脑车</v>
          </cell>
          <cell r="J342">
            <v>0</v>
          </cell>
          <cell r="K342">
            <v>0</v>
          </cell>
          <cell r="L342">
            <v>200</v>
          </cell>
          <cell r="M342">
            <v>7.69230769230769</v>
          </cell>
          <cell r="N342">
            <v>20.5</v>
          </cell>
          <cell r="O342">
            <v>1</v>
          </cell>
          <cell r="P342">
            <v>21.5</v>
          </cell>
          <cell r="Q342">
            <v>26</v>
          </cell>
          <cell r="R342">
            <v>165.384615384615</v>
          </cell>
          <cell r="S342">
            <v>1</v>
          </cell>
          <cell r="T342">
            <v>3.84615384615384</v>
          </cell>
          <cell r="U342">
            <v>1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0.5</v>
          </cell>
          <cell r="AA342">
            <v>0</v>
          </cell>
          <cell r="AB342">
            <v>0</v>
          </cell>
          <cell r="AC342">
            <v>3</v>
          </cell>
          <cell r="AD342">
            <v>23.0769230769231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1.44230769230769</v>
          </cell>
          <cell r="AM342">
            <v>0.25</v>
          </cell>
          <cell r="AN342">
            <v>8.2</v>
          </cell>
          <cell r="AO342">
            <v>13</v>
          </cell>
          <cell r="AP342">
            <v>10.7</v>
          </cell>
          <cell r="AQ342">
            <v>225.9</v>
          </cell>
          <cell r="AR342">
            <v>2</v>
          </cell>
          <cell r="AS342">
            <v>0.5</v>
          </cell>
        </row>
        <row r="342">
          <cell r="AU342">
            <v>0</v>
          </cell>
          <cell r="AV342">
            <v>4.6795185</v>
          </cell>
          <cell r="AW342">
            <v>100</v>
          </cell>
          <cell r="AX342">
            <v>122.7204815</v>
          </cell>
        </row>
        <row r="343">
          <cell r="B343">
            <v>1830</v>
          </cell>
          <cell r="C343" t="str">
            <v>និន សារិន</v>
          </cell>
          <cell r="D343" t="str">
            <v>NIN SARIN</v>
          </cell>
          <cell r="E343">
            <v>44607</v>
          </cell>
          <cell r="F343">
            <v>90917983</v>
          </cell>
          <cell r="G343">
            <v>37061</v>
          </cell>
          <cell r="H343" t="str">
            <v>M</v>
          </cell>
          <cell r="I343" t="str">
            <v>电脑车</v>
          </cell>
          <cell r="J343">
            <v>0</v>
          </cell>
          <cell r="K343">
            <v>0</v>
          </cell>
          <cell r="L343">
            <v>200</v>
          </cell>
          <cell r="M343">
            <v>7.69230769230769</v>
          </cell>
          <cell r="N343">
            <v>21</v>
          </cell>
          <cell r="O343">
            <v>1</v>
          </cell>
          <cell r="P343">
            <v>22</v>
          </cell>
          <cell r="Q343">
            <v>26</v>
          </cell>
          <cell r="R343">
            <v>169.230769230769</v>
          </cell>
          <cell r="S343">
            <v>1</v>
          </cell>
          <cell r="T343">
            <v>3.84615384615384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0.5</v>
          </cell>
          <cell r="AA343">
            <v>0</v>
          </cell>
          <cell r="AB343">
            <v>0</v>
          </cell>
          <cell r="AC343">
            <v>2</v>
          </cell>
          <cell r="AD343">
            <v>15.3846153846154</v>
          </cell>
          <cell r="AE343">
            <v>0</v>
          </cell>
          <cell r="AF343">
            <v>0</v>
          </cell>
          <cell r="AG343">
            <v>0.5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8.4</v>
          </cell>
          <cell r="AO343">
            <v>13</v>
          </cell>
          <cell r="AP343">
            <v>11</v>
          </cell>
          <cell r="AQ343">
            <v>220.861538461538</v>
          </cell>
          <cell r="AR343">
            <v>2</v>
          </cell>
          <cell r="AS343">
            <v>0.5</v>
          </cell>
        </row>
        <row r="343">
          <cell r="AU343">
            <v>0</v>
          </cell>
          <cell r="AV343">
            <v>4.57514676923077</v>
          </cell>
          <cell r="AW343">
            <v>100</v>
          </cell>
          <cell r="AX343">
            <v>117.786391692308</v>
          </cell>
        </row>
        <row r="344">
          <cell r="B344">
            <v>1221</v>
          </cell>
          <cell r="C344" t="str">
            <v>សុខ ឡុន</v>
          </cell>
          <cell r="D344" t="str">
            <v>SOK LOUN</v>
          </cell>
          <cell r="E344">
            <v>44477</v>
          </cell>
          <cell r="F344" t="str">
            <v>090564214</v>
          </cell>
          <cell r="G344">
            <v>33145</v>
          </cell>
          <cell r="H344" t="str">
            <v>M</v>
          </cell>
          <cell r="I344" t="e">
            <v>#N/A</v>
          </cell>
          <cell r="J344">
            <v>0</v>
          </cell>
          <cell r="K344">
            <v>0</v>
          </cell>
          <cell r="L344">
            <v>200</v>
          </cell>
          <cell r="M344">
            <v>7.69230769230769</v>
          </cell>
          <cell r="N344">
            <v>21</v>
          </cell>
          <cell r="O344">
            <v>1</v>
          </cell>
          <cell r="P344">
            <v>22</v>
          </cell>
          <cell r="Q344">
            <v>26</v>
          </cell>
          <cell r="R344">
            <v>169.230769230769</v>
          </cell>
          <cell r="S344">
            <v>1</v>
          </cell>
          <cell r="T344">
            <v>3.84615384615384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3</v>
          </cell>
          <cell r="AD344">
            <v>23.0769230769231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8.4</v>
          </cell>
          <cell r="AO344">
            <v>13</v>
          </cell>
          <cell r="AP344">
            <v>11</v>
          </cell>
          <cell r="AQ344">
            <v>228.553846153846</v>
          </cell>
          <cell r="AR344">
            <v>2</v>
          </cell>
          <cell r="AS344">
            <v>0.5</v>
          </cell>
        </row>
        <row r="344">
          <cell r="AU344">
            <v>0</v>
          </cell>
          <cell r="AV344">
            <v>4.73449292307692</v>
          </cell>
          <cell r="AW344">
            <v>100</v>
          </cell>
          <cell r="AX344">
            <v>125.319353230769</v>
          </cell>
        </row>
        <row r="345">
          <cell r="B345">
            <v>894</v>
          </cell>
          <cell r="C345" t="str">
            <v>យី ស្រីពេជ្រ</v>
          </cell>
          <cell r="D345" t="str">
            <v>YI SREYPECH</v>
          </cell>
          <cell r="E345">
            <v>44320</v>
          </cell>
          <cell r="F345" t="str">
            <v>090891795</v>
          </cell>
          <cell r="G345">
            <v>36892</v>
          </cell>
          <cell r="H345" t="str">
            <v>F</v>
          </cell>
          <cell r="I345" t="e">
            <v>#N/A</v>
          </cell>
          <cell r="J345">
            <v>0</v>
          </cell>
          <cell r="K345">
            <v>0</v>
          </cell>
          <cell r="L345">
            <v>200</v>
          </cell>
          <cell r="M345">
            <v>7.69230769230769</v>
          </cell>
          <cell r="N345">
            <v>21.5</v>
          </cell>
          <cell r="O345">
            <v>1</v>
          </cell>
          <cell r="P345">
            <v>22.5</v>
          </cell>
          <cell r="Q345">
            <v>26</v>
          </cell>
          <cell r="R345">
            <v>173.076923076923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1.5</v>
          </cell>
          <cell r="AA345">
            <v>0</v>
          </cell>
          <cell r="AB345">
            <v>0</v>
          </cell>
          <cell r="AC345">
            <v>2</v>
          </cell>
          <cell r="AD345">
            <v>15.3846153846154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8.6</v>
          </cell>
          <cell r="AO345">
            <v>13</v>
          </cell>
          <cell r="AP345">
            <v>11.2</v>
          </cell>
          <cell r="AQ345">
            <v>221.261538461538</v>
          </cell>
          <cell r="AR345">
            <v>2</v>
          </cell>
          <cell r="AS345">
            <v>0.5</v>
          </cell>
        </row>
        <row r="345">
          <cell r="AU345">
            <v>0</v>
          </cell>
        </row>
        <row r="345">
          <cell r="AW345">
            <v>100</v>
          </cell>
          <cell r="AX345">
            <v>122.761538461538</v>
          </cell>
        </row>
        <row r="346">
          <cell r="B346" t="str">
            <v>合计：</v>
          </cell>
          <cell r="C346" t="str">
            <v>电脑车</v>
          </cell>
          <cell r="D346">
            <v>11</v>
          </cell>
        </row>
        <row r="346">
          <cell r="I346" t="str">
            <v>电脑车</v>
          </cell>
        </row>
        <row r="346">
          <cell r="L346">
            <v>2200</v>
          </cell>
          <cell r="M346">
            <v>84.6153846153846</v>
          </cell>
          <cell r="N346">
            <v>229.25</v>
          </cell>
          <cell r="O346">
            <v>11</v>
          </cell>
          <cell r="P346">
            <v>240.25</v>
          </cell>
          <cell r="Q346">
            <v>286</v>
          </cell>
          <cell r="R346">
            <v>1848.07692307692</v>
          </cell>
          <cell r="S346">
            <v>10</v>
          </cell>
          <cell r="T346">
            <v>38.4615384615385</v>
          </cell>
          <cell r="U346">
            <v>1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3.25</v>
          </cell>
          <cell r="AA346">
            <v>0</v>
          </cell>
          <cell r="AB346">
            <v>0</v>
          </cell>
          <cell r="AC346">
            <v>30</v>
          </cell>
          <cell r="AD346">
            <v>230.769230769231</v>
          </cell>
          <cell r="AE346">
            <v>0</v>
          </cell>
          <cell r="AF346">
            <v>0</v>
          </cell>
          <cell r="AG346">
            <v>2.5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1.44230769230769</v>
          </cell>
          <cell r="AM346">
            <v>0.25</v>
          </cell>
          <cell r="AN346">
            <v>91.7</v>
          </cell>
          <cell r="AO346">
            <v>143</v>
          </cell>
          <cell r="AP346">
            <v>119.9</v>
          </cell>
          <cell r="AQ346">
            <v>2473.6</v>
          </cell>
          <cell r="AR346">
            <v>23</v>
          </cell>
          <cell r="AS346">
            <v>5.5</v>
          </cell>
          <cell r="AT346">
            <v>0</v>
          </cell>
          <cell r="AU346">
            <v>0</v>
          </cell>
          <cell r="AV346">
            <v>46.6571912307692</v>
          </cell>
          <cell r="AW346">
            <v>1100</v>
          </cell>
          <cell r="AX346">
            <v>1344.44280876923</v>
          </cell>
        </row>
        <row r="347">
          <cell r="B347">
            <v>282</v>
          </cell>
          <cell r="C347" t="str">
            <v>ម៉ៅ សាវ៉េត</v>
          </cell>
          <cell r="D347" t="str">
            <v>MAO SAVET</v>
          </cell>
          <cell r="E347">
            <v>44109</v>
          </cell>
          <cell r="F347" t="str">
            <v>090665392</v>
          </cell>
          <cell r="G347">
            <v>32234</v>
          </cell>
          <cell r="H347" t="str">
            <v>F</v>
          </cell>
          <cell r="I347" t="str">
            <v>裁断</v>
          </cell>
          <cell r="J347">
            <v>0</v>
          </cell>
          <cell r="K347">
            <v>3</v>
          </cell>
          <cell r="L347">
            <v>200</v>
          </cell>
          <cell r="M347">
            <v>7.69230769230769</v>
          </cell>
          <cell r="N347">
            <v>22</v>
          </cell>
          <cell r="O347">
            <v>1</v>
          </cell>
          <cell r="P347">
            <v>23</v>
          </cell>
          <cell r="Q347">
            <v>26</v>
          </cell>
          <cell r="R347">
            <v>176.923076923077</v>
          </cell>
          <cell r="S347">
            <v>1</v>
          </cell>
          <cell r="T347">
            <v>3.84615384615384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2</v>
          </cell>
          <cell r="AD347">
            <v>15.3846153846154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8.8</v>
          </cell>
          <cell r="AO347">
            <v>13</v>
          </cell>
          <cell r="AP347">
            <v>11.5</v>
          </cell>
          <cell r="AQ347">
            <v>229.453846153846</v>
          </cell>
          <cell r="AR347">
            <v>3</v>
          </cell>
          <cell r="AS347">
            <v>0.5</v>
          </cell>
        </row>
        <row r="347">
          <cell r="AU347">
            <v>0</v>
          </cell>
          <cell r="AV347">
            <v>4.75313642307692</v>
          </cell>
          <cell r="AW347">
            <v>100</v>
          </cell>
          <cell r="AX347">
            <v>127.200709730769</v>
          </cell>
        </row>
        <row r="348">
          <cell r="B348">
            <v>564</v>
          </cell>
          <cell r="C348" t="str">
            <v>ស៊ន់ តែង</v>
          </cell>
          <cell r="D348" t="str">
            <v>SON TOENG</v>
          </cell>
          <cell r="E348">
            <v>44139</v>
          </cell>
          <cell r="F348" t="str">
            <v>090547271</v>
          </cell>
          <cell r="G348">
            <v>30117</v>
          </cell>
          <cell r="H348" t="str">
            <v>F</v>
          </cell>
          <cell r="I348" t="e">
            <v>#N/A</v>
          </cell>
          <cell r="J348">
            <v>0</v>
          </cell>
          <cell r="K348">
            <v>2</v>
          </cell>
          <cell r="L348">
            <v>200</v>
          </cell>
          <cell r="M348">
            <v>7.69230769230769</v>
          </cell>
          <cell r="N348">
            <v>21</v>
          </cell>
          <cell r="O348">
            <v>1</v>
          </cell>
          <cell r="P348">
            <v>22</v>
          </cell>
          <cell r="Q348">
            <v>26</v>
          </cell>
          <cell r="R348">
            <v>169.230769230769</v>
          </cell>
          <cell r="S348">
            <v>1</v>
          </cell>
          <cell r="T348">
            <v>3.84615384615384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2</v>
          </cell>
          <cell r="AD348">
            <v>15.3846153846154</v>
          </cell>
          <cell r="AE348">
            <v>1</v>
          </cell>
          <cell r="AF348">
            <v>7.69230769230769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8.4</v>
          </cell>
          <cell r="AO348">
            <v>13</v>
          </cell>
          <cell r="AP348">
            <v>11</v>
          </cell>
          <cell r="AQ348">
            <v>228.553846153846</v>
          </cell>
          <cell r="AR348">
            <v>3</v>
          </cell>
          <cell r="AS348">
            <v>0.5</v>
          </cell>
        </row>
        <row r="348">
          <cell r="AU348">
            <v>0</v>
          </cell>
          <cell r="AV348">
            <v>4.73449292307692</v>
          </cell>
          <cell r="AW348">
            <v>100</v>
          </cell>
          <cell r="AX348">
            <v>126.319353230769</v>
          </cell>
        </row>
        <row r="349">
          <cell r="B349">
            <v>640</v>
          </cell>
          <cell r="C349" t="str">
            <v>ព្រុំ ដានី</v>
          </cell>
          <cell r="D349" t="str">
            <v>PRUM DANY</v>
          </cell>
          <cell r="E349">
            <v>44186</v>
          </cell>
          <cell r="F349" t="str">
            <v>090703829</v>
          </cell>
          <cell r="G349">
            <v>30777</v>
          </cell>
          <cell r="H349" t="str">
            <v>F</v>
          </cell>
          <cell r="I349" t="str">
            <v>裁断</v>
          </cell>
          <cell r="J349">
            <v>0</v>
          </cell>
          <cell r="K349">
            <v>0</v>
          </cell>
          <cell r="L349">
            <v>200</v>
          </cell>
          <cell r="M349">
            <v>7.69230769230769</v>
          </cell>
          <cell r="N349">
            <v>22</v>
          </cell>
          <cell r="O349">
            <v>1</v>
          </cell>
          <cell r="P349">
            <v>23</v>
          </cell>
          <cell r="Q349">
            <v>26</v>
          </cell>
          <cell r="R349">
            <v>176.923076923077</v>
          </cell>
          <cell r="S349">
            <v>1</v>
          </cell>
          <cell r="T349">
            <v>3.84615384615384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</v>
          </cell>
          <cell r="AA349">
            <v>0</v>
          </cell>
          <cell r="AB349">
            <v>0</v>
          </cell>
          <cell r="AC349">
            <v>1</v>
          </cell>
          <cell r="AD349">
            <v>7.69230769230769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8.8</v>
          </cell>
          <cell r="AO349">
            <v>13</v>
          </cell>
          <cell r="AP349">
            <v>11.5</v>
          </cell>
          <cell r="AQ349">
            <v>221.761538461538</v>
          </cell>
          <cell r="AR349">
            <v>3</v>
          </cell>
          <cell r="AS349">
            <v>0.5</v>
          </cell>
        </row>
        <row r="349">
          <cell r="AU349">
            <v>0</v>
          </cell>
          <cell r="AV349">
            <v>4.59379026923077</v>
          </cell>
          <cell r="AW349">
            <v>100</v>
          </cell>
          <cell r="AX349">
            <v>119.667748192308</v>
          </cell>
        </row>
        <row r="350">
          <cell r="B350">
            <v>748</v>
          </cell>
          <cell r="C350" t="str">
            <v>អ៊ិន សុផៃ</v>
          </cell>
          <cell r="D350" t="str">
            <v>IN SOPHAI</v>
          </cell>
          <cell r="E350">
            <v>44272</v>
          </cell>
          <cell r="F350" t="str">
            <v>090834685</v>
          </cell>
          <cell r="G350">
            <v>29130</v>
          </cell>
          <cell r="H350" t="str">
            <v>F</v>
          </cell>
          <cell r="I350" t="str">
            <v>裁断</v>
          </cell>
          <cell r="J350">
            <v>0</v>
          </cell>
          <cell r="K350">
            <v>0</v>
          </cell>
          <cell r="L350">
            <v>200</v>
          </cell>
          <cell r="M350">
            <v>7.69230769230769</v>
          </cell>
          <cell r="N350">
            <v>22</v>
          </cell>
          <cell r="O350">
            <v>1</v>
          </cell>
          <cell r="P350">
            <v>23</v>
          </cell>
          <cell r="Q350">
            <v>26</v>
          </cell>
          <cell r="R350">
            <v>176.923076923077</v>
          </cell>
          <cell r="S350">
            <v>1</v>
          </cell>
          <cell r="T350">
            <v>3.84615384615384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2</v>
          </cell>
          <cell r="AD350">
            <v>15.3846153846154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8.8</v>
          </cell>
          <cell r="AO350">
            <v>13</v>
          </cell>
          <cell r="AP350">
            <v>11.5</v>
          </cell>
          <cell r="AQ350">
            <v>229.453846153846</v>
          </cell>
          <cell r="AR350">
            <v>3</v>
          </cell>
          <cell r="AS350">
            <v>0.5</v>
          </cell>
        </row>
        <row r="350">
          <cell r="AU350">
            <v>0</v>
          </cell>
          <cell r="AV350">
            <v>4.75313642307692</v>
          </cell>
          <cell r="AW350">
            <v>100</v>
          </cell>
          <cell r="AX350">
            <v>127.200709730769</v>
          </cell>
        </row>
        <row r="351">
          <cell r="B351">
            <v>747</v>
          </cell>
          <cell r="C351" t="str">
            <v>វ៉ាន់ វីសារ</v>
          </cell>
          <cell r="D351" t="str">
            <v>VAN VISA</v>
          </cell>
          <cell r="E351">
            <v>44277</v>
          </cell>
          <cell r="F351" t="str">
            <v>09000560436</v>
          </cell>
          <cell r="G351">
            <v>37603</v>
          </cell>
          <cell r="H351" t="str">
            <v>F</v>
          </cell>
          <cell r="I351" t="str">
            <v>裁断</v>
          </cell>
          <cell r="J351">
            <v>0</v>
          </cell>
          <cell r="K351">
            <v>0</v>
          </cell>
          <cell r="L351">
            <v>200</v>
          </cell>
          <cell r="M351">
            <v>7.69230769230769</v>
          </cell>
          <cell r="N351">
            <v>22</v>
          </cell>
          <cell r="O351">
            <v>1</v>
          </cell>
          <cell r="P351">
            <v>23</v>
          </cell>
          <cell r="Q351">
            <v>26</v>
          </cell>
          <cell r="R351">
            <v>176.923076923077</v>
          </cell>
          <cell r="S351">
            <v>1</v>
          </cell>
          <cell r="T351">
            <v>3.84615384615384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2</v>
          </cell>
          <cell r="AD351">
            <v>15.3846153846154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8.8</v>
          </cell>
          <cell r="AO351">
            <v>13</v>
          </cell>
          <cell r="AP351">
            <v>11.5</v>
          </cell>
          <cell r="AQ351">
            <v>229.453846153846</v>
          </cell>
          <cell r="AR351">
            <v>3</v>
          </cell>
          <cell r="AS351">
            <v>0.5</v>
          </cell>
        </row>
        <row r="351">
          <cell r="AU351">
            <v>0</v>
          </cell>
          <cell r="AV351">
            <v>4.75313642307692</v>
          </cell>
          <cell r="AW351">
            <v>100</v>
          </cell>
          <cell r="AX351">
            <v>127.200709730769</v>
          </cell>
        </row>
        <row r="352">
          <cell r="B352">
            <v>887</v>
          </cell>
          <cell r="C352" t="str">
            <v>ទេព ចំរើន</v>
          </cell>
          <cell r="D352" t="str">
            <v>TEP CHAMROEUN</v>
          </cell>
          <cell r="E352">
            <v>44314</v>
          </cell>
          <cell r="F352" t="str">
            <v>090702696</v>
          </cell>
          <cell r="G352">
            <v>34885</v>
          </cell>
          <cell r="H352" t="str">
            <v>F</v>
          </cell>
          <cell r="I352" t="str">
            <v>裁断</v>
          </cell>
          <cell r="J352">
            <v>0</v>
          </cell>
          <cell r="K352">
            <v>0</v>
          </cell>
          <cell r="L352">
            <v>200</v>
          </cell>
          <cell r="M352">
            <v>7.69230769230769</v>
          </cell>
          <cell r="N352">
            <v>23.5</v>
          </cell>
          <cell r="O352">
            <v>1</v>
          </cell>
          <cell r="P352">
            <v>24.5</v>
          </cell>
          <cell r="Q352">
            <v>26</v>
          </cell>
          <cell r="R352">
            <v>188.461538461538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0.5</v>
          </cell>
          <cell r="AA352">
            <v>0</v>
          </cell>
          <cell r="AB352">
            <v>0</v>
          </cell>
          <cell r="AC352">
            <v>1</v>
          </cell>
          <cell r="AD352">
            <v>7.69230769230769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9.4</v>
          </cell>
          <cell r="AO352">
            <v>13</v>
          </cell>
          <cell r="AP352">
            <v>12.2</v>
          </cell>
          <cell r="AQ352">
            <v>230.753846153846</v>
          </cell>
          <cell r="AR352">
            <v>2</v>
          </cell>
          <cell r="AS352">
            <v>0.5</v>
          </cell>
        </row>
        <row r="352">
          <cell r="AU352">
            <v>0</v>
          </cell>
          <cell r="AV352">
            <v>4.78006592307692</v>
          </cell>
          <cell r="AW352">
            <v>100</v>
          </cell>
          <cell r="AX352">
            <v>127.473780230769</v>
          </cell>
        </row>
        <row r="353">
          <cell r="B353">
            <v>918</v>
          </cell>
          <cell r="C353" t="str">
            <v>សន ឆាត</v>
          </cell>
          <cell r="D353" t="str">
            <v>SORN CHHAT</v>
          </cell>
          <cell r="E353">
            <v>44326</v>
          </cell>
          <cell r="F353" t="str">
            <v>090919110</v>
          </cell>
          <cell r="G353">
            <v>37654</v>
          </cell>
          <cell r="H353" t="str">
            <v>M</v>
          </cell>
          <cell r="I353" t="str">
            <v>裁断</v>
          </cell>
          <cell r="J353">
            <v>0</v>
          </cell>
          <cell r="K353">
            <v>0</v>
          </cell>
          <cell r="L353">
            <v>200</v>
          </cell>
          <cell r="M353">
            <v>7.69230769230769</v>
          </cell>
          <cell r="N353">
            <v>20.5</v>
          </cell>
          <cell r="O353">
            <v>1</v>
          </cell>
          <cell r="P353">
            <v>21.5</v>
          </cell>
          <cell r="Q353">
            <v>26</v>
          </cell>
          <cell r="R353">
            <v>165.384615384615</v>
          </cell>
          <cell r="S353">
            <v>1</v>
          </cell>
          <cell r="T353">
            <v>3.84615384615384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1.5</v>
          </cell>
          <cell r="AA353">
            <v>0</v>
          </cell>
          <cell r="AB353">
            <v>0</v>
          </cell>
          <cell r="AC353">
            <v>2</v>
          </cell>
          <cell r="AD353">
            <v>15.3846153846154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8.2</v>
          </cell>
          <cell r="AO353">
            <v>13</v>
          </cell>
          <cell r="AP353">
            <v>10.7</v>
          </cell>
          <cell r="AQ353">
            <v>216.515384615385</v>
          </cell>
          <cell r="AR353">
            <v>2</v>
          </cell>
          <cell r="AS353">
            <v>0.5</v>
          </cell>
        </row>
        <row r="353">
          <cell r="AU353">
            <v>0</v>
          </cell>
          <cell r="AV353">
            <v>4.48511619230769</v>
          </cell>
          <cell r="AW353">
            <v>100</v>
          </cell>
          <cell r="AX353">
            <v>113.530268423077</v>
          </cell>
        </row>
        <row r="354">
          <cell r="B354">
            <v>1083</v>
          </cell>
          <cell r="C354" t="str">
            <v>ព្រំ ចន្ថន</v>
          </cell>
          <cell r="D354" t="str">
            <v>PRUM CHANTHON</v>
          </cell>
          <cell r="E354">
            <v>44417</v>
          </cell>
          <cell r="F354" t="str">
            <v>090618804</v>
          </cell>
          <cell r="G354">
            <v>35588</v>
          </cell>
          <cell r="H354" t="str">
            <v>M</v>
          </cell>
          <cell r="I354" t="str">
            <v>裁断</v>
          </cell>
          <cell r="J354">
            <v>0</v>
          </cell>
          <cell r="K354">
            <v>0</v>
          </cell>
          <cell r="L354">
            <v>200</v>
          </cell>
          <cell r="M354">
            <v>7.69230769230769</v>
          </cell>
          <cell r="N354">
            <v>21</v>
          </cell>
          <cell r="O354">
            <v>1</v>
          </cell>
          <cell r="P354">
            <v>22</v>
          </cell>
          <cell r="Q354">
            <v>26</v>
          </cell>
          <cell r="R354">
            <v>169.230769230769</v>
          </cell>
          <cell r="S354">
            <v>1</v>
          </cell>
          <cell r="T354">
            <v>3.84615384615384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</v>
          </cell>
          <cell r="AA354">
            <v>0</v>
          </cell>
          <cell r="AB354">
            <v>0</v>
          </cell>
          <cell r="AC354">
            <v>2</v>
          </cell>
          <cell r="AD354">
            <v>15.3846153846154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8.4</v>
          </cell>
          <cell r="AO354">
            <v>13</v>
          </cell>
          <cell r="AP354">
            <v>11</v>
          </cell>
          <cell r="AQ354">
            <v>220.861538461538</v>
          </cell>
          <cell r="AR354">
            <v>2</v>
          </cell>
          <cell r="AS354">
            <v>0.5</v>
          </cell>
        </row>
        <row r="354">
          <cell r="AU354">
            <v>0</v>
          </cell>
          <cell r="AV354">
            <v>4.57514676923077</v>
          </cell>
          <cell r="AW354">
            <v>100</v>
          </cell>
          <cell r="AX354">
            <v>117.786391692308</v>
          </cell>
        </row>
        <row r="355">
          <cell r="B355">
            <v>1172</v>
          </cell>
          <cell r="C355" t="str">
            <v>រស់ សុផល</v>
          </cell>
          <cell r="D355" t="str">
            <v>ROS SOPHAL</v>
          </cell>
          <cell r="E355">
            <v>44431</v>
          </cell>
          <cell r="F355" t="str">
            <v>090556447</v>
          </cell>
          <cell r="G355">
            <v>29692</v>
          </cell>
          <cell r="H355" t="str">
            <v>F</v>
          </cell>
          <cell r="I355" t="str">
            <v>裁断</v>
          </cell>
          <cell r="J355">
            <v>0</v>
          </cell>
          <cell r="K355">
            <v>0</v>
          </cell>
          <cell r="L355">
            <v>200</v>
          </cell>
          <cell r="M355">
            <v>7.69230769230769</v>
          </cell>
          <cell r="N355">
            <v>22</v>
          </cell>
          <cell r="O355">
            <v>1</v>
          </cell>
          <cell r="P355">
            <v>23</v>
          </cell>
          <cell r="Q355">
            <v>26</v>
          </cell>
          <cell r="R355">
            <v>176.923076923077</v>
          </cell>
          <cell r="S355">
            <v>1</v>
          </cell>
          <cell r="T355">
            <v>3.84615384615384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2</v>
          </cell>
          <cell r="AD355">
            <v>15.3846153846154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8.8</v>
          </cell>
          <cell r="AO355">
            <v>13</v>
          </cell>
          <cell r="AP355">
            <v>11.5</v>
          </cell>
          <cell r="AQ355">
            <v>229.453846153846</v>
          </cell>
          <cell r="AR355">
            <v>2</v>
          </cell>
          <cell r="AS355">
            <v>0.5</v>
          </cell>
        </row>
        <row r="355">
          <cell r="AU355">
            <v>0</v>
          </cell>
          <cell r="AV355">
            <v>4.75313642307692</v>
          </cell>
          <cell r="AW355">
            <v>100</v>
          </cell>
          <cell r="AX355">
            <v>126.200709730769</v>
          </cell>
        </row>
        <row r="356">
          <cell r="B356">
            <v>1209</v>
          </cell>
          <cell r="C356" t="str">
            <v>ចាន់ ស្រីកែវ</v>
          </cell>
          <cell r="D356" t="str">
            <v>CHANN SREYKEO</v>
          </cell>
          <cell r="E356">
            <v>44454</v>
          </cell>
          <cell r="F356" t="str">
            <v>090711304</v>
          </cell>
          <cell r="G356">
            <v>36731</v>
          </cell>
          <cell r="H356" t="str">
            <v>F</v>
          </cell>
          <cell r="I356" t="str">
            <v>裁断</v>
          </cell>
          <cell r="J356">
            <v>0</v>
          </cell>
          <cell r="K356">
            <v>0</v>
          </cell>
          <cell r="L356">
            <v>200</v>
          </cell>
          <cell r="M356">
            <v>7.69230769230769</v>
          </cell>
          <cell r="N356">
            <v>22</v>
          </cell>
          <cell r="O356">
            <v>1</v>
          </cell>
          <cell r="P356">
            <v>23</v>
          </cell>
          <cell r="Q356">
            <v>26</v>
          </cell>
          <cell r="R356">
            <v>176.923076923077</v>
          </cell>
          <cell r="S356">
            <v>1</v>
          </cell>
          <cell r="T356">
            <v>3.84615384615384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2</v>
          </cell>
          <cell r="AD356">
            <v>15.3846153846154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8.8</v>
          </cell>
          <cell r="AO356">
            <v>13</v>
          </cell>
          <cell r="AP356">
            <v>11.5</v>
          </cell>
          <cell r="AQ356">
            <v>229.453846153846</v>
          </cell>
          <cell r="AR356">
            <v>2</v>
          </cell>
          <cell r="AS356">
            <v>0.5</v>
          </cell>
        </row>
        <row r="356">
          <cell r="AU356">
            <v>0</v>
          </cell>
          <cell r="AV356">
            <v>4.75313642307692</v>
          </cell>
          <cell r="AW356">
            <v>100</v>
          </cell>
          <cell r="AX356">
            <v>126.200709730769</v>
          </cell>
        </row>
        <row r="357">
          <cell r="B357">
            <v>1228</v>
          </cell>
          <cell r="C357" t="str">
            <v>ហេង មិនា</v>
          </cell>
          <cell r="D357" t="str">
            <v>HENG MENEA</v>
          </cell>
          <cell r="E357">
            <v>44482</v>
          </cell>
          <cell r="F357" t="str">
            <v>090920265</v>
          </cell>
          <cell r="G357">
            <v>37176</v>
          </cell>
          <cell r="H357" t="str">
            <v>F</v>
          </cell>
          <cell r="I357" t="str">
            <v>裁断</v>
          </cell>
          <cell r="J357">
            <v>0</v>
          </cell>
          <cell r="K357">
            <v>0</v>
          </cell>
          <cell r="L357">
            <v>200</v>
          </cell>
          <cell r="M357">
            <v>7.69230769230769</v>
          </cell>
          <cell r="N357">
            <v>21.5</v>
          </cell>
          <cell r="O357">
            <v>1</v>
          </cell>
          <cell r="P357">
            <v>22.5</v>
          </cell>
          <cell r="Q357">
            <v>26</v>
          </cell>
          <cell r="R357">
            <v>173.076923076923</v>
          </cell>
          <cell r="S357">
            <v>0</v>
          </cell>
          <cell r="T357">
            <v>0</v>
          </cell>
          <cell r="U357">
            <v>27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1.5</v>
          </cell>
          <cell r="AA357">
            <v>0</v>
          </cell>
          <cell r="AB357">
            <v>0</v>
          </cell>
          <cell r="AC357">
            <v>2</v>
          </cell>
          <cell r="AD357">
            <v>15.3846153846154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38.9423076923077</v>
          </cell>
          <cell r="AM357">
            <v>6.75</v>
          </cell>
          <cell r="AN357">
            <v>8.6</v>
          </cell>
          <cell r="AO357">
            <v>13</v>
          </cell>
          <cell r="AP357">
            <v>11.2</v>
          </cell>
          <cell r="AQ357">
            <v>266.953846153846</v>
          </cell>
          <cell r="AR357">
            <v>2</v>
          </cell>
          <cell r="AS357">
            <v>0.5</v>
          </cell>
        </row>
        <row r="357">
          <cell r="AU357">
            <v>0</v>
          </cell>
          <cell r="AV357">
            <v>5.52994892307692</v>
          </cell>
          <cell r="AW357">
            <v>100</v>
          </cell>
          <cell r="AX357">
            <v>162.923897230769</v>
          </cell>
        </row>
        <row r="358">
          <cell r="B358">
            <v>1278</v>
          </cell>
          <cell r="C358" t="str">
            <v>រស់​ ផារ៉ាត់</v>
          </cell>
          <cell r="D358" t="str">
            <v>RORS PHARAT</v>
          </cell>
          <cell r="E358">
            <v>44488</v>
          </cell>
          <cell r="F358" t="str">
            <v>090594328</v>
          </cell>
          <cell r="G358">
            <v>30882</v>
          </cell>
          <cell r="H358" t="str">
            <v>F</v>
          </cell>
          <cell r="I358" t="e">
            <v>#N/A</v>
          </cell>
          <cell r="J358">
            <v>0</v>
          </cell>
          <cell r="K358">
            <v>0</v>
          </cell>
          <cell r="L358">
            <v>200</v>
          </cell>
          <cell r="M358">
            <v>7.69230769230769</v>
          </cell>
          <cell r="N358">
            <v>21</v>
          </cell>
          <cell r="O358">
            <v>1</v>
          </cell>
          <cell r="P358">
            <v>22</v>
          </cell>
          <cell r="Q358">
            <v>26</v>
          </cell>
          <cell r="R358">
            <v>169.230769230769</v>
          </cell>
          <cell r="S358">
            <v>1</v>
          </cell>
          <cell r="T358">
            <v>3.84615384615384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</v>
          </cell>
          <cell r="AA358">
            <v>0</v>
          </cell>
          <cell r="AB358">
            <v>0</v>
          </cell>
          <cell r="AC358">
            <v>2</v>
          </cell>
          <cell r="AD358">
            <v>15.3846153846154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8.4</v>
          </cell>
          <cell r="AO358">
            <v>13</v>
          </cell>
          <cell r="AP358">
            <v>11</v>
          </cell>
          <cell r="AQ358">
            <v>220.861538461538</v>
          </cell>
          <cell r="AR358">
            <v>2</v>
          </cell>
          <cell r="AS358">
            <v>0.5</v>
          </cell>
        </row>
        <row r="358">
          <cell r="AU358">
            <v>0</v>
          </cell>
          <cell r="AV358">
            <v>4.57514676923077</v>
          </cell>
          <cell r="AW358">
            <v>100</v>
          </cell>
          <cell r="AX358">
            <v>117.786391692308</v>
          </cell>
        </row>
        <row r="359">
          <cell r="B359">
            <v>1345</v>
          </cell>
          <cell r="C359" t="str">
            <v>ភី សុខាវិឡៃ</v>
          </cell>
          <cell r="D359" t="str">
            <v>PHY SOKHAVILAY</v>
          </cell>
          <cell r="E359">
            <v>44506</v>
          </cell>
          <cell r="F359">
            <v>90941420</v>
          </cell>
          <cell r="G359">
            <v>37865</v>
          </cell>
          <cell r="H359" t="str">
            <v>F</v>
          </cell>
          <cell r="I359" t="str">
            <v>裁断</v>
          </cell>
          <cell r="J359">
            <v>0</v>
          </cell>
          <cell r="K359">
            <v>0</v>
          </cell>
          <cell r="L359">
            <v>200</v>
          </cell>
          <cell r="M359">
            <v>7.69230769230769</v>
          </cell>
          <cell r="N359">
            <v>21.75</v>
          </cell>
          <cell r="O359">
            <v>1</v>
          </cell>
          <cell r="P359">
            <v>22.75</v>
          </cell>
          <cell r="Q359">
            <v>26</v>
          </cell>
          <cell r="R359">
            <v>175</v>
          </cell>
          <cell r="S359">
            <v>1</v>
          </cell>
          <cell r="T359">
            <v>3.84615384615384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2</v>
          </cell>
          <cell r="AD359">
            <v>15.3846153846154</v>
          </cell>
          <cell r="AE359">
            <v>0</v>
          </cell>
          <cell r="AF359">
            <v>0</v>
          </cell>
          <cell r="AG359">
            <v>0.25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8.7</v>
          </cell>
          <cell r="AO359">
            <v>13</v>
          </cell>
          <cell r="AP359">
            <v>11.3</v>
          </cell>
          <cell r="AQ359">
            <v>227.230769230769</v>
          </cell>
          <cell r="AR359">
            <v>2</v>
          </cell>
          <cell r="AS359">
            <v>0.5</v>
          </cell>
        </row>
        <row r="359">
          <cell r="AU359">
            <v>0</v>
          </cell>
          <cell r="AV359">
            <v>4.70708538461538</v>
          </cell>
          <cell r="AW359">
            <v>100</v>
          </cell>
          <cell r="AX359">
            <v>124.023683846154</v>
          </cell>
        </row>
        <row r="360">
          <cell r="B360">
            <v>1391</v>
          </cell>
          <cell r="C360" t="str">
            <v>ឃួន មេរី</v>
          </cell>
          <cell r="D360" t="str">
            <v>KHUON MERY</v>
          </cell>
          <cell r="E360">
            <v>44531</v>
          </cell>
          <cell r="F360">
            <v>90947704</v>
          </cell>
          <cell r="G360">
            <v>37899</v>
          </cell>
          <cell r="H360" t="str">
            <v>F</v>
          </cell>
          <cell r="I360" t="str">
            <v>裁断</v>
          </cell>
          <cell r="J360">
            <v>0</v>
          </cell>
          <cell r="K360">
            <v>0</v>
          </cell>
          <cell r="L360">
            <v>200</v>
          </cell>
          <cell r="M360">
            <v>7.69230769230769</v>
          </cell>
          <cell r="N360">
            <v>23.5</v>
          </cell>
          <cell r="O360">
            <v>1</v>
          </cell>
          <cell r="P360">
            <v>24.5</v>
          </cell>
          <cell r="Q360">
            <v>26</v>
          </cell>
          <cell r="R360">
            <v>188.461538461538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0.5</v>
          </cell>
          <cell r="AA360">
            <v>0</v>
          </cell>
          <cell r="AB360">
            <v>0</v>
          </cell>
          <cell r="AC360">
            <v>1</v>
          </cell>
          <cell r="AD360">
            <v>7.69230769230769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9.4</v>
          </cell>
          <cell r="AO360">
            <v>13</v>
          </cell>
          <cell r="AP360">
            <v>12.2</v>
          </cell>
          <cell r="AQ360">
            <v>230.753846153846</v>
          </cell>
          <cell r="AR360">
            <v>2</v>
          </cell>
          <cell r="AS360">
            <v>0.5</v>
          </cell>
        </row>
        <row r="360">
          <cell r="AU360">
            <v>0</v>
          </cell>
          <cell r="AV360">
            <v>4.78006592307692</v>
          </cell>
          <cell r="AW360">
            <v>100</v>
          </cell>
          <cell r="AX360">
            <v>127.473780230769</v>
          </cell>
        </row>
        <row r="361">
          <cell r="B361">
            <v>1437</v>
          </cell>
          <cell r="C361" t="str">
            <v>ម៉ៅ សាបាន</v>
          </cell>
          <cell r="D361" t="str">
            <v>MAO SABAN</v>
          </cell>
          <cell r="E361">
            <v>44551</v>
          </cell>
          <cell r="F361">
            <v>90886742</v>
          </cell>
          <cell r="G361">
            <v>36262</v>
          </cell>
          <cell r="H361" t="str">
            <v>F</v>
          </cell>
          <cell r="I361" t="str">
            <v>削皮</v>
          </cell>
          <cell r="J361">
            <v>0</v>
          </cell>
          <cell r="K361">
            <v>0</v>
          </cell>
          <cell r="L361">
            <v>200</v>
          </cell>
          <cell r="M361">
            <v>7.69230769230769</v>
          </cell>
          <cell r="N361">
            <v>20.5</v>
          </cell>
          <cell r="O361">
            <v>1</v>
          </cell>
          <cell r="P361">
            <v>21.5</v>
          </cell>
          <cell r="Q361">
            <v>26</v>
          </cell>
          <cell r="R361">
            <v>165.384615384615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3.5</v>
          </cell>
          <cell r="AA361">
            <v>0</v>
          </cell>
          <cell r="AB361">
            <v>0</v>
          </cell>
          <cell r="AC361">
            <v>1</v>
          </cell>
          <cell r="AD361">
            <v>7.69230769230769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8.2</v>
          </cell>
          <cell r="AO361">
            <v>13</v>
          </cell>
          <cell r="AP361">
            <v>10.7</v>
          </cell>
          <cell r="AQ361">
            <v>204.976923076923</v>
          </cell>
          <cell r="AR361">
            <v>2</v>
          </cell>
          <cell r="AS361">
            <v>0.5</v>
          </cell>
        </row>
        <row r="361">
          <cell r="AU361">
            <v>0</v>
          </cell>
          <cell r="AV361">
            <v>4.24609696153846</v>
          </cell>
          <cell r="AW361">
            <v>50</v>
          </cell>
          <cell r="AX361">
            <v>152.230826115385</v>
          </cell>
        </row>
        <row r="362">
          <cell r="B362">
            <v>1446</v>
          </cell>
          <cell r="C362" t="str">
            <v>យាន រ៉ានី</v>
          </cell>
          <cell r="D362" t="str">
            <v>YEAN RANY </v>
          </cell>
          <cell r="E362">
            <v>44551</v>
          </cell>
          <cell r="F362">
            <v>90957111</v>
          </cell>
          <cell r="G362">
            <v>37817</v>
          </cell>
          <cell r="H362" t="str">
            <v>F</v>
          </cell>
          <cell r="I362" t="str">
            <v>削皮</v>
          </cell>
          <cell r="J362">
            <v>0</v>
          </cell>
          <cell r="K362">
            <v>0</v>
          </cell>
          <cell r="L362">
            <v>200</v>
          </cell>
          <cell r="M362">
            <v>7.69230769230769</v>
          </cell>
          <cell r="N362">
            <v>21</v>
          </cell>
          <cell r="O362">
            <v>1</v>
          </cell>
          <cell r="P362">
            <v>22</v>
          </cell>
          <cell r="Q362">
            <v>26</v>
          </cell>
          <cell r="R362">
            <v>169.230769230769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</v>
          </cell>
          <cell r="AA362">
            <v>0</v>
          </cell>
          <cell r="AB362">
            <v>0</v>
          </cell>
          <cell r="AC362">
            <v>1</v>
          </cell>
          <cell r="AD362">
            <v>7.69230769230769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8.4</v>
          </cell>
          <cell r="AO362">
            <v>13</v>
          </cell>
          <cell r="AP362">
            <v>11</v>
          </cell>
          <cell r="AQ362">
            <v>209.323076923077</v>
          </cell>
          <cell r="AR362">
            <v>2</v>
          </cell>
          <cell r="AS362">
            <v>0.5</v>
          </cell>
        </row>
        <row r="362">
          <cell r="AU362">
            <v>0</v>
          </cell>
          <cell r="AV362">
            <v>4.33612753846154</v>
          </cell>
          <cell r="AW362">
            <v>50</v>
          </cell>
          <cell r="AX362">
            <v>156.486949384615</v>
          </cell>
        </row>
        <row r="363">
          <cell r="B363">
            <v>1432</v>
          </cell>
          <cell r="C363" t="str">
            <v>រ័ត្ន នី</v>
          </cell>
          <cell r="D363" t="str">
            <v>ROTH NY</v>
          </cell>
          <cell r="E363">
            <v>44551</v>
          </cell>
          <cell r="F363">
            <v>90711558</v>
          </cell>
          <cell r="G363">
            <v>29868</v>
          </cell>
          <cell r="H363" t="str">
            <v>F</v>
          </cell>
          <cell r="I363" t="str">
            <v>削皮</v>
          </cell>
          <cell r="J363">
            <v>0</v>
          </cell>
          <cell r="K363">
            <v>0</v>
          </cell>
          <cell r="L363">
            <v>200</v>
          </cell>
          <cell r="M363">
            <v>7.69230769230769</v>
          </cell>
          <cell r="N363">
            <v>12</v>
          </cell>
          <cell r="O363">
            <v>1</v>
          </cell>
          <cell r="P363">
            <v>13</v>
          </cell>
          <cell r="Q363">
            <v>26</v>
          </cell>
          <cell r="R363">
            <v>100</v>
          </cell>
          <cell r="S363">
            <v>1</v>
          </cell>
          <cell r="T363">
            <v>3.84615384615384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9</v>
          </cell>
          <cell r="AA363">
            <v>0</v>
          </cell>
          <cell r="AB363">
            <v>0</v>
          </cell>
          <cell r="AC363">
            <v>2</v>
          </cell>
          <cell r="AD363">
            <v>15.3846153846154</v>
          </cell>
          <cell r="AE363">
            <v>0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</v>
          </cell>
          <cell r="AO363">
            <v>13</v>
          </cell>
          <cell r="AP363">
            <v>6.5</v>
          </cell>
          <cell r="AQ363">
            <v>143.730769230769</v>
          </cell>
          <cell r="AR363">
            <v>2</v>
          </cell>
          <cell r="AS363">
            <v>0.5</v>
          </cell>
        </row>
        <row r="363">
          <cell r="AU363">
            <v>0</v>
          </cell>
          <cell r="AV363">
            <v>2.97738288461538</v>
          </cell>
          <cell r="AW363">
            <v>0</v>
          </cell>
          <cell r="AX363">
            <v>142.253386346154</v>
          </cell>
        </row>
        <row r="364">
          <cell r="B364">
            <v>1626</v>
          </cell>
          <cell r="C364" t="str">
            <v>ហាន ចំប៉ា</v>
          </cell>
          <cell r="D364" t="str">
            <v>HAN CHAMPA</v>
          </cell>
          <cell r="E364">
            <v>44579</v>
          </cell>
          <cell r="F364">
            <v>90646704</v>
          </cell>
          <cell r="G364">
            <v>29217</v>
          </cell>
          <cell r="H364" t="str">
            <v>F</v>
          </cell>
          <cell r="I364" t="str">
            <v>裁断</v>
          </cell>
          <cell r="J364">
            <v>0</v>
          </cell>
          <cell r="K364">
            <v>0</v>
          </cell>
          <cell r="L364">
            <v>200</v>
          </cell>
          <cell r="M364">
            <v>7.69230769230769</v>
          </cell>
          <cell r="N364">
            <v>22</v>
          </cell>
          <cell r="O364">
            <v>1</v>
          </cell>
          <cell r="P364">
            <v>23</v>
          </cell>
          <cell r="Q364">
            <v>26</v>
          </cell>
          <cell r="R364">
            <v>176.923076923077</v>
          </cell>
          <cell r="S364">
            <v>1</v>
          </cell>
          <cell r="T364">
            <v>3.84615384615384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2</v>
          </cell>
          <cell r="AD364">
            <v>15.3846153846154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8.8</v>
          </cell>
          <cell r="AO364">
            <v>13</v>
          </cell>
          <cell r="AP364">
            <v>11.5</v>
          </cell>
          <cell r="AQ364">
            <v>229.453846153846</v>
          </cell>
          <cell r="AR364">
            <v>2</v>
          </cell>
          <cell r="AS364">
            <v>0.5</v>
          </cell>
        </row>
        <row r="364">
          <cell r="AU364">
            <v>0</v>
          </cell>
          <cell r="AV364">
            <v>4.75313642307692</v>
          </cell>
          <cell r="AW364">
            <v>100</v>
          </cell>
          <cell r="AX364">
            <v>126.200709730769</v>
          </cell>
        </row>
        <row r="365">
          <cell r="B365">
            <v>1737</v>
          </cell>
          <cell r="C365" t="str">
            <v>ចាន់ រស្មី</v>
          </cell>
          <cell r="D365" t="str">
            <v>CHAN RAKSMY</v>
          </cell>
          <cell r="E365">
            <v>44589</v>
          </cell>
          <cell r="F365">
            <v>90928480</v>
          </cell>
          <cell r="G365">
            <v>37620</v>
          </cell>
          <cell r="H365" t="str">
            <v>M</v>
          </cell>
          <cell r="I365" t="str">
            <v>裁断</v>
          </cell>
          <cell r="J365">
            <v>0</v>
          </cell>
          <cell r="K365">
            <v>0</v>
          </cell>
          <cell r="L365">
            <v>200</v>
          </cell>
          <cell r="M365">
            <v>7.69230769230769</v>
          </cell>
          <cell r="N365">
            <v>22</v>
          </cell>
          <cell r="O365">
            <v>1</v>
          </cell>
          <cell r="P365">
            <v>23</v>
          </cell>
          <cell r="Q365">
            <v>26</v>
          </cell>
          <cell r="R365">
            <v>176.923076923077</v>
          </cell>
          <cell r="S365">
            <v>1</v>
          </cell>
          <cell r="T365">
            <v>3.84615384615384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2</v>
          </cell>
          <cell r="AD365">
            <v>15.3846153846154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8.8</v>
          </cell>
          <cell r="AO365">
            <v>13</v>
          </cell>
          <cell r="AP365">
            <v>11.5</v>
          </cell>
          <cell r="AQ365">
            <v>229.453846153846</v>
          </cell>
          <cell r="AR365">
            <v>2</v>
          </cell>
          <cell r="AS365">
            <v>0.5</v>
          </cell>
        </row>
        <row r="365">
          <cell r="AU365">
            <v>0</v>
          </cell>
          <cell r="AV365">
            <v>4.75313642307692</v>
          </cell>
          <cell r="AW365">
            <v>100</v>
          </cell>
          <cell r="AX365">
            <v>126.200709730769</v>
          </cell>
        </row>
        <row r="366">
          <cell r="B366">
            <v>1496</v>
          </cell>
          <cell r="C366" t="str">
            <v>ប៉ុល វេន</v>
          </cell>
          <cell r="D366" t="str">
            <v>POL VEN </v>
          </cell>
          <cell r="E366">
            <v>44564</v>
          </cell>
          <cell r="F366">
            <v>90703711</v>
          </cell>
          <cell r="G366">
            <v>29284</v>
          </cell>
          <cell r="H366" t="str">
            <v>M</v>
          </cell>
          <cell r="I366" t="str">
            <v>裁断</v>
          </cell>
          <cell r="J366">
            <v>0</v>
          </cell>
          <cell r="K366">
            <v>0</v>
          </cell>
          <cell r="L366">
            <v>200</v>
          </cell>
          <cell r="M366">
            <v>7.69230769230769</v>
          </cell>
          <cell r="N366">
            <v>21</v>
          </cell>
          <cell r="O366">
            <v>1</v>
          </cell>
          <cell r="P366">
            <v>22</v>
          </cell>
          <cell r="Q366">
            <v>26</v>
          </cell>
          <cell r="R366">
            <v>169.230769230769</v>
          </cell>
          <cell r="S366">
            <v>1</v>
          </cell>
          <cell r="T366">
            <v>3.84615384615384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3</v>
          </cell>
          <cell r="AD366">
            <v>23.0769230769231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8.4</v>
          </cell>
          <cell r="AO366">
            <v>13</v>
          </cell>
          <cell r="AP366">
            <v>11</v>
          </cell>
          <cell r="AQ366">
            <v>228.553846153846</v>
          </cell>
          <cell r="AR366">
            <v>2</v>
          </cell>
          <cell r="AS366">
            <v>0.5</v>
          </cell>
        </row>
        <row r="366">
          <cell r="AU366">
            <v>0</v>
          </cell>
          <cell r="AV366">
            <v>4.73449292307692</v>
          </cell>
          <cell r="AW366">
            <v>100</v>
          </cell>
          <cell r="AX366">
            <v>125.319353230769</v>
          </cell>
        </row>
        <row r="367">
          <cell r="B367">
            <v>1566</v>
          </cell>
          <cell r="C367" t="str">
            <v>កូវ សារ៉ន</v>
          </cell>
          <cell r="D367" t="str">
            <v>KOV SARON</v>
          </cell>
          <cell r="E367">
            <v>44567</v>
          </cell>
          <cell r="F367">
            <v>90618022</v>
          </cell>
          <cell r="G367">
            <v>31527</v>
          </cell>
          <cell r="H367" t="str">
            <v>F</v>
          </cell>
          <cell r="I367" t="str">
            <v>裁断</v>
          </cell>
          <cell r="J367">
            <v>0</v>
          </cell>
          <cell r="K367">
            <v>0</v>
          </cell>
          <cell r="L367">
            <v>200</v>
          </cell>
          <cell r="M367">
            <v>7.69230769230769</v>
          </cell>
          <cell r="N367">
            <v>20</v>
          </cell>
          <cell r="O367">
            <v>1</v>
          </cell>
          <cell r="P367">
            <v>21</v>
          </cell>
          <cell r="Q367">
            <v>26</v>
          </cell>
          <cell r="R367">
            <v>161.538461538461</v>
          </cell>
          <cell r="S367">
            <v>1</v>
          </cell>
          <cell r="T367">
            <v>3.84615384615384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2</v>
          </cell>
          <cell r="AA367">
            <v>0</v>
          </cell>
          <cell r="AB367">
            <v>0</v>
          </cell>
          <cell r="AC367">
            <v>2</v>
          </cell>
          <cell r="AD367">
            <v>15.3846153846154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8</v>
          </cell>
          <cell r="AO367">
            <v>13</v>
          </cell>
          <cell r="AP367">
            <v>10.5</v>
          </cell>
          <cell r="AQ367">
            <v>212.269230769231</v>
          </cell>
          <cell r="AR367">
            <v>2</v>
          </cell>
          <cell r="AS367">
            <v>0.5</v>
          </cell>
        </row>
        <row r="367">
          <cell r="AU367">
            <v>0</v>
          </cell>
          <cell r="AV367">
            <v>4.39715711538461</v>
          </cell>
          <cell r="AW367">
            <v>100</v>
          </cell>
          <cell r="AX367">
            <v>109.372073653846</v>
          </cell>
        </row>
        <row r="368">
          <cell r="B368">
            <v>1753</v>
          </cell>
          <cell r="C368" t="str">
            <v>សុខ ដែន</v>
          </cell>
          <cell r="D368" t="str">
            <v>SOK DEN</v>
          </cell>
          <cell r="E368">
            <v>44593</v>
          </cell>
          <cell r="F368">
            <v>90490951</v>
          </cell>
          <cell r="G368">
            <v>33783</v>
          </cell>
          <cell r="H368" t="str">
            <v>M</v>
          </cell>
          <cell r="I368" t="str">
            <v>裁断</v>
          </cell>
          <cell r="J368">
            <v>0</v>
          </cell>
          <cell r="K368">
            <v>0</v>
          </cell>
          <cell r="L368">
            <v>200</v>
          </cell>
          <cell r="M368">
            <v>7.69230769230769</v>
          </cell>
          <cell r="N368">
            <v>22</v>
          </cell>
          <cell r="O368">
            <v>1</v>
          </cell>
          <cell r="P368">
            <v>23</v>
          </cell>
          <cell r="Q368">
            <v>26</v>
          </cell>
          <cell r="R368">
            <v>176.923076923077</v>
          </cell>
          <cell r="S368">
            <v>1</v>
          </cell>
          <cell r="T368">
            <v>3.84615384615384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15.3846153846154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8.8</v>
          </cell>
          <cell r="AO368">
            <v>13</v>
          </cell>
          <cell r="AP368">
            <v>11.5</v>
          </cell>
          <cell r="AQ368">
            <v>229.453846153846</v>
          </cell>
          <cell r="AR368">
            <v>2</v>
          </cell>
          <cell r="AS368">
            <v>0.5</v>
          </cell>
        </row>
        <row r="368">
          <cell r="AU368">
            <v>0</v>
          </cell>
          <cell r="AV368">
            <v>4.75313642307692</v>
          </cell>
          <cell r="AW368">
            <v>100</v>
          </cell>
          <cell r="AX368">
            <v>126.200709730769</v>
          </cell>
        </row>
        <row r="369">
          <cell r="B369">
            <v>1772</v>
          </cell>
          <cell r="C369" t="str">
            <v>ផល សំរិត</v>
          </cell>
          <cell r="D369" t="str">
            <v>PHAL SAMRETH</v>
          </cell>
          <cell r="E369">
            <v>44594</v>
          </cell>
          <cell r="F369">
            <v>90871542</v>
          </cell>
          <cell r="G369">
            <v>37504</v>
          </cell>
          <cell r="H369" t="str">
            <v>M</v>
          </cell>
          <cell r="I369" t="str">
            <v>裁断</v>
          </cell>
          <cell r="J369">
            <v>0</v>
          </cell>
          <cell r="K369">
            <v>0</v>
          </cell>
          <cell r="L369">
            <v>200</v>
          </cell>
          <cell r="M369">
            <v>7.69230769230769</v>
          </cell>
          <cell r="N369">
            <v>21</v>
          </cell>
          <cell r="O369">
            <v>1</v>
          </cell>
          <cell r="P369">
            <v>22</v>
          </cell>
          <cell r="Q369">
            <v>26</v>
          </cell>
          <cell r="R369">
            <v>169.230769230769</v>
          </cell>
          <cell r="S369">
            <v>1</v>
          </cell>
          <cell r="T369">
            <v>3.84615384615384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2</v>
          </cell>
          <cell r="AD369">
            <v>15.3846153846154</v>
          </cell>
          <cell r="AE369">
            <v>0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8.4</v>
          </cell>
          <cell r="AO369">
            <v>13</v>
          </cell>
          <cell r="AP369">
            <v>11</v>
          </cell>
          <cell r="AQ369">
            <v>220.861538461538</v>
          </cell>
          <cell r="AR369">
            <v>2</v>
          </cell>
          <cell r="AS369">
            <v>0.5</v>
          </cell>
        </row>
        <row r="369">
          <cell r="AU369">
            <v>0</v>
          </cell>
          <cell r="AV369">
            <v>4.57514676923077</v>
          </cell>
          <cell r="AW369">
            <v>100</v>
          </cell>
          <cell r="AX369">
            <v>117.786391692308</v>
          </cell>
        </row>
        <row r="370">
          <cell r="B370">
            <v>279</v>
          </cell>
          <cell r="C370" t="str">
            <v>សុខ ធីតា</v>
          </cell>
          <cell r="D370" t="str">
            <v>SOK THIDA</v>
          </cell>
          <cell r="E370">
            <v>44109</v>
          </cell>
          <cell r="F370" t="str">
            <v>090865847</v>
          </cell>
          <cell r="G370">
            <v>33865</v>
          </cell>
          <cell r="H370" t="str">
            <v>F</v>
          </cell>
          <cell r="I370" t="str">
            <v>裁断</v>
          </cell>
          <cell r="J370">
            <v>0</v>
          </cell>
          <cell r="K370">
            <v>0</v>
          </cell>
          <cell r="L370">
            <v>200</v>
          </cell>
          <cell r="M370">
            <v>7.69230769230769</v>
          </cell>
          <cell r="N370">
            <v>22</v>
          </cell>
          <cell r="O370">
            <v>1</v>
          </cell>
          <cell r="P370">
            <v>23</v>
          </cell>
          <cell r="Q370">
            <v>26</v>
          </cell>
          <cell r="R370">
            <v>176.923076923077</v>
          </cell>
          <cell r="S370">
            <v>1</v>
          </cell>
          <cell r="T370">
            <v>3.84615384615384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2</v>
          </cell>
          <cell r="AD370">
            <v>15.3846153846154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8.8</v>
          </cell>
          <cell r="AO370">
            <v>13</v>
          </cell>
          <cell r="AP370">
            <v>11.5</v>
          </cell>
          <cell r="AQ370">
            <v>229.453846153846</v>
          </cell>
          <cell r="AR370">
            <v>3</v>
          </cell>
          <cell r="AS370">
            <v>0.5</v>
          </cell>
        </row>
        <row r="370">
          <cell r="AU370">
            <v>0</v>
          </cell>
          <cell r="AV370">
            <v>4.75313642307692</v>
          </cell>
          <cell r="AW370">
            <v>100</v>
          </cell>
          <cell r="AX370">
            <v>127.200709730769</v>
          </cell>
        </row>
        <row r="371">
          <cell r="B371">
            <v>1863</v>
          </cell>
          <cell r="C371" t="str">
            <v>កែវ សាមុត</v>
          </cell>
          <cell r="D371" t="str">
            <v>KEO SAMUT</v>
          </cell>
          <cell r="E371">
            <v>44614</v>
          </cell>
          <cell r="F371">
            <v>90537469</v>
          </cell>
          <cell r="G371">
            <v>30505</v>
          </cell>
          <cell r="H371" t="str">
            <v>F</v>
          </cell>
          <cell r="I371" t="str">
            <v>裁断</v>
          </cell>
          <cell r="J371">
            <v>0</v>
          </cell>
          <cell r="K371">
            <v>0</v>
          </cell>
          <cell r="L371">
            <v>200</v>
          </cell>
          <cell r="M371">
            <v>7.69230769230769</v>
          </cell>
          <cell r="N371">
            <v>22</v>
          </cell>
          <cell r="O371">
            <v>1</v>
          </cell>
          <cell r="P371">
            <v>23</v>
          </cell>
          <cell r="Q371">
            <v>26</v>
          </cell>
          <cell r="R371">
            <v>176.923076923077</v>
          </cell>
          <cell r="S371">
            <v>1</v>
          </cell>
          <cell r="T371">
            <v>3.84615384615384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2</v>
          </cell>
          <cell r="AD371">
            <v>15.3846153846154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8.8</v>
          </cell>
          <cell r="AO371">
            <v>13</v>
          </cell>
          <cell r="AP371">
            <v>11.5</v>
          </cell>
          <cell r="AQ371">
            <v>229.453846153846</v>
          </cell>
          <cell r="AR371">
            <v>2</v>
          </cell>
          <cell r="AS371">
            <v>0.5</v>
          </cell>
        </row>
        <row r="371">
          <cell r="AU371">
            <v>0</v>
          </cell>
          <cell r="AV371">
            <v>4.75313642307692</v>
          </cell>
          <cell r="AW371">
            <v>100</v>
          </cell>
          <cell r="AX371">
            <v>126.200709730769</v>
          </cell>
        </row>
        <row r="372">
          <cell r="B372">
            <v>1870</v>
          </cell>
          <cell r="C372" t="str">
            <v>សូត លីស</v>
          </cell>
          <cell r="D372" t="str">
            <v>SOT LIS</v>
          </cell>
          <cell r="E372">
            <v>44615</v>
          </cell>
          <cell r="F372">
            <v>90949393</v>
          </cell>
          <cell r="G372">
            <v>37359</v>
          </cell>
          <cell r="H372" t="str">
            <v>F</v>
          </cell>
          <cell r="I372" t="str">
            <v>裁断</v>
          </cell>
          <cell r="J372">
            <v>0</v>
          </cell>
          <cell r="K372">
            <v>0</v>
          </cell>
          <cell r="L372">
            <v>200</v>
          </cell>
          <cell r="M372">
            <v>7.69230769230769</v>
          </cell>
          <cell r="N372">
            <v>21</v>
          </cell>
          <cell r="O372">
            <v>1</v>
          </cell>
          <cell r="P372">
            <v>22</v>
          </cell>
          <cell r="Q372">
            <v>26</v>
          </cell>
          <cell r="R372">
            <v>169.230769230769</v>
          </cell>
          <cell r="S372">
            <v>1</v>
          </cell>
          <cell r="T372">
            <v>3.84615384615384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1</v>
          </cell>
          <cell r="AA372">
            <v>0</v>
          </cell>
          <cell r="AB372">
            <v>0</v>
          </cell>
          <cell r="AC372">
            <v>2</v>
          </cell>
          <cell r="AD372">
            <v>15.3846153846154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8.4</v>
          </cell>
          <cell r="AO372">
            <v>13</v>
          </cell>
          <cell r="AP372">
            <v>11</v>
          </cell>
          <cell r="AQ372">
            <v>220.861538461538</v>
          </cell>
          <cell r="AR372">
            <v>2</v>
          </cell>
          <cell r="AS372">
            <v>0.5</v>
          </cell>
        </row>
        <row r="372">
          <cell r="AU372">
            <v>0</v>
          </cell>
          <cell r="AV372">
            <v>4.57514676923077</v>
          </cell>
          <cell r="AW372">
            <v>100</v>
          </cell>
          <cell r="AX372">
            <v>117.786391692308</v>
          </cell>
        </row>
        <row r="373">
          <cell r="B373">
            <v>602</v>
          </cell>
          <cell r="C373" t="str">
            <v>ឃ្លោក ភិរោធិ</v>
          </cell>
          <cell r="D373" t="str">
            <v>KHLORK PHERORTH</v>
          </cell>
          <cell r="E373">
            <v>44167</v>
          </cell>
          <cell r="F373" t="str">
            <v>090880378</v>
          </cell>
          <cell r="G373">
            <v>33134</v>
          </cell>
          <cell r="H373" t="str">
            <v>M</v>
          </cell>
          <cell r="I373" t="str">
            <v>裁断</v>
          </cell>
          <cell r="J373">
            <v>0</v>
          </cell>
          <cell r="K373">
            <v>0</v>
          </cell>
          <cell r="L373">
            <v>200</v>
          </cell>
          <cell r="M373">
            <v>7.69230769230769</v>
          </cell>
          <cell r="N373">
            <v>12.5</v>
          </cell>
          <cell r="O373">
            <v>1</v>
          </cell>
          <cell r="P373">
            <v>13.5</v>
          </cell>
          <cell r="Q373">
            <v>26</v>
          </cell>
          <cell r="R373">
            <v>103.846153846154</v>
          </cell>
          <cell r="S373">
            <v>1</v>
          </cell>
          <cell r="T373">
            <v>3.84615384615384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1.5</v>
          </cell>
          <cell r="AA373">
            <v>0</v>
          </cell>
          <cell r="AB373">
            <v>0</v>
          </cell>
          <cell r="AC373">
            <v>8</v>
          </cell>
          <cell r="AD373">
            <v>61.5384615384615</v>
          </cell>
          <cell r="AE373">
            <v>0</v>
          </cell>
          <cell r="AF373">
            <v>0</v>
          </cell>
          <cell r="AG373">
            <v>2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5.1</v>
          </cell>
          <cell r="AO373">
            <v>13</v>
          </cell>
          <cell r="AP373">
            <v>6.7</v>
          </cell>
          <cell r="AQ373">
            <v>194.030769230769</v>
          </cell>
          <cell r="AR373">
            <v>3</v>
          </cell>
          <cell r="AS373">
            <v>0.5</v>
          </cell>
        </row>
        <row r="373">
          <cell r="AU373">
            <v>0</v>
          </cell>
          <cell r="AV373">
            <v>4.01934738461538</v>
          </cell>
          <cell r="AW373">
            <v>100</v>
          </cell>
          <cell r="AX373">
            <v>92.5114218461538</v>
          </cell>
        </row>
        <row r="374">
          <cell r="B374">
            <v>624</v>
          </cell>
          <cell r="C374" t="str">
            <v>ឆោម ស៊ីវេត</v>
          </cell>
          <cell r="D374" t="str">
            <v>CHHORM SIVET</v>
          </cell>
          <cell r="E374">
            <v>44173</v>
          </cell>
          <cell r="F374" t="str">
            <v>090920250</v>
          </cell>
          <cell r="G374">
            <v>33520</v>
          </cell>
          <cell r="H374" t="str">
            <v>M</v>
          </cell>
          <cell r="I374" t="str">
            <v>裁断</v>
          </cell>
          <cell r="J374">
            <v>0</v>
          </cell>
          <cell r="K374">
            <v>0</v>
          </cell>
          <cell r="L374">
            <v>200</v>
          </cell>
          <cell r="M374">
            <v>7.69230769230769</v>
          </cell>
          <cell r="N374">
            <v>22</v>
          </cell>
          <cell r="O374">
            <v>1</v>
          </cell>
          <cell r="P374">
            <v>23</v>
          </cell>
          <cell r="Q374">
            <v>26</v>
          </cell>
          <cell r="R374">
            <v>176.923076923077</v>
          </cell>
          <cell r="S374">
            <v>1</v>
          </cell>
          <cell r="T374">
            <v>3.84615384615384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2</v>
          </cell>
          <cell r="AD374">
            <v>15.3846153846154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8.8</v>
          </cell>
          <cell r="AO374">
            <v>13</v>
          </cell>
          <cell r="AP374">
            <v>11.5</v>
          </cell>
          <cell r="AQ374">
            <v>229.453846153846</v>
          </cell>
          <cell r="AR374">
            <v>3</v>
          </cell>
          <cell r="AS374">
            <v>0.5</v>
          </cell>
        </row>
        <row r="374">
          <cell r="AU374">
            <v>0</v>
          </cell>
          <cell r="AV374">
            <v>4.75313642307692</v>
          </cell>
          <cell r="AW374">
            <v>100</v>
          </cell>
          <cell r="AX374">
            <v>127.200709730769</v>
          </cell>
        </row>
        <row r="375">
          <cell r="B375">
            <v>1984</v>
          </cell>
          <cell r="C375" t="str">
            <v>គង់ រីដា</v>
          </cell>
          <cell r="D375" t="str">
            <v>KONG RIDA</v>
          </cell>
          <cell r="E375">
            <v>44637</v>
          </cell>
          <cell r="F375">
            <v>90645588</v>
          </cell>
          <cell r="G375">
            <v>36274</v>
          </cell>
          <cell r="H375" t="str">
            <v>M</v>
          </cell>
          <cell r="I375" t="str">
            <v>裁断</v>
          </cell>
          <cell r="J375">
            <v>0</v>
          </cell>
          <cell r="K375">
            <v>0</v>
          </cell>
          <cell r="L375">
            <v>200</v>
          </cell>
          <cell r="M375">
            <v>7.69230769230769</v>
          </cell>
          <cell r="N375">
            <v>21</v>
          </cell>
          <cell r="O375">
            <v>1</v>
          </cell>
          <cell r="P375">
            <v>22</v>
          </cell>
          <cell r="Q375">
            <v>26</v>
          </cell>
          <cell r="R375">
            <v>169.230769230769</v>
          </cell>
          <cell r="S375">
            <v>1</v>
          </cell>
          <cell r="T375">
            <v>3.84615384615384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2</v>
          </cell>
          <cell r="AD375">
            <v>15.3846153846154</v>
          </cell>
          <cell r="AE375">
            <v>0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8.4</v>
          </cell>
          <cell r="AO375">
            <v>13</v>
          </cell>
          <cell r="AP375">
            <v>11</v>
          </cell>
          <cell r="AQ375">
            <v>220.861538461538</v>
          </cell>
          <cell r="AR375">
            <v>2</v>
          </cell>
          <cell r="AS375">
            <v>0.5</v>
          </cell>
        </row>
        <row r="375">
          <cell r="AU375">
            <v>0</v>
          </cell>
          <cell r="AV375">
            <v>4.57514676923077</v>
          </cell>
          <cell r="AW375">
            <v>100</v>
          </cell>
          <cell r="AX375">
            <v>117.786391692308</v>
          </cell>
        </row>
        <row r="376">
          <cell r="B376">
            <v>1988</v>
          </cell>
          <cell r="C376" t="str">
            <v>នួន សាមិត្ដ</v>
          </cell>
          <cell r="D376" t="str">
            <v>NOUN SAMITH</v>
          </cell>
          <cell r="E376">
            <v>44638</v>
          </cell>
          <cell r="F376">
            <v>90634449</v>
          </cell>
          <cell r="G376">
            <v>30224</v>
          </cell>
          <cell r="H376" t="str">
            <v>F</v>
          </cell>
          <cell r="I376" t="str">
            <v>裁断</v>
          </cell>
          <cell r="J376">
            <v>0</v>
          </cell>
          <cell r="K376">
            <v>0</v>
          </cell>
          <cell r="L376">
            <v>200</v>
          </cell>
          <cell r="M376">
            <v>7.69230769230769</v>
          </cell>
          <cell r="N376">
            <v>23.5</v>
          </cell>
          <cell r="O376">
            <v>1</v>
          </cell>
          <cell r="P376">
            <v>24.5</v>
          </cell>
          <cell r="Q376">
            <v>26</v>
          </cell>
          <cell r="R376">
            <v>188.461538461538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0.5</v>
          </cell>
          <cell r="AA376">
            <v>0</v>
          </cell>
          <cell r="AB376">
            <v>0</v>
          </cell>
          <cell r="AC376">
            <v>1</v>
          </cell>
          <cell r="AD376">
            <v>7.69230769230769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9.4</v>
          </cell>
          <cell r="AO376">
            <v>13</v>
          </cell>
          <cell r="AP376">
            <v>12.2</v>
          </cell>
          <cell r="AQ376">
            <v>230.753846153846</v>
          </cell>
          <cell r="AR376">
            <v>2</v>
          </cell>
          <cell r="AS376">
            <v>0.5</v>
          </cell>
        </row>
        <row r="376">
          <cell r="AU376">
            <v>0</v>
          </cell>
          <cell r="AV376">
            <v>4.78006592307692</v>
          </cell>
          <cell r="AW376">
            <v>100</v>
          </cell>
          <cell r="AX376">
            <v>127.473780230769</v>
          </cell>
        </row>
        <row r="377">
          <cell r="B377">
            <v>1997</v>
          </cell>
          <cell r="C377" t="str">
            <v>ប្រាជ សប្បាយ</v>
          </cell>
          <cell r="D377" t="str">
            <v>BRACH SABAY</v>
          </cell>
          <cell r="E377">
            <v>44639</v>
          </cell>
          <cell r="F377">
            <v>90661414</v>
          </cell>
          <cell r="G377">
            <v>31562</v>
          </cell>
          <cell r="H377" t="str">
            <v>F</v>
          </cell>
          <cell r="I377" t="str">
            <v>裁断</v>
          </cell>
          <cell r="J377">
            <v>0</v>
          </cell>
          <cell r="K377">
            <v>0</v>
          </cell>
          <cell r="L377">
            <v>200</v>
          </cell>
          <cell r="M377">
            <v>7.69230769230769</v>
          </cell>
          <cell r="N377">
            <v>2</v>
          </cell>
          <cell r="O377">
            <v>1</v>
          </cell>
          <cell r="P377">
            <v>3</v>
          </cell>
          <cell r="Q377">
            <v>3</v>
          </cell>
          <cell r="R377">
            <v>23.0769230769231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1.1</v>
          </cell>
          <cell r="AO377">
            <v>13</v>
          </cell>
          <cell r="AP377">
            <v>1.5</v>
          </cell>
          <cell r="AQ377">
            <v>38.6769230769231</v>
          </cell>
          <cell r="AR377">
            <v>2</v>
          </cell>
          <cell r="AS377">
            <v>0.5</v>
          </cell>
        </row>
        <row r="377">
          <cell r="AU377">
            <v>0</v>
          </cell>
          <cell r="AV377">
            <v>2</v>
          </cell>
          <cell r="AW377">
            <v>0</v>
          </cell>
          <cell r="AX377">
            <v>38.1769230769231</v>
          </cell>
        </row>
        <row r="378">
          <cell r="B378">
            <v>2032</v>
          </cell>
          <cell r="C378" t="str">
            <v>រ៉ី ចាន់ទេវី</v>
          </cell>
          <cell r="D378" t="str">
            <v>REY CHANTEVY</v>
          </cell>
          <cell r="E378">
            <v>44671</v>
          </cell>
          <cell r="F378" t="str">
            <v>090936779</v>
          </cell>
          <cell r="G378">
            <v>37389</v>
          </cell>
          <cell r="H378" t="str">
            <v>F</v>
          </cell>
          <cell r="I378" t="e">
            <v>#N/A</v>
          </cell>
          <cell r="J378">
            <v>0</v>
          </cell>
          <cell r="K378">
            <v>0</v>
          </cell>
          <cell r="L378">
            <v>200</v>
          </cell>
          <cell r="M378">
            <v>7.69230769230769</v>
          </cell>
          <cell r="N378">
            <v>22</v>
          </cell>
          <cell r="O378">
            <v>1</v>
          </cell>
          <cell r="P378">
            <v>23</v>
          </cell>
          <cell r="Q378">
            <v>26</v>
          </cell>
          <cell r="R378">
            <v>176.923076923077</v>
          </cell>
          <cell r="S378">
            <v>1</v>
          </cell>
          <cell r="T378">
            <v>3.84615384615384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2</v>
          </cell>
          <cell r="AD378">
            <v>15.3846153846154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8.8</v>
          </cell>
          <cell r="AO378">
            <v>13</v>
          </cell>
          <cell r="AP378">
            <v>11.5</v>
          </cell>
          <cell r="AQ378">
            <v>229.453846153846</v>
          </cell>
          <cell r="AR378">
            <v>2</v>
          </cell>
          <cell r="AS378">
            <v>0.5</v>
          </cell>
        </row>
        <row r="378">
          <cell r="AU378">
            <v>0</v>
          </cell>
          <cell r="AV378">
            <v>4.75313642307692</v>
          </cell>
          <cell r="AW378">
            <v>100</v>
          </cell>
          <cell r="AX378">
            <v>126.200709730769</v>
          </cell>
        </row>
        <row r="379">
          <cell r="B379">
            <v>2034</v>
          </cell>
          <cell r="C379" t="str">
            <v>ពឹម តុលា</v>
          </cell>
          <cell r="D379" t="str">
            <v>POEM TOLA</v>
          </cell>
          <cell r="E379">
            <v>44671</v>
          </cell>
          <cell r="F379" t="str">
            <v>090920816</v>
          </cell>
          <cell r="G379">
            <v>37012</v>
          </cell>
          <cell r="H379" t="str">
            <v>F</v>
          </cell>
          <cell r="I379" t="e">
            <v>#N/A</v>
          </cell>
          <cell r="J379">
            <v>0</v>
          </cell>
          <cell r="K379">
            <v>0</v>
          </cell>
          <cell r="L379">
            <v>200</v>
          </cell>
          <cell r="M379">
            <v>7.69230769230769</v>
          </cell>
          <cell r="N379">
            <v>21</v>
          </cell>
          <cell r="O379">
            <v>1</v>
          </cell>
          <cell r="P379">
            <v>22</v>
          </cell>
          <cell r="Q379">
            <v>26</v>
          </cell>
          <cell r="R379">
            <v>169.230769230769</v>
          </cell>
          <cell r="S379">
            <v>1</v>
          </cell>
          <cell r="T379">
            <v>3.84615384615384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</v>
          </cell>
          <cell r="AA379">
            <v>0</v>
          </cell>
          <cell r="AB379">
            <v>0</v>
          </cell>
          <cell r="AC379">
            <v>2</v>
          </cell>
          <cell r="AD379">
            <v>15.3846153846154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8.4</v>
          </cell>
          <cell r="AO379">
            <v>13</v>
          </cell>
          <cell r="AP379">
            <v>11</v>
          </cell>
          <cell r="AQ379">
            <v>220.861538461538</v>
          </cell>
          <cell r="AR379">
            <v>2</v>
          </cell>
          <cell r="AS379">
            <v>0.5</v>
          </cell>
        </row>
        <row r="379">
          <cell r="AU379">
            <v>0</v>
          </cell>
          <cell r="AV379">
            <v>4.57514676923077</v>
          </cell>
          <cell r="AW379">
            <v>100</v>
          </cell>
          <cell r="AX379">
            <v>117.786391692308</v>
          </cell>
        </row>
        <row r="380">
          <cell r="B380">
            <v>1315</v>
          </cell>
          <cell r="C380" t="str">
            <v>ខឹម គៀបឡាង</v>
          </cell>
          <cell r="D380" t="str">
            <v>KHOEM KIEMLANG</v>
          </cell>
          <cell r="E380">
            <v>44497</v>
          </cell>
          <cell r="F380" t="str">
            <v>090907882</v>
          </cell>
          <cell r="G380">
            <v>37047</v>
          </cell>
          <cell r="H380" t="str">
            <v>F</v>
          </cell>
          <cell r="I380" t="e">
            <v>#N/A</v>
          </cell>
          <cell r="J380">
            <v>0</v>
          </cell>
          <cell r="K380">
            <v>0</v>
          </cell>
          <cell r="L380">
            <v>200</v>
          </cell>
          <cell r="M380">
            <v>7.69230769230769</v>
          </cell>
          <cell r="N380">
            <v>21</v>
          </cell>
          <cell r="O380">
            <v>1</v>
          </cell>
          <cell r="P380">
            <v>22</v>
          </cell>
          <cell r="Q380">
            <v>26</v>
          </cell>
          <cell r="R380">
            <v>169.230769230769</v>
          </cell>
          <cell r="S380">
            <v>1</v>
          </cell>
          <cell r="T380">
            <v>3.84615384615384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</v>
          </cell>
          <cell r="AA380">
            <v>0</v>
          </cell>
          <cell r="AB380">
            <v>0</v>
          </cell>
          <cell r="AC380">
            <v>2</v>
          </cell>
          <cell r="AD380">
            <v>15.3846153846154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8.4</v>
          </cell>
          <cell r="AO380">
            <v>13</v>
          </cell>
          <cell r="AP380">
            <v>11</v>
          </cell>
          <cell r="AQ380">
            <v>220.861538461538</v>
          </cell>
          <cell r="AR380">
            <v>2</v>
          </cell>
          <cell r="AS380">
            <v>0.5</v>
          </cell>
        </row>
        <row r="380">
          <cell r="AU380">
            <v>0</v>
          </cell>
          <cell r="AV380">
            <v>4.57514676923077</v>
          </cell>
          <cell r="AW380">
            <v>100</v>
          </cell>
          <cell r="AX380">
            <v>117.786391692308</v>
          </cell>
        </row>
        <row r="381">
          <cell r="B381">
            <v>1317</v>
          </cell>
          <cell r="C381" t="str">
            <v>កែវ​ ណាង</v>
          </cell>
          <cell r="D381" t="str">
            <v>KEO NANG</v>
          </cell>
          <cell r="E381">
            <v>44497</v>
          </cell>
          <cell r="F381" t="str">
            <v>090822910</v>
          </cell>
          <cell r="G381">
            <v>36358</v>
          </cell>
          <cell r="H381" t="str">
            <v>M</v>
          </cell>
          <cell r="I381" t="e">
            <v>#N/A</v>
          </cell>
          <cell r="J381">
            <v>0</v>
          </cell>
          <cell r="K381">
            <v>0</v>
          </cell>
          <cell r="L381">
            <v>200</v>
          </cell>
          <cell r="M381">
            <v>7.69230769230769</v>
          </cell>
          <cell r="N381">
            <v>22</v>
          </cell>
          <cell r="O381">
            <v>1</v>
          </cell>
          <cell r="P381">
            <v>23</v>
          </cell>
          <cell r="Q381">
            <v>26</v>
          </cell>
          <cell r="R381">
            <v>176.923076923077</v>
          </cell>
          <cell r="S381">
            <v>1</v>
          </cell>
          <cell r="T381">
            <v>3.84615384615384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2</v>
          </cell>
          <cell r="AD381">
            <v>15.3846153846154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8.8</v>
          </cell>
          <cell r="AO381">
            <v>13</v>
          </cell>
          <cell r="AP381">
            <v>11.5</v>
          </cell>
          <cell r="AQ381">
            <v>229.453846153846</v>
          </cell>
          <cell r="AR381">
            <v>2</v>
          </cell>
          <cell r="AS381">
            <v>0.5</v>
          </cell>
        </row>
        <row r="381">
          <cell r="AU381">
            <v>0</v>
          </cell>
          <cell r="AV381">
            <v>4.75313642307692</v>
          </cell>
          <cell r="AW381">
            <v>100</v>
          </cell>
          <cell r="AX381">
            <v>126.200709730769</v>
          </cell>
        </row>
        <row r="382">
          <cell r="B382">
            <v>1499</v>
          </cell>
          <cell r="C382" t="str">
            <v>ប៉ែន រ៉ាវី</v>
          </cell>
          <cell r="D382" t="str">
            <v>PEN RAVY</v>
          </cell>
          <cell r="E382">
            <v>44564</v>
          </cell>
          <cell r="F382">
            <v>90639156</v>
          </cell>
          <cell r="G382">
            <v>32509</v>
          </cell>
          <cell r="H382" t="str">
            <v>M</v>
          </cell>
          <cell r="I382" t="str">
            <v>裁断</v>
          </cell>
          <cell r="J382">
            <v>0</v>
          </cell>
          <cell r="K382">
            <v>0</v>
          </cell>
          <cell r="L382">
            <v>200</v>
          </cell>
          <cell r="M382">
            <v>7.69230769230769</v>
          </cell>
          <cell r="N382">
            <v>21</v>
          </cell>
          <cell r="O382">
            <v>1</v>
          </cell>
          <cell r="P382">
            <v>22</v>
          </cell>
          <cell r="Q382">
            <v>26</v>
          </cell>
          <cell r="R382">
            <v>169.230769230769</v>
          </cell>
          <cell r="S382">
            <v>1</v>
          </cell>
          <cell r="T382">
            <v>3.84615384615384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</v>
          </cell>
          <cell r="AA382">
            <v>0</v>
          </cell>
          <cell r="AB382">
            <v>0</v>
          </cell>
          <cell r="AC382">
            <v>2</v>
          </cell>
          <cell r="AD382">
            <v>15.3846153846154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8.4</v>
          </cell>
          <cell r="AO382">
            <v>13</v>
          </cell>
          <cell r="AP382">
            <v>11</v>
          </cell>
          <cell r="AQ382">
            <v>220.861538461538</v>
          </cell>
          <cell r="AR382">
            <v>2</v>
          </cell>
          <cell r="AS382">
            <v>0.5</v>
          </cell>
        </row>
        <row r="382">
          <cell r="AU382">
            <v>0</v>
          </cell>
          <cell r="AV382">
            <v>4.57514676923077</v>
          </cell>
          <cell r="AW382">
            <v>100</v>
          </cell>
          <cell r="AX382">
            <v>117.786391692308</v>
          </cell>
        </row>
        <row r="383">
          <cell r="B383">
            <v>278</v>
          </cell>
          <cell r="C383" t="str">
            <v>គង់ សាម៉េត</v>
          </cell>
          <cell r="D383" t="str">
            <v>KONG SAMET</v>
          </cell>
          <cell r="E383">
            <v>44109</v>
          </cell>
          <cell r="F383" t="str">
            <v>090515305</v>
          </cell>
          <cell r="G383">
            <v>33646</v>
          </cell>
          <cell r="H383" t="str">
            <v>M</v>
          </cell>
          <cell r="I383" t="str">
            <v>裁断</v>
          </cell>
          <cell r="J383">
            <v>0</v>
          </cell>
          <cell r="K383">
            <v>3</v>
          </cell>
          <cell r="L383">
            <v>200</v>
          </cell>
          <cell r="M383">
            <v>7.69230769230769</v>
          </cell>
          <cell r="N383">
            <v>22</v>
          </cell>
          <cell r="O383">
            <v>1</v>
          </cell>
          <cell r="P383">
            <v>23</v>
          </cell>
          <cell r="Q383">
            <v>26</v>
          </cell>
          <cell r="R383">
            <v>176.923076923077</v>
          </cell>
          <cell r="S383">
            <v>1</v>
          </cell>
          <cell r="T383">
            <v>3.84615384615384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2</v>
          </cell>
          <cell r="AD383">
            <v>15.3846153846154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8.8</v>
          </cell>
          <cell r="AO383">
            <v>13</v>
          </cell>
          <cell r="AP383">
            <v>11.5</v>
          </cell>
          <cell r="AQ383">
            <v>229.453846153846</v>
          </cell>
          <cell r="AR383">
            <v>3</v>
          </cell>
          <cell r="AS383">
            <v>0.5</v>
          </cell>
        </row>
        <row r="383">
          <cell r="AU383">
            <v>0</v>
          </cell>
          <cell r="AV383">
            <v>4.75313642307692</v>
          </cell>
          <cell r="AW383">
            <v>100</v>
          </cell>
          <cell r="AX383">
            <v>127.200709730769</v>
          </cell>
        </row>
        <row r="384">
          <cell r="B384">
            <v>1989</v>
          </cell>
          <cell r="C384" t="str">
            <v>ព្រាប ម៉ារ៉ាឌី</v>
          </cell>
          <cell r="D384" t="str">
            <v>PREAB MARADY</v>
          </cell>
          <cell r="E384">
            <v>44638</v>
          </cell>
          <cell r="F384">
            <v>90869185</v>
          </cell>
          <cell r="G384">
            <v>27334</v>
          </cell>
          <cell r="H384" t="str">
            <v>F</v>
          </cell>
          <cell r="I384" t="str">
            <v>裁断</v>
          </cell>
          <cell r="J384">
            <v>0</v>
          </cell>
          <cell r="K384">
            <v>0</v>
          </cell>
          <cell r="L384">
            <v>200</v>
          </cell>
          <cell r="M384">
            <v>7.69230769230769</v>
          </cell>
          <cell r="N384">
            <v>20</v>
          </cell>
          <cell r="O384">
            <v>1</v>
          </cell>
          <cell r="P384">
            <v>21</v>
          </cell>
          <cell r="Q384">
            <v>26</v>
          </cell>
          <cell r="R384">
            <v>161.538461538461</v>
          </cell>
          <cell r="S384">
            <v>1</v>
          </cell>
          <cell r="T384">
            <v>3.84615384615384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2</v>
          </cell>
          <cell r="AD384">
            <v>15.3846153846154</v>
          </cell>
          <cell r="AE384">
            <v>0</v>
          </cell>
          <cell r="AF384">
            <v>0</v>
          </cell>
          <cell r="AG384">
            <v>2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8</v>
          </cell>
          <cell r="AO384">
            <v>13</v>
          </cell>
          <cell r="AP384">
            <v>10.5</v>
          </cell>
          <cell r="AQ384">
            <v>212.269230769231</v>
          </cell>
          <cell r="AR384">
            <v>2</v>
          </cell>
          <cell r="AS384">
            <v>0.5</v>
          </cell>
        </row>
        <row r="384">
          <cell r="AU384">
            <v>0</v>
          </cell>
          <cell r="AV384">
            <v>4.39715711538461</v>
          </cell>
          <cell r="AW384">
            <v>100</v>
          </cell>
          <cell r="AX384">
            <v>109.372073653846</v>
          </cell>
        </row>
        <row r="385">
          <cell r="B385">
            <v>1551</v>
          </cell>
          <cell r="C385" t="str">
            <v>សេក សុវណ្ណរ័ត្ន</v>
          </cell>
          <cell r="D385" t="str">
            <v>SEK SOVANNROTH</v>
          </cell>
          <cell r="E385">
            <v>44564</v>
          </cell>
          <cell r="F385">
            <v>90489514</v>
          </cell>
          <cell r="G385">
            <v>35158</v>
          </cell>
          <cell r="H385" t="str">
            <v>F</v>
          </cell>
          <cell r="I385" t="str">
            <v>裁断</v>
          </cell>
          <cell r="J385">
            <v>0</v>
          </cell>
          <cell r="K385">
            <v>0</v>
          </cell>
          <cell r="L385">
            <v>200</v>
          </cell>
          <cell r="M385">
            <v>7.69230769230769</v>
          </cell>
          <cell r="N385">
            <v>22</v>
          </cell>
          <cell r="O385">
            <v>1</v>
          </cell>
          <cell r="P385">
            <v>23</v>
          </cell>
          <cell r="Q385">
            <v>26</v>
          </cell>
          <cell r="R385">
            <v>176.923076923077</v>
          </cell>
          <cell r="S385">
            <v>1</v>
          </cell>
          <cell r="T385">
            <v>3.84615384615384</v>
          </cell>
          <cell r="U385">
            <v>12.5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15.3846153846154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18.0288461538461</v>
          </cell>
          <cell r="AM385">
            <v>3.125</v>
          </cell>
          <cell r="AN385">
            <v>8.8</v>
          </cell>
          <cell r="AO385">
            <v>13</v>
          </cell>
          <cell r="AP385">
            <v>11.5</v>
          </cell>
          <cell r="AQ385">
            <v>250.607692307692</v>
          </cell>
          <cell r="AR385">
            <v>2</v>
          </cell>
          <cell r="AS385">
            <v>0.5</v>
          </cell>
        </row>
        <row r="385">
          <cell r="AU385">
            <v>0</v>
          </cell>
          <cell r="AV385">
            <v>5.19133834615385</v>
          </cell>
          <cell r="AW385">
            <v>100</v>
          </cell>
          <cell r="AX385">
            <v>146.916353961538</v>
          </cell>
        </row>
        <row r="386">
          <cell r="B386">
            <v>2259</v>
          </cell>
          <cell r="C386" t="str">
            <v>រស ផ្កាយ</v>
          </cell>
          <cell r="D386" t="str">
            <v>RUS PHKAY</v>
          </cell>
          <cell r="E386">
            <v>44763</v>
          </cell>
          <cell r="F386" t="str">
            <v>090965842</v>
          </cell>
          <cell r="G386">
            <v>37391</v>
          </cell>
          <cell r="H386" t="str">
            <v>F</v>
          </cell>
          <cell r="I386" t="str">
            <v>裁断</v>
          </cell>
          <cell r="J386">
            <v>0</v>
          </cell>
          <cell r="K386">
            <v>0</v>
          </cell>
          <cell r="L386">
            <v>200</v>
          </cell>
          <cell r="M386">
            <v>7.69230769230769</v>
          </cell>
          <cell r="N386">
            <v>23</v>
          </cell>
          <cell r="O386">
            <v>1</v>
          </cell>
          <cell r="P386">
            <v>24</v>
          </cell>
          <cell r="Q386">
            <v>26</v>
          </cell>
          <cell r="R386">
            <v>184.615384615385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15.3846153846154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9.2</v>
          </cell>
          <cell r="AO386">
            <v>13</v>
          </cell>
          <cell r="AP386">
            <v>12</v>
          </cell>
          <cell r="AQ386">
            <v>234.2</v>
          </cell>
        </row>
        <row r="386">
          <cell r="AS386">
            <v>0.5</v>
          </cell>
        </row>
        <row r="386">
          <cell r="AU386">
            <v>0</v>
          </cell>
          <cell r="AV386">
            <v>4.851453</v>
          </cell>
          <cell r="AW386">
            <v>100</v>
          </cell>
          <cell r="AX386">
            <v>128.848547</v>
          </cell>
        </row>
        <row r="387">
          <cell r="B387">
            <v>2282</v>
          </cell>
          <cell r="C387" t="str">
            <v>ឆេង ឆាង</v>
          </cell>
          <cell r="D387" t="str">
            <v>CHHENG CHHANG</v>
          </cell>
          <cell r="E387">
            <v>44854</v>
          </cell>
          <cell r="F387" t="str">
            <v>090816323</v>
          </cell>
          <cell r="G387">
            <v>28178</v>
          </cell>
          <cell r="H387" t="str">
            <v>M</v>
          </cell>
          <cell r="I387" t="e">
            <v>#N/A</v>
          </cell>
          <cell r="J387">
            <v>0</v>
          </cell>
          <cell r="K387">
            <v>0</v>
          </cell>
          <cell r="L387">
            <v>200</v>
          </cell>
          <cell r="M387">
            <v>7.69230769230769</v>
          </cell>
          <cell r="N387">
            <v>21</v>
          </cell>
          <cell r="O387">
            <v>1</v>
          </cell>
          <cell r="P387">
            <v>22</v>
          </cell>
          <cell r="Q387">
            <v>26</v>
          </cell>
          <cell r="R387">
            <v>169.230769230769</v>
          </cell>
          <cell r="S387">
            <v>1</v>
          </cell>
          <cell r="T387">
            <v>3.84615384615384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2</v>
          </cell>
          <cell r="AD387">
            <v>15.3846153846154</v>
          </cell>
          <cell r="AE387">
            <v>0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8.4</v>
          </cell>
          <cell r="AO387">
            <v>13</v>
          </cell>
          <cell r="AP387">
            <v>11</v>
          </cell>
          <cell r="AQ387">
            <v>220.861538461538</v>
          </cell>
        </row>
        <row r="387">
          <cell r="AS387">
            <v>0.5</v>
          </cell>
        </row>
        <row r="387">
          <cell r="AU387">
            <v>0</v>
          </cell>
          <cell r="AV387">
            <v>4.57514676923077</v>
          </cell>
          <cell r="AW387">
            <v>100</v>
          </cell>
          <cell r="AX387">
            <v>115.786391692308</v>
          </cell>
        </row>
        <row r="388">
          <cell r="B388" t="str">
            <v>合计：</v>
          </cell>
          <cell r="C388" t="str">
            <v>裁断</v>
          </cell>
          <cell r="D388">
            <v>41</v>
          </cell>
        </row>
        <row r="388">
          <cell r="I388" t="str">
            <v>裁断</v>
          </cell>
        </row>
        <row r="388">
          <cell r="L388">
            <v>8200</v>
          </cell>
          <cell r="M388">
            <v>315.384615384615</v>
          </cell>
          <cell r="N388">
            <v>848.25</v>
          </cell>
          <cell r="O388">
            <v>41</v>
          </cell>
          <cell r="P388">
            <v>889.25</v>
          </cell>
          <cell r="Q388">
            <v>1043</v>
          </cell>
          <cell r="R388">
            <v>6840.38461538462</v>
          </cell>
          <cell r="S388">
            <v>33</v>
          </cell>
          <cell r="T388">
            <v>126.923076923077</v>
          </cell>
          <cell r="U388">
            <v>39.5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30.5</v>
          </cell>
          <cell r="AA388">
            <v>0</v>
          </cell>
          <cell r="AB388">
            <v>0</v>
          </cell>
          <cell r="AC388">
            <v>81</v>
          </cell>
          <cell r="AD388">
            <v>623.076923076923</v>
          </cell>
          <cell r="AE388">
            <v>1</v>
          </cell>
          <cell r="AF388">
            <v>7.69230769230769</v>
          </cell>
          <cell r="AG388">
            <v>8.25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56.9711538461538</v>
          </cell>
          <cell r="AM388">
            <v>9.875</v>
          </cell>
          <cell r="AN388">
            <v>339.9</v>
          </cell>
          <cell r="AO388">
            <v>533</v>
          </cell>
          <cell r="AP388">
            <v>444.2</v>
          </cell>
          <cell r="AQ388">
            <v>8982.02307692307</v>
          </cell>
          <cell r="AR388">
            <v>87</v>
          </cell>
          <cell r="AS388">
            <v>20.5</v>
          </cell>
          <cell r="AT388">
            <v>0</v>
          </cell>
          <cell r="AU388">
            <v>0</v>
          </cell>
          <cell r="AV388">
            <v>187.261415576923</v>
          </cell>
          <cell r="AW388">
            <v>3800</v>
          </cell>
          <cell r="AX388">
            <v>5061.26166134615</v>
          </cell>
        </row>
        <row r="389">
          <cell r="B389">
            <v>1484</v>
          </cell>
          <cell r="C389" t="str">
            <v>ឈិន​ ចន្ថា</v>
          </cell>
          <cell r="D389" t="str">
            <v>CHHIN CHANTHA</v>
          </cell>
          <cell r="E389">
            <v>44555</v>
          </cell>
          <cell r="F389">
            <v>90537377</v>
          </cell>
          <cell r="G389">
            <v>30711</v>
          </cell>
          <cell r="H389" t="str">
            <v>M</v>
          </cell>
          <cell r="I389" t="str">
            <v>印刷</v>
          </cell>
          <cell r="J389">
            <v>0</v>
          </cell>
          <cell r="K389">
            <v>0</v>
          </cell>
          <cell r="L389">
            <v>200</v>
          </cell>
          <cell r="M389">
            <v>7.69230769230769</v>
          </cell>
          <cell r="N389">
            <v>21</v>
          </cell>
          <cell r="O389">
            <v>1</v>
          </cell>
          <cell r="P389">
            <v>22</v>
          </cell>
          <cell r="Q389">
            <v>26</v>
          </cell>
          <cell r="R389">
            <v>169.230769230769</v>
          </cell>
          <cell r="S389">
            <v>1</v>
          </cell>
          <cell r="T389">
            <v>3.84615384615384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3</v>
          </cell>
          <cell r="AD389">
            <v>23.0769230769231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8.4</v>
          </cell>
          <cell r="AO389">
            <v>13</v>
          </cell>
          <cell r="AP389">
            <v>11</v>
          </cell>
          <cell r="AQ389">
            <v>228.553846153846</v>
          </cell>
          <cell r="AR389">
            <v>2</v>
          </cell>
          <cell r="AS389">
            <v>0.5</v>
          </cell>
        </row>
        <row r="389">
          <cell r="AU389">
            <v>0</v>
          </cell>
          <cell r="AV389">
            <v>4.73449292307692</v>
          </cell>
          <cell r="AW389">
            <v>100</v>
          </cell>
          <cell r="AX389">
            <v>125.319353230769</v>
          </cell>
        </row>
        <row r="390">
          <cell r="B390">
            <v>1466</v>
          </cell>
          <cell r="C390" t="str">
            <v>ហែម វុតធឿន</v>
          </cell>
          <cell r="D390" t="str">
            <v>HEM VUTHOEUN</v>
          </cell>
          <cell r="E390">
            <v>44551</v>
          </cell>
          <cell r="F390">
            <v>90513658</v>
          </cell>
          <cell r="G390">
            <v>35501</v>
          </cell>
          <cell r="H390" t="str">
            <v>M</v>
          </cell>
          <cell r="I390" t="str">
            <v>印刷</v>
          </cell>
          <cell r="J390">
            <v>0</v>
          </cell>
          <cell r="K390">
            <v>0</v>
          </cell>
          <cell r="L390">
            <v>200</v>
          </cell>
          <cell r="M390">
            <v>7.69230769230769</v>
          </cell>
          <cell r="N390">
            <v>19</v>
          </cell>
          <cell r="O390">
            <v>1</v>
          </cell>
          <cell r="P390">
            <v>20</v>
          </cell>
          <cell r="Q390">
            <v>26</v>
          </cell>
          <cell r="R390">
            <v>153.846153846154</v>
          </cell>
          <cell r="S390">
            <v>1</v>
          </cell>
          <cell r="T390">
            <v>3.84615384615384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3</v>
          </cell>
          <cell r="AD390">
            <v>23.0769230769231</v>
          </cell>
          <cell r="AE390">
            <v>0</v>
          </cell>
          <cell r="AF390">
            <v>0</v>
          </cell>
          <cell r="AG390">
            <v>2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7.6</v>
          </cell>
          <cell r="AO390">
            <v>13</v>
          </cell>
          <cell r="AP390">
            <v>10</v>
          </cell>
          <cell r="AQ390">
            <v>211.369230769231</v>
          </cell>
          <cell r="AR390">
            <v>2</v>
          </cell>
          <cell r="AS390">
            <v>0.5</v>
          </cell>
        </row>
        <row r="390">
          <cell r="AU390">
            <v>0</v>
          </cell>
          <cell r="AV390">
            <v>4.37851361538461</v>
          </cell>
          <cell r="AW390">
            <v>100</v>
          </cell>
          <cell r="AX390">
            <v>108.490717153846</v>
          </cell>
        </row>
        <row r="391">
          <cell r="B391">
            <v>1502</v>
          </cell>
          <cell r="C391" t="str">
            <v>ខឿ សុទិត្យ</v>
          </cell>
          <cell r="D391" t="str">
            <v>KHOEUR SOTIT</v>
          </cell>
          <cell r="E391">
            <v>44564</v>
          </cell>
          <cell r="F391">
            <v>90883543</v>
          </cell>
          <cell r="G391">
            <v>36800</v>
          </cell>
          <cell r="H391" t="str">
            <v>M</v>
          </cell>
          <cell r="I391" t="str">
            <v>印刷</v>
          </cell>
          <cell r="J391">
            <v>0</v>
          </cell>
          <cell r="K391">
            <v>0</v>
          </cell>
          <cell r="L391">
            <v>200</v>
          </cell>
          <cell r="M391">
            <v>7.69230769230769</v>
          </cell>
          <cell r="N391">
            <v>21</v>
          </cell>
          <cell r="O391">
            <v>1</v>
          </cell>
          <cell r="P391">
            <v>22</v>
          </cell>
          <cell r="Q391">
            <v>26</v>
          </cell>
          <cell r="R391">
            <v>169.230769230769</v>
          </cell>
          <cell r="S391">
            <v>1</v>
          </cell>
          <cell r="T391">
            <v>3.84615384615384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3</v>
          </cell>
          <cell r="AD391">
            <v>23.0769230769231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8.4</v>
          </cell>
          <cell r="AO391">
            <v>13</v>
          </cell>
          <cell r="AP391">
            <v>11</v>
          </cell>
          <cell r="AQ391">
            <v>228.553846153846</v>
          </cell>
          <cell r="AR391">
            <v>2</v>
          </cell>
          <cell r="AS391">
            <v>0.5</v>
          </cell>
        </row>
        <row r="391">
          <cell r="AU391">
            <v>0</v>
          </cell>
          <cell r="AV391">
            <v>4.73449292307692</v>
          </cell>
          <cell r="AW391">
            <v>100</v>
          </cell>
          <cell r="AX391">
            <v>125.319353230769</v>
          </cell>
        </row>
        <row r="392">
          <cell r="B392">
            <v>1718</v>
          </cell>
          <cell r="C392" t="str">
            <v>សន សុជាតិ</v>
          </cell>
          <cell r="D392" t="str">
            <v>SON SOCHEAT</v>
          </cell>
          <cell r="E392">
            <v>44587</v>
          </cell>
          <cell r="F392">
            <v>90959139</v>
          </cell>
          <cell r="G392">
            <v>37803</v>
          </cell>
          <cell r="H392" t="str">
            <v>F</v>
          </cell>
          <cell r="I392" t="str">
            <v>印刷</v>
          </cell>
          <cell r="J392">
            <v>0</v>
          </cell>
          <cell r="K392">
            <v>0</v>
          </cell>
          <cell r="L392">
            <v>200</v>
          </cell>
          <cell r="M392">
            <v>7.69230769230769</v>
          </cell>
          <cell r="N392">
            <v>19</v>
          </cell>
          <cell r="O392">
            <v>1</v>
          </cell>
          <cell r="P392">
            <v>20</v>
          </cell>
          <cell r="Q392">
            <v>26</v>
          </cell>
          <cell r="R392">
            <v>153.846153846154</v>
          </cell>
          <cell r="S392">
            <v>1</v>
          </cell>
          <cell r="T392">
            <v>3.84615384615384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</v>
          </cell>
          <cell r="AA392">
            <v>0</v>
          </cell>
          <cell r="AB392">
            <v>0</v>
          </cell>
          <cell r="AC392">
            <v>3</v>
          </cell>
          <cell r="AD392">
            <v>23.0769230769231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7.6</v>
          </cell>
          <cell r="AO392">
            <v>13</v>
          </cell>
          <cell r="AP392">
            <v>10</v>
          </cell>
          <cell r="AQ392">
            <v>211.369230769231</v>
          </cell>
          <cell r="AR392">
            <v>2</v>
          </cell>
          <cell r="AS392">
            <v>0.5</v>
          </cell>
        </row>
        <row r="392">
          <cell r="AU392">
            <v>0</v>
          </cell>
          <cell r="AV392">
            <v>4.37851361538461</v>
          </cell>
          <cell r="AW392">
            <v>100</v>
          </cell>
          <cell r="AX392">
            <v>108.490717153846</v>
          </cell>
        </row>
        <row r="393">
          <cell r="B393">
            <v>1885</v>
          </cell>
          <cell r="C393" t="str">
            <v>យឿន ភឿក</v>
          </cell>
          <cell r="D393" t="str">
            <v>YOEUEN PHOEURK</v>
          </cell>
          <cell r="E393">
            <v>44617</v>
          </cell>
          <cell r="F393">
            <v>90952181</v>
          </cell>
          <cell r="G393">
            <v>37366</v>
          </cell>
          <cell r="H393" t="str">
            <v>M</v>
          </cell>
          <cell r="I393" t="str">
            <v>印刷</v>
          </cell>
          <cell r="J393">
            <v>0</v>
          </cell>
          <cell r="K393">
            <v>0</v>
          </cell>
          <cell r="L393">
            <v>200</v>
          </cell>
          <cell r="M393">
            <v>7.69230769230769</v>
          </cell>
          <cell r="N393">
            <v>20.875</v>
          </cell>
          <cell r="O393">
            <v>1</v>
          </cell>
          <cell r="P393">
            <v>21.875</v>
          </cell>
          <cell r="Q393">
            <v>26</v>
          </cell>
          <cell r="R393">
            <v>168.269230769231</v>
          </cell>
          <cell r="S393">
            <v>1</v>
          </cell>
          <cell r="T393">
            <v>3.84615384615384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3</v>
          </cell>
          <cell r="AD393">
            <v>23.0769230769231</v>
          </cell>
          <cell r="AE393">
            <v>0</v>
          </cell>
          <cell r="AF393">
            <v>0</v>
          </cell>
          <cell r="AG393">
            <v>0.125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8.4</v>
          </cell>
          <cell r="AO393">
            <v>13</v>
          </cell>
          <cell r="AP393">
            <v>10.9</v>
          </cell>
          <cell r="AQ393">
            <v>227.492307692308</v>
          </cell>
          <cell r="AR393">
            <v>2</v>
          </cell>
          <cell r="AS393">
            <v>0.5</v>
          </cell>
        </row>
        <row r="393">
          <cell r="AU393">
            <v>0</v>
          </cell>
          <cell r="AV393">
            <v>4.71250315384615</v>
          </cell>
          <cell r="AW393">
            <v>100</v>
          </cell>
          <cell r="AX393">
            <v>124.279804538461</v>
          </cell>
        </row>
        <row r="394">
          <cell r="B394">
            <v>1993</v>
          </cell>
          <cell r="C394" t="str">
            <v>ឈុន រដ្ឋា</v>
          </cell>
          <cell r="D394" t="str">
            <v>CHHUN ROTHA</v>
          </cell>
          <cell r="E394">
            <v>44639</v>
          </cell>
          <cell r="F394">
            <v>90557741</v>
          </cell>
          <cell r="G394">
            <v>30682</v>
          </cell>
          <cell r="H394" t="str">
            <v>F</v>
          </cell>
          <cell r="I394" t="str">
            <v>印刷</v>
          </cell>
          <cell r="J394">
            <v>0</v>
          </cell>
          <cell r="K394">
            <v>0</v>
          </cell>
          <cell r="L394">
            <v>200</v>
          </cell>
          <cell r="M394">
            <v>7.69230769230769</v>
          </cell>
          <cell r="N394">
            <v>20</v>
          </cell>
          <cell r="O394">
            <v>1</v>
          </cell>
          <cell r="P394">
            <v>21</v>
          </cell>
          <cell r="Q394">
            <v>26</v>
          </cell>
          <cell r="R394">
            <v>161.538461538461</v>
          </cell>
          <cell r="S394">
            <v>1</v>
          </cell>
          <cell r="T394">
            <v>3.84615384615384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3</v>
          </cell>
          <cell r="AD394">
            <v>23.0769230769231</v>
          </cell>
          <cell r="AE394">
            <v>0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8</v>
          </cell>
          <cell r="AO394">
            <v>13</v>
          </cell>
          <cell r="AP394">
            <v>10.5</v>
          </cell>
          <cell r="AQ394">
            <v>219.961538461538</v>
          </cell>
          <cell r="AR394">
            <v>2</v>
          </cell>
          <cell r="AS394">
            <v>0.5</v>
          </cell>
        </row>
        <row r="394">
          <cell r="AU394">
            <v>0</v>
          </cell>
          <cell r="AV394">
            <v>4.55650326923077</v>
          </cell>
          <cell r="AW394">
            <v>100</v>
          </cell>
          <cell r="AX394">
            <v>116.905035192308</v>
          </cell>
        </row>
        <row r="395">
          <cell r="B395">
            <v>2206</v>
          </cell>
          <cell r="C395" t="str">
            <v>ញៀន ត្រា</v>
          </cell>
          <cell r="D395" t="str">
            <v>NHEAN TRA</v>
          </cell>
          <cell r="E395">
            <v>44741</v>
          </cell>
          <cell r="F395" t="str">
            <v>130114599（01）</v>
          </cell>
          <cell r="G395">
            <v>34010</v>
          </cell>
          <cell r="H395" t="str">
            <v>M</v>
          </cell>
          <cell r="I395" t="str">
            <v>印刷</v>
          </cell>
          <cell r="J395">
            <v>0</v>
          </cell>
          <cell r="K395">
            <v>0</v>
          </cell>
          <cell r="L395">
            <v>200</v>
          </cell>
          <cell r="M395">
            <v>7.69230769230769</v>
          </cell>
          <cell r="N395">
            <v>21</v>
          </cell>
          <cell r="O395">
            <v>1</v>
          </cell>
          <cell r="P395">
            <v>22</v>
          </cell>
          <cell r="Q395">
            <v>26</v>
          </cell>
          <cell r="R395">
            <v>169.230769230769</v>
          </cell>
          <cell r="S395">
            <v>1</v>
          </cell>
          <cell r="T395">
            <v>3.84615384615384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3</v>
          </cell>
          <cell r="AD395">
            <v>23.0769230769231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8.4</v>
          </cell>
          <cell r="AO395">
            <v>13</v>
          </cell>
          <cell r="AP395">
            <v>11</v>
          </cell>
          <cell r="AQ395">
            <v>228.553846153846</v>
          </cell>
        </row>
        <row r="395">
          <cell r="AS395">
            <v>0.5</v>
          </cell>
        </row>
        <row r="395">
          <cell r="AU395">
            <v>0</v>
          </cell>
          <cell r="AV395">
            <v>4.73449292307692</v>
          </cell>
          <cell r="AW395">
            <v>100</v>
          </cell>
          <cell r="AX395">
            <v>123.319353230769</v>
          </cell>
        </row>
        <row r="396">
          <cell r="B396">
            <v>2207</v>
          </cell>
          <cell r="C396" t="str">
            <v>មាស​​ សុក</v>
          </cell>
          <cell r="D396" t="str">
            <v>MEAS SOK</v>
          </cell>
          <cell r="E396">
            <v>44741</v>
          </cell>
          <cell r="F396" t="str">
            <v>090649341</v>
          </cell>
          <cell r="G396">
            <v>32239</v>
          </cell>
          <cell r="H396" t="str">
            <v>M</v>
          </cell>
          <cell r="I396" t="str">
            <v>印刷</v>
          </cell>
          <cell r="J396">
            <v>0</v>
          </cell>
          <cell r="K396">
            <v>0</v>
          </cell>
          <cell r="L396">
            <v>200</v>
          </cell>
          <cell r="M396">
            <v>7.69230769230769</v>
          </cell>
          <cell r="N396">
            <v>21</v>
          </cell>
          <cell r="O396">
            <v>1</v>
          </cell>
          <cell r="P396">
            <v>22</v>
          </cell>
          <cell r="Q396">
            <v>26</v>
          </cell>
          <cell r="R396">
            <v>169.230769230769</v>
          </cell>
          <cell r="S396">
            <v>1</v>
          </cell>
          <cell r="T396">
            <v>3.84615384615384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3</v>
          </cell>
          <cell r="AD396">
            <v>23.0769230769231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8.4</v>
          </cell>
          <cell r="AO396">
            <v>13</v>
          </cell>
          <cell r="AP396">
            <v>11</v>
          </cell>
          <cell r="AQ396">
            <v>228.553846153846</v>
          </cell>
        </row>
        <row r="396">
          <cell r="AS396">
            <v>0.5</v>
          </cell>
        </row>
        <row r="396">
          <cell r="AU396">
            <v>0</v>
          </cell>
          <cell r="AV396">
            <v>4.73449292307692</v>
          </cell>
          <cell r="AW396">
            <v>100</v>
          </cell>
          <cell r="AX396">
            <v>123.319353230769</v>
          </cell>
        </row>
        <row r="397">
          <cell r="B397">
            <v>2208</v>
          </cell>
          <cell r="C397" t="str">
            <v>ម៉ុន ស៊ីថា</v>
          </cell>
          <cell r="D397" t="str">
            <v>MUON SITHA</v>
          </cell>
          <cell r="E397">
            <v>44741</v>
          </cell>
          <cell r="F397" t="str">
            <v>090965278</v>
          </cell>
          <cell r="G397">
            <v>37874</v>
          </cell>
          <cell r="H397" t="str">
            <v>F</v>
          </cell>
          <cell r="I397" t="str">
            <v>印刷</v>
          </cell>
          <cell r="J397">
            <v>0</v>
          </cell>
          <cell r="K397">
            <v>0</v>
          </cell>
          <cell r="L397">
            <v>200</v>
          </cell>
          <cell r="M397">
            <v>7.69230769230769</v>
          </cell>
          <cell r="N397">
            <v>20</v>
          </cell>
          <cell r="O397">
            <v>1</v>
          </cell>
          <cell r="P397">
            <v>21</v>
          </cell>
          <cell r="Q397">
            <v>26</v>
          </cell>
          <cell r="R397">
            <v>161.538461538461</v>
          </cell>
          <cell r="S397">
            <v>1</v>
          </cell>
          <cell r="T397">
            <v>3.84615384615384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3</v>
          </cell>
          <cell r="AD397">
            <v>23.0769230769231</v>
          </cell>
          <cell r="AE397">
            <v>0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8</v>
          </cell>
          <cell r="AO397">
            <v>13</v>
          </cell>
          <cell r="AP397">
            <v>10.5</v>
          </cell>
          <cell r="AQ397">
            <v>219.961538461538</v>
          </cell>
        </row>
        <row r="397">
          <cell r="AS397">
            <v>0.5</v>
          </cell>
        </row>
        <row r="397">
          <cell r="AU397">
            <v>0</v>
          </cell>
          <cell r="AV397">
            <v>4.55650326923077</v>
          </cell>
          <cell r="AW397">
            <v>100</v>
          </cell>
          <cell r="AX397">
            <v>114.905035192308</v>
          </cell>
        </row>
        <row r="398">
          <cell r="B398" t="str">
            <v>合计：</v>
          </cell>
          <cell r="C398" t="str">
            <v>印刷</v>
          </cell>
          <cell r="D398">
            <v>9</v>
          </cell>
        </row>
        <row r="398">
          <cell r="I398" t="str">
            <v>印刷</v>
          </cell>
        </row>
        <row r="398">
          <cell r="L398">
            <v>1800</v>
          </cell>
          <cell r="M398">
            <v>69.2307692307692</v>
          </cell>
          <cell r="N398">
            <v>182.875</v>
          </cell>
          <cell r="O398">
            <v>9</v>
          </cell>
          <cell r="P398">
            <v>191.875</v>
          </cell>
          <cell r="Q398">
            <v>234</v>
          </cell>
          <cell r="R398">
            <v>1475.96153846154</v>
          </cell>
          <cell r="S398">
            <v>9</v>
          </cell>
          <cell r="T398">
            <v>34.6153846153846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1</v>
          </cell>
          <cell r="AA398">
            <v>0</v>
          </cell>
          <cell r="AB398">
            <v>0</v>
          </cell>
          <cell r="AC398">
            <v>27</v>
          </cell>
          <cell r="AD398">
            <v>207.692307692308</v>
          </cell>
          <cell r="AE398">
            <v>0</v>
          </cell>
          <cell r="AF398">
            <v>0</v>
          </cell>
          <cell r="AG398">
            <v>5.125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73.2</v>
          </cell>
          <cell r="AO398">
            <v>117</v>
          </cell>
          <cell r="AP398">
            <v>95.9</v>
          </cell>
          <cell r="AQ398">
            <v>2004.36923076923</v>
          </cell>
          <cell r="AR398">
            <v>12</v>
          </cell>
          <cell r="AS398">
            <v>4.5</v>
          </cell>
          <cell r="AT398">
            <v>0</v>
          </cell>
          <cell r="AU398">
            <v>0</v>
          </cell>
          <cell r="AV398">
            <v>41.5205086153846</v>
          </cell>
          <cell r="AW398">
            <v>900</v>
          </cell>
          <cell r="AX398">
            <v>1070.34872215385</v>
          </cell>
        </row>
        <row r="399">
          <cell r="B399">
            <v>433</v>
          </cell>
          <cell r="C399" t="str">
            <v>ស្រី រស្មី</v>
          </cell>
          <cell r="D399" t="str">
            <v>SREY REAKSMEY</v>
          </cell>
          <cell r="E399">
            <v>44123</v>
          </cell>
          <cell r="F399" t="str">
            <v>090711663</v>
          </cell>
          <cell r="G399">
            <v>33707</v>
          </cell>
          <cell r="H399" t="str">
            <v>F</v>
          </cell>
          <cell r="I399" t="str">
            <v>品管</v>
          </cell>
          <cell r="J399">
            <v>0</v>
          </cell>
          <cell r="K399">
            <v>0</v>
          </cell>
          <cell r="L399">
            <v>200</v>
          </cell>
          <cell r="M399">
            <v>7.69230769230769</v>
          </cell>
          <cell r="N399">
            <v>22</v>
          </cell>
          <cell r="O399">
            <v>1</v>
          </cell>
          <cell r="P399">
            <v>23</v>
          </cell>
          <cell r="Q399">
            <v>26</v>
          </cell>
          <cell r="R399">
            <v>176.923076923077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3</v>
          </cell>
          <cell r="AD399">
            <v>23.0769230769231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8.8</v>
          </cell>
          <cell r="AO399">
            <v>13</v>
          </cell>
          <cell r="AP399">
            <v>11.5</v>
          </cell>
          <cell r="AQ399">
            <v>233.3</v>
          </cell>
          <cell r="AR399">
            <v>3</v>
          </cell>
          <cell r="AS399">
            <v>0.5</v>
          </cell>
        </row>
        <row r="399">
          <cell r="AU399">
            <v>0</v>
          </cell>
          <cell r="AV399">
            <v>4.8328095</v>
          </cell>
          <cell r="AW399">
            <v>100</v>
          </cell>
          <cell r="AX399">
            <v>130.9671905</v>
          </cell>
        </row>
        <row r="400">
          <cell r="B400">
            <v>702</v>
          </cell>
          <cell r="C400" t="str">
            <v>ឃន រក្សា</v>
          </cell>
          <cell r="D400" t="str">
            <v>KHORN REAKSA</v>
          </cell>
          <cell r="E400">
            <v>44214</v>
          </cell>
          <cell r="F400" t="str">
            <v>090875657</v>
          </cell>
          <cell r="G400">
            <v>36264</v>
          </cell>
          <cell r="H400" t="str">
            <v>F</v>
          </cell>
          <cell r="I400" t="str">
            <v>品管</v>
          </cell>
          <cell r="J400">
            <v>0</v>
          </cell>
          <cell r="K400">
            <v>0</v>
          </cell>
          <cell r="L400">
            <v>200</v>
          </cell>
          <cell r="M400">
            <v>7.69230769230769</v>
          </cell>
          <cell r="N400">
            <v>22</v>
          </cell>
          <cell r="O400">
            <v>1</v>
          </cell>
          <cell r="P400">
            <v>23</v>
          </cell>
          <cell r="Q400">
            <v>26</v>
          </cell>
          <cell r="R400">
            <v>176.923076923077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7.69230769230769</v>
          </cell>
          <cell r="AE400">
            <v>1</v>
          </cell>
          <cell r="AF400">
            <v>7.69230769230769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8.8</v>
          </cell>
          <cell r="AO400">
            <v>13</v>
          </cell>
          <cell r="AP400">
            <v>11.5</v>
          </cell>
          <cell r="AQ400">
            <v>225.607692307692</v>
          </cell>
          <cell r="AR400">
            <v>3</v>
          </cell>
          <cell r="AS400">
            <v>0.5</v>
          </cell>
          <cell r="AT400">
            <v>7.69</v>
          </cell>
          <cell r="AU400">
            <v>0</v>
          </cell>
          <cell r="AV400">
            <v>4.67346334615384</v>
          </cell>
          <cell r="AW400">
            <v>100</v>
          </cell>
          <cell r="AX400">
            <v>131.124228961538</v>
          </cell>
        </row>
        <row r="401">
          <cell r="B401">
            <v>703</v>
          </cell>
          <cell r="C401" t="str">
            <v>ប៉ែន ស្រីសយ</v>
          </cell>
          <cell r="D401" t="str">
            <v>PEN SREYSAY</v>
          </cell>
          <cell r="E401">
            <v>44214</v>
          </cell>
          <cell r="F401" t="str">
            <v>090878286</v>
          </cell>
          <cell r="G401">
            <v>36263</v>
          </cell>
          <cell r="H401" t="str">
            <v>F</v>
          </cell>
          <cell r="I401" t="str">
            <v>品管</v>
          </cell>
          <cell r="J401">
            <v>0</v>
          </cell>
          <cell r="K401">
            <v>0</v>
          </cell>
          <cell r="L401">
            <v>200</v>
          </cell>
          <cell r="M401">
            <v>7.69230769230769</v>
          </cell>
          <cell r="N401">
            <v>22</v>
          </cell>
          <cell r="O401">
            <v>1</v>
          </cell>
          <cell r="P401">
            <v>23</v>
          </cell>
          <cell r="Q401">
            <v>26</v>
          </cell>
          <cell r="R401">
            <v>176.923076923077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3</v>
          </cell>
          <cell r="AD401">
            <v>23.0769230769231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8.8</v>
          </cell>
          <cell r="AO401">
            <v>13</v>
          </cell>
          <cell r="AP401">
            <v>11.5</v>
          </cell>
          <cell r="AQ401">
            <v>233.3</v>
          </cell>
          <cell r="AR401">
            <v>3</v>
          </cell>
          <cell r="AS401">
            <v>0.5</v>
          </cell>
        </row>
        <row r="401">
          <cell r="AU401">
            <v>0</v>
          </cell>
          <cell r="AV401">
            <v>4.8328095</v>
          </cell>
          <cell r="AW401">
            <v>100</v>
          </cell>
          <cell r="AX401">
            <v>130.9671905</v>
          </cell>
        </row>
        <row r="402">
          <cell r="B402">
            <v>726</v>
          </cell>
          <cell r="C402" t="str">
            <v>ព្រុំ លក្ខិណា</v>
          </cell>
          <cell r="D402" t="str">
            <v>PRUM LEAKHNA</v>
          </cell>
          <cell r="E402">
            <v>44215</v>
          </cell>
          <cell r="F402" t="str">
            <v>090934028</v>
          </cell>
          <cell r="G402">
            <v>37171</v>
          </cell>
          <cell r="H402" t="str">
            <v>F</v>
          </cell>
          <cell r="I402" t="str">
            <v>品管</v>
          </cell>
          <cell r="J402">
            <v>0</v>
          </cell>
          <cell r="K402">
            <v>0</v>
          </cell>
          <cell r="L402">
            <v>200</v>
          </cell>
          <cell r="M402">
            <v>7.69230769230769</v>
          </cell>
          <cell r="N402">
            <v>22.5</v>
          </cell>
          <cell r="O402">
            <v>1</v>
          </cell>
          <cell r="P402">
            <v>23.5</v>
          </cell>
          <cell r="Q402">
            <v>26</v>
          </cell>
          <cell r="R402">
            <v>180.769230769231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0.5</v>
          </cell>
          <cell r="AA402">
            <v>0</v>
          </cell>
          <cell r="AB402">
            <v>0</v>
          </cell>
          <cell r="AC402">
            <v>1</v>
          </cell>
          <cell r="AD402">
            <v>7.69230769230769</v>
          </cell>
          <cell r="AE402">
            <v>1</v>
          </cell>
          <cell r="AF402">
            <v>7.69230769230769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9</v>
          </cell>
          <cell r="AO402">
            <v>13</v>
          </cell>
          <cell r="AP402">
            <v>11.7</v>
          </cell>
          <cell r="AQ402">
            <v>229.853846153846</v>
          </cell>
          <cell r="AR402">
            <v>3</v>
          </cell>
          <cell r="AS402">
            <v>0.5</v>
          </cell>
        </row>
        <row r="402">
          <cell r="AU402">
            <v>0</v>
          </cell>
          <cell r="AV402">
            <v>4.76142242307692</v>
          </cell>
          <cell r="AW402">
            <v>100</v>
          </cell>
          <cell r="AX402">
            <v>127.592423730769</v>
          </cell>
        </row>
        <row r="403">
          <cell r="B403">
            <v>964</v>
          </cell>
          <cell r="C403" t="str">
            <v>ឡុង សារ</v>
          </cell>
          <cell r="D403" t="str">
            <v>LONG SA</v>
          </cell>
          <cell r="E403">
            <v>44340</v>
          </cell>
          <cell r="F403" t="str">
            <v>090721882</v>
          </cell>
          <cell r="G403">
            <v>35522</v>
          </cell>
          <cell r="H403" t="str">
            <v>F</v>
          </cell>
          <cell r="I403" t="e">
            <v>#N/A</v>
          </cell>
          <cell r="J403">
            <v>3</v>
          </cell>
          <cell r="K403">
            <v>3</v>
          </cell>
          <cell r="L403">
            <v>200</v>
          </cell>
          <cell r="M403">
            <v>7.69230769230769</v>
          </cell>
          <cell r="N403">
            <v>22</v>
          </cell>
          <cell r="O403">
            <v>1</v>
          </cell>
          <cell r="P403">
            <v>23</v>
          </cell>
          <cell r="Q403">
            <v>26</v>
          </cell>
          <cell r="R403">
            <v>176.923076923077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3</v>
          </cell>
          <cell r="AD403">
            <v>23.0769230769231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8.8</v>
          </cell>
          <cell r="AO403">
            <v>13</v>
          </cell>
          <cell r="AP403">
            <v>11.5</v>
          </cell>
          <cell r="AQ403">
            <v>233.3</v>
          </cell>
          <cell r="AR403">
            <v>2</v>
          </cell>
          <cell r="AS403">
            <v>0.5</v>
          </cell>
        </row>
        <row r="403">
          <cell r="AU403">
            <v>0</v>
          </cell>
          <cell r="AV403">
            <v>4.8328095</v>
          </cell>
          <cell r="AW403">
            <v>100</v>
          </cell>
          <cell r="AX403">
            <v>129.9671905</v>
          </cell>
        </row>
        <row r="404">
          <cell r="B404">
            <v>1163</v>
          </cell>
          <cell r="C404" t="str">
            <v>យ៉ាន់ ស្រីពៅ</v>
          </cell>
          <cell r="D404" t="str">
            <v>YAN SREYPOV</v>
          </cell>
          <cell r="E404">
            <v>44424</v>
          </cell>
          <cell r="F404" t="str">
            <v>090891196</v>
          </cell>
          <cell r="G404">
            <v>37852</v>
          </cell>
          <cell r="H404" t="str">
            <v>F</v>
          </cell>
          <cell r="I404" t="str">
            <v>品管</v>
          </cell>
          <cell r="J404">
            <v>0</v>
          </cell>
          <cell r="K404">
            <v>0</v>
          </cell>
          <cell r="L404">
            <v>200</v>
          </cell>
          <cell r="M404">
            <v>7.69230769230769</v>
          </cell>
          <cell r="N404">
            <v>19.375</v>
          </cell>
          <cell r="O404">
            <v>1</v>
          </cell>
          <cell r="P404">
            <v>20.375</v>
          </cell>
          <cell r="Q404">
            <v>26</v>
          </cell>
          <cell r="R404">
            <v>156.730769230769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2.625</v>
          </cell>
          <cell r="AA404">
            <v>0</v>
          </cell>
          <cell r="AB404">
            <v>0</v>
          </cell>
          <cell r="AC404">
            <v>3</v>
          </cell>
          <cell r="AD404">
            <v>23.0769230769231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7.8</v>
          </cell>
          <cell r="AO404">
            <v>13</v>
          </cell>
          <cell r="AP404">
            <v>10.1</v>
          </cell>
          <cell r="AQ404">
            <v>210.707692307692</v>
          </cell>
          <cell r="AR404">
            <v>2</v>
          </cell>
          <cell r="AS404">
            <v>0.5</v>
          </cell>
        </row>
        <row r="404">
          <cell r="AU404">
            <v>0</v>
          </cell>
          <cell r="AV404">
            <v>4.36480984615384</v>
          </cell>
          <cell r="AW404">
            <v>100</v>
          </cell>
          <cell r="AX404">
            <v>107.842882461538</v>
          </cell>
        </row>
        <row r="405">
          <cell r="B405">
            <v>1164</v>
          </cell>
          <cell r="C405" t="str">
            <v>សោម បូរឿន</v>
          </cell>
          <cell r="D405" t="str">
            <v>SOM BOROEUN</v>
          </cell>
          <cell r="E405">
            <v>44425</v>
          </cell>
          <cell r="F405" t="str">
            <v>090861749</v>
          </cell>
          <cell r="G405">
            <v>32278</v>
          </cell>
          <cell r="H405" t="str">
            <v>F</v>
          </cell>
          <cell r="I405" t="str">
            <v>品管</v>
          </cell>
          <cell r="J405">
            <v>0</v>
          </cell>
          <cell r="K405">
            <v>0</v>
          </cell>
          <cell r="L405">
            <v>200</v>
          </cell>
          <cell r="M405">
            <v>7.69230769230769</v>
          </cell>
          <cell r="N405">
            <v>21</v>
          </cell>
          <cell r="O405">
            <v>1</v>
          </cell>
          <cell r="P405">
            <v>22</v>
          </cell>
          <cell r="Q405">
            <v>26</v>
          </cell>
          <cell r="R405">
            <v>169.230769230769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1</v>
          </cell>
          <cell r="AA405">
            <v>0</v>
          </cell>
          <cell r="AB405">
            <v>0</v>
          </cell>
          <cell r="AC405">
            <v>3</v>
          </cell>
          <cell r="AD405">
            <v>23.0769230769231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8.4</v>
          </cell>
          <cell r="AO405">
            <v>13</v>
          </cell>
          <cell r="AP405">
            <v>11</v>
          </cell>
          <cell r="AQ405">
            <v>224.707692307692</v>
          </cell>
          <cell r="AR405">
            <v>2</v>
          </cell>
          <cell r="AS405">
            <v>0.5</v>
          </cell>
        </row>
        <row r="405">
          <cell r="AU405">
            <v>0</v>
          </cell>
          <cell r="AV405">
            <v>4.65481984615384</v>
          </cell>
          <cell r="AW405">
            <v>100</v>
          </cell>
          <cell r="AX405">
            <v>121.552872461538</v>
          </cell>
        </row>
        <row r="406">
          <cell r="B406">
            <v>1211</v>
          </cell>
          <cell r="C406" t="str">
            <v>កែវ សុខហេង</v>
          </cell>
          <cell r="D406" t="str">
            <v>KEO SOKHENG</v>
          </cell>
          <cell r="E406">
            <v>44455</v>
          </cell>
          <cell r="F406" t="str">
            <v>090946550</v>
          </cell>
          <cell r="G406">
            <v>36586</v>
          </cell>
          <cell r="H406" t="str">
            <v>F</v>
          </cell>
          <cell r="I406" t="str">
            <v>品管</v>
          </cell>
          <cell r="J406">
            <v>0</v>
          </cell>
          <cell r="K406">
            <v>0</v>
          </cell>
          <cell r="L406">
            <v>200</v>
          </cell>
          <cell r="M406">
            <v>7.69230769230769</v>
          </cell>
          <cell r="N406">
            <v>22</v>
          </cell>
          <cell r="O406">
            <v>1</v>
          </cell>
          <cell r="P406">
            <v>23</v>
          </cell>
          <cell r="Q406">
            <v>26</v>
          </cell>
          <cell r="R406">
            <v>176.923076923077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3</v>
          </cell>
          <cell r="AD406">
            <v>23.0769230769231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8.8</v>
          </cell>
          <cell r="AO406">
            <v>13</v>
          </cell>
          <cell r="AP406">
            <v>11.5</v>
          </cell>
          <cell r="AQ406">
            <v>233.3</v>
          </cell>
          <cell r="AR406">
            <v>2</v>
          </cell>
          <cell r="AS406">
            <v>0.5</v>
          </cell>
        </row>
        <row r="406">
          <cell r="AU406">
            <v>0</v>
          </cell>
          <cell r="AV406">
            <v>4.8328095</v>
          </cell>
          <cell r="AW406">
            <v>100</v>
          </cell>
          <cell r="AX406">
            <v>129.9671905</v>
          </cell>
        </row>
        <row r="407">
          <cell r="B407">
            <v>1227</v>
          </cell>
          <cell r="C407" t="str">
            <v>ផាត់ ស៊ីណាត</v>
          </cell>
          <cell r="D407" t="str">
            <v>PHATH SINAT</v>
          </cell>
          <cell r="E407">
            <v>44480</v>
          </cell>
          <cell r="F407" t="str">
            <v>090618828</v>
          </cell>
          <cell r="G407">
            <v>35932</v>
          </cell>
          <cell r="H407" t="str">
            <v>F</v>
          </cell>
          <cell r="I407" t="str">
            <v>品管</v>
          </cell>
          <cell r="J407">
            <v>0</v>
          </cell>
          <cell r="K407">
            <v>0</v>
          </cell>
          <cell r="L407">
            <v>200</v>
          </cell>
          <cell r="M407">
            <v>7.69230769230769</v>
          </cell>
          <cell r="N407">
            <v>22.5</v>
          </cell>
          <cell r="O407">
            <v>1</v>
          </cell>
          <cell r="P407">
            <v>23.5</v>
          </cell>
          <cell r="Q407">
            <v>26</v>
          </cell>
          <cell r="R407">
            <v>180.769230769231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2</v>
          </cell>
          <cell r="AD407">
            <v>15.3846153846154</v>
          </cell>
          <cell r="AE407">
            <v>0</v>
          </cell>
          <cell r="AF407">
            <v>0</v>
          </cell>
          <cell r="AG407">
            <v>0.5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9</v>
          </cell>
          <cell r="AO407">
            <v>13</v>
          </cell>
          <cell r="AP407">
            <v>11.7</v>
          </cell>
          <cell r="AQ407">
            <v>229.853846153846</v>
          </cell>
          <cell r="AR407">
            <v>2</v>
          </cell>
          <cell r="AS407">
            <v>0.5</v>
          </cell>
        </row>
        <row r="407">
          <cell r="AU407">
            <v>0</v>
          </cell>
          <cell r="AV407">
            <v>4.76142242307692</v>
          </cell>
          <cell r="AW407">
            <v>100</v>
          </cell>
          <cell r="AX407">
            <v>126.592423730769</v>
          </cell>
        </row>
        <row r="408">
          <cell r="B408">
            <v>1234</v>
          </cell>
          <cell r="C408" t="str">
            <v>កែវ សុខហៃ</v>
          </cell>
          <cell r="D408" t="str">
            <v>KEO SOKHAI</v>
          </cell>
          <cell r="E408">
            <v>44483</v>
          </cell>
          <cell r="F408" t="str">
            <v>090946551</v>
          </cell>
          <cell r="G408">
            <v>37070</v>
          </cell>
          <cell r="H408" t="str">
            <v>F</v>
          </cell>
          <cell r="I408" t="str">
            <v>品管</v>
          </cell>
          <cell r="J408">
            <v>0</v>
          </cell>
          <cell r="K408">
            <v>0</v>
          </cell>
          <cell r="L408">
            <v>200</v>
          </cell>
          <cell r="M408">
            <v>7.69230769230769</v>
          </cell>
          <cell r="N408">
            <v>24</v>
          </cell>
          <cell r="O408">
            <v>1</v>
          </cell>
          <cell r="P408">
            <v>25</v>
          </cell>
          <cell r="Q408">
            <v>26</v>
          </cell>
          <cell r="R408">
            <v>192.307692307692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9.6</v>
          </cell>
          <cell r="AO408">
            <v>13</v>
          </cell>
          <cell r="AP408">
            <v>12.5</v>
          </cell>
          <cell r="AQ408">
            <v>227.407692307692</v>
          </cell>
          <cell r="AR408">
            <v>2</v>
          </cell>
          <cell r="AS408">
            <v>0.5</v>
          </cell>
        </row>
        <row r="408">
          <cell r="AU408">
            <v>0</v>
          </cell>
          <cell r="AV408">
            <v>4.71075034615384</v>
          </cell>
          <cell r="AW408">
            <v>100</v>
          </cell>
          <cell r="AX408">
            <v>124.196941961538</v>
          </cell>
        </row>
        <row r="409">
          <cell r="B409">
            <v>1396</v>
          </cell>
          <cell r="C409" t="str">
            <v>ហន ភក្ដី</v>
          </cell>
          <cell r="D409" t="str">
            <v>HORN PHEAKDEY</v>
          </cell>
          <cell r="E409">
            <v>44531</v>
          </cell>
          <cell r="F409">
            <v>90950063</v>
          </cell>
          <cell r="G409">
            <v>37730</v>
          </cell>
          <cell r="H409" t="str">
            <v>F</v>
          </cell>
          <cell r="I409" t="str">
            <v>品管</v>
          </cell>
          <cell r="J409">
            <v>1</v>
          </cell>
          <cell r="K409">
            <v>1</v>
          </cell>
          <cell r="L409">
            <v>200</v>
          </cell>
          <cell r="M409">
            <v>7.69230769230769</v>
          </cell>
          <cell r="N409">
            <v>25</v>
          </cell>
          <cell r="O409">
            <v>1</v>
          </cell>
          <cell r="P409">
            <v>26</v>
          </cell>
          <cell r="Q409">
            <v>26</v>
          </cell>
          <cell r="R409">
            <v>200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10</v>
          </cell>
          <cell r="AO409">
            <v>13</v>
          </cell>
          <cell r="AP409">
            <v>13</v>
          </cell>
          <cell r="AQ409">
            <v>236</v>
          </cell>
          <cell r="AR409">
            <v>2</v>
          </cell>
          <cell r="AS409">
            <v>0.5</v>
          </cell>
        </row>
        <row r="409">
          <cell r="AU409">
            <v>0</v>
          </cell>
          <cell r="AV409">
            <v>4.88874</v>
          </cell>
          <cell r="AW409">
            <v>100</v>
          </cell>
          <cell r="AX409">
            <v>132.61126</v>
          </cell>
        </row>
        <row r="410">
          <cell r="B410">
            <v>1586</v>
          </cell>
          <cell r="C410" t="str">
            <v>ខាត់ ស្រីណា</v>
          </cell>
          <cell r="D410" t="str">
            <v>KHATH SREYNA</v>
          </cell>
          <cell r="E410">
            <v>44573</v>
          </cell>
          <cell r="F410">
            <v>90876055</v>
          </cell>
          <cell r="G410">
            <v>36516</v>
          </cell>
          <cell r="H410" t="str">
            <v>F</v>
          </cell>
          <cell r="I410" t="str">
            <v>品管</v>
          </cell>
          <cell r="J410">
            <v>0</v>
          </cell>
          <cell r="K410">
            <v>0</v>
          </cell>
          <cell r="L410">
            <v>200</v>
          </cell>
          <cell r="M410">
            <v>7.69230769230769</v>
          </cell>
          <cell r="N410">
            <v>22</v>
          </cell>
          <cell r="O410">
            <v>1</v>
          </cell>
          <cell r="P410">
            <v>23</v>
          </cell>
          <cell r="Q410">
            <v>26</v>
          </cell>
          <cell r="R410">
            <v>176.923076923077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3</v>
          </cell>
          <cell r="AD410">
            <v>23.0769230769231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8.8</v>
          </cell>
          <cell r="AO410">
            <v>13</v>
          </cell>
          <cell r="AP410">
            <v>11.5</v>
          </cell>
          <cell r="AQ410">
            <v>233.3</v>
          </cell>
          <cell r="AR410">
            <v>2</v>
          </cell>
          <cell r="AS410">
            <v>0.5</v>
          </cell>
        </row>
        <row r="410">
          <cell r="AU410">
            <v>0</v>
          </cell>
          <cell r="AV410">
            <v>4.8328095</v>
          </cell>
          <cell r="AW410">
            <v>100</v>
          </cell>
          <cell r="AX410">
            <v>129.9671905</v>
          </cell>
        </row>
        <row r="411">
          <cell r="B411">
            <v>1720</v>
          </cell>
          <cell r="C411" t="str">
            <v>ឆឹប ស៊ីណេត</v>
          </cell>
          <cell r="D411" t="str">
            <v>CHHEB SINET</v>
          </cell>
          <cell r="E411">
            <v>44587</v>
          </cell>
          <cell r="F411">
            <v>90890911</v>
          </cell>
          <cell r="G411">
            <v>36644</v>
          </cell>
          <cell r="H411" t="str">
            <v>F</v>
          </cell>
          <cell r="I411" t="str">
            <v>品管</v>
          </cell>
          <cell r="J411">
            <v>0</v>
          </cell>
          <cell r="K411">
            <v>0</v>
          </cell>
          <cell r="L411">
            <v>200</v>
          </cell>
          <cell r="M411">
            <v>7.69230769230769</v>
          </cell>
          <cell r="N411">
            <v>23.75</v>
          </cell>
          <cell r="O411">
            <v>1</v>
          </cell>
          <cell r="P411">
            <v>24.75</v>
          </cell>
          <cell r="Q411">
            <v>26</v>
          </cell>
          <cell r="R411">
            <v>190.384615384615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1.25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9.5</v>
          </cell>
          <cell r="AO411">
            <v>13</v>
          </cell>
          <cell r="AP411">
            <v>12.3</v>
          </cell>
          <cell r="AQ411">
            <v>225.184615384615</v>
          </cell>
          <cell r="AR411">
            <v>2</v>
          </cell>
          <cell r="AS411">
            <v>0.5</v>
          </cell>
        </row>
        <row r="411">
          <cell r="AU411">
            <v>0</v>
          </cell>
          <cell r="AV411">
            <v>4.66469930769231</v>
          </cell>
          <cell r="AW411">
            <v>100</v>
          </cell>
          <cell r="AX411">
            <v>122.019916076923</v>
          </cell>
        </row>
        <row r="412">
          <cell r="B412">
            <v>1730</v>
          </cell>
          <cell r="C412" t="str">
            <v>សន សុខា</v>
          </cell>
          <cell r="D412" t="str">
            <v>SORN SOKHA</v>
          </cell>
          <cell r="E412">
            <v>44588</v>
          </cell>
          <cell r="F412">
            <v>90943401</v>
          </cell>
          <cell r="G412">
            <v>37381</v>
          </cell>
          <cell r="H412" t="str">
            <v>F</v>
          </cell>
          <cell r="I412" t="str">
            <v>品管</v>
          </cell>
          <cell r="J412">
            <v>0</v>
          </cell>
          <cell r="K412">
            <v>0</v>
          </cell>
          <cell r="L412">
            <v>200</v>
          </cell>
          <cell r="M412">
            <v>7.69230769230769</v>
          </cell>
          <cell r="N412">
            <v>21.5</v>
          </cell>
          <cell r="O412">
            <v>1</v>
          </cell>
          <cell r="P412">
            <v>22.5</v>
          </cell>
          <cell r="Q412">
            <v>26</v>
          </cell>
          <cell r="R412">
            <v>173.076923076923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3</v>
          </cell>
          <cell r="AD412">
            <v>23.0769230769231</v>
          </cell>
          <cell r="AE412">
            <v>0</v>
          </cell>
          <cell r="AF412">
            <v>0</v>
          </cell>
          <cell r="AG412">
            <v>0.5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8.6</v>
          </cell>
          <cell r="AO412">
            <v>13</v>
          </cell>
          <cell r="AP412">
            <v>11.2</v>
          </cell>
          <cell r="AQ412">
            <v>228.953846153846</v>
          </cell>
          <cell r="AR412">
            <v>2</v>
          </cell>
          <cell r="AS412">
            <v>0.5</v>
          </cell>
        </row>
        <row r="412">
          <cell r="AU412">
            <v>0</v>
          </cell>
          <cell r="AV412">
            <v>4.74277892307692</v>
          </cell>
          <cell r="AW412">
            <v>100</v>
          </cell>
          <cell r="AX412">
            <v>125.711067230769</v>
          </cell>
        </row>
        <row r="413">
          <cell r="B413">
            <v>1785</v>
          </cell>
          <cell r="C413" t="str">
            <v>ស៊ុន​ ស្រីពៅ</v>
          </cell>
          <cell r="D413" t="str">
            <v>SUN SREYPOV</v>
          </cell>
          <cell r="E413">
            <v>44596</v>
          </cell>
          <cell r="F413">
            <v>90648964</v>
          </cell>
          <cell r="G413">
            <v>34098</v>
          </cell>
          <cell r="H413" t="str">
            <v>F</v>
          </cell>
          <cell r="I413" t="str">
            <v>品管</v>
          </cell>
          <cell r="J413">
            <v>0</v>
          </cell>
          <cell r="K413">
            <v>0</v>
          </cell>
          <cell r="L413">
            <v>200</v>
          </cell>
          <cell r="M413">
            <v>7.69230769230769</v>
          </cell>
          <cell r="N413">
            <v>23</v>
          </cell>
          <cell r="O413">
            <v>1</v>
          </cell>
          <cell r="P413">
            <v>24</v>
          </cell>
          <cell r="Q413">
            <v>26</v>
          </cell>
          <cell r="R413">
            <v>184.615384615385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2</v>
          </cell>
          <cell r="AD413">
            <v>15.3846153846154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9.2</v>
          </cell>
          <cell r="AO413">
            <v>13</v>
          </cell>
          <cell r="AP413">
            <v>12</v>
          </cell>
          <cell r="AQ413">
            <v>234.2</v>
          </cell>
          <cell r="AR413">
            <v>2</v>
          </cell>
          <cell r="AS413">
            <v>0.5</v>
          </cell>
        </row>
        <row r="413">
          <cell r="AU413">
            <v>0</v>
          </cell>
          <cell r="AV413">
            <v>4.851453</v>
          </cell>
          <cell r="AW413">
            <v>100</v>
          </cell>
          <cell r="AX413">
            <v>130.848547</v>
          </cell>
        </row>
        <row r="414">
          <cell r="B414">
            <v>1827</v>
          </cell>
          <cell r="C414" t="str">
            <v>មូល លីណា</v>
          </cell>
          <cell r="D414" t="str">
            <v>MOL LYNA</v>
          </cell>
          <cell r="E414">
            <v>44603</v>
          </cell>
          <cell r="F414">
            <v>90959621</v>
          </cell>
          <cell r="G414">
            <v>37885</v>
          </cell>
          <cell r="H414" t="str">
            <v>M</v>
          </cell>
          <cell r="I414" t="str">
            <v>品管</v>
          </cell>
          <cell r="J414">
            <v>0</v>
          </cell>
          <cell r="K414">
            <v>0</v>
          </cell>
          <cell r="L414">
            <v>200</v>
          </cell>
          <cell r="M414">
            <v>7.69230769230769</v>
          </cell>
          <cell r="N414">
            <v>21</v>
          </cell>
          <cell r="O414">
            <v>1</v>
          </cell>
          <cell r="P414">
            <v>22</v>
          </cell>
          <cell r="Q414">
            <v>26</v>
          </cell>
          <cell r="R414">
            <v>169.230769230769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3</v>
          </cell>
          <cell r="AD414">
            <v>23.0769230769231</v>
          </cell>
          <cell r="AE414">
            <v>0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8.4</v>
          </cell>
          <cell r="AO414">
            <v>13</v>
          </cell>
          <cell r="AP414">
            <v>11</v>
          </cell>
          <cell r="AQ414">
            <v>224.707692307692</v>
          </cell>
          <cell r="AR414">
            <v>2</v>
          </cell>
          <cell r="AS414">
            <v>0.5</v>
          </cell>
        </row>
        <row r="414">
          <cell r="AU414">
            <v>0</v>
          </cell>
          <cell r="AV414">
            <v>4.65481984615384</v>
          </cell>
          <cell r="AW414">
            <v>100</v>
          </cell>
          <cell r="AX414">
            <v>121.552872461538</v>
          </cell>
        </row>
        <row r="415">
          <cell r="B415">
            <v>2000</v>
          </cell>
          <cell r="C415" t="str">
            <v>កុយ ស្រីពៅ</v>
          </cell>
          <cell r="D415" t="str">
            <v>KOY SREYPEOU</v>
          </cell>
          <cell r="E415">
            <v>44642</v>
          </cell>
          <cell r="F415">
            <v>90903785</v>
          </cell>
          <cell r="G415">
            <v>36840</v>
          </cell>
          <cell r="H415" t="str">
            <v>F</v>
          </cell>
          <cell r="I415" t="str">
            <v>品管</v>
          </cell>
          <cell r="J415">
            <v>0</v>
          </cell>
          <cell r="K415">
            <v>0</v>
          </cell>
          <cell r="L415">
            <v>200</v>
          </cell>
          <cell r="M415">
            <v>7.69230769230769</v>
          </cell>
          <cell r="N415">
            <v>24</v>
          </cell>
          <cell r="O415">
            <v>1</v>
          </cell>
          <cell r="P415">
            <v>25</v>
          </cell>
          <cell r="Q415">
            <v>26</v>
          </cell>
          <cell r="R415">
            <v>192.307692307692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1</v>
          </cell>
          <cell r="AF415">
            <v>7.69230769230769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9.6</v>
          </cell>
          <cell r="AO415">
            <v>13</v>
          </cell>
          <cell r="AP415">
            <v>12.5</v>
          </cell>
          <cell r="AQ415">
            <v>235.1</v>
          </cell>
          <cell r="AR415">
            <v>2</v>
          </cell>
          <cell r="AS415">
            <v>0.5</v>
          </cell>
        </row>
        <row r="415">
          <cell r="AU415">
            <v>0</v>
          </cell>
          <cell r="AV415">
            <v>4.8700965</v>
          </cell>
          <cell r="AW415">
            <v>100</v>
          </cell>
          <cell r="AX415">
            <v>131.7299035</v>
          </cell>
        </row>
        <row r="416">
          <cell r="B416">
            <v>2241</v>
          </cell>
          <cell r="C416" t="str">
            <v>ភាគ សុផា</v>
          </cell>
          <cell r="D416" t="str">
            <v>PHEAK SOPHA</v>
          </cell>
          <cell r="E416">
            <v>44747</v>
          </cell>
          <cell r="F416" t="str">
            <v>090619225</v>
          </cell>
          <cell r="G416">
            <v>35252</v>
          </cell>
          <cell r="H416" t="str">
            <v>F</v>
          </cell>
          <cell r="I416" t="str">
            <v>品管</v>
          </cell>
          <cell r="J416">
            <v>0</v>
          </cell>
          <cell r="K416">
            <v>0</v>
          </cell>
          <cell r="L416">
            <v>200</v>
          </cell>
          <cell r="M416">
            <v>7.69230769230769</v>
          </cell>
          <cell r="N416">
            <v>24</v>
          </cell>
          <cell r="O416">
            <v>1</v>
          </cell>
          <cell r="P416">
            <v>25</v>
          </cell>
          <cell r="Q416">
            <v>26</v>
          </cell>
          <cell r="R416">
            <v>192.307692307692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1</v>
          </cell>
          <cell r="AF416">
            <v>7.69230769230769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9.6</v>
          </cell>
          <cell r="AO416">
            <v>13</v>
          </cell>
          <cell r="AP416">
            <v>12.5</v>
          </cell>
          <cell r="AQ416">
            <v>235.1</v>
          </cell>
        </row>
        <row r="416">
          <cell r="AS416">
            <v>0.5</v>
          </cell>
        </row>
        <row r="416">
          <cell r="AU416">
            <v>0</v>
          </cell>
          <cell r="AV416">
            <v>4.8700965</v>
          </cell>
          <cell r="AW416">
            <v>100</v>
          </cell>
          <cell r="AX416">
            <v>129.7299035</v>
          </cell>
        </row>
        <row r="417">
          <cell r="B417" t="str">
            <v>合计：</v>
          </cell>
          <cell r="C417" t="str">
            <v>品管</v>
          </cell>
          <cell r="D417">
            <v>18</v>
          </cell>
        </row>
        <row r="417">
          <cell r="I417" t="str">
            <v>品管</v>
          </cell>
        </row>
        <row r="417">
          <cell r="L417">
            <v>3600</v>
          </cell>
          <cell r="M417">
            <v>138.461538461538</v>
          </cell>
          <cell r="N417">
            <v>403.625</v>
          </cell>
          <cell r="O417">
            <v>18</v>
          </cell>
          <cell r="P417">
            <v>421.625</v>
          </cell>
          <cell r="Q417">
            <v>468</v>
          </cell>
          <cell r="R417">
            <v>3243.26923076923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5.125</v>
          </cell>
          <cell r="AA417">
            <v>0</v>
          </cell>
          <cell r="AB417">
            <v>0</v>
          </cell>
          <cell r="AC417">
            <v>33</v>
          </cell>
          <cell r="AD417">
            <v>253.846153846154</v>
          </cell>
          <cell r="AE417">
            <v>4</v>
          </cell>
          <cell r="AF417">
            <v>30.7692307692308</v>
          </cell>
          <cell r="AG417">
            <v>4.25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161.5</v>
          </cell>
          <cell r="AO417">
            <v>234</v>
          </cell>
          <cell r="AP417">
            <v>210.5</v>
          </cell>
          <cell r="AQ417">
            <v>4133.88461538461</v>
          </cell>
          <cell r="AR417">
            <v>38</v>
          </cell>
          <cell r="AS417">
            <v>9</v>
          </cell>
          <cell r="AT417">
            <v>7.69</v>
          </cell>
          <cell r="AU417">
            <v>0</v>
          </cell>
          <cell r="AV417">
            <v>85.6334198076923</v>
          </cell>
          <cell r="AW417">
            <v>1800</v>
          </cell>
          <cell r="AX417">
            <v>2284.94119557692</v>
          </cell>
        </row>
        <row r="418">
          <cell r="B418">
            <v>542</v>
          </cell>
          <cell r="C418" t="str">
            <v>ខៅ ស្រីនាង</v>
          </cell>
          <cell r="D418" t="str">
            <v>KHAO SREYNEANG</v>
          </cell>
          <cell r="E418">
            <v>44138</v>
          </cell>
          <cell r="F418" t="str">
            <v>090883381</v>
          </cell>
          <cell r="G418">
            <v>36650</v>
          </cell>
          <cell r="H418" t="str">
            <v>F</v>
          </cell>
          <cell r="I418" t="str">
            <v>材料仓</v>
          </cell>
          <cell r="J418">
            <v>0</v>
          </cell>
          <cell r="K418">
            <v>0</v>
          </cell>
          <cell r="L418">
            <v>200</v>
          </cell>
          <cell r="M418">
            <v>7.69230769230769</v>
          </cell>
          <cell r="N418">
            <v>25</v>
          </cell>
          <cell r="O418">
            <v>1</v>
          </cell>
          <cell r="P418">
            <v>26</v>
          </cell>
          <cell r="Q418">
            <v>26</v>
          </cell>
          <cell r="R418">
            <v>200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10</v>
          </cell>
          <cell r="AO418">
            <v>13</v>
          </cell>
          <cell r="AP418">
            <v>13</v>
          </cell>
          <cell r="AQ418">
            <v>236</v>
          </cell>
          <cell r="AR418">
            <v>3</v>
          </cell>
          <cell r="AS418">
            <v>0.5</v>
          </cell>
        </row>
        <row r="418">
          <cell r="AU418">
            <v>0</v>
          </cell>
          <cell r="AV418">
            <v>4.88874</v>
          </cell>
          <cell r="AW418">
            <v>100</v>
          </cell>
          <cell r="AX418">
            <v>133.61126</v>
          </cell>
        </row>
        <row r="419">
          <cell r="B419">
            <v>2283</v>
          </cell>
          <cell r="C419" t="str">
            <v>យី ផល្លា</v>
          </cell>
          <cell r="D419" t="str">
            <v>YI PHALLA</v>
          </cell>
          <cell r="E419">
            <v>44854</v>
          </cell>
          <cell r="F419" t="str">
            <v>090907554</v>
          </cell>
          <cell r="G419">
            <v>38192</v>
          </cell>
          <cell r="H419" t="str">
            <v>M</v>
          </cell>
          <cell r="I419" t="e">
            <v>#N/A</v>
          </cell>
          <cell r="J419">
            <v>0</v>
          </cell>
          <cell r="K419">
            <v>0</v>
          </cell>
          <cell r="L419">
            <v>200</v>
          </cell>
          <cell r="M419">
            <v>7.69230769230769</v>
          </cell>
          <cell r="N419">
            <v>23</v>
          </cell>
          <cell r="O419">
            <v>1</v>
          </cell>
          <cell r="P419">
            <v>24</v>
          </cell>
          <cell r="Q419">
            <v>26</v>
          </cell>
          <cell r="R419">
            <v>184.615384615385</v>
          </cell>
          <cell r="S419">
            <v>0</v>
          </cell>
          <cell r="T419">
            <v>0</v>
          </cell>
          <cell r="U419">
            <v>28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2</v>
          </cell>
          <cell r="AD419">
            <v>15.3846153846154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40.3846153846154</v>
          </cell>
          <cell r="AM419">
            <v>7</v>
          </cell>
          <cell r="AN419">
            <v>9.2</v>
          </cell>
          <cell r="AO419">
            <v>13</v>
          </cell>
          <cell r="AP419">
            <v>12</v>
          </cell>
          <cell r="AQ419">
            <v>281.584615384615</v>
          </cell>
        </row>
        <row r="419">
          <cell r="AS419">
            <v>0.5</v>
          </cell>
        </row>
        <row r="419">
          <cell r="AU419">
            <v>0</v>
          </cell>
          <cell r="AV419">
            <v>5.83302530769231</v>
          </cell>
          <cell r="AW419">
            <v>100</v>
          </cell>
          <cell r="AX419">
            <v>175.251590076923</v>
          </cell>
        </row>
        <row r="420">
          <cell r="B420">
            <v>1301</v>
          </cell>
          <cell r="C420" t="str">
            <v>កែវ មាស </v>
          </cell>
          <cell r="D420" t="str">
            <v>KEO MEAS</v>
          </cell>
          <cell r="E420">
            <v>44490</v>
          </cell>
          <cell r="F420" t="str">
            <v>090875800</v>
          </cell>
          <cell r="G420">
            <v>37129</v>
          </cell>
          <cell r="H420" t="str">
            <v>M</v>
          </cell>
          <cell r="I420" t="e">
            <v>#N/A</v>
          </cell>
          <cell r="J420">
            <v>0</v>
          </cell>
          <cell r="K420">
            <v>0</v>
          </cell>
          <cell r="L420">
            <v>200</v>
          </cell>
          <cell r="M420">
            <v>7.69230769230769</v>
          </cell>
          <cell r="N420">
            <v>21.5</v>
          </cell>
          <cell r="O420">
            <v>1</v>
          </cell>
          <cell r="P420">
            <v>22.5</v>
          </cell>
          <cell r="Q420">
            <v>26</v>
          </cell>
          <cell r="R420">
            <v>173.076923076923</v>
          </cell>
          <cell r="S420">
            <v>0</v>
          </cell>
          <cell r="T420">
            <v>0</v>
          </cell>
          <cell r="U420">
            <v>1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</v>
          </cell>
          <cell r="AD420">
            <v>15.3846153846154</v>
          </cell>
          <cell r="AE420">
            <v>0</v>
          </cell>
          <cell r="AF420">
            <v>0</v>
          </cell>
          <cell r="AG420">
            <v>1.5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1.44230769230769</v>
          </cell>
          <cell r="AM420">
            <v>0.25</v>
          </cell>
          <cell r="AN420">
            <v>8.6</v>
          </cell>
          <cell r="AO420">
            <v>13</v>
          </cell>
          <cell r="AP420">
            <v>11.2</v>
          </cell>
          <cell r="AQ420">
            <v>222.953846153846</v>
          </cell>
          <cell r="AR420">
            <v>2</v>
          </cell>
          <cell r="AS420">
            <v>0.5</v>
          </cell>
        </row>
        <row r="420">
          <cell r="AU420">
            <v>0</v>
          </cell>
          <cell r="AV420">
            <v>4.61848892307692</v>
          </cell>
          <cell r="AW420">
            <v>100</v>
          </cell>
          <cell r="AX420">
            <v>119.835357230769</v>
          </cell>
        </row>
        <row r="421">
          <cell r="B421">
            <v>1572</v>
          </cell>
          <cell r="C421" t="str">
            <v>សនស៊ុន ពិសិដ្ឋ</v>
          </cell>
          <cell r="D421" t="str">
            <v>SORNSUN PISETH</v>
          </cell>
          <cell r="E421">
            <v>44567</v>
          </cell>
          <cell r="F421">
            <v>90957133</v>
          </cell>
          <cell r="G421">
            <v>37638</v>
          </cell>
          <cell r="H421" t="str">
            <v>M</v>
          </cell>
          <cell r="I421" t="str">
            <v>材料仓</v>
          </cell>
          <cell r="J421">
            <v>0</v>
          </cell>
          <cell r="K421">
            <v>0</v>
          </cell>
          <cell r="L421">
            <v>200</v>
          </cell>
          <cell r="M421">
            <v>7.69230769230769</v>
          </cell>
          <cell r="N421">
            <v>22</v>
          </cell>
          <cell r="O421">
            <v>1</v>
          </cell>
          <cell r="P421">
            <v>23</v>
          </cell>
          <cell r="Q421">
            <v>26</v>
          </cell>
          <cell r="R421">
            <v>176.923076923077</v>
          </cell>
          <cell r="S421">
            <v>0</v>
          </cell>
          <cell r="T421">
            <v>0</v>
          </cell>
          <cell r="U421">
            <v>1.5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3</v>
          </cell>
          <cell r="AD421">
            <v>23.0769230769231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2.16346153846154</v>
          </cell>
          <cell r="AM421">
            <v>0.375</v>
          </cell>
          <cell r="AN421">
            <v>8.8</v>
          </cell>
          <cell r="AO421">
            <v>13</v>
          </cell>
          <cell r="AP421">
            <v>11.5</v>
          </cell>
          <cell r="AQ421">
            <v>235.838461538461</v>
          </cell>
          <cell r="AR421">
            <v>2</v>
          </cell>
          <cell r="AS421">
            <v>0.5</v>
          </cell>
        </row>
        <row r="421">
          <cell r="AU421">
            <v>0</v>
          </cell>
          <cell r="AV421">
            <v>4.88539373076923</v>
          </cell>
          <cell r="AW421">
            <v>100</v>
          </cell>
          <cell r="AX421">
            <v>132.453067807692</v>
          </cell>
        </row>
        <row r="422">
          <cell r="B422">
            <v>919</v>
          </cell>
          <cell r="C422" t="str">
            <v>ស្រី ក្រាំងយ៉ូវ</v>
          </cell>
          <cell r="D422" t="str">
            <v>SREY KRANGYOUV</v>
          </cell>
          <cell r="E422">
            <v>44326</v>
          </cell>
          <cell r="F422" t="str">
            <v>090488476</v>
          </cell>
          <cell r="G422">
            <v>34366</v>
          </cell>
          <cell r="H422" t="str">
            <v>F</v>
          </cell>
          <cell r="I422" t="str">
            <v>面仓</v>
          </cell>
          <cell r="J422">
            <v>0</v>
          </cell>
          <cell r="K422">
            <v>0</v>
          </cell>
          <cell r="L422">
            <v>200</v>
          </cell>
          <cell r="M422">
            <v>7.69230769230769</v>
          </cell>
          <cell r="N422">
            <v>24.5</v>
          </cell>
          <cell r="O422">
            <v>1</v>
          </cell>
          <cell r="P422">
            <v>25.5</v>
          </cell>
          <cell r="Q422">
            <v>26</v>
          </cell>
          <cell r="R422">
            <v>196.153846153846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0.5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9.8</v>
          </cell>
          <cell r="AO422">
            <v>13</v>
          </cell>
          <cell r="AP422">
            <v>12.7</v>
          </cell>
          <cell r="AQ422">
            <v>231.653846153846</v>
          </cell>
          <cell r="AR422">
            <v>2</v>
          </cell>
          <cell r="AS422">
            <v>0.5</v>
          </cell>
        </row>
        <row r="422">
          <cell r="AU422">
            <v>0</v>
          </cell>
          <cell r="AV422">
            <v>4.79870942307692</v>
          </cell>
          <cell r="AW422">
            <v>100</v>
          </cell>
          <cell r="AX422">
            <v>128.355136730769</v>
          </cell>
        </row>
        <row r="423">
          <cell r="B423">
            <v>1873</v>
          </cell>
          <cell r="C423" t="str">
            <v>តាំង គឹមរង់</v>
          </cell>
          <cell r="D423" t="str">
            <v>TANG KOEMRANG</v>
          </cell>
          <cell r="E423">
            <v>44616</v>
          </cell>
          <cell r="F423">
            <v>90928796</v>
          </cell>
          <cell r="G423">
            <v>32473</v>
          </cell>
          <cell r="H423" t="str">
            <v>F</v>
          </cell>
          <cell r="I423" t="str">
            <v>面仓</v>
          </cell>
          <cell r="J423">
            <v>0</v>
          </cell>
          <cell r="K423">
            <v>0</v>
          </cell>
          <cell r="L423">
            <v>200</v>
          </cell>
          <cell r="M423">
            <v>7.69230769230769</v>
          </cell>
          <cell r="N423">
            <v>25</v>
          </cell>
          <cell r="O423">
            <v>1</v>
          </cell>
          <cell r="P423">
            <v>26</v>
          </cell>
          <cell r="Q423">
            <v>26</v>
          </cell>
          <cell r="R423">
            <v>200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10</v>
          </cell>
          <cell r="AO423">
            <v>13</v>
          </cell>
          <cell r="AP423">
            <v>13</v>
          </cell>
          <cell r="AQ423">
            <v>236</v>
          </cell>
          <cell r="AR423">
            <v>2</v>
          </cell>
          <cell r="AS423">
            <v>0.5</v>
          </cell>
        </row>
        <row r="423">
          <cell r="AU423">
            <v>0</v>
          </cell>
          <cell r="AV423">
            <v>4.88874</v>
          </cell>
          <cell r="AW423">
            <v>100</v>
          </cell>
          <cell r="AX423">
            <v>132.61126</v>
          </cell>
        </row>
        <row r="424">
          <cell r="B424">
            <v>1361</v>
          </cell>
          <cell r="C424" t="str">
            <v>ទេព ឌីណា</v>
          </cell>
          <cell r="D424" t="str">
            <v>TEP DINA</v>
          </cell>
          <cell r="E424">
            <v>44523</v>
          </cell>
          <cell r="F424">
            <v>90625365</v>
          </cell>
          <cell r="G424">
            <v>31022</v>
          </cell>
          <cell r="H424" t="str">
            <v>M</v>
          </cell>
          <cell r="I424" t="str">
            <v>材料仓</v>
          </cell>
          <cell r="J424">
            <v>0</v>
          </cell>
          <cell r="K424">
            <v>0</v>
          </cell>
          <cell r="L424">
            <v>200</v>
          </cell>
          <cell r="M424">
            <v>7.69230769230769</v>
          </cell>
          <cell r="N424">
            <v>21.75</v>
          </cell>
          <cell r="O424">
            <v>1</v>
          </cell>
          <cell r="P424">
            <v>22.75</v>
          </cell>
          <cell r="Q424">
            <v>26</v>
          </cell>
          <cell r="R424">
            <v>175</v>
          </cell>
          <cell r="S424">
            <v>0</v>
          </cell>
          <cell r="T424">
            <v>0</v>
          </cell>
          <cell r="U424">
            <v>1.5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0.25</v>
          </cell>
          <cell r="AA424">
            <v>0</v>
          </cell>
          <cell r="AB424">
            <v>0</v>
          </cell>
          <cell r="AC424">
            <v>3</v>
          </cell>
          <cell r="AD424">
            <v>23.0769230769231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2.16346153846154</v>
          </cell>
          <cell r="AM424">
            <v>0.375</v>
          </cell>
          <cell r="AN424">
            <v>8.7</v>
          </cell>
          <cell r="AO424">
            <v>13</v>
          </cell>
          <cell r="AP424">
            <v>11.3</v>
          </cell>
          <cell r="AQ424">
            <v>233.615384615385</v>
          </cell>
          <cell r="AR424">
            <v>2</v>
          </cell>
          <cell r="AS424">
            <v>0.5</v>
          </cell>
        </row>
        <row r="424">
          <cell r="AU424">
            <v>0</v>
          </cell>
          <cell r="AV424">
            <v>4.83934269230769</v>
          </cell>
          <cell r="AW424">
            <v>100</v>
          </cell>
          <cell r="AX424">
            <v>130.276041923077</v>
          </cell>
        </row>
        <row r="425">
          <cell r="B425">
            <v>763</v>
          </cell>
          <cell r="C425" t="str">
            <v>ឈួន ពៅ</v>
          </cell>
          <cell r="D425" t="str">
            <v>CHHOUN PEOU</v>
          </cell>
          <cell r="E425">
            <v>44282</v>
          </cell>
          <cell r="F425" t="str">
            <v>090655816</v>
          </cell>
          <cell r="G425">
            <v>34737</v>
          </cell>
          <cell r="H425" t="str">
            <v>M</v>
          </cell>
          <cell r="I425" t="str">
            <v>材料仓</v>
          </cell>
          <cell r="J425">
            <v>0</v>
          </cell>
          <cell r="K425">
            <v>0</v>
          </cell>
          <cell r="L425">
            <v>200</v>
          </cell>
          <cell r="M425">
            <v>7.69230769230769</v>
          </cell>
          <cell r="N425">
            <v>22.875</v>
          </cell>
          <cell r="O425">
            <v>1</v>
          </cell>
          <cell r="P425">
            <v>23.875</v>
          </cell>
          <cell r="Q425">
            <v>26</v>
          </cell>
          <cell r="R425">
            <v>183.653846153846</v>
          </cell>
          <cell r="S425">
            <v>0</v>
          </cell>
          <cell r="T425">
            <v>0</v>
          </cell>
          <cell r="U425">
            <v>28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0.125</v>
          </cell>
          <cell r="AA425">
            <v>0</v>
          </cell>
          <cell r="AB425">
            <v>0</v>
          </cell>
          <cell r="AC425">
            <v>2</v>
          </cell>
          <cell r="AD425">
            <v>15.3846153846154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40.3846153846154</v>
          </cell>
          <cell r="AM425">
            <v>7</v>
          </cell>
          <cell r="AN425">
            <v>9.1</v>
          </cell>
          <cell r="AO425">
            <v>13</v>
          </cell>
          <cell r="AP425">
            <v>11.9</v>
          </cell>
          <cell r="AQ425">
            <v>280.423076923077</v>
          </cell>
          <cell r="AR425">
            <v>3</v>
          </cell>
          <cell r="AS425">
            <v>0.5</v>
          </cell>
        </row>
        <row r="425">
          <cell r="AU425">
            <v>0</v>
          </cell>
          <cell r="AV425">
            <v>5.80896403846154</v>
          </cell>
          <cell r="AW425">
            <v>100</v>
          </cell>
          <cell r="AX425">
            <v>177.114112884615</v>
          </cell>
        </row>
        <row r="426">
          <cell r="B426">
            <v>2018</v>
          </cell>
          <cell r="C426" t="str">
            <v>ភឿន សុភ័ក</v>
          </cell>
          <cell r="D426" t="str">
            <v>PHOUERN SOPHEAK</v>
          </cell>
          <cell r="E426">
            <v>44656</v>
          </cell>
          <cell r="F426">
            <v>90958375</v>
          </cell>
          <cell r="G426">
            <v>38275</v>
          </cell>
          <cell r="H426" t="str">
            <v>F</v>
          </cell>
          <cell r="I426" t="str">
            <v>材料仓</v>
          </cell>
          <cell r="J426">
            <v>0</v>
          </cell>
          <cell r="K426">
            <v>0</v>
          </cell>
          <cell r="L426">
            <v>200</v>
          </cell>
          <cell r="M426">
            <v>7.69230769230769</v>
          </cell>
          <cell r="N426">
            <v>22.5</v>
          </cell>
          <cell r="O426">
            <v>1</v>
          </cell>
          <cell r="P426">
            <v>23.5</v>
          </cell>
          <cell r="Q426">
            <v>26</v>
          </cell>
          <cell r="R426">
            <v>180.769230769231</v>
          </cell>
          <cell r="S426">
            <v>0</v>
          </cell>
          <cell r="T426">
            <v>0</v>
          </cell>
          <cell r="U426">
            <v>27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0.5</v>
          </cell>
          <cell r="AA426">
            <v>0</v>
          </cell>
          <cell r="AB426">
            <v>0</v>
          </cell>
          <cell r="AC426">
            <v>2</v>
          </cell>
          <cell r="AD426">
            <v>15.3846153846154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38.9423076923077</v>
          </cell>
          <cell r="AM426">
            <v>6.75</v>
          </cell>
          <cell r="AN426">
            <v>9</v>
          </cell>
          <cell r="AO426">
            <v>13</v>
          </cell>
          <cell r="AP426">
            <v>11.7</v>
          </cell>
          <cell r="AQ426">
            <v>275.546153846154</v>
          </cell>
          <cell r="AR426">
            <v>2</v>
          </cell>
          <cell r="AS426">
            <v>0.5</v>
          </cell>
        </row>
        <row r="426">
          <cell r="AU426">
            <v>0</v>
          </cell>
          <cell r="AV426">
            <v>5.70793857692308</v>
          </cell>
          <cell r="AW426">
            <v>100</v>
          </cell>
          <cell r="AX426">
            <v>171.338215269231</v>
          </cell>
        </row>
        <row r="427">
          <cell r="B427">
            <v>2021</v>
          </cell>
          <cell r="C427" t="str">
            <v>យ៉ុង វិសាល</v>
          </cell>
          <cell r="D427" t="str">
            <v>YONG VOSAL</v>
          </cell>
          <cell r="E427">
            <v>44657</v>
          </cell>
          <cell r="F427">
            <v>90686597</v>
          </cell>
          <cell r="G427">
            <v>35317</v>
          </cell>
          <cell r="H427" t="str">
            <v>F</v>
          </cell>
          <cell r="I427" t="e">
            <v>#N/A</v>
          </cell>
          <cell r="J427">
            <v>0</v>
          </cell>
          <cell r="K427">
            <v>0</v>
          </cell>
          <cell r="L427">
            <v>200</v>
          </cell>
          <cell r="M427">
            <v>7.69230769230769</v>
          </cell>
          <cell r="N427">
            <v>18</v>
          </cell>
          <cell r="O427">
            <v>1</v>
          </cell>
          <cell r="P427">
            <v>19</v>
          </cell>
          <cell r="Q427">
            <v>21</v>
          </cell>
          <cell r="R427">
            <v>146.153846153846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2</v>
          </cell>
          <cell r="AD427">
            <v>15.3846153846154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7.3</v>
          </cell>
          <cell r="AO427">
            <v>13</v>
          </cell>
          <cell r="AP427">
            <v>9.5</v>
          </cell>
          <cell r="AQ427">
            <v>191.338461538462</v>
          </cell>
          <cell r="AR427">
            <v>2</v>
          </cell>
          <cell r="AS427">
            <v>0.5</v>
          </cell>
        </row>
        <row r="427">
          <cell r="AU427">
            <v>0</v>
          </cell>
          <cell r="AV427">
            <v>3.96357623076923</v>
          </cell>
          <cell r="AW427">
            <v>100</v>
          </cell>
          <cell r="AX427">
            <v>88.8748853076923</v>
          </cell>
        </row>
        <row r="428">
          <cell r="B428">
            <v>2041</v>
          </cell>
          <cell r="C428" t="str">
            <v>ខ្មៅ យាន</v>
          </cell>
          <cell r="D428" t="str">
            <v>KHMAO YEAN</v>
          </cell>
          <cell r="E428">
            <v>44674</v>
          </cell>
          <cell r="F428" t="str">
            <v>090899579</v>
          </cell>
          <cell r="G428">
            <v>29854</v>
          </cell>
          <cell r="H428" t="str">
            <v>M</v>
          </cell>
          <cell r="I428" t="e">
            <v>#N/A</v>
          </cell>
          <cell r="J428">
            <v>0</v>
          </cell>
          <cell r="K428">
            <v>0</v>
          </cell>
          <cell r="L428">
            <v>200</v>
          </cell>
          <cell r="M428">
            <v>7.69230769230769</v>
          </cell>
          <cell r="N428">
            <v>22</v>
          </cell>
          <cell r="O428">
            <v>1</v>
          </cell>
          <cell r="P428">
            <v>23</v>
          </cell>
          <cell r="Q428">
            <v>26</v>
          </cell>
          <cell r="R428">
            <v>176.923076923077</v>
          </cell>
          <cell r="S428">
            <v>0</v>
          </cell>
          <cell r="T428">
            <v>0</v>
          </cell>
          <cell r="U428">
            <v>1.5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3</v>
          </cell>
          <cell r="AD428">
            <v>23.0769230769231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2.16346153846154</v>
          </cell>
          <cell r="AM428">
            <v>0.375</v>
          </cell>
          <cell r="AN428">
            <v>8.8</v>
          </cell>
          <cell r="AO428">
            <v>13</v>
          </cell>
          <cell r="AP428">
            <v>11.5</v>
          </cell>
          <cell r="AQ428">
            <v>235.838461538461</v>
          </cell>
          <cell r="AR428">
            <v>2</v>
          </cell>
          <cell r="AS428">
            <v>0.5</v>
          </cell>
        </row>
        <row r="428">
          <cell r="AU428">
            <v>0</v>
          </cell>
          <cell r="AV428">
            <v>4.88539373076923</v>
          </cell>
          <cell r="AW428">
            <v>100</v>
          </cell>
          <cell r="AX428">
            <v>132.453067807692</v>
          </cell>
        </row>
        <row r="429">
          <cell r="B429">
            <v>2227</v>
          </cell>
          <cell r="C429" t="str">
            <v>ពៅ វុត្ថា</v>
          </cell>
          <cell r="D429" t="str">
            <v>POV VUTHA</v>
          </cell>
          <cell r="E429">
            <v>44744</v>
          </cell>
          <cell r="F429" t="str">
            <v>090923989</v>
          </cell>
          <cell r="G429">
            <v>31962</v>
          </cell>
          <cell r="H429" t="str">
            <v>M</v>
          </cell>
          <cell r="I429" t="str">
            <v>材料仓</v>
          </cell>
          <cell r="J429">
            <v>0</v>
          </cell>
          <cell r="K429">
            <v>0</v>
          </cell>
          <cell r="L429">
            <v>200</v>
          </cell>
          <cell r="M429">
            <v>7.69230769230769</v>
          </cell>
          <cell r="N429">
            <v>22</v>
          </cell>
          <cell r="O429">
            <v>1</v>
          </cell>
          <cell r="P429">
            <v>23</v>
          </cell>
          <cell r="Q429">
            <v>26</v>
          </cell>
          <cell r="R429">
            <v>176.923076923077</v>
          </cell>
          <cell r="S429">
            <v>0</v>
          </cell>
          <cell r="T429">
            <v>0</v>
          </cell>
          <cell r="U429">
            <v>1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1</v>
          </cell>
          <cell r="AA429">
            <v>0</v>
          </cell>
          <cell r="AB429">
            <v>0</v>
          </cell>
          <cell r="AC429">
            <v>2</v>
          </cell>
          <cell r="AD429">
            <v>15.3846153846154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1.44230769230769</v>
          </cell>
          <cell r="AM429">
            <v>0.25</v>
          </cell>
          <cell r="AN429">
            <v>8.8</v>
          </cell>
          <cell r="AO429">
            <v>13</v>
          </cell>
          <cell r="AP429">
            <v>11.5</v>
          </cell>
          <cell r="AQ429">
            <v>227.3</v>
          </cell>
        </row>
        <row r="429">
          <cell r="AS429">
            <v>0.5</v>
          </cell>
        </row>
        <row r="429">
          <cell r="AU429">
            <v>0</v>
          </cell>
          <cell r="AV429">
            <v>4.7085195</v>
          </cell>
          <cell r="AW429">
            <v>100</v>
          </cell>
          <cell r="AX429">
            <v>122.0914805</v>
          </cell>
        </row>
        <row r="430">
          <cell r="B430">
            <v>2263</v>
          </cell>
          <cell r="C430" t="str">
            <v>ស៊ុន សុជាតិ</v>
          </cell>
          <cell r="D430" t="str">
            <v>SUN SOCHEAT</v>
          </cell>
          <cell r="E430">
            <v>44774</v>
          </cell>
          <cell r="F430" t="str">
            <v>090951943</v>
          </cell>
          <cell r="G430">
            <v>38552</v>
          </cell>
          <cell r="H430" t="str">
            <v>M</v>
          </cell>
          <cell r="I430" t="str">
            <v>材料仓</v>
          </cell>
          <cell r="J430">
            <v>0</v>
          </cell>
          <cell r="K430">
            <v>0</v>
          </cell>
          <cell r="L430">
            <v>200</v>
          </cell>
          <cell r="M430">
            <v>7.69230769230769</v>
          </cell>
          <cell r="N430">
            <v>22</v>
          </cell>
          <cell r="O430">
            <v>1</v>
          </cell>
          <cell r="P430">
            <v>23</v>
          </cell>
          <cell r="Q430">
            <v>26</v>
          </cell>
          <cell r="R430">
            <v>176.923076923077</v>
          </cell>
          <cell r="S430">
            <v>0</v>
          </cell>
          <cell r="T430">
            <v>0</v>
          </cell>
          <cell r="U430">
            <v>1.5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3</v>
          </cell>
          <cell r="AD430">
            <v>23.0769230769231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2.16346153846154</v>
          </cell>
          <cell r="AM430">
            <v>0.375</v>
          </cell>
          <cell r="AN430">
            <v>8.8</v>
          </cell>
          <cell r="AO430">
            <v>13</v>
          </cell>
          <cell r="AP430">
            <v>11.5</v>
          </cell>
          <cell r="AQ430">
            <v>235.838461538461</v>
          </cell>
        </row>
        <row r="430">
          <cell r="AS430">
            <v>0.5</v>
          </cell>
        </row>
        <row r="430">
          <cell r="AU430">
            <v>0</v>
          </cell>
          <cell r="AV430">
            <v>4.88539373076923</v>
          </cell>
          <cell r="AW430">
            <v>100</v>
          </cell>
          <cell r="AX430">
            <v>130.453067807692</v>
          </cell>
        </row>
        <row r="431">
          <cell r="B431" t="str">
            <v>合计：</v>
          </cell>
          <cell r="C431" t="str">
            <v>仓库</v>
          </cell>
          <cell r="D431">
            <v>13</v>
          </cell>
        </row>
        <row r="431">
          <cell r="I431" t="str">
            <v>材料仓</v>
          </cell>
        </row>
        <row r="431">
          <cell r="L431">
            <v>2600</v>
          </cell>
          <cell r="M431">
            <v>100</v>
          </cell>
          <cell r="N431">
            <v>292.125</v>
          </cell>
          <cell r="O431">
            <v>13</v>
          </cell>
          <cell r="P431">
            <v>305.125</v>
          </cell>
          <cell r="Q431">
            <v>333</v>
          </cell>
          <cell r="R431">
            <v>2347.11538461538</v>
          </cell>
          <cell r="S431">
            <v>0</v>
          </cell>
          <cell r="T431">
            <v>0</v>
          </cell>
          <cell r="U431">
            <v>91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2.375</v>
          </cell>
          <cell r="AA431">
            <v>0</v>
          </cell>
          <cell r="AB431">
            <v>0</v>
          </cell>
          <cell r="AC431">
            <v>24</v>
          </cell>
          <cell r="AD431">
            <v>184.615384615385</v>
          </cell>
          <cell r="AE431">
            <v>0</v>
          </cell>
          <cell r="AF431">
            <v>0</v>
          </cell>
          <cell r="AG431">
            <v>1.5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131.25</v>
          </cell>
          <cell r="AM431">
            <v>22.75</v>
          </cell>
          <cell r="AN431">
            <v>116.9</v>
          </cell>
          <cell r="AO431">
            <v>169</v>
          </cell>
          <cell r="AP431">
            <v>152.3</v>
          </cell>
          <cell r="AQ431">
            <v>3123.93076923077</v>
          </cell>
          <cell r="AR431">
            <v>22</v>
          </cell>
          <cell r="AS431">
            <v>6.5</v>
          </cell>
          <cell r="AT431">
            <v>0</v>
          </cell>
          <cell r="AU431">
            <v>0</v>
          </cell>
          <cell r="AV431">
            <v>64.7122258846154</v>
          </cell>
          <cell r="AW431">
            <v>1300</v>
          </cell>
          <cell r="AX431">
            <v>1774.71854334615</v>
          </cell>
        </row>
        <row r="432">
          <cell r="B432" t="str">
            <v>总计</v>
          </cell>
        </row>
        <row r="432">
          <cell r="D432">
            <v>399</v>
          </cell>
        </row>
        <row r="432">
          <cell r="L432">
            <v>79900</v>
          </cell>
          <cell r="M432">
            <v>3073.07692307692</v>
          </cell>
          <cell r="N432">
            <v>8705.25</v>
          </cell>
          <cell r="O432">
            <v>392</v>
          </cell>
          <cell r="P432">
            <v>9097.25</v>
          </cell>
          <cell r="Q432">
            <v>10105</v>
          </cell>
          <cell r="R432">
            <v>70078.8461538461</v>
          </cell>
          <cell r="S432">
            <v>52</v>
          </cell>
          <cell r="T432">
            <v>200</v>
          </cell>
          <cell r="U432">
            <v>138.5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87.875</v>
          </cell>
          <cell r="AA432">
            <v>8</v>
          </cell>
          <cell r="AB432">
            <v>61.5384615384615</v>
          </cell>
          <cell r="AC432">
            <v>747</v>
          </cell>
          <cell r="AD432">
            <v>5746.15384615385</v>
          </cell>
          <cell r="AE432">
            <v>13</v>
          </cell>
          <cell r="AF432">
            <v>100</v>
          </cell>
          <cell r="AG432">
            <v>99.875</v>
          </cell>
          <cell r="AH432">
            <v>240</v>
          </cell>
          <cell r="AI432">
            <v>223.076923076923</v>
          </cell>
          <cell r="AJ432">
            <v>220</v>
          </cell>
          <cell r="AK432">
            <v>207.307692307692</v>
          </cell>
          <cell r="AL432">
            <v>199.759615384615</v>
          </cell>
          <cell r="AM432">
            <v>34.625</v>
          </cell>
          <cell r="AN432">
            <v>3483.8</v>
          </cell>
          <cell r="AO432">
            <v>5096</v>
          </cell>
          <cell r="AP432">
            <v>4544.4</v>
          </cell>
          <cell r="AQ432">
            <v>89975.5076923077</v>
          </cell>
          <cell r="AR432">
            <v>824</v>
          </cell>
          <cell r="AS432">
            <v>195</v>
          </cell>
          <cell r="AT432">
            <v>23.07</v>
          </cell>
          <cell r="AU432">
            <v>0</v>
          </cell>
          <cell r="AV432">
            <v>1842.54540353846</v>
          </cell>
          <cell r="AW432">
            <v>38450</v>
          </cell>
          <cell r="AX432">
            <v>50335.0322887692</v>
          </cell>
        </row>
      </sheetData>
      <sheetData sheetId="6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211</v>
          </cell>
          <cell r="C14" t="str">
            <v>កូវ ចាន់រ៉ា</v>
          </cell>
          <cell r="D14" t="str">
            <v>KOV CHANRA</v>
          </cell>
          <cell r="E14">
            <v>44081</v>
          </cell>
          <cell r="F14" t="str">
            <v>090747598</v>
          </cell>
          <cell r="G14">
            <v>32157</v>
          </cell>
          <cell r="H14" t="str">
            <v>M</v>
          </cell>
          <cell r="I14" t="str">
            <v>成型主管</v>
          </cell>
          <cell r="J14">
            <v>0</v>
          </cell>
          <cell r="K14">
            <v>2</v>
          </cell>
          <cell r="L14">
            <v>200</v>
          </cell>
          <cell r="M14">
            <v>7.69230769230769</v>
          </cell>
          <cell r="N14">
            <v>25</v>
          </cell>
          <cell r="O14">
            <v>1</v>
          </cell>
          <cell r="P14">
            <v>26</v>
          </cell>
          <cell r="Q14">
            <v>26</v>
          </cell>
          <cell r="R14">
            <v>200</v>
          </cell>
          <cell r="S14">
            <v>0</v>
          </cell>
          <cell r="T14">
            <v>0</v>
          </cell>
          <cell r="U14">
            <v>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70</v>
          </cell>
          <cell r="AI14">
            <v>70</v>
          </cell>
          <cell r="AJ14">
            <v>100</v>
          </cell>
          <cell r="AK14">
            <v>100</v>
          </cell>
          <cell r="AL14">
            <v>4.32692307692308</v>
          </cell>
          <cell r="AM14">
            <v>0.75</v>
          </cell>
          <cell r="AN14">
            <v>10</v>
          </cell>
          <cell r="AO14">
            <v>13</v>
          </cell>
          <cell r="AP14">
            <v>13</v>
          </cell>
          <cell r="AQ14">
            <v>411.076923076923</v>
          </cell>
          <cell r="AR14">
            <v>3</v>
          </cell>
        </row>
        <row r="14">
          <cell r="AU14">
            <v>0</v>
          </cell>
          <cell r="AV14">
            <v>6</v>
          </cell>
          <cell r="AW14">
            <v>100</v>
          </cell>
          <cell r="AX14">
            <v>308.076923076923</v>
          </cell>
        </row>
        <row r="15">
          <cell r="B15">
            <v>472</v>
          </cell>
          <cell r="C15" t="str">
            <v>ស៊ិន វីសារ៉េត</v>
          </cell>
          <cell r="D15" t="str">
            <v>SIN VISARETH</v>
          </cell>
          <cell r="E15">
            <v>44131</v>
          </cell>
          <cell r="F15" t="str">
            <v>090868103</v>
          </cell>
          <cell r="G15">
            <v>33980</v>
          </cell>
          <cell r="H15" t="str">
            <v>M</v>
          </cell>
          <cell r="I15" t="str">
            <v>成型B线组长</v>
          </cell>
          <cell r="J15">
            <v>1</v>
          </cell>
          <cell r="K15">
            <v>1</v>
          </cell>
          <cell r="L15">
            <v>200</v>
          </cell>
          <cell r="M15">
            <v>7.69230769230769</v>
          </cell>
          <cell r="N15">
            <v>25</v>
          </cell>
          <cell r="O15">
            <v>1</v>
          </cell>
          <cell r="P15">
            <v>26</v>
          </cell>
          <cell r="Q15">
            <v>26</v>
          </cell>
          <cell r="R15">
            <v>200</v>
          </cell>
          <cell r="S15">
            <v>0</v>
          </cell>
          <cell r="T15">
            <v>0</v>
          </cell>
          <cell r="U15">
            <v>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50</v>
          </cell>
          <cell r="AI15">
            <v>50</v>
          </cell>
          <cell r="AJ15">
            <v>60</v>
          </cell>
          <cell r="AK15">
            <v>60</v>
          </cell>
          <cell r="AL15">
            <v>4.32692307692308</v>
          </cell>
          <cell r="AM15">
            <v>0.75</v>
          </cell>
          <cell r="AN15">
            <v>10</v>
          </cell>
          <cell r="AO15">
            <v>13</v>
          </cell>
          <cell r="AP15">
            <v>13</v>
          </cell>
          <cell r="AQ15">
            <v>351.076923076923</v>
          </cell>
          <cell r="AR15">
            <v>3</v>
          </cell>
        </row>
        <row r="15">
          <cell r="AU15">
            <v>0</v>
          </cell>
          <cell r="AV15">
            <v>6</v>
          </cell>
          <cell r="AW15">
            <v>100</v>
          </cell>
          <cell r="AX15">
            <v>248.076923076923</v>
          </cell>
        </row>
        <row r="16">
          <cell r="B16">
            <v>327</v>
          </cell>
          <cell r="C16" t="str">
            <v>វ៉ា សុចាន់</v>
          </cell>
          <cell r="D16" t="str">
            <v>VA SOCHAN</v>
          </cell>
          <cell r="E16">
            <v>44109</v>
          </cell>
          <cell r="F16" t="str">
            <v>090838990</v>
          </cell>
          <cell r="G16">
            <v>32338</v>
          </cell>
          <cell r="H16" t="str">
            <v>F</v>
          </cell>
          <cell r="I16" t="str">
            <v>针车A2线组长</v>
          </cell>
          <cell r="J16">
            <v>0</v>
          </cell>
          <cell r="K16">
            <v>2</v>
          </cell>
          <cell r="L16">
            <v>200</v>
          </cell>
          <cell r="M16">
            <v>7.69230769230769</v>
          </cell>
          <cell r="N16">
            <v>22</v>
          </cell>
          <cell r="O16">
            <v>1</v>
          </cell>
          <cell r="P16">
            <v>23</v>
          </cell>
          <cell r="Q16">
            <v>26</v>
          </cell>
          <cell r="R16">
            <v>176.923076923077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3</v>
          </cell>
          <cell r="AD16">
            <v>23.0769230769231</v>
          </cell>
          <cell r="AE16">
            <v>0</v>
          </cell>
          <cell r="AF16">
            <v>0</v>
          </cell>
          <cell r="AG16">
            <v>0</v>
          </cell>
          <cell r="AH16">
            <v>60</v>
          </cell>
          <cell r="AI16">
            <v>53.0769230769231</v>
          </cell>
          <cell r="AJ16">
            <v>50</v>
          </cell>
          <cell r="AK16">
            <v>44.2307692307692</v>
          </cell>
          <cell r="AL16">
            <v>0</v>
          </cell>
          <cell r="AM16">
            <v>0</v>
          </cell>
          <cell r="AN16">
            <v>8.8</v>
          </cell>
          <cell r="AO16">
            <v>13</v>
          </cell>
          <cell r="AP16">
            <v>11.5</v>
          </cell>
          <cell r="AQ16">
            <v>330.607692307692</v>
          </cell>
          <cell r="AR16">
            <v>3</v>
          </cell>
        </row>
        <row r="16">
          <cell r="AU16">
            <v>0</v>
          </cell>
          <cell r="AV16">
            <v>6</v>
          </cell>
          <cell r="AW16">
            <v>100</v>
          </cell>
          <cell r="AX16">
            <v>227.607692307692</v>
          </cell>
        </row>
        <row r="17">
          <cell r="B17">
            <v>357</v>
          </cell>
          <cell r="C17" t="str">
            <v>ស៊ុំ្ ឌី</v>
          </cell>
          <cell r="D17" t="str">
            <v>SUM DY</v>
          </cell>
          <cell r="E17">
            <v>44118</v>
          </cell>
          <cell r="F17" t="str">
            <v>090484242</v>
          </cell>
          <cell r="G17">
            <v>34635</v>
          </cell>
          <cell r="H17" t="str">
            <v>F</v>
          </cell>
          <cell r="I17" t="str">
            <v>针车A1线组长</v>
          </cell>
          <cell r="J17">
            <v>0</v>
          </cell>
          <cell r="K17">
            <v>1</v>
          </cell>
          <cell r="L17">
            <v>200</v>
          </cell>
          <cell r="M17">
            <v>7.69230769230769</v>
          </cell>
          <cell r="N17">
            <v>22</v>
          </cell>
          <cell r="O17">
            <v>1</v>
          </cell>
          <cell r="P17">
            <v>23</v>
          </cell>
          <cell r="Q17">
            <v>26</v>
          </cell>
          <cell r="R17">
            <v>176.923076923077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3</v>
          </cell>
          <cell r="AD17">
            <v>23.0769230769231</v>
          </cell>
          <cell r="AE17">
            <v>0</v>
          </cell>
          <cell r="AF17">
            <v>0</v>
          </cell>
          <cell r="AG17">
            <v>0</v>
          </cell>
          <cell r="AH17">
            <v>30</v>
          </cell>
          <cell r="AI17">
            <v>26.5384615384615</v>
          </cell>
          <cell r="AJ17">
            <v>70</v>
          </cell>
          <cell r="AK17">
            <v>61.9230769230769</v>
          </cell>
          <cell r="AL17">
            <v>0</v>
          </cell>
          <cell r="AM17">
            <v>0</v>
          </cell>
          <cell r="AN17">
            <v>8.8</v>
          </cell>
          <cell r="AO17">
            <v>13</v>
          </cell>
          <cell r="AP17">
            <v>11.5</v>
          </cell>
          <cell r="AQ17">
            <v>321.761538461538</v>
          </cell>
          <cell r="AR17">
            <v>3</v>
          </cell>
        </row>
        <row r="17">
          <cell r="AU17">
            <v>0</v>
          </cell>
          <cell r="AV17">
            <v>6</v>
          </cell>
          <cell r="AW17">
            <v>100</v>
          </cell>
          <cell r="AX17">
            <v>218.761538461538</v>
          </cell>
        </row>
        <row r="18">
          <cell r="B18">
            <v>573</v>
          </cell>
          <cell r="C18" t="str">
            <v>ល្វៃ ស្រីអែម</v>
          </cell>
          <cell r="D18" t="str">
            <v>LVEY SREY EM</v>
          </cell>
          <cell r="E18">
            <v>44140</v>
          </cell>
          <cell r="F18" t="str">
            <v>090718524</v>
          </cell>
          <cell r="G18">
            <v>36197</v>
          </cell>
          <cell r="H18" t="str">
            <v>F</v>
          </cell>
          <cell r="I18" t="str">
            <v>成型C线组长</v>
          </cell>
          <cell r="J18">
            <v>0</v>
          </cell>
          <cell r="K18">
            <v>1</v>
          </cell>
          <cell r="L18">
            <v>200</v>
          </cell>
          <cell r="M18">
            <v>7.69230769230769</v>
          </cell>
          <cell r="N18">
            <v>22</v>
          </cell>
          <cell r="O18">
            <v>1</v>
          </cell>
          <cell r="P18">
            <v>23</v>
          </cell>
          <cell r="Q18">
            <v>26</v>
          </cell>
          <cell r="R18">
            <v>176.923076923077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30</v>
          </cell>
          <cell r="AI18">
            <v>26.5384615384615</v>
          </cell>
          <cell r="AJ18">
            <v>60</v>
          </cell>
          <cell r="AK18">
            <v>53.0769230769231</v>
          </cell>
          <cell r="AL18">
            <v>0</v>
          </cell>
          <cell r="AM18">
            <v>0</v>
          </cell>
          <cell r="AN18">
            <v>8.8</v>
          </cell>
          <cell r="AO18">
            <v>13</v>
          </cell>
          <cell r="AP18">
            <v>11.5</v>
          </cell>
          <cell r="AQ18">
            <v>289.838461538462</v>
          </cell>
          <cell r="AR18">
            <v>3</v>
          </cell>
        </row>
        <row r="18">
          <cell r="AU18">
            <v>0</v>
          </cell>
          <cell r="AV18">
            <v>6</v>
          </cell>
          <cell r="AW18">
            <v>100</v>
          </cell>
          <cell r="AX18">
            <v>186.838461538462</v>
          </cell>
        </row>
        <row r="19">
          <cell r="B19">
            <v>332</v>
          </cell>
          <cell r="C19" t="str">
            <v>ហែម វុត្ថា</v>
          </cell>
          <cell r="D19" t="str">
            <v>HEM VUTHA</v>
          </cell>
          <cell r="E19">
            <v>44109</v>
          </cell>
          <cell r="F19" t="str">
            <v>090854430</v>
          </cell>
          <cell r="G19">
            <v>34335</v>
          </cell>
          <cell r="H19" t="str">
            <v>F</v>
          </cell>
          <cell r="I19" t="str">
            <v>电脑车班长</v>
          </cell>
          <cell r="J19">
            <v>0</v>
          </cell>
          <cell r="K19">
            <v>1</v>
          </cell>
          <cell r="L19">
            <v>200</v>
          </cell>
          <cell r="M19">
            <v>7.69230769230769</v>
          </cell>
          <cell r="N19">
            <v>23.5</v>
          </cell>
          <cell r="O19">
            <v>1</v>
          </cell>
          <cell r="P19">
            <v>24.5</v>
          </cell>
          <cell r="Q19">
            <v>26</v>
          </cell>
          <cell r="R19">
            <v>188.461538461538</v>
          </cell>
          <cell r="S19">
            <v>0</v>
          </cell>
          <cell r="T19">
            <v>0</v>
          </cell>
          <cell r="U19">
            <v>27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0.5</v>
          </cell>
          <cell r="AA19">
            <v>0</v>
          </cell>
          <cell r="AB19">
            <v>0</v>
          </cell>
          <cell r="AC19">
            <v>1</v>
          </cell>
          <cell r="AD19">
            <v>7.69230769230769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28.2692307692308</v>
          </cell>
          <cell r="AJ19">
            <v>50</v>
          </cell>
          <cell r="AK19">
            <v>47.1153846153846</v>
          </cell>
          <cell r="AL19">
            <v>38.9423076923077</v>
          </cell>
          <cell r="AM19">
            <v>6.75</v>
          </cell>
          <cell r="AN19">
            <v>9.4</v>
          </cell>
          <cell r="AO19">
            <v>13</v>
          </cell>
          <cell r="AP19">
            <v>12.2</v>
          </cell>
          <cell r="AQ19">
            <v>351.830769230769</v>
          </cell>
          <cell r="AR19">
            <v>3</v>
          </cell>
        </row>
        <row r="19">
          <cell r="AU19">
            <v>0</v>
          </cell>
          <cell r="AV19">
            <v>6</v>
          </cell>
          <cell r="AW19">
            <v>100</v>
          </cell>
          <cell r="AX19">
            <v>248.830769230769</v>
          </cell>
        </row>
        <row r="20">
          <cell r="B20">
            <v>495</v>
          </cell>
          <cell r="C20" t="str">
            <v>ហួន រចនា</v>
          </cell>
          <cell r="D20" t="str">
            <v>HOUN RACHNA</v>
          </cell>
          <cell r="E20">
            <v>44130</v>
          </cell>
          <cell r="F20" t="str">
            <v>090560414</v>
          </cell>
          <cell r="G20">
            <v>33033</v>
          </cell>
          <cell r="H20" t="str">
            <v>F</v>
          </cell>
          <cell r="I20" t="str">
            <v>裁断班长</v>
          </cell>
          <cell r="J20">
            <v>0</v>
          </cell>
          <cell r="K20">
            <v>0</v>
          </cell>
          <cell r="L20">
            <v>200</v>
          </cell>
          <cell r="M20">
            <v>7.69230769230769</v>
          </cell>
          <cell r="N20">
            <v>24</v>
          </cell>
          <cell r="O20">
            <v>1</v>
          </cell>
          <cell r="P20">
            <v>25</v>
          </cell>
          <cell r="Q20">
            <v>26</v>
          </cell>
          <cell r="R20">
            <v>192.307692307692</v>
          </cell>
          <cell r="S20">
            <v>0</v>
          </cell>
          <cell r="T20">
            <v>0</v>
          </cell>
          <cell r="U20">
            <v>27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7.69230769230769</v>
          </cell>
          <cell r="AE20">
            <v>0</v>
          </cell>
          <cell r="AF20">
            <v>0</v>
          </cell>
          <cell r="AG20">
            <v>0</v>
          </cell>
          <cell r="AH20">
            <v>40</v>
          </cell>
          <cell r="AI20">
            <v>38.4615384615385</v>
          </cell>
          <cell r="AJ20">
            <v>80</v>
          </cell>
          <cell r="AK20">
            <v>76.9230769230769</v>
          </cell>
          <cell r="AL20">
            <v>38.9423076923077</v>
          </cell>
          <cell r="AM20">
            <v>6.75</v>
          </cell>
          <cell r="AN20">
            <v>9.6</v>
          </cell>
          <cell r="AO20">
            <v>13</v>
          </cell>
          <cell r="AP20">
            <v>12.5</v>
          </cell>
          <cell r="AQ20">
            <v>396.176923076923</v>
          </cell>
          <cell r="AR20">
            <v>3</v>
          </cell>
        </row>
        <row r="20">
          <cell r="AU20">
            <v>0</v>
          </cell>
          <cell r="AV20">
            <v>6</v>
          </cell>
          <cell r="AW20">
            <v>100</v>
          </cell>
          <cell r="AX20">
            <v>293.176923076923</v>
          </cell>
        </row>
        <row r="21">
          <cell r="B21">
            <v>247</v>
          </cell>
          <cell r="C21" t="str">
            <v>សួន ចន្ថា</v>
          </cell>
          <cell r="D21" t="str">
            <v>SUON CHANTHA</v>
          </cell>
          <cell r="E21">
            <v>44081</v>
          </cell>
          <cell r="F21" t="str">
            <v>090751071</v>
          </cell>
          <cell r="G21">
            <v>31048</v>
          </cell>
          <cell r="H21" t="str">
            <v>F</v>
          </cell>
          <cell r="I21" t="str">
            <v>针车A7线班长</v>
          </cell>
          <cell r="J21">
            <v>1</v>
          </cell>
          <cell r="K21">
            <v>2</v>
          </cell>
          <cell r="L21">
            <v>200</v>
          </cell>
          <cell r="M21">
            <v>7.69230769230769</v>
          </cell>
          <cell r="N21">
            <v>22</v>
          </cell>
          <cell r="O21">
            <v>1</v>
          </cell>
          <cell r="P21">
            <v>23</v>
          </cell>
          <cell r="Q21">
            <v>26</v>
          </cell>
          <cell r="R21">
            <v>176.923076923077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3</v>
          </cell>
          <cell r="AD21">
            <v>23.0769230769231</v>
          </cell>
          <cell r="AE21">
            <v>0</v>
          </cell>
          <cell r="AF21">
            <v>0</v>
          </cell>
          <cell r="AG21">
            <v>0</v>
          </cell>
          <cell r="AH21">
            <v>30</v>
          </cell>
          <cell r="AI21">
            <v>26.5384615384615</v>
          </cell>
          <cell r="AJ21">
            <v>30</v>
          </cell>
          <cell r="AK21">
            <v>26.5384615384615</v>
          </cell>
          <cell r="AL21">
            <v>0</v>
          </cell>
          <cell r="AM21">
            <v>0</v>
          </cell>
          <cell r="AN21">
            <v>8.8</v>
          </cell>
          <cell r="AO21">
            <v>13</v>
          </cell>
          <cell r="AP21">
            <v>11.5</v>
          </cell>
          <cell r="AQ21">
            <v>286.376923076923</v>
          </cell>
          <cell r="AR21">
            <v>3</v>
          </cell>
        </row>
        <row r="21">
          <cell r="AU21">
            <v>0</v>
          </cell>
          <cell r="AV21">
            <v>5.93229796153846</v>
          </cell>
          <cell r="AW21">
            <v>100</v>
          </cell>
          <cell r="AX21">
            <v>183.444625115385</v>
          </cell>
        </row>
        <row r="22">
          <cell r="B22">
            <v>766</v>
          </cell>
          <cell r="C22" t="str">
            <v>វង់ ចន្ធូ</v>
          </cell>
          <cell r="D22" t="str">
            <v>VONG CHANTHOU</v>
          </cell>
          <cell r="E22">
            <v>44278</v>
          </cell>
          <cell r="F22" t="str">
            <v>090650138</v>
          </cell>
          <cell r="G22">
            <v>35550</v>
          </cell>
          <cell r="H22" t="str">
            <v>F</v>
          </cell>
          <cell r="I22" t="str">
            <v>针车B1线组长</v>
          </cell>
          <cell r="J22">
            <v>0</v>
          </cell>
          <cell r="K22">
            <v>0</v>
          </cell>
          <cell r="L22">
            <v>200</v>
          </cell>
          <cell r="M22">
            <v>7.69230769230769</v>
          </cell>
          <cell r="N22">
            <v>22</v>
          </cell>
          <cell r="O22">
            <v>1</v>
          </cell>
          <cell r="P22">
            <v>23</v>
          </cell>
          <cell r="Q22">
            <v>26</v>
          </cell>
          <cell r="R22">
            <v>176.923076923077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3</v>
          </cell>
          <cell r="AD22">
            <v>23.0769230769231</v>
          </cell>
          <cell r="AE22">
            <v>0</v>
          </cell>
          <cell r="AF22">
            <v>0</v>
          </cell>
          <cell r="AG22">
            <v>0</v>
          </cell>
          <cell r="AH22">
            <v>30</v>
          </cell>
          <cell r="AI22">
            <v>26.5384615384615</v>
          </cell>
          <cell r="AJ22">
            <v>70</v>
          </cell>
          <cell r="AK22">
            <v>61.9230769230769</v>
          </cell>
          <cell r="AL22">
            <v>0</v>
          </cell>
          <cell r="AM22">
            <v>0</v>
          </cell>
          <cell r="AN22">
            <v>8.8</v>
          </cell>
          <cell r="AO22">
            <v>13</v>
          </cell>
          <cell r="AP22">
            <v>11.5</v>
          </cell>
          <cell r="AQ22">
            <v>321.761538461538</v>
          </cell>
          <cell r="AR22">
            <v>3</v>
          </cell>
        </row>
        <row r="22">
          <cell r="AU22">
            <v>0</v>
          </cell>
          <cell r="AV22">
            <v>6</v>
          </cell>
          <cell r="AW22">
            <v>100</v>
          </cell>
          <cell r="AX22">
            <v>218.761538461538</v>
          </cell>
        </row>
        <row r="23">
          <cell r="B23">
            <v>323</v>
          </cell>
          <cell r="C23" t="str">
            <v>ផាង ផារី</v>
          </cell>
          <cell r="D23" t="str">
            <v>PHANG PHARY</v>
          </cell>
          <cell r="E23">
            <v>44109</v>
          </cell>
          <cell r="F23" t="str">
            <v>090778501</v>
          </cell>
          <cell r="G23">
            <v>34196</v>
          </cell>
          <cell r="H23" t="str">
            <v>F</v>
          </cell>
          <cell r="I23" t="str">
            <v>针车B课副课长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22</v>
          </cell>
          <cell r="O23">
            <v>1</v>
          </cell>
          <cell r="P23">
            <v>23</v>
          </cell>
          <cell r="Q23">
            <v>26</v>
          </cell>
          <cell r="R23">
            <v>176.923076923077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</v>
          </cell>
          <cell r="AD23">
            <v>23.0769230769231</v>
          </cell>
          <cell r="AE23">
            <v>0</v>
          </cell>
          <cell r="AF23">
            <v>0</v>
          </cell>
          <cell r="AG23">
            <v>0</v>
          </cell>
          <cell r="AH23">
            <v>50</v>
          </cell>
          <cell r="AI23">
            <v>44.2307692307692</v>
          </cell>
          <cell r="AJ23">
            <v>100</v>
          </cell>
          <cell r="AK23">
            <v>88.4615384615385</v>
          </cell>
          <cell r="AL23">
            <v>0</v>
          </cell>
          <cell r="AM23">
            <v>0</v>
          </cell>
          <cell r="AN23">
            <v>8.8</v>
          </cell>
          <cell r="AO23">
            <v>13</v>
          </cell>
          <cell r="AP23">
            <v>11.5</v>
          </cell>
          <cell r="AQ23">
            <v>365.992307692308</v>
          </cell>
          <cell r="AR23">
            <v>3</v>
          </cell>
        </row>
        <row r="23">
          <cell r="AU23">
            <v>0</v>
          </cell>
          <cell r="AV23">
            <v>6</v>
          </cell>
          <cell r="AW23">
            <v>100</v>
          </cell>
          <cell r="AX23">
            <v>262.992307692308</v>
          </cell>
        </row>
        <row r="24">
          <cell r="B24">
            <v>444</v>
          </cell>
          <cell r="C24" t="str">
            <v>ហ៊ិន រ៉ាម៉ន</v>
          </cell>
          <cell r="D24" t="str">
            <v>HIN RAMORN</v>
          </cell>
          <cell r="E24">
            <v>44125</v>
          </cell>
          <cell r="F24" t="str">
            <v>090766567</v>
          </cell>
          <cell r="G24">
            <v>33668</v>
          </cell>
          <cell r="H24" t="str">
            <v>M</v>
          </cell>
          <cell r="I24" t="str">
            <v>印刷班长</v>
          </cell>
          <cell r="J24">
            <v>0</v>
          </cell>
          <cell r="K24">
            <v>1</v>
          </cell>
          <cell r="L24">
            <v>200</v>
          </cell>
          <cell r="M24">
            <v>7.69230769230769</v>
          </cell>
          <cell r="N24">
            <v>20</v>
          </cell>
          <cell r="O24">
            <v>1</v>
          </cell>
          <cell r="P24">
            <v>21</v>
          </cell>
          <cell r="Q24">
            <v>26</v>
          </cell>
          <cell r="R24">
            <v>161.538461538461</v>
          </cell>
          <cell r="S24">
            <v>1</v>
          </cell>
          <cell r="T24">
            <v>3.84615384615384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4</v>
          </cell>
          <cell r="AD24">
            <v>30.7692307692308</v>
          </cell>
          <cell r="AE24">
            <v>0</v>
          </cell>
          <cell r="AF24">
            <v>0</v>
          </cell>
          <cell r="AG24">
            <v>0</v>
          </cell>
          <cell r="AH24">
            <v>20</v>
          </cell>
          <cell r="AI24">
            <v>16.1538461538462</v>
          </cell>
          <cell r="AJ24">
            <v>30</v>
          </cell>
          <cell r="AK24">
            <v>24.2307692307692</v>
          </cell>
          <cell r="AL24">
            <v>0</v>
          </cell>
          <cell r="AM24">
            <v>0</v>
          </cell>
          <cell r="AN24">
            <v>8</v>
          </cell>
          <cell r="AO24">
            <v>13</v>
          </cell>
          <cell r="AP24">
            <v>10.5</v>
          </cell>
          <cell r="AQ24">
            <v>268.038461538461</v>
          </cell>
          <cell r="AR24">
            <v>3</v>
          </cell>
        </row>
        <row r="24">
          <cell r="AU24">
            <v>0</v>
          </cell>
          <cell r="AV24">
            <v>5.55241673076923</v>
          </cell>
          <cell r="AW24">
            <v>100</v>
          </cell>
          <cell r="AX24">
            <v>165.486044807692</v>
          </cell>
        </row>
        <row r="25">
          <cell r="B25">
            <v>1065</v>
          </cell>
          <cell r="C25" t="str">
            <v>យ៉ាត់ វៀង</v>
          </cell>
          <cell r="D25" t="str">
            <v>YATH VENG </v>
          </cell>
          <cell r="E25">
            <v>44424</v>
          </cell>
          <cell r="F25" t="str">
            <v>090572012</v>
          </cell>
          <cell r="G25">
            <v>33725</v>
          </cell>
          <cell r="H25" t="str">
            <v>F</v>
          </cell>
          <cell r="I25" t="str">
            <v>针车B3线组长</v>
          </cell>
          <cell r="J25">
            <v>0</v>
          </cell>
          <cell r="K25">
            <v>0</v>
          </cell>
          <cell r="L25">
            <v>200</v>
          </cell>
          <cell r="M25">
            <v>7.69230769230769</v>
          </cell>
          <cell r="N25">
            <v>21</v>
          </cell>
          <cell r="O25">
            <v>1</v>
          </cell>
          <cell r="P25">
            <v>22</v>
          </cell>
          <cell r="Q25">
            <v>26</v>
          </cell>
          <cell r="R25">
            <v>169.230769230769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4</v>
          </cell>
          <cell r="AD25">
            <v>30.7692307692308</v>
          </cell>
          <cell r="AE25">
            <v>0</v>
          </cell>
          <cell r="AF25">
            <v>0</v>
          </cell>
          <cell r="AG25">
            <v>0</v>
          </cell>
          <cell r="AH25">
            <v>40</v>
          </cell>
          <cell r="AI25">
            <v>33.8461538461538</v>
          </cell>
          <cell r="AJ25">
            <v>30</v>
          </cell>
          <cell r="AK25">
            <v>25.3846153846154</v>
          </cell>
          <cell r="AL25">
            <v>0</v>
          </cell>
          <cell r="AM25">
            <v>0</v>
          </cell>
          <cell r="AN25">
            <v>8.4</v>
          </cell>
          <cell r="AO25">
            <v>13</v>
          </cell>
          <cell r="AP25">
            <v>11</v>
          </cell>
          <cell r="AQ25">
            <v>291.630769230769</v>
          </cell>
          <cell r="AR25">
            <v>2</v>
          </cell>
        </row>
        <row r="25">
          <cell r="AU25">
            <v>0</v>
          </cell>
          <cell r="AV25">
            <v>6</v>
          </cell>
          <cell r="AW25">
            <v>100</v>
          </cell>
          <cell r="AX25">
            <v>187.630769230769</v>
          </cell>
        </row>
        <row r="26">
          <cell r="B26">
            <v>430</v>
          </cell>
          <cell r="C26" t="str">
            <v>ស៊ុន ស្រីណា</v>
          </cell>
          <cell r="D26" t="str">
            <v>SUN SREYNA</v>
          </cell>
          <cell r="E26">
            <v>44123</v>
          </cell>
          <cell r="F26" t="str">
            <v>090863281</v>
          </cell>
          <cell r="G26">
            <v>32975</v>
          </cell>
          <cell r="H26" t="str">
            <v>F</v>
          </cell>
          <cell r="I26" t="str">
            <v>品管班长</v>
          </cell>
          <cell r="J26">
            <v>0</v>
          </cell>
          <cell r="K26">
            <v>2</v>
          </cell>
          <cell r="L26">
            <v>200</v>
          </cell>
          <cell r="M26">
            <v>7.69230769230769</v>
          </cell>
          <cell r="N26">
            <v>7.5</v>
          </cell>
          <cell r="O26">
            <v>1</v>
          </cell>
          <cell r="P26">
            <v>8.5</v>
          </cell>
          <cell r="Q26">
            <v>10</v>
          </cell>
          <cell r="R26">
            <v>65.3846153846154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25</v>
          </cell>
          <cell r="AI26">
            <v>8.17307692307692</v>
          </cell>
          <cell r="AJ26">
            <v>30</v>
          </cell>
          <cell r="AK26">
            <v>9.80769230769231</v>
          </cell>
          <cell r="AL26">
            <v>0</v>
          </cell>
          <cell r="AM26">
            <v>0</v>
          </cell>
          <cell r="AN26">
            <v>3.2</v>
          </cell>
          <cell r="AO26">
            <v>13</v>
          </cell>
          <cell r="AP26">
            <v>4.2</v>
          </cell>
          <cell r="AQ26">
            <v>103.765384615385</v>
          </cell>
          <cell r="AR26">
            <v>3</v>
          </cell>
        </row>
        <row r="26">
          <cell r="AU26">
            <v>0</v>
          </cell>
          <cell r="AV26">
            <v>2.14949994230769</v>
          </cell>
          <cell r="AW26">
            <v>100</v>
          </cell>
          <cell r="AX26">
            <v>4.6158846730769</v>
          </cell>
        </row>
        <row r="27">
          <cell r="B27">
            <v>1039</v>
          </cell>
          <cell r="C27" t="str">
            <v>យ៉ាន់ ណូរ៉ា</v>
          </cell>
          <cell r="D27" t="str">
            <v>YANN NORA</v>
          </cell>
          <cell r="E27">
            <v>44410</v>
          </cell>
          <cell r="F27" t="str">
            <v>110441260</v>
          </cell>
          <cell r="G27">
            <v>35128</v>
          </cell>
          <cell r="H27" t="str">
            <v>F</v>
          </cell>
          <cell r="I27" t="str">
            <v>品管班长</v>
          </cell>
          <cell r="J27">
            <v>0</v>
          </cell>
          <cell r="K27">
            <v>0</v>
          </cell>
          <cell r="L27">
            <v>200</v>
          </cell>
          <cell r="M27">
            <v>7.69230769230769</v>
          </cell>
          <cell r="N27">
            <v>22.5</v>
          </cell>
          <cell r="O27">
            <v>1</v>
          </cell>
          <cell r="P27">
            <v>23.5</v>
          </cell>
          <cell r="Q27">
            <v>26</v>
          </cell>
          <cell r="R27">
            <v>180.769230769231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0.5</v>
          </cell>
          <cell r="AA27">
            <v>0</v>
          </cell>
          <cell r="AB27">
            <v>0</v>
          </cell>
          <cell r="AC27">
            <v>2</v>
          </cell>
          <cell r="AD27">
            <v>15.3846153846154</v>
          </cell>
          <cell r="AE27">
            <v>0</v>
          </cell>
          <cell r="AF27">
            <v>0</v>
          </cell>
          <cell r="AG27">
            <v>0</v>
          </cell>
          <cell r="AH27">
            <v>40</v>
          </cell>
          <cell r="AI27">
            <v>36.1538461538462</v>
          </cell>
          <cell r="AJ27">
            <v>85</v>
          </cell>
          <cell r="AK27">
            <v>76.8269230769231</v>
          </cell>
          <cell r="AL27">
            <v>0</v>
          </cell>
          <cell r="AM27">
            <v>0</v>
          </cell>
          <cell r="AN27">
            <v>9</v>
          </cell>
          <cell r="AO27">
            <v>13</v>
          </cell>
          <cell r="AP27">
            <v>11.7</v>
          </cell>
          <cell r="AQ27">
            <v>342.834615384615</v>
          </cell>
          <cell r="AR27">
            <v>2</v>
          </cell>
        </row>
        <row r="27">
          <cell r="AU27">
            <v>0</v>
          </cell>
          <cell r="AV27">
            <v>6</v>
          </cell>
          <cell r="AW27">
            <v>100</v>
          </cell>
          <cell r="AX27">
            <v>238.834615384615</v>
          </cell>
        </row>
        <row r="28">
          <cell r="B28">
            <v>544</v>
          </cell>
          <cell r="C28" t="str">
            <v>យិន សារ៉េត</v>
          </cell>
          <cell r="D28" t="str">
            <v>YIN SARET</v>
          </cell>
          <cell r="E28">
            <v>44138</v>
          </cell>
          <cell r="F28" t="str">
            <v>090686564</v>
          </cell>
          <cell r="G28">
            <v>29352</v>
          </cell>
          <cell r="H28" t="str">
            <v>F</v>
          </cell>
          <cell r="I28" t="str">
            <v>针车A课副课长</v>
          </cell>
          <cell r="J28">
            <v>1</v>
          </cell>
          <cell r="K28">
            <v>2</v>
          </cell>
          <cell r="L28">
            <v>200</v>
          </cell>
          <cell r="M28">
            <v>7.69230769230769</v>
          </cell>
          <cell r="N28">
            <v>22</v>
          </cell>
          <cell r="O28">
            <v>1</v>
          </cell>
          <cell r="P28">
            <v>23</v>
          </cell>
          <cell r="Q28">
            <v>26</v>
          </cell>
          <cell r="R28">
            <v>176.923076923077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23.0769230769231</v>
          </cell>
          <cell r="AE28">
            <v>0</v>
          </cell>
          <cell r="AF28">
            <v>0</v>
          </cell>
          <cell r="AG28">
            <v>0</v>
          </cell>
          <cell r="AH28">
            <v>50</v>
          </cell>
          <cell r="AI28">
            <v>44.2307692307692</v>
          </cell>
          <cell r="AJ28">
            <v>100</v>
          </cell>
          <cell r="AK28">
            <v>88.4615384615385</v>
          </cell>
          <cell r="AL28">
            <v>0</v>
          </cell>
          <cell r="AM28">
            <v>0</v>
          </cell>
          <cell r="AN28">
            <v>8.8</v>
          </cell>
          <cell r="AO28">
            <v>13</v>
          </cell>
          <cell r="AP28">
            <v>11.5</v>
          </cell>
          <cell r="AQ28">
            <v>365.992307692308</v>
          </cell>
          <cell r="AR28">
            <v>3</v>
          </cell>
        </row>
        <row r="28">
          <cell r="AU28">
            <v>0</v>
          </cell>
          <cell r="AV28">
            <v>6</v>
          </cell>
          <cell r="AW28">
            <v>100</v>
          </cell>
          <cell r="AX28">
            <v>262.992307692308</v>
          </cell>
        </row>
        <row r="29">
          <cell r="B29">
            <v>902</v>
          </cell>
          <cell r="C29" t="str">
            <v>ម៉ាញ មករា</v>
          </cell>
          <cell r="D29" t="str">
            <v>MANH MAKARA</v>
          </cell>
          <cell r="E29">
            <v>44321</v>
          </cell>
          <cell r="F29" t="str">
            <v>090776869</v>
          </cell>
          <cell r="G29">
            <v>31524</v>
          </cell>
          <cell r="H29" t="str">
            <v>M</v>
          </cell>
          <cell r="I29" t="str">
            <v>成型E线班长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25</v>
          </cell>
          <cell r="O29">
            <v>1</v>
          </cell>
          <cell r="P29">
            <v>26</v>
          </cell>
          <cell r="Q29">
            <v>26</v>
          </cell>
          <cell r="R29">
            <v>200</v>
          </cell>
          <cell r="S29">
            <v>0</v>
          </cell>
          <cell r="T29">
            <v>0</v>
          </cell>
          <cell r="U29">
            <v>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30</v>
          </cell>
          <cell r="AI29">
            <v>30</v>
          </cell>
          <cell r="AJ29">
            <v>40</v>
          </cell>
          <cell r="AK29">
            <v>40</v>
          </cell>
          <cell r="AL29">
            <v>4.32692307692308</v>
          </cell>
          <cell r="AM29">
            <v>0.75</v>
          </cell>
          <cell r="AN29">
            <v>10</v>
          </cell>
          <cell r="AO29">
            <v>13</v>
          </cell>
          <cell r="AP29">
            <v>13</v>
          </cell>
          <cell r="AQ29">
            <v>311.076923076923</v>
          </cell>
          <cell r="AR29">
            <v>2</v>
          </cell>
        </row>
        <row r="29">
          <cell r="AU29">
            <v>0</v>
          </cell>
          <cell r="AV29">
            <v>6</v>
          </cell>
          <cell r="AW29">
            <v>100</v>
          </cell>
          <cell r="AX29">
            <v>207.076923076923</v>
          </cell>
        </row>
        <row r="30">
          <cell r="B30">
            <v>222</v>
          </cell>
          <cell r="C30" t="str">
            <v>ស សាវន់</v>
          </cell>
          <cell r="D30" t="str">
            <v>SOR SAVORN</v>
          </cell>
          <cell r="E30">
            <v>44081</v>
          </cell>
          <cell r="F30" t="str">
            <v>090625385</v>
          </cell>
          <cell r="G30">
            <v>30362</v>
          </cell>
          <cell r="H30" t="str">
            <v>F</v>
          </cell>
          <cell r="I30" t="str">
            <v>成型D线前段班长</v>
          </cell>
          <cell r="J30">
            <v>0</v>
          </cell>
          <cell r="K30">
            <v>2</v>
          </cell>
          <cell r="L30">
            <v>200</v>
          </cell>
          <cell r="M30">
            <v>7.69230769230769</v>
          </cell>
          <cell r="N30">
            <v>25</v>
          </cell>
          <cell r="O30">
            <v>1</v>
          </cell>
          <cell r="P30">
            <v>26</v>
          </cell>
          <cell r="Q30">
            <v>26</v>
          </cell>
          <cell r="R30">
            <v>200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40</v>
          </cell>
          <cell r="AK30">
            <v>40</v>
          </cell>
          <cell r="AL30">
            <v>0</v>
          </cell>
          <cell r="AM30">
            <v>0</v>
          </cell>
          <cell r="AN30">
            <v>10</v>
          </cell>
          <cell r="AO30">
            <v>13</v>
          </cell>
          <cell r="AP30">
            <v>13</v>
          </cell>
          <cell r="AQ30">
            <v>276</v>
          </cell>
          <cell r="AR30">
            <v>3</v>
          </cell>
        </row>
        <row r="30">
          <cell r="AU30">
            <v>0</v>
          </cell>
          <cell r="AV30">
            <v>5.71734</v>
          </cell>
          <cell r="AW30">
            <v>100</v>
          </cell>
          <cell r="AX30">
            <v>173.28266</v>
          </cell>
        </row>
        <row r="31">
          <cell r="B31">
            <v>819</v>
          </cell>
          <cell r="C31" t="str">
            <v>ជុំ ម៉ាលិស</v>
          </cell>
          <cell r="D31" t="str">
            <v>CHUM MALIS</v>
          </cell>
          <cell r="E31">
            <v>44288</v>
          </cell>
          <cell r="F31" t="str">
            <v>090869947</v>
          </cell>
          <cell r="G31">
            <v>37530</v>
          </cell>
          <cell r="H31" t="str">
            <v>F</v>
          </cell>
          <cell r="I31" t="str">
            <v>针车B6线班长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21</v>
          </cell>
          <cell r="O31">
            <v>1</v>
          </cell>
          <cell r="P31">
            <v>22</v>
          </cell>
          <cell r="Q31">
            <v>26</v>
          </cell>
          <cell r="R31">
            <v>169.230769230769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4</v>
          </cell>
          <cell r="AD31">
            <v>30.7692307692308</v>
          </cell>
          <cell r="AE31">
            <v>0</v>
          </cell>
          <cell r="AF31">
            <v>0</v>
          </cell>
          <cell r="AG31">
            <v>0</v>
          </cell>
          <cell r="AH31">
            <v>20</v>
          </cell>
          <cell r="AI31">
            <v>16.9230769230769</v>
          </cell>
          <cell r="AJ31">
            <v>30</v>
          </cell>
          <cell r="AK31">
            <v>25.3846153846154</v>
          </cell>
          <cell r="AL31">
            <v>0</v>
          </cell>
          <cell r="AM31">
            <v>0</v>
          </cell>
          <cell r="AN31">
            <v>8.4</v>
          </cell>
          <cell r="AO31">
            <v>13</v>
          </cell>
          <cell r="AP31">
            <v>11</v>
          </cell>
          <cell r="AQ31">
            <v>274.707692307692</v>
          </cell>
          <cell r="AR31">
            <v>3</v>
          </cell>
        </row>
        <row r="31">
          <cell r="AU31">
            <v>0</v>
          </cell>
          <cell r="AV31">
            <v>5.69056984615384</v>
          </cell>
          <cell r="AW31">
            <v>100</v>
          </cell>
          <cell r="AX31">
            <v>172.017122461538</v>
          </cell>
        </row>
        <row r="32">
          <cell r="B32">
            <v>895</v>
          </cell>
          <cell r="C32" t="str">
            <v>ខ្លូត ថាវី</v>
          </cell>
          <cell r="D32" t="str">
            <v>KHLOT THAVY</v>
          </cell>
          <cell r="E32">
            <v>44320</v>
          </cell>
          <cell r="F32" t="str">
            <v>090482991</v>
          </cell>
          <cell r="G32">
            <v>30996</v>
          </cell>
          <cell r="H32" t="str">
            <v>F</v>
          </cell>
          <cell r="I32" t="str">
            <v>针车B7线班长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22</v>
          </cell>
          <cell r="O32">
            <v>1</v>
          </cell>
          <cell r="P32">
            <v>23</v>
          </cell>
          <cell r="Q32">
            <v>26</v>
          </cell>
          <cell r="R32">
            <v>176.923076923077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</v>
          </cell>
          <cell r="AD32">
            <v>23.0769230769231</v>
          </cell>
          <cell r="AE32">
            <v>0</v>
          </cell>
          <cell r="AF32">
            <v>0</v>
          </cell>
          <cell r="AG32">
            <v>0</v>
          </cell>
          <cell r="AH32">
            <v>30</v>
          </cell>
          <cell r="AI32">
            <v>26.5384615384615</v>
          </cell>
          <cell r="AJ32">
            <v>40</v>
          </cell>
          <cell r="AK32">
            <v>35.3846153846154</v>
          </cell>
          <cell r="AL32">
            <v>0</v>
          </cell>
          <cell r="AM32">
            <v>0</v>
          </cell>
          <cell r="AN32">
            <v>8.8</v>
          </cell>
          <cell r="AO32">
            <v>13</v>
          </cell>
          <cell r="AP32">
            <v>11.5</v>
          </cell>
          <cell r="AQ32">
            <v>295.223076923077</v>
          </cell>
          <cell r="AR32">
            <v>2</v>
          </cell>
        </row>
        <row r="32">
          <cell r="AU32">
            <v>0</v>
          </cell>
          <cell r="AV32">
            <v>6</v>
          </cell>
          <cell r="AW32">
            <v>100</v>
          </cell>
          <cell r="AX32">
            <v>191.223076923077</v>
          </cell>
        </row>
        <row r="33">
          <cell r="B33">
            <v>496</v>
          </cell>
          <cell r="C33" t="str">
            <v>ឃុត លីដា</v>
          </cell>
          <cell r="D33" t="str">
            <v>KHUT LIDA</v>
          </cell>
          <cell r="E33">
            <v>44130</v>
          </cell>
          <cell r="F33" t="str">
            <v>090711002</v>
          </cell>
          <cell r="G33">
            <v>35439</v>
          </cell>
          <cell r="H33" t="str">
            <v>M</v>
          </cell>
          <cell r="I33" t="str">
            <v>裁断班长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22</v>
          </cell>
          <cell r="O33">
            <v>1</v>
          </cell>
          <cell r="P33">
            <v>23</v>
          </cell>
          <cell r="Q33">
            <v>26</v>
          </cell>
          <cell r="R33">
            <v>176.923076923077</v>
          </cell>
          <cell r="S33">
            <v>0</v>
          </cell>
          <cell r="T33">
            <v>0</v>
          </cell>
          <cell r="U33">
            <v>27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</v>
          </cell>
          <cell r="AD33">
            <v>15.3846153846154</v>
          </cell>
          <cell r="AE33">
            <v>0</v>
          </cell>
          <cell r="AF33">
            <v>0</v>
          </cell>
          <cell r="AG33">
            <v>1</v>
          </cell>
          <cell r="AH33">
            <v>40</v>
          </cell>
          <cell r="AI33">
            <v>35.3846153846154</v>
          </cell>
          <cell r="AJ33">
            <v>30</v>
          </cell>
          <cell r="AK33">
            <v>26.5384615384615</v>
          </cell>
          <cell r="AL33">
            <v>38.9423076923077</v>
          </cell>
          <cell r="AM33">
            <v>6.75</v>
          </cell>
          <cell r="AN33">
            <v>8.8</v>
          </cell>
          <cell r="AO33">
            <v>13</v>
          </cell>
          <cell r="AP33">
            <v>11.5</v>
          </cell>
          <cell r="AQ33">
            <v>333.223076923077</v>
          </cell>
          <cell r="AR33">
            <v>3</v>
          </cell>
        </row>
        <row r="33">
          <cell r="AU33">
            <v>0</v>
          </cell>
          <cell r="AV33">
            <v>6</v>
          </cell>
          <cell r="AW33">
            <v>100</v>
          </cell>
          <cell r="AX33">
            <v>230.223076923077</v>
          </cell>
        </row>
        <row r="34">
          <cell r="B34">
            <v>333</v>
          </cell>
          <cell r="C34" t="str">
            <v>អ៊ុក ចន្ធី</v>
          </cell>
          <cell r="D34" t="str">
            <v>OUK CHANTHY</v>
          </cell>
          <cell r="E34">
            <v>44109</v>
          </cell>
          <cell r="F34" t="str">
            <v>090625306</v>
          </cell>
          <cell r="G34">
            <v>33610</v>
          </cell>
          <cell r="H34" t="str">
            <v>F</v>
          </cell>
          <cell r="I34" t="str">
            <v>针车A3线组长</v>
          </cell>
          <cell r="J34">
            <v>0</v>
          </cell>
          <cell r="K34">
            <v>2</v>
          </cell>
          <cell r="L34">
            <v>200</v>
          </cell>
          <cell r="M34">
            <v>7.69230769230769</v>
          </cell>
          <cell r="N34">
            <v>22</v>
          </cell>
          <cell r="O34">
            <v>1</v>
          </cell>
          <cell r="P34">
            <v>23</v>
          </cell>
          <cell r="Q34">
            <v>26</v>
          </cell>
          <cell r="R34">
            <v>176.923076923077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</v>
          </cell>
          <cell r="AD34">
            <v>23.0769230769231</v>
          </cell>
          <cell r="AE34">
            <v>0</v>
          </cell>
          <cell r="AF34">
            <v>0</v>
          </cell>
          <cell r="AG34">
            <v>0</v>
          </cell>
          <cell r="AH34">
            <v>20</v>
          </cell>
          <cell r="AI34">
            <v>17.6923076923077</v>
          </cell>
          <cell r="AJ34">
            <v>30</v>
          </cell>
          <cell r="AK34">
            <v>26.5384615384615</v>
          </cell>
          <cell r="AL34">
            <v>0</v>
          </cell>
          <cell r="AM34">
            <v>0</v>
          </cell>
          <cell r="AN34">
            <v>8.8</v>
          </cell>
          <cell r="AO34">
            <v>13</v>
          </cell>
          <cell r="AP34">
            <v>11.5</v>
          </cell>
          <cell r="AQ34">
            <v>277.530769230769</v>
          </cell>
          <cell r="AR34">
            <v>3</v>
          </cell>
        </row>
        <row r="34">
          <cell r="AU34">
            <v>0</v>
          </cell>
          <cell r="AV34">
            <v>5.74904988461538</v>
          </cell>
          <cell r="AW34">
            <v>100</v>
          </cell>
          <cell r="AX34">
            <v>174.781719346154</v>
          </cell>
        </row>
        <row r="35">
          <cell r="B35">
            <v>435</v>
          </cell>
          <cell r="C35" t="str">
            <v>ឡាក់ សំណាង</v>
          </cell>
          <cell r="D35" t="str">
            <v>LAK SAMNANG</v>
          </cell>
          <cell r="E35">
            <v>44123</v>
          </cell>
          <cell r="F35" t="str">
            <v>090855744</v>
          </cell>
          <cell r="G35">
            <v>34310</v>
          </cell>
          <cell r="H35" t="str">
            <v>M</v>
          </cell>
          <cell r="I35" t="str">
            <v>仓库班长</v>
          </cell>
          <cell r="J35">
            <v>0</v>
          </cell>
          <cell r="K35">
            <v>1</v>
          </cell>
          <cell r="L35">
            <v>200</v>
          </cell>
          <cell r="M35">
            <v>7.69230769230769</v>
          </cell>
          <cell r="N35">
            <v>24</v>
          </cell>
          <cell r="O35">
            <v>1</v>
          </cell>
          <cell r="P35">
            <v>25</v>
          </cell>
          <cell r="Q35">
            <v>26</v>
          </cell>
          <cell r="R35">
            <v>192.307692307692</v>
          </cell>
          <cell r="S35">
            <v>0</v>
          </cell>
          <cell r="T35">
            <v>0</v>
          </cell>
          <cell r="U35">
            <v>31</v>
          </cell>
          <cell r="V35">
            <v>0</v>
          </cell>
          <cell r="W35">
            <v>0</v>
          </cell>
          <cell r="X35">
            <v>4</v>
          </cell>
          <cell r="Y35">
            <v>7.69230769230769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70</v>
          </cell>
          <cell r="AI35">
            <v>67.3076923076923</v>
          </cell>
          <cell r="AJ35">
            <v>30</v>
          </cell>
          <cell r="AK35">
            <v>28.8461538461538</v>
          </cell>
          <cell r="AL35">
            <v>44.7115384615384</v>
          </cell>
          <cell r="AM35">
            <v>8</v>
          </cell>
          <cell r="AN35">
            <v>9.6</v>
          </cell>
          <cell r="AO35">
            <v>13</v>
          </cell>
          <cell r="AP35">
            <v>12.5</v>
          </cell>
          <cell r="AQ35">
            <v>383.965384615385</v>
          </cell>
          <cell r="AR35">
            <v>3</v>
          </cell>
        </row>
        <row r="35">
          <cell r="AU35">
            <v>0</v>
          </cell>
          <cell r="AV35">
            <v>6</v>
          </cell>
          <cell r="AW35">
            <v>100</v>
          </cell>
          <cell r="AX35">
            <v>280.965384615385</v>
          </cell>
        </row>
        <row r="36">
          <cell r="B36">
            <v>508</v>
          </cell>
          <cell r="C36" t="str">
            <v>កៅ ម៉េង</v>
          </cell>
          <cell r="D36" t="str">
            <v>KAO MENG</v>
          </cell>
          <cell r="E36">
            <v>44130</v>
          </cell>
          <cell r="F36" t="str">
            <v>090722635</v>
          </cell>
          <cell r="G36">
            <v>34663</v>
          </cell>
          <cell r="H36" t="str">
            <v>M</v>
          </cell>
          <cell r="I36" t="str">
            <v>成型E线班长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25</v>
          </cell>
          <cell r="O36">
            <v>1</v>
          </cell>
          <cell r="P36">
            <v>26</v>
          </cell>
          <cell r="Q36">
            <v>26</v>
          </cell>
          <cell r="R36">
            <v>200</v>
          </cell>
          <cell r="S36">
            <v>0</v>
          </cell>
          <cell r="T36">
            <v>0</v>
          </cell>
          <cell r="U36">
            <v>3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0</v>
          </cell>
          <cell r="AK36">
            <v>0</v>
          </cell>
          <cell r="AL36">
            <v>4.32692307692308</v>
          </cell>
          <cell r="AM36">
            <v>0.75</v>
          </cell>
          <cell r="AN36">
            <v>10</v>
          </cell>
          <cell r="AO36">
            <v>13</v>
          </cell>
          <cell r="AP36">
            <v>13</v>
          </cell>
          <cell r="AQ36">
            <v>271.076923076923</v>
          </cell>
          <cell r="AR36">
            <v>3</v>
          </cell>
        </row>
        <row r="36">
          <cell r="AU36">
            <v>0</v>
          </cell>
          <cell r="AV36">
            <v>5.61535846153846</v>
          </cell>
          <cell r="AW36">
            <v>100</v>
          </cell>
          <cell r="AX36">
            <v>168.461564615385</v>
          </cell>
        </row>
        <row r="37">
          <cell r="B37">
            <v>951</v>
          </cell>
          <cell r="C37" t="str">
            <v>ញឹម រំដួល</v>
          </cell>
          <cell r="D37" t="str">
            <v>NHOEM RUMDUOL</v>
          </cell>
          <cell r="E37">
            <v>44334</v>
          </cell>
          <cell r="F37" t="str">
            <v>090792427</v>
          </cell>
          <cell r="G37">
            <v>31648</v>
          </cell>
          <cell r="H37" t="str">
            <v>F</v>
          </cell>
          <cell r="I37" t="str">
            <v>针车A5线组长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22</v>
          </cell>
          <cell r="O37">
            <v>1</v>
          </cell>
          <cell r="P37">
            <v>23</v>
          </cell>
          <cell r="Q37">
            <v>26</v>
          </cell>
          <cell r="R37">
            <v>176.923076923077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3</v>
          </cell>
          <cell r="AD37">
            <v>23.0769230769231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50</v>
          </cell>
          <cell r="AK37">
            <v>44.2307692307692</v>
          </cell>
          <cell r="AL37">
            <v>0</v>
          </cell>
          <cell r="AM37">
            <v>0</v>
          </cell>
          <cell r="AN37">
            <v>8.8</v>
          </cell>
          <cell r="AO37">
            <v>13</v>
          </cell>
          <cell r="AP37">
            <v>11.5</v>
          </cell>
          <cell r="AQ37">
            <v>277.530769230769</v>
          </cell>
          <cell r="AR37">
            <v>2</v>
          </cell>
        </row>
        <row r="37">
          <cell r="AU37">
            <v>0</v>
          </cell>
          <cell r="AV37">
            <v>5.74904988461538</v>
          </cell>
          <cell r="AW37">
            <v>100</v>
          </cell>
          <cell r="AX37">
            <v>173.781719346154</v>
          </cell>
        </row>
        <row r="38">
          <cell r="B38">
            <v>562</v>
          </cell>
          <cell r="C38" t="str">
            <v>ឡុក សាប៊ន</v>
          </cell>
          <cell r="D38" t="str">
            <v>LOK SABORN</v>
          </cell>
          <cell r="E38">
            <v>44138</v>
          </cell>
          <cell r="F38" t="str">
            <v>090829845</v>
          </cell>
          <cell r="G38">
            <v>27869</v>
          </cell>
          <cell r="H38" t="str">
            <v>M</v>
          </cell>
          <cell r="I38" t="str">
            <v>成型大包装班长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24.5</v>
          </cell>
          <cell r="O38">
            <v>1</v>
          </cell>
          <cell r="P38">
            <v>25.5</v>
          </cell>
          <cell r="Q38">
            <v>26</v>
          </cell>
          <cell r="R38">
            <v>196.153846153846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0.5</v>
          </cell>
          <cell r="AH38">
            <v>30</v>
          </cell>
          <cell r="AI38">
            <v>29.4230769230769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9.8</v>
          </cell>
          <cell r="AO38">
            <v>13</v>
          </cell>
          <cell r="AP38">
            <v>12.7</v>
          </cell>
          <cell r="AQ38">
            <v>261.076923076923</v>
          </cell>
          <cell r="AR38">
            <v>3</v>
          </cell>
        </row>
        <row r="38">
          <cell r="AT38">
            <v>123.192307692308</v>
          </cell>
          <cell r="AU38">
            <v>0</v>
          </cell>
          <cell r="AV38">
            <v>5.40820846153846</v>
          </cell>
          <cell r="AW38">
            <v>100</v>
          </cell>
          <cell r="AX38">
            <v>281.861022307692</v>
          </cell>
        </row>
        <row r="39">
          <cell r="B39">
            <v>742</v>
          </cell>
          <cell r="C39" t="str">
            <v>រស់ សុភន់</v>
          </cell>
          <cell r="D39" t="str">
            <v>ROS SOPHON</v>
          </cell>
          <cell r="E39">
            <v>44228</v>
          </cell>
          <cell r="F39" t="str">
            <v>090679396</v>
          </cell>
          <cell r="G39">
            <v>35191</v>
          </cell>
          <cell r="H39" t="str">
            <v>F</v>
          </cell>
          <cell r="I39" t="str">
            <v>成型C线干部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24</v>
          </cell>
          <cell r="O39">
            <v>1</v>
          </cell>
          <cell r="P39">
            <v>25</v>
          </cell>
          <cell r="Q39">
            <v>26</v>
          </cell>
          <cell r="R39">
            <v>192.307692307692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</v>
          </cell>
          <cell r="AF39">
            <v>7.69230769230769</v>
          </cell>
          <cell r="AG39">
            <v>0</v>
          </cell>
          <cell r="AH39">
            <v>30</v>
          </cell>
          <cell r="AI39">
            <v>28.8461538461538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9.6</v>
          </cell>
          <cell r="AO39">
            <v>13</v>
          </cell>
          <cell r="AP39">
            <v>12.5</v>
          </cell>
          <cell r="AQ39">
            <v>263.946153846154</v>
          </cell>
          <cell r="AR39">
            <v>3</v>
          </cell>
        </row>
        <row r="39">
          <cell r="AT39">
            <v>7.69</v>
          </cell>
          <cell r="AU39">
            <v>0</v>
          </cell>
          <cell r="AV39">
            <v>5.46764457692308</v>
          </cell>
          <cell r="AW39">
            <v>100</v>
          </cell>
          <cell r="AX39">
            <v>169.168509269231</v>
          </cell>
        </row>
        <row r="40">
          <cell r="B40">
            <v>438</v>
          </cell>
          <cell r="C40" t="str">
            <v>សូរ សុខា</v>
          </cell>
          <cell r="D40" t="str">
            <v>SO SOKHA</v>
          </cell>
          <cell r="E40">
            <v>44125</v>
          </cell>
          <cell r="F40" t="str">
            <v>090665269</v>
          </cell>
          <cell r="G40">
            <v>31192</v>
          </cell>
          <cell r="H40" t="str">
            <v>M</v>
          </cell>
          <cell r="I40" t="str">
            <v>裁断班长</v>
          </cell>
          <cell r="J40">
            <v>0</v>
          </cell>
          <cell r="K40">
            <v>3</v>
          </cell>
          <cell r="L40">
            <v>200</v>
          </cell>
          <cell r="M40">
            <v>7.69230769230769</v>
          </cell>
          <cell r="N40">
            <v>22</v>
          </cell>
          <cell r="O40">
            <v>1</v>
          </cell>
          <cell r="P40">
            <v>23</v>
          </cell>
          <cell r="Q40">
            <v>26</v>
          </cell>
          <cell r="R40">
            <v>176.923076923077</v>
          </cell>
          <cell r="S40">
            <v>1</v>
          </cell>
          <cell r="T40">
            <v>3.84615384615384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</v>
          </cell>
          <cell r="AD40">
            <v>15.3846153846154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40</v>
          </cell>
          <cell r="AK40">
            <v>35.3846153846154</v>
          </cell>
          <cell r="AL40">
            <v>0</v>
          </cell>
          <cell r="AM40">
            <v>0</v>
          </cell>
          <cell r="AN40">
            <v>8.8</v>
          </cell>
          <cell r="AO40">
            <v>13</v>
          </cell>
          <cell r="AP40">
            <v>11.5</v>
          </cell>
          <cell r="AQ40">
            <v>264.838461538461</v>
          </cell>
          <cell r="AR40">
            <v>3</v>
          </cell>
        </row>
        <row r="40">
          <cell r="AU40">
            <v>0</v>
          </cell>
          <cell r="AV40">
            <v>5.48612873076923</v>
          </cell>
          <cell r="AW40">
            <v>100</v>
          </cell>
          <cell r="AX40">
            <v>162.352332807692</v>
          </cell>
        </row>
        <row r="41">
          <cell r="B41">
            <v>425</v>
          </cell>
          <cell r="C41" t="str">
            <v>កូវ ចាន់រី</v>
          </cell>
          <cell r="D41" t="str">
            <v>KOV CHANRY</v>
          </cell>
          <cell r="E41">
            <v>44123</v>
          </cell>
          <cell r="F41" t="str">
            <v>090711647</v>
          </cell>
          <cell r="G41">
            <v>33788</v>
          </cell>
          <cell r="H41" t="str">
            <v>F</v>
          </cell>
          <cell r="I41" t="str">
            <v>成型B线中段班长</v>
          </cell>
          <cell r="J41">
            <v>1</v>
          </cell>
          <cell r="K41">
            <v>2</v>
          </cell>
          <cell r="L41">
            <v>200</v>
          </cell>
          <cell r="M41">
            <v>7.69230769230769</v>
          </cell>
          <cell r="N41">
            <v>25</v>
          </cell>
          <cell r="O41">
            <v>1</v>
          </cell>
          <cell r="P41">
            <v>26</v>
          </cell>
          <cell r="Q41">
            <v>26</v>
          </cell>
          <cell r="R41">
            <v>200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30</v>
          </cell>
          <cell r="AK41">
            <v>30</v>
          </cell>
          <cell r="AL41">
            <v>0</v>
          </cell>
          <cell r="AM41">
            <v>0</v>
          </cell>
          <cell r="AN41">
            <v>10</v>
          </cell>
          <cell r="AO41">
            <v>13</v>
          </cell>
          <cell r="AP41">
            <v>13</v>
          </cell>
          <cell r="AQ41">
            <v>266</v>
          </cell>
          <cell r="AR41">
            <v>3</v>
          </cell>
        </row>
        <row r="41">
          <cell r="AU41">
            <v>0</v>
          </cell>
          <cell r="AV41">
            <v>5.51019</v>
          </cell>
          <cell r="AW41">
            <v>100</v>
          </cell>
          <cell r="AX41">
            <v>163.48981</v>
          </cell>
        </row>
        <row r="42">
          <cell r="B42">
            <v>2251</v>
          </cell>
          <cell r="C42" t="str">
            <v>សំ យ៉ា</v>
          </cell>
          <cell r="D42" t="str">
            <v>SAM YA</v>
          </cell>
          <cell r="E42">
            <v>44753</v>
          </cell>
          <cell r="F42" t="str">
            <v>090622933</v>
          </cell>
          <cell r="G42">
            <v>31687</v>
          </cell>
          <cell r="H42" t="str">
            <v>M</v>
          </cell>
          <cell r="I42" t="str">
            <v>针车A6线班长</v>
          </cell>
          <cell r="J42">
            <v>0</v>
          </cell>
          <cell r="K42">
            <v>0</v>
          </cell>
          <cell r="L42">
            <v>200</v>
          </cell>
          <cell r="M42">
            <v>7.69230769230769</v>
          </cell>
          <cell r="N42">
            <v>22</v>
          </cell>
          <cell r="O42">
            <v>1</v>
          </cell>
          <cell r="P42">
            <v>23</v>
          </cell>
          <cell r="Q42">
            <v>26</v>
          </cell>
          <cell r="R42">
            <v>176.923076923077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3</v>
          </cell>
          <cell r="AD42">
            <v>23.0769230769231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30</v>
          </cell>
          <cell r="AK42">
            <v>26.5384615384615</v>
          </cell>
          <cell r="AL42">
            <v>0</v>
          </cell>
          <cell r="AM42">
            <v>0</v>
          </cell>
          <cell r="AN42">
            <v>8.8</v>
          </cell>
          <cell r="AO42">
            <v>13</v>
          </cell>
          <cell r="AP42">
            <v>11.5</v>
          </cell>
          <cell r="AQ42">
            <v>259.838461538462</v>
          </cell>
        </row>
        <row r="42">
          <cell r="AU42">
            <v>0</v>
          </cell>
          <cell r="AV42">
            <v>5.38255373076923</v>
          </cell>
          <cell r="AW42">
            <v>100</v>
          </cell>
          <cell r="AX42">
            <v>154.455907807693</v>
          </cell>
        </row>
        <row r="43">
          <cell r="B43">
            <v>2060</v>
          </cell>
          <cell r="C43" t="str">
            <v>ប្រាក់ សាវុត</v>
          </cell>
          <cell r="D43" t="str">
            <v>PRAK SAVUTH</v>
          </cell>
          <cell r="E43">
            <v>44684</v>
          </cell>
          <cell r="F43" t="str">
            <v>090726032</v>
          </cell>
          <cell r="G43">
            <v>32696</v>
          </cell>
          <cell r="H43" t="str">
            <v>F</v>
          </cell>
          <cell r="I43" t="str">
            <v>裁断班长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24</v>
          </cell>
          <cell r="O43">
            <v>1</v>
          </cell>
          <cell r="P43">
            <v>25</v>
          </cell>
          <cell r="Q43">
            <v>26</v>
          </cell>
          <cell r="R43">
            <v>192.307692307692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7.69230769230769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40</v>
          </cell>
          <cell r="AK43">
            <v>38.4615384615385</v>
          </cell>
          <cell r="AL43">
            <v>0</v>
          </cell>
          <cell r="AM43">
            <v>0</v>
          </cell>
          <cell r="AN43">
            <v>9.6</v>
          </cell>
          <cell r="AO43">
            <v>13</v>
          </cell>
          <cell r="AP43">
            <v>12.5</v>
          </cell>
          <cell r="AQ43">
            <v>273.561538461538</v>
          </cell>
          <cell r="AR43">
            <v>2</v>
          </cell>
        </row>
        <row r="43">
          <cell r="AU43">
            <v>0</v>
          </cell>
          <cell r="AV43">
            <v>5.66682726923077</v>
          </cell>
          <cell r="AW43">
            <v>100</v>
          </cell>
          <cell r="AX43">
            <v>169.894711192307</v>
          </cell>
        </row>
        <row r="44">
          <cell r="B44">
            <v>1297</v>
          </cell>
          <cell r="C44" t="str">
            <v>ផាង ​សុបិន</v>
          </cell>
          <cell r="D44" t="str">
            <v>PHANG SOBEN</v>
          </cell>
          <cell r="E44">
            <v>44488</v>
          </cell>
          <cell r="F44" t="str">
            <v>090684516</v>
          </cell>
          <cell r="G44">
            <v>36444</v>
          </cell>
          <cell r="H44" t="str">
            <v>M</v>
          </cell>
          <cell r="I44" t="str">
            <v>机修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22</v>
          </cell>
          <cell r="O44">
            <v>1</v>
          </cell>
          <cell r="P44">
            <v>23</v>
          </cell>
          <cell r="Q44">
            <v>26</v>
          </cell>
          <cell r="R44">
            <v>176.923076923077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3</v>
          </cell>
          <cell r="AD44">
            <v>23.0769230769231</v>
          </cell>
          <cell r="AE44">
            <v>0</v>
          </cell>
          <cell r="AF44">
            <v>0</v>
          </cell>
          <cell r="AG44">
            <v>0</v>
          </cell>
          <cell r="AH44">
            <v>10</v>
          </cell>
          <cell r="AI44">
            <v>8.84615384615385</v>
          </cell>
          <cell r="AJ44">
            <v>40</v>
          </cell>
          <cell r="AK44">
            <v>35.3846153846154</v>
          </cell>
          <cell r="AL44">
            <v>0</v>
          </cell>
          <cell r="AM44">
            <v>0</v>
          </cell>
          <cell r="AN44">
            <v>8.8</v>
          </cell>
          <cell r="AO44">
            <v>13</v>
          </cell>
          <cell r="AP44">
            <v>11.5</v>
          </cell>
          <cell r="AQ44">
            <v>277.530769230769</v>
          </cell>
          <cell r="AR44">
            <v>2</v>
          </cell>
        </row>
        <row r="44">
          <cell r="AU44">
            <v>0</v>
          </cell>
          <cell r="AV44">
            <v>5.74904988461538</v>
          </cell>
          <cell r="AW44">
            <v>100</v>
          </cell>
          <cell r="AX44">
            <v>173.781719346154</v>
          </cell>
        </row>
        <row r="45">
          <cell r="B45">
            <v>2191</v>
          </cell>
          <cell r="C45" t="str">
            <v>យស់ រ៉ូត</v>
          </cell>
          <cell r="D45" t="str">
            <v>YUOS ROUT</v>
          </cell>
          <cell r="E45">
            <v>44734</v>
          </cell>
          <cell r="F45" t="str">
            <v>090609022</v>
          </cell>
          <cell r="G45">
            <v>30074</v>
          </cell>
          <cell r="H45" t="str">
            <v>M</v>
          </cell>
          <cell r="I45" t="str">
            <v>机修干部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21.5</v>
          </cell>
          <cell r="O45">
            <v>1</v>
          </cell>
          <cell r="P45">
            <v>22.5</v>
          </cell>
          <cell r="Q45">
            <v>26</v>
          </cell>
          <cell r="R45">
            <v>173.076923076923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3.5</v>
          </cell>
          <cell r="AD45">
            <v>26.9230769230769</v>
          </cell>
          <cell r="AE45">
            <v>0</v>
          </cell>
          <cell r="AF45">
            <v>0</v>
          </cell>
          <cell r="AG45">
            <v>0</v>
          </cell>
          <cell r="AH45">
            <v>20</v>
          </cell>
          <cell r="AI45">
            <v>17.3076923076923</v>
          </cell>
          <cell r="AJ45">
            <v>30</v>
          </cell>
          <cell r="AK45">
            <v>25.9615384615385</v>
          </cell>
          <cell r="AL45">
            <v>0</v>
          </cell>
          <cell r="AM45">
            <v>0</v>
          </cell>
          <cell r="AN45">
            <v>8.6</v>
          </cell>
          <cell r="AO45">
            <v>13</v>
          </cell>
          <cell r="AP45">
            <v>11.2</v>
          </cell>
          <cell r="AQ45">
            <v>276.069230769231</v>
          </cell>
        </row>
        <row r="45">
          <cell r="AU45">
            <v>0</v>
          </cell>
          <cell r="AV45">
            <v>5.71877411538461</v>
          </cell>
          <cell r="AW45">
            <v>100</v>
          </cell>
          <cell r="AX45">
            <v>170.350456653846</v>
          </cell>
        </row>
        <row r="47">
          <cell r="B47" t="str">
            <v>合计：</v>
          </cell>
        </row>
        <row r="47">
          <cell r="D47">
            <v>32</v>
          </cell>
        </row>
        <row r="47">
          <cell r="L47">
            <v>6400</v>
          </cell>
        </row>
        <row r="47">
          <cell r="N47">
            <v>715.5</v>
          </cell>
          <cell r="O47">
            <v>32</v>
          </cell>
          <cell r="P47">
            <v>747.5</v>
          </cell>
          <cell r="Q47">
            <v>816</v>
          </cell>
          <cell r="R47">
            <v>5750</v>
          </cell>
          <cell r="S47">
            <v>2</v>
          </cell>
          <cell r="T47">
            <v>7.69230769230768</v>
          </cell>
          <cell r="U47">
            <v>124</v>
          </cell>
          <cell r="V47">
            <v>0</v>
          </cell>
          <cell r="W47">
            <v>0</v>
          </cell>
          <cell r="X47">
            <v>4</v>
          </cell>
          <cell r="Y47">
            <v>7.69230769230769</v>
          </cell>
          <cell r="Z47">
            <v>5.5</v>
          </cell>
          <cell r="AA47">
            <v>0</v>
          </cell>
          <cell r="AB47">
            <v>0</v>
          </cell>
          <cell r="AC47">
            <v>57.5</v>
          </cell>
          <cell r="AD47">
            <v>442.307692307693</v>
          </cell>
          <cell r="AE47">
            <v>1</v>
          </cell>
          <cell r="AF47">
            <v>7.69230769230769</v>
          </cell>
          <cell r="AG47">
            <v>2.5</v>
          </cell>
          <cell r="AH47">
            <v>925</v>
          </cell>
          <cell r="AI47">
            <v>837.01923076923</v>
          </cell>
          <cell r="AJ47">
            <v>1445</v>
          </cell>
          <cell r="AK47">
            <v>1303.55769230769</v>
          </cell>
          <cell r="AL47">
            <v>178.846153846154</v>
          </cell>
          <cell r="AM47">
            <v>31.25</v>
          </cell>
          <cell r="AN47">
            <v>286.4</v>
          </cell>
          <cell r="AO47">
            <v>416</v>
          </cell>
          <cell r="AP47">
            <v>373.5</v>
          </cell>
          <cell r="AQ47">
            <v>9641.95769230769</v>
          </cell>
          <cell r="AR47">
            <v>83</v>
          </cell>
          <cell r="AS47">
            <v>0</v>
          </cell>
          <cell r="AT47">
            <v>130.882307692308</v>
          </cell>
          <cell r="AU47">
            <v>0</v>
          </cell>
          <cell r="AV47">
            <v>182.544959480769</v>
          </cell>
          <cell r="AW47">
            <v>3200</v>
          </cell>
          <cell r="AX47">
            <v>6473.29504051923</v>
          </cell>
        </row>
        <row r="52">
          <cell r="AL52" t="str">
            <v>​​​​​​​​​​​​​​​​​​​​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总计"/>
      <sheetName val="零钱"/>
      <sheetName val="Sheet2"/>
      <sheetName val="员工"/>
      <sheetName val="柬干"/>
      <sheetName val="辞退结清"/>
      <sheetName val="陆干薪资"/>
      <sheetName val="5月5%合约金"/>
      <sheetName val="离职5%合约金"/>
      <sheetName val="6月5%合约金"/>
      <sheetName val="辞职"/>
      <sheetName val="产假50%"/>
      <sheetName val="Sheet1"/>
      <sheetName val="产假50% 5月-7月"/>
      <sheetName val="产假50% 4月-6月"/>
      <sheetName val="产假50% 3月-5月"/>
      <sheetName val="产假50% 2月-4月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207</v>
          </cell>
          <cell r="C14" t="str">
            <v>សាន់ សាវឿន</v>
          </cell>
          <cell r="D14" t="str">
            <v>SANN SAVOEUN</v>
          </cell>
          <cell r="E14">
            <v>43804</v>
          </cell>
          <cell r="F14" t="str">
            <v>090606907</v>
          </cell>
          <cell r="G14">
            <v>27077</v>
          </cell>
          <cell r="H14" t="str">
            <v>F</v>
          </cell>
          <cell r="I14" t="str">
            <v>清洁工</v>
          </cell>
          <cell r="J14">
            <v>0</v>
          </cell>
          <cell r="K14">
            <v>1</v>
          </cell>
          <cell r="L14">
            <v>200</v>
          </cell>
          <cell r="M14">
            <v>7.69230769230769</v>
          </cell>
          <cell r="N14">
            <v>7</v>
          </cell>
          <cell r="O14">
            <v>0</v>
          </cell>
          <cell r="P14">
            <v>7</v>
          </cell>
          <cell r="Q14">
            <v>7</v>
          </cell>
          <cell r="R14">
            <v>53.8461538461538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2.6</v>
          </cell>
          <cell r="AO14">
            <v>13</v>
          </cell>
          <cell r="AP14">
            <v>3.5</v>
          </cell>
          <cell r="AQ14">
            <v>72.9461538461538</v>
          </cell>
          <cell r="AR14">
            <v>3</v>
          </cell>
          <cell r="AS14">
            <v>0.5</v>
          </cell>
        </row>
        <row r="14">
          <cell r="AU14">
            <v>0</v>
          </cell>
          <cell r="AV14">
            <v>2</v>
          </cell>
        </row>
        <row r="14">
          <cell r="AX14">
            <v>73.4461538461538</v>
          </cell>
        </row>
        <row r="15">
          <cell r="B15">
            <v>446</v>
          </cell>
          <cell r="C15" t="str">
            <v>ទេព បញ្ញា</v>
          </cell>
          <cell r="D15" t="str">
            <v>TEP PANHA</v>
          </cell>
          <cell r="E15">
            <v>44125</v>
          </cell>
          <cell r="F15" t="str">
            <v>062168033</v>
          </cell>
          <cell r="G15">
            <v>29503</v>
          </cell>
          <cell r="H15" t="str">
            <v>M</v>
          </cell>
          <cell r="I15" t="str">
            <v>人事</v>
          </cell>
          <cell r="J15">
            <v>0</v>
          </cell>
          <cell r="K15">
            <v>1</v>
          </cell>
          <cell r="L15">
            <v>200</v>
          </cell>
          <cell r="M15">
            <v>7.69230769230769</v>
          </cell>
          <cell r="N15">
            <v>13</v>
          </cell>
          <cell r="O15">
            <v>0</v>
          </cell>
          <cell r="P15">
            <v>13</v>
          </cell>
          <cell r="Q15">
            <v>13</v>
          </cell>
          <cell r="R15">
            <v>100</v>
          </cell>
          <cell r="S15">
            <v>0</v>
          </cell>
          <cell r="T15">
            <v>0</v>
          </cell>
          <cell r="U15">
            <v>6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110</v>
          </cell>
          <cell r="AI15">
            <v>55</v>
          </cell>
          <cell r="AJ15">
            <v>30</v>
          </cell>
          <cell r="AK15">
            <v>15</v>
          </cell>
          <cell r="AL15">
            <v>8.65384615384615</v>
          </cell>
          <cell r="AM15">
            <v>1.5</v>
          </cell>
          <cell r="AN15">
            <v>5</v>
          </cell>
          <cell r="AO15">
            <v>13</v>
          </cell>
          <cell r="AP15">
            <v>6.5</v>
          </cell>
          <cell r="AQ15">
            <v>204.653846153846</v>
          </cell>
          <cell r="AR15">
            <v>3</v>
          </cell>
          <cell r="AS15">
            <v>0.5</v>
          </cell>
        </row>
        <row r="15">
          <cell r="AU15">
            <v>0</v>
          </cell>
          <cell r="AV15">
            <v>4.23940442307692</v>
          </cell>
        </row>
        <row r="15">
          <cell r="AX15">
            <v>202.914441730769</v>
          </cell>
        </row>
        <row r="16">
          <cell r="B16">
            <v>538</v>
          </cell>
          <cell r="C16" t="str">
            <v>ជុំ ម៉ៅ</v>
          </cell>
          <cell r="D16" t="str">
            <v>CHUM MAO</v>
          </cell>
          <cell r="E16">
            <v>44133</v>
          </cell>
          <cell r="F16" t="str">
            <v>090782322</v>
          </cell>
          <cell r="G16">
            <v>23646</v>
          </cell>
          <cell r="H16" t="str">
            <v>F</v>
          </cell>
          <cell r="I16" t="str">
            <v>清洁工</v>
          </cell>
          <cell r="J16">
            <v>0</v>
          </cell>
          <cell r="K16">
            <v>0</v>
          </cell>
          <cell r="L16">
            <v>200</v>
          </cell>
          <cell r="M16">
            <v>7.69230769230769</v>
          </cell>
          <cell r="N16">
            <v>7</v>
          </cell>
          <cell r="O16">
            <v>0</v>
          </cell>
          <cell r="P16">
            <v>7</v>
          </cell>
          <cell r="Q16">
            <v>7</v>
          </cell>
          <cell r="R16">
            <v>53.8461538461538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2.6</v>
          </cell>
          <cell r="AO16">
            <v>13</v>
          </cell>
          <cell r="AP16">
            <v>3.5</v>
          </cell>
          <cell r="AQ16">
            <v>72.9461538461538</v>
          </cell>
          <cell r="AR16">
            <v>3</v>
          </cell>
          <cell r="AS16">
            <v>0.5</v>
          </cell>
        </row>
        <row r="16">
          <cell r="AU16">
            <v>0</v>
          </cell>
          <cell r="AV16">
            <v>2</v>
          </cell>
        </row>
        <row r="16">
          <cell r="AX16">
            <v>73.4461538461538</v>
          </cell>
        </row>
        <row r="17">
          <cell r="B17" t="str">
            <v>合计：</v>
          </cell>
          <cell r="C17" t="str">
            <v>办公室</v>
          </cell>
          <cell r="D17">
            <v>3</v>
          </cell>
        </row>
        <row r="17">
          <cell r="L17">
            <v>600</v>
          </cell>
          <cell r="M17">
            <v>23.0769230769231</v>
          </cell>
          <cell r="N17">
            <v>27</v>
          </cell>
          <cell r="O17">
            <v>0</v>
          </cell>
          <cell r="P17">
            <v>27</v>
          </cell>
          <cell r="Q17">
            <v>27</v>
          </cell>
          <cell r="R17">
            <v>207.692307692308</v>
          </cell>
          <cell r="S17">
            <v>0</v>
          </cell>
          <cell r="T17">
            <v>0</v>
          </cell>
          <cell r="U17">
            <v>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110</v>
          </cell>
          <cell r="AI17">
            <v>55</v>
          </cell>
          <cell r="AJ17">
            <v>30</v>
          </cell>
          <cell r="AK17">
            <v>15</v>
          </cell>
          <cell r="AL17">
            <v>8.65384615384615</v>
          </cell>
          <cell r="AM17">
            <v>1.5</v>
          </cell>
          <cell r="AN17">
            <v>10.2</v>
          </cell>
          <cell r="AO17">
            <v>39</v>
          </cell>
          <cell r="AP17">
            <v>13.5</v>
          </cell>
          <cell r="AQ17">
            <v>350.546153846154</v>
          </cell>
          <cell r="AR17">
            <v>9</v>
          </cell>
          <cell r="AS17">
            <v>1.5</v>
          </cell>
          <cell r="AT17">
            <v>0</v>
          </cell>
          <cell r="AU17">
            <v>0</v>
          </cell>
          <cell r="AV17">
            <v>8.23940442307692</v>
          </cell>
          <cell r="AW17">
            <v>0</v>
          </cell>
          <cell r="AX17">
            <v>349.806749423077</v>
          </cell>
        </row>
        <row r="18">
          <cell r="B18">
            <v>445</v>
          </cell>
          <cell r="C18" t="str">
            <v>ប៉ែន ធឿន</v>
          </cell>
          <cell r="D18" t="str">
            <v>PEN THOEUN</v>
          </cell>
          <cell r="E18">
            <v>44125</v>
          </cell>
          <cell r="F18" t="str">
            <v>090719227</v>
          </cell>
          <cell r="G18">
            <v>32433</v>
          </cell>
          <cell r="H18" t="str">
            <v>M</v>
          </cell>
          <cell r="I18" t="str">
            <v>机修</v>
          </cell>
          <cell r="J18">
            <v>0</v>
          </cell>
          <cell r="K18">
            <v>2</v>
          </cell>
          <cell r="L18">
            <v>200</v>
          </cell>
          <cell r="M18">
            <v>7.69230769230769</v>
          </cell>
          <cell r="N18">
            <v>12</v>
          </cell>
          <cell r="O18">
            <v>0</v>
          </cell>
          <cell r="P18">
            <v>12</v>
          </cell>
          <cell r="Q18">
            <v>12</v>
          </cell>
          <cell r="R18">
            <v>92.3076923076923</v>
          </cell>
          <cell r="S18">
            <v>0</v>
          </cell>
          <cell r="T18">
            <v>0</v>
          </cell>
          <cell r="U18">
            <v>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80</v>
          </cell>
          <cell r="AI18">
            <v>36.9230769230769</v>
          </cell>
          <cell r="AJ18">
            <v>60</v>
          </cell>
          <cell r="AK18">
            <v>27.6923076923077</v>
          </cell>
          <cell r="AL18">
            <v>8.65384615384615</v>
          </cell>
          <cell r="AM18">
            <v>1.5</v>
          </cell>
          <cell r="AN18">
            <v>4.6</v>
          </cell>
          <cell r="AO18">
            <v>13</v>
          </cell>
          <cell r="AP18">
            <v>6</v>
          </cell>
          <cell r="AQ18">
            <v>190.676923076923</v>
          </cell>
          <cell r="AR18">
            <v>3</v>
          </cell>
          <cell r="AS18">
            <v>0.5</v>
          </cell>
        </row>
        <row r="18">
          <cell r="AU18">
            <v>0</v>
          </cell>
          <cell r="AV18">
            <v>3.94987246153846</v>
          </cell>
        </row>
        <row r="18">
          <cell r="AX18">
            <v>189.227050615385</v>
          </cell>
        </row>
        <row r="19">
          <cell r="B19">
            <v>537</v>
          </cell>
          <cell r="C19" t="str">
            <v>ប៉ែន ធួន</v>
          </cell>
          <cell r="D19" t="str">
            <v>PEN THUON</v>
          </cell>
          <cell r="E19">
            <v>44131</v>
          </cell>
          <cell r="F19" t="str">
            <v>090859650</v>
          </cell>
          <cell r="G19">
            <v>33699</v>
          </cell>
          <cell r="H19" t="str">
            <v>M</v>
          </cell>
          <cell r="I19" t="str">
            <v>机修</v>
          </cell>
          <cell r="J19">
            <v>0</v>
          </cell>
          <cell r="K19">
            <v>0</v>
          </cell>
          <cell r="L19">
            <v>200</v>
          </cell>
          <cell r="M19">
            <v>7.69230769230769</v>
          </cell>
          <cell r="N19">
            <v>5</v>
          </cell>
          <cell r="O19">
            <v>0</v>
          </cell>
          <cell r="P19">
            <v>5</v>
          </cell>
          <cell r="Q19">
            <v>6</v>
          </cell>
          <cell r="R19">
            <v>38.4615384615385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5.76923076923077</v>
          </cell>
          <cell r="AJ19">
            <v>40</v>
          </cell>
          <cell r="AK19">
            <v>7.69230769230769</v>
          </cell>
          <cell r="AL19">
            <v>0</v>
          </cell>
          <cell r="AM19">
            <v>0</v>
          </cell>
          <cell r="AN19">
            <v>1.9</v>
          </cell>
          <cell r="AO19">
            <v>13</v>
          </cell>
          <cell r="AP19">
            <v>2.5</v>
          </cell>
          <cell r="AQ19">
            <v>69.3230769230769</v>
          </cell>
          <cell r="AR19">
            <v>3</v>
          </cell>
          <cell r="AS19">
            <v>0.5</v>
          </cell>
        </row>
        <row r="19">
          <cell r="AU19">
            <v>0</v>
          </cell>
          <cell r="AV19">
            <v>2</v>
          </cell>
        </row>
        <row r="19">
          <cell r="AX19">
            <v>69.8230769230769</v>
          </cell>
        </row>
        <row r="20">
          <cell r="B20">
            <v>2185</v>
          </cell>
          <cell r="C20" t="str">
            <v>សៅ រដ្ឋា</v>
          </cell>
          <cell r="D20" t="str">
            <v>SAO RATHA</v>
          </cell>
          <cell r="E20">
            <v>44732</v>
          </cell>
          <cell r="F20" t="str">
            <v>090736876</v>
          </cell>
          <cell r="G20">
            <v>36230</v>
          </cell>
          <cell r="H20" t="str">
            <v>M</v>
          </cell>
          <cell r="I20" t="str">
            <v>机修</v>
          </cell>
          <cell r="J20">
            <v>0</v>
          </cell>
          <cell r="K20">
            <v>0</v>
          </cell>
          <cell r="L20">
            <v>300</v>
          </cell>
          <cell r="M20">
            <v>11.5384615384615</v>
          </cell>
          <cell r="N20">
            <v>12</v>
          </cell>
          <cell r="O20">
            <v>0</v>
          </cell>
          <cell r="P20">
            <v>12</v>
          </cell>
          <cell r="Q20">
            <v>12</v>
          </cell>
          <cell r="R20">
            <v>138.461538461538</v>
          </cell>
          <cell r="S20">
            <v>0</v>
          </cell>
          <cell r="T20">
            <v>0</v>
          </cell>
          <cell r="U20">
            <v>6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12.9807692307692</v>
          </cell>
          <cell r="AM20">
            <v>1.5</v>
          </cell>
          <cell r="AN20">
            <v>4.6</v>
          </cell>
          <cell r="AO20">
            <v>13</v>
          </cell>
          <cell r="AP20">
            <v>6</v>
          </cell>
          <cell r="AQ20">
            <v>176.542307692308</v>
          </cell>
        </row>
        <row r="20">
          <cell r="AS20">
            <v>0.5</v>
          </cell>
        </row>
        <row r="20">
          <cell r="AU20">
            <v>0</v>
          </cell>
          <cell r="AV20">
            <v>3.65707390384615</v>
          </cell>
        </row>
        <row r="20">
          <cell r="AX20">
            <v>172.385233788462</v>
          </cell>
        </row>
        <row r="21">
          <cell r="B21">
            <v>1291</v>
          </cell>
          <cell r="C21" t="str">
            <v>ឈុន សំណាង</v>
          </cell>
          <cell r="D21" t="str">
            <v>CHHUN SAMNANG</v>
          </cell>
          <cell r="E21">
            <v>44489</v>
          </cell>
          <cell r="F21" t="str">
            <v>090813643</v>
          </cell>
          <cell r="G21">
            <v>33040</v>
          </cell>
          <cell r="H21" t="str">
            <v>M</v>
          </cell>
          <cell r="I21" t="e">
            <v>#N/A</v>
          </cell>
          <cell r="J21">
            <v>0</v>
          </cell>
          <cell r="K21">
            <v>0</v>
          </cell>
          <cell r="L21">
            <v>200</v>
          </cell>
          <cell r="M21">
            <v>7.69230769230769</v>
          </cell>
          <cell r="N21">
            <v>6</v>
          </cell>
          <cell r="O21">
            <v>0</v>
          </cell>
          <cell r="P21">
            <v>6</v>
          </cell>
          <cell r="Q21">
            <v>6</v>
          </cell>
          <cell r="R21">
            <v>46.1538461538462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20</v>
          </cell>
          <cell r="AI21">
            <v>4.61538461538462</v>
          </cell>
          <cell r="AJ21">
            <v>30</v>
          </cell>
          <cell r="AK21">
            <v>6.92307692307692</v>
          </cell>
          <cell r="AL21">
            <v>0</v>
          </cell>
          <cell r="AM21">
            <v>0</v>
          </cell>
          <cell r="AN21">
            <v>2.3</v>
          </cell>
          <cell r="AO21">
            <v>13</v>
          </cell>
          <cell r="AP21">
            <v>3</v>
          </cell>
          <cell r="AQ21">
            <v>75.9923076923077</v>
          </cell>
          <cell r="AR21">
            <v>2</v>
          </cell>
          <cell r="AS21">
            <v>0.5</v>
          </cell>
        </row>
        <row r="21">
          <cell r="AU21">
            <v>0</v>
          </cell>
          <cell r="AV21">
            <v>2</v>
          </cell>
        </row>
        <row r="21">
          <cell r="AX21">
            <v>75.4923076923077</v>
          </cell>
        </row>
        <row r="22">
          <cell r="B22" t="str">
            <v>合计：</v>
          </cell>
          <cell r="C22" t="str">
            <v>机修</v>
          </cell>
          <cell r="D22">
            <v>4</v>
          </cell>
        </row>
        <row r="22">
          <cell r="L22">
            <v>900</v>
          </cell>
          <cell r="M22">
            <v>34.6153846153846</v>
          </cell>
          <cell r="N22">
            <v>35</v>
          </cell>
          <cell r="O22">
            <v>0</v>
          </cell>
          <cell r="P22">
            <v>35</v>
          </cell>
          <cell r="Q22">
            <v>36</v>
          </cell>
          <cell r="R22">
            <v>315.384615384615</v>
          </cell>
          <cell r="S22">
            <v>0</v>
          </cell>
          <cell r="T22">
            <v>0</v>
          </cell>
          <cell r="U22">
            <v>12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130</v>
          </cell>
          <cell r="AI22">
            <v>47.3076923076923</v>
          </cell>
          <cell r="AJ22">
            <v>130</v>
          </cell>
          <cell r="AK22">
            <v>42.3076923076923</v>
          </cell>
          <cell r="AL22">
            <v>21.6346153846154</v>
          </cell>
          <cell r="AM22">
            <v>3</v>
          </cell>
          <cell r="AN22">
            <v>13.4</v>
          </cell>
          <cell r="AO22">
            <v>52</v>
          </cell>
          <cell r="AP22">
            <v>17.5</v>
          </cell>
          <cell r="AQ22">
            <v>512.534615384615</v>
          </cell>
          <cell r="AR22">
            <v>8</v>
          </cell>
          <cell r="AS22">
            <v>2</v>
          </cell>
          <cell r="AT22">
            <v>0</v>
          </cell>
          <cell r="AU22">
            <v>0</v>
          </cell>
          <cell r="AV22">
            <v>11.6069463653846</v>
          </cell>
          <cell r="AW22">
            <v>0</v>
          </cell>
          <cell r="AX22">
            <v>506.927669019231</v>
          </cell>
        </row>
        <row r="23">
          <cell r="B23">
            <v>285</v>
          </cell>
          <cell r="C23" t="str">
            <v>ពៅ សុផារ៉ា</v>
          </cell>
          <cell r="D23" t="str">
            <v>POV SOPHARA</v>
          </cell>
          <cell r="E23">
            <v>44109</v>
          </cell>
          <cell r="F23" t="str">
            <v>090907002</v>
          </cell>
          <cell r="G23">
            <v>34037</v>
          </cell>
          <cell r="H23" t="str">
            <v>F</v>
          </cell>
          <cell r="I23" t="str">
            <v>成型A线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11</v>
          </cell>
          <cell r="O23">
            <v>0</v>
          </cell>
          <cell r="P23">
            <v>11</v>
          </cell>
          <cell r="Q23">
            <v>12</v>
          </cell>
          <cell r="R23">
            <v>84.6153846153846</v>
          </cell>
          <cell r="S23">
            <v>0</v>
          </cell>
          <cell r="T23">
            <v>0</v>
          </cell>
          <cell r="U23">
            <v>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8.65384615384615</v>
          </cell>
          <cell r="AM23">
            <v>1.5</v>
          </cell>
          <cell r="AN23">
            <v>4.2</v>
          </cell>
          <cell r="AO23">
            <v>13</v>
          </cell>
          <cell r="AP23">
            <v>5.5</v>
          </cell>
          <cell r="AQ23">
            <v>117.469230769231</v>
          </cell>
          <cell r="AR23">
            <v>3</v>
          </cell>
          <cell r="AS23">
            <v>0.5</v>
          </cell>
        </row>
        <row r="23">
          <cell r="AU23">
            <v>0</v>
          </cell>
          <cell r="AV23">
            <v>2.43337511538461</v>
          </cell>
        </row>
        <row r="23">
          <cell r="AX23">
            <v>117.535855653846</v>
          </cell>
        </row>
        <row r="24">
          <cell r="B24">
            <v>286</v>
          </cell>
          <cell r="C24" t="str">
            <v>ម៉ៅ ធារី</v>
          </cell>
          <cell r="D24" t="str">
            <v>MAO THEARY</v>
          </cell>
          <cell r="E24">
            <v>44109</v>
          </cell>
          <cell r="F24" t="str">
            <v>090869136</v>
          </cell>
          <cell r="G24">
            <v>35839</v>
          </cell>
          <cell r="H24" t="str">
            <v>F</v>
          </cell>
          <cell r="I24" t="str">
            <v>成型A线</v>
          </cell>
          <cell r="J24">
            <v>1</v>
          </cell>
          <cell r="K24">
            <v>0</v>
          </cell>
          <cell r="L24">
            <v>200</v>
          </cell>
          <cell r="M24">
            <v>7.69230769230769</v>
          </cell>
          <cell r="N24">
            <v>12</v>
          </cell>
          <cell r="O24">
            <v>0</v>
          </cell>
          <cell r="P24">
            <v>12</v>
          </cell>
          <cell r="Q24">
            <v>12</v>
          </cell>
          <cell r="R24">
            <v>92.3076923076923</v>
          </cell>
          <cell r="S24">
            <v>0</v>
          </cell>
          <cell r="T24">
            <v>0</v>
          </cell>
          <cell r="U24">
            <v>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8.65384615384615</v>
          </cell>
          <cell r="AM24">
            <v>1.5</v>
          </cell>
          <cell r="AN24">
            <v>4.6</v>
          </cell>
          <cell r="AO24">
            <v>13</v>
          </cell>
          <cell r="AP24">
            <v>6</v>
          </cell>
          <cell r="AQ24">
            <v>126.061538461538</v>
          </cell>
          <cell r="AR24">
            <v>3</v>
          </cell>
          <cell r="AS24">
            <v>0.5</v>
          </cell>
        </row>
        <row r="24">
          <cell r="AU24">
            <v>0</v>
          </cell>
          <cell r="AV24">
            <v>2.61136476923077</v>
          </cell>
        </row>
        <row r="24">
          <cell r="AX24">
            <v>125.950173692308</v>
          </cell>
        </row>
        <row r="25">
          <cell r="B25">
            <v>292</v>
          </cell>
          <cell r="C25" t="str">
            <v>សេក សុផល</v>
          </cell>
          <cell r="D25" t="str">
            <v>SEK SOPHAL</v>
          </cell>
          <cell r="E25">
            <v>44109</v>
          </cell>
          <cell r="F25" t="str">
            <v>090718999</v>
          </cell>
          <cell r="G25">
            <v>32771</v>
          </cell>
          <cell r="H25" t="str">
            <v>F</v>
          </cell>
          <cell r="I25" t="str">
            <v>成型A线</v>
          </cell>
          <cell r="J25">
            <v>0</v>
          </cell>
          <cell r="K25">
            <v>1</v>
          </cell>
          <cell r="L25">
            <v>200</v>
          </cell>
          <cell r="M25">
            <v>7.69230769230769</v>
          </cell>
          <cell r="N25">
            <v>12</v>
          </cell>
          <cell r="O25">
            <v>0</v>
          </cell>
          <cell r="P25">
            <v>12</v>
          </cell>
          <cell r="Q25">
            <v>12</v>
          </cell>
          <cell r="R25">
            <v>92.3076923076923</v>
          </cell>
          <cell r="S25">
            <v>0</v>
          </cell>
          <cell r="T25">
            <v>0</v>
          </cell>
          <cell r="U25">
            <v>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8.65384615384615</v>
          </cell>
          <cell r="AM25">
            <v>1.5</v>
          </cell>
          <cell r="AN25">
            <v>4.6</v>
          </cell>
          <cell r="AO25">
            <v>13</v>
          </cell>
          <cell r="AP25">
            <v>6</v>
          </cell>
          <cell r="AQ25">
            <v>126.061538461538</v>
          </cell>
          <cell r="AR25">
            <v>3</v>
          </cell>
          <cell r="AS25">
            <v>0.5</v>
          </cell>
        </row>
        <row r="25">
          <cell r="AU25">
            <v>0</v>
          </cell>
          <cell r="AV25">
            <v>2.61136476923077</v>
          </cell>
        </row>
        <row r="25">
          <cell r="AX25">
            <v>125.950173692308</v>
          </cell>
        </row>
        <row r="26">
          <cell r="B26">
            <v>293</v>
          </cell>
          <cell r="C26" t="str">
            <v>ប្រាក់ ផល្លា</v>
          </cell>
          <cell r="D26" t="str">
            <v>PRAK PHROLA</v>
          </cell>
          <cell r="E26">
            <v>44109</v>
          </cell>
          <cell r="F26" t="str">
            <v>090522410</v>
          </cell>
          <cell r="G26">
            <v>34471</v>
          </cell>
          <cell r="H26" t="str">
            <v>F</v>
          </cell>
          <cell r="I26" t="str">
            <v>成型A线</v>
          </cell>
          <cell r="J26">
            <v>0</v>
          </cell>
          <cell r="K26">
            <v>2</v>
          </cell>
          <cell r="L26">
            <v>200</v>
          </cell>
          <cell r="M26">
            <v>7.69230769230769</v>
          </cell>
          <cell r="N26">
            <v>11</v>
          </cell>
          <cell r="O26">
            <v>0</v>
          </cell>
          <cell r="P26">
            <v>11</v>
          </cell>
          <cell r="Q26">
            <v>11</v>
          </cell>
          <cell r="R26">
            <v>84.6153846153846</v>
          </cell>
          <cell r="S26">
            <v>0</v>
          </cell>
          <cell r="T26">
            <v>0</v>
          </cell>
          <cell r="U26">
            <v>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8.65384615384615</v>
          </cell>
          <cell r="AM26">
            <v>1.5</v>
          </cell>
          <cell r="AN26">
            <v>4.2</v>
          </cell>
          <cell r="AO26">
            <v>13</v>
          </cell>
          <cell r="AP26">
            <v>5.5</v>
          </cell>
          <cell r="AQ26">
            <v>117.469230769231</v>
          </cell>
          <cell r="AR26">
            <v>3</v>
          </cell>
          <cell r="AS26">
            <v>0.5</v>
          </cell>
        </row>
        <row r="26">
          <cell r="AU26">
            <v>0</v>
          </cell>
          <cell r="AV26">
            <v>2.43337511538461</v>
          </cell>
        </row>
        <row r="26">
          <cell r="AX26">
            <v>117.535855653846</v>
          </cell>
        </row>
        <row r="27">
          <cell r="B27">
            <v>296</v>
          </cell>
          <cell r="C27" t="str">
            <v>សុខ ផារ៉ា</v>
          </cell>
          <cell r="D27" t="str">
            <v>SOK PHARA</v>
          </cell>
          <cell r="E27">
            <v>44109</v>
          </cell>
          <cell r="F27" t="str">
            <v>010841337</v>
          </cell>
          <cell r="G27">
            <v>35187</v>
          </cell>
          <cell r="H27" t="str">
            <v>F</v>
          </cell>
          <cell r="I27" t="str">
            <v>成型A线</v>
          </cell>
          <cell r="J27">
            <v>1</v>
          </cell>
          <cell r="K27">
            <v>3</v>
          </cell>
          <cell r="L27">
            <v>200</v>
          </cell>
          <cell r="M27">
            <v>7.69230769230769</v>
          </cell>
          <cell r="N27">
            <v>12</v>
          </cell>
          <cell r="O27">
            <v>0</v>
          </cell>
          <cell r="P27">
            <v>12</v>
          </cell>
          <cell r="Q27">
            <v>12</v>
          </cell>
          <cell r="R27">
            <v>92.3076923076923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8.65384615384615</v>
          </cell>
          <cell r="AM27">
            <v>1.5</v>
          </cell>
          <cell r="AN27">
            <v>4.6</v>
          </cell>
          <cell r="AO27">
            <v>13</v>
          </cell>
          <cell r="AP27">
            <v>6</v>
          </cell>
          <cell r="AQ27">
            <v>126.061538461538</v>
          </cell>
          <cell r="AR27">
            <v>3</v>
          </cell>
          <cell r="AS27">
            <v>0.5</v>
          </cell>
        </row>
        <row r="27">
          <cell r="AU27">
            <v>0</v>
          </cell>
          <cell r="AV27">
            <v>2.61136476923077</v>
          </cell>
        </row>
        <row r="27">
          <cell r="AX27">
            <v>125.950173692308</v>
          </cell>
        </row>
        <row r="28">
          <cell r="B28">
            <v>417</v>
          </cell>
          <cell r="C28" t="str">
            <v>បឿន សាឡន</v>
          </cell>
          <cell r="D28" t="str">
            <v>BOEUN SALORN</v>
          </cell>
          <cell r="E28">
            <v>44123</v>
          </cell>
          <cell r="F28" t="str">
            <v>090608954</v>
          </cell>
          <cell r="G28">
            <v>30608</v>
          </cell>
          <cell r="H28" t="str">
            <v>F</v>
          </cell>
          <cell r="I28" t="str">
            <v>成型A线</v>
          </cell>
          <cell r="J28">
            <v>1</v>
          </cell>
          <cell r="K28">
            <v>1</v>
          </cell>
          <cell r="L28">
            <v>200</v>
          </cell>
          <cell r="M28">
            <v>7.69230769230769</v>
          </cell>
          <cell r="N28">
            <v>12</v>
          </cell>
          <cell r="O28">
            <v>0</v>
          </cell>
          <cell r="P28">
            <v>12</v>
          </cell>
          <cell r="Q28">
            <v>12</v>
          </cell>
          <cell r="R28">
            <v>92.3076923076923</v>
          </cell>
          <cell r="S28">
            <v>0</v>
          </cell>
          <cell r="T28">
            <v>0</v>
          </cell>
          <cell r="U28">
            <v>6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8.65384615384615</v>
          </cell>
          <cell r="AM28">
            <v>1.5</v>
          </cell>
          <cell r="AN28">
            <v>4.6</v>
          </cell>
          <cell r="AO28">
            <v>13</v>
          </cell>
          <cell r="AP28">
            <v>6</v>
          </cell>
          <cell r="AQ28">
            <v>126.061538461538</v>
          </cell>
          <cell r="AR28">
            <v>3</v>
          </cell>
          <cell r="AS28">
            <v>0.5</v>
          </cell>
        </row>
        <row r="28">
          <cell r="AU28">
            <v>0</v>
          </cell>
          <cell r="AV28">
            <v>2.61136476923077</v>
          </cell>
        </row>
        <row r="28">
          <cell r="AX28">
            <v>125.950173692308</v>
          </cell>
        </row>
        <row r="29">
          <cell r="B29">
            <v>590</v>
          </cell>
          <cell r="C29" t="str">
            <v>ហែម មន្នីរំដួល</v>
          </cell>
          <cell r="D29" t="str">
            <v>HEM MONNYROMDUOL</v>
          </cell>
          <cell r="E29">
            <v>44155</v>
          </cell>
          <cell r="F29" t="str">
            <v>090924084</v>
          </cell>
          <cell r="G29">
            <v>37454</v>
          </cell>
          <cell r="H29" t="str">
            <v>F</v>
          </cell>
          <cell r="I29" t="e">
            <v>#N/A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12</v>
          </cell>
          <cell r="O29">
            <v>0</v>
          </cell>
          <cell r="P29">
            <v>12</v>
          </cell>
          <cell r="Q29">
            <v>12</v>
          </cell>
          <cell r="R29">
            <v>92.3076923076923</v>
          </cell>
          <cell r="S29">
            <v>0</v>
          </cell>
          <cell r="T29">
            <v>0</v>
          </cell>
          <cell r="U29">
            <v>6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8.65384615384615</v>
          </cell>
          <cell r="AM29">
            <v>1.5</v>
          </cell>
          <cell r="AN29">
            <v>4.6</v>
          </cell>
          <cell r="AO29">
            <v>13</v>
          </cell>
          <cell r="AP29">
            <v>6</v>
          </cell>
          <cell r="AQ29">
            <v>126.061538461538</v>
          </cell>
          <cell r="AR29">
            <v>3</v>
          </cell>
          <cell r="AS29">
            <v>0.5</v>
          </cell>
        </row>
        <row r="29">
          <cell r="AU29">
            <v>0</v>
          </cell>
          <cell r="AV29">
            <v>2.61136476923077</v>
          </cell>
        </row>
        <row r="29">
          <cell r="AX29">
            <v>125.950173692308</v>
          </cell>
        </row>
        <row r="30">
          <cell r="B30">
            <v>628</v>
          </cell>
          <cell r="C30" t="str">
            <v>ចាន់ សុផៃ</v>
          </cell>
          <cell r="D30" t="str">
            <v>CHAN SOPAL</v>
          </cell>
          <cell r="E30">
            <v>44183</v>
          </cell>
          <cell r="F30" t="str">
            <v>090588331</v>
          </cell>
          <cell r="G30">
            <v>33945</v>
          </cell>
          <cell r="H30" t="str">
            <v>F</v>
          </cell>
          <cell r="I30" t="str">
            <v>成型A线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3</v>
          </cell>
          <cell r="O30">
            <v>0</v>
          </cell>
          <cell r="P30">
            <v>3</v>
          </cell>
          <cell r="Q30">
            <v>3</v>
          </cell>
          <cell r="R30">
            <v>23.0769230769231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1.1</v>
          </cell>
          <cell r="AO30">
            <v>13</v>
          </cell>
          <cell r="AP30">
            <v>1.5</v>
          </cell>
          <cell r="AQ30">
            <v>38.6769230769231</v>
          </cell>
          <cell r="AR30">
            <v>3</v>
          </cell>
          <cell r="AS30">
            <v>0.5</v>
          </cell>
        </row>
        <row r="30">
          <cell r="AU30">
            <v>0</v>
          </cell>
          <cell r="AV30">
            <v>2</v>
          </cell>
        </row>
        <row r="30">
          <cell r="AX30">
            <v>39.1769230769231</v>
          </cell>
        </row>
        <row r="31">
          <cell r="B31">
            <v>690</v>
          </cell>
          <cell r="C31" t="str">
            <v>ហន ភត្រ្តា</v>
          </cell>
          <cell r="D31" t="str">
            <v>HORN PHEAKTRA</v>
          </cell>
          <cell r="E31">
            <v>44200</v>
          </cell>
          <cell r="F31" t="str">
            <v>090912903</v>
          </cell>
          <cell r="G31">
            <v>37353</v>
          </cell>
          <cell r="H31" t="str">
            <v>F</v>
          </cell>
          <cell r="I31" t="str">
            <v>成型A线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9</v>
          </cell>
          <cell r="O31">
            <v>0</v>
          </cell>
          <cell r="P31">
            <v>9</v>
          </cell>
          <cell r="Q31">
            <v>9</v>
          </cell>
          <cell r="R31">
            <v>69.2307692307692</v>
          </cell>
          <cell r="S31">
            <v>0</v>
          </cell>
          <cell r="T31">
            <v>0</v>
          </cell>
          <cell r="U31">
            <v>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5.76923076923077</v>
          </cell>
          <cell r="AM31">
            <v>1</v>
          </cell>
          <cell r="AN31">
            <v>3.4</v>
          </cell>
          <cell r="AO31">
            <v>13</v>
          </cell>
          <cell r="AP31">
            <v>4.5</v>
          </cell>
          <cell r="AQ31">
            <v>96.9</v>
          </cell>
          <cell r="AR31">
            <v>3</v>
          </cell>
          <cell r="AS31">
            <v>0.5</v>
          </cell>
        </row>
        <row r="31">
          <cell r="AU31">
            <v>0</v>
          </cell>
          <cell r="AV31">
            <v>2.0072835</v>
          </cell>
        </row>
        <row r="31">
          <cell r="AX31">
            <v>97.3927165</v>
          </cell>
        </row>
        <row r="32">
          <cell r="B32">
            <v>381</v>
          </cell>
          <cell r="C32" t="str">
            <v>ចាប សុណា</v>
          </cell>
          <cell r="D32" t="str">
            <v>CHAP SONA</v>
          </cell>
          <cell r="E32">
            <v>44118</v>
          </cell>
          <cell r="F32" t="str">
            <v>090916170</v>
          </cell>
          <cell r="G32">
            <v>37155</v>
          </cell>
          <cell r="H32" t="str">
            <v>F</v>
          </cell>
          <cell r="I32" t="str">
            <v>成型A线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12</v>
          </cell>
          <cell r="O32">
            <v>0</v>
          </cell>
          <cell r="P32">
            <v>12</v>
          </cell>
          <cell r="Q32">
            <v>12</v>
          </cell>
          <cell r="R32">
            <v>92.3076923076923</v>
          </cell>
          <cell r="S32">
            <v>0</v>
          </cell>
          <cell r="T32">
            <v>0</v>
          </cell>
          <cell r="U32">
            <v>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8.65384615384615</v>
          </cell>
          <cell r="AM32">
            <v>1.5</v>
          </cell>
          <cell r="AN32">
            <v>4.6</v>
          </cell>
          <cell r="AO32">
            <v>13</v>
          </cell>
          <cell r="AP32">
            <v>6</v>
          </cell>
          <cell r="AQ32">
            <v>126.061538461538</v>
          </cell>
          <cell r="AR32">
            <v>3</v>
          </cell>
          <cell r="AS32">
            <v>0.5</v>
          </cell>
        </row>
        <row r="32">
          <cell r="AU32">
            <v>0</v>
          </cell>
          <cell r="AV32">
            <v>2.61136476923077</v>
          </cell>
        </row>
        <row r="32">
          <cell r="AX32">
            <v>125.950173692308</v>
          </cell>
        </row>
        <row r="33">
          <cell r="B33">
            <v>634</v>
          </cell>
          <cell r="C33" t="str">
            <v>កូប អាន់</v>
          </cell>
          <cell r="D33" t="str">
            <v>KOP ANN</v>
          </cell>
          <cell r="E33">
            <v>44184</v>
          </cell>
          <cell r="F33" t="str">
            <v>090897727</v>
          </cell>
          <cell r="G33">
            <v>36894</v>
          </cell>
          <cell r="H33" t="str">
            <v>F</v>
          </cell>
          <cell r="I33" t="str">
            <v>成型A线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12</v>
          </cell>
          <cell r="O33">
            <v>0</v>
          </cell>
          <cell r="P33">
            <v>12</v>
          </cell>
          <cell r="Q33">
            <v>12</v>
          </cell>
          <cell r="R33">
            <v>92.3076923076923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8.65384615384615</v>
          </cell>
          <cell r="AM33">
            <v>1.5</v>
          </cell>
          <cell r="AN33">
            <v>4.6</v>
          </cell>
          <cell r="AO33">
            <v>13</v>
          </cell>
          <cell r="AP33">
            <v>6</v>
          </cell>
          <cell r="AQ33">
            <v>126.061538461538</v>
          </cell>
          <cell r="AR33">
            <v>3</v>
          </cell>
          <cell r="AS33">
            <v>0.5</v>
          </cell>
        </row>
        <row r="33">
          <cell r="AU33">
            <v>0</v>
          </cell>
          <cell r="AV33">
            <v>2.61136476923077</v>
          </cell>
        </row>
        <row r="33">
          <cell r="AX33">
            <v>125.950173692308</v>
          </cell>
        </row>
        <row r="34">
          <cell r="B34">
            <v>632</v>
          </cell>
          <cell r="C34" t="str">
            <v>នី លីស</v>
          </cell>
          <cell r="D34" t="str">
            <v>MY LIS</v>
          </cell>
          <cell r="E34">
            <v>44184</v>
          </cell>
          <cell r="F34" t="str">
            <v>090918729</v>
          </cell>
          <cell r="G34">
            <v>37194</v>
          </cell>
          <cell r="H34" t="str">
            <v>F</v>
          </cell>
          <cell r="I34" t="str">
            <v>成型A线</v>
          </cell>
          <cell r="J34">
            <v>0</v>
          </cell>
          <cell r="K34">
            <v>0</v>
          </cell>
          <cell r="L34">
            <v>200</v>
          </cell>
          <cell r="M34">
            <v>7.69230769230769</v>
          </cell>
          <cell r="N34">
            <v>12</v>
          </cell>
          <cell r="O34">
            <v>0</v>
          </cell>
          <cell r="P34">
            <v>12</v>
          </cell>
          <cell r="Q34">
            <v>12</v>
          </cell>
          <cell r="R34">
            <v>92.3076923076923</v>
          </cell>
          <cell r="S34">
            <v>0</v>
          </cell>
          <cell r="T34">
            <v>0</v>
          </cell>
          <cell r="U34">
            <v>6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8.65384615384615</v>
          </cell>
          <cell r="AM34">
            <v>1.5</v>
          </cell>
          <cell r="AN34">
            <v>4.6</v>
          </cell>
          <cell r="AO34">
            <v>13</v>
          </cell>
          <cell r="AP34">
            <v>6</v>
          </cell>
          <cell r="AQ34">
            <v>126.061538461538</v>
          </cell>
          <cell r="AR34">
            <v>3</v>
          </cell>
          <cell r="AS34">
            <v>0.5</v>
          </cell>
        </row>
        <row r="34">
          <cell r="AU34">
            <v>0</v>
          </cell>
          <cell r="AV34">
            <v>2.61136476923077</v>
          </cell>
        </row>
        <row r="34">
          <cell r="AX34">
            <v>125.950173692308</v>
          </cell>
        </row>
        <row r="35">
          <cell r="B35">
            <v>657</v>
          </cell>
          <cell r="C35" t="str">
            <v>ម៉ែន សារុន</v>
          </cell>
          <cell r="D35" t="str">
            <v>MERN SARUN</v>
          </cell>
          <cell r="E35">
            <v>44187</v>
          </cell>
          <cell r="F35" t="str">
            <v>090596107</v>
          </cell>
          <cell r="G35">
            <v>28719</v>
          </cell>
          <cell r="H35" t="str">
            <v>F</v>
          </cell>
          <cell r="I35" t="str">
            <v>成型A线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12</v>
          </cell>
          <cell r="O35">
            <v>0</v>
          </cell>
          <cell r="P35">
            <v>12</v>
          </cell>
          <cell r="Q35">
            <v>12</v>
          </cell>
          <cell r="R35">
            <v>92.3076923076923</v>
          </cell>
          <cell r="S35">
            <v>0</v>
          </cell>
          <cell r="T35">
            <v>0</v>
          </cell>
          <cell r="U35">
            <v>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8.65384615384615</v>
          </cell>
          <cell r="AM35">
            <v>1.5</v>
          </cell>
          <cell r="AN35">
            <v>4.6</v>
          </cell>
          <cell r="AO35">
            <v>13</v>
          </cell>
          <cell r="AP35">
            <v>6</v>
          </cell>
          <cell r="AQ35">
            <v>126.061538461538</v>
          </cell>
          <cell r="AR35">
            <v>3</v>
          </cell>
          <cell r="AS35">
            <v>0.5</v>
          </cell>
        </row>
        <row r="35">
          <cell r="AU35">
            <v>0</v>
          </cell>
          <cell r="AV35">
            <v>2.61136476923077</v>
          </cell>
        </row>
        <row r="35">
          <cell r="AX35">
            <v>125.950173692308</v>
          </cell>
        </row>
        <row r="36">
          <cell r="B36">
            <v>938</v>
          </cell>
          <cell r="C36" t="str">
            <v>នួន ផារី</v>
          </cell>
          <cell r="D36" t="str">
            <v>NUON PHARY</v>
          </cell>
          <cell r="E36">
            <v>44328</v>
          </cell>
          <cell r="F36" t="str">
            <v>090888111</v>
          </cell>
          <cell r="G36">
            <v>35678</v>
          </cell>
          <cell r="H36" t="str">
            <v>F</v>
          </cell>
          <cell r="I36" t="str">
            <v>成型A线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12</v>
          </cell>
          <cell r="O36">
            <v>0</v>
          </cell>
          <cell r="P36">
            <v>12</v>
          </cell>
          <cell r="Q36">
            <v>12</v>
          </cell>
          <cell r="R36">
            <v>92.3076923076923</v>
          </cell>
          <cell r="S36">
            <v>0</v>
          </cell>
          <cell r="T36">
            <v>0</v>
          </cell>
          <cell r="U36">
            <v>6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8.65384615384615</v>
          </cell>
          <cell r="AM36">
            <v>1.5</v>
          </cell>
          <cell r="AN36">
            <v>4.6</v>
          </cell>
          <cell r="AO36">
            <v>13</v>
          </cell>
          <cell r="AP36">
            <v>6</v>
          </cell>
          <cell r="AQ36">
            <v>126.061538461538</v>
          </cell>
          <cell r="AR36">
            <v>2</v>
          </cell>
          <cell r="AS36">
            <v>0.5</v>
          </cell>
        </row>
        <row r="36">
          <cell r="AU36">
            <v>0</v>
          </cell>
          <cell r="AV36">
            <v>2.61136476923077</v>
          </cell>
        </row>
        <row r="36">
          <cell r="AX36">
            <v>124.950173692308</v>
          </cell>
        </row>
        <row r="37">
          <cell r="B37">
            <v>1022</v>
          </cell>
          <cell r="C37" t="str">
            <v>គល់ ដារ៉ូ</v>
          </cell>
          <cell r="D37" t="str">
            <v>KUL DARO</v>
          </cell>
          <cell r="E37">
            <v>44406</v>
          </cell>
          <cell r="F37" t="str">
            <v>090668153</v>
          </cell>
          <cell r="G37">
            <v>35435</v>
          </cell>
          <cell r="H37" t="str">
            <v>M</v>
          </cell>
          <cell r="I37" t="str">
            <v>成型A线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11</v>
          </cell>
          <cell r="O37">
            <v>0</v>
          </cell>
          <cell r="P37">
            <v>11</v>
          </cell>
          <cell r="Q37">
            <v>12</v>
          </cell>
          <cell r="R37">
            <v>84.6153846153846</v>
          </cell>
          <cell r="S37">
            <v>0</v>
          </cell>
          <cell r="T37">
            <v>0</v>
          </cell>
          <cell r="U37">
            <v>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8.65384615384615</v>
          </cell>
          <cell r="AM37">
            <v>1.5</v>
          </cell>
          <cell r="AN37">
            <v>4.2</v>
          </cell>
          <cell r="AO37">
            <v>13</v>
          </cell>
          <cell r="AP37">
            <v>5.5</v>
          </cell>
          <cell r="AQ37">
            <v>117.469230769231</v>
          </cell>
          <cell r="AR37">
            <v>2</v>
          </cell>
          <cell r="AS37">
            <v>0.5</v>
          </cell>
        </row>
        <row r="37">
          <cell r="AU37">
            <v>0</v>
          </cell>
          <cell r="AV37">
            <v>2.43337511538461</v>
          </cell>
        </row>
        <row r="37">
          <cell r="AX37">
            <v>116.535855653846</v>
          </cell>
        </row>
        <row r="38">
          <cell r="B38">
            <v>695</v>
          </cell>
          <cell r="C38" t="str">
            <v>ស្រីហម បុប្ផា</v>
          </cell>
          <cell r="D38" t="str">
            <v>SREYHORM BOPHA</v>
          </cell>
          <cell r="E38">
            <v>44200</v>
          </cell>
          <cell r="F38" t="str">
            <v>090515842</v>
          </cell>
          <cell r="G38">
            <v>32304</v>
          </cell>
          <cell r="H38" t="str">
            <v>M</v>
          </cell>
          <cell r="I38" t="str">
            <v>成型A线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12</v>
          </cell>
          <cell r="O38">
            <v>0</v>
          </cell>
          <cell r="P38">
            <v>12</v>
          </cell>
          <cell r="Q38">
            <v>12</v>
          </cell>
          <cell r="R38">
            <v>92.3076923076923</v>
          </cell>
          <cell r="S38">
            <v>0</v>
          </cell>
          <cell r="T38">
            <v>0</v>
          </cell>
          <cell r="U38">
            <v>6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8.65384615384615</v>
          </cell>
          <cell r="AM38">
            <v>1.5</v>
          </cell>
          <cell r="AN38">
            <v>4.6</v>
          </cell>
          <cell r="AO38">
            <v>13</v>
          </cell>
          <cell r="AP38">
            <v>6</v>
          </cell>
          <cell r="AQ38">
            <v>126.061538461538</v>
          </cell>
          <cell r="AR38">
            <v>3</v>
          </cell>
          <cell r="AS38">
            <v>0.5</v>
          </cell>
        </row>
        <row r="38">
          <cell r="AU38">
            <v>0</v>
          </cell>
          <cell r="AV38">
            <v>2.61136476923077</v>
          </cell>
        </row>
        <row r="38">
          <cell r="AX38">
            <v>125.950173692308</v>
          </cell>
        </row>
        <row r="39">
          <cell r="B39">
            <v>707</v>
          </cell>
          <cell r="C39" t="str">
            <v>ចាន់ ស៊ាឡេង</v>
          </cell>
          <cell r="D39" t="str">
            <v>CHAN SEAKLENG</v>
          </cell>
          <cell r="E39">
            <v>44214</v>
          </cell>
          <cell r="F39" t="str">
            <v>160543362</v>
          </cell>
          <cell r="G39">
            <v>36928</v>
          </cell>
          <cell r="H39" t="str">
            <v>F</v>
          </cell>
          <cell r="I39" t="str">
            <v>成型A线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8</v>
          </cell>
          <cell r="O39">
            <v>0</v>
          </cell>
          <cell r="P39">
            <v>8</v>
          </cell>
          <cell r="Q39">
            <v>9</v>
          </cell>
          <cell r="R39">
            <v>61.5384615384615</v>
          </cell>
          <cell r="S39">
            <v>0</v>
          </cell>
          <cell r="T39">
            <v>0</v>
          </cell>
          <cell r="U39">
            <v>6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8.65384615384615</v>
          </cell>
          <cell r="AM39">
            <v>1.5</v>
          </cell>
          <cell r="AN39">
            <v>3</v>
          </cell>
          <cell r="AO39">
            <v>13</v>
          </cell>
          <cell r="AP39">
            <v>4</v>
          </cell>
          <cell r="AQ39">
            <v>91.6923076923077</v>
          </cell>
          <cell r="AR39">
            <v>3</v>
          </cell>
          <cell r="AS39">
            <v>0.5</v>
          </cell>
        </row>
        <row r="39">
          <cell r="AU39">
            <v>0</v>
          </cell>
          <cell r="AV39">
            <v>2</v>
          </cell>
        </row>
        <row r="39">
          <cell r="AX39">
            <v>92.1923076923077</v>
          </cell>
        </row>
        <row r="40">
          <cell r="B40">
            <v>708</v>
          </cell>
          <cell r="C40" t="str">
            <v>មុំ សារុន</v>
          </cell>
          <cell r="D40" t="str">
            <v>MOM SARUN</v>
          </cell>
          <cell r="E40">
            <v>44214</v>
          </cell>
          <cell r="F40" t="str">
            <v>090813479</v>
          </cell>
          <cell r="G40" t="str">
            <v>18/7/1985</v>
          </cell>
          <cell r="H40" t="str">
            <v>M</v>
          </cell>
          <cell r="I40" t="str">
            <v>成型A线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8</v>
          </cell>
          <cell r="O40">
            <v>0</v>
          </cell>
          <cell r="P40">
            <v>8</v>
          </cell>
          <cell r="Q40">
            <v>9</v>
          </cell>
          <cell r="R40">
            <v>61.5384615384615</v>
          </cell>
          <cell r="S40">
            <v>0</v>
          </cell>
          <cell r="T40">
            <v>0</v>
          </cell>
          <cell r="U40">
            <v>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8.65384615384615</v>
          </cell>
          <cell r="AM40">
            <v>1.5</v>
          </cell>
          <cell r="AN40">
            <v>3</v>
          </cell>
          <cell r="AO40">
            <v>13</v>
          </cell>
          <cell r="AP40">
            <v>4</v>
          </cell>
          <cell r="AQ40">
            <v>91.6923076923077</v>
          </cell>
          <cell r="AR40">
            <v>3</v>
          </cell>
          <cell r="AS40">
            <v>0.5</v>
          </cell>
        </row>
        <row r="40">
          <cell r="AU40">
            <v>0</v>
          </cell>
          <cell r="AV40">
            <v>2</v>
          </cell>
        </row>
        <row r="40">
          <cell r="AX40">
            <v>92.1923076923077</v>
          </cell>
        </row>
        <row r="41">
          <cell r="B41">
            <v>1471</v>
          </cell>
          <cell r="C41" t="str">
            <v>សៅ ណាវី</v>
          </cell>
          <cell r="D41" t="str">
            <v>SAO NAVY</v>
          </cell>
          <cell r="E41">
            <v>44551</v>
          </cell>
          <cell r="F41">
            <v>90675031</v>
          </cell>
          <cell r="G41">
            <v>29774</v>
          </cell>
          <cell r="H41" t="str">
            <v>F</v>
          </cell>
          <cell r="I41" t="str">
            <v>成型A线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12</v>
          </cell>
          <cell r="O41">
            <v>0</v>
          </cell>
          <cell r="P41">
            <v>12</v>
          </cell>
          <cell r="Q41">
            <v>12</v>
          </cell>
          <cell r="R41">
            <v>92.3076923076923</v>
          </cell>
          <cell r="S41">
            <v>0</v>
          </cell>
          <cell r="T41">
            <v>0</v>
          </cell>
          <cell r="U41">
            <v>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8.65384615384615</v>
          </cell>
          <cell r="AM41">
            <v>1.5</v>
          </cell>
          <cell r="AN41">
            <v>4.6</v>
          </cell>
          <cell r="AO41">
            <v>13</v>
          </cell>
          <cell r="AP41">
            <v>6</v>
          </cell>
          <cell r="AQ41">
            <v>126.061538461538</v>
          </cell>
          <cell r="AR41">
            <v>2</v>
          </cell>
          <cell r="AS41">
            <v>0.5</v>
          </cell>
        </row>
        <row r="41">
          <cell r="AU41">
            <v>0</v>
          </cell>
          <cell r="AV41">
            <v>2.61136476923077</v>
          </cell>
        </row>
        <row r="41">
          <cell r="AX41">
            <v>124.950173692308</v>
          </cell>
        </row>
        <row r="42">
          <cell r="B42">
            <v>1739</v>
          </cell>
          <cell r="C42" t="str">
            <v>កូប ស្រីណា</v>
          </cell>
          <cell r="D42" t="str">
            <v>KOP SREYNA</v>
          </cell>
          <cell r="E42">
            <v>44589</v>
          </cell>
          <cell r="F42">
            <v>90958363</v>
          </cell>
          <cell r="G42">
            <v>37531</v>
          </cell>
          <cell r="H42" t="str">
            <v>F</v>
          </cell>
          <cell r="I42" t="str">
            <v>成型A线</v>
          </cell>
          <cell r="J42">
            <v>0</v>
          </cell>
          <cell r="K42">
            <v>0</v>
          </cell>
          <cell r="L42">
            <v>200</v>
          </cell>
          <cell r="M42">
            <v>7.69230769230769</v>
          </cell>
          <cell r="N42">
            <v>12</v>
          </cell>
          <cell r="O42">
            <v>0</v>
          </cell>
          <cell r="P42">
            <v>12</v>
          </cell>
          <cell r="Q42">
            <v>12</v>
          </cell>
          <cell r="R42">
            <v>92.3076923076923</v>
          </cell>
          <cell r="S42">
            <v>0</v>
          </cell>
          <cell r="T42">
            <v>0</v>
          </cell>
          <cell r="U42">
            <v>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8.65384615384615</v>
          </cell>
          <cell r="AM42">
            <v>1.5</v>
          </cell>
          <cell r="AN42">
            <v>4.6</v>
          </cell>
          <cell r="AO42">
            <v>13</v>
          </cell>
          <cell r="AP42">
            <v>6</v>
          </cell>
          <cell r="AQ42">
            <v>126.061538461538</v>
          </cell>
          <cell r="AR42">
            <v>2</v>
          </cell>
          <cell r="AS42">
            <v>0.5</v>
          </cell>
        </row>
        <row r="42">
          <cell r="AU42">
            <v>0</v>
          </cell>
          <cell r="AV42">
            <v>2.61136476923077</v>
          </cell>
        </row>
        <row r="42">
          <cell r="AX42">
            <v>124.950173692308</v>
          </cell>
        </row>
        <row r="43">
          <cell r="B43">
            <v>1217</v>
          </cell>
          <cell r="C43" t="str">
            <v>កែវ ដេត</v>
          </cell>
          <cell r="D43" t="str">
            <v>KEO DET</v>
          </cell>
          <cell r="E43">
            <v>44467</v>
          </cell>
          <cell r="F43" t="str">
            <v>090611734</v>
          </cell>
          <cell r="G43">
            <v>28844</v>
          </cell>
          <cell r="H43" t="str">
            <v>F</v>
          </cell>
          <cell r="I43" t="e">
            <v>#N/A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12</v>
          </cell>
          <cell r="O43">
            <v>0</v>
          </cell>
          <cell r="P43">
            <v>12</v>
          </cell>
          <cell r="Q43">
            <v>12</v>
          </cell>
          <cell r="R43">
            <v>92.3076923076923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4.6</v>
          </cell>
          <cell r="AO43">
            <v>13</v>
          </cell>
          <cell r="AP43">
            <v>6</v>
          </cell>
          <cell r="AQ43">
            <v>115.907692307692</v>
          </cell>
          <cell r="AR43">
            <v>2</v>
          </cell>
          <cell r="AS43">
            <v>0.5</v>
          </cell>
        </row>
        <row r="43">
          <cell r="AU43">
            <v>0</v>
          </cell>
          <cell r="AV43">
            <v>2.40102784615385</v>
          </cell>
        </row>
        <row r="43">
          <cell r="AX43">
            <v>115.006664461538</v>
          </cell>
        </row>
        <row r="44">
          <cell r="B44">
            <v>2045</v>
          </cell>
          <cell r="C44" t="str">
            <v>ចាប ពៅ</v>
          </cell>
          <cell r="D44" t="str">
            <v>CHAB POV</v>
          </cell>
          <cell r="E44">
            <v>44677</v>
          </cell>
          <cell r="F44" t="str">
            <v>090878804</v>
          </cell>
          <cell r="G44">
            <v>36747</v>
          </cell>
          <cell r="H44" t="str">
            <v>F</v>
          </cell>
          <cell r="I44" t="e">
            <v>#N/A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12</v>
          </cell>
          <cell r="O44">
            <v>0</v>
          </cell>
          <cell r="P44">
            <v>12</v>
          </cell>
          <cell r="Q44">
            <v>12</v>
          </cell>
          <cell r="R44">
            <v>92.3076923076923</v>
          </cell>
          <cell r="S44">
            <v>0</v>
          </cell>
          <cell r="T44">
            <v>0</v>
          </cell>
          <cell r="U44">
            <v>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8.65384615384615</v>
          </cell>
          <cell r="AM44">
            <v>1.5</v>
          </cell>
          <cell r="AN44">
            <v>4.6</v>
          </cell>
          <cell r="AO44">
            <v>13</v>
          </cell>
          <cell r="AP44">
            <v>6</v>
          </cell>
          <cell r="AQ44">
            <v>126.061538461538</v>
          </cell>
          <cell r="AR44">
            <v>2</v>
          </cell>
          <cell r="AS44">
            <v>0.5</v>
          </cell>
        </row>
        <row r="44">
          <cell r="AU44">
            <v>0</v>
          </cell>
          <cell r="AV44">
            <v>2.61136476923077</v>
          </cell>
        </row>
        <row r="44">
          <cell r="AX44">
            <v>124.950173692308</v>
          </cell>
        </row>
        <row r="45">
          <cell r="B45">
            <v>2217</v>
          </cell>
          <cell r="C45" t="str">
            <v>ឡុង កញ្ញា</v>
          </cell>
          <cell r="D45" t="str">
            <v>LONG KANHA</v>
          </cell>
          <cell r="E45">
            <v>44741</v>
          </cell>
          <cell r="F45" t="str">
            <v>090890189</v>
          </cell>
          <cell r="G45">
            <v>37744</v>
          </cell>
          <cell r="H45" t="str">
            <v>F</v>
          </cell>
          <cell r="I45" t="str">
            <v>成型A线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11</v>
          </cell>
          <cell r="O45">
            <v>0</v>
          </cell>
          <cell r="P45">
            <v>11</v>
          </cell>
          <cell r="Q45">
            <v>12</v>
          </cell>
          <cell r="R45">
            <v>84.6153846153846</v>
          </cell>
          <cell r="S45">
            <v>0</v>
          </cell>
          <cell r="T45">
            <v>0</v>
          </cell>
          <cell r="U45">
            <v>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5.76923076923077</v>
          </cell>
          <cell r="AM45">
            <v>1</v>
          </cell>
          <cell r="AN45">
            <v>4.2</v>
          </cell>
          <cell r="AO45">
            <v>13</v>
          </cell>
          <cell r="AP45">
            <v>5.5</v>
          </cell>
          <cell r="AQ45">
            <v>114.084615384615</v>
          </cell>
        </row>
        <row r="45">
          <cell r="AS45">
            <v>0.5</v>
          </cell>
        </row>
        <row r="45">
          <cell r="AU45">
            <v>0</v>
          </cell>
          <cell r="AV45">
            <v>2.36326280769231</v>
          </cell>
        </row>
        <row r="45">
          <cell r="AX45">
            <v>111.221352576923</v>
          </cell>
        </row>
        <row r="46">
          <cell r="B46" t="str">
            <v>合计：</v>
          </cell>
          <cell r="C46" t="str">
            <v>成型A线</v>
          </cell>
          <cell r="D46">
            <v>23</v>
          </cell>
        </row>
        <row r="46">
          <cell r="L46">
            <v>4600</v>
          </cell>
          <cell r="M46">
            <v>176.923076923077</v>
          </cell>
          <cell r="N46">
            <v>252</v>
          </cell>
          <cell r="O46">
            <v>0</v>
          </cell>
          <cell r="P46">
            <v>252</v>
          </cell>
          <cell r="Q46">
            <v>257</v>
          </cell>
          <cell r="R46">
            <v>1938.46153846154</v>
          </cell>
          <cell r="S46">
            <v>0</v>
          </cell>
          <cell r="T46">
            <v>0</v>
          </cell>
          <cell r="U46">
            <v>122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175.961538461539</v>
          </cell>
          <cell r="AM46">
            <v>30.5</v>
          </cell>
          <cell r="AN46">
            <v>96.3</v>
          </cell>
          <cell r="AO46">
            <v>299</v>
          </cell>
          <cell r="AP46">
            <v>126</v>
          </cell>
          <cell r="AQ46">
            <v>2666.22307692308</v>
          </cell>
          <cell r="AR46">
            <v>60</v>
          </cell>
          <cell r="AS46">
            <v>11.5</v>
          </cell>
          <cell r="AT46">
            <v>0</v>
          </cell>
          <cell r="AU46">
            <v>0</v>
          </cell>
          <cell r="AV46">
            <v>56.6308062692308</v>
          </cell>
          <cell r="AW46">
            <v>0</v>
          </cell>
          <cell r="AX46">
            <v>2658.09227065385</v>
          </cell>
        </row>
        <row r="47">
          <cell r="B47">
            <v>218</v>
          </cell>
          <cell r="C47" t="str">
            <v>ឥន សុផា</v>
          </cell>
          <cell r="D47" t="str">
            <v>EN SOPHA</v>
          </cell>
          <cell r="E47">
            <v>44081</v>
          </cell>
          <cell r="F47" t="str">
            <v>090765895</v>
          </cell>
          <cell r="G47">
            <v>34688</v>
          </cell>
          <cell r="H47" t="str">
            <v>F</v>
          </cell>
          <cell r="I47" t="str">
            <v>成型B线考勤管理员</v>
          </cell>
          <cell r="J47">
            <v>0</v>
          </cell>
          <cell r="K47">
            <v>2</v>
          </cell>
          <cell r="L47">
            <v>200</v>
          </cell>
          <cell r="M47">
            <v>7.69230769230769</v>
          </cell>
          <cell r="N47">
            <v>12</v>
          </cell>
          <cell r="O47">
            <v>0</v>
          </cell>
          <cell r="P47">
            <v>12</v>
          </cell>
          <cell r="Q47">
            <v>12</v>
          </cell>
          <cell r="R47">
            <v>92.3076923076923</v>
          </cell>
          <cell r="S47">
            <v>0</v>
          </cell>
          <cell r="T47">
            <v>0</v>
          </cell>
          <cell r="U47">
            <v>6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30</v>
          </cell>
          <cell r="AK47">
            <v>13.8461538461538</v>
          </cell>
          <cell r="AL47">
            <v>8.65384615384615</v>
          </cell>
          <cell r="AM47">
            <v>1.5</v>
          </cell>
          <cell r="AN47">
            <v>4.6</v>
          </cell>
          <cell r="AO47">
            <v>13</v>
          </cell>
          <cell r="AP47">
            <v>6</v>
          </cell>
          <cell r="AQ47">
            <v>139.907692307692</v>
          </cell>
          <cell r="AR47">
            <v>3</v>
          </cell>
          <cell r="AS47">
            <v>0.5</v>
          </cell>
        </row>
        <row r="47">
          <cell r="AU47">
            <v>0</v>
          </cell>
          <cell r="AV47">
            <v>2.89818784615385</v>
          </cell>
        </row>
        <row r="47">
          <cell r="AX47">
            <v>139.509504461538</v>
          </cell>
        </row>
        <row r="48">
          <cell r="B48">
            <v>220</v>
          </cell>
          <cell r="C48" t="str">
            <v>ផុន ធានី</v>
          </cell>
          <cell r="D48" t="str">
            <v>PHON THEANY</v>
          </cell>
          <cell r="E48">
            <v>44081</v>
          </cell>
          <cell r="F48" t="str">
            <v>051126349</v>
          </cell>
          <cell r="G48">
            <v>34762</v>
          </cell>
          <cell r="H48" t="str">
            <v>M</v>
          </cell>
          <cell r="I48" t="str">
            <v>成型B线</v>
          </cell>
          <cell r="J48">
            <v>0</v>
          </cell>
          <cell r="K48">
            <v>1</v>
          </cell>
          <cell r="L48">
            <v>200</v>
          </cell>
          <cell r="M48">
            <v>7.69230769230769</v>
          </cell>
          <cell r="N48">
            <v>12</v>
          </cell>
          <cell r="O48">
            <v>0</v>
          </cell>
          <cell r="P48">
            <v>12</v>
          </cell>
          <cell r="Q48">
            <v>12</v>
          </cell>
          <cell r="R48">
            <v>92.3076923076923</v>
          </cell>
          <cell r="S48">
            <v>0</v>
          </cell>
          <cell r="T48">
            <v>0</v>
          </cell>
          <cell r="U48">
            <v>6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8.65384615384615</v>
          </cell>
          <cell r="AM48">
            <v>1.5</v>
          </cell>
          <cell r="AN48">
            <v>4.6</v>
          </cell>
          <cell r="AO48">
            <v>13</v>
          </cell>
          <cell r="AP48">
            <v>6</v>
          </cell>
          <cell r="AQ48">
            <v>126.061538461538</v>
          </cell>
          <cell r="AR48">
            <v>3</v>
          </cell>
          <cell r="AS48">
            <v>0.5</v>
          </cell>
        </row>
        <row r="48">
          <cell r="AU48">
            <v>0</v>
          </cell>
          <cell r="AV48">
            <v>2.61136476923077</v>
          </cell>
        </row>
        <row r="48">
          <cell r="AX48">
            <v>125.950173692308</v>
          </cell>
        </row>
        <row r="49">
          <cell r="B49">
            <v>223</v>
          </cell>
          <cell r="C49" t="str">
            <v>ញ៉េប គន្ធា</v>
          </cell>
          <cell r="D49" t="str">
            <v>NHEB KUNTHEA</v>
          </cell>
          <cell r="E49">
            <v>44081</v>
          </cell>
          <cell r="F49" t="str">
            <v>020956426</v>
          </cell>
          <cell r="G49">
            <v>35286</v>
          </cell>
          <cell r="H49" t="str">
            <v>F</v>
          </cell>
          <cell r="I49" t="str">
            <v>成型B线</v>
          </cell>
          <cell r="J49">
            <v>0</v>
          </cell>
          <cell r="K49">
            <v>1</v>
          </cell>
          <cell r="L49">
            <v>200</v>
          </cell>
          <cell r="M49">
            <v>7.69230769230769</v>
          </cell>
          <cell r="N49">
            <v>12</v>
          </cell>
          <cell r="O49">
            <v>0</v>
          </cell>
          <cell r="P49">
            <v>12</v>
          </cell>
          <cell r="Q49">
            <v>12</v>
          </cell>
          <cell r="R49">
            <v>92.3076923076923</v>
          </cell>
          <cell r="S49">
            <v>0</v>
          </cell>
          <cell r="T49">
            <v>0</v>
          </cell>
          <cell r="U49">
            <v>6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8.65384615384615</v>
          </cell>
          <cell r="AM49">
            <v>1.5</v>
          </cell>
          <cell r="AN49">
            <v>4.6</v>
          </cell>
          <cell r="AO49">
            <v>13</v>
          </cell>
          <cell r="AP49">
            <v>6</v>
          </cell>
          <cell r="AQ49">
            <v>126.061538461538</v>
          </cell>
          <cell r="AR49">
            <v>3</v>
          </cell>
          <cell r="AS49">
            <v>0.5</v>
          </cell>
        </row>
        <row r="49">
          <cell r="AU49">
            <v>0</v>
          </cell>
          <cell r="AV49">
            <v>2.61136476923077</v>
          </cell>
        </row>
        <row r="49">
          <cell r="AX49">
            <v>125.950173692308</v>
          </cell>
        </row>
        <row r="50">
          <cell r="B50">
            <v>233</v>
          </cell>
          <cell r="C50" t="str">
            <v>ជា សាម៉ាលី</v>
          </cell>
          <cell r="D50" t="str">
            <v>CHEA SAMALY</v>
          </cell>
          <cell r="E50">
            <v>44081</v>
          </cell>
          <cell r="F50" t="str">
            <v>090832933</v>
          </cell>
          <cell r="G50">
            <v>32980</v>
          </cell>
          <cell r="H50" t="str">
            <v>M</v>
          </cell>
          <cell r="I50" t="str">
            <v>成型B线</v>
          </cell>
          <cell r="J50">
            <v>0</v>
          </cell>
          <cell r="K50">
            <v>0</v>
          </cell>
          <cell r="L50">
            <v>200</v>
          </cell>
          <cell r="M50">
            <v>7.69230769230769</v>
          </cell>
          <cell r="N50">
            <v>11</v>
          </cell>
          <cell r="O50">
            <v>0</v>
          </cell>
          <cell r="P50">
            <v>11</v>
          </cell>
          <cell r="Q50">
            <v>12</v>
          </cell>
          <cell r="R50">
            <v>84.6153846153846</v>
          </cell>
          <cell r="S50">
            <v>0</v>
          </cell>
          <cell r="T50">
            <v>0</v>
          </cell>
          <cell r="U50">
            <v>6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8.65384615384615</v>
          </cell>
          <cell r="AM50">
            <v>1.5</v>
          </cell>
          <cell r="AN50">
            <v>4.2</v>
          </cell>
          <cell r="AO50">
            <v>13</v>
          </cell>
          <cell r="AP50">
            <v>5.5</v>
          </cell>
          <cell r="AQ50">
            <v>117.469230769231</v>
          </cell>
          <cell r="AR50">
            <v>3</v>
          </cell>
          <cell r="AS50">
            <v>0.5</v>
          </cell>
        </row>
        <row r="50">
          <cell r="AU50">
            <v>0</v>
          </cell>
          <cell r="AV50">
            <v>2.43337511538461</v>
          </cell>
        </row>
        <row r="50">
          <cell r="AX50">
            <v>117.535855653846</v>
          </cell>
        </row>
        <row r="51">
          <cell r="B51">
            <v>238</v>
          </cell>
          <cell r="C51" t="str">
            <v>កែវ សុជាតិ</v>
          </cell>
          <cell r="D51" t="str">
            <v>KEO SOCHEAT</v>
          </cell>
          <cell r="E51">
            <v>44081</v>
          </cell>
          <cell r="F51" t="str">
            <v>051158025</v>
          </cell>
          <cell r="G51">
            <v>36170</v>
          </cell>
          <cell r="H51" t="str">
            <v>M</v>
          </cell>
          <cell r="I51" t="str">
            <v>成型B线</v>
          </cell>
          <cell r="J51">
            <v>0</v>
          </cell>
          <cell r="K51">
            <v>1</v>
          </cell>
          <cell r="L51">
            <v>200</v>
          </cell>
          <cell r="M51">
            <v>7.69230769230769</v>
          </cell>
          <cell r="N51">
            <v>9</v>
          </cell>
          <cell r="O51">
            <v>0</v>
          </cell>
          <cell r="P51">
            <v>9</v>
          </cell>
          <cell r="Q51">
            <v>9</v>
          </cell>
          <cell r="R51">
            <v>69.2307692307692</v>
          </cell>
          <cell r="S51">
            <v>0</v>
          </cell>
          <cell r="T51">
            <v>0</v>
          </cell>
          <cell r="U51">
            <v>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8.65384615384615</v>
          </cell>
          <cell r="AM51">
            <v>1.5</v>
          </cell>
          <cell r="AN51">
            <v>3.4</v>
          </cell>
          <cell r="AO51">
            <v>13</v>
          </cell>
          <cell r="AP51">
            <v>4.5</v>
          </cell>
          <cell r="AQ51">
            <v>100.284615384615</v>
          </cell>
          <cell r="AR51">
            <v>3</v>
          </cell>
          <cell r="AS51">
            <v>0.5</v>
          </cell>
        </row>
        <row r="51">
          <cell r="AU51">
            <v>0</v>
          </cell>
          <cell r="AV51">
            <v>2.07739580769231</v>
          </cell>
        </row>
        <row r="51">
          <cell r="AX51">
            <v>100.707219576923</v>
          </cell>
        </row>
        <row r="52">
          <cell r="B52">
            <v>270</v>
          </cell>
          <cell r="C52" t="str">
            <v>ស៊ុំ ស្រីម៉ា</v>
          </cell>
          <cell r="D52" t="str">
            <v>SUM SREYMA</v>
          </cell>
          <cell r="E52">
            <v>44103</v>
          </cell>
          <cell r="F52" t="str">
            <v>090746882</v>
          </cell>
          <cell r="G52">
            <v>31505</v>
          </cell>
          <cell r="H52" t="str">
            <v>F</v>
          </cell>
          <cell r="I52" t="str">
            <v>成型B线</v>
          </cell>
          <cell r="J52">
            <v>0</v>
          </cell>
          <cell r="K52">
            <v>5</v>
          </cell>
          <cell r="L52">
            <v>200</v>
          </cell>
          <cell r="M52">
            <v>7.69230769230769</v>
          </cell>
          <cell r="N52">
            <v>11</v>
          </cell>
          <cell r="O52">
            <v>0</v>
          </cell>
          <cell r="P52">
            <v>11</v>
          </cell>
          <cell r="Q52">
            <v>12</v>
          </cell>
          <cell r="R52">
            <v>84.6153846153846</v>
          </cell>
          <cell r="S52">
            <v>0</v>
          </cell>
          <cell r="T52">
            <v>0</v>
          </cell>
          <cell r="U52">
            <v>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5.76923076923077</v>
          </cell>
          <cell r="AM52">
            <v>1</v>
          </cell>
          <cell r="AN52">
            <v>4.2</v>
          </cell>
          <cell r="AO52">
            <v>13</v>
          </cell>
          <cell r="AP52">
            <v>5.5</v>
          </cell>
          <cell r="AQ52">
            <v>114.084615384615</v>
          </cell>
          <cell r="AR52">
            <v>3</v>
          </cell>
          <cell r="AS52">
            <v>0.5</v>
          </cell>
        </row>
        <row r="52">
          <cell r="AU52">
            <v>0</v>
          </cell>
          <cell r="AV52">
            <v>2.36326280769231</v>
          </cell>
        </row>
        <row r="52">
          <cell r="AX52">
            <v>114.221352576923</v>
          </cell>
        </row>
        <row r="53">
          <cell r="B53">
            <v>271</v>
          </cell>
          <cell r="C53" t="str">
            <v>ម៉ន សាមី</v>
          </cell>
          <cell r="D53" t="str">
            <v>MON SAMY</v>
          </cell>
          <cell r="E53">
            <v>44103</v>
          </cell>
          <cell r="F53" t="str">
            <v>090480985</v>
          </cell>
          <cell r="G53">
            <v>34074</v>
          </cell>
          <cell r="H53" t="str">
            <v>F</v>
          </cell>
          <cell r="I53" t="str">
            <v>成型B线</v>
          </cell>
          <cell r="J53">
            <v>0</v>
          </cell>
          <cell r="K53">
            <v>2</v>
          </cell>
          <cell r="L53">
            <v>200</v>
          </cell>
          <cell r="M53">
            <v>7.69230769230769</v>
          </cell>
          <cell r="N53">
            <v>11</v>
          </cell>
          <cell r="O53">
            <v>0</v>
          </cell>
          <cell r="P53">
            <v>11</v>
          </cell>
          <cell r="Q53">
            <v>12</v>
          </cell>
          <cell r="R53">
            <v>84.6153846153846</v>
          </cell>
          <cell r="S53">
            <v>0</v>
          </cell>
          <cell r="T53">
            <v>0</v>
          </cell>
          <cell r="U53">
            <v>6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8.65384615384615</v>
          </cell>
          <cell r="AM53">
            <v>1.5</v>
          </cell>
          <cell r="AN53">
            <v>4.2</v>
          </cell>
          <cell r="AO53">
            <v>13</v>
          </cell>
          <cell r="AP53">
            <v>5.5</v>
          </cell>
          <cell r="AQ53">
            <v>117.469230769231</v>
          </cell>
          <cell r="AR53">
            <v>3</v>
          </cell>
          <cell r="AS53">
            <v>0.5</v>
          </cell>
        </row>
        <row r="53">
          <cell r="AU53">
            <v>0</v>
          </cell>
          <cell r="AV53">
            <v>2.43337511538461</v>
          </cell>
        </row>
        <row r="53">
          <cell r="AX53">
            <v>117.535855653846</v>
          </cell>
        </row>
        <row r="54">
          <cell r="B54">
            <v>288</v>
          </cell>
          <cell r="C54" t="str">
            <v>ឆាន់ ស្រីអូន</v>
          </cell>
          <cell r="D54" t="str">
            <v>CHHAN SREY AUN</v>
          </cell>
          <cell r="E54">
            <v>44109</v>
          </cell>
          <cell r="F54" t="str">
            <v>090888187</v>
          </cell>
          <cell r="G54">
            <v>33391</v>
          </cell>
          <cell r="H54" t="str">
            <v>F</v>
          </cell>
          <cell r="I54" t="str">
            <v>成型B线</v>
          </cell>
          <cell r="J54">
            <v>1</v>
          </cell>
          <cell r="K54">
            <v>2</v>
          </cell>
          <cell r="L54">
            <v>200</v>
          </cell>
          <cell r="M54">
            <v>7.69230769230769</v>
          </cell>
          <cell r="N54">
            <v>12</v>
          </cell>
          <cell r="O54">
            <v>0</v>
          </cell>
          <cell r="P54">
            <v>12</v>
          </cell>
          <cell r="Q54">
            <v>12</v>
          </cell>
          <cell r="R54">
            <v>92.3076923076923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8.65384615384615</v>
          </cell>
          <cell r="AM54">
            <v>1.5</v>
          </cell>
          <cell r="AN54">
            <v>4.6</v>
          </cell>
          <cell r="AO54">
            <v>13</v>
          </cell>
          <cell r="AP54">
            <v>6</v>
          </cell>
          <cell r="AQ54">
            <v>126.061538461538</v>
          </cell>
          <cell r="AR54">
            <v>3</v>
          </cell>
          <cell r="AS54">
            <v>0.5</v>
          </cell>
        </row>
        <row r="54">
          <cell r="AU54">
            <v>0</v>
          </cell>
          <cell r="AV54">
            <v>2.61136476923077</v>
          </cell>
        </row>
        <row r="54">
          <cell r="AX54">
            <v>125.950173692308</v>
          </cell>
        </row>
        <row r="55">
          <cell r="B55">
            <v>422</v>
          </cell>
          <cell r="C55" t="str">
            <v>ដាំ គង់</v>
          </cell>
          <cell r="D55" t="str">
            <v>DAM KUNG</v>
          </cell>
          <cell r="E55">
            <v>44123</v>
          </cell>
          <cell r="F55" t="str">
            <v>090663508</v>
          </cell>
          <cell r="G55">
            <v>36557</v>
          </cell>
          <cell r="H55" t="str">
            <v>F</v>
          </cell>
          <cell r="I55" t="str">
            <v>成型B线</v>
          </cell>
          <cell r="J55">
            <v>0</v>
          </cell>
          <cell r="K55">
            <v>1</v>
          </cell>
          <cell r="L55">
            <v>200</v>
          </cell>
          <cell r="M55">
            <v>7.69230769230769</v>
          </cell>
          <cell r="N55">
            <v>12</v>
          </cell>
          <cell r="O55">
            <v>0</v>
          </cell>
          <cell r="P55">
            <v>12</v>
          </cell>
          <cell r="Q55">
            <v>12</v>
          </cell>
          <cell r="R55">
            <v>92.3076923076923</v>
          </cell>
          <cell r="S55">
            <v>0</v>
          </cell>
          <cell r="T55">
            <v>0</v>
          </cell>
          <cell r="U55">
            <v>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8.65384615384615</v>
          </cell>
          <cell r="AM55">
            <v>1.5</v>
          </cell>
          <cell r="AN55">
            <v>4.6</v>
          </cell>
          <cell r="AO55">
            <v>13</v>
          </cell>
          <cell r="AP55">
            <v>6</v>
          </cell>
          <cell r="AQ55">
            <v>126.061538461538</v>
          </cell>
          <cell r="AR55">
            <v>3</v>
          </cell>
          <cell r="AS55">
            <v>0.5</v>
          </cell>
        </row>
        <row r="55">
          <cell r="AU55">
            <v>0</v>
          </cell>
          <cell r="AV55">
            <v>2.61136476923077</v>
          </cell>
        </row>
        <row r="55">
          <cell r="AX55">
            <v>125.950173692308</v>
          </cell>
        </row>
        <row r="56">
          <cell r="B56">
            <v>424</v>
          </cell>
          <cell r="C56" t="str">
            <v>ព្រុំ ចន្រ្ទា</v>
          </cell>
          <cell r="D56" t="str">
            <v>PRUM CHANTREA</v>
          </cell>
          <cell r="E56">
            <v>44123</v>
          </cell>
          <cell r="F56" t="str">
            <v>090579955</v>
          </cell>
          <cell r="G56">
            <v>32364</v>
          </cell>
          <cell r="H56" t="str">
            <v>F</v>
          </cell>
          <cell r="I56" t="str">
            <v>成型B线</v>
          </cell>
          <cell r="J56">
            <v>0</v>
          </cell>
          <cell r="K56">
            <v>2</v>
          </cell>
          <cell r="L56">
            <v>200</v>
          </cell>
          <cell r="M56">
            <v>7.69230769230769</v>
          </cell>
          <cell r="N56">
            <v>12</v>
          </cell>
          <cell r="O56">
            <v>0</v>
          </cell>
          <cell r="P56">
            <v>12</v>
          </cell>
          <cell r="Q56">
            <v>12</v>
          </cell>
          <cell r="R56">
            <v>92.3076923076923</v>
          </cell>
          <cell r="S56">
            <v>0</v>
          </cell>
          <cell r="T56">
            <v>0</v>
          </cell>
          <cell r="U56">
            <v>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8.65384615384615</v>
          </cell>
          <cell r="AM56">
            <v>1.5</v>
          </cell>
          <cell r="AN56">
            <v>4.6</v>
          </cell>
          <cell r="AO56">
            <v>13</v>
          </cell>
          <cell r="AP56">
            <v>6</v>
          </cell>
          <cell r="AQ56">
            <v>126.061538461538</v>
          </cell>
          <cell r="AR56">
            <v>3</v>
          </cell>
          <cell r="AS56">
            <v>0.5</v>
          </cell>
        </row>
        <row r="56">
          <cell r="AU56">
            <v>0</v>
          </cell>
          <cell r="AV56">
            <v>2.61136476923077</v>
          </cell>
        </row>
        <row r="56">
          <cell r="AX56">
            <v>125.950173692308</v>
          </cell>
        </row>
        <row r="57">
          <cell r="B57">
            <v>473</v>
          </cell>
          <cell r="C57" t="str">
            <v>យិន វន្តា</v>
          </cell>
          <cell r="D57" t="str">
            <v>YIN VANDA</v>
          </cell>
          <cell r="E57">
            <v>44131</v>
          </cell>
          <cell r="F57" t="str">
            <v>090752174</v>
          </cell>
          <cell r="G57">
            <v>32513</v>
          </cell>
          <cell r="H57" t="str">
            <v>M</v>
          </cell>
          <cell r="I57" t="str">
            <v>成型B线</v>
          </cell>
          <cell r="J57">
            <v>0</v>
          </cell>
          <cell r="K57">
            <v>2</v>
          </cell>
          <cell r="L57">
            <v>200</v>
          </cell>
          <cell r="M57">
            <v>7.69230769230769</v>
          </cell>
          <cell r="N57">
            <v>12</v>
          </cell>
          <cell r="O57">
            <v>0</v>
          </cell>
          <cell r="P57">
            <v>12</v>
          </cell>
          <cell r="Q57">
            <v>12</v>
          </cell>
          <cell r="R57">
            <v>92.3076923076923</v>
          </cell>
          <cell r="S57">
            <v>0</v>
          </cell>
          <cell r="T57">
            <v>0</v>
          </cell>
          <cell r="U57">
            <v>6.5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9.375</v>
          </cell>
          <cell r="AM57">
            <v>1.625</v>
          </cell>
          <cell r="AN57">
            <v>4.6</v>
          </cell>
          <cell r="AO57">
            <v>13</v>
          </cell>
          <cell r="AP57">
            <v>6</v>
          </cell>
          <cell r="AQ57">
            <v>126.907692307692</v>
          </cell>
          <cell r="AR57">
            <v>3</v>
          </cell>
          <cell r="AS57">
            <v>0.5</v>
          </cell>
        </row>
        <row r="57">
          <cell r="AU57">
            <v>0</v>
          </cell>
          <cell r="AV57">
            <v>2.62889284615385</v>
          </cell>
        </row>
        <row r="57">
          <cell r="AX57">
            <v>126.778799461538</v>
          </cell>
        </row>
        <row r="58">
          <cell r="B58">
            <v>589</v>
          </cell>
          <cell r="C58" t="str">
            <v>សេក ខ្លី</v>
          </cell>
          <cell r="D58" t="str">
            <v>SEK KLEY</v>
          </cell>
          <cell r="E58">
            <v>44155</v>
          </cell>
          <cell r="F58" t="str">
            <v>09708333</v>
          </cell>
          <cell r="G58">
            <v>31963</v>
          </cell>
          <cell r="H58" t="str">
            <v>F</v>
          </cell>
          <cell r="I58" t="e">
            <v>#N/A</v>
          </cell>
          <cell r="J58">
            <v>0</v>
          </cell>
          <cell r="K58">
            <v>2</v>
          </cell>
          <cell r="L58">
            <v>200</v>
          </cell>
          <cell r="M58">
            <v>7.69230769230769</v>
          </cell>
          <cell r="N58">
            <v>12</v>
          </cell>
          <cell r="O58">
            <v>0</v>
          </cell>
          <cell r="P58">
            <v>12</v>
          </cell>
          <cell r="Q58">
            <v>12</v>
          </cell>
          <cell r="R58">
            <v>92.3076923076923</v>
          </cell>
          <cell r="S58">
            <v>0</v>
          </cell>
          <cell r="T58">
            <v>0</v>
          </cell>
          <cell r="U58">
            <v>6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8.65384615384615</v>
          </cell>
          <cell r="AM58">
            <v>1.5</v>
          </cell>
          <cell r="AN58">
            <v>4.6</v>
          </cell>
          <cell r="AO58">
            <v>13</v>
          </cell>
          <cell r="AP58">
            <v>6</v>
          </cell>
          <cell r="AQ58">
            <v>126.061538461538</v>
          </cell>
          <cell r="AR58">
            <v>3</v>
          </cell>
          <cell r="AS58">
            <v>0.5</v>
          </cell>
        </row>
        <row r="58">
          <cell r="AU58">
            <v>0</v>
          </cell>
          <cell r="AV58">
            <v>2.61136476923077</v>
          </cell>
        </row>
        <row r="58">
          <cell r="AX58">
            <v>125.950173692308</v>
          </cell>
        </row>
        <row r="59">
          <cell r="B59">
            <v>661</v>
          </cell>
          <cell r="C59" t="str">
            <v>ម៉ាក់ វន្ឌី</v>
          </cell>
          <cell r="D59" t="str">
            <v>MATT VANDY</v>
          </cell>
          <cell r="E59">
            <v>44188</v>
          </cell>
          <cell r="F59" t="str">
            <v>090906014</v>
          </cell>
          <cell r="G59">
            <v>37569</v>
          </cell>
          <cell r="H59" t="str">
            <v>F</v>
          </cell>
          <cell r="I59" t="str">
            <v>成型B线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11</v>
          </cell>
          <cell r="O59">
            <v>0</v>
          </cell>
          <cell r="P59">
            <v>11</v>
          </cell>
          <cell r="Q59">
            <v>11</v>
          </cell>
          <cell r="R59">
            <v>84.6153846153846</v>
          </cell>
          <cell r="S59">
            <v>0</v>
          </cell>
          <cell r="T59">
            <v>0</v>
          </cell>
          <cell r="U59">
            <v>6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8.65384615384615</v>
          </cell>
          <cell r="AM59">
            <v>1.5</v>
          </cell>
          <cell r="AN59">
            <v>4.2</v>
          </cell>
          <cell r="AO59">
            <v>13</v>
          </cell>
          <cell r="AP59">
            <v>5.5</v>
          </cell>
          <cell r="AQ59">
            <v>117.469230769231</v>
          </cell>
          <cell r="AR59">
            <v>3</v>
          </cell>
          <cell r="AS59">
            <v>0.5</v>
          </cell>
        </row>
        <row r="59">
          <cell r="AU59">
            <v>0</v>
          </cell>
          <cell r="AV59">
            <v>2.43337511538461</v>
          </cell>
        </row>
        <row r="59">
          <cell r="AX59">
            <v>117.535855653846</v>
          </cell>
        </row>
        <row r="60">
          <cell r="B60">
            <v>901</v>
          </cell>
          <cell r="C60" t="str">
            <v> ឃួន ជាតិ</v>
          </cell>
          <cell r="D60" t="str">
            <v>KHOUN CHEAT</v>
          </cell>
          <cell r="E60">
            <v>44321</v>
          </cell>
          <cell r="F60" t="str">
            <v>051344448</v>
          </cell>
          <cell r="G60">
            <v>34492</v>
          </cell>
          <cell r="H60" t="str">
            <v>M</v>
          </cell>
          <cell r="I60" t="str">
            <v>成型B线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12</v>
          </cell>
          <cell r="O60">
            <v>0</v>
          </cell>
          <cell r="P60">
            <v>12</v>
          </cell>
          <cell r="Q60">
            <v>12</v>
          </cell>
          <cell r="R60">
            <v>92.3076923076923</v>
          </cell>
          <cell r="S60">
            <v>0</v>
          </cell>
          <cell r="T60">
            <v>0</v>
          </cell>
          <cell r="U60">
            <v>4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5.76923076923077</v>
          </cell>
          <cell r="AM60">
            <v>1</v>
          </cell>
          <cell r="AN60">
            <v>4.6</v>
          </cell>
          <cell r="AO60">
            <v>13</v>
          </cell>
          <cell r="AP60">
            <v>6</v>
          </cell>
          <cell r="AQ60">
            <v>122.676923076923</v>
          </cell>
          <cell r="AR60">
            <v>2</v>
          </cell>
          <cell r="AS60">
            <v>0.5</v>
          </cell>
        </row>
        <row r="60">
          <cell r="AU60">
            <v>0</v>
          </cell>
          <cell r="AV60">
            <v>2.54125246153846</v>
          </cell>
        </row>
        <row r="60">
          <cell r="AX60">
            <v>121.635670615385</v>
          </cell>
        </row>
        <row r="61">
          <cell r="B61">
            <v>987</v>
          </cell>
          <cell r="C61" t="str">
            <v>នៅ រដ្ឋា</v>
          </cell>
          <cell r="D61" t="str">
            <v>NOV RATHA</v>
          </cell>
          <cell r="E61">
            <v>44398</v>
          </cell>
          <cell r="F61" t="str">
            <v>090748361</v>
          </cell>
          <cell r="G61">
            <v>29501</v>
          </cell>
          <cell r="H61" t="str">
            <v>F</v>
          </cell>
          <cell r="I61" t="str">
            <v>成型B线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11</v>
          </cell>
          <cell r="O61">
            <v>0</v>
          </cell>
          <cell r="P61">
            <v>11</v>
          </cell>
          <cell r="Q61">
            <v>12</v>
          </cell>
          <cell r="R61">
            <v>84.6153846153846</v>
          </cell>
          <cell r="S61">
            <v>0</v>
          </cell>
          <cell r="T61">
            <v>0</v>
          </cell>
          <cell r="U61">
            <v>6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8.65384615384615</v>
          </cell>
          <cell r="AM61">
            <v>1.5</v>
          </cell>
          <cell r="AN61">
            <v>4.2</v>
          </cell>
          <cell r="AO61">
            <v>13</v>
          </cell>
          <cell r="AP61">
            <v>5.5</v>
          </cell>
          <cell r="AQ61">
            <v>117.469230769231</v>
          </cell>
          <cell r="AR61">
            <v>2</v>
          </cell>
          <cell r="AS61">
            <v>0.5</v>
          </cell>
        </row>
        <row r="61">
          <cell r="AU61">
            <v>0</v>
          </cell>
          <cell r="AV61">
            <v>2.43337511538461</v>
          </cell>
        </row>
        <row r="61">
          <cell r="AX61">
            <v>116.535855653846</v>
          </cell>
        </row>
        <row r="62">
          <cell r="B62">
            <v>1337</v>
          </cell>
          <cell r="C62" t="str">
            <v>ផា ភាព</v>
          </cell>
          <cell r="D62" t="str">
            <v>PHA PHEAP</v>
          </cell>
          <cell r="E62">
            <v>44503</v>
          </cell>
          <cell r="F62">
            <v>90650298</v>
          </cell>
          <cell r="G62">
            <v>29068</v>
          </cell>
          <cell r="H62" t="str">
            <v>M</v>
          </cell>
          <cell r="I62" t="str">
            <v>成型B线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12</v>
          </cell>
          <cell r="O62">
            <v>0</v>
          </cell>
          <cell r="P62">
            <v>12</v>
          </cell>
          <cell r="Q62">
            <v>12</v>
          </cell>
          <cell r="R62">
            <v>92.3076923076923</v>
          </cell>
          <cell r="S62">
            <v>0</v>
          </cell>
          <cell r="T62">
            <v>0</v>
          </cell>
          <cell r="U62">
            <v>6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8.65384615384615</v>
          </cell>
          <cell r="AM62">
            <v>1.5</v>
          </cell>
          <cell r="AN62">
            <v>4.6</v>
          </cell>
          <cell r="AO62">
            <v>13</v>
          </cell>
          <cell r="AP62">
            <v>6</v>
          </cell>
          <cell r="AQ62">
            <v>126.061538461538</v>
          </cell>
          <cell r="AR62">
            <v>2</v>
          </cell>
          <cell r="AS62">
            <v>0.5</v>
          </cell>
        </row>
        <row r="62">
          <cell r="AU62">
            <v>0</v>
          </cell>
          <cell r="AV62">
            <v>2.61136476923077</v>
          </cell>
        </row>
        <row r="62">
          <cell r="AX62">
            <v>124.950173692308</v>
          </cell>
        </row>
        <row r="63">
          <cell r="B63">
            <v>1474</v>
          </cell>
          <cell r="C63" t="str">
            <v>កែវ សំណាង</v>
          </cell>
          <cell r="D63" t="str">
            <v>KEO SAMNANG</v>
          </cell>
          <cell r="E63">
            <v>44552</v>
          </cell>
          <cell r="F63">
            <v>90954046</v>
          </cell>
          <cell r="G63">
            <v>37633</v>
          </cell>
          <cell r="H63" t="str">
            <v>F</v>
          </cell>
          <cell r="I63" t="str">
            <v>成型B线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12</v>
          </cell>
          <cell r="O63">
            <v>0</v>
          </cell>
          <cell r="P63">
            <v>12</v>
          </cell>
          <cell r="Q63">
            <v>12</v>
          </cell>
          <cell r="R63">
            <v>92.3076923076923</v>
          </cell>
          <cell r="S63">
            <v>0</v>
          </cell>
          <cell r="T63">
            <v>0</v>
          </cell>
          <cell r="U63">
            <v>6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8.65384615384615</v>
          </cell>
          <cell r="AM63">
            <v>1.5</v>
          </cell>
          <cell r="AN63">
            <v>4.6</v>
          </cell>
          <cell r="AO63">
            <v>13</v>
          </cell>
          <cell r="AP63">
            <v>6</v>
          </cell>
          <cell r="AQ63">
            <v>126.061538461538</v>
          </cell>
          <cell r="AR63">
            <v>2</v>
          </cell>
          <cell r="AS63">
            <v>0.5</v>
          </cell>
        </row>
        <row r="63">
          <cell r="AU63">
            <v>0</v>
          </cell>
          <cell r="AV63">
            <v>2.61136476923077</v>
          </cell>
        </row>
        <row r="63">
          <cell r="AX63">
            <v>124.950173692308</v>
          </cell>
        </row>
        <row r="64">
          <cell r="B64">
            <v>1444</v>
          </cell>
          <cell r="C64" t="str">
            <v>វៀន ស្រីនា</v>
          </cell>
          <cell r="D64" t="str">
            <v>VIEN SREYNEA</v>
          </cell>
          <cell r="E64">
            <v>44551</v>
          </cell>
          <cell r="F64">
            <v>90955378</v>
          </cell>
          <cell r="G64">
            <v>37441</v>
          </cell>
          <cell r="H64" t="str">
            <v>F</v>
          </cell>
          <cell r="I64" t="e">
            <v>#N/A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10</v>
          </cell>
          <cell r="O64">
            <v>0</v>
          </cell>
          <cell r="P64">
            <v>10</v>
          </cell>
          <cell r="Q64">
            <v>10</v>
          </cell>
          <cell r="R64">
            <v>76.9230769230769</v>
          </cell>
          <cell r="S64">
            <v>0</v>
          </cell>
          <cell r="T64">
            <v>0</v>
          </cell>
          <cell r="U64">
            <v>6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8.65384615384615</v>
          </cell>
          <cell r="AM64">
            <v>1.5</v>
          </cell>
          <cell r="AN64">
            <v>3.8</v>
          </cell>
          <cell r="AO64">
            <v>13</v>
          </cell>
          <cell r="AP64">
            <v>5</v>
          </cell>
          <cell r="AQ64">
            <v>108.876923076923</v>
          </cell>
          <cell r="AR64">
            <v>2</v>
          </cell>
          <cell r="AS64">
            <v>0.5</v>
          </cell>
        </row>
        <row r="64">
          <cell r="AU64">
            <v>0</v>
          </cell>
          <cell r="AV64">
            <v>2.25538546153846</v>
          </cell>
        </row>
        <row r="64">
          <cell r="AX64">
            <v>108.121537615385</v>
          </cell>
        </row>
        <row r="65">
          <cell r="B65">
            <v>1431</v>
          </cell>
          <cell r="C65" t="str">
            <v>ជិក ស្រីវិ</v>
          </cell>
          <cell r="D65" t="str">
            <v>CHEK SREYVI</v>
          </cell>
          <cell r="E65">
            <v>44551</v>
          </cell>
          <cell r="F65">
            <v>90956203</v>
          </cell>
          <cell r="G65">
            <v>37826</v>
          </cell>
          <cell r="H65" t="str">
            <v>F</v>
          </cell>
          <cell r="I65" t="str">
            <v>成型B线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10</v>
          </cell>
          <cell r="O65">
            <v>0</v>
          </cell>
          <cell r="P65">
            <v>10</v>
          </cell>
          <cell r="Q65">
            <v>10</v>
          </cell>
          <cell r="R65">
            <v>76.9230769230769</v>
          </cell>
          <cell r="S65">
            <v>0</v>
          </cell>
          <cell r="T65">
            <v>0</v>
          </cell>
          <cell r="U65">
            <v>6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8.65384615384615</v>
          </cell>
          <cell r="AM65">
            <v>1.5</v>
          </cell>
          <cell r="AN65">
            <v>3.8</v>
          </cell>
          <cell r="AO65">
            <v>13</v>
          </cell>
          <cell r="AP65">
            <v>5</v>
          </cell>
          <cell r="AQ65">
            <v>108.876923076923</v>
          </cell>
          <cell r="AR65">
            <v>2</v>
          </cell>
          <cell r="AS65">
            <v>0.5</v>
          </cell>
        </row>
        <row r="65">
          <cell r="AU65">
            <v>0</v>
          </cell>
          <cell r="AV65">
            <v>2.25538546153846</v>
          </cell>
        </row>
        <row r="65">
          <cell r="AX65">
            <v>108.121537615385</v>
          </cell>
        </row>
        <row r="66">
          <cell r="B66">
            <v>1621</v>
          </cell>
          <cell r="C66" t="str">
            <v>ឥន សម្ភស្ស</v>
          </cell>
          <cell r="D66" t="str">
            <v>EN SAMPHORS</v>
          </cell>
          <cell r="E66">
            <v>44579</v>
          </cell>
          <cell r="F66">
            <v>90765855</v>
          </cell>
          <cell r="G66">
            <v>33592</v>
          </cell>
          <cell r="H66" t="str">
            <v>F</v>
          </cell>
          <cell r="I66" t="str">
            <v>成型B线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12</v>
          </cell>
          <cell r="O66">
            <v>0</v>
          </cell>
          <cell r="P66">
            <v>12</v>
          </cell>
          <cell r="Q66">
            <v>12</v>
          </cell>
          <cell r="R66">
            <v>92.3076923076923</v>
          </cell>
          <cell r="S66">
            <v>0</v>
          </cell>
          <cell r="T66">
            <v>0</v>
          </cell>
          <cell r="U66">
            <v>6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8.65384615384615</v>
          </cell>
          <cell r="AM66">
            <v>1.5</v>
          </cell>
          <cell r="AN66">
            <v>4.6</v>
          </cell>
          <cell r="AO66">
            <v>13</v>
          </cell>
          <cell r="AP66">
            <v>6</v>
          </cell>
          <cell r="AQ66">
            <v>126.061538461538</v>
          </cell>
          <cell r="AR66">
            <v>2</v>
          </cell>
          <cell r="AS66">
            <v>0.5</v>
          </cell>
        </row>
        <row r="66">
          <cell r="AU66">
            <v>0</v>
          </cell>
          <cell r="AV66">
            <v>2.61136476923077</v>
          </cell>
        </row>
        <row r="66">
          <cell r="AX66">
            <v>124.950173692308</v>
          </cell>
        </row>
        <row r="67">
          <cell r="B67">
            <v>1910</v>
          </cell>
          <cell r="C67" t="str">
            <v>រ៉ន រុងយ៉ា</v>
          </cell>
          <cell r="D67" t="str">
            <v>RON RONGYA</v>
          </cell>
          <cell r="E67">
            <v>44624</v>
          </cell>
          <cell r="F67">
            <v>90959820</v>
          </cell>
          <cell r="G67">
            <v>38001</v>
          </cell>
          <cell r="H67" t="str">
            <v>F</v>
          </cell>
          <cell r="I67" t="str">
            <v>成型B线</v>
          </cell>
          <cell r="J67">
            <v>0</v>
          </cell>
          <cell r="K67">
            <v>0</v>
          </cell>
          <cell r="L67">
            <v>200</v>
          </cell>
          <cell r="M67">
            <v>7.69230769230769</v>
          </cell>
          <cell r="N67">
            <v>12</v>
          </cell>
          <cell r="O67">
            <v>0</v>
          </cell>
          <cell r="P67">
            <v>12</v>
          </cell>
          <cell r="Q67">
            <v>12</v>
          </cell>
          <cell r="R67">
            <v>92.3076923076923</v>
          </cell>
          <cell r="S67">
            <v>0</v>
          </cell>
          <cell r="T67">
            <v>0</v>
          </cell>
          <cell r="U67">
            <v>6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8.65384615384615</v>
          </cell>
          <cell r="AM67">
            <v>1.5</v>
          </cell>
          <cell r="AN67">
            <v>4.6</v>
          </cell>
          <cell r="AO67">
            <v>13</v>
          </cell>
          <cell r="AP67">
            <v>6</v>
          </cell>
          <cell r="AQ67">
            <v>126.061538461538</v>
          </cell>
          <cell r="AR67">
            <v>2</v>
          </cell>
          <cell r="AS67">
            <v>0.5</v>
          </cell>
        </row>
        <row r="67">
          <cell r="AU67">
            <v>0</v>
          </cell>
          <cell r="AV67">
            <v>2.61136476923077</v>
          </cell>
        </row>
        <row r="67">
          <cell r="AX67">
            <v>124.950173692308</v>
          </cell>
        </row>
        <row r="68">
          <cell r="B68">
            <v>1911</v>
          </cell>
          <cell r="C68" t="str">
            <v>លី ម៉ាលីស</v>
          </cell>
          <cell r="D68" t="str">
            <v>LY MALIS</v>
          </cell>
          <cell r="E68">
            <v>44624</v>
          </cell>
          <cell r="F68">
            <v>90944344</v>
          </cell>
          <cell r="G68">
            <v>37651</v>
          </cell>
          <cell r="H68" t="str">
            <v>F</v>
          </cell>
          <cell r="I68" t="str">
            <v>成型B线</v>
          </cell>
          <cell r="J68">
            <v>0</v>
          </cell>
          <cell r="K68">
            <v>0</v>
          </cell>
          <cell r="L68">
            <v>200</v>
          </cell>
          <cell r="M68">
            <v>7.69230769230769</v>
          </cell>
          <cell r="N68">
            <v>11</v>
          </cell>
          <cell r="O68">
            <v>0</v>
          </cell>
          <cell r="P68">
            <v>11</v>
          </cell>
          <cell r="Q68">
            <v>12</v>
          </cell>
          <cell r="R68">
            <v>84.6153846153846</v>
          </cell>
          <cell r="S68">
            <v>0</v>
          </cell>
          <cell r="T68">
            <v>0</v>
          </cell>
          <cell r="U68">
            <v>4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5.76923076923077</v>
          </cell>
          <cell r="AM68">
            <v>1</v>
          </cell>
          <cell r="AN68">
            <v>4.2</v>
          </cell>
          <cell r="AO68">
            <v>13</v>
          </cell>
          <cell r="AP68">
            <v>5.5</v>
          </cell>
          <cell r="AQ68">
            <v>114.084615384615</v>
          </cell>
          <cell r="AR68">
            <v>2</v>
          </cell>
          <cell r="AS68">
            <v>0.5</v>
          </cell>
        </row>
        <row r="68">
          <cell r="AU68">
            <v>0</v>
          </cell>
          <cell r="AV68">
            <v>2.36326280769231</v>
          </cell>
        </row>
        <row r="68">
          <cell r="AX68">
            <v>113.221352576923</v>
          </cell>
        </row>
        <row r="69">
          <cell r="B69">
            <v>1926</v>
          </cell>
          <cell r="C69" t="str">
            <v>នូ ផល្លា</v>
          </cell>
          <cell r="D69" t="str">
            <v>NOU PHALLA</v>
          </cell>
          <cell r="E69">
            <v>44625</v>
          </cell>
          <cell r="F69">
            <v>90921096</v>
          </cell>
          <cell r="G69">
            <v>38118</v>
          </cell>
          <cell r="H69" t="str">
            <v>F</v>
          </cell>
          <cell r="I69" t="str">
            <v>成型B线</v>
          </cell>
          <cell r="J69">
            <v>0</v>
          </cell>
          <cell r="K69">
            <v>0</v>
          </cell>
          <cell r="L69">
            <v>200</v>
          </cell>
          <cell r="M69">
            <v>7.69230769230769</v>
          </cell>
          <cell r="N69">
            <v>12</v>
          </cell>
          <cell r="O69">
            <v>0</v>
          </cell>
          <cell r="P69">
            <v>12</v>
          </cell>
          <cell r="Q69">
            <v>12</v>
          </cell>
          <cell r="R69">
            <v>92.3076923076923</v>
          </cell>
          <cell r="S69">
            <v>0</v>
          </cell>
          <cell r="T69">
            <v>0</v>
          </cell>
          <cell r="U69">
            <v>6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8.65384615384615</v>
          </cell>
          <cell r="AM69">
            <v>1.5</v>
          </cell>
          <cell r="AN69">
            <v>4.6</v>
          </cell>
          <cell r="AO69">
            <v>13</v>
          </cell>
          <cell r="AP69">
            <v>6</v>
          </cell>
          <cell r="AQ69">
            <v>126.061538461538</v>
          </cell>
          <cell r="AR69">
            <v>2</v>
          </cell>
          <cell r="AS69">
            <v>0.5</v>
          </cell>
        </row>
        <row r="69">
          <cell r="AU69">
            <v>0</v>
          </cell>
          <cell r="AV69">
            <v>2.61136476923077</v>
          </cell>
        </row>
        <row r="69">
          <cell r="AX69">
            <v>124.950173692308</v>
          </cell>
        </row>
        <row r="70">
          <cell r="B70">
            <v>1946</v>
          </cell>
          <cell r="C70" t="str">
            <v>ស សុផា</v>
          </cell>
          <cell r="D70" t="str">
            <v>SOR SOPHA</v>
          </cell>
          <cell r="E70">
            <v>44629</v>
          </cell>
          <cell r="F70">
            <v>90951545</v>
          </cell>
          <cell r="G70">
            <v>37676</v>
          </cell>
          <cell r="H70" t="str">
            <v>M</v>
          </cell>
          <cell r="I70" t="str">
            <v>成型B线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12</v>
          </cell>
          <cell r="O70">
            <v>0</v>
          </cell>
          <cell r="P70">
            <v>12</v>
          </cell>
          <cell r="Q70">
            <v>12</v>
          </cell>
          <cell r="R70">
            <v>92.3076923076923</v>
          </cell>
          <cell r="S70">
            <v>0</v>
          </cell>
          <cell r="T70">
            <v>0</v>
          </cell>
          <cell r="U70">
            <v>4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5.76923076923077</v>
          </cell>
          <cell r="AM70">
            <v>1</v>
          </cell>
          <cell r="AN70">
            <v>4.6</v>
          </cell>
          <cell r="AO70">
            <v>13</v>
          </cell>
          <cell r="AP70">
            <v>6</v>
          </cell>
          <cell r="AQ70">
            <v>122.676923076923</v>
          </cell>
          <cell r="AR70">
            <v>2</v>
          </cell>
          <cell r="AS70">
            <v>0.5</v>
          </cell>
        </row>
        <row r="70">
          <cell r="AU70">
            <v>0</v>
          </cell>
          <cell r="AV70">
            <v>2.54125246153846</v>
          </cell>
        </row>
        <row r="70">
          <cell r="AX70">
            <v>121.635670615385</v>
          </cell>
        </row>
        <row r="71">
          <cell r="B71">
            <v>1958</v>
          </cell>
          <cell r="C71" t="str">
            <v>ពេជ សាអែម</v>
          </cell>
          <cell r="D71" t="str">
            <v>PICH SAEM</v>
          </cell>
          <cell r="E71">
            <v>44630</v>
          </cell>
          <cell r="F71">
            <v>90602025</v>
          </cell>
          <cell r="G71">
            <v>34717</v>
          </cell>
          <cell r="H71" t="str">
            <v>F</v>
          </cell>
          <cell r="I71" t="str">
            <v>成型B线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12</v>
          </cell>
          <cell r="O71">
            <v>0</v>
          </cell>
          <cell r="P71">
            <v>12</v>
          </cell>
          <cell r="Q71">
            <v>12</v>
          </cell>
          <cell r="R71">
            <v>92.3076923076923</v>
          </cell>
          <cell r="S71">
            <v>0</v>
          </cell>
          <cell r="T71">
            <v>0</v>
          </cell>
          <cell r="U71">
            <v>6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8.65384615384615</v>
          </cell>
          <cell r="AM71">
            <v>1.5</v>
          </cell>
          <cell r="AN71">
            <v>4.6</v>
          </cell>
          <cell r="AO71">
            <v>13</v>
          </cell>
          <cell r="AP71">
            <v>6</v>
          </cell>
          <cell r="AQ71">
            <v>126.061538461538</v>
          </cell>
          <cell r="AR71">
            <v>2</v>
          </cell>
          <cell r="AS71">
            <v>0.5</v>
          </cell>
        </row>
        <row r="71">
          <cell r="AU71">
            <v>0</v>
          </cell>
          <cell r="AV71">
            <v>2.61136476923077</v>
          </cell>
        </row>
        <row r="71">
          <cell r="AX71">
            <v>124.950173692308</v>
          </cell>
        </row>
        <row r="72">
          <cell r="B72">
            <v>2038</v>
          </cell>
          <cell r="C72" t="str">
            <v>សុង វុទ្ធី</v>
          </cell>
          <cell r="D72" t="str">
            <v>SONG VUTHY</v>
          </cell>
          <cell r="E72">
            <v>44672</v>
          </cell>
          <cell r="F72" t="str">
            <v>010918677</v>
          </cell>
          <cell r="G72">
            <v>35835</v>
          </cell>
          <cell r="H72" t="str">
            <v>M</v>
          </cell>
          <cell r="I72" t="e">
            <v>#N/A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12</v>
          </cell>
          <cell r="O72">
            <v>0</v>
          </cell>
          <cell r="P72">
            <v>12</v>
          </cell>
          <cell r="Q72">
            <v>12</v>
          </cell>
          <cell r="R72">
            <v>92.3076923076923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8.65384615384615</v>
          </cell>
          <cell r="AM72">
            <v>1.5</v>
          </cell>
          <cell r="AN72">
            <v>4.6</v>
          </cell>
          <cell r="AO72">
            <v>13</v>
          </cell>
          <cell r="AP72">
            <v>6</v>
          </cell>
          <cell r="AQ72">
            <v>126.061538461538</v>
          </cell>
          <cell r="AR72">
            <v>2</v>
          </cell>
          <cell r="AS72">
            <v>0.5</v>
          </cell>
        </row>
        <row r="72">
          <cell r="AU72">
            <v>0</v>
          </cell>
          <cell r="AV72">
            <v>2.61136476923077</v>
          </cell>
        </row>
        <row r="72">
          <cell r="AX72">
            <v>124.950173692308</v>
          </cell>
        </row>
        <row r="73">
          <cell r="B73">
            <v>1041</v>
          </cell>
          <cell r="C73" t="str">
            <v>ភឿន សាបាន</v>
          </cell>
          <cell r="D73" t="str">
            <v>PHOEUNG SABAN</v>
          </cell>
          <cell r="E73">
            <v>44412</v>
          </cell>
          <cell r="F73" t="str">
            <v>090573317</v>
          </cell>
          <cell r="G73">
            <v>28899</v>
          </cell>
          <cell r="H73" t="str">
            <v>F</v>
          </cell>
          <cell r="I73" t="str">
            <v>成型B线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11</v>
          </cell>
          <cell r="O73">
            <v>0</v>
          </cell>
          <cell r="P73">
            <v>11</v>
          </cell>
          <cell r="Q73">
            <v>12</v>
          </cell>
          <cell r="R73">
            <v>84.6153846153846</v>
          </cell>
          <cell r="S73">
            <v>0</v>
          </cell>
          <cell r="T73">
            <v>0</v>
          </cell>
          <cell r="U73">
            <v>6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8.65384615384615</v>
          </cell>
          <cell r="AM73">
            <v>1.5</v>
          </cell>
          <cell r="AN73">
            <v>4.2</v>
          </cell>
          <cell r="AO73">
            <v>13</v>
          </cell>
          <cell r="AP73">
            <v>5.5</v>
          </cell>
          <cell r="AQ73">
            <v>117.469230769231</v>
          </cell>
          <cell r="AR73">
            <v>2</v>
          </cell>
          <cell r="AS73">
            <v>0.5</v>
          </cell>
        </row>
        <row r="73">
          <cell r="AU73">
            <v>0</v>
          </cell>
          <cell r="AV73">
            <v>2.43337511538461</v>
          </cell>
        </row>
        <row r="73">
          <cell r="AX73">
            <v>116.535855653846</v>
          </cell>
        </row>
        <row r="74">
          <cell r="B74" t="str">
            <v>合计：</v>
          </cell>
          <cell r="C74" t="str">
            <v>成型B线</v>
          </cell>
          <cell r="D74">
            <v>27</v>
          </cell>
        </row>
        <row r="74">
          <cell r="L74">
            <v>5400</v>
          </cell>
          <cell r="M74">
            <v>207.692307692308</v>
          </cell>
          <cell r="N74">
            <v>310</v>
          </cell>
          <cell r="O74">
            <v>0</v>
          </cell>
          <cell r="P74">
            <v>310</v>
          </cell>
          <cell r="Q74">
            <v>316</v>
          </cell>
          <cell r="R74">
            <v>2384.61538461538</v>
          </cell>
          <cell r="S74">
            <v>0</v>
          </cell>
          <cell r="T74">
            <v>0</v>
          </cell>
          <cell r="U74">
            <v>154.5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5</v>
          </cell>
          <cell r="AH74">
            <v>0</v>
          </cell>
          <cell r="AI74">
            <v>0</v>
          </cell>
          <cell r="AJ74">
            <v>30</v>
          </cell>
          <cell r="AK74">
            <v>13.8461538461538</v>
          </cell>
          <cell r="AL74">
            <v>222.836538461538</v>
          </cell>
          <cell r="AM74">
            <v>38.625</v>
          </cell>
          <cell r="AN74">
            <v>118.6</v>
          </cell>
          <cell r="AO74">
            <v>351</v>
          </cell>
          <cell r="AP74">
            <v>155</v>
          </cell>
          <cell r="AQ74">
            <v>3284.52307692307</v>
          </cell>
          <cell r="AR74">
            <v>67</v>
          </cell>
          <cell r="AS74">
            <v>13.5</v>
          </cell>
          <cell r="AT74">
            <v>0</v>
          </cell>
          <cell r="AU74">
            <v>0</v>
          </cell>
          <cell r="AV74">
            <v>68.0388955384615</v>
          </cell>
          <cell r="AW74">
            <v>0</v>
          </cell>
          <cell r="AX74">
            <v>3269.98418138462</v>
          </cell>
        </row>
        <row r="75">
          <cell r="B75">
            <v>533</v>
          </cell>
          <cell r="C75" t="str">
            <v>ថាន រដ្ឋា</v>
          </cell>
          <cell r="D75" t="str">
            <v>THAN ROTHA</v>
          </cell>
          <cell r="E75">
            <v>44130</v>
          </cell>
          <cell r="F75" t="str">
            <v>090551264</v>
          </cell>
          <cell r="G75">
            <v>33394</v>
          </cell>
          <cell r="H75" t="str">
            <v>F</v>
          </cell>
          <cell r="I75" t="str">
            <v>成型C线</v>
          </cell>
          <cell r="J75">
            <v>1</v>
          </cell>
          <cell r="K75">
            <v>1</v>
          </cell>
          <cell r="L75">
            <v>200</v>
          </cell>
          <cell r="M75">
            <v>7.69230769230769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13</v>
          </cell>
          <cell r="AP75">
            <v>0</v>
          </cell>
          <cell r="AQ75">
            <v>13</v>
          </cell>
          <cell r="AR75">
            <v>3</v>
          </cell>
          <cell r="AS75">
            <v>0.5</v>
          </cell>
        </row>
        <row r="75">
          <cell r="AU75">
            <v>0</v>
          </cell>
          <cell r="AV75">
            <v>2</v>
          </cell>
        </row>
        <row r="75">
          <cell r="AX75">
            <v>13.5</v>
          </cell>
        </row>
        <row r="76">
          <cell r="B76">
            <v>535</v>
          </cell>
          <cell r="C76" t="str">
            <v>ភឿក សារុំ</v>
          </cell>
          <cell r="D76" t="str">
            <v>PHOEUK SAROM</v>
          </cell>
          <cell r="E76">
            <v>44130</v>
          </cell>
          <cell r="F76" t="str">
            <v>090821867</v>
          </cell>
          <cell r="G76">
            <v>31169</v>
          </cell>
          <cell r="H76" t="str">
            <v>F</v>
          </cell>
          <cell r="I76" t="str">
            <v>成型C线</v>
          </cell>
          <cell r="J76">
            <v>1</v>
          </cell>
          <cell r="K76">
            <v>2</v>
          </cell>
          <cell r="L76">
            <v>200</v>
          </cell>
          <cell r="M76">
            <v>7.69230769230769</v>
          </cell>
          <cell r="N76">
            <v>12</v>
          </cell>
          <cell r="O76">
            <v>0</v>
          </cell>
          <cell r="P76">
            <v>12</v>
          </cell>
          <cell r="Q76">
            <v>12</v>
          </cell>
          <cell r="R76">
            <v>92.3076923076923</v>
          </cell>
          <cell r="S76">
            <v>0</v>
          </cell>
          <cell r="T76">
            <v>0</v>
          </cell>
          <cell r="U76">
            <v>6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8.65384615384615</v>
          </cell>
          <cell r="AM76">
            <v>1.5</v>
          </cell>
          <cell r="AN76">
            <v>4.6</v>
          </cell>
          <cell r="AO76">
            <v>13</v>
          </cell>
          <cell r="AP76">
            <v>6</v>
          </cell>
          <cell r="AQ76">
            <v>126.061538461538</v>
          </cell>
          <cell r="AR76">
            <v>3</v>
          </cell>
          <cell r="AS76">
            <v>0.5</v>
          </cell>
        </row>
        <row r="76">
          <cell r="AU76">
            <v>0</v>
          </cell>
          <cell r="AV76">
            <v>2.61136476923077</v>
          </cell>
        </row>
        <row r="76">
          <cell r="AX76">
            <v>125.950173692308</v>
          </cell>
        </row>
        <row r="77">
          <cell r="B77">
            <v>689</v>
          </cell>
          <cell r="C77" t="str">
            <v>យឹម ស៊ីថា</v>
          </cell>
          <cell r="D77" t="str">
            <v>YIM SITHA</v>
          </cell>
          <cell r="E77">
            <v>44200</v>
          </cell>
          <cell r="F77" t="str">
            <v>090589595</v>
          </cell>
          <cell r="G77">
            <v>28524</v>
          </cell>
          <cell r="H77" t="str">
            <v>F</v>
          </cell>
          <cell r="I77" t="str">
            <v>成型C线</v>
          </cell>
          <cell r="J77">
            <v>0</v>
          </cell>
          <cell r="K77">
            <v>0</v>
          </cell>
          <cell r="L77">
            <v>200</v>
          </cell>
          <cell r="M77">
            <v>7.69230769230769</v>
          </cell>
          <cell r="N77">
            <v>11</v>
          </cell>
          <cell r="O77">
            <v>0</v>
          </cell>
          <cell r="P77">
            <v>11</v>
          </cell>
          <cell r="Q77">
            <v>12</v>
          </cell>
          <cell r="R77">
            <v>84.6153846153846</v>
          </cell>
          <cell r="S77">
            <v>0</v>
          </cell>
          <cell r="T77">
            <v>0</v>
          </cell>
          <cell r="U77">
            <v>6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8.65384615384615</v>
          </cell>
          <cell r="AM77">
            <v>1.5</v>
          </cell>
          <cell r="AN77">
            <v>4.2</v>
          </cell>
          <cell r="AO77">
            <v>13</v>
          </cell>
          <cell r="AP77">
            <v>5.5</v>
          </cell>
          <cell r="AQ77">
            <v>117.469230769231</v>
          </cell>
          <cell r="AR77">
            <v>3</v>
          </cell>
          <cell r="AS77">
            <v>0.5</v>
          </cell>
        </row>
        <row r="77">
          <cell r="AU77">
            <v>0</v>
          </cell>
          <cell r="AV77">
            <v>2.43337511538461</v>
          </cell>
        </row>
        <row r="77">
          <cell r="AX77">
            <v>117.535855653846</v>
          </cell>
        </row>
        <row r="78">
          <cell r="B78">
            <v>701</v>
          </cell>
          <cell r="C78" t="str">
            <v>ឡេង សុខា</v>
          </cell>
          <cell r="D78" t="str">
            <v>LONG SOKHA</v>
          </cell>
          <cell r="E78">
            <v>44200</v>
          </cell>
          <cell r="F78" t="str">
            <v>090727715</v>
          </cell>
          <cell r="G78">
            <v>29258</v>
          </cell>
          <cell r="H78" t="str">
            <v>M</v>
          </cell>
          <cell r="I78" t="str">
            <v>成型C线</v>
          </cell>
          <cell r="J78">
            <v>0</v>
          </cell>
          <cell r="K78">
            <v>0</v>
          </cell>
          <cell r="L78">
            <v>200</v>
          </cell>
          <cell r="M78">
            <v>7.69230769230769</v>
          </cell>
          <cell r="N78">
            <v>12</v>
          </cell>
          <cell r="O78">
            <v>0</v>
          </cell>
          <cell r="P78">
            <v>12</v>
          </cell>
          <cell r="Q78">
            <v>12</v>
          </cell>
          <cell r="R78">
            <v>92.3076923076923</v>
          </cell>
          <cell r="S78">
            <v>0</v>
          </cell>
          <cell r="T78">
            <v>0</v>
          </cell>
          <cell r="U78">
            <v>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8.65384615384615</v>
          </cell>
          <cell r="AM78">
            <v>1.5</v>
          </cell>
          <cell r="AN78">
            <v>4.6</v>
          </cell>
          <cell r="AO78">
            <v>13</v>
          </cell>
          <cell r="AP78">
            <v>6</v>
          </cell>
          <cell r="AQ78">
            <v>126.061538461538</v>
          </cell>
          <cell r="AR78">
            <v>3</v>
          </cell>
          <cell r="AS78">
            <v>0.5</v>
          </cell>
        </row>
        <row r="78">
          <cell r="AU78">
            <v>0</v>
          </cell>
          <cell r="AV78">
            <v>2.61136476923077</v>
          </cell>
        </row>
        <row r="78">
          <cell r="AX78">
            <v>125.950173692308</v>
          </cell>
        </row>
        <row r="79">
          <cell r="B79">
            <v>686</v>
          </cell>
          <cell r="C79" t="str">
            <v>ឆាន ទីមឡែន</v>
          </cell>
          <cell r="D79" t="str">
            <v>CHHAN TOEMLEN</v>
          </cell>
          <cell r="E79">
            <v>44200</v>
          </cell>
          <cell r="F79" t="str">
            <v>090920282</v>
          </cell>
          <cell r="G79">
            <v>37259</v>
          </cell>
          <cell r="H79" t="str">
            <v>F</v>
          </cell>
          <cell r="I79" t="str">
            <v>成型C线</v>
          </cell>
          <cell r="J79">
            <v>0</v>
          </cell>
          <cell r="K79">
            <v>0</v>
          </cell>
          <cell r="L79">
            <v>200</v>
          </cell>
          <cell r="M79">
            <v>7.69230769230769</v>
          </cell>
          <cell r="N79">
            <v>12</v>
          </cell>
          <cell r="O79">
            <v>0</v>
          </cell>
          <cell r="P79">
            <v>12</v>
          </cell>
          <cell r="Q79">
            <v>12</v>
          </cell>
          <cell r="R79">
            <v>92.3076923076923</v>
          </cell>
          <cell r="S79">
            <v>0</v>
          </cell>
          <cell r="T79">
            <v>0</v>
          </cell>
          <cell r="U79">
            <v>4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5.76923076923077</v>
          </cell>
          <cell r="AM79">
            <v>1</v>
          </cell>
          <cell r="AN79">
            <v>4.6</v>
          </cell>
          <cell r="AO79">
            <v>13</v>
          </cell>
          <cell r="AP79">
            <v>6</v>
          </cell>
          <cell r="AQ79">
            <v>122.676923076923</v>
          </cell>
          <cell r="AR79">
            <v>3</v>
          </cell>
          <cell r="AS79">
            <v>0.5</v>
          </cell>
        </row>
        <row r="79">
          <cell r="AU79">
            <v>0</v>
          </cell>
          <cell r="AV79">
            <v>2.54125246153846</v>
          </cell>
        </row>
        <row r="79">
          <cell r="AX79">
            <v>122.635670615385</v>
          </cell>
        </row>
        <row r="80">
          <cell r="B80">
            <v>741</v>
          </cell>
          <cell r="C80" t="str">
            <v>លី លីមសឿង</v>
          </cell>
          <cell r="D80" t="str">
            <v>LY LEUMSOEUG</v>
          </cell>
          <cell r="E80">
            <v>44228</v>
          </cell>
          <cell r="F80" t="str">
            <v>090483069</v>
          </cell>
          <cell r="G80">
            <v>33253</v>
          </cell>
          <cell r="H80" t="str">
            <v>M</v>
          </cell>
          <cell r="I80" t="str">
            <v>成型拌胶房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12</v>
          </cell>
          <cell r="O80">
            <v>0</v>
          </cell>
          <cell r="P80">
            <v>12</v>
          </cell>
          <cell r="Q80">
            <v>12</v>
          </cell>
          <cell r="R80">
            <v>92.3076923076923</v>
          </cell>
          <cell r="S80">
            <v>0</v>
          </cell>
          <cell r="T80">
            <v>0</v>
          </cell>
          <cell r="U80">
            <v>6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30</v>
          </cell>
          <cell r="AK80">
            <v>13.8461538461538</v>
          </cell>
          <cell r="AL80">
            <v>8.65384615384615</v>
          </cell>
          <cell r="AM80">
            <v>1.5</v>
          </cell>
          <cell r="AN80">
            <v>4.6</v>
          </cell>
          <cell r="AO80">
            <v>13</v>
          </cell>
          <cell r="AP80">
            <v>6</v>
          </cell>
          <cell r="AQ80">
            <v>139.907692307692</v>
          </cell>
          <cell r="AR80">
            <v>3</v>
          </cell>
          <cell r="AS80">
            <v>0.5</v>
          </cell>
        </row>
        <row r="80">
          <cell r="AU80">
            <v>0</v>
          </cell>
          <cell r="AV80">
            <v>2.89818784615385</v>
          </cell>
        </row>
        <row r="80">
          <cell r="AX80">
            <v>139.509504461538</v>
          </cell>
        </row>
        <row r="81">
          <cell r="B81">
            <v>739</v>
          </cell>
          <cell r="C81" t="str">
            <v>ល្វៃ ស្រីនី</v>
          </cell>
          <cell r="D81" t="str">
            <v>LVEY SREYNY</v>
          </cell>
          <cell r="E81">
            <v>44221</v>
          </cell>
          <cell r="F81" t="str">
            <v>090934836</v>
          </cell>
          <cell r="G81">
            <v>37486</v>
          </cell>
          <cell r="H81" t="str">
            <v>F</v>
          </cell>
          <cell r="I81" t="str">
            <v>成型C线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12</v>
          </cell>
          <cell r="O81">
            <v>0</v>
          </cell>
          <cell r="P81">
            <v>12</v>
          </cell>
          <cell r="Q81">
            <v>12</v>
          </cell>
          <cell r="R81">
            <v>92.3076923076923</v>
          </cell>
          <cell r="S81">
            <v>0</v>
          </cell>
          <cell r="T81">
            <v>0</v>
          </cell>
          <cell r="U81">
            <v>6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8.65384615384615</v>
          </cell>
          <cell r="AM81">
            <v>1.5</v>
          </cell>
          <cell r="AN81">
            <v>4.6</v>
          </cell>
          <cell r="AO81">
            <v>13</v>
          </cell>
          <cell r="AP81">
            <v>6</v>
          </cell>
          <cell r="AQ81">
            <v>126.061538461538</v>
          </cell>
          <cell r="AR81">
            <v>3</v>
          </cell>
          <cell r="AS81">
            <v>0.5</v>
          </cell>
        </row>
        <row r="81">
          <cell r="AU81">
            <v>0</v>
          </cell>
          <cell r="AV81">
            <v>2.61136476923077</v>
          </cell>
        </row>
        <row r="81">
          <cell r="AX81">
            <v>125.950173692308</v>
          </cell>
        </row>
        <row r="82">
          <cell r="B82">
            <v>888</v>
          </cell>
          <cell r="C82" t="str">
            <v>យិន រ៉ា</v>
          </cell>
          <cell r="D82" t="str">
            <v>YIN RA</v>
          </cell>
          <cell r="E82">
            <v>44314</v>
          </cell>
          <cell r="F82" t="str">
            <v>090675035</v>
          </cell>
          <cell r="G82">
            <v>34142</v>
          </cell>
          <cell r="H82" t="str">
            <v>F</v>
          </cell>
          <cell r="I82" t="e">
            <v>#N/A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12</v>
          </cell>
          <cell r="O82">
            <v>0</v>
          </cell>
          <cell r="P82">
            <v>12</v>
          </cell>
          <cell r="Q82">
            <v>12</v>
          </cell>
          <cell r="R82">
            <v>92.3076923076923</v>
          </cell>
          <cell r="S82">
            <v>0</v>
          </cell>
          <cell r="T82">
            <v>0</v>
          </cell>
          <cell r="U82">
            <v>6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8.65384615384615</v>
          </cell>
          <cell r="AM82">
            <v>1.5</v>
          </cell>
          <cell r="AN82">
            <v>4.6</v>
          </cell>
          <cell r="AO82">
            <v>13</v>
          </cell>
          <cell r="AP82">
            <v>6</v>
          </cell>
          <cell r="AQ82">
            <v>126.061538461538</v>
          </cell>
          <cell r="AR82">
            <v>2</v>
          </cell>
          <cell r="AS82">
            <v>0.5</v>
          </cell>
        </row>
        <row r="82">
          <cell r="AU82">
            <v>0</v>
          </cell>
          <cell r="AV82">
            <v>2.61136476923077</v>
          </cell>
        </row>
        <row r="82">
          <cell r="AX82">
            <v>124.950173692308</v>
          </cell>
        </row>
        <row r="83">
          <cell r="B83">
            <v>908</v>
          </cell>
          <cell r="C83" t="str">
            <v> ស៊ុំ ស៊ីណា</v>
          </cell>
          <cell r="D83" t="str">
            <v>SUM SINA</v>
          </cell>
          <cell r="E83">
            <v>44321</v>
          </cell>
          <cell r="F83" t="str">
            <v>090659651</v>
          </cell>
          <cell r="G83">
            <v>30351</v>
          </cell>
          <cell r="H83" t="str">
            <v>F</v>
          </cell>
          <cell r="I83" t="str">
            <v>成型C线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12</v>
          </cell>
          <cell r="O83">
            <v>0</v>
          </cell>
          <cell r="P83">
            <v>12</v>
          </cell>
          <cell r="Q83">
            <v>12</v>
          </cell>
          <cell r="R83">
            <v>92.3076923076923</v>
          </cell>
          <cell r="S83">
            <v>0</v>
          </cell>
          <cell r="T83">
            <v>0</v>
          </cell>
          <cell r="U83">
            <v>6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8.65384615384615</v>
          </cell>
          <cell r="AM83">
            <v>1.5</v>
          </cell>
          <cell r="AN83">
            <v>4.6</v>
          </cell>
          <cell r="AO83">
            <v>13</v>
          </cell>
          <cell r="AP83">
            <v>6</v>
          </cell>
          <cell r="AQ83">
            <v>126.061538461538</v>
          </cell>
          <cell r="AR83">
            <v>2</v>
          </cell>
          <cell r="AS83">
            <v>0.5</v>
          </cell>
        </row>
        <row r="83">
          <cell r="AU83">
            <v>0</v>
          </cell>
          <cell r="AV83">
            <v>2.61136476923077</v>
          </cell>
        </row>
        <row r="83">
          <cell r="AX83">
            <v>124.950173692308</v>
          </cell>
        </row>
        <row r="84">
          <cell r="B84">
            <v>1058</v>
          </cell>
          <cell r="C84" t="str">
            <v>នី ស៊ីយ៉ា</v>
          </cell>
          <cell r="D84" t="str">
            <v>NY SIYA</v>
          </cell>
          <cell r="E84">
            <v>44414</v>
          </cell>
          <cell r="F84" t="str">
            <v>090943338</v>
          </cell>
          <cell r="G84">
            <v>37777</v>
          </cell>
          <cell r="H84" t="str">
            <v>M</v>
          </cell>
          <cell r="I84" t="str">
            <v>成型C线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12</v>
          </cell>
          <cell r="O84">
            <v>0</v>
          </cell>
          <cell r="P84">
            <v>12</v>
          </cell>
          <cell r="Q84">
            <v>12</v>
          </cell>
          <cell r="R84">
            <v>92.3076923076923</v>
          </cell>
          <cell r="S84">
            <v>0</v>
          </cell>
          <cell r="T84">
            <v>0</v>
          </cell>
          <cell r="U84">
            <v>6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8.65384615384615</v>
          </cell>
          <cell r="AM84">
            <v>1.5</v>
          </cell>
          <cell r="AN84">
            <v>4.6</v>
          </cell>
          <cell r="AO84">
            <v>13</v>
          </cell>
          <cell r="AP84">
            <v>6</v>
          </cell>
          <cell r="AQ84">
            <v>126.061538461538</v>
          </cell>
          <cell r="AR84">
            <v>2</v>
          </cell>
          <cell r="AS84">
            <v>0.5</v>
          </cell>
        </row>
        <row r="84">
          <cell r="AU84">
            <v>0</v>
          </cell>
          <cell r="AV84">
            <v>2.61136476923077</v>
          </cell>
        </row>
        <row r="84">
          <cell r="AX84">
            <v>124.950173692308</v>
          </cell>
        </row>
        <row r="85">
          <cell r="B85">
            <v>1158</v>
          </cell>
          <cell r="C85" t="str">
            <v>ហុន ស្រីនិច</v>
          </cell>
          <cell r="D85" t="str">
            <v>HON SREYNICH</v>
          </cell>
          <cell r="E85">
            <v>44424</v>
          </cell>
          <cell r="F85" t="str">
            <v>090946637</v>
          </cell>
          <cell r="G85">
            <v>37680</v>
          </cell>
          <cell r="H85" t="str">
            <v>F</v>
          </cell>
          <cell r="I85" t="str">
            <v>成型C线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11</v>
          </cell>
          <cell r="O85">
            <v>0</v>
          </cell>
          <cell r="P85">
            <v>11</v>
          </cell>
          <cell r="Q85">
            <v>12</v>
          </cell>
          <cell r="R85">
            <v>84.6153846153846</v>
          </cell>
          <cell r="S85">
            <v>0</v>
          </cell>
          <cell r="T85">
            <v>0</v>
          </cell>
          <cell r="U85">
            <v>4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5.76923076923077</v>
          </cell>
          <cell r="AM85">
            <v>1</v>
          </cell>
          <cell r="AN85">
            <v>4.2</v>
          </cell>
          <cell r="AO85">
            <v>13</v>
          </cell>
          <cell r="AP85">
            <v>5.5</v>
          </cell>
          <cell r="AQ85">
            <v>114.084615384615</v>
          </cell>
          <cell r="AR85">
            <v>2</v>
          </cell>
          <cell r="AS85">
            <v>0.5</v>
          </cell>
        </row>
        <row r="85">
          <cell r="AU85">
            <v>0</v>
          </cell>
          <cell r="AV85">
            <v>2.36326280769231</v>
          </cell>
        </row>
        <row r="85">
          <cell r="AX85">
            <v>113.221352576923</v>
          </cell>
        </row>
        <row r="86">
          <cell r="B86">
            <v>505</v>
          </cell>
          <cell r="C86" t="str">
            <v>យឹម សាផាត</v>
          </cell>
          <cell r="D86" t="str">
            <v>YIM SAPHAT</v>
          </cell>
          <cell r="E86">
            <v>44130</v>
          </cell>
          <cell r="F86" t="str">
            <v>090657062</v>
          </cell>
          <cell r="G86">
            <v>28800</v>
          </cell>
          <cell r="H86" t="str">
            <v>M</v>
          </cell>
          <cell r="I86" t="str">
            <v>成型C线</v>
          </cell>
          <cell r="J86">
            <v>1</v>
          </cell>
          <cell r="K86">
            <v>2</v>
          </cell>
          <cell r="L86">
            <v>200</v>
          </cell>
          <cell r="M86">
            <v>7.69230769230769</v>
          </cell>
          <cell r="N86">
            <v>11</v>
          </cell>
          <cell r="O86">
            <v>0</v>
          </cell>
          <cell r="P86">
            <v>11</v>
          </cell>
          <cell r="Q86">
            <v>12</v>
          </cell>
          <cell r="R86">
            <v>84.6153846153846</v>
          </cell>
          <cell r="S86">
            <v>0</v>
          </cell>
          <cell r="T86">
            <v>0</v>
          </cell>
          <cell r="U86">
            <v>6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8.65384615384615</v>
          </cell>
          <cell r="AM86">
            <v>1.5</v>
          </cell>
          <cell r="AN86">
            <v>4.2</v>
          </cell>
          <cell r="AO86">
            <v>13</v>
          </cell>
          <cell r="AP86">
            <v>5.5</v>
          </cell>
          <cell r="AQ86">
            <v>117.469230769231</v>
          </cell>
          <cell r="AR86">
            <v>3</v>
          </cell>
          <cell r="AS86">
            <v>0.5</v>
          </cell>
        </row>
        <row r="86">
          <cell r="AU86">
            <v>0</v>
          </cell>
          <cell r="AV86">
            <v>2.43337511538461</v>
          </cell>
        </row>
        <row r="86">
          <cell r="AX86">
            <v>117.535855653846</v>
          </cell>
        </row>
        <row r="87">
          <cell r="B87">
            <v>1584</v>
          </cell>
          <cell r="C87" t="str">
            <v>អ៊ិត ហយ</v>
          </cell>
          <cell r="D87" t="str">
            <v>IT HORY</v>
          </cell>
          <cell r="E87">
            <v>44572</v>
          </cell>
          <cell r="F87">
            <v>90844202</v>
          </cell>
          <cell r="G87">
            <v>33898</v>
          </cell>
          <cell r="H87" t="str">
            <v>F</v>
          </cell>
          <cell r="I87" t="str">
            <v>成型C线</v>
          </cell>
          <cell r="J87">
            <v>0</v>
          </cell>
          <cell r="K87">
            <v>0</v>
          </cell>
          <cell r="L87">
            <v>200</v>
          </cell>
          <cell r="M87">
            <v>7.69230769230769</v>
          </cell>
          <cell r="N87">
            <v>12</v>
          </cell>
          <cell r="O87">
            <v>0</v>
          </cell>
          <cell r="P87">
            <v>12</v>
          </cell>
          <cell r="Q87">
            <v>12</v>
          </cell>
          <cell r="R87">
            <v>92.3076923076923</v>
          </cell>
          <cell r="S87">
            <v>0</v>
          </cell>
          <cell r="T87">
            <v>0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8.65384615384615</v>
          </cell>
          <cell r="AM87">
            <v>1.5</v>
          </cell>
          <cell r="AN87">
            <v>4.6</v>
          </cell>
          <cell r="AO87">
            <v>13</v>
          </cell>
          <cell r="AP87">
            <v>6</v>
          </cell>
          <cell r="AQ87">
            <v>126.061538461538</v>
          </cell>
          <cell r="AR87">
            <v>2</v>
          </cell>
          <cell r="AS87">
            <v>0.5</v>
          </cell>
        </row>
        <row r="87">
          <cell r="AU87">
            <v>0</v>
          </cell>
          <cell r="AV87">
            <v>2.61136476923077</v>
          </cell>
        </row>
        <row r="87">
          <cell r="AX87">
            <v>124.950173692308</v>
          </cell>
        </row>
        <row r="88">
          <cell r="B88">
            <v>1708</v>
          </cell>
          <cell r="C88" t="str">
            <v>គង់ ដាវុត</v>
          </cell>
          <cell r="D88" t="str">
            <v>KONG DAVUTH</v>
          </cell>
          <cell r="E88">
            <v>44586</v>
          </cell>
          <cell r="F88">
            <v>90940740</v>
          </cell>
          <cell r="G88">
            <v>37838</v>
          </cell>
          <cell r="H88" t="str">
            <v>M</v>
          </cell>
          <cell r="I88" t="str">
            <v>成型C线</v>
          </cell>
          <cell r="J88">
            <v>0</v>
          </cell>
          <cell r="K88">
            <v>0</v>
          </cell>
          <cell r="L88">
            <v>200</v>
          </cell>
          <cell r="M88">
            <v>7.69230769230769</v>
          </cell>
          <cell r="N88">
            <v>11.75</v>
          </cell>
          <cell r="O88">
            <v>0</v>
          </cell>
          <cell r="P88">
            <v>11.75</v>
          </cell>
          <cell r="Q88">
            <v>12</v>
          </cell>
          <cell r="R88">
            <v>90.3846153846154</v>
          </cell>
          <cell r="S88">
            <v>0</v>
          </cell>
          <cell r="T88">
            <v>0</v>
          </cell>
          <cell r="U88">
            <v>4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0.25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5.76923076923077</v>
          </cell>
          <cell r="AM88">
            <v>1</v>
          </cell>
          <cell r="AN88">
            <v>4.5</v>
          </cell>
          <cell r="AO88">
            <v>13</v>
          </cell>
          <cell r="AP88">
            <v>5.8</v>
          </cell>
          <cell r="AQ88">
            <v>120.453846153846</v>
          </cell>
          <cell r="AR88">
            <v>2</v>
          </cell>
          <cell r="AS88">
            <v>0.5</v>
          </cell>
        </row>
        <row r="88">
          <cell r="AU88">
            <v>0</v>
          </cell>
          <cell r="AV88">
            <v>2.49520142307692</v>
          </cell>
        </row>
        <row r="88">
          <cell r="AX88">
            <v>119.458644730769</v>
          </cell>
        </row>
        <row r="89">
          <cell r="B89">
            <v>1867</v>
          </cell>
          <cell r="C89" t="str">
            <v>កូវ ចន្ធី</v>
          </cell>
          <cell r="D89" t="str">
            <v>KOV CHANTHY</v>
          </cell>
          <cell r="E89">
            <v>44615</v>
          </cell>
          <cell r="F89">
            <v>90634279</v>
          </cell>
          <cell r="G89">
            <v>36112</v>
          </cell>
          <cell r="H89" t="str">
            <v>F</v>
          </cell>
          <cell r="I89" t="str">
            <v>成型C线</v>
          </cell>
          <cell r="J89">
            <v>0</v>
          </cell>
          <cell r="K89">
            <v>0</v>
          </cell>
          <cell r="L89">
            <v>200</v>
          </cell>
          <cell r="M89">
            <v>7.69230769230769</v>
          </cell>
          <cell r="N89">
            <v>12</v>
          </cell>
          <cell r="O89">
            <v>0</v>
          </cell>
          <cell r="P89">
            <v>12</v>
          </cell>
          <cell r="Q89">
            <v>12</v>
          </cell>
          <cell r="R89">
            <v>92.3076923076923</v>
          </cell>
          <cell r="S89">
            <v>0</v>
          </cell>
          <cell r="T89">
            <v>0</v>
          </cell>
          <cell r="U89">
            <v>6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8.65384615384615</v>
          </cell>
          <cell r="AM89">
            <v>1.5</v>
          </cell>
          <cell r="AN89">
            <v>4.6</v>
          </cell>
          <cell r="AO89">
            <v>13</v>
          </cell>
          <cell r="AP89">
            <v>6</v>
          </cell>
          <cell r="AQ89">
            <v>126.061538461538</v>
          </cell>
          <cell r="AR89">
            <v>2</v>
          </cell>
          <cell r="AS89">
            <v>0.5</v>
          </cell>
        </row>
        <row r="89">
          <cell r="AU89">
            <v>0</v>
          </cell>
          <cell r="AV89">
            <v>2.61136476923077</v>
          </cell>
        </row>
        <row r="89">
          <cell r="AX89">
            <v>124.950173692308</v>
          </cell>
        </row>
        <row r="90">
          <cell r="B90">
            <v>1707</v>
          </cell>
          <cell r="C90" t="str">
            <v>ឈៀមផាលី ខៈនិសន</v>
          </cell>
          <cell r="D90" t="str">
            <v>CHHIEMPHALY KHAKNISRN</v>
          </cell>
          <cell r="E90">
            <v>44586</v>
          </cell>
          <cell r="F90">
            <v>90946022</v>
          </cell>
          <cell r="G90">
            <v>37381</v>
          </cell>
          <cell r="H90" t="str">
            <v>M</v>
          </cell>
          <cell r="I90" t="str">
            <v>成型C线</v>
          </cell>
          <cell r="J90">
            <v>0</v>
          </cell>
          <cell r="K90">
            <v>0</v>
          </cell>
          <cell r="L90">
            <v>200</v>
          </cell>
          <cell r="M90">
            <v>7.69230769230769</v>
          </cell>
          <cell r="N90">
            <v>12</v>
          </cell>
          <cell r="O90">
            <v>0</v>
          </cell>
          <cell r="P90">
            <v>12</v>
          </cell>
          <cell r="Q90">
            <v>12</v>
          </cell>
          <cell r="R90">
            <v>92.3076923076923</v>
          </cell>
          <cell r="S90">
            <v>0</v>
          </cell>
          <cell r="T90">
            <v>0</v>
          </cell>
          <cell r="U90">
            <v>6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8.65384615384615</v>
          </cell>
          <cell r="AM90">
            <v>1.5</v>
          </cell>
          <cell r="AN90">
            <v>4.6</v>
          </cell>
          <cell r="AO90">
            <v>13</v>
          </cell>
          <cell r="AP90">
            <v>6</v>
          </cell>
          <cell r="AQ90">
            <v>126.061538461538</v>
          </cell>
          <cell r="AR90">
            <v>2</v>
          </cell>
          <cell r="AS90">
            <v>0.5</v>
          </cell>
        </row>
        <row r="90">
          <cell r="AU90">
            <v>0</v>
          </cell>
          <cell r="AV90">
            <v>2.61136476923077</v>
          </cell>
        </row>
        <row r="90">
          <cell r="AX90">
            <v>124.950173692308</v>
          </cell>
        </row>
        <row r="91">
          <cell r="B91">
            <v>1855</v>
          </cell>
          <cell r="C91" t="str">
            <v>សន សាម៉េន</v>
          </cell>
          <cell r="D91" t="str">
            <v>SORN SAMEN</v>
          </cell>
          <cell r="E91">
            <v>44614</v>
          </cell>
          <cell r="F91">
            <v>90491056</v>
          </cell>
          <cell r="G91">
            <v>30045</v>
          </cell>
          <cell r="H91" t="str">
            <v>F</v>
          </cell>
          <cell r="I91" t="str">
            <v>成型C线</v>
          </cell>
          <cell r="J91">
            <v>0</v>
          </cell>
          <cell r="K91">
            <v>0</v>
          </cell>
          <cell r="L91">
            <v>200</v>
          </cell>
          <cell r="M91">
            <v>7.69230769230769</v>
          </cell>
          <cell r="N91">
            <v>12</v>
          </cell>
          <cell r="O91">
            <v>0</v>
          </cell>
          <cell r="P91">
            <v>12</v>
          </cell>
          <cell r="Q91">
            <v>12</v>
          </cell>
          <cell r="R91">
            <v>92.3076923076923</v>
          </cell>
          <cell r="S91">
            <v>0</v>
          </cell>
          <cell r="T91">
            <v>0</v>
          </cell>
          <cell r="U91">
            <v>6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8.65384615384615</v>
          </cell>
          <cell r="AM91">
            <v>1.5</v>
          </cell>
          <cell r="AN91">
            <v>4.6</v>
          </cell>
          <cell r="AO91">
            <v>13</v>
          </cell>
          <cell r="AP91">
            <v>6</v>
          </cell>
          <cell r="AQ91">
            <v>126.061538461538</v>
          </cell>
          <cell r="AR91">
            <v>2</v>
          </cell>
          <cell r="AS91">
            <v>0.5</v>
          </cell>
        </row>
        <row r="91">
          <cell r="AU91">
            <v>0</v>
          </cell>
          <cell r="AV91">
            <v>2.61136476923077</v>
          </cell>
        </row>
        <row r="91">
          <cell r="AX91">
            <v>124.950173692308</v>
          </cell>
        </row>
        <row r="92">
          <cell r="B92">
            <v>2233</v>
          </cell>
          <cell r="C92" t="str">
            <v>សៅ ចន្នី</v>
          </cell>
          <cell r="D92" t="str">
            <v>SAO CHANNY</v>
          </cell>
          <cell r="E92">
            <v>44747</v>
          </cell>
          <cell r="F92" t="str">
            <v>090860042</v>
          </cell>
          <cell r="G92">
            <v>36581</v>
          </cell>
          <cell r="H92" t="str">
            <v>F</v>
          </cell>
          <cell r="I92" t="str">
            <v>成型C线</v>
          </cell>
          <cell r="J92">
            <v>0</v>
          </cell>
          <cell r="K92">
            <v>0</v>
          </cell>
          <cell r="L92">
            <v>200</v>
          </cell>
          <cell r="M92">
            <v>7.69230769230769</v>
          </cell>
          <cell r="N92">
            <v>12</v>
          </cell>
          <cell r="O92">
            <v>0</v>
          </cell>
          <cell r="P92">
            <v>12</v>
          </cell>
          <cell r="Q92">
            <v>12</v>
          </cell>
          <cell r="R92">
            <v>92.3076923076923</v>
          </cell>
          <cell r="S92">
            <v>0</v>
          </cell>
          <cell r="T92">
            <v>0</v>
          </cell>
          <cell r="U92">
            <v>6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8.65384615384615</v>
          </cell>
          <cell r="AM92">
            <v>1.5</v>
          </cell>
          <cell r="AN92">
            <v>4.6</v>
          </cell>
          <cell r="AO92">
            <v>13</v>
          </cell>
          <cell r="AP92">
            <v>6</v>
          </cell>
          <cell r="AQ92">
            <v>126.061538461538</v>
          </cell>
        </row>
        <row r="92">
          <cell r="AS92">
            <v>0.5</v>
          </cell>
        </row>
        <row r="92">
          <cell r="AU92">
            <v>0</v>
          </cell>
          <cell r="AV92">
            <v>2.61136476923077</v>
          </cell>
        </row>
        <row r="92">
          <cell r="AX92">
            <v>122.950173692308</v>
          </cell>
        </row>
        <row r="93">
          <cell r="B93">
            <v>2088</v>
          </cell>
          <cell r="C93" t="str">
            <v>ឃុន យឿម</v>
          </cell>
          <cell r="D93" t="str">
            <v>KHOUN YOEURM</v>
          </cell>
          <cell r="E93">
            <v>44694</v>
          </cell>
          <cell r="F93" t="str">
            <v>190879847</v>
          </cell>
          <cell r="G93">
            <v>30383</v>
          </cell>
          <cell r="H93" t="str">
            <v>F</v>
          </cell>
          <cell r="I93" t="str">
            <v>成型C线</v>
          </cell>
          <cell r="J93">
            <v>0</v>
          </cell>
          <cell r="K93">
            <v>0</v>
          </cell>
          <cell r="L93">
            <v>200</v>
          </cell>
          <cell r="M93">
            <v>7.69230769230769</v>
          </cell>
          <cell r="N93">
            <v>9</v>
          </cell>
          <cell r="O93">
            <v>0</v>
          </cell>
          <cell r="P93">
            <v>9</v>
          </cell>
          <cell r="Q93">
            <v>9</v>
          </cell>
          <cell r="R93">
            <v>69.2307692307692</v>
          </cell>
          <cell r="S93">
            <v>0</v>
          </cell>
          <cell r="T93">
            <v>0</v>
          </cell>
          <cell r="U93">
            <v>6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8.65384615384615</v>
          </cell>
          <cell r="AM93">
            <v>1.5</v>
          </cell>
          <cell r="AN93">
            <v>3.4</v>
          </cell>
          <cell r="AO93">
            <v>13</v>
          </cell>
          <cell r="AP93">
            <v>4.5</v>
          </cell>
          <cell r="AQ93">
            <v>100.284615384615</v>
          </cell>
          <cell r="AR93">
            <v>2</v>
          </cell>
          <cell r="AS93">
            <v>0.5</v>
          </cell>
        </row>
        <row r="93">
          <cell r="AU93">
            <v>0</v>
          </cell>
          <cell r="AV93">
            <v>2.07739580769231</v>
          </cell>
        </row>
        <row r="93">
          <cell r="AX93">
            <v>99.7072195769231</v>
          </cell>
        </row>
        <row r="94">
          <cell r="B94">
            <v>1948</v>
          </cell>
          <cell r="C94" t="str">
            <v>មាឃ​ ចន្ធី</v>
          </cell>
          <cell r="D94" t="str">
            <v>MEAK CHANTHY</v>
          </cell>
          <cell r="E94">
            <v>44630</v>
          </cell>
          <cell r="F94">
            <v>90563223</v>
          </cell>
          <cell r="G94">
            <v>28399</v>
          </cell>
          <cell r="H94" t="str">
            <v>F</v>
          </cell>
          <cell r="I94" t="str">
            <v>成型C线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11</v>
          </cell>
          <cell r="O94">
            <v>0</v>
          </cell>
          <cell r="P94">
            <v>11</v>
          </cell>
          <cell r="Q94">
            <v>11</v>
          </cell>
          <cell r="R94">
            <v>84.6153846153846</v>
          </cell>
          <cell r="S94">
            <v>0</v>
          </cell>
          <cell r="T94">
            <v>0</v>
          </cell>
          <cell r="U94">
            <v>6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8.65384615384615</v>
          </cell>
          <cell r="AM94">
            <v>1.5</v>
          </cell>
          <cell r="AN94">
            <v>4.2</v>
          </cell>
          <cell r="AO94">
            <v>13</v>
          </cell>
          <cell r="AP94">
            <v>5.5</v>
          </cell>
          <cell r="AQ94">
            <v>117.469230769231</v>
          </cell>
          <cell r="AR94">
            <v>2</v>
          </cell>
          <cell r="AS94">
            <v>0.5</v>
          </cell>
        </row>
        <row r="94">
          <cell r="AU94">
            <v>0</v>
          </cell>
          <cell r="AV94">
            <v>2.43337511538461</v>
          </cell>
        </row>
        <row r="94">
          <cell r="AX94">
            <v>116.535855653846</v>
          </cell>
        </row>
        <row r="95">
          <cell r="B95">
            <v>2222</v>
          </cell>
          <cell r="C95" t="str">
            <v>ស៊ាន សាភន</v>
          </cell>
          <cell r="D95" t="str">
            <v>SEAN SAPHORN</v>
          </cell>
          <cell r="E95">
            <v>44744</v>
          </cell>
          <cell r="F95" t="str">
            <v>090796667</v>
          </cell>
          <cell r="G95">
            <v>36631</v>
          </cell>
          <cell r="H95" t="str">
            <v>M</v>
          </cell>
          <cell r="I95" t="e">
            <v>#N/A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10</v>
          </cell>
          <cell r="O95">
            <v>0</v>
          </cell>
          <cell r="P95">
            <v>10</v>
          </cell>
          <cell r="Q95">
            <v>11</v>
          </cell>
          <cell r="R95">
            <v>76.9230769230769</v>
          </cell>
          <cell r="S95">
            <v>0</v>
          </cell>
          <cell r="T95">
            <v>0</v>
          </cell>
          <cell r="U95">
            <v>4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5.76923076923077</v>
          </cell>
          <cell r="AM95">
            <v>1</v>
          </cell>
          <cell r="AN95">
            <v>3.8</v>
          </cell>
          <cell r="AO95">
            <v>13</v>
          </cell>
          <cell r="AP95">
            <v>5</v>
          </cell>
          <cell r="AQ95">
            <v>105.492307692308</v>
          </cell>
        </row>
        <row r="95">
          <cell r="AS95">
            <v>0.5</v>
          </cell>
        </row>
        <row r="95">
          <cell r="AU95">
            <v>0</v>
          </cell>
          <cell r="AV95">
            <v>2.18527315384615</v>
          </cell>
        </row>
        <row r="95">
          <cell r="AX95">
            <v>102.807034538462</v>
          </cell>
        </row>
        <row r="96">
          <cell r="B96">
            <v>1900</v>
          </cell>
          <cell r="C96" t="str">
            <v>សុខ ស្រីម៉ៅ</v>
          </cell>
          <cell r="D96" t="str">
            <v>SOK SREYMAO</v>
          </cell>
          <cell r="E96">
            <v>44623</v>
          </cell>
          <cell r="F96">
            <v>90658822</v>
          </cell>
          <cell r="G96">
            <v>30653</v>
          </cell>
          <cell r="H96" t="str">
            <v>F</v>
          </cell>
          <cell r="I96" t="str">
            <v>成型C线</v>
          </cell>
          <cell r="J96">
            <v>0</v>
          </cell>
          <cell r="K96">
            <v>0</v>
          </cell>
          <cell r="L96">
            <v>200</v>
          </cell>
          <cell r="M96">
            <v>7.69230769230769</v>
          </cell>
          <cell r="N96">
            <v>12</v>
          </cell>
          <cell r="O96">
            <v>0</v>
          </cell>
          <cell r="P96">
            <v>12</v>
          </cell>
          <cell r="Q96">
            <v>12</v>
          </cell>
          <cell r="R96">
            <v>92.3076923076923</v>
          </cell>
          <cell r="S96">
            <v>0</v>
          </cell>
          <cell r="T96">
            <v>0</v>
          </cell>
          <cell r="U96">
            <v>6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8.65384615384615</v>
          </cell>
          <cell r="AM96">
            <v>1.5</v>
          </cell>
          <cell r="AN96">
            <v>4.6</v>
          </cell>
          <cell r="AO96">
            <v>13</v>
          </cell>
          <cell r="AP96">
            <v>6</v>
          </cell>
          <cell r="AQ96">
            <v>126.061538461538</v>
          </cell>
          <cell r="AR96">
            <v>2</v>
          </cell>
          <cell r="AS96">
            <v>0.5</v>
          </cell>
        </row>
        <row r="96">
          <cell r="AU96">
            <v>0</v>
          </cell>
          <cell r="AV96">
            <v>2.61136476923077</v>
          </cell>
        </row>
        <row r="96">
          <cell r="AX96">
            <v>124.950173692308</v>
          </cell>
        </row>
        <row r="97">
          <cell r="B97" t="str">
            <v>合计：</v>
          </cell>
          <cell r="C97" t="str">
            <v>成型C线</v>
          </cell>
          <cell r="D97">
            <v>22</v>
          </cell>
        </row>
        <row r="97">
          <cell r="L97">
            <v>4400</v>
          </cell>
          <cell r="M97">
            <v>169.230769230769</v>
          </cell>
          <cell r="N97">
            <v>242.75</v>
          </cell>
          <cell r="O97">
            <v>0</v>
          </cell>
          <cell r="P97">
            <v>242.75</v>
          </cell>
          <cell r="Q97">
            <v>247</v>
          </cell>
          <cell r="R97">
            <v>1867.30769230769</v>
          </cell>
          <cell r="S97">
            <v>0</v>
          </cell>
          <cell r="T97">
            <v>0</v>
          </cell>
          <cell r="U97">
            <v>118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1.25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</v>
          </cell>
          <cell r="AH97">
            <v>0</v>
          </cell>
          <cell r="AI97">
            <v>0</v>
          </cell>
          <cell r="AJ97">
            <v>30</v>
          </cell>
          <cell r="AK97">
            <v>13.8461538461538</v>
          </cell>
          <cell r="AL97">
            <v>170.192307692308</v>
          </cell>
          <cell r="AM97">
            <v>29.5</v>
          </cell>
          <cell r="AN97">
            <v>92.9</v>
          </cell>
          <cell r="AO97">
            <v>286</v>
          </cell>
          <cell r="AP97">
            <v>121.3</v>
          </cell>
          <cell r="AQ97">
            <v>2581.04615384615</v>
          </cell>
          <cell r="AR97">
            <v>48</v>
          </cell>
          <cell r="AS97">
            <v>11</v>
          </cell>
          <cell r="AT97">
            <v>0</v>
          </cell>
          <cell r="AU97">
            <v>0</v>
          </cell>
          <cell r="AV97">
            <v>55.1970760769231</v>
          </cell>
          <cell r="AW97">
            <v>0</v>
          </cell>
          <cell r="AX97">
            <v>2562.84907776923</v>
          </cell>
        </row>
        <row r="98">
          <cell r="B98">
            <v>2089</v>
          </cell>
          <cell r="C98" t="str">
            <v>ភា រ៉ា</v>
          </cell>
          <cell r="D98" t="str">
            <v>PHEA RA</v>
          </cell>
          <cell r="E98">
            <v>44694</v>
          </cell>
          <cell r="F98" t="str">
            <v>090883664</v>
          </cell>
          <cell r="G98">
            <v>33420</v>
          </cell>
          <cell r="H98" t="str">
            <v>M</v>
          </cell>
          <cell r="I98" t="str">
            <v>成型D线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12</v>
          </cell>
          <cell r="O98">
            <v>0</v>
          </cell>
          <cell r="P98">
            <v>12</v>
          </cell>
          <cell r="Q98">
            <v>12</v>
          </cell>
          <cell r="R98">
            <v>92.3076923076923</v>
          </cell>
          <cell r="S98">
            <v>0</v>
          </cell>
          <cell r="T98">
            <v>0</v>
          </cell>
          <cell r="U98">
            <v>6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8.65384615384615</v>
          </cell>
          <cell r="AM98">
            <v>1.5</v>
          </cell>
          <cell r="AN98">
            <v>4.6</v>
          </cell>
          <cell r="AO98">
            <v>13</v>
          </cell>
          <cell r="AP98">
            <v>6</v>
          </cell>
          <cell r="AQ98">
            <v>126.061538461538</v>
          </cell>
          <cell r="AR98">
            <v>2</v>
          </cell>
          <cell r="AS98">
            <v>0.5</v>
          </cell>
        </row>
        <row r="98">
          <cell r="AU98">
            <v>0</v>
          </cell>
          <cell r="AV98">
            <v>2.61136476923077</v>
          </cell>
        </row>
        <row r="98">
          <cell r="AX98">
            <v>124.950173692308</v>
          </cell>
        </row>
        <row r="99">
          <cell r="B99">
            <v>1105</v>
          </cell>
          <cell r="C99" t="str">
            <v>លន់ ស្រីនីត</v>
          </cell>
          <cell r="D99" t="str">
            <v>LUN SREYNITH</v>
          </cell>
          <cell r="E99">
            <v>44419</v>
          </cell>
          <cell r="F99" t="str">
            <v>090912156</v>
          </cell>
          <cell r="G99">
            <v>37335</v>
          </cell>
          <cell r="H99" t="str">
            <v>F</v>
          </cell>
          <cell r="I99" t="str">
            <v>成型D线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12</v>
          </cell>
          <cell r="O99">
            <v>0</v>
          </cell>
          <cell r="P99">
            <v>12</v>
          </cell>
          <cell r="Q99">
            <v>12</v>
          </cell>
          <cell r="R99">
            <v>92.3076923076923</v>
          </cell>
          <cell r="S99">
            <v>0</v>
          </cell>
          <cell r="T99">
            <v>0</v>
          </cell>
          <cell r="U99">
            <v>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8.65384615384615</v>
          </cell>
          <cell r="AM99">
            <v>1.5</v>
          </cell>
          <cell r="AN99">
            <v>4.6</v>
          </cell>
          <cell r="AO99">
            <v>13</v>
          </cell>
          <cell r="AP99">
            <v>6</v>
          </cell>
          <cell r="AQ99">
            <v>126.061538461538</v>
          </cell>
          <cell r="AR99">
            <v>2</v>
          </cell>
          <cell r="AS99">
            <v>0.5</v>
          </cell>
        </row>
        <row r="99">
          <cell r="AU99">
            <v>0</v>
          </cell>
          <cell r="AV99">
            <v>2.61136476923077</v>
          </cell>
        </row>
        <row r="99">
          <cell r="AX99">
            <v>124.950173692308</v>
          </cell>
        </row>
        <row r="100">
          <cell r="B100">
            <v>1106</v>
          </cell>
          <cell r="C100" t="str">
            <v>ឡន លីសារ</v>
          </cell>
          <cell r="D100" t="str">
            <v>LORN LISA</v>
          </cell>
          <cell r="E100">
            <v>44419</v>
          </cell>
          <cell r="F100" t="str">
            <v>090943402</v>
          </cell>
          <cell r="G100">
            <v>37590</v>
          </cell>
          <cell r="H100" t="str">
            <v>F</v>
          </cell>
          <cell r="I100" t="str">
            <v>成型D线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8</v>
          </cell>
          <cell r="O100">
            <v>0</v>
          </cell>
          <cell r="P100">
            <v>8</v>
          </cell>
          <cell r="Q100">
            <v>8</v>
          </cell>
          <cell r="R100">
            <v>61.5384615384615</v>
          </cell>
          <cell r="S100">
            <v>0</v>
          </cell>
          <cell r="T100">
            <v>0</v>
          </cell>
          <cell r="U100">
            <v>4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5.76923076923077</v>
          </cell>
          <cell r="AM100">
            <v>1</v>
          </cell>
          <cell r="AN100">
            <v>3</v>
          </cell>
          <cell r="AO100">
            <v>13</v>
          </cell>
          <cell r="AP100">
            <v>4</v>
          </cell>
          <cell r="AQ100">
            <v>88.3076923076923</v>
          </cell>
          <cell r="AR100">
            <v>2</v>
          </cell>
          <cell r="AS100">
            <v>0.5</v>
          </cell>
        </row>
        <row r="100">
          <cell r="AU100">
            <v>0</v>
          </cell>
          <cell r="AV100">
            <v>2</v>
          </cell>
        </row>
        <row r="100">
          <cell r="AX100">
            <v>87.8076923076923</v>
          </cell>
        </row>
        <row r="101">
          <cell r="B101">
            <v>1117</v>
          </cell>
          <cell r="C101" t="str">
            <v>ឌាន​ សីហា​</v>
          </cell>
          <cell r="D101" t="str">
            <v>DEAM SEYHA</v>
          </cell>
          <cell r="E101">
            <v>44419</v>
          </cell>
          <cell r="F101" t="str">
            <v>090945269</v>
          </cell>
          <cell r="G101">
            <v>37511</v>
          </cell>
          <cell r="H101" t="str">
            <v>F</v>
          </cell>
          <cell r="I101" t="str">
            <v>成型D线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12</v>
          </cell>
          <cell r="O101">
            <v>0</v>
          </cell>
          <cell r="P101">
            <v>12</v>
          </cell>
          <cell r="Q101">
            <v>12</v>
          </cell>
          <cell r="R101">
            <v>92.3076923076923</v>
          </cell>
          <cell r="S101">
            <v>0</v>
          </cell>
          <cell r="T101">
            <v>0</v>
          </cell>
          <cell r="U101">
            <v>6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8.65384615384615</v>
          </cell>
          <cell r="AM101">
            <v>1.5</v>
          </cell>
          <cell r="AN101">
            <v>4.6</v>
          </cell>
          <cell r="AO101">
            <v>13</v>
          </cell>
          <cell r="AP101">
            <v>6</v>
          </cell>
          <cell r="AQ101">
            <v>126.061538461538</v>
          </cell>
          <cell r="AR101">
            <v>2</v>
          </cell>
          <cell r="AS101">
            <v>0.5</v>
          </cell>
        </row>
        <row r="101">
          <cell r="AU101">
            <v>0</v>
          </cell>
          <cell r="AV101">
            <v>2.61136476923077</v>
          </cell>
        </row>
        <row r="101">
          <cell r="AX101">
            <v>124.950173692308</v>
          </cell>
        </row>
        <row r="102">
          <cell r="B102">
            <v>1151</v>
          </cell>
          <cell r="C102" t="str">
            <v>សោម នី</v>
          </cell>
          <cell r="D102" t="str">
            <v>SOM NY</v>
          </cell>
          <cell r="E102">
            <v>44422</v>
          </cell>
          <cell r="F102" t="str">
            <v>090703707</v>
          </cell>
          <cell r="G102">
            <v>29351</v>
          </cell>
          <cell r="H102" t="str">
            <v>F</v>
          </cell>
          <cell r="I102" t="str">
            <v>成型D线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12</v>
          </cell>
          <cell r="O102">
            <v>0</v>
          </cell>
          <cell r="P102">
            <v>12</v>
          </cell>
          <cell r="Q102">
            <v>12</v>
          </cell>
          <cell r="R102">
            <v>92.3076923076923</v>
          </cell>
          <cell r="S102">
            <v>0</v>
          </cell>
          <cell r="T102">
            <v>0</v>
          </cell>
          <cell r="U102">
            <v>6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8.65384615384615</v>
          </cell>
          <cell r="AM102">
            <v>1.5</v>
          </cell>
          <cell r="AN102">
            <v>4.6</v>
          </cell>
          <cell r="AO102">
            <v>13</v>
          </cell>
          <cell r="AP102">
            <v>6</v>
          </cell>
          <cell r="AQ102">
            <v>126.061538461538</v>
          </cell>
          <cell r="AR102">
            <v>2</v>
          </cell>
          <cell r="AS102">
            <v>0.5</v>
          </cell>
        </row>
        <row r="102">
          <cell r="AU102">
            <v>0</v>
          </cell>
          <cell r="AV102">
            <v>2.61136476923077</v>
          </cell>
        </row>
        <row r="102">
          <cell r="AX102">
            <v>124.950173692308</v>
          </cell>
        </row>
        <row r="103">
          <cell r="B103">
            <v>1232</v>
          </cell>
          <cell r="C103" t="str">
            <v>នៅ ម៉ាឡា</v>
          </cell>
          <cell r="D103" t="str">
            <v>NAOMALA</v>
          </cell>
          <cell r="E103">
            <v>44482</v>
          </cell>
          <cell r="F103" t="str">
            <v>090589971</v>
          </cell>
          <cell r="G103">
            <v>30446</v>
          </cell>
          <cell r="H103" t="str">
            <v>F</v>
          </cell>
          <cell r="I103" t="str">
            <v>成型D线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12</v>
          </cell>
          <cell r="O103">
            <v>0</v>
          </cell>
          <cell r="P103">
            <v>12</v>
          </cell>
          <cell r="Q103">
            <v>12</v>
          </cell>
          <cell r="R103">
            <v>92.3076923076923</v>
          </cell>
          <cell r="S103">
            <v>0</v>
          </cell>
          <cell r="T103">
            <v>0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8.65384615384615</v>
          </cell>
          <cell r="AM103">
            <v>1.5</v>
          </cell>
          <cell r="AN103">
            <v>4.6</v>
          </cell>
          <cell r="AO103">
            <v>13</v>
          </cell>
          <cell r="AP103">
            <v>6</v>
          </cell>
          <cell r="AQ103">
            <v>126.061538461538</v>
          </cell>
          <cell r="AR103">
            <v>2</v>
          </cell>
          <cell r="AS103">
            <v>0.5</v>
          </cell>
        </row>
        <row r="103">
          <cell r="AU103">
            <v>0</v>
          </cell>
          <cell r="AV103">
            <v>2.61136476923077</v>
          </cell>
        </row>
        <row r="103">
          <cell r="AX103">
            <v>124.950173692308</v>
          </cell>
        </row>
        <row r="104">
          <cell r="B104">
            <v>2085</v>
          </cell>
          <cell r="C104" t="str">
            <v>ឡាយ វិឡា</v>
          </cell>
          <cell r="D104" t="str">
            <v>LAY VILA</v>
          </cell>
          <cell r="E104">
            <v>44693</v>
          </cell>
          <cell r="F104" t="str">
            <v>090566734</v>
          </cell>
          <cell r="G104">
            <v>30566</v>
          </cell>
          <cell r="H104" t="str">
            <v>F</v>
          </cell>
          <cell r="I104" t="str">
            <v>成型D线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12</v>
          </cell>
          <cell r="O104">
            <v>0</v>
          </cell>
          <cell r="P104">
            <v>12</v>
          </cell>
          <cell r="Q104">
            <v>12</v>
          </cell>
          <cell r="R104">
            <v>92.3076923076923</v>
          </cell>
          <cell r="S104">
            <v>0</v>
          </cell>
          <cell r="T104">
            <v>0</v>
          </cell>
          <cell r="U104">
            <v>4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5.76923076923077</v>
          </cell>
          <cell r="AM104">
            <v>1</v>
          </cell>
          <cell r="AN104">
            <v>4.6</v>
          </cell>
          <cell r="AO104">
            <v>13</v>
          </cell>
          <cell r="AP104">
            <v>6</v>
          </cell>
          <cell r="AQ104">
            <v>122.676923076923</v>
          </cell>
          <cell r="AR104">
            <v>2</v>
          </cell>
          <cell r="AS104">
            <v>0.5</v>
          </cell>
        </row>
        <row r="104">
          <cell r="AU104">
            <v>0</v>
          </cell>
          <cell r="AV104">
            <v>2.54125246153846</v>
          </cell>
        </row>
        <row r="104">
          <cell r="AX104">
            <v>121.635670615385</v>
          </cell>
        </row>
        <row r="105">
          <cell r="B105">
            <v>287</v>
          </cell>
          <cell r="C105" t="str">
            <v>អែល ស៊ីម</v>
          </cell>
          <cell r="D105" t="str">
            <v>ERL SOEM</v>
          </cell>
          <cell r="E105">
            <v>44109</v>
          </cell>
          <cell r="F105" t="str">
            <v>090547310</v>
          </cell>
          <cell r="G105">
            <v>30026</v>
          </cell>
          <cell r="H105" t="str">
            <v>M</v>
          </cell>
          <cell r="I105" t="str">
            <v>成型D线</v>
          </cell>
          <cell r="J105">
            <v>0</v>
          </cell>
          <cell r="K105">
            <v>1</v>
          </cell>
          <cell r="L105">
            <v>200</v>
          </cell>
          <cell r="M105">
            <v>7.69230769230769</v>
          </cell>
          <cell r="N105">
            <v>10.5</v>
          </cell>
          <cell r="O105">
            <v>0</v>
          </cell>
          <cell r="P105">
            <v>10.5</v>
          </cell>
          <cell r="Q105">
            <v>11</v>
          </cell>
          <cell r="R105">
            <v>80.7692307692308</v>
          </cell>
          <cell r="S105">
            <v>0</v>
          </cell>
          <cell r="T105">
            <v>0</v>
          </cell>
          <cell r="U105">
            <v>4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0.5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5.76923076923077</v>
          </cell>
          <cell r="AM105">
            <v>1</v>
          </cell>
          <cell r="AN105">
            <v>4</v>
          </cell>
          <cell r="AO105">
            <v>13</v>
          </cell>
          <cell r="AP105">
            <v>5.2</v>
          </cell>
          <cell r="AQ105">
            <v>109.738461538462</v>
          </cell>
          <cell r="AR105">
            <v>3</v>
          </cell>
          <cell r="AS105">
            <v>0.5</v>
          </cell>
        </row>
        <row r="105">
          <cell r="AU105">
            <v>0</v>
          </cell>
          <cell r="AV105">
            <v>2.27323223076923</v>
          </cell>
        </row>
        <row r="105">
          <cell r="AX105">
            <v>109.965229307692</v>
          </cell>
        </row>
        <row r="106">
          <cell r="B106">
            <v>907</v>
          </cell>
          <cell r="C106" t="str">
            <v>ទូច មករា</v>
          </cell>
          <cell r="D106" t="str">
            <v>THOUCH MAKARA</v>
          </cell>
          <cell r="E106">
            <v>44321</v>
          </cell>
          <cell r="F106" t="str">
            <v>070254604</v>
          </cell>
          <cell r="G106">
            <v>35457</v>
          </cell>
          <cell r="H106" t="str">
            <v>M</v>
          </cell>
          <cell r="I106" t="str">
            <v>成型D线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12</v>
          </cell>
          <cell r="O106">
            <v>0</v>
          </cell>
          <cell r="P106">
            <v>12</v>
          </cell>
          <cell r="Q106">
            <v>12</v>
          </cell>
          <cell r="R106">
            <v>92.3076923076923</v>
          </cell>
          <cell r="S106">
            <v>0</v>
          </cell>
          <cell r="T106">
            <v>0</v>
          </cell>
          <cell r="U106">
            <v>6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8.65384615384615</v>
          </cell>
          <cell r="AM106">
            <v>1.5</v>
          </cell>
          <cell r="AN106">
            <v>4.6</v>
          </cell>
          <cell r="AO106">
            <v>13</v>
          </cell>
          <cell r="AP106">
            <v>6</v>
          </cell>
          <cell r="AQ106">
            <v>126.061538461538</v>
          </cell>
          <cell r="AR106">
            <v>2</v>
          </cell>
          <cell r="AS106">
            <v>0.5</v>
          </cell>
        </row>
        <row r="106">
          <cell r="AU106">
            <v>0</v>
          </cell>
          <cell r="AV106">
            <v>2.61136476923077</v>
          </cell>
        </row>
        <row r="106">
          <cell r="AX106">
            <v>124.950173692308</v>
          </cell>
        </row>
        <row r="107">
          <cell r="B107">
            <v>574</v>
          </cell>
          <cell r="C107" t="str">
            <v>ញ៉ាញ់ ចិន្តា</v>
          </cell>
          <cell r="D107" t="str">
            <v>NHANH CHENDA</v>
          </cell>
          <cell r="E107">
            <v>44140</v>
          </cell>
          <cell r="F107" t="str">
            <v>090719096</v>
          </cell>
          <cell r="G107">
            <v>34265</v>
          </cell>
          <cell r="H107" t="str">
            <v>F</v>
          </cell>
          <cell r="I107" t="e">
            <v>#N/A</v>
          </cell>
          <cell r="J107">
            <v>0</v>
          </cell>
          <cell r="K107">
            <v>1</v>
          </cell>
          <cell r="L107">
            <v>200</v>
          </cell>
          <cell r="M107">
            <v>7.69230769230769</v>
          </cell>
          <cell r="N107">
            <v>9</v>
          </cell>
          <cell r="O107">
            <v>0</v>
          </cell>
          <cell r="P107">
            <v>9</v>
          </cell>
          <cell r="Q107">
            <v>12</v>
          </cell>
          <cell r="R107">
            <v>69.2307692307692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3.4</v>
          </cell>
          <cell r="AO107">
            <v>13</v>
          </cell>
          <cell r="AP107">
            <v>4.5</v>
          </cell>
          <cell r="AQ107">
            <v>90.1307692307692</v>
          </cell>
          <cell r="AR107">
            <v>3</v>
          </cell>
          <cell r="AS107">
            <v>0.5</v>
          </cell>
        </row>
        <row r="107">
          <cell r="AU107">
            <v>0</v>
          </cell>
          <cell r="AV107">
            <v>2</v>
          </cell>
        </row>
        <row r="107">
          <cell r="AX107">
            <v>90.6307692307692</v>
          </cell>
        </row>
        <row r="108">
          <cell r="B108">
            <v>699</v>
          </cell>
          <cell r="C108" t="str">
            <v>ណន សាម៉ុល</v>
          </cell>
          <cell r="D108" t="str">
            <v>NON SAMOL</v>
          </cell>
          <cell r="E108">
            <v>44200</v>
          </cell>
          <cell r="F108" t="str">
            <v>090903843</v>
          </cell>
          <cell r="G108">
            <v>36634</v>
          </cell>
          <cell r="H108" t="str">
            <v>M</v>
          </cell>
          <cell r="I108" t="str">
            <v>成型D线</v>
          </cell>
          <cell r="J108">
            <v>0</v>
          </cell>
          <cell r="K108">
            <v>0</v>
          </cell>
          <cell r="L108">
            <v>200</v>
          </cell>
          <cell r="M108">
            <v>7.69230769230769</v>
          </cell>
          <cell r="N108">
            <v>12</v>
          </cell>
          <cell r="O108">
            <v>0</v>
          </cell>
          <cell r="P108">
            <v>12</v>
          </cell>
          <cell r="Q108">
            <v>12</v>
          </cell>
          <cell r="R108">
            <v>92.3076923076923</v>
          </cell>
          <cell r="S108">
            <v>0</v>
          </cell>
          <cell r="T108">
            <v>0</v>
          </cell>
          <cell r="U108">
            <v>6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8.65384615384615</v>
          </cell>
          <cell r="AM108">
            <v>1.5</v>
          </cell>
          <cell r="AN108">
            <v>4.6</v>
          </cell>
          <cell r="AO108">
            <v>13</v>
          </cell>
          <cell r="AP108">
            <v>6</v>
          </cell>
          <cell r="AQ108">
            <v>126.061538461538</v>
          </cell>
          <cell r="AR108">
            <v>3</v>
          </cell>
          <cell r="AS108">
            <v>0.5</v>
          </cell>
        </row>
        <row r="108">
          <cell r="AU108">
            <v>0</v>
          </cell>
          <cell r="AV108">
            <v>2.61136476923077</v>
          </cell>
        </row>
        <row r="108">
          <cell r="AX108">
            <v>125.950173692308</v>
          </cell>
        </row>
        <row r="109">
          <cell r="B109">
            <v>922</v>
          </cell>
          <cell r="C109" t="str">
            <v>សឿន ស៊ីណាត</v>
          </cell>
          <cell r="D109" t="str">
            <v>SOEUN SINAT</v>
          </cell>
          <cell r="E109">
            <v>44326</v>
          </cell>
          <cell r="F109" t="str">
            <v>090860991</v>
          </cell>
          <cell r="G109">
            <v>32152</v>
          </cell>
          <cell r="H109" t="str">
            <v>F</v>
          </cell>
          <cell r="I109" t="str">
            <v>成型D线</v>
          </cell>
          <cell r="J109">
            <v>0</v>
          </cell>
          <cell r="K109">
            <v>0</v>
          </cell>
          <cell r="L109">
            <v>200</v>
          </cell>
          <cell r="M109">
            <v>7.69230769230769</v>
          </cell>
          <cell r="N109">
            <v>12</v>
          </cell>
          <cell r="O109">
            <v>0</v>
          </cell>
          <cell r="P109">
            <v>12</v>
          </cell>
          <cell r="Q109">
            <v>12</v>
          </cell>
          <cell r="R109">
            <v>92.3076923076923</v>
          </cell>
          <cell r="S109">
            <v>0</v>
          </cell>
          <cell r="T109">
            <v>0</v>
          </cell>
          <cell r="U109">
            <v>6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8.65384615384615</v>
          </cell>
          <cell r="AM109">
            <v>1.5</v>
          </cell>
          <cell r="AN109">
            <v>4.6</v>
          </cell>
          <cell r="AO109">
            <v>13</v>
          </cell>
          <cell r="AP109">
            <v>6</v>
          </cell>
          <cell r="AQ109">
            <v>126.061538461538</v>
          </cell>
          <cell r="AR109">
            <v>2</v>
          </cell>
          <cell r="AS109">
            <v>0.5</v>
          </cell>
        </row>
        <row r="109">
          <cell r="AU109">
            <v>0</v>
          </cell>
          <cell r="AV109">
            <v>2.61136476923077</v>
          </cell>
        </row>
        <row r="109">
          <cell r="AX109">
            <v>124.950173692308</v>
          </cell>
        </row>
        <row r="110">
          <cell r="B110">
            <v>1011</v>
          </cell>
          <cell r="C110" t="str">
            <v>ញ៉ែម សុភា</v>
          </cell>
          <cell r="D110" t="str">
            <v>NHEM SOPHEA </v>
          </cell>
          <cell r="E110">
            <v>44404</v>
          </cell>
          <cell r="F110" t="str">
            <v>090852226</v>
          </cell>
          <cell r="G110">
            <v>35226</v>
          </cell>
          <cell r="H110" t="str">
            <v>M</v>
          </cell>
          <cell r="I110" t="str">
            <v>成型D线</v>
          </cell>
          <cell r="J110">
            <v>0</v>
          </cell>
          <cell r="K110">
            <v>0</v>
          </cell>
          <cell r="L110">
            <v>200</v>
          </cell>
          <cell r="M110">
            <v>7.69230769230769</v>
          </cell>
          <cell r="N110">
            <v>9</v>
          </cell>
          <cell r="O110">
            <v>0</v>
          </cell>
          <cell r="P110">
            <v>9</v>
          </cell>
          <cell r="Q110">
            <v>9</v>
          </cell>
          <cell r="R110">
            <v>69.2307692307692</v>
          </cell>
          <cell r="S110">
            <v>0</v>
          </cell>
          <cell r="T110">
            <v>0</v>
          </cell>
          <cell r="U110">
            <v>6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8.65384615384615</v>
          </cell>
          <cell r="AM110">
            <v>1.5</v>
          </cell>
          <cell r="AN110">
            <v>3.4</v>
          </cell>
          <cell r="AO110">
            <v>13</v>
          </cell>
          <cell r="AP110">
            <v>4.5</v>
          </cell>
          <cell r="AQ110">
            <v>100.284615384615</v>
          </cell>
          <cell r="AR110">
            <v>2</v>
          </cell>
          <cell r="AS110">
            <v>0.5</v>
          </cell>
        </row>
        <row r="110">
          <cell r="AU110">
            <v>0</v>
          </cell>
          <cell r="AV110">
            <v>2.07739580769231</v>
          </cell>
        </row>
        <row r="110">
          <cell r="AX110">
            <v>99.7072195769231</v>
          </cell>
        </row>
        <row r="111">
          <cell r="B111">
            <v>1390</v>
          </cell>
          <cell r="C111" t="str">
            <v>ឥន ស្រីមុំ</v>
          </cell>
          <cell r="D111" t="str">
            <v>EN SREYMOM</v>
          </cell>
          <cell r="E111">
            <v>44531</v>
          </cell>
          <cell r="F111">
            <v>90637361</v>
          </cell>
          <cell r="G111">
            <v>30591</v>
          </cell>
          <cell r="H111" t="str">
            <v>F</v>
          </cell>
          <cell r="I111" t="str">
            <v>成型D线</v>
          </cell>
          <cell r="J111">
            <v>0</v>
          </cell>
          <cell r="K111">
            <v>0</v>
          </cell>
          <cell r="L111">
            <v>200</v>
          </cell>
          <cell r="M111">
            <v>7.69230769230769</v>
          </cell>
          <cell r="N111">
            <v>12</v>
          </cell>
          <cell r="O111">
            <v>0</v>
          </cell>
          <cell r="P111">
            <v>12</v>
          </cell>
          <cell r="Q111">
            <v>12</v>
          </cell>
          <cell r="R111">
            <v>92.3076923076923</v>
          </cell>
          <cell r="S111">
            <v>0</v>
          </cell>
          <cell r="T111">
            <v>0</v>
          </cell>
          <cell r="U111">
            <v>6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8.65384615384615</v>
          </cell>
          <cell r="AM111">
            <v>1.5</v>
          </cell>
          <cell r="AN111">
            <v>4.6</v>
          </cell>
          <cell r="AO111">
            <v>13</v>
          </cell>
          <cell r="AP111">
            <v>6</v>
          </cell>
          <cell r="AQ111">
            <v>126.061538461538</v>
          </cell>
          <cell r="AR111">
            <v>2</v>
          </cell>
          <cell r="AS111">
            <v>0.5</v>
          </cell>
        </row>
        <row r="111">
          <cell r="AU111">
            <v>0</v>
          </cell>
          <cell r="AV111">
            <v>2.61136476923077</v>
          </cell>
        </row>
        <row r="111">
          <cell r="AX111">
            <v>124.950173692308</v>
          </cell>
        </row>
        <row r="112">
          <cell r="B112">
            <v>1472</v>
          </cell>
          <cell r="C112" t="str">
            <v>ស​​ ស្រី​​ ពៅ</v>
          </cell>
          <cell r="D112" t="str">
            <v>SOR SREYPOV</v>
          </cell>
          <cell r="E112">
            <v>44551</v>
          </cell>
          <cell r="F112">
            <v>90941376</v>
          </cell>
          <cell r="G112">
            <v>36913</v>
          </cell>
          <cell r="H112" t="str">
            <v>F</v>
          </cell>
          <cell r="I112" t="str">
            <v>成型D线</v>
          </cell>
          <cell r="J112">
            <v>0</v>
          </cell>
          <cell r="K112">
            <v>0</v>
          </cell>
          <cell r="L112">
            <v>200</v>
          </cell>
          <cell r="M112">
            <v>7.69230769230769</v>
          </cell>
          <cell r="N112">
            <v>12</v>
          </cell>
          <cell r="O112">
            <v>0</v>
          </cell>
          <cell r="P112">
            <v>12</v>
          </cell>
          <cell r="Q112">
            <v>12</v>
          </cell>
          <cell r="R112">
            <v>92.3076923076923</v>
          </cell>
          <cell r="S112">
            <v>0</v>
          </cell>
          <cell r="T112">
            <v>0</v>
          </cell>
          <cell r="U112">
            <v>6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8.65384615384615</v>
          </cell>
          <cell r="AM112">
            <v>1.5</v>
          </cell>
          <cell r="AN112">
            <v>4.6</v>
          </cell>
          <cell r="AO112">
            <v>13</v>
          </cell>
          <cell r="AP112">
            <v>6</v>
          </cell>
          <cell r="AQ112">
            <v>126.061538461538</v>
          </cell>
          <cell r="AR112">
            <v>2</v>
          </cell>
          <cell r="AS112">
            <v>0.5</v>
          </cell>
        </row>
        <row r="112">
          <cell r="AU112">
            <v>0</v>
          </cell>
          <cell r="AV112">
            <v>2.61136476923077</v>
          </cell>
        </row>
        <row r="112">
          <cell r="AX112">
            <v>124.950173692308</v>
          </cell>
        </row>
        <row r="113">
          <cell r="B113">
            <v>1604</v>
          </cell>
          <cell r="C113" t="str">
            <v>មាស ហែរ</v>
          </cell>
          <cell r="D113" t="str">
            <v>HEAS HE</v>
          </cell>
          <cell r="E113">
            <v>44575</v>
          </cell>
          <cell r="F113">
            <v>90666891</v>
          </cell>
          <cell r="G113">
            <v>36618</v>
          </cell>
          <cell r="H113" t="str">
            <v>M</v>
          </cell>
          <cell r="I113" t="str">
            <v>成型大包装</v>
          </cell>
          <cell r="J113">
            <v>0</v>
          </cell>
          <cell r="K113">
            <v>0</v>
          </cell>
          <cell r="L113">
            <v>200</v>
          </cell>
          <cell r="M113">
            <v>7.69230769230769</v>
          </cell>
          <cell r="N113">
            <v>11</v>
          </cell>
          <cell r="O113">
            <v>0</v>
          </cell>
          <cell r="P113">
            <v>11</v>
          </cell>
          <cell r="Q113">
            <v>12</v>
          </cell>
          <cell r="R113">
            <v>84.6153846153846</v>
          </cell>
          <cell r="S113">
            <v>0</v>
          </cell>
          <cell r="T113">
            <v>0</v>
          </cell>
          <cell r="U113">
            <v>6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8.65384615384615</v>
          </cell>
          <cell r="AM113">
            <v>1.5</v>
          </cell>
          <cell r="AN113">
            <v>4.2</v>
          </cell>
          <cell r="AO113">
            <v>13</v>
          </cell>
          <cell r="AP113">
            <v>5.5</v>
          </cell>
          <cell r="AQ113">
            <v>117.469230769231</v>
          </cell>
          <cell r="AR113">
            <v>2</v>
          </cell>
          <cell r="AS113">
            <v>0.5</v>
          </cell>
        </row>
        <row r="113">
          <cell r="AU113">
            <v>0</v>
          </cell>
          <cell r="AV113">
            <v>2.43337511538461</v>
          </cell>
        </row>
        <row r="113">
          <cell r="AX113">
            <v>116.535855653846</v>
          </cell>
        </row>
        <row r="114">
          <cell r="B114">
            <v>1732</v>
          </cell>
          <cell r="C114" t="str">
            <v>ស៊ឹម នីសា</v>
          </cell>
          <cell r="D114" t="str">
            <v>SOME NYSA</v>
          </cell>
          <cell r="E114">
            <v>44589</v>
          </cell>
          <cell r="F114">
            <v>90956176</v>
          </cell>
          <cell r="G114">
            <v>37923</v>
          </cell>
          <cell r="H114" t="str">
            <v>F</v>
          </cell>
          <cell r="I114" t="str">
            <v>成型D线</v>
          </cell>
          <cell r="J114">
            <v>0</v>
          </cell>
          <cell r="K114">
            <v>0</v>
          </cell>
          <cell r="L114">
            <v>200</v>
          </cell>
          <cell r="M114">
            <v>7.69230769230769</v>
          </cell>
          <cell r="N114">
            <v>9.5</v>
          </cell>
          <cell r="O114">
            <v>0</v>
          </cell>
          <cell r="P114">
            <v>9.5</v>
          </cell>
          <cell r="Q114">
            <v>12</v>
          </cell>
          <cell r="R114">
            <v>73.0769230769231</v>
          </cell>
          <cell r="S114">
            <v>0</v>
          </cell>
          <cell r="T114">
            <v>0</v>
          </cell>
          <cell r="U114">
            <v>2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1.5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2.88461538461538</v>
          </cell>
          <cell r="AM114">
            <v>0.5</v>
          </cell>
          <cell r="AN114">
            <v>3.6</v>
          </cell>
          <cell r="AO114">
            <v>13</v>
          </cell>
          <cell r="AP114">
            <v>4.7</v>
          </cell>
          <cell r="AQ114">
            <v>97.7615384615385</v>
          </cell>
          <cell r="AR114">
            <v>2</v>
          </cell>
          <cell r="AS114">
            <v>0.5</v>
          </cell>
        </row>
        <row r="114">
          <cell r="AU114">
            <v>0</v>
          </cell>
          <cell r="AV114">
            <v>2.02513026923077</v>
          </cell>
        </row>
        <row r="114">
          <cell r="AX114">
            <v>97.2364081923077</v>
          </cell>
        </row>
        <row r="115">
          <cell r="B115">
            <v>1530</v>
          </cell>
          <cell r="C115" t="str">
            <v>អាន វិចនា</v>
          </cell>
          <cell r="D115" t="str">
            <v>AN VECHNA</v>
          </cell>
          <cell r="E115">
            <v>44559</v>
          </cell>
          <cell r="F115">
            <v>90957141</v>
          </cell>
          <cell r="G115">
            <v>37921</v>
          </cell>
          <cell r="H115" t="str">
            <v>F</v>
          </cell>
          <cell r="I115" t="str">
            <v>成型D线</v>
          </cell>
          <cell r="J115">
            <v>0</v>
          </cell>
          <cell r="K115">
            <v>0</v>
          </cell>
          <cell r="L115">
            <v>200</v>
          </cell>
          <cell r="M115">
            <v>7.69230769230769</v>
          </cell>
          <cell r="N115">
            <v>11</v>
          </cell>
          <cell r="O115">
            <v>0</v>
          </cell>
          <cell r="P115">
            <v>11</v>
          </cell>
          <cell r="Q115">
            <v>12</v>
          </cell>
          <cell r="R115">
            <v>84.6153846153846</v>
          </cell>
          <cell r="S115">
            <v>0</v>
          </cell>
          <cell r="T115">
            <v>0</v>
          </cell>
          <cell r="U115">
            <v>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5.76923076923077</v>
          </cell>
          <cell r="AM115">
            <v>1</v>
          </cell>
          <cell r="AN115">
            <v>4.2</v>
          </cell>
          <cell r="AO115">
            <v>13</v>
          </cell>
          <cell r="AP115">
            <v>5.5</v>
          </cell>
          <cell r="AQ115">
            <v>114.084615384615</v>
          </cell>
          <cell r="AR115">
            <v>2</v>
          </cell>
          <cell r="AS115">
            <v>0.5</v>
          </cell>
        </row>
        <row r="115">
          <cell r="AU115">
            <v>0</v>
          </cell>
          <cell r="AV115">
            <v>2.36326280769231</v>
          </cell>
        </row>
        <row r="115">
          <cell r="AX115">
            <v>113.221352576923</v>
          </cell>
        </row>
        <row r="116">
          <cell r="B116">
            <v>2114</v>
          </cell>
          <cell r="C116" t="str">
            <v>ថាវ ផល្លី</v>
          </cell>
          <cell r="D116" t="str">
            <v>THAV PHALLY</v>
          </cell>
          <cell r="E116">
            <v>44705</v>
          </cell>
          <cell r="F116" t="str">
            <v>090955320</v>
          </cell>
          <cell r="G116">
            <v>37915</v>
          </cell>
          <cell r="H116" t="str">
            <v>F</v>
          </cell>
          <cell r="I116" t="str">
            <v>成型D线</v>
          </cell>
          <cell r="J116">
            <v>0</v>
          </cell>
          <cell r="K116">
            <v>0</v>
          </cell>
          <cell r="L116">
            <v>200</v>
          </cell>
          <cell r="M116">
            <v>7.69230769230769</v>
          </cell>
          <cell r="N116">
            <v>12</v>
          </cell>
          <cell r="O116">
            <v>0</v>
          </cell>
          <cell r="P116">
            <v>12</v>
          </cell>
          <cell r="Q116">
            <v>12</v>
          </cell>
          <cell r="R116">
            <v>92.3076923076923</v>
          </cell>
          <cell r="S116">
            <v>0</v>
          </cell>
          <cell r="T116">
            <v>0</v>
          </cell>
          <cell r="U116">
            <v>6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8.65384615384615</v>
          </cell>
          <cell r="AM116">
            <v>1.5</v>
          </cell>
          <cell r="AN116">
            <v>4.6</v>
          </cell>
          <cell r="AO116">
            <v>13</v>
          </cell>
          <cell r="AP116">
            <v>6</v>
          </cell>
          <cell r="AQ116">
            <v>126.061538461538</v>
          </cell>
          <cell r="AR116">
            <v>2</v>
          </cell>
          <cell r="AS116">
            <v>0.5</v>
          </cell>
        </row>
        <row r="116">
          <cell r="AU116">
            <v>0</v>
          </cell>
          <cell r="AV116">
            <v>2.61136476923077</v>
          </cell>
        </row>
        <row r="116">
          <cell r="AX116">
            <v>124.950173692308</v>
          </cell>
        </row>
        <row r="117">
          <cell r="B117">
            <v>2125</v>
          </cell>
          <cell r="C117" t="str">
            <v>ញ៉ណ សុភត្រា</v>
          </cell>
          <cell r="D117" t="str">
            <v>NHORN SOPHEAKTRA</v>
          </cell>
          <cell r="E117">
            <v>44711</v>
          </cell>
          <cell r="F117" t="str">
            <v>090480905</v>
          </cell>
          <cell r="G117">
            <v>33714</v>
          </cell>
          <cell r="H117" t="str">
            <v>M</v>
          </cell>
          <cell r="I117" t="str">
            <v>成型大包装</v>
          </cell>
          <cell r="J117">
            <v>0</v>
          </cell>
          <cell r="K117">
            <v>0</v>
          </cell>
          <cell r="L117">
            <v>200</v>
          </cell>
          <cell r="M117">
            <v>7.69230769230769</v>
          </cell>
          <cell r="N117">
            <v>12</v>
          </cell>
          <cell r="O117">
            <v>0</v>
          </cell>
          <cell r="P117">
            <v>12</v>
          </cell>
          <cell r="Q117">
            <v>12</v>
          </cell>
          <cell r="R117">
            <v>92.3076923076923</v>
          </cell>
          <cell r="S117">
            <v>0</v>
          </cell>
          <cell r="T117">
            <v>0</v>
          </cell>
          <cell r="U117">
            <v>6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8.65384615384615</v>
          </cell>
          <cell r="AM117">
            <v>1.5</v>
          </cell>
          <cell r="AN117">
            <v>4.6</v>
          </cell>
          <cell r="AO117">
            <v>13</v>
          </cell>
          <cell r="AP117">
            <v>6</v>
          </cell>
          <cell r="AQ117">
            <v>126.061538461538</v>
          </cell>
          <cell r="AR117">
            <v>2</v>
          </cell>
          <cell r="AS117">
            <v>0.5</v>
          </cell>
        </row>
        <row r="117">
          <cell r="AU117">
            <v>0</v>
          </cell>
          <cell r="AV117">
            <v>2.61136476923077</v>
          </cell>
        </row>
        <row r="117">
          <cell r="AX117">
            <v>124.950173692308</v>
          </cell>
        </row>
        <row r="118">
          <cell r="B118">
            <v>2058</v>
          </cell>
          <cell r="C118" t="str">
            <v>ខេង ខឿន</v>
          </cell>
          <cell r="D118" t="str">
            <v>KHENG KHOEUN</v>
          </cell>
          <cell r="E118">
            <v>44683</v>
          </cell>
          <cell r="F118" t="str">
            <v>020265331(01)</v>
          </cell>
          <cell r="G118">
            <v>29469</v>
          </cell>
          <cell r="H118" t="str">
            <v>M</v>
          </cell>
          <cell r="I118" t="str">
            <v>成型D线</v>
          </cell>
          <cell r="J118">
            <v>0</v>
          </cell>
          <cell r="K118">
            <v>0</v>
          </cell>
          <cell r="L118">
            <v>200</v>
          </cell>
          <cell r="M118">
            <v>7.69230769230769</v>
          </cell>
          <cell r="N118">
            <v>12</v>
          </cell>
          <cell r="O118">
            <v>0</v>
          </cell>
          <cell r="P118">
            <v>12</v>
          </cell>
          <cell r="Q118">
            <v>12</v>
          </cell>
          <cell r="R118">
            <v>92.3076923076923</v>
          </cell>
          <cell r="S118">
            <v>0</v>
          </cell>
          <cell r="T118">
            <v>0</v>
          </cell>
          <cell r="U118">
            <v>6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8.65384615384615</v>
          </cell>
          <cell r="AM118">
            <v>1.5</v>
          </cell>
          <cell r="AN118">
            <v>4.6</v>
          </cell>
          <cell r="AO118">
            <v>13</v>
          </cell>
          <cell r="AP118">
            <v>6</v>
          </cell>
          <cell r="AQ118">
            <v>126.061538461538</v>
          </cell>
          <cell r="AR118">
            <v>2</v>
          </cell>
          <cell r="AS118">
            <v>0.5</v>
          </cell>
        </row>
        <row r="118">
          <cell r="AU118">
            <v>0</v>
          </cell>
          <cell r="AV118">
            <v>2.61136476923077</v>
          </cell>
        </row>
        <row r="118">
          <cell r="AX118">
            <v>124.950173692308</v>
          </cell>
        </row>
        <row r="119">
          <cell r="B119">
            <v>2174</v>
          </cell>
          <cell r="C119" t="str">
            <v>គឹម សីហា</v>
          </cell>
          <cell r="D119" t="str">
            <v>KIM SEYHA</v>
          </cell>
          <cell r="E119">
            <v>44733</v>
          </cell>
          <cell r="F119" t="str">
            <v>090964607</v>
          </cell>
          <cell r="G119">
            <v>37773</v>
          </cell>
          <cell r="H119" t="str">
            <v>M</v>
          </cell>
          <cell r="I119" t="str">
            <v>成型D线</v>
          </cell>
          <cell r="J119">
            <v>0</v>
          </cell>
          <cell r="K119">
            <v>0</v>
          </cell>
          <cell r="L119">
            <v>200</v>
          </cell>
          <cell r="M119">
            <v>7.69230769230769</v>
          </cell>
          <cell r="N119">
            <v>12</v>
          </cell>
          <cell r="O119">
            <v>0</v>
          </cell>
          <cell r="P119">
            <v>12</v>
          </cell>
          <cell r="Q119">
            <v>12</v>
          </cell>
          <cell r="R119">
            <v>92.3076923076923</v>
          </cell>
          <cell r="S119">
            <v>0</v>
          </cell>
          <cell r="T119">
            <v>0</v>
          </cell>
          <cell r="U119">
            <v>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5.76923076923077</v>
          </cell>
          <cell r="AM119">
            <v>1</v>
          </cell>
          <cell r="AN119">
            <v>4.6</v>
          </cell>
          <cell r="AO119">
            <v>13</v>
          </cell>
          <cell r="AP119">
            <v>6</v>
          </cell>
          <cell r="AQ119">
            <v>122.676923076923</v>
          </cell>
        </row>
        <row r="119">
          <cell r="AS119">
            <v>0.5</v>
          </cell>
        </row>
        <row r="119">
          <cell r="AU119">
            <v>0</v>
          </cell>
          <cell r="AV119">
            <v>2.54125246153846</v>
          </cell>
        </row>
        <row r="119">
          <cell r="AX119">
            <v>119.635670615385</v>
          </cell>
        </row>
        <row r="120">
          <cell r="B120" t="str">
            <v>合计：</v>
          </cell>
          <cell r="C120" t="str">
            <v>成型D线</v>
          </cell>
          <cell r="D120">
            <v>22</v>
          </cell>
        </row>
        <row r="120">
          <cell r="L120">
            <v>4400</v>
          </cell>
          <cell r="M120">
            <v>169.230769230769</v>
          </cell>
          <cell r="N120">
            <v>248</v>
          </cell>
          <cell r="O120">
            <v>0</v>
          </cell>
          <cell r="P120">
            <v>248</v>
          </cell>
          <cell r="Q120">
            <v>256</v>
          </cell>
          <cell r="R120">
            <v>1907.69230769231</v>
          </cell>
          <cell r="S120">
            <v>0</v>
          </cell>
          <cell r="T120">
            <v>0</v>
          </cell>
          <cell r="U120">
            <v>112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161.538461538461</v>
          </cell>
          <cell r="AM120">
            <v>28</v>
          </cell>
          <cell r="AN120">
            <v>94.8</v>
          </cell>
          <cell r="AO120">
            <v>286</v>
          </cell>
          <cell r="AP120">
            <v>123.9</v>
          </cell>
          <cell r="AQ120">
            <v>2601.93076923076</v>
          </cell>
          <cell r="AR120">
            <v>45</v>
          </cell>
          <cell r="AS120">
            <v>11</v>
          </cell>
          <cell r="AT120">
            <v>0</v>
          </cell>
          <cell r="AU120">
            <v>0</v>
          </cell>
          <cell r="AV120">
            <v>54.2026431538462</v>
          </cell>
          <cell r="AW120">
            <v>0</v>
          </cell>
          <cell r="AX120">
            <v>2581.72812607693</v>
          </cell>
        </row>
        <row r="121">
          <cell r="B121">
            <v>1807</v>
          </cell>
          <cell r="C121" t="str">
            <v>សៀ ណា</v>
          </cell>
          <cell r="D121" t="str">
            <v>SIE NA</v>
          </cell>
          <cell r="E121">
            <v>44600</v>
          </cell>
          <cell r="F121">
            <v>90660936</v>
          </cell>
          <cell r="G121">
            <v>28599</v>
          </cell>
          <cell r="H121" t="str">
            <v>F</v>
          </cell>
          <cell r="I121" t="e">
            <v>#N/A</v>
          </cell>
          <cell r="J121">
            <v>0</v>
          </cell>
          <cell r="K121">
            <v>0</v>
          </cell>
          <cell r="L121">
            <v>200</v>
          </cell>
          <cell r="M121">
            <v>7.69230769230769</v>
          </cell>
          <cell r="N121">
            <v>11</v>
          </cell>
          <cell r="O121">
            <v>0</v>
          </cell>
          <cell r="P121">
            <v>11</v>
          </cell>
          <cell r="Q121">
            <v>11</v>
          </cell>
          <cell r="R121">
            <v>84.6153846153846</v>
          </cell>
          <cell r="S121">
            <v>0</v>
          </cell>
          <cell r="T121">
            <v>0</v>
          </cell>
          <cell r="U121">
            <v>6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8.65384615384615</v>
          </cell>
          <cell r="AM121">
            <v>1.5</v>
          </cell>
          <cell r="AN121">
            <v>4.2</v>
          </cell>
          <cell r="AO121">
            <v>13</v>
          </cell>
          <cell r="AP121">
            <v>5.5</v>
          </cell>
          <cell r="AQ121">
            <v>117.469230769231</v>
          </cell>
          <cell r="AR121">
            <v>2</v>
          </cell>
          <cell r="AS121">
            <v>0.5</v>
          </cell>
        </row>
        <row r="121">
          <cell r="AU121">
            <v>0</v>
          </cell>
          <cell r="AV121">
            <v>2.43337511538461</v>
          </cell>
        </row>
        <row r="121">
          <cell r="AX121">
            <v>116.535855653846</v>
          </cell>
        </row>
        <row r="122">
          <cell r="B122">
            <v>1120</v>
          </cell>
          <cell r="C122" t="str">
            <v>ម៉ៅ ទ្រី</v>
          </cell>
          <cell r="D122" t="str">
            <v>MAO TRY</v>
          </cell>
          <cell r="E122">
            <v>44419</v>
          </cell>
          <cell r="F122" t="str">
            <v>090579392</v>
          </cell>
          <cell r="G122">
            <v>35170</v>
          </cell>
          <cell r="H122" t="str">
            <v>M</v>
          </cell>
          <cell r="I122" t="str">
            <v>成型E线</v>
          </cell>
          <cell r="J122">
            <v>0</v>
          </cell>
          <cell r="K122">
            <v>0</v>
          </cell>
          <cell r="L122">
            <v>200</v>
          </cell>
          <cell r="M122">
            <v>7.69230769230769</v>
          </cell>
          <cell r="N122">
            <v>12</v>
          </cell>
          <cell r="O122">
            <v>0</v>
          </cell>
          <cell r="P122">
            <v>12</v>
          </cell>
          <cell r="Q122">
            <v>12</v>
          </cell>
          <cell r="R122">
            <v>92.3076923076923</v>
          </cell>
          <cell r="S122">
            <v>0</v>
          </cell>
          <cell r="T122">
            <v>0</v>
          </cell>
          <cell r="U122">
            <v>4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5.76923076923077</v>
          </cell>
          <cell r="AM122">
            <v>1</v>
          </cell>
          <cell r="AN122">
            <v>4.6</v>
          </cell>
          <cell r="AO122">
            <v>13</v>
          </cell>
          <cell r="AP122">
            <v>6</v>
          </cell>
          <cell r="AQ122">
            <v>122.676923076923</v>
          </cell>
          <cell r="AR122">
            <v>2</v>
          </cell>
          <cell r="AS122">
            <v>0.5</v>
          </cell>
        </row>
        <row r="122">
          <cell r="AU122">
            <v>0</v>
          </cell>
          <cell r="AV122">
            <v>2.54125246153846</v>
          </cell>
        </row>
        <row r="122">
          <cell r="AX122">
            <v>121.635670615385</v>
          </cell>
        </row>
        <row r="123">
          <cell r="B123">
            <v>648</v>
          </cell>
          <cell r="C123" t="str">
            <v>ធឿន ចំប៉ី</v>
          </cell>
          <cell r="D123" t="str">
            <v>THOEURN CHOMBY</v>
          </cell>
          <cell r="E123">
            <v>44187</v>
          </cell>
          <cell r="F123" t="str">
            <v>090832855</v>
          </cell>
          <cell r="G123">
            <v>36252</v>
          </cell>
          <cell r="H123" t="str">
            <v>F</v>
          </cell>
          <cell r="I123" t="str">
            <v>成型E线</v>
          </cell>
          <cell r="J123">
            <v>0</v>
          </cell>
          <cell r="K123">
            <v>0</v>
          </cell>
          <cell r="L123">
            <v>200</v>
          </cell>
          <cell r="M123">
            <v>7.69230769230769</v>
          </cell>
          <cell r="N123">
            <v>12</v>
          </cell>
          <cell r="O123">
            <v>0</v>
          </cell>
          <cell r="P123">
            <v>12</v>
          </cell>
          <cell r="Q123">
            <v>12</v>
          </cell>
          <cell r="R123">
            <v>92.3076923076923</v>
          </cell>
          <cell r="S123">
            <v>0</v>
          </cell>
          <cell r="T123">
            <v>0</v>
          </cell>
          <cell r="U123">
            <v>6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8.65384615384615</v>
          </cell>
          <cell r="AM123">
            <v>1.5</v>
          </cell>
          <cell r="AN123">
            <v>4.6</v>
          </cell>
          <cell r="AO123">
            <v>13</v>
          </cell>
          <cell r="AP123">
            <v>6</v>
          </cell>
          <cell r="AQ123">
            <v>126.061538461538</v>
          </cell>
          <cell r="AR123">
            <v>3</v>
          </cell>
          <cell r="AS123">
            <v>0.5</v>
          </cell>
        </row>
        <row r="123">
          <cell r="AU123">
            <v>0</v>
          </cell>
          <cell r="AV123">
            <v>2.61136476923077</v>
          </cell>
        </row>
        <row r="123">
          <cell r="AX123">
            <v>125.950173692308</v>
          </cell>
        </row>
        <row r="124">
          <cell r="B124">
            <v>1699</v>
          </cell>
          <cell r="C124" t="str">
            <v>យ៉ុង សាលាប</v>
          </cell>
          <cell r="D124" t="str">
            <v>YONG SALEAP</v>
          </cell>
          <cell r="E124">
            <v>44586</v>
          </cell>
          <cell r="F124">
            <v>90934265</v>
          </cell>
          <cell r="G124">
            <v>37417</v>
          </cell>
          <cell r="H124" t="str">
            <v>M</v>
          </cell>
          <cell r="I124" t="str">
            <v>成型E线</v>
          </cell>
          <cell r="J124">
            <v>0</v>
          </cell>
          <cell r="K124">
            <v>0</v>
          </cell>
          <cell r="L124">
            <v>200</v>
          </cell>
          <cell r="M124">
            <v>7.69230769230769</v>
          </cell>
          <cell r="N124">
            <v>11</v>
          </cell>
          <cell r="O124">
            <v>0</v>
          </cell>
          <cell r="P124">
            <v>11</v>
          </cell>
          <cell r="Q124">
            <v>11</v>
          </cell>
          <cell r="R124">
            <v>84.6153846153846</v>
          </cell>
          <cell r="S124">
            <v>0</v>
          </cell>
          <cell r="T124">
            <v>0</v>
          </cell>
          <cell r="U124">
            <v>6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8.65384615384615</v>
          </cell>
          <cell r="AM124">
            <v>1.5</v>
          </cell>
          <cell r="AN124">
            <v>4.2</v>
          </cell>
          <cell r="AO124">
            <v>13</v>
          </cell>
          <cell r="AP124">
            <v>5.5</v>
          </cell>
          <cell r="AQ124">
            <v>117.469230769231</v>
          </cell>
          <cell r="AR124">
            <v>2</v>
          </cell>
          <cell r="AS124">
            <v>0.5</v>
          </cell>
        </row>
        <row r="124">
          <cell r="AU124">
            <v>0</v>
          </cell>
          <cell r="AV124">
            <v>2.43337511538461</v>
          </cell>
        </row>
        <row r="124">
          <cell r="AX124">
            <v>116.535855653846</v>
          </cell>
        </row>
        <row r="125">
          <cell r="B125">
            <v>1995</v>
          </cell>
          <cell r="C125" t="str">
            <v>មាស ហៃ</v>
          </cell>
          <cell r="D125" t="str">
            <v>MEAS HAI</v>
          </cell>
          <cell r="E125">
            <v>44639</v>
          </cell>
          <cell r="F125">
            <v>90846635</v>
          </cell>
          <cell r="G125">
            <v>36924</v>
          </cell>
          <cell r="H125" t="str">
            <v>M</v>
          </cell>
          <cell r="I125" t="str">
            <v>成型大包装</v>
          </cell>
          <cell r="J125">
            <v>0</v>
          </cell>
          <cell r="K125">
            <v>0</v>
          </cell>
          <cell r="L125">
            <v>200</v>
          </cell>
          <cell r="M125">
            <v>7.69230769230769</v>
          </cell>
          <cell r="N125">
            <v>12</v>
          </cell>
          <cell r="O125">
            <v>0</v>
          </cell>
          <cell r="P125">
            <v>12</v>
          </cell>
          <cell r="Q125">
            <v>12</v>
          </cell>
          <cell r="R125">
            <v>92.3076923076923</v>
          </cell>
          <cell r="S125">
            <v>0</v>
          </cell>
          <cell r="T125">
            <v>0</v>
          </cell>
          <cell r="U125">
            <v>6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8.65384615384615</v>
          </cell>
          <cell r="AM125">
            <v>1.5</v>
          </cell>
          <cell r="AN125">
            <v>4.6</v>
          </cell>
          <cell r="AO125">
            <v>13</v>
          </cell>
          <cell r="AP125">
            <v>6</v>
          </cell>
          <cell r="AQ125">
            <v>126.061538461538</v>
          </cell>
          <cell r="AR125">
            <v>2</v>
          </cell>
          <cell r="AS125">
            <v>0.5</v>
          </cell>
        </row>
        <row r="125">
          <cell r="AU125">
            <v>0</v>
          </cell>
          <cell r="AV125">
            <v>2.61136476923077</v>
          </cell>
        </row>
        <row r="125">
          <cell r="AX125">
            <v>124.950173692308</v>
          </cell>
        </row>
        <row r="126">
          <cell r="B126">
            <v>1818</v>
          </cell>
          <cell r="C126" t="str">
            <v>ម៉ុល រី</v>
          </cell>
          <cell r="D126" t="str">
            <v>MOL RY</v>
          </cell>
          <cell r="E126">
            <v>44601</v>
          </cell>
          <cell r="F126">
            <v>90783569</v>
          </cell>
          <cell r="G126">
            <v>29861</v>
          </cell>
          <cell r="H126" t="str">
            <v>F</v>
          </cell>
          <cell r="I126" t="str">
            <v>成型E线</v>
          </cell>
          <cell r="J126">
            <v>0</v>
          </cell>
          <cell r="K126">
            <v>0</v>
          </cell>
          <cell r="L126">
            <v>200</v>
          </cell>
          <cell r="M126">
            <v>7.69230769230769</v>
          </cell>
          <cell r="N126">
            <v>11</v>
          </cell>
          <cell r="O126">
            <v>0</v>
          </cell>
          <cell r="P126">
            <v>11</v>
          </cell>
          <cell r="Q126">
            <v>12</v>
          </cell>
          <cell r="R126">
            <v>84.6153846153846</v>
          </cell>
          <cell r="S126">
            <v>0</v>
          </cell>
          <cell r="T126">
            <v>0</v>
          </cell>
          <cell r="U126">
            <v>4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5.76923076923077</v>
          </cell>
          <cell r="AM126">
            <v>1</v>
          </cell>
          <cell r="AN126">
            <v>4.2</v>
          </cell>
          <cell r="AO126">
            <v>13</v>
          </cell>
          <cell r="AP126">
            <v>5.5</v>
          </cell>
          <cell r="AQ126">
            <v>114.084615384615</v>
          </cell>
          <cell r="AR126">
            <v>2</v>
          </cell>
          <cell r="AS126">
            <v>0.5</v>
          </cell>
        </row>
        <row r="126">
          <cell r="AU126">
            <v>0</v>
          </cell>
          <cell r="AV126">
            <v>2.36326280769231</v>
          </cell>
        </row>
        <row r="126">
          <cell r="AX126">
            <v>113.221352576923</v>
          </cell>
        </row>
        <row r="127">
          <cell r="B127">
            <v>1862</v>
          </cell>
          <cell r="C127" t="str">
            <v>អ៊ុង សាវន</v>
          </cell>
          <cell r="D127" t="str">
            <v>UNG SAVON</v>
          </cell>
          <cell r="E127">
            <v>44614</v>
          </cell>
          <cell r="F127">
            <v>90871385</v>
          </cell>
          <cell r="G127">
            <v>33655</v>
          </cell>
          <cell r="H127" t="str">
            <v>F</v>
          </cell>
          <cell r="I127" t="str">
            <v>成型E线</v>
          </cell>
          <cell r="J127">
            <v>0</v>
          </cell>
          <cell r="K127">
            <v>0</v>
          </cell>
          <cell r="L127">
            <v>200</v>
          </cell>
          <cell r="M127">
            <v>7.69230769230769</v>
          </cell>
          <cell r="N127">
            <v>10</v>
          </cell>
          <cell r="O127">
            <v>0</v>
          </cell>
          <cell r="P127">
            <v>10</v>
          </cell>
          <cell r="Q127">
            <v>10</v>
          </cell>
          <cell r="R127">
            <v>76.9230769230769</v>
          </cell>
          <cell r="S127">
            <v>0</v>
          </cell>
          <cell r="T127">
            <v>0</v>
          </cell>
          <cell r="U127">
            <v>4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5.76923076923077</v>
          </cell>
          <cell r="AM127">
            <v>1</v>
          </cell>
          <cell r="AN127">
            <v>3.8</v>
          </cell>
          <cell r="AO127">
            <v>13</v>
          </cell>
          <cell r="AP127">
            <v>5</v>
          </cell>
          <cell r="AQ127">
            <v>105.492307692308</v>
          </cell>
          <cell r="AR127">
            <v>2</v>
          </cell>
          <cell r="AS127">
            <v>0.5</v>
          </cell>
        </row>
        <row r="127">
          <cell r="AU127">
            <v>0</v>
          </cell>
          <cell r="AV127">
            <v>2.18527315384615</v>
          </cell>
        </row>
        <row r="127">
          <cell r="AX127">
            <v>104.807034538462</v>
          </cell>
        </row>
        <row r="128">
          <cell r="B128">
            <v>1407</v>
          </cell>
          <cell r="C128" t="str">
            <v>សេង វណ្ណា</v>
          </cell>
          <cell r="D128" t="str">
            <v>SENG VANNA</v>
          </cell>
          <cell r="E128">
            <v>44532</v>
          </cell>
          <cell r="F128">
            <v>90722772</v>
          </cell>
          <cell r="G128">
            <v>34163</v>
          </cell>
          <cell r="H128" t="str">
            <v>F</v>
          </cell>
          <cell r="I128" t="str">
            <v>成型E线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12</v>
          </cell>
          <cell r="O128">
            <v>0</v>
          </cell>
          <cell r="P128">
            <v>12</v>
          </cell>
          <cell r="Q128">
            <v>12</v>
          </cell>
          <cell r="R128">
            <v>92.3076923076923</v>
          </cell>
          <cell r="S128">
            <v>0</v>
          </cell>
          <cell r="T128">
            <v>0</v>
          </cell>
          <cell r="U128">
            <v>6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8.65384615384615</v>
          </cell>
          <cell r="AM128">
            <v>1.5</v>
          </cell>
          <cell r="AN128">
            <v>4.6</v>
          </cell>
          <cell r="AO128">
            <v>13</v>
          </cell>
          <cell r="AP128">
            <v>6</v>
          </cell>
          <cell r="AQ128">
            <v>126.061538461538</v>
          </cell>
          <cell r="AR128">
            <v>2</v>
          </cell>
          <cell r="AS128">
            <v>0.5</v>
          </cell>
        </row>
        <row r="128">
          <cell r="AU128">
            <v>0</v>
          </cell>
          <cell r="AV128">
            <v>2.61136476923077</v>
          </cell>
        </row>
        <row r="128">
          <cell r="AX128">
            <v>124.950173692308</v>
          </cell>
        </row>
        <row r="129">
          <cell r="B129">
            <v>1768</v>
          </cell>
          <cell r="C129" t="str">
            <v>រ័ត្ន សុឃា</v>
          </cell>
          <cell r="D129" t="str">
            <v>RATH SOKHEA</v>
          </cell>
          <cell r="E129">
            <v>44594</v>
          </cell>
          <cell r="F129">
            <v>90644460</v>
          </cell>
          <cell r="G129">
            <v>27926</v>
          </cell>
          <cell r="H129" t="str">
            <v>F</v>
          </cell>
          <cell r="I129" t="str">
            <v>成型E线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12</v>
          </cell>
          <cell r="O129">
            <v>0</v>
          </cell>
          <cell r="P129">
            <v>12</v>
          </cell>
          <cell r="Q129">
            <v>12</v>
          </cell>
          <cell r="R129">
            <v>92.3076923076923</v>
          </cell>
          <cell r="S129">
            <v>0</v>
          </cell>
          <cell r="T129">
            <v>0</v>
          </cell>
          <cell r="U129">
            <v>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8.65384615384615</v>
          </cell>
          <cell r="AM129">
            <v>1.5</v>
          </cell>
          <cell r="AN129">
            <v>4.6</v>
          </cell>
          <cell r="AO129">
            <v>13</v>
          </cell>
          <cell r="AP129">
            <v>6</v>
          </cell>
          <cell r="AQ129">
            <v>126.061538461538</v>
          </cell>
          <cell r="AR129">
            <v>2</v>
          </cell>
          <cell r="AS129">
            <v>0.5</v>
          </cell>
        </row>
        <row r="129">
          <cell r="AU129">
            <v>0</v>
          </cell>
          <cell r="AV129">
            <v>2.61136476923077</v>
          </cell>
        </row>
        <row r="129">
          <cell r="AX129">
            <v>124.950173692308</v>
          </cell>
        </row>
        <row r="130">
          <cell r="B130">
            <v>1820</v>
          </cell>
          <cell r="C130" t="str">
            <v>ផាន់ ណៃ</v>
          </cell>
          <cell r="D130" t="str">
            <v>PHANN NAI</v>
          </cell>
          <cell r="E130">
            <v>44601</v>
          </cell>
          <cell r="F130">
            <v>90626190</v>
          </cell>
          <cell r="G130">
            <v>30904</v>
          </cell>
          <cell r="H130" t="str">
            <v>F</v>
          </cell>
          <cell r="I130" t="str">
            <v>成型E线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13</v>
          </cell>
          <cell r="AP130">
            <v>0</v>
          </cell>
          <cell r="AQ130">
            <v>13</v>
          </cell>
          <cell r="AR130">
            <v>2</v>
          </cell>
          <cell r="AS130">
            <v>0.5</v>
          </cell>
        </row>
        <row r="130">
          <cell r="AU130">
            <v>0</v>
          </cell>
          <cell r="AV130">
            <v>2</v>
          </cell>
        </row>
        <row r="130">
          <cell r="AX130">
            <v>12.5</v>
          </cell>
        </row>
        <row r="131">
          <cell r="B131">
            <v>1879</v>
          </cell>
          <cell r="C131" t="str">
            <v>សៀ ខ្មៅ</v>
          </cell>
          <cell r="D131" t="str">
            <v>SIE KHNAO</v>
          </cell>
          <cell r="E131">
            <v>44617</v>
          </cell>
          <cell r="F131">
            <v>90955957</v>
          </cell>
          <cell r="G131">
            <v>26574</v>
          </cell>
          <cell r="H131" t="str">
            <v>F</v>
          </cell>
          <cell r="I131" t="str">
            <v>成型E线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12</v>
          </cell>
          <cell r="O131">
            <v>0</v>
          </cell>
          <cell r="P131">
            <v>12</v>
          </cell>
          <cell r="Q131">
            <v>12</v>
          </cell>
          <cell r="R131">
            <v>92.3076923076923</v>
          </cell>
          <cell r="S131">
            <v>0</v>
          </cell>
          <cell r="T131">
            <v>0</v>
          </cell>
          <cell r="U131">
            <v>6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8.65384615384615</v>
          </cell>
          <cell r="AM131">
            <v>1.5</v>
          </cell>
          <cell r="AN131">
            <v>4.6</v>
          </cell>
          <cell r="AO131">
            <v>13</v>
          </cell>
          <cell r="AP131">
            <v>6</v>
          </cell>
          <cell r="AQ131">
            <v>126.061538461538</v>
          </cell>
          <cell r="AR131">
            <v>2</v>
          </cell>
          <cell r="AS131">
            <v>0.5</v>
          </cell>
        </row>
        <row r="131">
          <cell r="AU131">
            <v>0</v>
          </cell>
          <cell r="AV131">
            <v>2.61136476923077</v>
          </cell>
        </row>
        <row r="131">
          <cell r="AX131">
            <v>124.950173692308</v>
          </cell>
        </row>
        <row r="132">
          <cell r="B132">
            <v>1909</v>
          </cell>
          <cell r="C132" t="str">
            <v>អុក សារ៉េត</v>
          </cell>
          <cell r="D132" t="str">
            <v>UK SARET</v>
          </cell>
          <cell r="E132">
            <v>44624</v>
          </cell>
          <cell r="F132">
            <v>90590100</v>
          </cell>
          <cell r="G132">
            <v>29268</v>
          </cell>
          <cell r="H132" t="str">
            <v>F</v>
          </cell>
          <cell r="I132" t="str">
            <v>成型E线</v>
          </cell>
          <cell r="J132">
            <v>0</v>
          </cell>
          <cell r="K132">
            <v>0</v>
          </cell>
          <cell r="L132">
            <v>200</v>
          </cell>
          <cell r="M132">
            <v>7.69230769230769</v>
          </cell>
          <cell r="N132">
            <v>12</v>
          </cell>
          <cell r="O132">
            <v>0</v>
          </cell>
          <cell r="P132">
            <v>12</v>
          </cell>
          <cell r="Q132">
            <v>12</v>
          </cell>
          <cell r="R132">
            <v>92.3076923076923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5.76923076923077</v>
          </cell>
          <cell r="AM132">
            <v>1</v>
          </cell>
          <cell r="AN132">
            <v>4.6</v>
          </cell>
          <cell r="AO132">
            <v>13</v>
          </cell>
          <cell r="AP132">
            <v>6</v>
          </cell>
          <cell r="AQ132">
            <v>122.676923076923</v>
          </cell>
          <cell r="AR132">
            <v>2</v>
          </cell>
          <cell r="AS132">
            <v>0.5</v>
          </cell>
        </row>
        <row r="132">
          <cell r="AU132">
            <v>0</v>
          </cell>
          <cell r="AV132">
            <v>2.54125246153846</v>
          </cell>
        </row>
        <row r="132">
          <cell r="AX132">
            <v>121.635670615385</v>
          </cell>
        </row>
        <row r="133">
          <cell r="B133">
            <v>1828</v>
          </cell>
          <cell r="C133" t="str">
            <v>ជុត ស្រីគង់</v>
          </cell>
          <cell r="D133" t="str">
            <v>CHUT SREYKONG</v>
          </cell>
          <cell r="E133">
            <v>44604</v>
          </cell>
          <cell r="F133">
            <v>90944444</v>
          </cell>
          <cell r="G133">
            <v>37666</v>
          </cell>
          <cell r="H133" t="str">
            <v>F</v>
          </cell>
          <cell r="I133" t="str">
            <v>成型E线</v>
          </cell>
          <cell r="J133">
            <v>0</v>
          </cell>
          <cell r="K133">
            <v>0</v>
          </cell>
          <cell r="L133">
            <v>200</v>
          </cell>
          <cell r="M133">
            <v>7.69230769230769</v>
          </cell>
          <cell r="N133">
            <v>12</v>
          </cell>
          <cell r="O133">
            <v>0</v>
          </cell>
          <cell r="P133">
            <v>12</v>
          </cell>
          <cell r="Q133">
            <v>12</v>
          </cell>
          <cell r="R133">
            <v>92.3076923076923</v>
          </cell>
          <cell r="S133">
            <v>0</v>
          </cell>
          <cell r="T133">
            <v>0</v>
          </cell>
          <cell r="U133">
            <v>6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8.65384615384615</v>
          </cell>
          <cell r="AM133">
            <v>1.5</v>
          </cell>
          <cell r="AN133">
            <v>4.6</v>
          </cell>
          <cell r="AO133">
            <v>13</v>
          </cell>
          <cell r="AP133">
            <v>6</v>
          </cell>
          <cell r="AQ133">
            <v>126.061538461538</v>
          </cell>
          <cell r="AR133">
            <v>2</v>
          </cell>
          <cell r="AS133">
            <v>0.5</v>
          </cell>
        </row>
        <row r="133">
          <cell r="AU133">
            <v>0</v>
          </cell>
          <cell r="AV133">
            <v>2.61136476923077</v>
          </cell>
        </row>
        <row r="133">
          <cell r="AX133">
            <v>124.950173692308</v>
          </cell>
        </row>
        <row r="134">
          <cell r="B134">
            <v>1769</v>
          </cell>
          <cell r="C134" t="str">
            <v>យឹម បូរី</v>
          </cell>
          <cell r="D134" t="str">
            <v>YOEM BOREY</v>
          </cell>
          <cell r="E134">
            <v>44594</v>
          </cell>
          <cell r="F134">
            <v>90865341</v>
          </cell>
          <cell r="G134">
            <v>37182</v>
          </cell>
          <cell r="H134" t="str">
            <v>F</v>
          </cell>
          <cell r="I134" t="str">
            <v>成型E线</v>
          </cell>
          <cell r="J134">
            <v>0</v>
          </cell>
          <cell r="K134">
            <v>0</v>
          </cell>
          <cell r="L134">
            <v>200</v>
          </cell>
          <cell r="M134">
            <v>7.69230769230769</v>
          </cell>
          <cell r="N134">
            <v>12</v>
          </cell>
          <cell r="O134">
            <v>0</v>
          </cell>
          <cell r="P134">
            <v>12</v>
          </cell>
          <cell r="Q134">
            <v>12</v>
          </cell>
          <cell r="R134">
            <v>92.3076923076923</v>
          </cell>
          <cell r="S134">
            <v>0</v>
          </cell>
          <cell r="T134">
            <v>0</v>
          </cell>
          <cell r="U134">
            <v>6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8.65384615384615</v>
          </cell>
          <cell r="AM134">
            <v>1.5</v>
          </cell>
          <cell r="AN134">
            <v>4.6</v>
          </cell>
          <cell r="AO134">
            <v>13</v>
          </cell>
          <cell r="AP134">
            <v>6</v>
          </cell>
          <cell r="AQ134">
            <v>126.061538461538</v>
          </cell>
          <cell r="AR134">
            <v>2</v>
          </cell>
          <cell r="AS134">
            <v>0.5</v>
          </cell>
        </row>
        <row r="134">
          <cell r="AU134">
            <v>0</v>
          </cell>
          <cell r="AV134">
            <v>2.61136476923077</v>
          </cell>
        </row>
        <row r="134">
          <cell r="AX134">
            <v>124.950173692308</v>
          </cell>
        </row>
        <row r="135">
          <cell r="B135">
            <v>1700</v>
          </cell>
          <cell r="C135" t="str">
            <v>បឿន ង៉ោល</v>
          </cell>
          <cell r="D135" t="str">
            <v>BOEURN NGORL</v>
          </cell>
          <cell r="E135">
            <v>44586</v>
          </cell>
          <cell r="F135">
            <v>90921681</v>
          </cell>
          <cell r="G135">
            <v>37172</v>
          </cell>
          <cell r="H135" t="str">
            <v>M</v>
          </cell>
          <cell r="I135" t="str">
            <v>成型E线</v>
          </cell>
          <cell r="J135">
            <v>0</v>
          </cell>
          <cell r="K135">
            <v>0</v>
          </cell>
          <cell r="L135">
            <v>200</v>
          </cell>
          <cell r="M135">
            <v>7.69230769230769</v>
          </cell>
          <cell r="N135">
            <v>12</v>
          </cell>
          <cell r="O135">
            <v>0</v>
          </cell>
          <cell r="P135">
            <v>12</v>
          </cell>
          <cell r="Q135">
            <v>12</v>
          </cell>
          <cell r="R135">
            <v>92.3076923076923</v>
          </cell>
          <cell r="S135">
            <v>0</v>
          </cell>
          <cell r="T135">
            <v>0</v>
          </cell>
          <cell r="U135">
            <v>6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8.65384615384615</v>
          </cell>
          <cell r="AM135">
            <v>1.5</v>
          </cell>
          <cell r="AN135">
            <v>4.6</v>
          </cell>
          <cell r="AO135">
            <v>13</v>
          </cell>
          <cell r="AP135">
            <v>6</v>
          </cell>
          <cell r="AQ135">
            <v>126.061538461538</v>
          </cell>
          <cell r="AR135">
            <v>2</v>
          </cell>
          <cell r="AS135">
            <v>0.5</v>
          </cell>
        </row>
        <row r="135">
          <cell r="AU135">
            <v>0</v>
          </cell>
          <cell r="AV135">
            <v>2.61136476923077</v>
          </cell>
        </row>
        <row r="135">
          <cell r="AX135">
            <v>124.950173692308</v>
          </cell>
        </row>
        <row r="136">
          <cell r="B136">
            <v>1782</v>
          </cell>
          <cell r="C136" t="str">
            <v>សែ សាបន</v>
          </cell>
          <cell r="D136" t="str">
            <v>SEO SABAN</v>
          </cell>
          <cell r="E136">
            <v>44595</v>
          </cell>
          <cell r="F136">
            <v>90532719</v>
          </cell>
          <cell r="G136">
            <v>30235</v>
          </cell>
          <cell r="H136" t="str">
            <v>F</v>
          </cell>
          <cell r="I136" t="str">
            <v>成型E线</v>
          </cell>
          <cell r="J136">
            <v>0</v>
          </cell>
          <cell r="K136">
            <v>0</v>
          </cell>
          <cell r="L136">
            <v>200</v>
          </cell>
          <cell r="M136">
            <v>7.69230769230769</v>
          </cell>
          <cell r="N136">
            <v>12</v>
          </cell>
          <cell r="O136">
            <v>0</v>
          </cell>
          <cell r="P136">
            <v>12</v>
          </cell>
          <cell r="Q136">
            <v>12</v>
          </cell>
          <cell r="R136">
            <v>92.3076923076923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5.76923076923077</v>
          </cell>
          <cell r="AM136">
            <v>1</v>
          </cell>
          <cell r="AN136">
            <v>4.6</v>
          </cell>
          <cell r="AO136">
            <v>13</v>
          </cell>
          <cell r="AP136">
            <v>6</v>
          </cell>
          <cell r="AQ136">
            <v>122.676923076923</v>
          </cell>
          <cell r="AR136">
            <v>2</v>
          </cell>
          <cell r="AS136">
            <v>0.5</v>
          </cell>
        </row>
        <row r="136">
          <cell r="AU136">
            <v>0</v>
          </cell>
          <cell r="AV136">
            <v>2.54125246153846</v>
          </cell>
        </row>
        <row r="136">
          <cell r="AX136">
            <v>121.635670615385</v>
          </cell>
        </row>
        <row r="137">
          <cell r="B137">
            <v>2057</v>
          </cell>
          <cell r="C137" t="str">
            <v>មឿន ប៉ារី</v>
          </cell>
          <cell r="D137" t="str">
            <v>MOEURN PARY</v>
          </cell>
          <cell r="E137">
            <v>44680</v>
          </cell>
          <cell r="F137" t="str">
            <v>090844285</v>
          </cell>
          <cell r="G137">
            <v>36524</v>
          </cell>
          <cell r="H137" t="str">
            <v>M</v>
          </cell>
          <cell r="I137" t="e">
            <v>#N/A</v>
          </cell>
          <cell r="J137">
            <v>0</v>
          </cell>
          <cell r="K137">
            <v>0</v>
          </cell>
          <cell r="L137">
            <v>200</v>
          </cell>
          <cell r="M137">
            <v>7.69230769230769</v>
          </cell>
          <cell r="N137">
            <v>12</v>
          </cell>
          <cell r="O137">
            <v>0</v>
          </cell>
          <cell r="P137">
            <v>12</v>
          </cell>
          <cell r="Q137">
            <v>12</v>
          </cell>
          <cell r="R137">
            <v>92.3076923076923</v>
          </cell>
          <cell r="S137">
            <v>0</v>
          </cell>
          <cell r="T137">
            <v>0</v>
          </cell>
          <cell r="U137">
            <v>6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8.65384615384615</v>
          </cell>
          <cell r="AM137">
            <v>1.5</v>
          </cell>
          <cell r="AN137">
            <v>4.6</v>
          </cell>
          <cell r="AO137">
            <v>13</v>
          </cell>
          <cell r="AP137">
            <v>6</v>
          </cell>
          <cell r="AQ137">
            <v>126.061538461538</v>
          </cell>
          <cell r="AR137">
            <v>2</v>
          </cell>
          <cell r="AS137">
            <v>0.5</v>
          </cell>
        </row>
        <row r="137">
          <cell r="AU137">
            <v>0</v>
          </cell>
          <cell r="AV137">
            <v>2.61136476923077</v>
          </cell>
        </row>
        <row r="137">
          <cell r="AX137">
            <v>124.950173692308</v>
          </cell>
        </row>
        <row r="138">
          <cell r="B138">
            <v>1722</v>
          </cell>
          <cell r="C138" t="str">
            <v>ខៀវ ពិសិដ្ឋ</v>
          </cell>
          <cell r="D138" t="str">
            <v>KHIEV PISET</v>
          </cell>
          <cell r="E138">
            <v>44587</v>
          </cell>
          <cell r="F138">
            <v>90753621</v>
          </cell>
          <cell r="G138">
            <v>30935</v>
          </cell>
          <cell r="H138" t="str">
            <v>M</v>
          </cell>
          <cell r="I138" t="str">
            <v>成型E线</v>
          </cell>
          <cell r="J138">
            <v>0</v>
          </cell>
          <cell r="K138">
            <v>0</v>
          </cell>
          <cell r="L138">
            <v>200</v>
          </cell>
          <cell r="M138">
            <v>7.69230769230769</v>
          </cell>
          <cell r="N138">
            <v>12</v>
          </cell>
          <cell r="O138">
            <v>0</v>
          </cell>
          <cell r="P138">
            <v>12</v>
          </cell>
          <cell r="Q138">
            <v>12</v>
          </cell>
          <cell r="R138">
            <v>92.3076923076923</v>
          </cell>
          <cell r="S138">
            <v>0</v>
          </cell>
          <cell r="T138">
            <v>0</v>
          </cell>
          <cell r="U138">
            <v>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8.65384615384615</v>
          </cell>
          <cell r="AM138">
            <v>1.5</v>
          </cell>
          <cell r="AN138">
            <v>4.6</v>
          </cell>
          <cell r="AO138">
            <v>13</v>
          </cell>
          <cell r="AP138">
            <v>6</v>
          </cell>
          <cell r="AQ138">
            <v>126.061538461538</v>
          </cell>
          <cell r="AR138">
            <v>2</v>
          </cell>
          <cell r="AS138">
            <v>0.5</v>
          </cell>
        </row>
        <row r="138">
          <cell r="AU138">
            <v>0</v>
          </cell>
          <cell r="AV138">
            <v>2.61136476923077</v>
          </cell>
        </row>
        <row r="138">
          <cell r="AX138">
            <v>124.950173692308</v>
          </cell>
        </row>
        <row r="139">
          <cell r="B139">
            <v>2087</v>
          </cell>
          <cell r="C139" t="str">
            <v>អឹម ស្រីនីត</v>
          </cell>
          <cell r="D139" t="str">
            <v>OEM SREYNITH</v>
          </cell>
          <cell r="E139">
            <v>44694</v>
          </cell>
          <cell r="F139" t="str">
            <v>090961019</v>
          </cell>
          <cell r="G139">
            <v>37698</v>
          </cell>
          <cell r="H139" t="str">
            <v>F</v>
          </cell>
          <cell r="I139" t="str">
            <v>成型E线</v>
          </cell>
          <cell r="J139">
            <v>0</v>
          </cell>
          <cell r="K139">
            <v>0</v>
          </cell>
          <cell r="L139">
            <v>200</v>
          </cell>
          <cell r="M139">
            <v>7.69230769230769</v>
          </cell>
          <cell r="N139">
            <v>12</v>
          </cell>
          <cell r="O139">
            <v>0</v>
          </cell>
          <cell r="P139">
            <v>12</v>
          </cell>
          <cell r="Q139">
            <v>12</v>
          </cell>
          <cell r="R139">
            <v>92.3076923076923</v>
          </cell>
          <cell r="S139">
            <v>0</v>
          </cell>
          <cell r="T139">
            <v>0</v>
          </cell>
          <cell r="U139">
            <v>6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8.65384615384615</v>
          </cell>
          <cell r="AM139">
            <v>1.5</v>
          </cell>
          <cell r="AN139">
            <v>4.6</v>
          </cell>
          <cell r="AO139">
            <v>13</v>
          </cell>
          <cell r="AP139">
            <v>6</v>
          </cell>
          <cell r="AQ139">
            <v>126.061538461538</v>
          </cell>
          <cell r="AR139">
            <v>2</v>
          </cell>
          <cell r="AS139">
            <v>0.5</v>
          </cell>
        </row>
        <row r="139">
          <cell r="AU139">
            <v>0</v>
          </cell>
          <cell r="AV139">
            <v>2.61136476923077</v>
          </cell>
        </row>
        <row r="139">
          <cell r="AX139">
            <v>124.950173692308</v>
          </cell>
        </row>
        <row r="140">
          <cell r="B140">
            <v>1920</v>
          </cell>
          <cell r="C140" t="str">
            <v>សុក រដ្ឋា</v>
          </cell>
          <cell r="D140" t="str">
            <v>SOK RATHA</v>
          </cell>
          <cell r="E140">
            <v>44625</v>
          </cell>
          <cell r="F140">
            <v>90543269</v>
          </cell>
          <cell r="G140">
            <v>32379</v>
          </cell>
          <cell r="H140" t="str">
            <v>F</v>
          </cell>
          <cell r="I140" t="str">
            <v>成型E线</v>
          </cell>
          <cell r="J140">
            <v>0</v>
          </cell>
          <cell r="K140">
            <v>0</v>
          </cell>
          <cell r="L140">
            <v>200</v>
          </cell>
          <cell r="M140">
            <v>7.69230769230769</v>
          </cell>
          <cell r="N140">
            <v>12</v>
          </cell>
          <cell r="O140">
            <v>0</v>
          </cell>
          <cell r="P140">
            <v>12</v>
          </cell>
          <cell r="Q140">
            <v>12</v>
          </cell>
          <cell r="R140">
            <v>92.3076923076923</v>
          </cell>
          <cell r="S140">
            <v>0</v>
          </cell>
          <cell r="T140">
            <v>0</v>
          </cell>
          <cell r="U140">
            <v>6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8.65384615384615</v>
          </cell>
          <cell r="AM140">
            <v>1.5</v>
          </cell>
          <cell r="AN140">
            <v>4.6</v>
          </cell>
          <cell r="AO140">
            <v>13</v>
          </cell>
          <cell r="AP140">
            <v>6</v>
          </cell>
          <cell r="AQ140">
            <v>126.061538461538</v>
          </cell>
          <cell r="AR140">
            <v>2</v>
          </cell>
          <cell r="AS140">
            <v>0.5</v>
          </cell>
        </row>
        <row r="140">
          <cell r="AU140">
            <v>0</v>
          </cell>
          <cell r="AV140">
            <v>2.61136476923077</v>
          </cell>
        </row>
        <row r="140">
          <cell r="AX140">
            <v>124.950173692308</v>
          </cell>
        </row>
        <row r="141">
          <cell r="B141">
            <v>2131</v>
          </cell>
          <cell r="C141" t="str">
            <v>យ៉ុន ហៃ</v>
          </cell>
          <cell r="D141" t="str">
            <v>YON HAY</v>
          </cell>
          <cell r="E141">
            <v>44714</v>
          </cell>
          <cell r="F141" t="str">
            <v>090945352</v>
          </cell>
          <cell r="G141">
            <v>37518</v>
          </cell>
          <cell r="H141" t="str">
            <v>M</v>
          </cell>
          <cell r="I141" t="str">
            <v>成型E线</v>
          </cell>
          <cell r="J141">
            <v>0</v>
          </cell>
          <cell r="K141">
            <v>0</v>
          </cell>
          <cell r="L141">
            <v>200</v>
          </cell>
          <cell r="M141">
            <v>7.69230769230769</v>
          </cell>
          <cell r="N141">
            <v>11</v>
          </cell>
          <cell r="O141">
            <v>0</v>
          </cell>
          <cell r="P141">
            <v>11</v>
          </cell>
          <cell r="Q141">
            <v>11</v>
          </cell>
          <cell r="R141">
            <v>84.6153846153846</v>
          </cell>
          <cell r="S141">
            <v>0</v>
          </cell>
          <cell r="T141">
            <v>0</v>
          </cell>
          <cell r="U141">
            <v>6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8.65384615384615</v>
          </cell>
          <cell r="AM141">
            <v>1.5</v>
          </cell>
          <cell r="AN141">
            <v>4.2</v>
          </cell>
          <cell r="AO141">
            <v>13</v>
          </cell>
          <cell r="AP141">
            <v>5.5</v>
          </cell>
          <cell r="AQ141">
            <v>117.469230769231</v>
          </cell>
        </row>
        <row r="141">
          <cell r="AS141">
            <v>0.5</v>
          </cell>
        </row>
        <row r="141">
          <cell r="AU141">
            <v>0</v>
          </cell>
          <cell r="AV141">
            <v>2.43337511538461</v>
          </cell>
        </row>
        <row r="141">
          <cell r="AX141">
            <v>114.535855653846</v>
          </cell>
        </row>
        <row r="142">
          <cell r="B142">
            <v>1917</v>
          </cell>
          <cell r="C142" t="str">
            <v>​មាន់ រាំបូ</v>
          </cell>
          <cell r="D142" t="str">
            <v> MAN RAMBO</v>
          </cell>
          <cell r="E142">
            <v>44624</v>
          </cell>
          <cell r="F142">
            <v>90540437</v>
          </cell>
          <cell r="G142">
            <v>34191</v>
          </cell>
          <cell r="H142" t="str">
            <v>M</v>
          </cell>
          <cell r="I142" t="str">
            <v>成型E线</v>
          </cell>
          <cell r="J142">
            <v>0</v>
          </cell>
          <cell r="K142">
            <v>0</v>
          </cell>
          <cell r="L142">
            <v>200</v>
          </cell>
          <cell r="M142">
            <v>7.69230769230769</v>
          </cell>
          <cell r="N142">
            <v>12</v>
          </cell>
          <cell r="O142">
            <v>0</v>
          </cell>
          <cell r="P142">
            <v>12</v>
          </cell>
          <cell r="Q142">
            <v>12</v>
          </cell>
          <cell r="R142">
            <v>92.3076923076923</v>
          </cell>
          <cell r="S142">
            <v>0</v>
          </cell>
          <cell r="T142">
            <v>0</v>
          </cell>
          <cell r="U142">
            <v>6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8.65384615384615</v>
          </cell>
          <cell r="AM142">
            <v>1.5</v>
          </cell>
          <cell r="AN142">
            <v>4.6</v>
          </cell>
          <cell r="AO142">
            <v>13</v>
          </cell>
          <cell r="AP142">
            <v>6</v>
          </cell>
          <cell r="AQ142">
            <v>126.061538461538</v>
          </cell>
          <cell r="AR142">
            <v>2</v>
          </cell>
          <cell r="AS142">
            <v>0.5</v>
          </cell>
        </row>
        <row r="142">
          <cell r="AU142">
            <v>0</v>
          </cell>
          <cell r="AV142">
            <v>2.61136476923077</v>
          </cell>
        </row>
        <row r="142">
          <cell r="AX142">
            <v>124.950173692308</v>
          </cell>
        </row>
        <row r="143">
          <cell r="B143">
            <v>1389</v>
          </cell>
          <cell r="C143" t="str">
            <v>ញ៉េប មរកត</v>
          </cell>
          <cell r="D143" t="str">
            <v>NHEB MORAKORT</v>
          </cell>
          <cell r="E143">
            <v>44531</v>
          </cell>
          <cell r="F143">
            <v>21150137</v>
          </cell>
          <cell r="G143">
            <v>36696</v>
          </cell>
          <cell r="H143" t="str">
            <v>F</v>
          </cell>
          <cell r="I143" t="str">
            <v>成型E线</v>
          </cell>
          <cell r="J143">
            <v>0</v>
          </cell>
          <cell r="K143">
            <v>0</v>
          </cell>
          <cell r="L143">
            <v>200</v>
          </cell>
          <cell r="M143">
            <v>7.69230769230769</v>
          </cell>
          <cell r="N143">
            <v>12</v>
          </cell>
          <cell r="O143">
            <v>0</v>
          </cell>
          <cell r="P143">
            <v>12</v>
          </cell>
          <cell r="Q143">
            <v>12</v>
          </cell>
          <cell r="R143">
            <v>92.3076923076923</v>
          </cell>
          <cell r="S143">
            <v>0</v>
          </cell>
          <cell r="T143">
            <v>0</v>
          </cell>
          <cell r="U143">
            <v>6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8.65384615384615</v>
          </cell>
          <cell r="AM143">
            <v>1.5</v>
          </cell>
          <cell r="AN143">
            <v>4.6</v>
          </cell>
          <cell r="AO143">
            <v>13</v>
          </cell>
          <cell r="AP143">
            <v>6</v>
          </cell>
          <cell r="AQ143">
            <v>126.061538461538</v>
          </cell>
          <cell r="AR143">
            <v>2</v>
          </cell>
          <cell r="AS143">
            <v>0.5</v>
          </cell>
        </row>
        <row r="143">
          <cell r="AU143">
            <v>0</v>
          </cell>
          <cell r="AV143">
            <v>2.61136476923077</v>
          </cell>
        </row>
        <row r="143">
          <cell r="AX143">
            <v>124.950173692308</v>
          </cell>
        </row>
        <row r="144">
          <cell r="B144" t="str">
            <v>合计：</v>
          </cell>
          <cell r="C144" t="str">
            <v>成型E线</v>
          </cell>
          <cell r="D144">
            <v>23</v>
          </cell>
        </row>
        <row r="144">
          <cell r="L144">
            <v>4600</v>
          </cell>
          <cell r="M144">
            <v>176.923076923077</v>
          </cell>
          <cell r="N144">
            <v>258</v>
          </cell>
          <cell r="O144">
            <v>0</v>
          </cell>
          <cell r="P144">
            <v>258</v>
          </cell>
          <cell r="Q144">
            <v>259</v>
          </cell>
          <cell r="R144">
            <v>1984.61538461538</v>
          </cell>
          <cell r="S144">
            <v>0</v>
          </cell>
          <cell r="T144">
            <v>0</v>
          </cell>
          <cell r="U144">
            <v>122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175.961538461539</v>
          </cell>
          <cell r="AM144">
            <v>30.5</v>
          </cell>
          <cell r="AN144">
            <v>98.8</v>
          </cell>
          <cell r="AO144">
            <v>299</v>
          </cell>
          <cell r="AP144">
            <v>129</v>
          </cell>
          <cell r="AQ144">
            <v>2717.87692307692</v>
          </cell>
          <cell r="AR144">
            <v>45</v>
          </cell>
          <cell r="AS144">
            <v>11.5</v>
          </cell>
          <cell r="AT144">
            <v>0</v>
          </cell>
          <cell r="AU144">
            <v>0</v>
          </cell>
          <cell r="AV144">
            <v>58.0315254615385</v>
          </cell>
          <cell r="AW144">
            <v>0</v>
          </cell>
          <cell r="AX144">
            <v>2693.34539761538</v>
          </cell>
        </row>
        <row r="145">
          <cell r="B145">
            <v>358</v>
          </cell>
          <cell r="C145" t="str">
            <v>ពៅ ភីយ៉ា</v>
          </cell>
          <cell r="D145" t="str">
            <v>POV PHIYA</v>
          </cell>
          <cell r="E145">
            <v>44118</v>
          </cell>
          <cell r="F145" t="str">
            <v>090583847</v>
          </cell>
          <cell r="G145">
            <v>33703</v>
          </cell>
          <cell r="H145" t="str">
            <v>F</v>
          </cell>
          <cell r="I145" t="str">
            <v>针车A1线</v>
          </cell>
          <cell r="J145">
            <v>0</v>
          </cell>
          <cell r="K145">
            <v>2</v>
          </cell>
          <cell r="L145">
            <v>200</v>
          </cell>
          <cell r="M145">
            <v>7.69230769230769</v>
          </cell>
          <cell r="N145">
            <v>6</v>
          </cell>
          <cell r="O145">
            <v>0</v>
          </cell>
          <cell r="P145">
            <v>6</v>
          </cell>
          <cell r="Q145">
            <v>6</v>
          </cell>
          <cell r="R145">
            <v>46.1538461538462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2.3</v>
          </cell>
          <cell r="AO145">
            <v>13</v>
          </cell>
          <cell r="AP145">
            <v>3</v>
          </cell>
          <cell r="AQ145">
            <v>64.4538461538462</v>
          </cell>
          <cell r="AR145">
            <v>3</v>
          </cell>
          <cell r="AS145">
            <v>0.5</v>
          </cell>
        </row>
        <row r="145">
          <cell r="AU145">
            <v>0</v>
          </cell>
          <cell r="AV145">
            <v>2</v>
          </cell>
        </row>
        <row r="145">
          <cell r="AX145">
            <v>64.9538461538462</v>
          </cell>
        </row>
        <row r="146">
          <cell r="B146">
            <v>376</v>
          </cell>
          <cell r="C146" t="str">
            <v>សូ សុវណ្ណារ៉ា</v>
          </cell>
          <cell r="D146" t="str">
            <v>SO SOVANNARA</v>
          </cell>
          <cell r="E146">
            <v>44118</v>
          </cell>
          <cell r="F146" t="str">
            <v>090613084</v>
          </cell>
          <cell r="G146">
            <v>30416</v>
          </cell>
          <cell r="H146" t="str">
            <v>F</v>
          </cell>
          <cell r="I146" t="str">
            <v>针车A1线</v>
          </cell>
          <cell r="J146">
            <v>0</v>
          </cell>
          <cell r="K146">
            <v>1</v>
          </cell>
          <cell r="L146">
            <v>200</v>
          </cell>
          <cell r="M146">
            <v>7.69230769230769</v>
          </cell>
          <cell r="N146">
            <v>6</v>
          </cell>
          <cell r="O146">
            <v>0</v>
          </cell>
          <cell r="P146">
            <v>6</v>
          </cell>
          <cell r="Q146">
            <v>6</v>
          </cell>
          <cell r="R146">
            <v>46.1538461538462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2.3</v>
          </cell>
          <cell r="AO146">
            <v>13</v>
          </cell>
          <cell r="AP146">
            <v>3</v>
          </cell>
          <cell r="AQ146">
            <v>64.4538461538462</v>
          </cell>
          <cell r="AR146">
            <v>3</v>
          </cell>
          <cell r="AS146">
            <v>0.5</v>
          </cell>
        </row>
        <row r="146">
          <cell r="AU146">
            <v>0</v>
          </cell>
          <cell r="AV146">
            <v>2</v>
          </cell>
        </row>
        <row r="146">
          <cell r="AX146">
            <v>64.9538461538462</v>
          </cell>
        </row>
        <row r="147">
          <cell r="B147">
            <v>385</v>
          </cell>
          <cell r="C147" t="str">
            <v>នាង ឆវី</v>
          </cell>
          <cell r="D147" t="str">
            <v>NEANG CHHVY</v>
          </cell>
          <cell r="E147">
            <v>44118</v>
          </cell>
          <cell r="F147" t="str">
            <v>090521689</v>
          </cell>
          <cell r="G147">
            <v>35738</v>
          </cell>
          <cell r="H147" t="str">
            <v>F</v>
          </cell>
          <cell r="I147" t="str">
            <v>针车A1线</v>
          </cell>
          <cell r="J147">
            <v>0</v>
          </cell>
          <cell r="K147">
            <v>1</v>
          </cell>
          <cell r="L147">
            <v>200</v>
          </cell>
          <cell r="M147">
            <v>7.69230769230769</v>
          </cell>
          <cell r="N147">
            <v>6</v>
          </cell>
          <cell r="O147">
            <v>0</v>
          </cell>
          <cell r="P147">
            <v>6</v>
          </cell>
          <cell r="Q147">
            <v>6</v>
          </cell>
          <cell r="R147">
            <v>46.1538461538462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2.3</v>
          </cell>
          <cell r="AO147">
            <v>13</v>
          </cell>
          <cell r="AP147">
            <v>3</v>
          </cell>
          <cell r="AQ147">
            <v>64.4538461538462</v>
          </cell>
          <cell r="AR147">
            <v>3</v>
          </cell>
          <cell r="AS147">
            <v>0.5</v>
          </cell>
        </row>
        <row r="147">
          <cell r="AU147">
            <v>0</v>
          </cell>
          <cell r="AV147">
            <v>2</v>
          </cell>
        </row>
        <row r="147">
          <cell r="AX147">
            <v>64.9538461538462</v>
          </cell>
        </row>
        <row r="148">
          <cell r="B148">
            <v>387</v>
          </cell>
          <cell r="C148" t="str">
            <v>សំ ស៊ីដា</v>
          </cell>
          <cell r="D148" t="str">
            <v>SAM SIDA</v>
          </cell>
          <cell r="E148">
            <v>44118</v>
          </cell>
          <cell r="F148" t="str">
            <v>090626377</v>
          </cell>
          <cell r="G148">
            <v>29600</v>
          </cell>
          <cell r="H148" t="str">
            <v>F</v>
          </cell>
          <cell r="I148" t="str">
            <v>针车A1线</v>
          </cell>
          <cell r="J148">
            <v>0</v>
          </cell>
          <cell r="K148">
            <v>2</v>
          </cell>
          <cell r="L148">
            <v>200</v>
          </cell>
          <cell r="M148">
            <v>7.69230769230769</v>
          </cell>
          <cell r="N148">
            <v>5</v>
          </cell>
          <cell r="O148">
            <v>0</v>
          </cell>
          <cell r="P148">
            <v>5</v>
          </cell>
          <cell r="Q148">
            <v>5</v>
          </cell>
          <cell r="R148">
            <v>38.4615384615385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1.9</v>
          </cell>
          <cell r="AO148">
            <v>13</v>
          </cell>
          <cell r="AP148">
            <v>2.5</v>
          </cell>
          <cell r="AQ148">
            <v>55.8615384615385</v>
          </cell>
          <cell r="AR148">
            <v>3</v>
          </cell>
          <cell r="AS148">
            <v>0.5</v>
          </cell>
        </row>
        <row r="148">
          <cell r="AU148">
            <v>0</v>
          </cell>
          <cell r="AV148">
            <v>2</v>
          </cell>
        </row>
        <row r="148">
          <cell r="AX148">
            <v>56.3615384615385</v>
          </cell>
        </row>
        <row r="149">
          <cell r="B149">
            <v>390</v>
          </cell>
          <cell r="C149" t="str">
            <v>ឆន យ៉ាត</v>
          </cell>
          <cell r="D149" t="str">
            <v>CHHON YAT</v>
          </cell>
          <cell r="E149">
            <v>44118</v>
          </cell>
          <cell r="F149" t="str">
            <v>090624823</v>
          </cell>
          <cell r="G149">
            <v>36207</v>
          </cell>
          <cell r="H149" t="str">
            <v>F</v>
          </cell>
          <cell r="I149" t="str">
            <v>针车A1线</v>
          </cell>
          <cell r="J149">
            <v>0</v>
          </cell>
          <cell r="K149">
            <v>1</v>
          </cell>
          <cell r="L149">
            <v>200</v>
          </cell>
          <cell r="M149">
            <v>7.69230769230769</v>
          </cell>
          <cell r="N149">
            <v>6</v>
          </cell>
          <cell r="O149">
            <v>0</v>
          </cell>
          <cell r="P149">
            <v>6</v>
          </cell>
          <cell r="Q149">
            <v>6</v>
          </cell>
          <cell r="R149">
            <v>46.1538461538462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2.3</v>
          </cell>
          <cell r="AO149">
            <v>13</v>
          </cell>
          <cell r="AP149">
            <v>3</v>
          </cell>
          <cell r="AQ149">
            <v>64.4538461538462</v>
          </cell>
          <cell r="AR149">
            <v>3</v>
          </cell>
          <cell r="AS149">
            <v>0.5</v>
          </cell>
        </row>
        <row r="149">
          <cell r="AU149">
            <v>0</v>
          </cell>
          <cell r="AV149">
            <v>2</v>
          </cell>
        </row>
        <row r="149">
          <cell r="AX149">
            <v>64.9538461538462</v>
          </cell>
        </row>
        <row r="150">
          <cell r="B150">
            <v>395</v>
          </cell>
          <cell r="C150" t="str">
            <v>មាន ចាន់ថន</v>
          </cell>
          <cell r="D150" t="str">
            <v>MEAN CHANTHAN</v>
          </cell>
          <cell r="E150">
            <v>44118</v>
          </cell>
          <cell r="F150" t="str">
            <v>090827410</v>
          </cell>
          <cell r="G150">
            <v>34979</v>
          </cell>
          <cell r="H150" t="str">
            <v>F</v>
          </cell>
          <cell r="I150" t="str">
            <v>针车A1线</v>
          </cell>
          <cell r="J150">
            <v>1</v>
          </cell>
          <cell r="K150">
            <v>2</v>
          </cell>
          <cell r="L150">
            <v>200</v>
          </cell>
          <cell r="M150">
            <v>7.69230769230769</v>
          </cell>
          <cell r="N150">
            <v>6</v>
          </cell>
          <cell r="O150">
            <v>0</v>
          </cell>
          <cell r="P150">
            <v>6</v>
          </cell>
          <cell r="Q150">
            <v>6</v>
          </cell>
          <cell r="R150">
            <v>46.1538461538462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2.3</v>
          </cell>
          <cell r="AO150">
            <v>13</v>
          </cell>
          <cell r="AP150">
            <v>3</v>
          </cell>
          <cell r="AQ150">
            <v>64.4538461538462</v>
          </cell>
          <cell r="AR150">
            <v>3</v>
          </cell>
          <cell r="AS150">
            <v>0.5</v>
          </cell>
        </row>
        <row r="150">
          <cell r="AU150">
            <v>0</v>
          </cell>
          <cell r="AV150">
            <v>2</v>
          </cell>
        </row>
        <row r="150">
          <cell r="AX150">
            <v>64.9538461538462</v>
          </cell>
        </row>
        <row r="151">
          <cell r="B151">
            <v>396</v>
          </cell>
          <cell r="C151" t="str">
            <v>ផូ រីដា</v>
          </cell>
          <cell r="D151" t="str">
            <v>PHOU RIDA</v>
          </cell>
          <cell r="E151">
            <v>44118</v>
          </cell>
          <cell r="F151" t="str">
            <v>090755454</v>
          </cell>
          <cell r="G151">
            <v>33968</v>
          </cell>
          <cell r="H151" t="str">
            <v>F</v>
          </cell>
          <cell r="I151" t="str">
            <v>针车A1线</v>
          </cell>
          <cell r="J151">
            <v>0</v>
          </cell>
          <cell r="K151">
            <v>1</v>
          </cell>
          <cell r="L151">
            <v>200</v>
          </cell>
          <cell r="M151">
            <v>7.69230769230769</v>
          </cell>
          <cell r="N151">
            <v>6</v>
          </cell>
          <cell r="O151">
            <v>0</v>
          </cell>
          <cell r="P151">
            <v>6</v>
          </cell>
          <cell r="Q151">
            <v>6</v>
          </cell>
          <cell r="R151">
            <v>46.1538461538462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2.3</v>
          </cell>
          <cell r="AO151">
            <v>13</v>
          </cell>
          <cell r="AP151">
            <v>3</v>
          </cell>
          <cell r="AQ151">
            <v>64.4538461538462</v>
          </cell>
          <cell r="AR151">
            <v>3</v>
          </cell>
          <cell r="AS151">
            <v>0.5</v>
          </cell>
        </row>
        <row r="151">
          <cell r="AU151">
            <v>0</v>
          </cell>
          <cell r="AV151">
            <v>2</v>
          </cell>
        </row>
        <row r="151">
          <cell r="AX151">
            <v>64.9538461538462</v>
          </cell>
        </row>
        <row r="152">
          <cell r="B152">
            <v>401</v>
          </cell>
          <cell r="C152" t="str">
            <v>ប៉ិត សាមាន</v>
          </cell>
          <cell r="D152" t="str">
            <v>SAMEAN</v>
          </cell>
          <cell r="E152">
            <v>44118</v>
          </cell>
          <cell r="F152" t="str">
            <v>090923337</v>
          </cell>
          <cell r="G152">
            <v>37351</v>
          </cell>
          <cell r="H152" t="str">
            <v>F</v>
          </cell>
          <cell r="I152" t="str">
            <v>针车A1线</v>
          </cell>
          <cell r="J152">
            <v>0</v>
          </cell>
          <cell r="K152">
            <v>0</v>
          </cell>
          <cell r="L152">
            <v>200</v>
          </cell>
          <cell r="M152">
            <v>7.69230769230769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</row>
        <row r="152">
          <cell r="AU152">
            <v>0</v>
          </cell>
        </row>
        <row r="152">
          <cell r="AX152">
            <v>0</v>
          </cell>
        </row>
        <row r="153">
          <cell r="B153">
            <v>406</v>
          </cell>
          <cell r="C153" t="str">
            <v>រ៉ុន សារុំ</v>
          </cell>
          <cell r="D153" t="str">
            <v>RON SAROM</v>
          </cell>
          <cell r="E153">
            <v>44118</v>
          </cell>
          <cell r="F153" t="str">
            <v>090542443</v>
          </cell>
          <cell r="G153">
            <v>29536</v>
          </cell>
          <cell r="H153" t="str">
            <v>F</v>
          </cell>
          <cell r="I153" t="str">
            <v>针车A1线</v>
          </cell>
          <cell r="J153">
            <v>0</v>
          </cell>
          <cell r="K153">
            <v>3</v>
          </cell>
          <cell r="L153">
            <v>200</v>
          </cell>
          <cell r="M153">
            <v>7.69230769230769</v>
          </cell>
          <cell r="N153">
            <v>5</v>
          </cell>
          <cell r="O153">
            <v>0</v>
          </cell>
          <cell r="P153">
            <v>5</v>
          </cell>
          <cell r="Q153">
            <v>5</v>
          </cell>
          <cell r="R153">
            <v>38.4615384615385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1.9</v>
          </cell>
          <cell r="AO153">
            <v>13</v>
          </cell>
          <cell r="AP153">
            <v>2.5</v>
          </cell>
          <cell r="AQ153">
            <v>55.8615384615385</v>
          </cell>
          <cell r="AR153">
            <v>3</v>
          </cell>
          <cell r="AS153">
            <v>0.5</v>
          </cell>
        </row>
        <row r="153">
          <cell r="AU153">
            <v>0</v>
          </cell>
          <cell r="AV153">
            <v>2</v>
          </cell>
        </row>
        <row r="153">
          <cell r="AX153">
            <v>56.3615384615385</v>
          </cell>
        </row>
        <row r="154">
          <cell r="B154">
            <v>636</v>
          </cell>
          <cell r="C154" t="str">
            <v>សាន​ កូឡាប</v>
          </cell>
          <cell r="D154" t="str">
            <v>SAN KOLAB</v>
          </cell>
          <cell r="E154">
            <v>44184</v>
          </cell>
          <cell r="F154" t="str">
            <v>090705515</v>
          </cell>
          <cell r="G154">
            <v>33613</v>
          </cell>
          <cell r="H154" t="str">
            <v>F</v>
          </cell>
          <cell r="I154" t="str">
            <v>针车A1线</v>
          </cell>
          <cell r="J154">
            <v>0</v>
          </cell>
          <cell r="K154">
            <v>0</v>
          </cell>
          <cell r="L154">
            <v>200</v>
          </cell>
          <cell r="M154">
            <v>7.69230769230769</v>
          </cell>
          <cell r="N154">
            <v>4</v>
          </cell>
          <cell r="O154">
            <v>0</v>
          </cell>
          <cell r="P154">
            <v>4</v>
          </cell>
          <cell r="Q154">
            <v>4</v>
          </cell>
          <cell r="R154">
            <v>30.7692307692308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1.5</v>
          </cell>
          <cell r="AO154">
            <v>13</v>
          </cell>
          <cell r="AP154">
            <v>2</v>
          </cell>
          <cell r="AQ154">
            <v>47.2692307692308</v>
          </cell>
          <cell r="AR154">
            <v>3</v>
          </cell>
          <cell r="AS154">
            <v>0.5</v>
          </cell>
        </row>
        <row r="154">
          <cell r="AU154">
            <v>0</v>
          </cell>
          <cell r="AV154">
            <v>2</v>
          </cell>
        </row>
        <row r="154">
          <cell r="AX154">
            <v>47.7692307692308</v>
          </cell>
        </row>
        <row r="155">
          <cell r="B155">
            <v>658</v>
          </cell>
          <cell r="C155" t="str">
            <v>ពៅ នាង</v>
          </cell>
          <cell r="D155" t="str">
            <v>POV NEANG</v>
          </cell>
          <cell r="E155">
            <v>44187</v>
          </cell>
          <cell r="F155" t="str">
            <v>090846284</v>
          </cell>
          <cell r="G155">
            <v>28920</v>
          </cell>
          <cell r="H155" t="str">
            <v>F</v>
          </cell>
          <cell r="I155" t="str">
            <v>针车A1线</v>
          </cell>
          <cell r="J155">
            <v>0</v>
          </cell>
          <cell r="K155">
            <v>0</v>
          </cell>
          <cell r="L155">
            <v>200</v>
          </cell>
          <cell r="M155">
            <v>7.69230769230769</v>
          </cell>
          <cell r="N155">
            <v>6</v>
          </cell>
          <cell r="O155">
            <v>0</v>
          </cell>
          <cell r="P155">
            <v>6</v>
          </cell>
          <cell r="Q155">
            <v>6</v>
          </cell>
          <cell r="R155">
            <v>46.1538461538462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2.3</v>
          </cell>
          <cell r="AO155">
            <v>13</v>
          </cell>
          <cell r="AP155">
            <v>3</v>
          </cell>
          <cell r="AQ155">
            <v>64.4538461538462</v>
          </cell>
          <cell r="AR155">
            <v>3</v>
          </cell>
          <cell r="AS155">
            <v>0.5</v>
          </cell>
        </row>
        <row r="155">
          <cell r="AU155">
            <v>0</v>
          </cell>
          <cell r="AV155">
            <v>2</v>
          </cell>
        </row>
        <row r="155">
          <cell r="AX155">
            <v>64.9538461538462</v>
          </cell>
        </row>
        <row r="156">
          <cell r="B156">
            <v>608</v>
          </cell>
          <cell r="C156" t="str">
            <v>ព្រុំ ចាន់</v>
          </cell>
          <cell r="D156" t="str">
            <v>PRUM CHAN</v>
          </cell>
          <cell r="E156">
            <v>44167</v>
          </cell>
          <cell r="F156" t="str">
            <v>090927715</v>
          </cell>
          <cell r="G156">
            <v>37574</v>
          </cell>
          <cell r="H156" t="str">
            <v>F</v>
          </cell>
          <cell r="I156" t="str">
            <v>针车A1线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6</v>
          </cell>
          <cell r="O156">
            <v>0</v>
          </cell>
          <cell r="P156">
            <v>6</v>
          </cell>
          <cell r="Q156">
            <v>6</v>
          </cell>
          <cell r="R156">
            <v>46.1538461538462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2.3</v>
          </cell>
          <cell r="AO156">
            <v>13</v>
          </cell>
          <cell r="AP156">
            <v>3</v>
          </cell>
          <cell r="AQ156">
            <v>64.4538461538462</v>
          </cell>
          <cell r="AR156">
            <v>3</v>
          </cell>
          <cell r="AS156">
            <v>0.5</v>
          </cell>
        </row>
        <row r="156">
          <cell r="AU156">
            <v>0</v>
          </cell>
          <cell r="AV156">
            <v>2</v>
          </cell>
        </row>
        <row r="156">
          <cell r="AX156">
            <v>64.9538461538462</v>
          </cell>
        </row>
        <row r="157">
          <cell r="B157">
            <v>655</v>
          </cell>
          <cell r="C157" t="str">
            <v>ម៉ៅ សេត</v>
          </cell>
          <cell r="D157" t="str">
            <v>MAO SET</v>
          </cell>
          <cell r="E157">
            <v>44187</v>
          </cell>
          <cell r="F157" t="str">
            <v>090796097</v>
          </cell>
          <cell r="G157">
            <v>27539</v>
          </cell>
          <cell r="H157" t="str">
            <v>F</v>
          </cell>
          <cell r="I157" t="str">
            <v>针车A1线</v>
          </cell>
          <cell r="J157">
            <v>0</v>
          </cell>
          <cell r="K157">
            <v>0</v>
          </cell>
          <cell r="L157">
            <v>200</v>
          </cell>
          <cell r="M157">
            <v>7.69230769230769</v>
          </cell>
          <cell r="N157">
            <v>6</v>
          </cell>
          <cell r="O157">
            <v>0</v>
          </cell>
          <cell r="P157">
            <v>6</v>
          </cell>
          <cell r="Q157">
            <v>6</v>
          </cell>
          <cell r="R157">
            <v>46.1538461538462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2.3</v>
          </cell>
          <cell r="AO157">
            <v>13</v>
          </cell>
          <cell r="AP157">
            <v>3</v>
          </cell>
          <cell r="AQ157">
            <v>64.4538461538462</v>
          </cell>
          <cell r="AR157">
            <v>3</v>
          </cell>
          <cell r="AS157">
            <v>0.5</v>
          </cell>
        </row>
        <row r="157">
          <cell r="AU157">
            <v>0</v>
          </cell>
          <cell r="AV157">
            <v>2</v>
          </cell>
        </row>
        <row r="157">
          <cell r="AX157">
            <v>64.9538461538462</v>
          </cell>
        </row>
        <row r="158">
          <cell r="B158">
            <v>652</v>
          </cell>
          <cell r="C158" t="str">
            <v>ឃឹម​សាឡី</v>
          </cell>
          <cell r="D158" t="str">
            <v>KHOEM SALEY</v>
          </cell>
          <cell r="E158">
            <v>44188</v>
          </cell>
          <cell r="F158" t="str">
            <v>090618254</v>
          </cell>
          <cell r="G158">
            <v>28008</v>
          </cell>
          <cell r="H158" t="str">
            <v>F</v>
          </cell>
          <cell r="I158" t="str">
            <v>针车A1线</v>
          </cell>
          <cell r="J158">
            <v>0</v>
          </cell>
          <cell r="K158">
            <v>0</v>
          </cell>
          <cell r="L158">
            <v>200</v>
          </cell>
          <cell r="M158">
            <v>7.69230769230769</v>
          </cell>
          <cell r="N158">
            <v>6</v>
          </cell>
          <cell r="O158">
            <v>0</v>
          </cell>
          <cell r="P158">
            <v>6</v>
          </cell>
          <cell r="Q158">
            <v>6</v>
          </cell>
          <cell r="R158">
            <v>46.1538461538462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2.3</v>
          </cell>
          <cell r="AO158">
            <v>13</v>
          </cell>
          <cell r="AP158">
            <v>3</v>
          </cell>
          <cell r="AQ158">
            <v>64.4538461538462</v>
          </cell>
          <cell r="AR158">
            <v>3</v>
          </cell>
          <cell r="AS158">
            <v>0.5</v>
          </cell>
        </row>
        <row r="158">
          <cell r="AU158">
            <v>0</v>
          </cell>
          <cell r="AV158">
            <v>2</v>
          </cell>
        </row>
        <row r="158">
          <cell r="AX158">
            <v>64.9538461538462</v>
          </cell>
        </row>
        <row r="159">
          <cell r="B159">
            <v>893</v>
          </cell>
          <cell r="C159" t="str">
            <v>គយ ផល្លា</v>
          </cell>
          <cell r="D159" t="str">
            <v>KOUY PHALLA</v>
          </cell>
          <cell r="E159">
            <v>44320</v>
          </cell>
          <cell r="F159" t="str">
            <v>090825303</v>
          </cell>
          <cell r="G159">
            <v>30503</v>
          </cell>
          <cell r="H159" t="str">
            <v>F</v>
          </cell>
          <cell r="I159" t="e">
            <v>#N/A</v>
          </cell>
          <cell r="J159">
            <v>0</v>
          </cell>
          <cell r="K159">
            <v>0</v>
          </cell>
          <cell r="L159">
            <v>200</v>
          </cell>
          <cell r="M159">
            <v>7.69230769230769</v>
          </cell>
          <cell r="N159">
            <v>6</v>
          </cell>
          <cell r="O159">
            <v>0</v>
          </cell>
          <cell r="P159">
            <v>6</v>
          </cell>
          <cell r="Q159">
            <v>6</v>
          </cell>
          <cell r="R159">
            <v>46.1538461538462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2.3</v>
          </cell>
          <cell r="AO159">
            <v>13</v>
          </cell>
          <cell r="AP159">
            <v>3</v>
          </cell>
          <cell r="AQ159">
            <v>64.4538461538462</v>
          </cell>
          <cell r="AR159">
            <v>2</v>
          </cell>
          <cell r="AS159">
            <v>0.5</v>
          </cell>
        </row>
        <row r="159">
          <cell r="AU159">
            <v>0</v>
          </cell>
          <cell r="AV159">
            <v>2</v>
          </cell>
        </row>
        <row r="159">
          <cell r="AX159">
            <v>63.9538461538462</v>
          </cell>
        </row>
        <row r="160">
          <cell r="B160">
            <v>899</v>
          </cell>
          <cell r="C160" t="str">
            <v>សុក ហៀង</v>
          </cell>
          <cell r="D160" t="str">
            <v>SOK HIENG</v>
          </cell>
          <cell r="E160">
            <v>44320</v>
          </cell>
          <cell r="F160" t="str">
            <v>090699423</v>
          </cell>
          <cell r="G160">
            <v>34889</v>
          </cell>
          <cell r="H160" t="str">
            <v>F</v>
          </cell>
          <cell r="I160" t="e">
            <v>#N/A</v>
          </cell>
          <cell r="J160">
            <v>0</v>
          </cell>
          <cell r="K160">
            <v>0</v>
          </cell>
          <cell r="L160">
            <v>200</v>
          </cell>
          <cell r="M160">
            <v>7.69230769230769</v>
          </cell>
          <cell r="N160">
            <v>6</v>
          </cell>
          <cell r="O160">
            <v>0</v>
          </cell>
          <cell r="P160">
            <v>6</v>
          </cell>
          <cell r="Q160">
            <v>6</v>
          </cell>
          <cell r="R160">
            <v>46.1538461538462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2.3</v>
          </cell>
          <cell r="AO160">
            <v>13</v>
          </cell>
          <cell r="AP160">
            <v>3</v>
          </cell>
          <cell r="AQ160">
            <v>64.4538461538462</v>
          </cell>
          <cell r="AR160">
            <v>2</v>
          </cell>
          <cell r="AS160">
            <v>0.5</v>
          </cell>
        </row>
        <row r="160">
          <cell r="AU160">
            <v>0</v>
          </cell>
          <cell r="AV160">
            <v>2</v>
          </cell>
        </row>
        <row r="160">
          <cell r="AX160">
            <v>63.9538461538462</v>
          </cell>
        </row>
        <row r="161">
          <cell r="B161">
            <v>1634</v>
          </cell>
          <cell r="C161" t="str">
            <v>យឹម ប៉ុញ</v>
          </cell>
          <cell r="D161" t="str">
            <v>YOEM PONH</v>
          </cell>
          <cell r="E161">
            <v>44579</v>
          </cell>
          <cell r="F161">
            <v>90705130</v>
          </cell>
          <cell r="G161">
            <v>33067</v>
          </cell>
          <cell r="H161" t="str">
            <v>M</v>
          </cell>
          <cell r="I161" t="str">
            <v>针车A1线</v>
          </cell>
          <cell r="J161">
            <v>0</v>
          </cell>
          <cell r="K161">
            <v>0</v>
          </cell>
          <cell r="L161">
            <v>200</v>
          </cell>
          <cell r="M161">
            <v>7.69230769230769</v>
          </cell>
          <cell r="N161">
            <v>6</v>
          </cell>
          <cell r="O161">
            <v>0</v>
          </cell>
          <cell r="P161">
            <v>6</v>
          </cell>
          <cell r="Q161">
            <v>6</v>
          </cell>
          <cell r="R161">
            <v>46.1538461538462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2.3</v>
          </cell>
          <cell r="AO161">
            <v>13</v>
          </cell>
          <cell r="AP161">
            <v>3</v>
          </cell>
          <cell r="AQ161">
            <v>64.4538461538462</v>
          </cell>
          <cell r="AR161">
            <v>2</v>
          </cell>
          <cell r="AS161">
            <v>0.5</v>
          </cell>
        </row>
        <row r="161">
          <cell r="AU161">
            <v>0</v>
          </cell>
          <cell r="AV161">
            <v>2</v>
          </cell>
        </row>
        <row r="161">
          <cell r="AX161">
            <v>63.9538461538462</v>
          </cell>
        </row>
        <row r="162">
          <cell r="B162">
            <v>1883</v>
          </cell>
          <cell r="C162" t="str">
            <v>រិត ច័ន្ទធីតា</v>
          </cell>
          <cell r="D162" t="str">
            <v>RITH CHANTHIDA</v>
          </cell>
          <cell r="E162">
            <v>44617</v>
          </cell>
          <cell r="F162">
            <v>90959953</v>
          </cell>
          <cell r="G162">
            <v>37773</v>
          </cell>
          <cell r="H162" t="str">
            <v>F</v>
          </cell>
          <cell r="I162" t="str">
            <v>针车A1线</v>
          </cell>
          <cell r="J162">
            <v>0</v>
          </cell>
          <cell r="K162">
            <v>0</v>
          </cell>
          <cell r="L162">
            <v>200</v>
          </cell>
          <cell r="M162">
            <v>7.69230769230769</v>
          </cell>
          <cell r="N162">
            <v>6</v>
          </cell>
          <cell r="O162">
            <v>0</v>
          </cell>
          <cell r="P162">
            <v>6</v>
          </cell>
          <cell r="Q162">
            <v>6</v>
          </cell>
          <cell r="R162">
            <v>46.1538461538462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2.3</v>
          </cell>
          <cell r="AO162">
            <v>13</v>
          </cell>
          <cell r="AP162">
            <v>3</v>
          </cell>
          <cell r="AQ162">
            <v>64.4538461538462</v>
          </cell>
          <cell r="AR162">
            <v>2</v>
          </cell>
          <cell r="AS162">
            <v>0.5</v>
          </cell>
        </row>
        <row r="162">
          <cell r="AU162">
            <v>0</v>
          </cell>
          <cell r="AV162">
            <v>2</v>
          </cell>
        </row>
        <row r="162">
          <cell r="AX162">
            <v>63.9538461538462</v>
          </cell>
        </row>
        <row r="163">
          <cell r="B163">
            <v>1889</v>
          </cell>
          <cell r="C163" t="str">
            <v>អន ភានីន</v>
          </cell>
          <cell r="D163" t="str">
            <v>AN PHEANIN</v>
          </cell>
          <cell r="E163">
            <v>44618</v>
          </cell>
          <cell r="F163">
            <v>90876717</v>
          </cell>
          <cell r="G163">
            <v>36535</v>
          </cell>
          <cell r="H163" t="str">
            <v>M</v>
          </cell>
          <cell r="I163" t="str">
            <v>针车A1线</v>
          </cell>
          <cell r="J163">
            <v>0</v>
          </cell>
          <cell r="K163">
            <v>0</v>
          </cell>
          <cell r="L163">
            <v>200</v>
          </cell>
          <cell r="M163">
            <v>7.69230769230769</v>
          </cell>
          <cell r="N163">
            <v>6</v>
          </cell>
          <cell r="O163">
            <v>0</v>
          </cell>
          <cell r="P163">
            <v>6</v>
          </cell>
          <cell r="Q163">
            <v>6</v>
          </cell>
          <cell r="R163">
            <v>46.1538461538462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2.3</v>
          </cell>
          <cell r="AO163">
            <v>13</v>
          </cell>
          <cell r="AP163">
            <v>3</v>
          </cell>
          <cell r="AQ163">
            <v>64.4538461538462</v>
          </cell>
          <cell r="AR163">
            <v>2</v>
          </cell>
          <cell r="AS163">
            <v>0.5</v>
          </cell>
        </row>
        <row r="163">
          <cell r="AU163">
            <v>0</v>
          </cell>
          <cell r="AV163">
            <v>2</v>
          </cell>
        </row>
        <row r="163">
          <cell r="AX163">
            <v>63.9538461538462</v>
          </cell>
        </row>
        <row r="164">
          <cell r="B164">
            <v>2053</v>
          </cell>
          <cell r="C164" t="str">
            <v>ព្រាប រស្មី</v>
          </cell>
          <cell r="D164" t="str">
            <v>PREAP RAKSMEY</v>
          </cell>
          <cell r="E164">
            <v>44679</v>
          </cell>
          <cell r="F164" t="str">
            <v>090732871</v>
          </cell>
          <cell r="G164">
            <v>31691</v>
          </cell>
          <cell r="H164" t="str">
            <v>F</v>
          </cell>
          <cell r="I164" t="e">
            <v>#N/A</v>
          </cell>
          <cell r="J164">
            <v>0</v>
          </cell>
          <cell r="K164">
            <v>0</v>
          </cell>
          <cell r="L164">
            <v>200</v>
          </cell>
          <cell r="M164">
            <v>7.69230769230769</v>
          </cell>
          <cell r="N164">
            <v>6</v>
          </cell>
          <cell r="O164">
            <v>0</v>
          </cell>
          <cell r="P164">
            <v>6</v>
          </cell>
          <cell r="Q164">
            <v>6</v>
          </cell>
          <cell r="R164">
            <v>46.1538461538462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2.3</v>
          </cell>
          <cell r="AO164">
            <v>13</v>
          </cell>
          <cell r="AP164">
            <v>3</v>
          </cell>
          <cell r="AQ164">
            <v>64.4538461538462</v>
          </cell>
          <cell r="AR164">
            <v>2</v>
          </cell>
          <cell r="AS164">
            <v>0.5</v>
          </cell>
        </row>
        <row r="164">
          <cell r="AU164">
            <v>0</v>
          </cell>
          <cell r="AV164">
            <v>2</v>
          </cell>
        </row>
        <row r="164">
          <cell r="AX164">
            <v>63.9538461538462</v>
          </cell>
        </row>
        <row r="165">
          <cell r="B165">
            <v>2067</v>
          </cell>
          <cell r="C165" t="str">
            <v>យឿម រដ្ឋា</v>
          </cell>
          <cell r="D165" t="str">
            <v>YOEURM RATHA</v>
          </cell>
          <cell r="E165">
            <v>44685</v>
          </cell>
          <cell r="F165" t="str">
            <v>090916147</v>
          </cell>
          <cell r="G165">
            <v>37221</v>
          </cell>
          <cell r="H165" t="str">
            <v>F</v>
          </cell>
          <cell r="I165" t="str">
            <v>针车A1线</v>
          </cell>
          <cell r="J165">
            <v>0</v>
          </cell>
          <cell r="K165">
            <v>0</v>
          </cell>
          <cell r="L165">
            <v>200</v>
          </cell>
          <cell r="M165">
            <v>7.69230769230769</v>
          </cell>
          <cell r="N165">
            <v>6</v>
          </cell>
          <cell r="O165">
            <v>0</v>
          </cell>
          <cell r="P165">
            <v>6</v>
          </cell>
          <cell r="Q165">
            <v>6</v>
          </cell>
          <cell r="R165">
            <v>46.1538461538462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2.3</v>
          </cell>
          <cell r="AO165">
            <v>13</v>
          </cell>
          <cell r="AP165">
            <v>3</v>
          </cell>
          <cell r="AQ165">
            <v>64.4538461538462</v>
          </cell>
          <cell r="AR165">
            <v>2</v>
          </cell>
          <cell r="AS165">
            <v>0.5</v>
          </cell>
        </row>
        <row r="165">
          <cell r="AU165">
            <v>0</v>
          </cell>
          <cell r="AV165">
            <v>2</v>
          </cell>
        </row>
        <row r="165">
          <cell r="AX165">
            <v>63.9538461538462</v>
          </cell>
        </row>
        <row r="166">
          <cell r="B166">
            <v>2068</v>
          </cell>
          <cell r="C166" t="str">
            <v>ផេង រចនា</v>
          </cell>
          <cell r="D166" t="str">
            <v>PHENG RACHAKNA</v>
          </cell>
          <cell r="E166">
            <v>44685</v>
          </cell>
          <cell r="F166" t="str">
            <v>090884439</v>
          </cell>
          <cell r="G166">
            <v>36645</v>
          </cell>
          <cell r="H166" t="str">
            <v>F</v>
          </cell>
          <cell r="I166" t="str">
            <v>针车A1线</v>
          </cell>
          <cell r="J166">
            <v>0</v>
          </cell>
          <cell r="K166">
            <v>0</v>
          </cell>
          <cell r="L166">
            <v>200</v>
          </cell>
          <cell r="M166">
            <v>7.69230769230769</v>
          </cell>
          <cell r="N166">
            <v>5</v>
          </cell>
          <cell r="O166">
            <v>0</v>
          </cell>
          <cell r="P166">
            <v>5</v>
          </cell>
          <cell r="Q166">
            <v>5</v>
          </cell>
          <cell r="R166">
            <v>38.4615384615385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1.9</v>
          </cell>
          <cell r="AO166">
            <v>13</v>
          </cell>
          <cell r="AP166">
            <v>2.5</v>
          </cell>
          <cell r="AQ166">
            <v>55.8615384615385</v>
          </cell>
          <cell r="AR166">
            <v>2</v>
          </cell>
          <cell r="AS166">
            <v>0.5</v>
          </cell>
        </row>
        <row r="166">
          <cell r="AU166">
            <v>0</v>
          </cell>
          <cell r="AV166">
            <v>2</v>
          </cell>
        </row>
        <row r="166">
          <cell r="AX166">
            <v>55.3615384615385</v>
          </cell>
        </row>
        <row r="167">
          <cell r="B167" t="str">
            <v>合计：</v>
          </cell>
          <cell r="C167" t="str">
            <v>针车A1线</v>
          </cell>
          <cell r="D167">
            <v>22</v>
          </cell>
        </row>
        <row r="167">
          <cell r="L167">
            <v>4400</v>
          </cell>
          <cell r="M167">
            <v>169.230769230769</v>
          </cell>
          <cell r="N167">
            <v>121</v>
          </cell>
          <cell r="O167">
            <v>0</v>
          </cell>
          <cell r="P167">
            <v>121</v>
          </cell>
          <cell r="Q167">
            <v>121</v>
          </cell>
          <cell r="R167">
            <v>930.769230769231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46.3</v>
          </cell>
          <cell r="AO167">
            <v>273</v>
          </cell>
          <cell r="AP167">
            <v>60.5</v>
          </cell>
          <cell r="AQ167">
            <v>1310.56923076923</v>
          </cell>
          <cell r="AR167">
            <v>55</v>
          </cell>
          <cell r="AS167">
            <v>10.5</v>
          </cell>
          <cell r="AT167">
            <v>0</v>
          </cell>
          <cell r="AU167">
            <v>0</v>
          </cell>
          <cell r="AV167">
            <v>42</v>
          </cell>
          <cell r="AW167">
            <v>0</v>
          </cell>
          <cell r="AX167">
            <v>1313.06923076923</v>
          </cell>
        </row>
        <row r="168">
          <cell r="B168">
            <v>352</v>
          </cell>
          <cell r="C168" t="str">
            <v>ថុក ផល្លា</v>
          </cell>
          <cell r="D168" t="str">
            <v>THOK PHALLA</v>
          </cell>
          <cell r="E168">
            <v>44118</v>
          </cell>
          <cell r="F168" t="str">
            <v>090618288</v>
          </cell>
          <cell r="G168">
            <v>31949</v>
          </cell>
          <cell r="H168" t="str">
            <v>F</v>
          </cell>
          <cell r="I168" t="str">
            <v>针车A2线</v>
          </cell>
          <cell r="J168">
            <v>1</v>
          </cell>
          <cell r="K168">
            <v>3</v>
          </cell>
          <cell r="L168">
            <v>200</v>
          </cell>
          <cell r="M168">
            <v>7.69230769230769</v>
          </cell>
          <cell r="N168">
            <v>2</v>
          </cell>
          <cell r="O168">
            <v>0</v>
          </cell>
          <cell r="P168">
            <v>2</v>
          </cell>
          <cell r="Q168">
            <v>2</v>
          </cell>
          <cell r="R168">
            <v>15.3846153846154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0.7</v>
          </cell>
          <cell r="AO168">
            <v>13</v>
          </cell>
          <cell r="AP168">
            <v>1</v>
          </cell>
          <cell r="AQ168">
            <v>30.0846153846154</v>
          </cell>
          <cell r="AR168">
            <v>3</v>
          </cell>
          <cell r="AS168">
            <v>0.5</v>
          </cell>
        </row>
        <row r="168">
          <cell r="AU168">
            <v>0</v>
          </cell>
          <cell r="AV168">
            <v>2</v>
          </cell>
        </row>
        <row r="168">
          <cell r="AX168">
            <v>30.5846153846154</v>
          </cell>
        </row>
        <row r="169">
          <cell r="B169">
            <v>353</v>
          </cell>
          <cell r="C169" t="str">
            <v>ដោក ស្រីកា</v>
          </cell>
          <cell r="D169" t="str">
            <v>DORK SREYKA</v>
          </cell>
          <cell r="E169">
            <v>44118</v>
          </cell>
          <cell r="F169" t="str">
            <v>090714078</v>
          </cell>
          <cell r="G169">
            <v>32205</v>
          </cell>
          <cell r="H169" t="str">
            <v>F</v>
          </cell>
          <cell r="I169" t="str">
            <v>针车A2线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6</v>
          </cell>
          <cell r="O169">
            <v>0</v>
          </cell>
          <cell r="P169">
            <v>6</v>
          </cell>
          <cell r="Q169">
            <v>6</v>
          </cell>
          <cell r="R169">
            <v>46.1538461538462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2.3</v>
          </cell>
          <cell r="AO169">
            <v>13</v>
          </cell>
          <cell r="AP169">
            <v>3</v>
          </cell>
          <cell r="AQ169">
            <v>64.4538461538462</v>
          </cell>
          <cell r="AR169">
            <v>3</v>
          </cell>
          <cell r="AS169">
            <v>0.5</v>
          </cell>
        </row>
        <row r="169">
          <cell r="AU169">
            <v>0</v>
          </cell>
          <cell r="AV169">
            <v>2</v>
          </cell>
        </row>
        <row r="169">
          <cell r="AX169">
            <v>64.9538461538462</v>
          </cell>
        </row>
        <row r="170">
          <cell r="B170">
            <v>367</v>
          </cell>
          <cell r="C170" t="str">
            <v>គល់ ជោរី</v>
          </cell>
          <cell r="D170" t="str">
            <v>KUL CHORY</v>
          </cell>
          <cell r="E170">
            <v>44118</v>
          </cell>
          <cell r="F170" t="str">
            <v>090706383</v>
          </cell>
          <cell r="G170">
            <v>34875</v>
          </cell>
          <cell r="H170" t="str">
            <v>F</v>
          </cell>
          <cell r="I170" t="str">
            <v>针车A2线</v>
          </cell>
          <cell r="J170">
            <v>0</v>
          </cell>
          <cell r="K170">
            <v>1</v>
          </cell>
          <cell r="L170">
            <v>200</v>
          </cell>
          <cell r="M170">
            <v>7.69230769230769</v>
          </cell>
          <cell r="N170">
            <v>5</v>
          </cell>
          <cell r="O170">
            <v>0</v>
          </cell>
          <cell r="P170">
            <v>5</v>
          </cell>
          <cell r="Q170">
            <v>5</v>
          </cell>
          <cell r="R170">
            <v>38.4615384615385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1.9</v>
          </cell>
          <cell r="AO170">
            <v>13</v>
          </cell>
          <cell r="AP170">
            <v>2.5</v>
          </cell>
          <cell r="AQ170">
            <v>55.8615384615385</v>
          </cell>
          <cell r="AR170">
            <v>3</v>
          </cell>
          <cell r="AS170">
            <v>0.5</v>
          </cell>
        </row>
        <row r="170">
          <cell r="AU170">
            <v>0</v>
          </cell>
          <cell r="AV170">
            <v>2</v>
          </cell>
        </row>
        <row r="170">
          <cell r="AX170">
            <v>56.3615384615385</v>
          </cell>
        </row>
        <row r="171">
          <cell r="B171">
            <v>379</v>
          </cell>
          <cell r="C171" t="str">
            <v>នៅ សោភា</v>
          </cell>
          <cell r="D171" t="str">
            <v>NOV SORPHEA</v>
          </cell>
          <cell r="E171">
            <v>44118</v>
          </cell>
          <cell r="F171" t="str">
            <v>050863707</v>
          </cell>
          <cell r="G171">
            <v>34978</v>
          </cell>
          <cell r="H171" t="str">
            <v>F</v>
          </cell>
          <cell r="I171" t="str">
            <v>针车A2线</v>
          </cell>
          <cell r="J171">
            <v>0</v>
          </cell>
          <cell r="K171">
            <v>1</v>
          </cell>
          <cell r="L171">
            <v>200</v>
          </cell>
          <cell r="M171">
            <v>7.69230769230769</v>
          </cell>
          <cell r="N171">
            <v>6</v>
          </cell>
          <cell r="O171">
            <v>0</v>
          </cell>
          <cell r="P171">
            <v>6</v>
          </cell>
          <cell r="Q171">
            <v>6</v>
          </cell>
          <cell r="R171">
            <v>46.1538461538462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2.3</v>
          </cell>
          <cell r="AO171">
            <v>13</v>
          </cell>
          <cell r="AP171">
            <v>3</v>
          </cell>
          <cell r="AQ171">
            <v>64.4538461538462</v>
          </cell>
          <cell r="AR171">
            <v>3</v>
          </cell>
          <cell r="AS171">
            <v>0.5</v>
          </cell>
        </row>
        <row r="171">
          <cell r="AU171">
            <v>0</v>
          </cell>
          <cell r="AV171">
            <v>2</v>
          </cell>
        </row>
        <row r="171">
          <cell r="AX171">
            <v>64.9538461538462</v>
          </cell>
        </row>
        <row r="172">
          <cell r="B172">
            <v>392</v>
          </cell>
          <cell r="C172" t="str">
            <v>កៅ សុខា</v>
          </cell>
          <cell r="D172" t="str">
            <v>KAO SOKHA</v>
          </cell>
          <cell r="E172">
            <v>44118</v>
          </cell>
          <cell r="F172" t="str">
            <v>090732039</v>
          </cell>
          <cell r="G172">
            <v>30722</v>
          </cell>
          <cell r="H172" t="str">
            <v>F</v>
          </cell>
          <cell r="I172" t="str">
            <v>针车A2线</v>
          </cell>
          <cell r="J172">
            <v>0</v>
          </cell>
          <cell r="K172">
            <v>2</v>
          </cell>
          <cell r="L172">
            <v>200</v>
          </cell>
          <cell r="M172">
            <v>7.69230769230769</v>
          </cell>
          <cell r="N172">
            <v>4</v>
          </cell>
          <cell r="O172">
            <v>0</v>
          </cell>
          <cell r="P172">
            <v>4</v>
          </cell>
          <cell r="Q172">
            <v>4</v>
          </cell>
          <cell r="R172">
            <v>30.7692307692308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1.5</v>
          </cell>
          <cell r="AO172">
            <v>13</v>
          </cell>
          <cell r="AP172">
            <v>2</v>
          </cell>
          <cell r="AQ172">
            <v>47.2692307692308</v>
          </cell>
          <cell r="AR172">
            <v>3</v>
          </cell>
          <cell r="AS172">
            <v>0.5</v>
          </cell>
        </row>
        <row r="172">
          <cell r="AU172">
            <v>0</v>
          </cell>
          <cell r="AV172">
            <v>2</v>
          </cell>
        </row>
        <row r="172">
          <cell r="AX172">
            <v>47.7692307692308</v>
          </cell>
        </row>
        <row r="173">
          <cell r="B173">
            <v>654</v>
          </cell>
          <cell r="C173" t="str">
            <v>វុធ កញ្ញា</v>
          </cell>
          <cell r="D173" t="str">
            <v>VUT KANHA</v>
          </cell>
          <cell r="E173">
            <v>44187</v>
          </cell>
          <cell r="F173" t="str">
            <v>090538509</v>
          </cell>
          <cell r="G173">
            <v>31665</v>
          </cell>
          <cell r="H173" t="str">
            <v>F</v>
          </cell>
          <cell r="I173" t="str">
            <v>针车A2线</v>
          </cell>
          <cell r="J173">
            <v>0</v>
          </cell>
          <cell r="K173">
            <v>0</v>
          </cell>
          <cell r="L173">
            <v>200</v>
          </cell>
          <cell r="M173">
            <v>7.69230769230769</v>
          </cell>
          <cell r="N173">
            <v>6</v>
          </cell>
          <cell r="O173">
            <v>0</v>
          </cell>
          <cell r="P173">
            <v>6</v>
          </cell>
          <cell r="Q173">
            <v>6</v>
          </cell>
          <cell r="R173">
            <v>46.1538461538462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2.3</v>
          </cell>
          <cell r="AO173">
            <v>13</v>
          </cell>
          <cell r="AP173">
            <v>3</v>
          </cell>
          <cell r="AQ173">
            <v>64.4538461538462</v>
          </cell>
          <cell r="AR173">
            <v>3</v>
          </cell>
          <cell r="AS173">
            <v>0.5</v>
          </cell>
        </row>
        <row r="173">
          <cell r="AU173">
            <v>0</v>
          </cell>
          <cell r="AV173">
            <v>2</v>
          </cell>
        </row>
        <row r="173">
          <cell r="AX173">
            <v>64.9538461538462</v>
          </cell>
        </row>
        <row r="174">
          <cell r="B174">
            <v>983</v>
          </cell>
          <cell r="C174" t="str">
            <v>ព្រំ ចាវី</v>
          </cell>
          <cell r="D174" t="str">
            <v>PRUM THAVY</v>
          </cell>
          <cell r="E174">
            <v>44397</v>
          </cell>
          <cell r="F174" t="str">
            <v>090687583</v>
          </cell>
          <cell r="G174">
            <v>36249</v>
          </cell>
          <cell r="H174" t="str">
            <v>F</v>
          </cell>
          <cell r="I174" t="str">
            <v>针车A2线</v>
          </cell>
          <cell r="J174">
            <v>0</v>
          </cell>
          <cell r="K174">
            <v>0</v>
          </cell>
          <cell r="L174">
            <v>200</v>
          </cell>
          <cell r="M174">
            <v>7.69230769230769</v>
          </cell>
          <cell r="N174">
            <v>6</v>
          </cell>
          <cell r="O174">
            <v>0</v>
          </cell>
          <cell r="P174">
            <v>6</v>
          </cell>
          <cell r="Q174">
            <v>6</v>
          </cell>
          <cell r="R174">
            <v>46.1538461538462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2.3</v>
          </cell>
          <cell r="AO174">
            <v>13</v>
          </cell>
          <cell r="AP174">
            <v>3</v>
          </cell>
          <cell r="AQ174">
            <v>64.4538461538462</v>
          </cell>
          <cell r="AR174">
            <v>2</v>
          </cell>
          <cell r="AS174">
            <v>0.5</v>
          </cell>
        </row>
        <row r="174">
          <cell r="AU174">
            <v>0</v>
          </cell>
          <cell r="AV174">
            <v>2</v>
          </cell>
        </row>
        <row r="174">
          <cell r="AX174">
            <v>63.9538461538462</v>
          </cell>
        </row>
        <row r="175">
          <cell r="B175">
            <v>1085</v>
          </cell>
          <cell r="C175" t="str">
            <v>យឹម បញ្ញា</v>
          </cell>
          <cell r="D175" t="str">
            <v>YEM PHANHA</v>
          </cell>
          <cell r="E175">
            <v>44418</v>
          </cell>
          <cell r="F175" t="str">
            <v>090575555</v>
          </cell>
          <cell r="G175">
            <v>33379</v>
          </cell>
          <cell r="H175" t="str">
            <v>M</v>
          </cell>
          <cell r="I175" t="str">
            <v>针车A2线</v>
          </cell>
          <cell r="J175">
            <v>0</v>
          </cell>
          <cell r="K175">
            <v>0</v>
          </cell>
          <cell r="L175">
            <v>200</v>
          </cell>
          <cell r="M175">
            <v>7.69230769230769</v>
          </cell>
          <cell r="N175">
            <v>5</v>
          </cell>
          <cell r="O175">
            <v>0</v>
          </cell>
          <cell r="P175">
            <v>5</v>
          </cell>
          <cell r="Q175">
            <v>6</v>
          </cell>
          <cell r="R175">
            <v>38.4615384615385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1.9</v>
          </cell>
          <cell r="AO175">
            <v>13</v>
          </cell>
          <cell r="AP175">
            <v>2.5</v>
          </cell>
          <cell r="AQ175">
            <v>55.8615384615385</v>
          </cell>
          <cell r="AR175">
            <v>2</v>
          </cell>
          <cell r="AS175">
            <v>0.5</v>
          </cell>
        </row>
        <row r="175">
          <cell r="AU175">
            <v>0</v>
          </cell>
          <cell r="AV175">
            <v>2</v>
          </cell>
        </row>
        <row r="175">
          <cell r="AX175">
            <v>55.3615384615385</v>
          </cell>
        </row>
        <row r="176">
          <cell r="B176">
            <v>1340</v>
          </cell>
          <cell r="C176" t="str">
            <v>មាឃ​ នោ</v>
          </cell>
          <cell r="D176" t="str">
            <v>MEAK NOR</v>
          </cell>
          <cell r="E176">
            <v>44503</v>
          </cell>
          <cell r="F176">
            <v>90537456</v>
          </cell>
          <cell r="G176">
            <v>29994</v>
          </cell>
          <cell r="H176" t="str">
            <v>F</v>
          </cell>
          <cell r="I176" t="str">
            <v>针车A2线</v>
          </cell>
          <cell r="J176">
            <v>0</v>
          </cell>
          <cell r="K176">
            <v>0</v>
          </cell>
          <cell r="L176">
            <v>200</v>
          </cell>
          <cell r="M176">
            <v>7.69230769230769</v>
          </cell>
          <cell r="N176">
            <v>6</v>
          </cell>
          <cell r="O176">
            <v>0</v>
          </cell>
          <cell r="P176">
            <v>6</v>
          </cell>
          <cell r="Q176">
            <v>6</v>
          </cell>
          <cell r="R176">
            <v>46.1538461538462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2.3</v>
          </cell>
          <cell r="AO176">
            <v>13</v>
          </cell>
          <cell r="AP176">
            <v>3</v>
          </cell>
          <cell r="AQ176">
            <v>64.4538461538462</v>
          </cell>
          <cell r="AR176">
            <v>2</v>
          </cell>
          <cell r="AS176">
            <v>0.5</v>
          </cell>
        </row>
        <row r="176">
          <cell r="AU176">
            <v>0</v>
          </cell>
          <cell r="AV176">
            <v>2</v>
          </cell>
        </row>
        <row r="176">
          <cell r="AX176">
            <v>63.9538461538462</v>
          </cell>
        </row>
        <row r="177">
          <cell r="B177">
            <v>2156</v>
          </cell>
          <cell r="C177" t="str">
            <v>ភាព ម៉ាឡៃ</v>
          </cell>
          <cell r="D177" t="str">
            <v>PHEAP MALEY</v>
          </cell>
          <cell r="E177">
            <v>44728</v>
          </cell>
          <cell r="F177" t="str">
            <v>090961030</v>
          </cell>
          <cell r="G177">
            <v>37746</v>
          </cell>
          <cell r="H177" t="str">
            <v>F</v>
          </cell>
          <cell r="I177" t="e">
            <v>#N/A</v>
          </cell>
          <cell r="J177">
            <v>0</v>
          </cell>
          <cell r="K177">
            <v>0</v>
          </cell>
          <cell r="L177">
            <v>200</v>
          </cell>
          <cell r="M177">
            <v>7.69230769230769</v>
          </cell>
          <cell r="N177">
            <v>6</v>
          </cell>
          <cell r="O177">
            <v>0</v>
          </cell>
          <cell r="P177">
            <v>6</v>
          </cell>
          <cell r="Q177">
            <v>6</v>
          </cell>
          <cell r="R177">
            <v>46.1538461538462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2.3</v>
          </cell>
          <cell r="AO177">
            <v>13</v>
          </cell>
          <cell r="AP177">
            <v>3</v>
          </cell>
          <cell r="AQ177">
            <v>64.4538461538462</v>
          </cell>
        </row>
        <row r="177">
          <cell r="AS177">
            <v>0.5</v>
          </cell>
        </row>
        <row r="177">
          <cell r="AU177">
            <v>0</v>
          </cell>
          <cell r="AV177">
            <v>2</v>
          </cell>
        </row>
        <row r="177">
          <cell r="AX177">
            <v>61.9538461538462</v>
          </cell>
        </row>
        <row r="178">
          <cell r="B178">
            <v>2189</v>
          </cell>
          <cell r="C178" t="str">
            <v>ឈន់ សំណាង</v>
          </cell>
          <cell r="D178" t="str">
            <v>CHHUN SAMNANG</v>
          </cell>
          <cell r="E178">
            <v>44734</v>
          </cell>
          <cell r="F178" t="str">
            <v>090962676</v>
          </cell>
          <cell r="G178">
            <v>38077</v>
          </cell>
          <cell r="H178" t="str">
            <v>M</v>
          </cell>
          <cell r="I178" t="str">
            <v>针车A2线</v>
          </cell>
          <cell r="J178">
            <v>0</v>
          </cell>
          <cell r="K178">
            <v>0</v>
          </cell>
          <cell r="L178">
            <v>200</v>
          </cell>
          <cell r="M178">
            <v>7.69230769230769</v>
          </cell>
          <cell r="N178">
            <v>6</v>
          </cell>
          <cell r="O178">
            <v>0</v>
          </cell>
          <cell r="P178">
            <v>6</v>
          </cell>
          <cell r="Q178">
            <v>6</v>
          </cell>
          <cell r="R178">
            <v>46.1538461538462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2.3</v>
          </cell>
          <cell r="AO178">
            <v>13</v>
          </cell>
          <cell r="AP178">
            <v>3</v>
          </cell>
          <cell r="AQ178">
            <v>64.4538461538462</v>
          </cell>
        </row>
        <row r="178">
          <cell r="AS178">
            <v>0.5</v>
          </cell>
        </row>
        <row r="178">
          <cell r="AU178">
            <v>0</v>
          </cell>
          <cell r="AV178">
            <v>2</v>
          </cell>
        </row>
        <row r="178">
          <cell r="AX178">
            <v>61.9538461538462</v>
          </cell>
        </row>
        <row r="179">
          <cell r="B179">
            <v>2234</v>
          </cell>
          <cell r="C179" t="str">
            <v>ធឿន ចំរើន</v>
          </cell>
          <cell r="D179" t="str">
            <v>THOEURN CHAMROEUN</v>
          </cell>
          <cell r="E179">
            <v>44746</v>
          </cell>
          <cell r="F179" t="str">
            <v>090832854</v>
          </cell>
          <cell r="G179">
            <v>35737</v>
          </cell>
          <cell r="H179" t="str">
            <v>F</v>
          </cell>
          <cell r="I179" t="str">
            <v>针车A2线</v>
          </cell>
          <cell r="J179">
            <v>0</v>
          </cell>
          <cell r="K179">
            <v>0</v>
          </cell>
          <cell r="L179">
            <v>200</v>
          </cell>
          <cell r="M179">
            <v>7.69230769230769</v>
          </cell>
          <cell r="N179">
            <v>1</v>
          </cell>
          <cell r="O179">
            <v>0</v>
          </cell>
          <cell r="P179">
            <v>1</v>
          </cell>
          <cell r="Q179">
            <v>1</v>
          </cell>
          <cell r="R179">
            <v>7.69230769230769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0.3</v>
          </cell>
          <cell r="AO179">
            <v>13</v>
          </cell>
          <cell r="AP179">
            <v>0.5</v>
          </cell>
          <cell r="AQ179">
            <v>21.4923076923077</v>
          </cell>
        </row>
        <row r="179">
          <cell r="AS179">
            <v>0.5</v>
          </cell>
        </row>
        <row r="179">
          <cell r="AU179">
            <v>0</v>
          </cell>
          <cell r="AV179">
            <v>2</v>
          </cell>
        </row>
        <row r="179">
          <cell r="AX179">
            <v>18.9923076923077</v>
          </cell>
        </row>
        <row r="180">
          <cell r="B180">
            <v>680</v>
          </cell>
          <cell r="C180" t="str">
            <v>ម៉ៅ សារ៉ាន</v>
          </cell>
          <cell r="D180" t="str">
            <v>MAO SARAN</v>
          </cell>
          <cell r="E180">
            <v>44200</v>
          </cell>
          <cell r="F180" t="str">
            <v>090619379</v>
          </cell>
          <cell r="G180">
            <v>27804</v>
          </cell>
          <cell r="H180" t="str">
            <v>F</v>
          </cell>
          <cell r="I180" t="str">
            <v>针车A2线</v>
          </cell>
          <cell r="J180">
            <v>0</v>
          </cell>
          <cell r="K180">
            <v>0</v>
          </cell>
          <cell r="L180">
            <v>200</v>
          </cell>
          <cell r="M180">
            <v>7.69230769230769</v>
          </cell>
          <cell r="N180">
            <v>6</v>
          </cell>
          <cell r="O180">
            <v>0</v>
          </cell>
          <cell r="P180">
            <v>6</v>
          </cell>
          <cell r="Q180">
            <v>6</v>
          </cell>
          <cell r="R180">
            <v>46.1538461538462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2.3</v>
          </cell>
          <cell r="AO180">
            <v>13</v>
          </cell>
          <cell r="AP180">
            <v>3</v>
          </cell>
          <cell r="AQ180">
            <v>64.4538461538462</v>
          </cell>
          <cell r="AR180">
            <v>3</v>
          </cell>
          <cell r="AS180">
            <v>0.5</v>
          </cell>
        </row>
        <row r="180">
          <cell r="AU180">
            <v>0</v>
          </cell>
          <cell r="AV180">
            <v>2</v>
          </cell>
        </row>
        <row r="180">
          <cell r="AX180">
            <v>64.9538461538462</v>
          </cell>
        </row>
        <row r="181">
          <cell r="B181">
            <v>1511</v>
          </cell>
          <cell r="C181" t="str">
            <v>ញុង សាភឿន</v>
          </cell>
          <cell r="D181" t="str">
            <v>NHOUNG SAPHOEUN</v>
          </cell>
          <cell r="E181">
            <v>44558</v>
          </cell>
          <cell r="F181">
            <v>90594166</v>
          </cell>
          <cell r="G181">
            <v>25694</v>
          </cell>
          <cell r="H181" t="str">
            <v>F</v>
          </cell>
          <cell r="I181" t="str">
            <v>针车A2线</v>
          </cell>
          <cell r="J181">
            <v>0</v>
          </cell>
          <cell r="K181">
            <v>0</v>
          </cell>
          <cell r="L181">
            <v>200</v>
          </cell>
          <cell r="M181">
            <v>7.69230769230769</v>
          </cell>
          <cell r="N181">
            <v>6</v>
          </cell>
          <cell r="O181">
            <v>0</v>
          </cell>
          <cell r="P181">
            <v>6</v>
          </cell>
          <cell r="Q181">
            <v>6</v>
          </cell>
          <cell r="R181">
            <v>46.1538461538462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2.3</v>
          </cell>
          <cell r="AO181">
            <v>13</v>
          </cell>
          <cell r="AP181">
            <v>3</v>
          </cell>
          <cell r="AQ181">
            <v>64.4538461538462</v>
          </cell>
          <cell r="AR181">
            <v>2</v>
          </cell>
          <cell r="AS181">
            <v>0.5</v>
          </cell>
        </row>
        <row r="181">
          <cell r="AU181">
            <v>0</v>
          </cell>
          <cell r="AV181">
            <v>2</v>
          </cell>
        </row>
        <row r="181">
          <cell r="AX181">
            <v>63.9538461538462</v>
          </cell>
        </row>
        <row r="182">
          <cell r="B182">
            <v>1552</v>
          </cell>
          <cell r="C182" t="str">
            <v>អន ស៊ីណុច</v>
          </cell>
          <cell r="D182" t="str">
            <v>AN  SINOCH</v>
          </cell>
          <cell r="E182">
            <v>44565</v>
          </cell>
          <cell r="F182">
            <v>90951580</v>
          </cell>
          <cell r="G182">
            <v>37580</v>
          </cell>
          <cell r="H182" t="str">
            <v>F</v>
          </cell>
          <cell r="I182" t="str">
            <v>针车A2线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6</v>
          </cell>
          <cell r="O182">
            <v>0</v>
          </cell>
          <cell r="P182">
            <v>6</v>
          </cell>
          <cell r="Q182">
            <v>6</v>
          </cell>
          <cell r="R182">
            <v>46.1538461538462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2.3</v>
          </cell>
          <cell r="AO182">
            <v>13</v>
          </cell>
          <cell r="AP182">
            <v>3</v>
          </cell>
          <cell r="AQ182">
            <v>64.4538461538462</v>
          </cell>
          <cell r="AR182">
            <v>2</v>
          </cell>
          <cell r="AS182">
            <v>0.5</v>
          </cell>
        </row>
        <row r="182">
          <cell r="AU182">
            <v>0</v>
          </cell>
          <cell r="AV182">
            <v>2</v>
          </cell>
        </row>
        <row r="182">
          <cell r="AX182">
            <v>63.9538461538462</v>
          </cell>
        </row>
        <row r="183">
          <cell r="B183" t="str">
            <v>合计：</v>
          </cell>
          <cell r="C183" t="str">
            <v>针车A2线</v>
          </cell>
          <cell r="D183">
            <v>15</v>
          </cell>
        </row>
        <row r="183">
          <cell r="L183">
            <v>3000</v>
          </cell>
          <cell r="M183">
            <v>115.384615384615</v>
          </cell>
          <cell r="N183">
            <v>77</v>
          </cell>
          <cell r="O183">
            <v>0</v>
          </cell>
          <cell r="P183">
            <v>77</v>
          </cell>
          <cell r="Q183">
            <v>78</v>
          </cell>
          <cell r="R183">
            <v>592.307692307692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29.3</v>
          </cell>
          <cell r="AO183">
            <v>195</v>
          </cell>
          <cell r="AP183">
            <v>38.5</v>
          </cell>
          <cell r="AQ183">
            <v>855.107692307692</v>
          </cell>
          <cell r="AR183">
            <v>31</v>
          </cell>
          <cell r="AS183">
            <v>7.5</v>
          </cell>
          <cell r="AT183">
            <v>0</v>
          </cell>
          <cell r="AU183">
            <v>0</v>
          </cell>
          <cell r="AV183">
            <v>30</v>
          </cell>
          <cell r="AW183">
            <v>0</v>
          </cell>
          <cell r="AX183">
            <v>848.607692307692</v>
          </cell>
        </row>
        <row r="184">
          <cell r="B184">
            <v>298</v>
          </cell>
          <cell r="C184" t="str">
            <v>ឡន យ៉ារី</v>
          </cell>
          <cell r="D184" t="str">
            <v>LAN YARY</v>
          </cell>
          <cell r="E184">
            <v>44109</v>
          </cell>
          <cell r="F184" t="str">
            <v>090684579</v>
          </cell>
          <cell r="G184">
            <v>32528</v>
          </cell>
          <cell r="H184" t="str">
            <v>F</v>
          </cell>
          <cell r="I184" t="str">
            <v>针车A3线</v>
          </cell>
          <cell r="J184">
            <v>1</v>
          </cell>
          <cell r="K184">
            <v>2</v>
          </cell>
          <cell r="L184">
            <v>200</v>
          </cell>
          <cell r="M184">
            <v>7.69230769230769</v>
          </cell>
          <cell r="N184">
            <v>6</v>
          </cell>
          <cell r="O184">
            <v>0</v>
          </cell>
          <cell r="P184">
            <v>6</v>
          </cell>
          <cell r="Q184">
            <v>6</v>
          </cell>
          <cell r="R184">
            <v>46.1538461538462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2.3</v>
          </cell>
          <cell r="AO184">
            <v>13</v>
          </cell>
          <cell r="AP184">
            <v>3</v>
          </cell>
          <cell r="AQ184">
            <v>64.4538461538462</v>
          </cell>
          <cell r="AR184">
            <v>3</v>
          </cell>
          <cell r="AS184">
            <v>0.5</v>
          </cell>
        </row>
        <row r="184">
          <cell r="AU184">
            <v>0</v>
          </cell>
          <cell r="AV184">
            <v>2</v>
          </cell>
        </row>
        <row r="184">
          <cell r="AX184">
            <v>64.9538461538462</v>
          </cell>
        </row>
        <row r="185">
          <cell r="B185">
            <v>303</v>
          </cell>
          <cell r="C185" t="str">
            <v>ឆយ រីណា</v>
          </cell>
          <cell r="D185" t="str">
            <v>CHHAY RINA</v>
          </cell>
          <cell r="E185">
            <v>44109</v>
          </cell>
          <cell r="F185" t="str">
            <v>090816496</v>
          </cell>
          <cell r="G185">
            <v>32875</v>
          </cell>
          <cell r="H185" t="str">
            <v>F</v>
          </cell>
          <cell r="I185" t="str">
            <v>针车A3线</v>
          </cell>
          <cell r="J185">
            <v>0</v>
          </cell>
          <cell r="K185">
            <v>2</v>
          </cell>
          <cell r="L185">
            <v>200</v>
          </cell>
          <cell r="M185">
            <v>7.69230769230769</v>
          </cell>
          <cell r="N185">
            <v>6</v>
          </cell>
          <cell r="O185">
            <v>0</v>
          </cell>
          <cell r="P185">
            <v>6</v>
          </cell>
          <cell r="Q185">
            <v>6</v>
          </cell>
          <cell r="R185">
            <v>46.1538461538462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2.3</v>
          </cell>
          <cell r="AO185">
            <v>13</v>
          </cell>
          <cell r="AP185">
            <v>3</v>
          </cell>
          <cell r="AQ185">
            <v>64.4538461538462</v>
          </cell>
          <cell r="AR185">
            <v>3</v>
          </cell>
          <cell r="AS185">
            <v>0.5</v>
          </cell>
        </row>
        <row r="185">
          <cell r="AU185">
            <v>0</v>
          </cell>
          <cell r="AV185">
            <v>2</v>
          </cell>
        </row>
        <row r="185">
          <cell r="AX185">
            <v>64.9538461538462</v>
          </cell>
        </row>
        <row r="186">
          <cell r="B186">
            <v>328</v>
          </cell>
          <cell r="C186" t="str">
            <v>ស៊ិន យ៉ា</v>
          </cell>
          <cell r="D186" t="str">
            <v>SHIN YA</v>
          </cell>
          <cell r="E186">
            <v>44109</v>
          </cell>
          <cell r="F186" t="str">
            <v>090757205</v>
          </cell>
          <cell r="G186">
            <v>32236</v>
          </cell>
          <cell r="H186" t="str">
            <v>F</v>
          </cell>
          <cell r="I186" t="str">
            <v>针车A3线</v>
          </cell>
          <cell r="J186">
            <v>1</v>
          </cell>
          <cell r="K186">
            <v>2</v>
          </cell>
          <cell r="L186">
            <v>200</v>
          </cell>
          <cell r="M186">
            <v>7.69230769230769</v>
          </cell>
          <cell r="N186">
            <v>5</v>
          </cell>
          <cell r="O186">
            <v>0</v>
          </cell>
          <cell r="P186">
            <v>5</v>
          </cell>
          <cell r="Q186">
            <v>5</v>
          </cell>
          <cell r="R186">
            <v>38.4615384615385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1.9</v>
          </cell>
          <cell r="AO186">
            <v>13</v>
          </cell>
          <cell r="AP186">
            <v>2.5</v>
          </cell>
          <cell r="AQ186">
            <v>55.8615384615385</v>
          </cell>
          <cell r="AR186">
            <v>3</v>
          </cell>
          <cell r="AS186">
            <v>0.5</v>
          </cell>
        </row>
        <row r="186">
          <cell r="AU186">
            <v>0</v>
          </cell>
          <cell r="AV186">
            <v>2</v>
          </cell>
        </row>
        <row r="186">
          <cell r="AX186">
            <v>56.3615384615385</v>
          </cell>
        </row>
        <row r="187">
          <cell r="B187">
            <v>330</v>
          </cell>
          <cell r="C187" t="str">
            <v>នី ស្រីលាក់</v>
          </cell>
          <cell r="D187" t="str">
            <v>NY SREYLEAK</v>
          </cell>
          <cell r="E187">
            <v>44109</v>
          </cell>
          <cell r="F187" t="str">
            <v>090614860</v>
          </cell>
          <cell r="G187">
            <v>34492</v>
          </cell>
          <cell r="H187" t="str">
            <v>F</v>
          </cell>
          <cell r="I187" t="str">
            <v>针车A3线</v>
          </cell>
          <cell r="J187">
            <v>0</v>
          </cell>
          <cell r="K187">
            <v>2</v>
          </cell>
          <cell r="L187">
            <v>200</v>
          </cell>
          <cell r="M187">
            <v>7.69230769230769</v>
          </cell>
          <cell r="N187">
            <v>6</v>
          </cell>
          <cell r="O187">
            <v>0</v>
          </cell>
          <cell r="P187">
            <v>6</v>
          </cell>
          <cell r="Q187">
            <v>6</v>
          </cell>
          <cell r="R187">
            <v>46.1538461538462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2.3</v>
          </cell>
          <cell r="AO187">
            <v>13</v>
          </cell>
          <cell r="AP187">
            <v>3</v>
          </cell>
          <cell r="AQ187">
            <v>64.4538461538462</v>
          </cell>
          <cell r="AR187">
            <v>3</v>
          </cell>
          <cell r="AS187">
            <v>0.5</v>
          </cell>
        </row>
        <row r="187">
          <cell r="AU187">
            <v>0</v>
          </cell>
          <cell r="AV187">
            <v>2</v>
          </cell>
        </row>
        <row r="187">
          <cell r="AX187">
            <v>64.9538461538462</v>
          </cell>
        </row>
        <row r="188">
          <cell r="B188">
            <v>586</v>
          </cell>
          <cell r="C188" t="str">
            <v>ឡាយ ដានី</v>
          </cell>
          <cell r="D188" t="str">
            <v>LAY DANY</v>
          </cell>
          <cell r="E188">
            <v>44154</v>
          </cell>
          <cell r="F188" t="str">
            <v>090922750</v>
          </cell>
          <cell r="G188">
            <v>33088</v>
          </cell>
          <cell r="H188" t="str">
            <v>F</v>
          </cell>
          <cell r="I188" t="e">
            <v>#N/A</v>
          </cell>
          <cell r="J188">
            <v>1</v>
          </cell>
          <cell r="K188">
            <v>1</v>
          </cell>
          <cell r="L188">
            <v>200</v>
          </cell>
          <cell r="M188">
            <v>7.69230769230769</v>
          </cell>
          <cell r="N188">
            <v>6</v>
          </cell>
          <cell r="O188">
            <v>0</v>
          </cell>
          <cell r="P188">
            <v>6</v>
          </cell>
          <cell r="Q188">
            <v>6</v>
          </cell>
          <cell r="R188">
            <v>46.1538461538462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2.3</v>
          </cell>
          <cell r="AO188">
            <v>13</v>
          </cell>
          <cell r="AP188">
            <v>3</v>
          </cell>
          <cell r="AQ188">
            <v>64.4538461538462</v>
          </cell>
          <cell r="AR188">
            <v>3</v>
          </cell>
          <cell r="AS188">
            <v>0.5</v>
          </cell>
        </row>
        <row r="188">
          <cell r="AU188">
            <v>0</v>
          </cell>
          <cell r="AV188">
            <v>2</v>
          </cell>
        </row>
        <row r="188">
          <cell r="AX188">
            <v>64.9538461538462</v>
          </cell>
        </row>
        <row r="189">
          <cell r="B189">
            <v>973</v>
          </cell>
          <cell r="C189" t="str">
            <v>ខាន់ ថាវី</v>
          </cell>
          <cell r="D189" t="str">
            <v>KHANN THAVY</v>
          </cell>
          <cell r="E189">
            <v>44393</v>
          </cell>
          <cell r="F189" t="str">
            <v>090840514</v>
          </cell>
          <cell r="G189">
            <v>33148</v>
          </cell>
          <cell r="H189" t="str">
            <v>F</v>
          </cell>
          <cell r="I189" t="str">
            <v>针车A3线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6</v>
          </cell>
          <cell r="O189">
            <v>0</v>
          </cell>
          <cell r="P189">
            <v>6</v>
          </cell>
          <cell r="Q189">
            <v>6</v>
          </cell>
          <cell r="R189">
            <v>46.1538461538462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2.3</v>
          </cell>
          <cell r="AO189">
            <v>13</v>
          </cell>
          <cell r="AP189">
            <v>3</v>
          </cell>
          <cell r="AQ189">
            <v>64.4538461538462</v>
          </cell>
          <cell r="AR189">
            <v>2</v>
          </cell>
          <cell r="AS189">
            <v>0.5</v>
          </cell>
        </row>
        <row r="189">
          <cell r="AU189">
            <v>0</v>
          </cell>
          <cell r="AV189">
            <v>2</v>
          </cell>
        </row>
        <row r="189">
          <cell r="AX189">
            <v>63.9538461538462</v>
          </cell>
        </row>
        <row r="190">
          <cell r="B190">
            <v>906</v>
          </cell>
          <cell r="C190" t="str">
            <v>សឹម រចនា</v>
          </cell>
          <cell r="D190" t="str">
            <v>SOME RACHANA</v>
          </cell>
          <cell r="E190">
            <v>44321</v>
          </cell>
          <cell r="F190" t="str">
            <v>090937539</v>
          </cell>
          <cell r="G190">
            <v>37622</v>
          </cell>
          <cell r="H190" t="str">
            <v>F</v>
          </cell>
          <cell r="I190" t="e">
            <v>#N/A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6</v>
          </cell>
          <cell r="O190">
            <v>0</v>
          </cell>
          <cell r="P190">
            <v>6</v>
          </cell>
          <cell r="Q190">
            <v>6</v>
          </cell>
          <cell r="R190">
            <v>46.1538461538462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2.3</v>
          </cell>
          <cell r="AO190">
            <v>13</v>
          </cell>
          <cell r="AP190">
            <v>3</v>
          </cell>
          <cell r="AQ190">
            <v>64.4538461538462</v>
          </cell>
          <cell r="AR190">
            <v>2</v>
          </cell>
          <cell r="AS190">
            <v>0.5</v>
          </cell>
        </row>
        <row r="190">
          <cell r="AU190">
            <v>0</v>
          </cell>
          <cell r="AV190">
            <v>2</v>
          </cell>
        </row>
        <row r="190">
          <cell r="AX190">
            <v>63.9538461538462</v>
          </cell>
        </row>
        <row r="191">
          <cell r="B191">
            <v>1538</v>
          </cell>
          <cell r="C191" t="str">
            <v>ទែន សាវ៉ាន</v>
          </cell>
          <cell r="D191" t="str">
            <v>TEN SAVAN</v>
          </cell>
          <cell r="E191">
            <v>44565</v>
          </cell>
          <cell r="F191">
            <v>90530160</v>
          </cell>
          <cell r="G191">
            <v>32378</v>
          </cell>
          <cell r="H191" t="str">
            <v>F</v>
          </cell>
          <cell r="I191" t="str">
            <v>针车A3线</v>
          </cell>
          <cell r="J191">
            <v>0</v>
          </cell>
          <cell r="K191">
            <v>0</v>
          </cell>
          <cell r="L191">
            <v>200</v>
          </cell>
          <cell r="M191">
            <v>7.69230769230769</v>
          </cell>
          <cell r="N191">
            <v>6</v>
          </cell>
          <cell r="O191">
            <v>0</v>
          </cell>
          <cell r="P191">
            <v>6</v>
          </cell>
          <cell r="Q191">
            <v>6</v>
          </cell>
          <cell r="R191">
            <v>46.1538461538462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2.3</v>
          </cell>
          <cell r="AO191">
            <v>13</v>
          </cell>
          <cell r="AP191">
            <v>3</v>
          </cell>
          <cell r="AQ191">
            <v>64.4538461538462</v>
          </cell>
          <cell r="AR191">
            <v>2</v>
          </cell>
          <cell r="AS191">
            <v>0.5</v>
          </cell>
        </row>
        <row r="191">
          <cell r="AU191">
            <v>0</v>
          </cell>
          <cell r="AV191">
            <v>2</v>
          </cell>
        </row>
        <row r="191">
          <cell r="AX191">
            <v>63.9538461538462</v>
          </cell>
        </row>
        <row r="192">
          <cell r="B192">
            <v>318</v>
          </cell>
          <cell r="C192" t="str">
            <v>សៅ ស្រីលក្ខ</v>
          </cell>
          <cell r="D192" t="str">
            <v>SAO SRIYLAK</v>
          </cell>
          <cell r="E192">
            <v>44109</v>
          </cell>
          <cell r="F192" t="str">
            <v>090608845</v>
          </cell>
          <cell r="G192">
            <v>34777</v>
          </cell>
          <cell r="H192" t="str">
            <v>F</v>
          </cell>
          <cell r="I192" t="str">
            <v>针车A3线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2</v>
          </cell>
          <cell r="O192">
            <v>0</v>
          </cell>
          <cell r="P192">
            <v>2</v>
          </cell>
          <cell r="Q192">
            <v>2</v>
          </cell>
          <cell r="R192">
            <v>15.3846153846154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0.7</v>
          </cell>
          <cell r="AO192">
            <v>13</v>
          </cell>
          <cell r="AP192">
            <v>1</v>
          </cell>
          <cell r="AQ192">
            <v>30.0846153846154</v>
          </cell>
          <cell r="AR192">
            <v>3</v>
          </cell>
          <cell r="AS192">
            <v>0.5</v>
          </cell>
        </row>
        <row r="192">
          <cell r="AU192">
            <v>0</v>
          </cell>
          <cell r="AV192">
            <v>2</v>
          </cell>
        </row>
        <row r="192">
          <cell r="AX192">
            <v>30.5846153846154</v>
          </cell>
        </row>
        <row r="193">
          <cell r="B193">
            <v>2037</v>
          </cell>
          <cell r="C193" t="str">
            <v>សំ សុខមន្នី</v>
          </cell>
          <cell r="D193" t="str">
            <v>SAM SOKMONY</v>
          </cell>
          <cell r="E193">
            <v>44672</v>
          </cell>
          <cell r="F193" t="str">
            <v>090950138</v>
          </cell>
          <cell r="G193">
            <v>38190</v>
          </cell>
          <cell r="H193" t="str">
            <v>F</v>
          </cell>
          <cell r="I193" t="e">
            <v>#N/A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6</v>
          </cell>
          <cell r="O193">
            <v>0</v>
          </cell>
          <cell r="P193">
            <v>6</v>
          </cell>
          <cell r="Q193">
            <v>6</v>
          </cell>
          <cell r="R193">
            <v>46.1538461538462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2.3</v>
          </cell>
          <cell r="AO193">
            <v>13</v>
          </cell>
          <cell r="AP193">
            <v>3</v>
          </cell>
          <cell r="AQ193">
            <v>64.4538461538462</v>
          </cell>
          <cell r="AR193">
            <v>2</v>
          </cell>
          <cell r="AS193">
            <v>0.5</v>
          </cell>
        </row>
        <row r="193">
          <cell r="AU193">
            <v>0</v>
          </cell>
          <cell r="AV193">
            <v>2</v>
          </cell>
        </row>
        <row r="193">
          <cell r="AX193">
            <v>63.9538461538462</v>
          </cell>
        </row>
        <row r="194">
          <cell r="B194">
            <v>2048</v>
          </cell>
          <cell r="C194" t="str">
            <v>សុក ស្រីមុំ</v>
          </cell>
          <cell r="D194" t="str">
            <v>SOK SREYMOM</v>
          </cell>
          <cell r="E194">
            <v>44678</v>
          </cell>
          <cell r="F194" t="str">
            <v>062272452</v>
          </cell>
          <cell r="G194">
            <v>38217</v>
          </cell>
          <cell r="H194" t="str">
            <v>F</v>
          </cell>
          <cell r="I194" t="e">
            <v>#N/A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6</v>
          </cell>
          <cell r="O194">
            <v>0</v>
          </cell>
          <cell r="P194">
            <v>6</v>
          </cell>
          <cell r="Q194">
            <v>6</v>
          </cell>
          <cell r="R194">
            <v>46.1538461538462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2.3</v>
          </cell>
          <cell r="AO194">
            <v>13</v>
          </cell>
          <cell r="AP194">
            <v>3</v>
          </cell>
          <cell r="AQ194">
            <v>64.4538461538462</v>
          </cell>
          <cell r="AR194">
            <v>2</v>
          </cell>
          <cell r="AS194">
            <v>0.5</v>
          </cell>
        </row>
        <row r="194">
          <cell r="AU194">
            <v>0</v>
          </cell>
          <cell r="AV194">
            <v>2</v>
          </cell>
        </row>
        <row r="194">
          <cell r="AX194">
            <v>63.9538461538462</v>
          </cell>
        </row>
        <row r="195">
          <cell r="B195">
            <v>960</v>
          </cell>
          <cell r="C195" t="str">
            <v>វ៉ាន់ ឆវី</v>
          </cell>
          <cell r="D195" t="str">
            <v>VAN CHHORVY</v>
          </cell>
          <cell r="E195">
            <v>44341</v>
          </cell>
          <cell r="F195" t="str">
            <v>250104617</v>
          </cell>
          <cell r="G195">
            <v>33791</v>
          </cell>
          <cell r="H195" t="str">
            <v>F</v>
          </cell>
          <cell r="I195" t="e">
            <v>#N/A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5</v>
          </cell>
          <cell r="O195">
            <v>0</v>
          </cell>
          <cell r="P195">
            <v>5</v>
          </cell>
          <cell r="Q195">
            <v>5</v>
          </cell>
          <cell r="R195">
            <v>38.4615384615385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1.9</v>
          </cell>
          <cell r="AO195">
            <v>13</v>
          </cell>
          <cell r="AP195">
            <v>2.5</v>
          </cell>
          <cell r="AQ195">
            <v>55.8615384615385</v>
          </cell>
          <cell r="AR195">
            <v>2</v>
          </cell>
          <cell r="AS195">
            <v>0.5</v>
          </cell>
        </row>
        <row r="195">
          <cell r="AU195">
            <v>0</v>
          </cell>
          <cell r="AV195">
            <v>2</v>
          </cell>
        </row>
        <row r="195">
          <cell r="AX195">
            <v>55.3615384615385</v>
          </cell>
        </row>
        <row r="196">
          <cell r="B196">
            <v>1798</v>
          </cell>
          <cell r="C196" t="str">
            <v>ប៊ុន ស្រី</v>
          </cell>
          <cell r="D196" t="str">
            <v>PUN SREY</v>
          </cell>
          <cell r="E196">
            <v>44597</v>
          </cell>
          <cell r="F196">
            <v>90801540</v>
          </cell>
          <cell r="G196">
            <v>28989</v>
          </cell>
          <cell r="H196" t="str">
            <v>F</v>
          </cell>
          <cell r="I196" t="str">
            <v>针车A2线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6</v>
          </cell>
          <cell r="O196">
            <v>0</v>
          </cell>
          <cell r="P196">
            <v>6</v>
          </cell>
          <cell r="Q196">
            <v>6</v>
          </cell>
          <cell r="R196">
            <v>46.1538461538462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2.3</v>
          </cell>
          <cell r="AO196">
            <v>13</v>
          </cell>
          <cell r="AP196">
            <v>3</v>
          </cell>
          <cell r="AQ196">
            <v>64.4538461538462</v>
          </cell>
          <cell r="AR196">
            <v>2</v>
          </cell>
          <cell r="AS196">
            <v>0.5</v>
          </cell>
        </row>
        <row r="196">
          <cell r="AU196">
            <v>0</v>
          </cell>
          <cell r="AV196">
            <v>2</v>
          </cell>
        </row>
        <row r="196">
          <cell r="AX196">
            <v>63.9538461538462</v>
          </cell>
        </row>
        <row r="197">
          <cell r="B197">
            <v>488</v>
          </cell>
          <cell r="C197" t="str">
            <v>វ៉ង់ សារ៉ុន</v>
          </cell>
          <cell r="D197" t="str">
            <v>VONG SARON</v>
          </cell>
          <cell r="E197">
            <v>44130</v>
          </cell>
          <cell r="F197" t="str">
            <v>090751306</v>
          </cell>
          <cell r="G197">
            <v>28705</v>
          </cell>
          <cell r="H197" t="str">
            <v>F</v>
          </cell>
          <cell r="I197" t="str">
            <v>针车A3线</v>
          </cell>
          <cell r="J197">
            <v>1</v>
          </cell>
          <cell r="K197">
            <v>0</v>
          </cell>
          <cell r="L197">
            <v>200</v>
          </cell>
          <cell r="M197">
            <v>7.69230769230769</v>
          </cell>
          <cell r="N197">
            <v>6</v>
          </cell>
          <cell r="O197">
            <v>0</v>
          </cell>
          <cell r="P197">
            <v>6</v>
          </cell>
          <cell r="Q197">
            <v>6</v>
          </cell>
          <cell r="R197">
            <v>46.1538461538462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2.3</v>
          </cell>
          <cell r="AO197">
            <v>13</v>
          </cell>
          <cell r="AP197">
            <v>3</v>
          </cell>
          <cell r="AQ197">
            <v>64.4538461538462</v>
          </cell>
          <cell r="AR197">
            <v>3</v>
          </cell>
          <cell r="AS197">
            <v>0.5</v>
          </cell>
        </row>
        <row r="197">
          <cell r="AU197">
            <v>0</v>
          </cell>
          <cell r="AV197">
            <v>2</v>
          </cell>
        </row>
        <row r="197">
          <cell r="AX197">
            <v>64.9538461538462</v>
          </cell>
        </row>
        <row r="198">
          <cell r="B198" t="str">
            <v>合计：</v>
          </cell>
          <cell r="C198" t="str">
            <v>针车A3线</v>
          </cell>
          <cell r="D198">
            <v>14</v>
          </cell>
        </row>
        <row r="198">
          <cell r="L198">
            <v>2800</v>
          </cell>
          <cell r="M198">
            <v>107.692307692308</v>
          </cell>
          <cell r="N198">
            <v>78</v>
          </cell>
          <cell r="O198">
            <v>0</v>
          </cell>
          <cell r="P198">
            <v>78</v>
          </cell>
          <cell r="Q198">
            <v>78</v>
          </cell>
          <cell r="R198">
            <v>600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29.8</v>
          </cell>
          <cell r="AO198">
            <v>182</v>
          </cell>
          <cell r="AP198">
            <v>39</v>
          </cell>
          <cell r="AQ198">
            <v>850.8</v>
          </cell>
          <cell r="AR198">
            <v>35</v>
          </cell>
          <cell r="AS198">
            <v>7</v>
          </cell>
          <cell r="AT198">
            <v>0</v>
          </cell>
          <cell r="AU198">
            <v>0</v>
          </cell>
          <cell r="AV198">
            <v>28</v>
          </cell>
          <cell r="AW198">
            <v>0</v>
          </cell>
          <cell r="AX198">
            <v>850.8</v>
          </cell>
        </row>
        <row r="199">
          <cell r="B199">
            <v>245</v>
          </cell>
          <cell r="C199" t="str">
            <v>ភឿន សុផាណា</v>
          </cell>
          <cell r="D199" t="str">
            <v>PHOEUNG SOPHANA</v>
          </cell>
          <cell r="E199">
            <v>44081</v>
          </cell>
          <cell r="F199" t="str">
            <v>090235740(01)</v>
          </cell>
          <cell r="G199">
            <v>31330</v>
          </cell>
          <cell r="H199" t="str">
            <v>F</v>
          </cell>
          <cell r="I199" t="str">
            <v>针车A5线</v>
          </cell>
          <cell r="J199">
            <v>1</v>
          </cell>
          <cell r="K199">
            <v>2</v>
          </cell>
          <cell r="L199">
            <v>200</v>
          </cell>
          <cell r="M199">
            <v>7.69230769230769</v>
          </cell>
          <cell r="N199">
            <v>6</v>
          </cell>
          <cell r="O199">
            <v>0</v>
          </cell>
          <cell r="P199">
            <v>6</v>
          </cell>
          <cell r="Q199">
            <v>6</v>
          </cell>
          <cell r="R199">
            <v>46.1538461538462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2.3</v>
          </cell>
          <cell r="AO199">
            <v>13</v>
          </cell>
          <cell r="AP199">
            <v>3</v>
          </cell>
          <cell r="AQ199">
            <v>64.4538461538462</v>
          </cell>
          <cell r="AR199">
            <v>3</v>
          </cell>
          <cell r="AS199">
            <v>0.5</v>
          </cell>
        </row>
        <row r="199">
          <cell r="AU199">
            <v>0</v>
          </cell>
          <cell r="AV199">
            <v>2</v>
          </cell>
        </row>
        <row r="199">
          <cell r="AX199">
            <v>64.9538461538462</v>
          </cell>
        </row>
        <row r="200">
          <cell r="B200">
            <v>299</v>
          </cell>
          <cell r="C200" t="str">
            <v>អ៊ី រ៉ាវី</v>
          </cell>
          <cell r="D200" t="str">
            <v>I RAVY</v>
          </cell>
          <cell r="E200">
            <v>44109</v>
          </cell>
          <cell r="F200" t="str">
            <v>090755402</v>
          </cell>
          <cell r="G200">
            <v>34045</v>
          </cell>
          <cell r="H200" t="str">
            <v>F</v>
          </cell>
          <cell r="I200" t="str">
            <v>针车A5线</v>
          </cell>
          <cell r="J200">
            <v>1</v>
          </cell>
          <cell r="K200">
            <v>1</v>
          </cell>
          <cell r="L200">
            <v>200</v>
          </cell>
          <cell r="M200">
            <v>7.69230769230769</v>
          </cell>
          <cell r="N200">
            <v>6</v>
          </cell>
          <cell r="O200">
            <v>0</v>
          </cell>
          <cell r="P200">
            <v>6</v>
          </cell>
          <cell r="Q200">
            <v>6</v>
          </cell>
          <cell r="R200">
            <v>46.1538461538462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2.3</v>
          </cell>
          <cell r="AO200">
            <v>13</v>
          </cell>
          <cell r="AP200">
            <v>3</v>
          </cell>
          <cell r="AQ200">
            <v>64.4538461538462</v>
          </cell>
          <cell r="AR200">
            <v>3</v>
          </cell>
          <cell r="AS200">
            <v>0.5</v>
          </cell>
        </row>
        <row r="200">
          <cell r="AU200">
            <v>0</v>
          </cell>
          <cell r="AV200">
            <v>2</v>
          </cell>
        </row>
        <row r="200">
          <cell r="AX200">
            <v>64.9538461538462</v>
          </cell>
        </row>
        <row r="201">
          <cell r="B201">
            <v>300</v>
          </cell>
          <cell r="C201" t="str">
            <v>ប្រាជ្ញ សាភន់</v>
          </cell>
          <cell r="D201" t="str">
            <v>BRACH SAPHORN</v>
          </cell>
          <cell r="E201">
            <v>44109</v>
          </cell>
          <cell r="F201" t="str">
            <v>090646491</v>
          </cell>
          <cell r="G201">
            <v>27781</v>
          </cell>
          <cell r="H201" t="str">
            <v>F</v>
          </cell>
          <cell r="I201" t="str">
            <v>针车A5线</v>
          </cell>
          <cell r="J201">
            <v>1</v>
          </cell>
          <cell r="K201">
            <v>1</v>
          </cell>
          <cell r="L201">
            <v>200</v>
          </cell>
          <cell r="M201">
            <v>7.69230769230769</v>
          </cell>
          <cell r="N201">
            <v>6</v>
          </cell>
          <cell r="O201">
            <v>0</v>
          </cell>
          <cell r="P201">
            <v>6</v>
          </cell>
          <cell r="Q201">
            <v>6</v>
          </cell>
          <cell r="R201">
            <v>46.1538461538462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2.3</v>
          </cell>
          <cell r="AO201">
            <v>13</v>
          </cell>
          <cell r="AP201">
            <v>3</v>
          </cell>
          <cell r="AQ201">
            <v>64.4538461538462</v>
          </cell>
          <cell r="AR201">
            <v>3</v>
          </cell>
          <cell r="AS201">
            <v>0.5</v>
          </cell>
        </row>
        <row r="201">
          <cell r="AU201">
            <v>0</v>
          </cell>
          <cell r="AV201">
            <v>2</v>
          </cell>
        </row>
        <row r="201">
          <cell r="AX201">
            <v>64.9538461538462</v>
          </cell>
        </row>
        <row r="202">
          <cell r="B202">
            <v>304</v>
          </cell>
          <cell r="C202" t="str">
            <v>ទូច សារឹម</v>
          </cell>
          <cell r="D202" t="str">
            <v>TOCH SARIM</v>
          </cell>
          <cell r="E202">
            <v>44109</v>
          </cell>
          <cell r="F202" t="str">
            <v>090503207</v>
          </cell>
          <cell r="G202">
            <v>29626</v>
          </cell>
          <cell r="H202" t="str">
            <v>F</v>
          </cell>
          <cell r="I202" t="str">
            <v>针车A5线</v>
          </cell>
          <cell r="J202">
            <v>1</v>
          </cell>
          <cell r="K202">
            <v>3</v>
          </cell>
          <cell r="L202">
            <v>200</v>
          </cell>
          <cell r="M202">
            <v>7.69230769230769</v>
          </cell>
          <cell r="N202">
            <v>6</v>
          </cell>
          <cell r="O202">
            <v>0</v>
          </cell>
          <cell r="P202">
            <v>6</v>
          </cell>
          <cell r="Q202">
            <v>6</v>
          </cell>
          <cell r="R202">
            <v>46.1538461538462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2.3</v>
          </cell>
          <cell r="AO202">
            <v>13</v>
          </cell>
          <cell r="AP202">
            <v>3</v>
          </cell>
          <cell r="AQ202">
            <v>64.4538461538462</v>
          </cell>
          <cell r="AR202">
            <v>3</v>
          </cell>
          <cell r="AS202">
            <v>0.5</v>
          </cell>
        </row>
        <row r="202">
          <cell r="AU202">
            <v>0</v>
          </cell>
          <cell r="AV202">
            <v>2</v>
          </cell>
        </row>
        <row r="202">
          <cell r="AX202">
            <v>64.9538461538462</v>
          </cell>
        </row>
        <row r="203">
          <cell r="B203">
            <v>308</v>
          </cell>
          <cell r="C203" t="str">
            <v>ឯក សារួ</v>
          </cell>
          <cell r="D203" t="str">
            <v>EK SAROU</v>
          </cell>
          <cell r="E203">
            <v>44109</v>
          </cell>
          <cell r="F203" t="str">
            <v>090594244</v>
          </cell>
          <cell r="G203">
            <v>31705</v>
          </cell>
          <cell r="H203" t="str">
            <v>F</v>
          </cell>
          <cell r="I203" t="str">
            <v>针车A5线</v>
          </cell>
          <cell r="J203">
            <v>1</v>
          </cell>
          <cell r="K203">
            <v>2</v>
          </cell>
          <cell r="L203">
            <v>200</v>
          </cell>
          <cell r="M203">
            <v>7.69230769230769</v>
          </cell>
          <cell r="N203">
            <v>6</v>
          </cell>
          <cell r="O203">
            <v>0</v>
          </cell>
          <cell r="P203">
            <v>6</v>
          </cell>
          <cell r="Q203">
            <v>6</v>
          </cell>
          <cell r="R203">
            <v>46.1538461538462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2.3</v>
          </cell>
          <cell r="AO203">
            <v>13</v>
          </cell>
          <cell r="AP203">
            <v>3</v>
          </cell>
          <cell r="AQ203">
            <v>64.4538461538462</v>
          </cell>
          <cell r="AR203">
            <v>3</v>
          </cell>
          <cell r="AS203">
            <v>0.5</v>
          </cell>
        </row>
        <row r="203">
          <cell r="AU203">
            <v>0</v>
          </cell>
          <cell r="AV203">
            <v>2</v>
          </cell>
        </row>
        <row r="203">
          <cell r="AX203">
            <v>64.9538461538462</v>
          </cell>
        </row>
        <row r="204">
          <cell r="B204">
            <v>315</v>
          </cell>
          <cell r="C204" t="str">
            <v>នៃ សាវ៉ែន</v>
          </cell>
          <cell r="D204" t="str">
            <v>NEY SAVEN</v>
          </cell>
          <cell r="E204">
            <v>44109</v>
          </cell>
          <cell r="F204" t="str">
            <v>090755159</v>
          </cell>
          <cell r="G204">
            <v>32071</v>
          </cell>
          <cell r="H204" t="str">
            <v>F</v>
          </cell>
          <cell r="I204" t="str">
            <v>针车A5线</v>
          </cell>
          <cell r="J204">
            <v>0</v>
          </cell>
          <cell r="K204">
            <v>3</v>
          </cell>
          <cell r="L204">
            <v>200</v>
          </cell>
          <cell r="M204">
            <v>7.69230769230769</v>
          </cell>
          <cell r="N204">
            <v>6</v>
          </cell>
          <cell r="O204">
            <v>0</v>
          </cell>
          <cell r="P204">
            <v>6</v>
          </cell>
          <cell r="Q204">
            <v>6</v>
          </cell>
          <cell r="R204">
            <v>46.1538461538462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2.3</v>
          </cell>
          <cell r="AO204">
            <v>13</v>
          </cell>
          <cell r="AP204">
            <v>3</v>
          </cell>
          <cell r="AQ204">
            <v>64.4538461538462</v>
          </cell>
          <cell r="AR204">
            <v>3</v>
          </cell>
          <cell r="AS204">
            <v>0.5</v>
          </cell>
        </row>
        <row r="204">
          <cell r="AU204">
            <v>0</v>
          </cell>
          <cell r="AV204">
            <v>2</v>
          </cell>
        </row>
        <row r="204">
          <cell r="AX204">
            <v>64.9538461538462</v>
          </cell>
        </row>
        <row r="205">
          <cell r="B205">
            <v>321</v>
          </cell>
          <cell r="C205" t="str">
            <v>រាជ វន្នី</v>
          </cell>
          <cell r="D205" t="str">
            <v>REACH VANNY</v>
          </cell>
          <cell r="E205">
            <v>44109</v>
          </cell>
          <cell r="F205" t="str">
            <v>090837428</v>
          </cell>
          <cell r="G205">
            <v>33507</v>
          </cell>
          <cell r="H205" t="str">
            <v>F</v>
          </cell>
          <cell r="I205" t="str">
            <v>针车A5线</v>
          </cell>
          <cell r="J205">
            <v>1</v>
          </cell>
          <cell r="K205">
            <v>2</v>
          </cell>
          <cell r="L205">
            <v>200</v>
          </cell>
          <cell r="M205">
            <v>7.69230769230769</v>
          </cell>
          <cell r="N205">
            <v>4</v>
          </cell>
          <cell r="O205">
            <v>0</v>
          </cell>
          <cell r="P205">
            <v>4</v>
          </cell>
          <cell r="Q205">
            <v>6</v>
          </cell>
          <cell r="R205">
            <v>30.7692307692308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2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1.5</v>
          </cell>
          <cell r="AO205">
            <v>13</v>
          </cell>
          <cell r="AP205">
            <v>2</v>
          </cell>
          <cell r="AQ205">
            <v>47.2692307692308</v>
          </cell>
          <cell r="AR205">
            <v>3</v>
          </cell>
          <cell r="AS205">
            <v>0.5</v>
          </cell>
        </row>
        <row r="205">
          <cell r="AU205">
            <v>0</v>
          </cell>
          <cell r="AV205">
            <v>2</v>
          </cell>
        </row>
        <row r="205">
          <cell r="AX205">
            <v>47.7692307692308</v>
          </cell>
        </row>
        <row r="206">
          <cell r="B206">
            <v>614</v>
          </cell>
          <cell r="C206" t="str">
            <v>ស្មោង មនោរា</v>
          </cell>
          <cell r="D206" t="str">
            <v>SMONG MORNOREA</v>
          </cell>
          <cell r="E206">
            <v>44169</v>
          </cell>
          <cell r="F206" t="str">
            <v>090832850</v>
          </cell>
          <cell r="G206">
            <v>32247</v>
          </cell>
          <cell r="H206" t="str">
            <v>F</v>
          </cell>
          <cell r="I206" t="str">
            <v>针车A5线</v>
          </cell>
          <cell r="J206">
            <v>0</v>
          </cell>
          <cell r="K206">
            <v>0</v>
          </cell>
          <cell r="L206">
            <v>200</v>
          </cell>
          <cell r="M206">
            <v>7.69230769230769</v>
          </cell>
          <cell r="N206">
            <v>6</v>
          </cell>
          <cell r="O206">
            <v>0</v>
          </cell>
          <cell r="P206">
            <v>6</v>
          </cell>
          <cell r="Q206">
            <v>6</v>
          </cell>
          <cell r="R206">
            <v>46.1538461538462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2.3</v>
          </cell>
          <cell r="AO206">
            <v>13</v>
          </cell>
          <cell r="AP206">
            <v>3</v>
          </cell>
          <cell r="AQ206">
            <v>64.4538461538462</v>
          </cell>
          <cell r="AR206">
            <v>3</v>
          </cell>
          <cell r="AS206">
            <v>0.5</v>
          </cell>
        </row>
        <row r="206">
          <cell r="AU206">
            <v>0</v>
          </cell>
          <cell r="AV206">
            <v>2</v>
          </cell>
        </row>
        <row r="206">
          <cell r="AX206">
            <v>64.9538461538462</v>
          </cell>
        </row>
        <row r="207">
          <cell r="B207">
            <v>615</v>
          </cell>
          <cell r="C207" t="str">
            <v>បូ ធីតា</v>
          </cell>
          <cell r="D207" t="str">
            <v>BO THIDA</v>
          </cell>
          <cell r="E207">
            <v>44169</v>
          </cell>
          <cell r="F207" t="str">
            <v>090789302</v>
          </cell>
          <cell r="G207">
            <v>33704</v>
          </cell>
          <cell r="H207" t="str">
            <v>F</v>
          </cell>
          <cell r="I207" t="str">
            <v>针车A5线</v>
          </cell>
          <cell r="J207">
            <v>0</v>
          </cell>
          <cell r="K207">
            <v>0</v>
          </cell>
          <cell r="L207">
            <v>200</v>
          </cell>
          <cell r="M207">
            <v>7.69230769230769</v>
          </cell>
          <cell r="N207">
            <v>6</v>
          </cell>
          <cell r="O207">
            <v>0</v>
          </cell>
          <cell r="P207">
            <v>6</v>
          </cell>
          <cell r="Q207">
            <v>6</v>
          </cell>
          <cell r="R207">
            <v>46.1538461538462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2.3</v>
          </cell>
          <cell r="AO207">
            <v>13</v>
          </cell>
          <cell r="AP207">
            <v>3</v>
          </cell>
          <cell r="AQ207">
            <v>64.4538461538462</v>
          </cell>
          <cell r="AR207">
            <v>3</v>
          </cell>
          <cell r="AS207">
            <v>0.5</v>
          </cell>
        </row>
        <row r="207">
          <cell r="AU207">
            <v>0</v>
          </cell>
          <cell r="AV207">
            <v>2</v>
          </cell>
        </row>
        <row r="207">
          <cell r="AX207">
            <v>64.9538461538462</v>
          </cell>
        </row>
        <row r="208">
          <cell r="B208">
            <v>1612</v>
          </cell>
          <cell r="C208" t="str">
            <v>វ៉ាន់ ដែត</v>
          </cell>
          <cell r="D208" t="str">
            <v>VANN DET</v>
          </cell>
          <cell r="E208">
            <v>44576</v>
          </cell>
          <cell r="F208">
            <v>90852243</v>
          </cell>
          <cell r="G208">
            <v>33061</v>
          </cell>
          <cell r="H208" t="str">
            <v>F</v>
          </cell>
          <cell r="I208" t="str">
            <v>针车A5线</v>
          </cell>
          <cell r="J208">
            <v>0</v>
          </cell>
          <cell r="K208">
            <v>0</v>
          </cell>
          <cell r="L208">
            <v>200</v>
          </cell>
          <cell r="M208">
            <v>7.69230769230769</v>
          </cell>
          <cell r="N208">
            <v>6</v>
          </cell>
          <cell r="O208">
            <v>0</v>
          </cell>
          <cell r="P208">
            <v>6</v>
          </cell>
          <cell r="Q208">
            <v>6</v>
          </cell>
          <cell r="R208">
            <v>46.1538461538462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2.3</v>
          </cell>
          <cell r="AO208">
            <v>13</v>
          </cell>
          <cell r="AP208">
            <v>3</v>
          </cell>
          <cell r="AQ208">
            <v>64.4538461538462</v>
          </cell>
          <cell r="AR208">
            <v>2</v>
          </cell>
          <cell r="AS208">
            <v>0.5</v>
          </cell>
        </row>
        <row r="208">
          <cell r="AU208">
            <v>0</v>
          </cell>
          <cell r="AV208">
            <v>2</v>
          </cell>
        </row>
        <row r="208">
          <cell r="AX208">
            <v>63.9538461538462</v>
          </cell>
        </row>
        <row r="209">
          <cell r="B209">
            <v>243</v>
          </cell>
          <cell r="C209" t="str">
            <v>ម៉ៅ សុម៉ាលី</v>
          </cell>
          <cell r="D209" t="str">
            <v>MAO SOMALY</v>
          </cell>
          <cell r="E209">
            <v>44081</v>
          </cell>
          <cell r="F209" t="str">
            <v>090722835</v>
          </cell>
          <cell r="G209">
            <v>33003</v>
          </cell>
          <cell r="H209" t="str">
            <v>F</v>
          </cell>
          <cell r="I209" t="str">
            <v>针车A5线</v>
          </cell>
          <cell r="J209">
            <v>0</v>
          </cell>
          <cell r="K209">
            <v>2</v>
          </cell>
          <cell r="L209">
            <v>200</v>
          </cell>
          <cell r="M209">
            <v>7.69230769230769</v>
          </cell>
          <cell r="N209">
            <v>5</v>
          </cell>
          <cell r="O209">
            <v>0</v>
          </cell>
          <cell r="P209">
            <v>5</v>
          </cell>
          <cell r="Q209">
            <v>6</v>
          </cell>
          <cell r="R209">
            <v>38.4615384615385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1.9</v>
          </cell>
          <cell r="AO209">
            <v>13</v>
          </cell>
          <cell r="AP209">
            <v>2.5</v>
          </cell>
          <cell r="AQ209">
            <v>55.8615384615385</v>
          </cell>
          <cell r="AR209">
            <v>3</v>
          </cell>
          <cell r="AS209">
            <v>0.5</v>
          </cell>
        </row>
        <row r="209">
          <cell r="AU209">
            <v>0</v>
          </cell>
          <cell r="AV209">
            <v>2</v>
          </cell>
        </row>
        <row r="209">
          <cell r="AX209">
            <v>56.3615384615385</v>
          </cell>
        </row>
        <row r="210">
          <cell r="B210">
            <v>2081</v>
          </cell>
          <cell r="C210" t="str">
            <v>ផុន ស្រីណា</v>
          </cell>
          <cell r="D210" t="str">
            <v>PHON SREYNA</v>
          </cell>
          <cell r="E210">
            <v>44688</v>
          </cell>
          <cell r="F210" t="str">
            <v>090963122</v>
          </cell>
          <cell r="G210">
            <v>38086</v>
          </cell>
          <cell r="H210" t="str">
            <v>F</v>
          </cell>
          <cell r="I210" t="str">
            <v>针车A5线</v>
          </cell>
          <cell r="J210">
            <v>0</v>
          </cell>
          <cell r="K210">
            <v>0</v>
          </cell>
          <cell r="L210">
            <v>200</v>
          </cell>
          <cell r="M210">
            <v>7.69230769230769</v>
          </cell>
          <cell r="N210">
            <v>6</v>
          </cell>
          <cell r="O210">
            <v>0</v>
          </cell>
          <cell r="P210">
            <v>6</v>
          </cell>
          <cell r="Q210">
            <v>6</v>
          </cell>
          <cell r="R210">
            <v>46.1538461538462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2.3</v>
          </cell>
          <cell r="AO210">
            <v>13</v>
          </cell>
          <cell r="AP210">
            <v>3</v>
          </cell>
          <cell r="AQ210">
            <v>64.4538461538462</v>
          </cell>
          <cell r="AR210">
            <v>2</v>
          </cell>
          <cell r="AS210">
            <v>0.5</v>
          </cell>
        </row>
        <row r="210">
          <cell r="AU210">
            <v>0</v>
          </cell>
          <cell r="AV210">
            <v>2</v>
          </cell>
        </row>
        <row r="210">
          <cell r="AX210">
            <v>63.9538461538462</v>
          </cell>
        </row>
        <row r="211">
          <cell r="B211">
            <v>2119</v>
          </cell>
          <cell r="C211" t="str">
            <v>ញ៉ែម ស៊ាង</v>
          </cell>
          <cell r="D211" t="str">
            <v>NHEM SEANG</v>
          </cell>
          <cell r="E211">
            <v>44706</v>
          </cell>
          <cell r="F211" t="str">
            <v>250138400</v>
          </cell>
          <cell r="G211">
            <v>31695</v>
          </cell>
          <cell r="H211" t="str">
            <v>F</v>
          </cell>
          <cell r="I211" t="str">
            <v>针车A3线</v>
          </cell>
          <cell r="J211">
            <v>0</v>
          </cell>
          <cell r="K211">
            <v>0</v>
          </cell>
          <cell r="L211">
            <v>200</v>
          </cell>
          <cell r="M211">
            <v>7.69230769230769</v>
          </cell>
          <cell r="N211">
            <v>6</v>
          </cell>
          <cell r="O211">
            <v>0</v>
          </cell>
          <cell r="P211">
            <v>6</v>
          </cell>
          <cell r="Q211">
            <v>6</v>
          </cell>
          <cell r="R211">
            <v>46.1538461538462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2.3</v>
          </cell>
          <cell r="AO211">
            <v>13</v>
          </cell>
          <cell r="AP211">
            <v>3</v>
          </cell>
          <cell r="AQ211">
            <v>64.4538461538462</v>
          </cell>
          <cell r="AR211">
            <v>2</v>
          </cell>
          <cell r="AS211">
            <v>0.5</v>
          </cell>
        </row>
        <row r="211">
          <cell r="AU211">
            <v>0</v>
          </cell>
          <cell r="AV211">
            <v>2</v>
          </cell>
        </row>
        <row r="211">
          <cell r="AX211">
            <v>63.9538461538462</v>
          </cell>
        </row>
        <row r="212">
          <cell r="B212">
            <v>2197</v>
          </cell>
          <cell r="C212" t="str">
            <v>ឃិន រស្មី</v>
          </cell>
          <cell r="D212" t="str">
            <v>KHIN REAKSMEY</v>
          </cell>
          <cell r="E212">
            <v>44737</v>
          </cell>
          <cell r="F212" t="str">
            <v>090751288</v>
          </cell>
          <cell r="G212">
            <v>34200</v>
          </cell>
          <cell r="H212" t="str">
            <v>M</v>
          </cell>
          <cell r="I212" t="str">
            <v>针车A5线</v>
          </cell>
          <cell r="J212">
            <v>0</v>
          </cell>
          <cell r="K212">
            <v>0</v>
          </cell>
          <cell r="L212">
            <v>200</v>
          </cell>
          <cell r="M212">
            <v>7.69230769230769</v>
          </cell>
          <cell r="N212">
            <v>3</v>
          </cell>
          <cell r="O212">
            <v>0</v>
          </cell>
          <cell r="P212">
            <v>3</v>
          </cell>
          <cell r="Q212">
            <v>3</v>
          </cell>
          <cell r="R212">
            <v>23.0769230769231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1.1</v>
          </cell>
          <cell r="AO212">
            <v>13</v>
          </cell>
          <cell r="AP212">
            <v>1.5</v>
          </cell>
          <cell r="AQ212">
            <v>38.6769230769231</v>
          </cell>
        </row>
        <row r="212">
          <cell r="AS212">
            <v>0.5</v>
          </cell>
        </row>
        <row r="212">
          <cell r="AU212">
            <v>0</v>
          </cell>
          <cell r="AV212">
            <v>2</v>
          </cell>
        </row>
        <row r="212">
          <cell r="AX212">
            <v>36.1769230769231</v>
          </cell>
        </row>
        <row r="213">
          <cell r="B213">
            <v>2258</v>
          </cell>
          <cell r="C213" t="str">
            <v>ទាវ ចាន់រី</v>
          </cell>
          <cell r="D213" t="str">
            <v>TEAV CHANRY</v>
          </cell>
          <cell r="E213">
            <v>44761</v>
          </cell>
          <cell r="F213" t="str">
            <v>090486289</v>
          </cell>
          <cell r="G213">
            <v>34774</v>
          </cell>
          <cell r="H213" t="str">
            <v>F</v>
          </cell>
          <cell r="I213" t="str">
            <v>针车A5线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5</v>
          </cell>
          <cell r="O213">
            <v>0</v>
          </cell>
          <cell r="P213">
            <v>5</v>
          </cell>
          <cell r="Q213">
            <v>5</v>
          </cell>
          <cell r="R213">
            <v>38.4615384615385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1.9</v>
          </cell>
          <cell r="AO213">
            <v>13</v>
          </cell>
          <cell r="AP213">
            <v>2.5</v>
          </cell>
          <cell r="AQ213">
            <v>55.8615384615385</v>
          </cell>
        </row>
        <row r="213">
          <cell r="AS213">
            <v>0.5</v>
          </cell>
        </row>
        <row r="213">
          <cell r="AU213">
            <v>0</v>
          </cell>
          <cell r="AV213">
            <v>2</v>
          </cell>
        </row>
        <row r="213">
          <cell r="AX213">
            <v>53.3615384615385</v>
          </cell>
        </row>
        <row r="214">
          <cell r="B214">
            <v>2166</v>
          </cell>
          <cell r="C214" t="str">
            <v>កែវ ទី</v>
          </cell>
          <cell r="D214" t="str">
            <v>KEO TY</v>
          </cell>
          <cell r="E214">
            <v>44729</v>
          </cell>
          <cell r="F214" t="str">
            <v>090875535</v>
          </cell>
          <cell r="G214">
            <v>37531</v>
          </cell>
          <cell r="H214" t="str">
            <v>M</v>
          </cell>
          <cell r="I214" t="str">
            <v>针车A3线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5</v>
          </cell>
          <cell r="O214">
            <v>0</v>
          </cell>
          <cell r="P214">
            <v>5</v>
          </cell>
          <cell r="Q214">
            <v>6</v>
          </cell>
          <cell r="R214">
            <v>38.4615384615385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1.9</v>
          </cell>
          <cell r="AO214">
            <v>13</v>
          </cell>
          <cell r="AP214">
            <v>2.5</v>
          </cell>
          <cell r="AQ214">
            <v>55.8615384615385</v>
          </cell>
        </row>
        <row r="214">
          <cell r="AS214">
            <v>0.5</v>
          </cell>
        </row>
        <row r="214">
          <cell r="AU214">
            <v>0</v>
          </cell>
          <cell r="AV214">
            <v>2</v>
          </cell>
        </row>
        <row r="214">
          <cell r="AX214">
            <v>53.3615384615385</v>
          </cell>
        </row>
        <row r="215">
          <cell r="B215">
            <v>619</v>
          </cell>
          <cell r="C215" t="str">
            <v>យុន លីតា</v>
          </cell>
          <cell r="D215" t="str">
            <v>YON LITA</v>
          </cell>
          <cell r="E215">
            <v>44173</v>
          </cell>
          <cell r="F215" t="str">
            <v>090910714</v>
          </cell>
          <cell r="G215">
            <v>36921</v>
          </cell>
          <cell r="H215" t="str">
            <v>F</v>
          </cell>
          <cell r="I215" t="str">
            <v>针车A5线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5</v>
          </cell>
          <cell r="O215">
            <v>0</v>
          </cell>
          <cell r="P215">
            <v>5</v>
          </cell>
          <cell r="Q215">
            <v>5</v>
          </cell>
          <cell r="R215">
            <v>38.4615384615385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1.9</v>
          </cell>
          <cell r="AO215">
            <v>13</v>
          </cell>
          <cell r="AP215">
            <v>2.5</v>
          </cell>
          <cell r="AQ215">
            <v>55.8615384615385</v>
          </cell>
          <cell r="AR215">
            <v>3</v>
          </cell>
          <cell r="AS215">
            <v>0.5</v>
          </cell>
        </row>
        <row r="215">
          <cell r="AU215">
            <v>0</v>
          </cell>
          <cell r="AV215">
            <v>2</v>
          </cell>
        </row>
        <row r="215">
          <cell r="AX215">
            <v>56.3615384615385</v>
          </cell>
        </row>
        <row r="216">
          <cell r="B216">
            <v>2269</v>
          </cell>
          <cell r="C216" t="str">
            <v>លិញ ស៊ីណា</v>
          </cell>
          <cell r="D216" t="str">
            <v>LINH SINA</v>
          </cell>
          <cell r="E216">
            <v>44819</v>
          </cell>
          <cell r="F216" t="str">
            <v>090889390</v>
          </cell>
          <cell r="G216">
            <v>34974</v>
          </cell>
          <cell r="H216" t="str">
            <v>F</v>
          </cell>
          <cell r="I216" t="str">
            <v>针车A5线</v>
          </cell>
          <cell r="J216">
            <v>0</v>
          </cell>
          <cell r="K216">
            <v>0</v>
          </cell>
          <cell r="L216">
            <v>200</v>
          </cell>
          <cell r="M216">
            <v>7.69230769230769</v>
          </cell>
          <cell r="N216">
            <v>6</v>
          </cell>
          <cell r="O216">
            <v>0</v>
          </cell>
          <cell r="P216">
            <v>6</v>
          </cell>
          <cell r="Q216">
            <v>6</v>
          </cell>
          <cell r="R216">
            <v>46.1538461538462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2.3</v>
          </cell>
          <cell r="AO216">
            <v>13</v>
          </cell>
          <cell r="AP216">
            <v>3</v>
          </cell>
          <cell r="AQ216">
            <v>64.4538461538462</v>
          </cell>
        </row>
        <row r="216">
          <cell r="AS216">
            <v>0.5</v>
          </cell>
        </row>
        <row r="216">
          <cell r="AU216">
            <v>0</v>
          </cell>
          <cell r="AV216">
            <v>2</v>
          </cell>
        </row>
        <row r="216">
          <cell r="AX216">
            <v>61.9538461538462</v>
          </cell>
        </row>
        <row r="217">
          <cell r="B217">
            <v>1839</v>
          </cell>
          <cell r="C217" t="str">
            <v>ភឹម ដានី</v>
          </cell>
          <cell r="D217" t="str">
            <v>POEM DANY</v>
          </cell>
          <cell r="E217">
            <v>44608</v>
          </cell>
          <cell r="F217">
            <v>90816488</v>
          </cell>
          <cell r="G217">
            <v>34673</v>
          </cell>
          <cell r="H217" t="str">
            <v>F</v>
          </cell>
          <cell r="I217" t="str">
            <v>针车A5线</v>
          </cell>
          <cell r="J217">
            <v>0</v>
          </cell>
          <cell r="K217">
            <v>0</v>
          </cell>
          <cell r="L217">
            <v>200</v>
          </cell>
          <cell r="M217">
            <v>7.69230769230769</v>
          </cell>
          <cell r="N217">
            <v>6</v>
          </cell>
          <cell r="O217">
            <v>0</v>
          </cell>
          <cell r="P217">
            <v>6</v>
          </cell>
          <cell r="Q217">
            <v>6</v>
          </cell>
          <cell r="R217">
            <v>46.1538461538462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2.3</v>
          </cell>
          <cell r="AO217">
            <v>13</v>
          </cell>
          <cell r="AP217">
            <v>3</v>
          </cell>
          <cell r="AQ217">
            <v>64.4538461538462</v>
          </cell>
          <cell r="AR217">
            <v>2</v>
          </cell>
          <cell r="AS217">
            <v>0.5</v>
          </cell>
        </row>
        <row r="217">
          <cell r="AU217">
            <v>0</v>
          </cell>
          <cell r="AV217">
            <v>2</v>
          </cell>
        </row>
        <row r="217">
          <cell r="AX217">
            <v>63.9538461538462</v>
          </cell>
        </row>
        <row r="218">
          <cell r="B218" t="str">
            <v>合计：</v>
          </cell>
          <cell r="C218" t="str">
            <v>针车A5线</v>
          </cell>
          <cell r="D218">
            <v>19</v>
          </cell>
        </row>
        <row r="218">
          <cell r="L218">
            <v>3800</v>
          </cell>
          <cell r="M218">
            <v>146.153846153846</v>
          </cell>
          <cell r="N218">
            <v>105</v>
          </cell>
          <cell r="O218">
            <v>0</v>
          </cell>
          <cell r="P218">
            <v>105</v>
          </cell>
          <cell r="Q218">
            <v>109</v>
          </cell>
          <cell r="R218">
            <v>807.692307692308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4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40.1</v>
          </cell>
          <cell r="AO218">
            <v>247</v>
          </cell>
          <cell r="AP218">
            <v>52.5</v>
          </cell>
          <cell r="AQ218">
            <v>1147.29230769231</v>
          </cell>
          <cell r="AR218">
            <v>41</v>
          </cell>
          <cell r="AS218">
            <v>9.5</v>
          </cell>
          <cell r="AT218">
            <v>0</v>
          </cell>
          <cell r="AU218">
            <v>0</v>
          </cell>
          <cell r="AV218">
            <v>38</v>
          </cell>
          <cell r="AW218">
            <v>0</v>
          </cell>
          <cell r="AX218">
            <v>1140.79230769231</v>
          </cell>
        </row>
        <row r="219">
          <cell r="B219">
            <v>461</v>
          </cell>
          <cell r="C219" t="str">
            <v>មឿន ចន្ថា</v>
          </cell>
          <cell r="D219" t="str">
            <v>MOEUN CHANTHA</v>
          </cell>
          <cell r="E219">
            <v>44130</v>
          </cell>
          <cell r="F219" t="str">
            <v>090916804</v>
          </cell>
          <cell r="G219">
            <v>37503</v>
          </cell>
          <cell r="H219" t="str">
            <v>F</v>
          </cell>
          <cell r="I219" t="str">
            <v>针车A2线</v>
          </cell>
          <cell r="J219">
            <v>0</v>
          </cell>
          <cell r="K219">
            <v>0</v>
          </cell>
          <cell r="L219">
            <v>200</v>
          </cell>
          <cell r="M219">
            <v>7.69230769230769</v>
          </cell>
          <cell r="N219">
            <v>6</v>
          </cell>
          <cell r="O219">
            <v>0</v>
          </cell>
          <cell r="P219">
            <v>6</v>
          </cell>
          <cell r="Q219">
            <v>6</v>
          </cell>
          <cell r="R219">
            <v>46.1538461538462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2.3</v>
          </cell>
          <cell r="AO219">
            <v>13</v>
          </cell>
          <cell r="AP219">
            <v>3</v>
          </cell>
          <cell r="AQ219">
            <v>64.4538461538462</v>
          </cell>
          <cell r="AR219">
            <v>3</v>
          </cell>
          <cell r="AS219">
            <v>0.5</v>
          </cell>
        </row>
        <row r="219">
          <cell r="AU219">
            <v>0</v>
          </cell>
          <cell r="AV219">
            <v>2</v>
          </cell>
        </row>
        <row r="219">
          <cell r="AX219">
            <v>64.9538461538462</v>
          </cell>
        </row>
        <row r="220">
          <cell r="B220">
            <v>484</v>
          </cell>
          <cell r="C220" t="str">
            <v>ចាន់ លក្ខិណា</v>
          </cell>
          <cell r="D220" t="str">
            <v>CHAN LAKANA</v>
          </cell>
          <cell r="E220">
            <v>44130</v>
          </cell>
          <cell r="F220" t="str">
            <v>090487713</v>
          </cell>
          <cell r="G220">
            <v>34448</v>
          </cell>
          <cell r="H220" t="str">
            <v>F</v>
          </cell>
          <cell r="I220" t="str">
            <v>针车A2线</v>
          </cell>
          <cell r="J220">
            <v>1</v>
          </cell>
          <cell r="K220">
            <v>2</v>
          </cell>
          <cell r="L220">
            <v>200</v>
          </cell>
          <cell r="M220">
            <v>7.69230769230769</v>
          </cell>
          <cell r="N220">
            <v>6</v>
          </cell>
          <cell r="O220">
            <v>0</v>
          </cell>
          <cell r="P220">
            <v>6</v>
          </cell>
          <cell r="Q220">
            <v>6</v>
          </cell>
          <cell r="R220">
            <v>46.1538461538462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2.3</v>
          </cell>
          <cell r="AO220">
            <v>13</v>
          </cell>
          <cell r="AP220">
            <v>3</v>
          </cell>
          <cell r="AQ220">
            <v>64.4538461538462</v>
          </cell>
          <cell r="AR220">
            <v>3</v>
          </cell>
          <cell r="AS220">
            <v>0.5</v>
          </cell>
        </row>
        <row r="220">
          <cell r="AU220">
            <v>0</v>
          </cell>
          <cell r="AV220">
            <v>2</v>
          </cell>
        </row>
        <row r="220">
          <cell r="AX220">
            <v>64.9538461538462</v>
          </cell>
        </row>
        <row r="221">
          <cell r="B221">
            <v>549</v>
          </cell>
          <cell r="C221" t="str">
            <v>វ៉ាត ធី</v>
          </cell>
          <cell r="D221" t="str">
            <v>VAT THY</v>
          </cell>
          <cell r="E221">
            <v>44138</v>
          </cell>
          <cell r="F221" t="str">
            <v>061807087</v>
          </cell>
          <cell r="G221">
            <v>29471</v>
          </cell>
          <cell r="H221" t="str">
            <v>F</v>
          </cell>
          <cell r="I221" t="e">
            <v>#N/A</v>
          </cell>
          <cell r="J221">
            <v>0</v>
          </cell>
          <cell r="K221">
            <v>3</v>
          </cell>
          <cell r="L221">
            <v>200</v>
          </cell>
          <cell r="M221">
            <v>7.69230769230769</v>
          </cell>
          <cell r="N221">
            <v>6</v>
          </cell>
          <cell r="O221">
            <v>0</v>
          </cell>
          <cell r="P221">
            <v>6</v>
          </cell>
          <cell r="Q221">
            <v>6</v>
          </cell>
          <cell r="R221">
            <v>46.1538461538462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2.3</v>
          </cell>
          <cell r="AO221">
            <v>13</v>
          </cell>
          <cell r="AP221">
            <v>3</v>
          </cell>
          <cell r="AQ221">
            <v>64.4538461538462</v>
          </cell>
          <cell r="AR221">
            <v>3</v>
          </cell>
          <cell r="AS221">
            <v>0.5</v>
          </cell>
        </row>
        <row r="221">
          <cell r="AU221">
            <v>0</v>
          </cell>
          <cell r="AV221">
            <v>2</v>
          </cell>
        </row>
        <row r="221">
          <cell r="AX221">
            <v>64.9538461538462</v>
          </cell>
        </row>
        <row r="222">
          <cell r="B222">
            <v>688</v>
          </cell>
          <cell r="C222" t="str">
            <v>អ៊ុក ណារិន</v>
          </cell>
          <cell r="D222" t="str">
            <v>OUK NARIN</v>
          </cell>
          <cell r="E222">
            <v>44200</v>
          </cell>
          <cell r="F222" t="str">
            <v>090591740</v>
          </cell>
          <cell r="G222">
            <v>28991</v>
          </cell>
          <cell r="H222" t="str">
            <v>F</v>
          </cell>
          <cell r="I222" t="str">
            <v>针车A3线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6</v>
          </cell>
          <cell r="O222">
            <v>0</v>
          </cell>
          <cell r="P222">
            <v>6</v>
          </cell>
          <cell r="Q222">
            <v>6</v>
          </cell>
          <cell r="R222">
            <v>46.1538461538462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2.3</v>
          </cell>
          <cell r="AO222">
            <v>13</v>
          </cell>
          <cell r="AP222">
            <v>3</v>
          </cell>
          <cell r="AQ222">
            <v>64.4538461538462</v>
          </cell>
          <cell r="AR222">
            <v>3</v>
          </cell>
          <cell r="AS222">
            <v>0.5</v>
          </cell>
        </row>
        <row r="222">
          <cell r="AU222">
            <v>0</v>
          </cell>
          <cell r="AV222">
            <v>2</v>
          </cell>
        </row>
        <row r="222">
          <cell r="AX222">
            <v>64.9538461538462</v>
          </cell>
        </row>
        <row r="223">
          <cell r="B223">
            <v>852</v>
          </cell>
          <cell r="C223" t="str">
            <v>កែវ ឆាលី</v>
          </cell>
          <cell r="D223" t="str">
            <v>KEO CHHALY</v>
          </cell>
          <cell r="E223">
            <v>44306</v>
          </cell>
          <cell r="F223" t="str">
            <v>090653449</v>
          </cell>
          <cell r="G223">
            <v>35168</v>
          </cell>
          <cell r="H223" t="str">
            <v>M</v>
          </cell>
          <cell r="I223" t="str">
            <v>针车A5线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6</v>
          </cell>
          <cell r="O223">
            <v>0</v>
          </cell>
          <cell r="P223">
            <v>6</v>
          </cell>
          <cell r="Q223">
            <v>6</v>
          </cell>
          <cell r="R223">
            <v>46.1538461538462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2.3</v>
          </cell>
          <cell r="AO223">
            <v>13</v>
          </cell>
          <cell r="AP223">
            <v>3</v>
          </cell>
          <cell r="AQ223">
            <v>64.4538461538462</v>
          </cell>
          <cell r="AR223">
            <v>2</v>
          </cell>
          <cell r="AS223">
            <v>0.5</v>
          </cell>
        </row>
        <row r="223">
          <cell r="AU223">
            <v>0</v>
          </cell>
          <cell r="AV223">
            <v>2</v>
          </cell>
        </row>
        <row r="223">
          <cell r="AX223">
            <v>63.9538461538462</v>
          </cell>
        </row>
        <row r="224">
          <cell r="B224">
            <v>866</v>
          </cell>
          <cell r="C224" t="str">
            <v>យ៉ន ហៃ</v>
          </cell>
          <cell r="D224" t="str">
            <v>YORN HAY</v>
          </cell>
          <cell r="E224">
            <v>44307</v>
          </cell>
          <cell r="F224" t="str">
            <v>090866833</v>
          </cell>
          <cell r="G224">
            <v>32275</v>
          </cell>
          <cell r="H224" t="str">
            <v>F</v>
          </cell>
          <cell r="I224" t="e">
            <v>#N/A</v>
          </cell>
          <cell r="J224">
            <v>0</v>
          </cell>
          <cell r="K224">
            <v>0</v>
          </cell>
          <cell r="L224">
            <v>200</v>
          </cell>
          <cell r="M224">
            <v>7.69230769230769</v>
          </cell>
          <cell r="N224">
            <v>5</v>
          </cell>
          <cell r="O224">
            <v>0</v>
          </cell>
          <cell r="P224">
            <v>5</v>
          </cell>
          <cell r="Q224">
            <v>6</v>
          </cell>
          <cell r="R224">
            <v>38.4615384615385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1.9</v>
          </cell>
          <cell r="AO224">
            <v>13</v>
          </cell>
          <cell r="AP224">
            <v>2.5</v>
          </cell>
          <cell r="AQ224">
            <v>55.8615384615385</v>
          </cell>
          <cell r="AR224">
            <v>2</v>
          </cell>
          <cell r="AS224">
            <v>0.5</v>
          </cell>
        </row>
        <row r="224">
          <cell r="AU224">
            <v>0</v>
          </cell>
          <cell r="AV224">
            <v>2</v>
          </cell>
        </row>
        <row r="224">
          <cell r="AX224">
            <v>55.3615384615385</v>
          </cell>
        </row>
        <row r="225">
          <cell r="B225">
            <v>639</v>
          </cell>
          <cell r="C225" t="str">
            <v>ខ្វៃ សុភាព</v>
          </cell>
          <cell r="D225" t="str">
            <v>KHVAI SOPHEAP</v>
          </cell>
          <cell r="E225">
            <v>44186</v>
          </cell>
          <cell r="F225" t="str">
            <v>090635954</v>
          </cell>
          <cell r="G225">
            <v>29872</v>
          </cell>
          <cell r="H225" t="str">
            <v>F</v>
          </cell>
          <cell r="I225" t="str">
            <v>针车A2线</v>
          </cell>
          <cell r="J225">
            <v>0</v>
          </cell>
          <cell r="K225">
            <v>0</v>
          </cell>
          <cell r="L225">
            <v>200</v>
          </cell>
          <cell r="M225">
            <v>7.69230769230769</v>
          </cell>
          <cell r="N225">
            <v>6</v>
          </cell>
          <cell r="O225">
            <v>0</v>
          </cell>
          <cell r="P225">
            <v>6</v>
          </cell>
          <cell r="Q225">
            <v>6</v>
          </cell>
          <cell r="R225">
            <v>46.1538461538462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2.3</v>
          </cell>
          <cell r="AO225">
            <v>13</v>
          </cell>
          <cell r="AP225">
            <v>3</v>
          </cell>
          <cell r="AQ225">
            <v>64.4538461538462</v>
          </cell>
          <cell r="AR225">
            <v>3</v>
          </cell>
          <cell r="AS225">
            <v>0.5</v>
          </cell>
        </row>
        <row r="225">
          <cell r="AU225">
            <v>0</v>
          </cell>
          <cell r="AV225">
            <v>2</v>
          </cell>
        </row>
        <row r="225">
          <cell r="AX225">
            <v>64.9538461538462</v>
          </cell>
        </row>
        <row r="226">
          <cell r="B226">
            <v>1045</v>
          </cell>
          <cell r="C226" t="str">
            <v>តាំង រស្មី</v>
          </cell>
          <cell r="D226" t="str">
            <v>TANG RAKSMEY</v>
          </cell>
          <cell r="E226">
            <v>44412</v>
          </cell>
          <cell r="F226" t="str">
            <v>090623346</v>
          </cell>
          <cell r="G226">
            <v>32164</v>
          </cell>
          <cell r="H226" t="str">
            <v>F</v>
          </cell>
          <cell r="I226" t="str">
            <v>针车A5线</v>
          </cell>
          <cell r="J226">
            <v>0</v>
          </cell>
          <cell r="K226">
            <v>0</v>
          </cell>
          <cell r="L226">
            <v>200</v>
          </cell>
          <cell r="M226">
            <v>7.69230769230769</v>
          </cell>
          <cell r="N226">
            <v>6</v>
          </cell>
          <cell r="O226">
            <v>0</v>
          </cell>
          <cell r="P226">
            <v>6</v>
          </cell>
          <cell r="Q226">
            <v>6</v>
          </cell>
          <cell r="R226">
            <v>46.1538461538462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2.3</v>
          </cell>
          <cell r="AO226">
            <v>13</v>
          </cell>
          <cell r="AP226">
            <v>3</v>
          </cell>
          <cell r="AQ226">
            <v>64.4538461538462</v>
          </cell>
          <cell r="AR226">
            <v>2</v>
          </cell>
          <cell r="AS226">
            <v>0.5</v>
          </cell>
        </row>
        <row r="226">
          <cell r="AU226">
            <v>0</v>
          </cell>
          <cell r="AV226">
            <v>2</v>
          </cell>
        </row>
        <row r="226">
          <cell r="AX226">
            <v>63.9538461538462</v>
          </cell>
        </row>
        <row r="227">
          <cell r="B227">
            <v>1127</v>
          </cell>
          <cell r="C227" t="str">
            <v>គឹម រំដួល</v>
          </cell>
          <cell r="D227" t="str">
            <v>KOEM RUMDUOL</v>
          </cell>
          <cell r="E227">
            <v>44420</v>
          </cell>
          <cell r="F227" t="str">
            <v>090728642</v>
          </cell>
          <cell r="G227">
            <v>35612</v>
          </cell>
          <cell r="H227" t="str">
            <v>F</v>
          </cell>
          <cell r="I227" t="str">
            <v>针车A2线</v>
          </cell>
          <cell r="J227">
            <v>0</v>
          </cell>
          <cell r="K227">
            <v>0</v>
          </cell>
          <cell r="L227">
            <v>200</v>
          </cell>
          <cell r="M227">
            <v>7.69230769230769</v>
          </cell>
          <cell r="N227">
            <v>6</v>
          </cell>
          <cell r="O227">
            <v>0</v>
          </cell>
          <cell r="P227">
            <v>6</v>
          </cell>
          <cell r="Q227">
            <v>6</v>
          </cell>
          <cell r="R227">
            <v>46.1538461538462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2.3</v>
          </cell>
          <cell r="AO227">
            <v>13</v>
          </cell>
          <cell r="AP227">
            <v>3</v>
          </cell>
          <cell r="AQ227">
            <v>64.4538461538462</v>
          </cell>
          <cell r="AR227">
            <v>2</v>
          </cell>
          <cell r="AS227">
            <v>0.5</v>
          </cell>
        </row>
        <row r="227">
          <cell r="AU227">
            <v>0</v>
          </cell>
          <cell r="AV227">
            <v>2</v>
          </cell>
        </row>
        <row r="227">
          <cell r="AX227">
            <v>63.9538461538462</v>
          </cell>
        </row>
        <row r="228">
          <cell r="B228">
            <v>1429</v>
          </cell>
          <cell r="C228" t="str">
            <v>តោក ម៉ាច</v>
          </cell>
          <cell r="D228" t="str">
            <v>TORK MACH</v>
          </cell>
          <cell r="E228">
            <v>44546</v>
          </cell>
          <cell r="F228">
            <v>51615431</v>
          </cell>
          <cell r="G228">
            <v>37965</v>
          </cell>
          <cell r="H228" t="str">
            <v>F</v>
          </cell>
          <cell r="I228" t="str">
            <v>针车A2线</v>
          </cell>
          <cell r="J228">
            <v>0</v>
          </cell>
          <cell r="K228">
            <v>0</v>
          </cell>
          <cell r="L228">
            <v>200</v>
          </cell>
          <cell r="M228">
            <v>7.69230769230769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13</v>
          </cell>
          <cell r="AP228">
            <v>0</v>
          </cell>
          <cell r="AQ228">
            <v>13</v>
          </cell>
          <cell r="AR228">
            <v>2</v>
          </cell>
          <cell r="AS228">
            <v>0.5</v>
          </cell>
        </row>
        <row r="228">
          <cell r="AU228">
            <v>0</v>
          </cell>
          <cell r="AV228">
            <v>2</v>
          </cell>
        </row>
        <row r="228">
          <cell r="AX228">
            <v>12.5</v>
          </cell>
        </row>
        <row r="229">
          <cell r="B229">
            <v>1635</v>
          </cell>
          <cell r="C229" t="str">
            <v>ខ្មៅ រ៉ែន</v>
          </cell>
          <cell r="D229" t="str">
            <v>KMOY REN</v>
          </cell>
          <cell r="E229">
            <v>44578</v>
          </cell>
          <cell r="F229">
            <v>90532726</v>
          </cell>
          <cell r="G229">
            <v>30949</v>
          </cell>
          <cell r="H229" t="str">
            <v>F</v>
          </cell>
          <cell r="I229" t="str">
            <v>针车A3线</v>
          </cell>
          <cell r="J229">
            <v>0</v>
          </cell>
          <cell r="K229">
            <v>0</v>
          </cell>
          <cell r="L229">
            <v>200</v>
          </cell>
          <cell r="M229">
            <v>7.69230769230769</v>
          </cell>
          <cell r="N229">
            <v>5</v>
          </cell>
          <cell r="O229">
            <v>0</v>
          </cell>
          <cell r="P229">
            <v>5</v>
          </cell>
          <cell r="Q229">
            <v>5</v>
          </cell>
          <cell r="R229">
            <v>38.4615384615385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1.9</v>
          </cell>
          <cell r="AO229">
            <v>13</v>
          </cell>
          <cell r="AP229">
            <v>2.5</v>
          </cell>
          <cell r="AQ229">
            <v>55.8615384615385</v>
          </cell>
          <cell r="AR229">
            <v>2</v>
          </cell>
          <cell r="AS229">
            <v>0.5</v>
          </cell>
        </row>
        <row r="229">
          <cell r="AU229">
            <v>0</v>
          </cell>
          <cell r="AV229">
            <v>2</v>
          </cell>
        </row>
        <row r="229">
          <cell r="AX229">
            <v>55.3615384615385</v>
          </cell>
        </row>
        <row r="230">
          <cell r="B230">
            <v>755</v>
          </cell>
          <cell r="C230" t="str">
            <v>ឈឹម សីម៉ា</v>
          </cell>
          <cell r="D230" t="str">
            <v>CHHOEM SEYMA</v>
          </cell>
          <cell r="E230">
            <v>44275</v>
          </cell>
          <cell r="F230" t="str">
            <v>090686968</v>
          </cell>
          <cell r="G230">
            <v>33169</v>
          </cell>
          <cell r="H230" t="str">
            <v>F</v>
          </cell>
          <cell r="I230" t="str">
            <v>针车A5线</v>
          </cell>
          <cell r="J230">
            <v>0</v>
          </cell>
          <cell r="K230">
            <v>0</v>
          </cell>
          <cell r="L230">
            <v>200</v>
          </cell>
          <cell r="M230">
            <v>7.69230769230769</v>
          </cell>
          <cell r="N230">
            <v>6</v>
          </cell>
          <cell r="O230">
            <v>0</v>
          </cell>
          <cell r="P230">
            <v>6</v>
          </cell>
          <cell r="Q230">
            <v>6</v>
          </cell>
          <cell r="R230">
            <v>46.1538461538462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2.3</v>
          </cell>
          <cell r="AO230">
            <v>13</v>
          </cell>
          <cell r="AP230">
            <v>3</v>
          </cell>
          <cell r="AQ230">
            <v>64.4538461538462</v>
          </cell>
          <cell r="AR230">
            <v>3</v>
          </cell>
          <cell r="AS230">
            <v>0.5</v>
          </cell>
        </row>
        <row r="230">
          <cell r="AU230">
            <v>0</v>
          </cell>
          <cell r="AV230">
            <v>2</v>
          </cell>
        </row>
        <row r="230">
          <cell r="AX230">
            <v>64.9538461538462</v>
          </cell>
        </row>
        <row r="231">
          <cell r="B231">
            <v>2167</v>
          </cell>
          <cell r="C231" t="str">
            <v>សន ស្រីម៉ៅ</v>
          </cell>
          <cell r="D231" t="str">
            <v>SORN SREYMAO</v>
          </cell>
          <cell r="E231">
            <v>44729</v>
          </cell>
          <cell r="F231" t="str">
            <v>090964762</v>
          </cell>
          <cell r="G231">
            <v>37840</v>
          </cell>
          <cell r="H231" t="str">
            <v>F</v>
          </cell>
          <cell r="I231" t="str">
            <v>针车A3线</v>
          </cell>
          <cell r="J231">
            <v>0</v>
          </cell>
          <cell r="K231">
            <v>0</v>
          </cell>
          <cell r="L231">
            <v>200</v>
          </cell>
          <cell r="M231">
            <v>7.69230769230769</v>
          </cell>
          <cell r="N231">
            <v>6</v>
          </cell>
          <cell r="O231">
            <v>0</v>
          </cell>
          <cell r="P231">
            <v>6</v>
          </cell>
          <cell r="Q231">
            <v>6</v>
          </cell>
          <cell r="R231">
            <v>46.1538461538462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2.3</v>
          </cell>
          <cell r="AO231">
            <v>13</v>
          </cell>
          <cell r="AP231">
            <v>3</v>
          </cell>
          <cell r="AQ231">
            <v>64.4538461538462</v>
          </cell>
        </row>
        <row r="231">
          <cell r="AS231">
            <v>0.5</v>
          </cell>
        </row>
        <row r="231">
          <cell r="AU231">
            <v>0</v>
          </cell>
          <cell r="AV231">
            <v>2</v>
          </cell>
        </row>
        <row r="231">
          <cell r="AX231">
            <v>61.9538461538462</v>
          </cell>
        </row>
        <row r="232">
          <cell r="B232">
            <v>2198</v>
          </cell>
          <cell r="C232" t="str">
            <v>ឡន ស្រីទូច</v>
          </cell>
          <cell r="D232" t="str">
            <v> LORN SREYTOUCH</v>
          </cell>
          <cell r="E232">
            <v>44740</v>
          </cell>
          <cell r="F232" t="str">
            <v>090852102</v>
          </cell>
          <cell r="G232">
            <v>35325</v>
          </cell>
          <cell r="H232" t="str">
            <v>F</v>
          </cell>
          <cell r="I232" t="str">
            <v>针车A3线</v>
          </cell>
          <cell r="J232">
            <v>0</v>
          </cell>
          <cell r="K232">
            <v>0</v>
          </cell>
          <cell r="L232">
            <v>200</v>
          </cell>
          <cell r="M232">
            <v>7.69230769230769</v>
          </cell>
          <cell r="N232">
            <v>6</v>
          </cell>
          <cell r="O232">
            <v>0</v>
          </cell>
          <cell r="P232">
            <v>6</v>
          </cell>
          <cell r="Q232">
            <v>6</v>
          </cell>
          <cell r="R232">
            <v>46.1538461538462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2.3</v>
          </cell>
          <cell r="AO232">
            <v>13</v>
          </cell>
          <cell r="AP232">
            <v>3</v>
          </cell>
          <cell r="AQ232">
            <v>64.4538461538462</v>
          </cell>
        </row>
        <row r="232">
          <cell r="AS232">
            <v>0.5</v>
          </cell>
        </row>
        <row r="232">
          <cell r="AU232">
            <v>0</v>
          </cell>
          <cell r="AV232">
            <v>2</v>
          </cell>
        </row>
        <row r="232">
          <cell r="AX232">
            <v>61.9538461538462</v>
          </cell>
        </row>
        <row r="233">
          <cell r="B233">
            <v>2281</v>
          </cell>
          <cell r="C233" t="str">
            <v>សំ វណ្ណ:</v>
          </cell>
          <cell r="D233" t="str">
            <v>SAM VANNAK</v>
          </cell>
          <cell r="E233">
            <v>44854</v>
          </cell>
          <cell r="F233" t="str">
            <v>090899550</v>
          </cell>
          <cell r="G233">
            <v>26052</v>
          </cell>
          <cell r="H233" t="str">
            <v>F</v>
          </cell>
          <cell r="I233" t="e">
            <v>#N/A</v>
          </cell>
          <cell r="J233">
            <v>0</v>
          </cell>
          <cell r="K233">
            <v>0</v>
          </cell>
          <cell r="L233">
            <v>200</v>
          </cell>
          <cell r="M233">
            <v>7.69230769230769</v>
          </cell>
          <cell r="N233">
            <v>6</v>
          </cell>
          <cell r="O233">
            <v>0</v>
          </cell>
          <cell r="P233">
            <v>6</v>
          </cell>
          <cell r="Q233">
            <v>6</v>
          </cell>
          <cell r="R233">
            <v>46.1538461538462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2.3</v>
          </cell>
          <cell r="AO233">
            <v>13</v>
          </cell>
          <cell r="AP233">
            <v>3</v>
          </cell>
          <cell r="AQ233">
            <v>64.4538461538462</v>
          </cell>
        </row>
        <row r="233">
          <cell r="AS233">
            <v>0.5</v>
          </cell>
        </row>
        <row r="233">
          <cell r="AU233">
            <v>0</v>
          </cell>
          <cell r="AV233">
            <v>2</v>
          </cell>
        </row>
        <row r="233">
          <cell r="AX233">
            <v>61.9538461538462</v>
          </cell>
        </row>
        <row r="234">
          <cell r="B234">
            <v>476</v>
          </cell>
          <cell r="C234" t="str">
            <v>បឿន សុធាវី</v>
          </cell>
          <cell r="D234" t="str">
            <v>BOEUN SOTHEAVY</v>
          </cell>
          <cell r="E234">
            <v>44130</v>
          </cell>
          <cell r="F234" t="str">
            <v>090705728</v>
          </cell>
          <cell r="G234">
            <v>33736</v>
          </cell>
          <cell r="H234" t="str">
            <v>F</v>
          </cell>
          <cell r="I234" t="str">
            <v>针车A3线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4">
          <cell r="AU234">
            <v>0</v>
          </cell>
        </row>
        <row r="234">
          <cell r="AX234">
            <v>0</v>
          </cell>
        </row>
        <row r="235">
          <cell r="B235">
            <v>784</v>
          </cell>
          <cell r="C235" t="str">
            <v>លន់ សាវី</v>
          </cell>
          <cell r="D235" t="str">
            <v>LUN SAVY</v>
          </cell>
          <cell r="E235">
            <v>44280</v>
          </cell>
          <cell r="F235" t="str">
            <v>160330016</v>
          </cell>
          <cell r="G235">
            <v>33758</v>
          </cell>
          <cell r="H235" t="str">
            <v>F</v>
          </cell>
          <cell r="I235" t="str">
            <v>针车A1线</v>
          </cell>
          <cell r="J235">
            <v>0</v>
          </cell>
          <cell r="K235">
            <v>0</v>
          </cell>
          <cell r="L235">
            <v>200</v>
          </cell>
          <cell r="M235">
            <v>7.69230769230769</v>
          </cell>
          <cell r="N235">
            <v>6</v>
          </cell>
          <cell r="O235">
            <v>0</v>
          </cell>
          <cell r="P235">
            <v>6</v>
          </cell>
          <cell r="Q235">
            <v>6</v>
          </cell>
          <cell r="R235">
            <v>46.1538461538462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2.3</v>
          </cell>
          <cell r="AO235">
            <v>13</v>
          </cell>
          <cell r="AP235">
            <v>3</v>
          </cell>
          <cell r="AQ235">
            <v>64.4538461538462</v>
          </cell>
          <cell r="AR235">
            <v>3</v>
          </cell>
          <cell r="AS235">
            <v>0.5</v>
          </cell>
        </row>
        <row r="235">
          <cell r="AU235">
            <v>0</v>
          </cell>
          <cell r="AV235">
            <v>2</v>
          </cell>
        </row>
        <row r="235">
          <cell r="AX235">
            <v>64.9538461538462</v>
          </cell>
        </row>
        <row r="236">
          <cell r="B236">
            <v>1470</v>
          </cell>
          <cell r="C236" t="str">
            <v>ពៅ សារូន</v>
          </cell>
          <cell r="D236" t="str">
            <v>POV SARUN</v>
          </cell>
          <cell r="E236">
            <v>44551</v>
          </cell>
          <cell r="F236">
            <v>90935140</v>
          </cell>
          <cell r="G236">
            <v>38308</v>
          </cell>
          <cell r="H236" t="str">
            <v>F</v>
          </cell>
          <cell r="I236" t="str">
            <v>针车A1线</v>
          </cell>
          <cell r="J236">
            <v>0</v>
          </cell>
          <cell r="K236">
            <v>0</v>
          </cell>
          <cell r="L236">
            <v>200</v>
          </cell>
          <cell r="M236">
            <v>7.69230769230769</v>
          </cell>
          <cell r="N236">
            <v>4</v>
          </cell>
          <cell r="O236">
            <v>0</v>
          </cell>
          <cell r="P236">
            <v>4</v>
          </cell>
          <cell r="Q236">
            <v>5</v>
          </cell>
          <cell r="R236">
            <v>30.7692307692308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1.5</v>
          </cell>
          <cell r="AO236">
            <v>13</v>
          </cell>
          <cell r="AP236">
            <v>2</v>
          </cell>
          <cell r="AQ236">
            <v>47.2692307692308</v>
          </cell>
          <cell r="AR236">
            <v>2</v>
          </cell>
          <cell r="AS236">
            <v>0.5</v>
          </cell>
        </row>
        <row r="236">
          <cell r="AU236">
            <v>0</v>
          </cell>
          <cell r="AV236">
            <v>2</v>
          </cell>
        </row>
        <row r="236">
          <cell r="AX236">
            <v>46.7692307692308</v>
          </cell>
        </row>
        <row r="237">
          <cell r="B237">
            <v>2279</v>
          </cell>
          <cell r="C237" t="str">
            <v>ឈឿន ចាន់យន</v>
          </cell>
          <cell r="D237" t="str">
            <v>CHHOEUNG CHHNYORN</v>
          </cell>
          <cell r="E237">
            <v>44833</v>
          </cell>
          <cell r="F237" t="str">
            <v>090794432</v>
          </cell>
          <cell r="G237">
            <v>32268</v>
          </cell>
          <cell r="H237" t="str">
            <v>F</v>
          </cell>
          <cell r="I237" t="e">
            <v>#N/A</v>
          </cell>
          <cell r="J237">
            <v>0</v>
          </cell>
          <cell r="K237">
            <v>0</v>
          </cell>
          <cell r="L237">
            <v>200</v>
          </cell>
          <cell r="M237">
            <v>7.69230769230769</v>
          </cell>
          <cell r="N237">
            <v>5</v>
          </cell>
          <cell r="O237">
            <v>0</v>
          </cell>
          <cell r="P237">
            <v>5</v>
          </cell>
          <cell r="Q237">
            <v>6</v>
          </cell>
          <cell r="R237">
            <v>38.4615384615385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1.9</v>
          </cell>
          <cell r="AO237">
            <v>13</v>
          </cell>
          <cell r="AP237">
            <v>2.5</v>
          </cell>
          <cell r="AQ237">
            <v>55.8615384615385</v>
          </cell>
        </row>
        <row r="237">
          <cell r="AS237">
            <v>0.5</v>
          </cell>
        </row>
        <row r="237">
          <cell r="AU237">
            <v>0</v>
          </cell>
          <cell r="AV237">
            <v>2</v>
          </cell>
        </row>
        <row r="237">
          <cell r="AX237">
            <v>53.3615384615385</v>
          </cell>
        </row>
        <row r="238">
          <cell r="B238" t="str">
            <v>合计：</v>
          </cell>
          <cell r="C238" t="str">
            <v>针车A6线</v>
          </cell>
          <cell r="D238">
            <v>19</v>
          </cell>
        </row>
        <row r="238">
          <cell r="L238">
            <v>3800</v>
          </cell>
          <cell r="M238">
            <v>146.153846153846</v>
          </cell>
          <cell r="N238">
            <v>97</v>
          </cell>
          <cell r="O238">
            <v>0</v>
          </cell>
          <cell r="P238">
            <v>97</v>
          </cell>
          <cell r="Q238">
            <v>100</v>
          </cell>
          <cell r="R238">
            <v>746.153846153846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1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37.1</v>
          </cell>
          <cell r="AO238">
            <v>234</v>
          </cell>
          <cell r="AP238">
            <v>48.5</v>
          </cell>
          <cell r="AQ238">
            <v>1065.75384615385</v>
          </cell>
          <cell r="AR238">
            <v>35</v>
          </cell>
          <cell r="AS238">
            <v>9</v>
          </cell>
          <cell r="AT238">
            <v>0</v>
          </cell>
          <cell r="AU238">
            <v>0</v>
          </cell>
          <cell r="AV238">
            <v>36</v>
          </cell>
          <cell r="AW238">
            <v>0</v>
          </cell>
          <cell r="AX238">
            <v>1055.75384615385</v>
          </cell>
        </row>
        <row r="239">
          <cell r="B239">
            <v>672</v>
          </cell>
          <cell r="C239" t="str">
            <v>អ៊ិន សាមី</v>
          </cell>
          <cell r="D239" t="str">
            <v>IN SAMEY</v>
          </cell>
          <cell r="E239">
            <v>44200</v>
          </cell>
          <cell r="F239" t="str">
            <v>090907297</v>
          </cell>
          <cell r="G239">
            <v>29142</v>
          </cell>
          <cell r="H239" t="str">
            <v>F</v>
          </cell>
          <cell r="I239" t="str">
            <v>针车A3线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6</v>
          </cell>
          <cell r="O239">
            <v>0</v>
          </cell>
          <cell r="P239">
            <v>6</v>
          </cell>
          <cell r="Q239">
            <v>6</v>
          </cell>
          <cell r="R239">
            <v>46.1538461538462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2.3</v>
          </cell>
          <cell r="AO239">
            <v>13</v>
          </cell>
          <cell r="AP239">
            <v>3</v>
          </cell>
          <cell r="AQ239">
            <v>64.4538461538462</v>
          </cell>
          <cell r="AR239">
            <v>3</v>
          </cell>
          <cell r="AS239">
            <v>0.5</v>
          </cell>
        </row>
        <row r="239">
          <cell r="AU239">
            <v>0</v>
          </cell>
          <cell r="AV239">
            <v>2</v>
          </cell>
        </row>
        <row r="239">
          <cell r="AX239">
            <v>64.9538461538462</v>
          </cell>
        </row>
        <row r="240">
          <cell r="B240">
            <v>610</v>
          </cell>
          <cell r="C240" t="str">
            <v>ចាន់ សុផល</v>
          </cell>
          <cell r="D240" t="str">
            <v>CHANN SOPHAL</v>
          </cell>
          <cell r="E240">
            <v>44166</v>
          </cell>
          <cell r="F240" t="str">
            <v>090744631</v>
          </cell>
          <cell r="G240">
            <v>29805</v>
          </cell>
          <cell r="H240" t="str">
            <v>F</v>
          </cell>
          <cell r="I240" t="str">
            <v>针车A2线</v>
          </cell>
          <cell r="J240">
            <v>0</v>
          </cell>
          <cell r="K240">
            <v>0</v>
          </cell>
          <cell r="L240">
            <v>200</v>
          </cell>
          <cell r="M240">
            <v>7.69230769230769</v>
          </cell>
          <cell r="N240">
            <v>6</v>
          </cell>
          <cell r="O240">
            <v>0</v>
          </cell>
          <cell r="P240">
            <v>6</v>
          </cell>
          <cell r="Q240">
            <v>6</v>
          </cell>
          <cell r="R240">
            <v>46.1538461538462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2.3</v>
          </cell>
          <cell r="AO240">
            <v>13</v>
          </cell>
          <cell r="AP240">
            <v>3</v>
          </cell>
          <cell r="AQ240">
            <v>64.4538461538462</v>
          </cell>
          <cell r="AR240">
            <v>3</v>
          </cell>
          <cell r="AS240">
            <v>0.5</v>
          </cell>
        </row>
        <row r="240">
          <cell r="AU240">
            <v>0</v>
          </cell>
          <cell r="AV240">
            <v>2</v>
          </cell>
        </row>
        <row r="240">
          <cell r="AX240">
            <v>64.9538461538462</v>
          </cell>
        </row>
        <row r="241">
          <cell r="B241">
            <v>2223</v>
          </cell>
          <cell r="C241" t="str">
            <v>គង់ សុខា</v>
          </cell>
          <cell r="D241" t="str">
            <v>KONG SOKHA</v>
          </cell>
          <cell r="E241">
            <v>44744</v>
          </cell>
          <cell r="F241" t="str">
            <v>090816554</v>
          </cell>
          <cell r="G241">
            <v>29191</v>
          </cell>
          <cell r="H241" t="str">
            <v>F</v>
          </cell>
          <cell r="I241" t="str">
            <v>针车A3线</v>
          </cell>
          <cell r="J241">
            <v>0</v>
          </cell>
          <cell r="K241">
            <v>0</v>
          </cell>
          <cell r="L241">
            <v>200</v>
          </cell>
          <cell r="M241">
            <v>7.69230769230769</v>
          </cell>
          <cell r="N241">
            <v>6</v>
          </cell>
          <cell r="O241">
            <v>0</v>
          </cell>
          <cell r="P241">
            <v>6</v>
          </cell>
          <cell r="Q241">
            <v>6</v>
          </cell>
          <cell r="R241">
            <v>46.1538461538462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2.3</v>
          </cell>
          <cell r="AO241">
            <v>13</v>
          </cell>
          <cell r="AP241">
            <v>3</v>
          </cell>
          <cell r="AQ241">
            <v>64.4538461538462</v>
          </cell>
        </row>
        <row r="241">
          <cell r="AS241">
            <v>0.5</v>
          </cell>
        </row>
        <row r="241">
          <cell r="AU241">
            <v>0</v>
          </cell>
          <cell r="AV241">
            <v>2</v>
          </cell>
        </row>
        <row r="241">
          <cell r="AX241">
            <v>61.9538461538462</v>
          </cell>
        </row>
        <row r="242">
          <cell r="B242">
            <v>1265</v>
          </cell>
          <cell r="C242" t="str">
            <v>លី វណ្ណា</v>
          </cell>
          <cell r="D242" t="str">
            <v>LY VANNA</v>
          </cell>
          <cell r="E242">
            <v>44488</v>
          </cell>
          <cell r="F242" t="str">
            <v>090575199</v>
          </cell>
          <cell r="G242">
            <v>29757</v>
          </cell>
          <cell r="H242" t="str">
            <v>F</v>
          </cell>
          <cell r="I242" t="e">
            <v>#N/A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6</v>
          </cell>
          <cell r="O242">
            <v>0</v>
          </cell>
          <cell r="P242">
            <v>6</v>
          </cell>
          <cell r="Q242">
            <v>6</v>
          </cell>
          <cell r="R242">
            <v>46.1538461538462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2.3</v>
          </cell>
          <cell r="AO242">
            <v>13</v>
          </cell>
          <cell r="AP242">
            <v>3</v>
          </cell>
          <cell r="AQ242">
            <v>64.4538461538462</v>
          </cell>
          <cell r="AR242">
            <v>2</v>
          </cell>
          <cell r="AS242">
            <v>0.5</v>
          </cell>
        </row>
        <row r="242">
          <cell r="AU242">
            <v>0</v>
          </cell>
          <cell r="AV242">
            <v>2</v>
          </cell>
        </row>
        <row r="242">
          <cell r="AX242">
            <v>63.9538461538462</v>
          </cell>
        </row>
        <row r="243">
          <cell r="B243">
            <v>941</v>
          </cell>
          <cell r="C243" t="str">
            <v>យ៉ោក សុភី</v>
          </cell>
          <cell r="D243" t="str">
            <v>YAOK SOPHY</v>
          </cell>
          <cell r="E243">
            <v>44329</v>
          </cell>
          <cell r="F243" t="str">
            <v>090605336</v>
          </cell>
          <cell r="G243">
            <v>29438</v>
          </cell>
          <cell r="H243" t="str">
            <v>F</v>
          </cell>
          <cell r="I243" t="str">
            <v>针车A2线</v>
          </cell>
          <cell r="J243">
            <v>0</v>
          </cell>
          <cell r="K243">
            <v>0</v>
          </cell>
          <cell r="L243">
            <v>200</v>
          </cell>
          <cell r="M243">
            <v>7.69230769230769</v>
          </cell>
          <cell r="N243">
            <v>6</v>
          </cell>
          <cell r="O243">
            <v>0</v>
          </cell>
          <cell r="P243">
            <v>6</v>
          </cell>
          <cell r="Q243">
            <v>6</v>
          </cell>
          <cell r="R243">
            <v>46.1538461538462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2.3</v>
          </cell>
          <cell r="AO243">
            <v>13</v>
          </cell>
          <cell r="AP243">
            <v>3</v>
          </cell>
          <cell r="AQ243">
            <v>64.4538461538462</v>
          </cell>
          <cell r="AR243">
            <v>2</v>
          </cell>
          <cell r="AS243">
            <v>0.5</v>
          </cell>
        </row>
        <row r="243">
          <cell r="AU243">
            <v>0</v>
          </cell>
          <cell r="AV243">
            <v>2</v>
          </cell>
        </row>
        <row r="243">
          <cell r="AX243">
            <v>63.9538461538462</v>
          </cell>
        </row>
        <row r="244">
          <cell r="B244">
            <v>1047</v>
          </cell>
          <cell r="C244" t="str">
            <v>គុយ ផានិត</v>
          </cell>
          <cell r="D244" t="str">
            <v>KUY PHANIT</v>
          </cell>
          <cell r="E244">
            <v>44413</v>
          </cell>
          <cell r="F244" t="str">
            <v>090851274</v>
          </cell>
          <cell r="G244">
            <v>26403</v>
          </cell>
          <cell r="H244" t="str">
            <v>F</v>
          </cell>
          <cell r="I244" t="str">
            <v>针车A5线</v>
          </cell>
          <cell r="J244">
            <v>0</v>
          </cell>
          <cell r="K244">
            <v>0</v>
          </cell>
          <cell r="L244">
            <v>200</v>
          </cell>
          <cell r="M244">
            <v>7.69230769230769</v>
          </cell>
          <cell r="N244">
            <v>6</v>
          </cell>
          <cell r="O244">
            <v>0</v>
          </cell>
          <cell r="P244">
            <v>6</v>
          </cell>
          <cell r="Q244">
            <v>6</v>
          </cell>
          <cell r="R244">
            <v>46.1538461538462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2.3</v>
          </cell>
          <cell r="AO244">
            <v>13</v>
          </cell>
          <cell r="AP244">
            <v>3</v>
          </cell>
          <cell r="AQ244">
            <v>64.4538461538462</v>
          </cell>
          <cell r="AR244">
            <v>2</v>
          </cell>
          <cell r="AS244">
            <v>0.5</v>
          </cell>
        </row>
        <row r="244">
          <cell r="AU244">
            <v>0</v>
          </cell>
          <cell r="AV244">
            <v>2</v>
          </cell>
        </row>
        <row r="244">
          <cell r="AX244">
            <v>63.9538461538462</v>
          </cell>
        </row>
        <row r="245">
          <cell r="B245">
            <v>372</v>
          </cell>
          <cell r="C245" t="str">
            <v>សួស ស៊ីថា</v>
          </cell>
          <cell r="D245" t="str">
            <v>SUOS SITHA</v>
          </cell>
          <cell r="E245">
            <v>44118</v>
          </cell>
          <cell r="F245" t="str">
            <v>090791546</v>
          </cell>
          <cell r="G245">
            <v>30376</v>
          </cell>
          <cell r="H245" t="str">
            <v>F</v>
          </cell>
          <cell r="I245" t="str">
            <v>针车A5线</v>
          </cell>
          <cell r="J245">
            <v>1</v>
          </cell>
          <cell r="K245">
            <v>1</v>
          </cell>
          <cell r="L245">
            <v>200</v>
          </cell>
          <cell r="M245">
            <v>7.69230769230769</v>
          </cell>
          <cell r="N245">
            <v>6</v>
          </cell>
          <cell r="O245">
            <v>0</v>
          </cell>
          <cell r="P245">
            <v>6</v>
          </cell>
          <cell r="Q245">
            <v>6</v>
          </cell>
          <cell r="R245">
            <v>46.1538461538462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2.3</v>
          </cell>
          <cell r="AO245">
            <v>13</v>
          </cell>
          <cell r="AP245">
            <v>3</v>
          </cell>
          <cell r="AQ245">
            <v>64.4538461538462</v>
          </cell>
          <cell r="AR245">
            <v>3</v>
          </cell>
          <cell r="AS245">
            <v>0.5</v>
          </cell>
        </row>
        <row r="245">
          <cell r="AU245">
            <v>0</v>
          </cell>
          <cell r="AV245">
            <v>2</v>
          </cell>
        </row>
        <row r="245">
          <cell r="AX245">
            <v>64.9538461538462</v>
          </cell>
        </row>
        <row r="246">
          <cell r="B246">
            <v>455</v>
          </cell>
          <cell r="C246" t="str">
            <v>នង ផារី</v>
          </cell>
          <cell r="D246" t="str">
            <v>NONG PHARY</v>
          </cell>
          <cell r="E246">
            <v>44130</v>
          </cell>
          <cell r="F246" t="str">
            <v>090660475</v>
          </cell>
          <cell r="G246">
            <v>32599</v>
          </cell>
          <cell r="H246" t="str">
            <v>F</v>
          </cell>
          <cell r="I246" t="str">
            <v>针车A5线</v>
          </cell>
          <cell r="J246">
            <v>1</v>
          </cell>
          <cell r="K246">
            <v>1</v>
          </cell>
          <cell r="L246">
            <v>200</v>
          </cell>
          <cell r="M246">
            <v>7.69230769230769</v>
          </cell>
          <cell r="N246">
            <v>6</v>
          </cell>
          <cell r="O246">
            <v>0</v>
          </cell>
          <cell r="P246">
            <v>6</v>
          </cell>
          <cell r="Q246">
            <v>6</v>
          </cell>
          <cell r="R246">
            <v>46.1538461538462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2.3</v>
          </cell>
          <cell r="AO246">
            <v>13</v>
          </cell>
          <cell r="AP246">
            <v>3</v>
          </cell>
          <cell r="AQ246">
            <v>64.4538461538462</v>
          </cell>
          <cell r="AR246">
            <v>3</v>
          </cell>
          <cell r="AS246">
            <v>0.5</v>
          </cell>
        </row>
        <row r="246">
          <cell r="AU246">
            <v>0</v>
          </cell>
          <cell r="AV246">
            <v>2</v>
          </cell>
        </row>
        <row r="246">
          <cell r="AX246">
            <v>64.9538461538462</v>
          </cell>
        </row>
        <row r="247">
          <cell r="B247">
            <v>692</v>
          </cell>
          <cell r="C247" t="str">
            <v>អ៊ឺម ចន</v>
          </cell>
          <cell r="D247" t="str">
            <v>OEM CHON</v>
          </cell>
          <cell r="E247">
            <v>44200</v>
          </cell>
          <cell r="F247" t="str">
            <v>090547299</v>
          </cell>
          <cell r="G247">
            <v>28499</v>
          </cell>
          <cell r="H247" t="str">
            <v>F</v>
          </cell>
          <cell r="I247" t="str">
            <v>针车A5线</v>
          </cell>
          <cell r="J247">
            <v>0</v>
          </cell>
          <cell r="K247">
            <v>0</v>
          </cell>
          <cell r="L247">
            <v>200</v>
          </cell>
          <cell r="M247">
            <v>7.69230769230769</v>
          </cell>
          <cell r="N247">
            <v>6</v>
          </cell>
          <cell r="O247">
            <v>0</v>
          </cell>
          <cell r="P247">
            <v>6</v>
          </cell>
          <cell r="Q247">
            <v>6</v>
          </cell>
          <cell r="R247">
            <v>46.1538461538462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2.3</v>
          </cell>
          <cell r="AO247">
            <v>13</v>
          </cell>
          <cell r="AP247">
            <v>3</v>
          </cell>
          <cell r="AQ247">
            <v>64.4538461538462</v>
          </cell>
          <cell r="AR247">
            <v>3</v>
          </cell>
          <cell r="AS247">
            <v>0.5</v>
          </cell>
        </row>
        <row r="247">
          <cell r="AU247">
            <v>0</v>
          </cell>
          <cell r="AV247">
            <v>2</v>
          </cell>
        </row>
        <row r="247">
          <cell r="AX247">
            <v>64.9538461538462</v>
          </cell>
        </row>
        <row r="248">
          <cell r="B248">
            <v>309</v>
          </cell>
          <cell r="C248" t="str">
            <v>ដួង សុភាព</v>
          </cell>
          <cell r="D248" t="str">
            <v>DOUNG SOPHEAP</v>
          </cell>
          <cell r="E248">
            <v>44109</v>
          </cell>
          <cell r="F248" t="str">
            <v>090624833</v>
          </cell>
          <cell r="G248">
            <v>34716</v>
          </cell>
          <cell r="H248" t="str">
            <v>F</v>
          </cell>
          <cell r="I248" t="str">
            <v>针车A3线</v>
          </cell>
          <cell r="J248">
            <v>0</v>
          </cell>
          <cell r="K248">
            <v>1</v>
          </cell>
          <cell r="L248">
            <v>200</v>
          </cell>
          <cell r="M248">
            <v>7.69230769230769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13</v>
          </cell>
          <cell r="AP248">
            <v>0</v>
          </cell>
          <cell r="AQ248">
            <v>13</v>
          </cell>
          <cell r="AR248">
            <v>3</v>
          </cell>
          <cell r="AS248">
            <v>0.5</v>
          </cell>
        </row>
        <row r="248">
          <cell r="AU248">
            <v>0</v>
          </cell>
          <cell r="AV248">
            <v>2</v>
          </cell>
        </row>
        <row r="248">
          <cell r="AX248">
            <v>13.5</v>
          </cell>
        </row>
        <row r="249">
          <cell r="B249">
            <v>1365</v>
          </cell>
          <cell r="C249" t="str">
            <v>សួស​ ចាន់</v>
          </cell>
          <cell r="D249" t="str">
            <v>SUOS CHAN</v>
          </cell>
          <cell r="E249">
            <v>44524</v>
          </cell>
          <cell r="F249">
            <v>90791845</v>
          </cell>
          <cell r="G249">
            <v>32264</v>
          </cell>
          <cell r="H249" t="str">
            <v>F</v>
          </cell>
          <cell r="I249" t="str">
            <v>针车A5线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5</v>
          </cell>
          <cell r="O249">
            <v>0</v>
          </cell>
          <cell r="P249">
            <v>5</v>
          </cell>
          <cell r="Q249">
            <v>5</v>
          </cell>
          <cell r="R249">
            <v>38.4615384615385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1.9</v>
          </cell>
          <cell r="AO249">
            <v>13</v>
          </cell>
          <cell r="AP249">
            <v>2.5</v>
          </cell>
          <cell r="AQ249">
            <v>55.8615384615385</v>
          </cell>
          <cell r="AR249">
            <v>2</v>
          </cell>
          <cell r="AS249">
            <v>0.5</v>
          </cell>
        </row>
        <row r="249">
          <cell r="AU249">
            <v>0</v>
          </cell>
          <cell r="AV249">
            <v>2</v>
          </cell>
        </row>
        <row r="249">
          <cell r="AX249">
            <v>55.3615384615385</v>
          </cell>
        </row>
        <row r="250">
          <cell r="B250">
            <v>1333</v>
          </cell>
          <cell r="C250" t="str">
            <v>ឈឿន ស្រីមុំ</v>
          </cell>
          <cell r="D250" t="str">
            <v>CHHORN SREYMOM</v>
          </cell>
          <cell r="E250">
            <v>44503</v>
          </cell>
          <cell r="F250" t="str">
            <v>210047202(01)</v>
          </cell>
          <cell r="G250">
            <v>34527</v>
          </cell>
          <cell r="H250" t="str">
            <v>F</v>
          </cell>
          <cell r="I250" t="e">
            <v>#N/A</v>
          </cell>
          <cell r="J250">
            <v>0</v>
          </cell>
          <cell r="K250">
            <v>0</v>
          </cell>
          <cell r="L250">
            <v>200</v>
          </cell>
          <cell r="M250">
            <v>7.69230769230769</v>
          </cell>
          <cell r="N250">
            <v>6</v>
          </cell>
          <cell r="O250">
            <v>0</v>
          </cell>
          <cell r="P250">
            <v>6</v>
          </cell>
          <cell r="Q250">
            <v>6</v>
          </cell>
          <cell r="R250">
            <v>46.1538461538462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2.3</v>
          </cell>
          <cell r="AO250">
            <v>13</v>
          </cell>
          <cell r="AP250">
            <v>3</v>
          </cell>
          <cell r="AQ250">
            <v>64.4538461538462</v>
          </cell>
          <cell r="AR250">
            <v>2</v>
          </cell>
          <cell r="AS250">
            <v>0.5</v>
          </cell>
        </row>
        <row r="250">
          <cell r="AU250">
            <v>0</v>
          </cell>
          <cell r="AV250">
            <v>2</v>
          </cell>
        </row>
        <row r="250">
          <cell r="AX250">
            <v>63.9538461538462</v>
          </cell>
        </row>
        <row r="251">
          <cell r="B251">
            <v>1521</v>
          </cell>
          <cell r="C251" t="str">
            <v>ព្រាប​ ឌីណាសាក់</v>
          </cell>
          <cell r="D251" t="str">
            <v>PREAP DYNASAK</v>
          </cell>
          <cell r="E251">
            <v>44558</v>
          </cell>
          <cell r="F251">
            <v>90957919</v>
          </cell>
          <cell r="G251">
            <v>37793</v>
          </cell>
          <cell r="H251" t="str">
            <v>F</v>
          </cell>
          <cell r="I251" t="str">
            <v>针车A2线</v>
          </cell>
          <cell r="J251">
            <v>0</v>
          </cell>
          <cell r="K251">
            <v>0</v>
          </cell>
          <cell r="L251">
            <v>200</v>
          </cell>
          <cell r="M251">
            <v>7.69230769230769</v>
          </cell>
          <cell r="N251">
            <v>6</v>
          </cell>
          <cell r="O251">
            <v>0</v>
          </cell>
          <cell r="P251">
            <v>6</v>
          </cell>
          <cell r="Q251">
            <v>6</v>
          </cell>
          <cell r="R251">
            <v>46.1538461538462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2.3</v>
          </cell>
          <cell r="AO251">
            <v>13</v>
          </cell>
          <cell r="AP251">
            <v>3</v>
          </cell>
          <cell r="AQ251">
            <v>64.4538461538462</v>
          </cell>
          <cell r="AR251">
            <v>2</v>
          </cell>
          <cell r="AS251">
            <v>0.5</v>
          </cell>
        </row>
        <row r="251">
          <cell r="AU251">
            <v>0</v>
          </cell>
          <cell r="AV251">
            <v>2</v>
          </cell>
        </row>
        <row r="251">
          <cell r="AX251">
            <v>63.9538461538462</v>
          </cell>
        </row>
        <row r="252">
          <cell r="B252">
            <v>1380</v>
          </cell>
          <cell r="C252" t="str">
            <v>នៅ គន្ធា</v>
          </cell>
          <cell r="D252" t="str">
            <v>NEOU KUNTHEA</v>
          </cell>
          <cell r="E252">
            <v>44527</v>
          </cell>
          <cell r="F252">
            <v>90755249</v>
          </cell>
          <cell r="G252">
            <v>31059</v>
          </cell>
          <cell r="H252" t="str">
            <v>F</v>
          </cell>
          <cell r="I252" t="str">
            <v>针车A1线</v>
          </cell>
          <cell r="J252">
            <v>0</v>
          </cell>
          <cell r="K252">
            <v>0</v>
          </cell>
          <cell r="L252">
            <v>200</v>
          </cell>
          <cell r="M252">
            <v>7.69230769230769</v>
          </cell>
          <cell r="N252">
            <v>6</v>
          </cell>
          <cell r="O252">
            <v>0</v>
          </cell>
          <cell r="P252">
            <v>6</v>
          </cell>
          <cell r="Q252">
            <v>6</v>
          </cell>
          <cell r="R252">
            <v>46.1538461538462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2.3</v>
          </cell>
          <cell r="AO252">
            <v>13</v>
          </cell>
          <cell r="AP252">
            <v>3</v>
          </cell>
          <cell r="AQ252">
            <v>64.4538461538462</v>
          </cell>
          <cell r="AR252">
            <v>2</v>
          </cell>
          <cell r="AS252">
            <v>0.5</v>
          </cell>
        </row>
        <row r="252">
          <cell r="AU252">
            <v>0</v>
          </cell>
          <cell r="AV252">
            <v>2</v>
          </cell>
        </row>
        <row r="252">
          <cell r="AX252">
            <v>63.9538461538462</v>
          </cell>
        </row>
        <row r="253">
          <cell r="B253">
            <v>1321</v>
          </cell>
          <cell r="C253" t="str">
            <v>សំ រតនា</v>
          </cell>
          <cell r="D253" t="str">
            <v>SAM RATHANA</v>
          </cell>
          <cell r="E253">
            <v>44497</v>
          </cell>
          <cell r="F253" t="str">
            <v>090801675</v>
          </cell>
          <cell r="G253">
            <v>0</v>
          </cell>
          <cell r="H253" t="str">
            <v>F</v>
          </cell>
          <cell r="I253" t="e">
            <v>#N/A</v>
          </cell>
          <cell r="J253">
            <v>0</v>
          </cell>
          <cell r="K253">
            <v>0</v>
          </cell>
          <cell r="L253">
            <v>200</v>
          </cell>
          <cell r="M253">
            <v>7.69230769230769</v>
          </cell>
          <cell r="N253">
            <v>6</v>
          </cell>
          <cell r="O253">
            <v>0</v>
          </cell>
          <cell r="P253">
            <v>6</v>
          </cell>
          <cell r="Q253">
            <v>6</v>
          </cell>
          <cell r="R253">
            <v>46.1538461538462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2.3</v>
          </cell>
          <cell r="AO253">
            <v>13</v>
          </cell>
          <cell r="AP253">
            <v>3</v>
          </cell>
          <cell r="AQ253">
            <v>64.4538461538462</v>
          </cell>
          <cell r="AR253">
            <v>2</v>
          </cell>
          <cell r="AS253">
            <v>0.5</v>
          </cell>
        </row>
        <row r="253">
          <cell r="AU253">
            <v>0</v>
          </cell>
          <cell r="AV253">
            <v>2</v>
          </cell>
        </row>
        <row r="253">
          <cell r="AX253">
            <v>63.9538461538462</v>
          </cell>
        </row>
        <row r="254">
          <cell r="B254">
            <v>1459</v>
          </cell>
          <cell r="C254" t="str">
            <v>ប្រាក់​ រ៉ានី</v>
          </cell>
          <cell r="D254" t="str">
            <v>PRAK RADY</v>
          </cell>
          <cell r="E254">
            <v>44551</v>
          </cell>
          <cell r="F254">
            <v>90816426</v>
          </cell>
          <cell r="G254">
            <v>35076</v>
          </cell>
          <cell r="H254" t="str">
            <v>F</v>
          </cell>
          <cell r="I254" t="str">
            <v>针车A1线</v>
          </cell>
          <cell r="J254">
            <v>0</v>
          </cell>
          <cell r="K254">
            <v>0</v>
          </cell>
          <cell r="L254">
            <v>200</v>
          </cell>
          <cell r="M254">
            <v>7.69230769230769</v>
          </cell>
          <cell r="N254">
            <v>0</v>
          </cell>
          <cell r="O254">
            <v>0</v>
          </cell>
          <cell r="P254">
            <v>0</v>
          </cell>
          <cell r="Q254">
            <v>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6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13</v>
          </cell>
          <cell r="AP254">
            <v>0</v>
          </cell>
          <cell r="AQ254">
            <v>13</v>
          </cell>
          <cell r="AR254">
            <v>2</v>
          </cell>
          <cell r="AS254">
            <v>0.5</v>
          </cell>
        </row>
        <row r="254">
          <cell r="AU254">
            <v>0</v>
          </cell>
          <cell r="AV254">
            <v>2</v>
          </cell>
        </row>
        <row r="254">
          <cell r="AX254">
            <v>12.5</v>
          </cell>
        </row>
        <row r="255">
          <cell r="B255">
            <v>1505</v>
          </cell>
          <cell r="C255" t="str">
            <v>គង់ ឡៃ</v>
          </cell>
          <cell r="D255" t="str">
            <v>KONG LAI</v>
          </cell>
          <cell r="E255">
            <v>44559</v>
          </cell>
          <cell r="F255">
            <v>90609567</v>
          </cell>
          <cell r="G255">
            <v>28573</v>
          </cell>
          <cell r="H255" t="str">
            <v>F</v>
          </cell>
          <cell r="I255" t="str">
            <v>针车A5线</v>
          </cell>
          <cell r="J255">
            <v>0</v>
          </cell>
          <cell r="K255">
            <v>0</v>
          </cell>
          <cell r="L255">
            <v>200</v>
          </cell>
          <cell r="M255">
            <v>7.69230769230769</v>
          </cell>
          <cell r="N255">
            <v>6</v>
          </cell>
          <cell r="O255">
            <v>0</v>
          </cell>
          <cell r="P255">
            <v>6</v>
          </cell>
          <cell r="Q255">
            <v>6</v>
          </cell>
          <cell r="R255">
            <v>46.1538461538462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2.3</v>
          </cell>
          <cell r="AO255">
            <v>13</v>
          </cell>
          <cell r="AP255">
            <v>3</v>
          </cell>
          <cell r="AQ255">
            <v>64.4538461538462</v>
          </cell>
          <cell r="AR255">
            <v>2</v>
          </cell>
          <cell r="AS255">
            <v>0.5</v>
          </cell>
        </row>
        <row r="255">
          <cell r="AU255">
            <v>0</v>
          </cell>
          <cell r="AV255">
            <v>2</v>
          </cell>
        </row>
        <row r="255">
          <cell r="AX255">
            <v>63.9538461538462</v>
          </cell>
        </row>
        <row r="256">
          <cell r="B256">
            <v>1539</v>
          </cell>
          <cell r="C256" t="str">
            <v>អ៊ុក វ៉ាន់ណាក់</v>
          </cell>
          <cell r="D256" t="str">
            <v>UK VANNAK</v>
          </cell>
          <cell r="E256">
            <v>44565</v>
          </cell>
          <cell r="F256">
            <v>90838379</v>
          </cell>
          <cell r="G256">
            <v>28540</v>
          </cell>
          <cell r="H256" t="str">
            <v>F</v>
          </cell>
          <cell r="I256" t="str">
            <v>针车A1线</v>
          </cell>
          <cell r="J256">
            <v>0</v>
          </cell>
          <cell r="K256">
            <v>0</v>
          </cell>
          <cell r="L256">
            <v>200</v>
          </cell>
          <cell r="M256">
            <v>7.69230769230769</v>
          </cell>
          <cell r="N256">
            <v>6</v>
          </cell>
          <cell r="O256">
            <v>0</v>
          </cell>
          <cell r="P256">
            <v>6</v>
          </cell>
          <cell r="Q256">
            <v>6</v>
          </cell>
          <cell r="R256">
            <v>46.1538461538462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2.3</v>
          </cell>
          <cell r="AO256">
            <v>13</v>
          </cell>
          <cell r="AP256">
            <v>3</v>
          </cell>
          <cell r="AQ256">
            <v>64.4538461538462</v>
          </cell>
          <cell r="AR256">
            <v>2</v>
          </cell>
          <cell r="AS256">
            <v>0.5</v>
          </cell>
        </row>
        <row r="256">
          <cell r="AU256">
            <v>0</v>
          </cell>
          <cell r="AV256">
            <v>2</v>
          </cell>
        </row>
        <row r="256">
          <cell r="AX256">
            <v>63.9538461538462</v>
          </cell>
        </row>
        <row r="257">
          <cell r="B257">
            <v>1840</v>
          </cell>
          <cell r="C257" t="str">
            <v>ញ៉ ស្រីស្ដើង</v>
          </cell>
          <cell r="D257" t="str">
            <v>NHOR SREYSDOEUNG</v>
          </cell>
          <cell r="E257">
            <v>44608</v>
          </cell>
          <cell r="F257">
            <v>90935248</v>
          </cell>
          <cell r="G257">
            <v>37895</v>
          </cell>
          <cell r="H257" t="str">
            <v>F</v>
          </cell>
          <cell r="I257" t="str">
            <v>针车A2线</v>
          </cell>
          <cell r="J257">
            <v>0</v>
          </cell>
          <cell r="K257">
            <v>0</v>
          </cell>
          <cell r="L257">
            <v>200</v>
          </cell>
          <cell r="M257">
            <v>7.69230769230769</v>
          </cell>
          <cell r="N257">
            <v>6</v>
          </cell>
          <cell r="O257">
            <v>0</v>
          </cell>
          <cell r="P257">
            <v>6</v>
          </cell>
          <cell r="Q257">
            <v>6</v>
          </cell>
          <cell r="R257">
            <v>46.1538461538462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2.3</v>
          </cell>
          <cell r="AO257">
            <v>13</v>
          </cell>
          <cell r="AP257">
            <v>3</v>
          </cell>
          <cell r="AQ257">
            <v>64.4538461538462</v>
          </cell>
          <cell r="AR257">
            <v>2</v>
          </cell>
          <cell r="AS257">
            <v>0.5</v>
          </cell>
        </row>
        <row r="257">
          <cell r="AU257">
            <v>0</v>
          </cell>
          <cell r="AV257">
            <v>2</v>
          </cell>
        </row>
        <row r="257">
          <cell r="AX257">
            <v>63.9538461538462</v>
          </cell>
        </row>
        <row r="258">
          <cell r="B258">
            <v>1387</v>
          </cell>
          <cell r="C258" t="str">
            <v>ទាវ  ចាន់រ៉ា</v>
          </cell>
          <cell r="D258" t="str">
            <v>TEAV CHANRA</v>
          </cell>
          <cell r="E258">
            <v>44531</v>
          </cell>
          <cell r="F258">
            <v>90755329</v>
          </cell>
          <cell r="G258">
            <v>33870</v>
          </cell>
          <cell r="H258" t="str">
            <v>F</v>
          </cell>
          <cell r="I258" t="str">
            <v>针车A3线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6</v>
          </cell>
          <cell r="O258">
            <v>0</v>
          </cell>
          <cell r="P258">
            <v>6</v>
          </cell>
          <cell r="Q258">
            <v>6</v>
          </cell>
          <cell r="R258">
            <v>46.1538461538462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2.3</v>
          </cell>
          <cell r="AO258">
            <v>13</v>
          </cell>
          <cell r="AP258">
            <v>3</v>
          </cell>
          <cell r="AQ258">
            <v>64.4538461538462</v>
          </cell>
          <cell r="AR258">
            <v>2</v>
          </cell>
          <cell r="AS258">
            <v>0.5</v>
          </cell>
        </row>
        <row r="258">
          <cell r="AU258">
            <v>0</v>
          </cell>
          <cell r="AV258">
            <v>2</v>
          </cell>
        </row>
        <row r="258">
          <cell r="AX258">
            <v>63.9538461538462</v>
          </cell>
        </row>
        <row r="259">
          <cell r="B259" t="str">
            <v>合计：</v>
          </cell>
          <cell r="C259" t="str">
            <v>针车A7线</v>
          </cell>
          <cell r="D259">
            <v>20</v>
          </cell>
        </row>
        <row r="259">
          <cell r="L259">
            <v>4000</v>
          </cell>
          <cell r="M259">
            <v>153.846153846154</v>
          </cell>
          <cell r="N259">
            <v>107</v>
          </cell>
          <cell r="O259">
            <v>0</v>
          </cell>
          <cell r="P259">
            <v>107</v>
          </cell>
          <cell r="Q259">
            <v>113</v>
          </cell>
          <cell r="R259">
            <v>823.076923076923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6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41</v>
          </cell>
          <cell r="AO259">
            <v>260</v>
          </cell>
          <cell r="AP259">
            <v>53.5</v>
          </cell>
          <cell r="AQ259">
            <v>1177.57692307692</v>
          </cell>
          <cell r="AR259">
            <v>44</v>
          </cell>
          <cell r="AS259">
            <v>10</v>
          </cell>
          <cell r="AT259">
            <v>0</v>
          </cell>
          <cell r="AU259">
            <v>0</v>
          </cell>
          <cell r="AV259">
            <v>40</v>
          </cell>
          <cell r="AW259">
            <v>0</v>
          </cell>
          <cell r="AX259">
            <v>1171.57692307692</v>
          </cell>
        </row>
        <row r="260">
          <cell r="B260">
            <v>765</v>
          </cell>
          <cell r="C260" t="str">
            <v>កែន​ ស្រី</v>
          </cell>
          <cell r="D260" t="str">
            <v>KEN SREY</v>
          </cell>
          <cell r="E260">
            <v>44278</v>
          </cell>
          <cell r="F260" t="str">
            <v>090846634</v>
          </cell>
          <cell r="G260">
            <v>36986</v>
          </cell>
          <cell r="H260" t="str">
            <v>F</v>
          </cell>
          <cell r="I260" t="str">
            <v>针车B1线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5</v>
          </cell>
          <cell r="O260">
            <v>0</v>
          </cell>
          <cell r="P260">
            <v>5</v>
          </cell>
          <cell r="Q260">
            <v>5</v>
          </cell>
          <cell r="R260">
            <v>38.4615384615385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1.9</v>
          </cell>
          <cell r="AO260">
            <v>13</v>
          </cell>
          <cell r="AP260">
            <v>2.5</v>
          </cell>
          <cell r="AQ260">
            <v>55.8615384615385</v>
          </cell>
          <cell r="AR260">
            <v>3</v>
          </cell>
          <cell r="AS260">
            <v>0.5</v>
          </cell>
        </row>
        <row r="260">
          <cell r="AU260">
            <v>0</v>
          </cell>
          <cell r="AV260">
            <v>2</v>
          </cell>
        </row>
        <row r="260">
          <cell r="AX260">
            <v>56.3615384615385</v>
          </cell>
        </row>
        <row r="261">
          <cell r="B261">
            <v>780</v>
          </cell>
          <cell r="C261" t="str">
            <v>ប្រាជ្ញ ច្រឹប</v>
          </cell>
          <cell r="D261" t="str">
            <v>BRACH CHROEB</v>
          </cell>
          <cell r="E261">
            <v>44280</v>
          </cell>
          <cell r="F261" t="str">
            <v>090646443</v>
          </cell>
          <cell r="G261">
            <v>29980</v>
          </cell>
          <cell r="H261" t="str">
            <v>F</v>
          </cell>
          <cell r="I261" t="str">
            <v>针车B1线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5</v>
          </cell>
          <cell r="O261">
            <v>0</v>
          </cell>
          <cell r="P261">
            <v>5</v>
          </cell>
          <cell r="Q261">
            <v>5</v>
          </cell>
          <cell r="R261">
            <v>38.4615384615385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1.9</v>
          </cell>
          <cell r="AO261">
            <v>13</v>
          </cell>
          <cell r="AP261">
            <v>2.5</v>
          </cell>
          <cell r="AQ261">
            <v>55.8615384615385</v>
          </cell>
          <cell r="AR261">
            <v>3</v>
          </cell>
          <cell r="AS261">
            <v>0.5</v>
          </cell>
        </row>
        <row r="261">
          <cell r="AU261">
            <v>0</v>
          </cell>
          <cell r="AV261">
            <v>2</v>
          </cell>
        </row>
        <row r="261">
          <cell r="AX261">
            <v>56.3615384615385</v>
          </cell>
        </row>
        <row r="262">
          <cell r="B262">
            <v>415</v>
          </cell>
          <cell r="C262" t="str">
            <v>ឌុច ស្រី</v>
          </cell>
          <cell r="D262" t="str">
            <v>DUCH SREY</v>
          </cell>
          <cell r="E262">
            <v>44118</v>
          </cell>
          <cell r="F262" t="str">
            <v>090776409</v>
          </cell>
          <cell r="G262">
            <v>32545</v>
          </cell>
          <cell r="H262" t="str">
            <v>F</v>
          </cell>
          <cell r="I262" t="str">
            <v>针车B1线</v>
          </cell>
          <cell r="J262">
            <v>0</v>
          </cell>
          <cell r="K262">
            <v>2</v>
          </cell>
          <cell r="L262">
            <v>200</v>
          </cell>
          <cell r="M262">
            <v>7.69230769230769</v>
          </cell>
          <cell r="N262">
            <v>5</v>
          </cell>
          <cell r="O262">
            <v>0</v>
          </cell>
          <cell r="P262">
            <v>5</v>
          </cell>
          <cell r="Q262">
            <v>5</v>
          </cell>
          <cell r="R262">
            <v>38.4615384615385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1.9</v>
          </cell>
          <cell r="AO262">
            <v>13</v>
          </cell>
          <cell r="AP262">
            <v>2.5</v>
          </cell>
          <cell r="AQ262">
            <v>55.8615384615385</v>
          </cell>
          <cell r="AR262">
            <v>3</v>
          </cell>
          <cell r="AS262">
            <v>0.5</v>
          </cell>
        </row>
        <row r="262">
          <cell r="AU262">
            <v>0</v>
          </cell>
          <cell r="AV262">
            <v>2</v>
          </cell>
        </row>
        <row r="262">
          <cell r="AX262">
            <v>56.3615384615385</v>
          </cell>
        </row>
        <row r="263">
          <cell r="B263">
            <v>1224</v>
          </cell>
          <cell r="C263" t="str">
            <v>សួស រ៉ា</v>
          </cell>
          <cell r="D263" t="str">
            <v>SUOS RA</v>
          </cell>
          <cell r="E263">
            <v>44477</v>
          </cell>
          <cell r="F263" t="str">
            <v>090751432</v>
          </cell>
          <cell r="G263">
            <v>31121</v>
          </cell>
          <cell r="H263" t="str">
            <v>F</v>
          </cell>
          <cell r="I263" t="e">
            <v>#N/A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5</v>
          </cell>
          <cell r="O263">
            <v>0</v>
          </cell>
          <cell r="P263">
            <v>5</v>
          </cell>
          <cell r="Q263">
            <v>5</v>
          </cell>
          <cell r="R263">
            <v>38.4615384615385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1.9</v>
          </cell>
          <cell r="AO263">
            <v>13</v>
          </cell>
          <cell r="AP263">
            <v>2.5</v>
          </cell>
          <cell r="AQ263">
            <v>55.8615384615385</v>
          </cell>
          <cell r="AR263">
            <v>2</v>
          </cell>
          <cell r="AS263">
            <v>0.5</v>
          </cell>
        </row>
        <row r="263">
          <cell r="AU263">
            <v>0</v>
          </cell>
          <cell r="AV263">
            <v>2</v>
          </cell>
        </row>
        <row r="263">
          <cell r="AX263">
            <v>55.3615384615385</v>
          </cell>
        </row>
        <row r="264">
          <cell r="B264">
            <v>1218</v>
          </cell>
          <cell r="C264" t="str">
            <v>ជុំ​ ខ្វឹន</v>
          </cell>
          <cell r="D264" t="str">
            <v>CHUM KHVOEN</v>
          </cell>
          <cell r="E264">
            <v>44467</v>
          </cell>
          <cell r="F264" t="str">
            <v>090911814</v>
          </cell>
          <cell r="G264">
            <v>36006</v>
          </cell>
          <cell r="H264" t="str">
            <v>M</v>
          </cell>
          <cell r="I264" t="e">
            <v>#N/A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5</v>
          </cell>
          <cell r="O264">
            <v>0</v>
          </cell>
          <cell r="P264">
            <v>5</v>
          </cell>
          <cell r="Q264">
            <v>5</v>
          </cell>
          <cell r="R264">
            <v>38.4615384615385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1.9</v>
          </cell>
          <cell r="AO264">
            <v>13</v>
          </cell>
          <cell r="AP264">
            <v>2.5</v>
          </cell>
          <cell r="AQ264">
            <v>55.8615384615385</v>
          </cell>
          <cell r="AR264">
            <v>2</v>
          </cell>
          <cell r="AS264">
            <v>0.5</v>
          </cell>
        </row>
        <row r="264">
          <cell r="AU264">
            <v>0</v>
          </cell>
          <cell r="AV264">
            <v>2</v>
          </cell>
        </row>
        <row r="264">
          <cell r="AX264">
            <v>55.3615384615385</v>
          </cell>
        </row>
        <row r="265">
          <cell r="B265">
            <v>2145</v>
          </cell>
          <cell r="C265" t="str">
            <v>កុយ ថាវី</v>
          </cell>
          <cell r="D265" t="str">
            <v>KOY THAVY</v>
          </cell>
          <cell r="E265">
            <v>44723</v>
          </cell>
          <cell r="F265" t="str">
            <v>090722838</v>
          </cell>
          <cell r="G265">
            <v>31750</v>
          </cell>
          <cell r="H265" t="str">
            <v>F</v>
          </cell>
          <cell r="I265" t="str">
            <v>针车B1线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5</v>
          </cell>
          <cell r="O265">
            <v>0</v>
          </cell>
          <cell r="P265">
            <v>5</v>
          </cell>
          <cell r="Q265">
            <v>5</v>
          </cell>
          <cell r="R265">
            <v>38.4615384615385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1.9</v>
          </cell>
          <cell r="AO265">
            <v>13</v>
          </cell>
          <cell r="AP265">
            <v>2.5</v>
          </cell>
          <cell r="AQ265">
            <v>55.8615384615385</v>
          </cell>
        </row>
        <row r="265">
          <cell r="AS265">
            <v>0.5</v>
          </cell>
        </row>
        <row r="265">
          <cell r="AU265">
            <v>0</v>
          </cell>
          <cell r="AV265">
            <v>2</v>
          </cell>
        </row>
        <row r="265">
          <cell r="AX265">
            <v>53.3615384615385</v>
          </cell>
        </row>
        <row r="266">
          <cell r="B266">
            <v>2219</v>
          </cell>
          <cell r="C266" t="str">
            <v>អ៊ិន ធឿន</v>
          </cell>
          <cell r="D266" t="str">
            <v>IN THOEUN</v>
          </cell>
          <cell r="E266">
            <v>44743</v>
          </cell>
          <cell r="F266" t="str">
            <v>090819745</v>
          </cell>
          <cell r="G266">
            <v>30633</v>
          </cell>
          <cell r="H266" t="str">
            <v>F</v>
          </cell>
          <cell r="I266" t="str">
            <v>针车B1线</v>
          </cell>
          <cell r="J266">
            <v>0</v>
          </cell>
          <cell r="K266">
            <v>0</v>
          </cell>
          <cell r="L266">
            <v>200</v>
          </cell>
          <cell r="M266">
            <v>7.69230769230769</v>
          </cell>
          <cell r="N266">
            <v>5</v>
          </cell>
          <cell r="O266">
            <v>0</v>
          </cell>
          <cell r="P266">
            <v>5</v>
          </cell>
          <cell r="Q266">
            <v>5</v>
          </cell>
          <cell r="R266">
            <v>38.4615384615385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1.9</v>
          </cell>
          <cell r="AO266">
            <v>13</v>
          </cell>
          <cell r="AP266">
            <v>2.5</v>
          </cell>
          <cell r="AQ266">
            <v>55.8615384615385</v>
          </cell>
        </row>
        <row r="266">
          <cell r="AS266">
            <v>0.5</v>
          </cell>
        </row>
        <row r="266">
          <cell r="AU266">
            <v>0</v>
          </cell>
          <cell r="AV266">
            <v>2</v>
          </cell>
        </row>
        <row r="266">
          <cell r="AX266">
            <v>53.3615384615385</v>
          </cell>
        </row>
        <row r="267">
          <cell r="B267">
            <v>2242</v>
          </cell>
          <cell r="C267" t="str">
            <v>វែន កន្និកា</v>
          </cell>
          <cell r="D267" t="str">
            <v>VEN KANIKA</v>
          </cell>
          <cell r="E267">
            <v>44747</v>
          </cell>
          <cell r="F267" t="str">
            <v>090962409</v>
          </cell>
          <cell r="G267">
            <v>37905</v>
          </cell>
          <cell r="H267" t="str">
            <v>F</v>
          </cell>
          <cell r="I267" t="str">
            <v>针车B1线</v>
          </cell>
          <cell r="J267">
            <v>0</v>
          </cell>
          <cell r="K267">
            <v>0</v>
          </cell>
          <cell r="L267">
            <v>200</v>
          </cell>
          <cell r="M267">
            <v>7.69230769230769</v>
          </cell>
          <cell r="N267">
            <v>4</v>
          </cell>
          <cell r="O267">
            <v>0</v>
          </cell>
          <cell r="P267">
            <v>4</v>
          </cell>
          <cell r="Q267">
            <v>4</v>
          </cell>
          <cell r="R267">
            <v>30.7692307692308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1.5</v>
          </cell>
          <cell r="AO267">
            <v>13</v>
          </cell>
          <cell r="AP267">
            <v>2</v>
          </cell>
          <cell r="AQ267">
            <v>47.2692307692308</v>
          </cell>
        </row>
        <row r="267">
          <cell r="AS267">
            <v>0.5</v>
          </cell>
        </row>
        <row r="267">
          <cell r="AU267">
            <v>0</v>
          </cell>
          <cell r="AV267">
            <v>2</v>
          </cell>
        </row>
        <row r="267">
          <cell r="AX267">
            <v>44.7692307692308</v>
          </cell>
        </row>
        <row r="268">
          <cell r="B268">
            <v>1571</v>
          </cell>
          <cell r="C268" t="str">
            <v>សែម សាវី</v>
          </cell>
          <cell r="D268" t="str">
            <v>SEM SAVY</v>
          </cell>
          <cell r="E268">
            <v>44571</v>
          </cell>
          <cell r="F268">
            <v>90665389</v>
          </cell>
          <cell r="G268">
            <v>34839</v>
          </cell>
          <cell r="H268" t="str">
            <v>F</v>
          </cell>
          <cell r="I268" t="str">
            <v>针车B1线</v>
          </cell>
          <cell r="J268">
            <v>0</v>
          </cell>
          <cell r="K268">
            <v>0</v>
          </cell>
          <cell r="L268">
            <v>200</v>
          </cell>
          <cell r="M268">
            <v>7.69230769230769</v>
          </cell>
          <cell r="N268">
            <v>3</v>
          </cell>
          <cell r="O268">
            <v>0</v>
          </cell>
          <cell r="P268">
            <v>3</v>
          </cell>
          <cell r="Q268">
            <v>3</v>
          </cell>
          <cell r="R268">
            <v>23.0769230769231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1.1</v>
          </cell>
          <cell r="AO268">
            <v>13</v>
          </cell>
          <cell r="AP268">
            <v>1.5</v>
          </cell>
          <cell r="AQ268">
            <v>38.6769230769231</v>
          </cell>
          <cell r="AR268">
            <v>2</v>
          </cell>
          <cell r="AS268">
            <v>0.5</v>
          </cell>
        </row>
        <row r="268">
          <cell r="AU268">
            <v>0</v>
          </cell>
          <cell r="AV268">
            <v>2</v>
          </cell>
        </row>
        <row r="268">
          <cell r="AX268">
            <v>38.1769230769231</v>
          </cell>
        </row>
        <row r="269">
          <cell r="B269">
            <v>1622</v>
          </cell>
          <cell r="C269" t="str">
            <v>សៅ ចន្ធី</v>
          </cell>
          <cell r="D269" t="str">
            <v>SAO CHANTHY</v>
          </cell>
          <cell r="E269">
            <v>44579</v>
          </cell>
          <cell r="F269">
            <v>90691145</v>
          </cell>
          <cell r="G269">
            <v>32188</v>
          </cell>
          <cell r="H269" t="str">
            <v>F</v>
          </cell>
          <cell r="I269" t="str">
            <v>针车B1线</v>
          </cell>
          <cell r="J269">
            <v>0</v>
          </cell>
          <cell r="K269">
            <v>0</v>
          </cell>
          <cell r="L269">
            <v>200</v>
          </cell>
          <cell r="M269">
            <v>7.69230769230769</v>
          </cell>
          <cell r="N269">
            <v>5</v>
          </cell>
          <cell r="O269">
            <v>0</v>
          </cell>
          <cell r="P269">
            <v>5</v>
          </cell>
          <cell r="Q269">
            <v>5</v>
          </cell>
          <cell r="R269">
            <v>38.4615384615385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1.9</v>
          </cell>
          <cell r="AO269">
            <v>13</v>
          </cell>
          <cell r="AP269">
            <v>2.5</v>
          </cell>
          <cell r="AQ269">
            <v>55.8615384615385</v>
          </cell>
          <cell r="AR269">
            <v>2</v>
          </cell>
          <cell r="AS269">
            <v>0.5</v>
          </cell>
        </row>
        <row r="269">
          <cell r="AU269">
            <v>0</v>
          </cell>
          <cell r="AV269">
            <v>2</v>
          </cell>
        </row>
        <row r="269">
          <cell r="AX269">
            <v>55.3615384615385</v>
          </cell>
        </row>
        <row r="270">
          <cell r="B270">
            <v>1715</v>
          </cell>
          <cell r="C270" t="str">
            <v>មាស ផង</v>
          </cell>
          <cell r="D270" t="str">
            <v>MEAS PHORNG</v>
          </cell>
          <cell r="E270">
            <v>44587</v>
          </cell>
          <cell r="F270">
            <v>90820239</v>
          </cell>
          <cell r="G270">
            <v>29622</v>
          </cell>
          <cell r="H270" t="str">
            <v>F</v>
          </cell>
          <cell r="I270" t="str">
            <v>针车B1线</v>
          </cell>
          <cell r="J270">
            <v>0</v>
          </cell>
          <cell r="K270">
            <v>0</v>
          </cell>
          <cell r="L270">
            <v>200</v>
          </cell>
          <cell r="M270">
            <v>7.69230769230769</v>
          </cell>
          <cell r="N270">
            <v>5</v>
          </cell>
          <cell r="O270">
            <v>0</v>
          </cell>
          <cell r="P270">
            <v>5</v>
          </cell>
          <cell r="Q270">
            <v>5</v>
          </cell>
          <cell r="R270">
            <v>38.4615384615385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1.9</v>
          </cell>
          <cell r="AO270">
            <v>13</v>
          </cell>
          <cell r="AP270">
            <v>2.5</v>
          </cell>
          <cell r="AQ270">
            <v>55.8615384615385</v>
          </cell>
          <cell r="AR270">
            <v>2</v>
          </cell>
          <cell r="AS270">
            <v>0.5</v>
          </cell>
        </row>
        <row r="270">
          <cell r="AU270">
            <v>0</v>
          </cell>
          <cell r="AV270">
            <v>2</v>
          </cell>
        </row>
        <row r="270">
          <cell r="AX270">
            <v>55.3615384615385</v>
          </cell>
        </row>
        <row r="271">
          <cell r="B271">
            <v>868</v>
          </cell>
          <cell r="C271" t="str">
            <v>គួយ ចាន់ធូ</v>
          </cell>
          <cell r="D271" t="str">
            <v>KUOY CHANTHUO</v>
          </cell>
          <cell r="E271">
            <v>44307</v>
          </cell>
          <cell r="F271" t="str">
            <v>090560630</v>
          </cell>
          <cell r="G271">
            <v>31216</v>
          </cell>
          <cell r="H271" t="str">
            <v>F</v>
          </cell>
          <cell r="I271" t="e">
            <v>#N/A</v>
          </cell>
          <cell r="J271">
            <v>0</v>
          </cell>
          <cell r="K271">
            <v>0</v>
          </cell>
          <cell r="L271">
            <v>200</v>
          </cell>
          <cell r="M271">
            <v>7.69230769230769</v>
          </cell>
          <cell r="N271">
            <v>0</v>
          </cell>
          <cell r="O271">
            <v>0</v>
          </cell>
          <cell r="P271">
            <v>0</v>
          </cell>
          <cell r="Q271">
            <v>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6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13</v>
          </cell>
          <cell r="AP271">
            <v>0</v>
          </cell>
          <cell r="AQ271">
            <v>13</v>
          </cell>
          <cell r="AR271">
            <v>2</v>
          </cell>
          <cell r="AS271">
            <v>0.5</v>
          </cell>
        </row>
        <row r="271">
          <cell r="AU271">
            <v>0</v>
          </cell>
          <cell r="AV271">
            <v>2</v>
          </cell>
        </row>
        <row r="271">
          <cell r="AX271">
            <v>12.5</v>
          </cell>
        </row>
        <row r="272">
          <cell r="B272">
            <v>1367</v>
          </cell>
          <cell r="C272" t="str">
            <v>យាន​ សុភី</v>
          </cell>
          <cell r="D272" t="str">
            <v>YEAN SOPHY</v>
          </cell>
          <cell r="E272">
            <v>44524</v>
          </cell>
          <cell r="F272">
            <v>90918702</v>
          </cell>
          <cell r="G272">
            <v>37334</v>
          </cell>
          <cell r="H272" t="str">
            <v>F</v>
          </cell>
          <cell r="I272" t="e">
            <v>#N/A</v>
          </cell>
          <cell r="J272">
            <v>0</v>
          </cell>
          <cell r="K272">
            <v>0</v>
          </cell>
          <cell r="L272">
            <v>200</v>
          </cell>
          <cell r="M272">
            <v>7.69230769230769</v>
          </cell>
          <cell r="N272">
            <v>5</v>
          </cell>
          <cell r="O272">
            <v>0</v>
          </cell>
          <cell r="P272">
            <v>5</v>
          </cell>
          <cell r="Q272">
            <v>5</v>
          </cell>
          <cell r="R272">
            <v>38.4615384615385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1.9</v>
          </cell>
          <cell r="AO272">
            <v>13</v>
          </cell>
          <cell r="AP272">
            <v>2.5</v>
          </cell>
          <cell r="AQ272">
            <v>55.8615384615385</v>
          </cell>
          <cell r="AR272">
            <v>2</v>
          </cell>
          <cell r="AS272">
            <v>0.5</v>
          </cell>
        </row>
        <row r="272">
          <cell r="AU272">
            <v>0</v>
          </cell>
          <cell r="AV272">
            <v>2</v>
          </cell>
        </row>
        <row r="272">
          <cell r="AX272">
            <v>55.3615384615385</v>
          </cell>
        </row>
        <row r="273">
          <cell r="B273" t="str">
            <v>合计：</v>
          </cell>
          <cell r="C273" t="str">
            <v>针车B1线</v>
          </cell>
          <cell r="D273">
            <v>13</v>
          </cell>
        </row>
        <row r="273">
          <cell r="L273">
            <v>2600</v>
          </cell>
          <cell r="M273">
            <v>100</v>
          </cell>
          <cell r="N273">
            <v>57</v>
          </cell>
          <cell r="O273">
            <v>0</v>
          </cell>
          <cell r="P273">
            <v>57</v>
          </cell>
          <cell r="Q273">
            <v>63</v>
          </cell>
          <cell r="R273">
            <v>438.461538461538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6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21.6</v>
          </cell>
          <cell r="AO273">
            <v>169</v>
          </cell>
          <cell r="AP273">
            <v>28.5</v>
          </cell>
          <cell r="AQ273">
            <v>657.561538461538</v>
          </cell>
          <cell r="AR273">
            <v>23</v>
          </cell>
          <cell r="AS273">
            <v>6.5</v>
          </cell>
          <cell r="AT273">
            <v>0</v>
          </cell>
          <cell r="AU273">
            <v>0</v>
          </cell>
          <cell r="AV273">
            <v>26</v>
          </cell>
          <cell r="AW273">
            <v>0</v>
          </cell>
          <cell r="AX273">
            <v>648.061538461538</v>
          </cell>
        </row>
        <row r="274">
          <cell r="B274">
            <v>778</v>
          </cell>
          <cell r="C274" t="str">
            <v>នន់ នី</v>
          </cell>
          <cell r="D274" t="str">
            <v>NUN NY</v>
          </cell>
          <cell r="E274">
            <v>44280</v>
          </cell>
          <cell r="F274" t="str">
            <v>090751330</v>
          </cell>
          <cell r="G274">
            <v>31451</v>
          </cell>
          <cell r="H274" t="str">
            <v>F</v>
          </cell>
          <cell r="I274" t="str">
            <v>针车B3线</v>
          </cell>
          <cell r="J274">
            <v>0</v>
          </cell>
          <cell r="K274">
            <v>0</v>
          </cell>
          <cell r="L274">
            <v>200</v>
          </cell>
          <cell r="M274">
            <v>7.69230769230769</v>
          </cell>
          <cell r="N274">
            <v>4.5</v>
          </cell>
          <cell r="O274">
            <v>0</v>
          </cell>
          <cell r="P274">
            <v>4.5</v>
          </cell>
          <cell r="Q274">
            <v>5</v>
          </cell>
          <cell r="R274">
            <v>34.6153846153846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0.5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1.7</v>
          </cell>
          <cell r="AO274">
            <v>13</v>
          </cell>
          <cell r="AP274">
            <v>2.2</v>
          </cell>
          <cell r="AQ274">
            <v>51.5153846153846</v>
          </cell>
          <cell r="AR274">
            <v>3</v>
          </cell>
          <cell r="AS274">
            <v>0.5</v>
          </cell>
        </row>
        <row r="274">
          <cell r="AU274">
            <v>0</v>
          </cell>
          <cell r="AV274">
            <v>2</v>
          </cell>
        </row>
        <row r="274">
          <cell r="AX274">
            <v>52.0153846153846</v>
          </cell>
        </row>
        <row r="275">
          <cell r="B275">
            <v>826</v>
          </cell>
          <cell r="C275" t="str">
            <v>ឈិន​ សុផា</v>
          </cell>
          <cell r="D275" t="str">
            <v>CHHEN SOPHA</v>
          </cell>
          <cell r="E275">
            <v>44289</v>
          </cell>
          <cell r="F275" t="str">
            <v>100759752</v>
          </cell>
          <cell r="G275">
            <v>32874</v>
          </cell>
          <cell r="H275" t="str">
            <v>F</v>
          </cell>
          <cell r="I275" t="str">
            <v>针车B2线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5</v>
          </cell>
          <cell r="O275">
            <v>0</v>
          </cell>
          <cell r="P275">
            <v>5</v>
          </cell>
          <cell r="Q275">
            <v>5</v>
          </cell>
          <cell r="R275">
            <v>38.4615384615385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1.9</v>
          </cell>
          <cell r="AO275">
            <v>13</v>
          </cell>
          <cell r="AP275">
            <v>2.5</v>
          </cell>
          <cell r="AQ275">
            <v>55.8615384615385</v>
          </cell>
          <cell r="AR275">
            <v>2</v>
          </cell>
          <cell r="AS275">
            <v>0.5</v>
          </cell>
        </row>
        <row r="275">
          <cell r="AU275">
            <v>0</v>
          </cell>
        </row>
        <row r="275">
          <cell r="AX275">
            <v>57.3615384615385</v>
          </cell>
        </row>
        <row r="276">
          <cell r="B276">
            <v>847</v>
          </cell>
          <cell r="C276" t="str">
            <v>ទេព រត្ថា</v>
          </cell>
          <cell r="D276" t="str">
            <v>TEP RATHA</v>
          </cell>
          <cell r="E276">
            <v>44306</v>
          </cell>
          <cell r="F276" t="str">
            <v>090646463</v>
          </cell>
          <cell r="G276">
            <v>35478</v>
          </cell>
          <cell r="H276" t="str">
            <v>F</v>
          </cell>
          <cell r="I276" t="e">
            <v>#N/A</v>
          </cell>
          <cell r="J276">
            <v>0</v>
          </cell>
          <cell r="K276">
            <v>0</v>
          </cell>
          <cell r="L276">
            <v>200</v>
          </cell>
          <cell r="M276">
            <v>7.69230769230769</v>
          </cell>
          <cell r="N276">
            <v>5</v>
          </cell>
          <cell r="O276">
            <v>0</v>
          </cell>
          <cell r="P276">
            <v>5</v>
          </cell>
          <cell r="Q276">
            <v>5</v>
          </cell>
          <cell r="R276">
            <v>38.4615384615385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1.9</v>
          </cell>
          <cell r="AO276">
            <v>13</v>
          </cell>
          <cell r="AP276">
            <v>2.5</v>
          </cell>
          <cell r="AQ276">
            <v>55.8615384615385</v>
          </cell>
          <cell r="AR276">
            <v>2</v>
          </cell>
          <cell r="AS276">
            <v>0.5</v>
          </cell>
        </row>
        <row r="276">
          <cell r="AU276">
            <v>0</v>
          </cell>
          <cell r="AV276">
            <v>2</v>
          </cell>
        </row>
        <row r="276">
          <cell r="AX276">
            <v>55.3615384615385</v>
          </cell>
        </row>
        <row r="277">
          <cell r="B277">
            <v>853</v>
          </cell>
          <cell r="C277" t="str">
            <v>តូច សាវឿន</v>
          </cell>
          <cell r="D277" t="str">
            <v>TAUCH SAVOEUN</v>
          </cell>
          <cell r="E277">
            <v>44306</v>
          </cell>
          <cell r="F277" t="str">
            <v>090837143</v>
          </cell>
          <cell r="G277">
            <v>26299</v>
          </cell>
          <cell r="H277" t="str">
            <v>F</v>
          </cell>
          <cell r="I277" t="e">
            <v>#N/A</v>
          </cell>
          <cell r="J277">
            <v>0</v>
          </cell>
          <cell r="K277">
            <v>0</v>
          </cell>
          <cell r="L277">
            <v>200</v>
          </cell>
          <cell r="M277">
            <v>7.69230769230769</v>
          </cell>
          <cell r="N277">
            <v>5</v>
          </cell>
          <cell r="O277">
            <v>0</v>
          </cell>
          <cell r="P277">
            <v>5</v>
          </cell>
          <cell r="Q277">
            <v>5</v>
          </cell>
          <cell r="R277">
            <v>38.4615384615385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1.9</v>
          </cell>
          <cell r="AO277">
            <v>13</v>
          </cell>
          <cell r="AP277">
            <v>2.5</v>
          </cell>
          <cell r="AQ277">
            <v>55.8615384615385</v>
          </cell>
          <cell r="AR277">
            <v>2</v>
          </cell>
          <cell r="AS277">
            <v>0.5</v>
          </cell>
        </row>
        <row r="277">
          <cell r="AU277">
            <v>0</v>
          </cell>
          <cell r="AV277">
            <v>2</v>
          </cell>
        </row>
        <row r="277">
          <cell r="AX277">
            <v>55.3615384615385</v>
          </cell>
        </row>
        <row r="278">
          <cell r="B278">
            <v>884</v>
          </cell>
          <cell r="C278" t="str">
            <v>សុខ ស្រីម៉ៅ</v>
          </cell>
          <cell r="D278" t="str">
            <v>SON SREYMAO</v>
          </cell>
          <cell r="E278">
            <v>44314</v>
          </cell>
          <cell r="F278" t="str">
            <v>090706452</v>
          </cell>
          <cell r="G278">
            <v>33789</v>
          </cell>
          <cell r="H278" t="str">
            <v>F</v>
          </cell>
          <cell r="I278" t="e">
            <v>#N/A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4</v>
          </cell>
          <cell r="O278">
            <v>0</v>
          </cell>
          <cell r="P278">
            <v>4</v>
          </cell>
          <cell r="Q278">
            <v>4</v>
          </cell>
          <cell r="R278">
            <v>30.7692307692308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1.5</v>
          </cell>
          <cell r="AO278">
            <v>13</v>
          </cell>
          <cell r="AP278">
            <v>2</v>
          </cell>
          <cell r="AQ278">
            <v>47.2692307692308</v>
          </cell>
          <cell r="AR278">
            <v>2</v>
          </cell>
          <cell r="AS278">
            <v>0.5</v>
          </cell>
        </row>
        <row r="278">
          <cell r="AU278">
            <v>0</v>
          </cell>
          <cell r="AV278">
            <v>2</v>
          </cell>
        </row>
        <row r="278">
          <cell r="AX278">
            <v>46.7692307692308</v>
          </cell>
        </row>
        <row r="279">
          <cell r="B279">
            <v>896</v>
          </cell>
          <cell r="C279" t="str">
            <v>ហន នន់</v>
          </cell>
          <cell r="D279" t="str">
            <v>HORN NUN</v>
          </cell>
          <cell r="E279">
            <v>44320</v>
          </cell>
          <cell r="F279" t="str">
            <v>090780281</v>
          </cell>
          <cell r="G279">
            <v>30056</v>
          </cell>
          <cell r="H279" t="str">
            <v>F</v>
          </cell>
          <cell r="I279" t="e">
            <v>#N/A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5</v>
          </cell>
          <cell r="O279">
            <v>0</v>
          </cell>
          <cell r="P279">
            <v>5</v>
          </cell>
          <cell r="Q279">
            <v>5</v>
          </cell>
          <cell r="R279">
            <v>38.4615384615385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1.9</v>
          </cell>
          <cell r="AO279">
            <v>13</v>
          </cell>
          <cell r="AP279">
            <v>2.5</v>
          </cell>
          <cell r="AQ279">
            <v>55.8615384615385</v>
          </cell>
          <cell r="AR279">
            <v>2</v>
          </cell>
          <cell r="AS279">
            <v>0.5</v>
          </cell>
        </row>
        <row r="279">
          <cell r="AU279">
            <v>0</v>
          </cell>
          <cell r="AV279">
            <v>2</v>
          </cell>
        </row>
        <row r="279">
          <cell r="AX279">
            <v>55.3615384615385</v>
          </cell>
        </row>
        <row r="280">
          <cell r="B280">
            <v>1049</v>
          </cell>
          <cell r="C280" t="str">
            <v>ប៉ែន​ ចិត្រា</v>
          </cell>
          <cell r="D280" t="str">
            <v>PEN CHETRA</v>
          </cell>
          <cell r="E280">
            <v>44413</v>
          </cell>
          <cell r="F280" t="str">
            <v>090677855</v>
          </cell>
          <cell r="G280">
            <v>33761</v>
          </cell>
          <cell r="H280" t="str">
            <v>M</v>
          </cell>
          <cell r="I280" t="str">
            <v>针车B2线</v>
          </cell>
          <cell r="J280">
            <v>0</v>
          </cell>
          <cell r="K280">
            <v>0</v>
          </cell>
          <cell r="L280">
            <v>200</v>
          </cell>
          <cell r="M280">
            <v>7.69230769230769</v>
          </cell>
          <cell r="N280">
            <v>3</v>
          </cell>
          <cell r="O280">
            <v>0</v>
          </cell>
          <cell r="P280">
            <v>3</v>
          </cell>
          <cell r="Q280">
            <v>3</v>
          </cell>
          <cell r="R280">
            <v>23.0769230769231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1.1</v>
          </cell>
          <cell r="AO280">
            <v>13</v>
          </cell>
          <cell r="AP280">
            <v>1.5</v>
          </cell>
          <cell r="AQ280">
            <v>38.6769230769231</v>
          </cell>
          <cell r="AR280">
            <v>2</v>
          </cell>
          <cell r="AS280">
            <v>0.5</v>
          </cell>
        </row>
        <row r="280">
          <cell r="AU280">
            <v>0</v>
          </cell>
          <cell r="AV280">
            <v>2</v>
          </cell>
        </row>
        <row r="280">
          <cell r="AX280">
            <v>38.1769230769231</v>
          </cell>
        </row>
        <row r="281">
          <cell r="B281">
            <v>1087</v>
          </cell>
          <cell r="C281" t="str">
            <v>មឿន សារី</v>
          </cell>
          <cell r="D281" t="str">
            <v>MOEUNG SARY</v>
          </cell>
          <cell r="E281">
            <v>44418</v>
          </cell>
          <cell r="F281" t="str">
            <v>090751421</v>
          </cell>
          <cell r="G281">
            <v>32938</v>
          </cell>
          <cell r="H281" t="str">
            <v>F</v>
          </cell>
          <cell r="I281" t="str">
            <v>针车B1线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5</v>
          </cell>
          <cell r="O281">
            <v>0</v>
          </cell>
          <cell r="P281">
            <v>5</v>
          </cell>
          <cell r="Q281">
            <v>5</v>
          </cell>
          <cell r="R281">
            <v>38.4615384615385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1.9</v>
          </cell>
          <cell r="AO281">
            <v>13</v>
          </cell>
          <cell r="AP281">
            <v>2.5</v>
          </cell>
          <cell r="AQ281">
            <v>55.8615384615385</v>
          </cell>
          <cell r="AR281">
            <v>2</v>
          </cell>
          <cell r="AS281">
            <v>0.5</v>
          </cell>
        </row>
        <row r="281">
          <cell r="AU281">
            <v>0</v>
          </cell>
          <cell r="AV281">
            <v>2</v>
          </cell>
        </row>
        <row r="281">
          <cell r="AX281">
            <v>55.3615384615385</v>
          </cell>
        </row>
        <row r="282">
          <cell r="B282">
            <v>1564</v>
          </cell>
          <cell r="C282" t="str">
            <v>មាស សាវឿន </v>
          </cell>
          <cell r="D282" t="str">
            <v>MEAS SAVOEURN</v>
          </cell>
          <cell r="E282">
            <v>44567</v>
          </cell>
          <cell r="F282">
            <v>90707839</v>
          </cell>
          <cell r="G282">
            <v>31693</v>
          </cell>
          <cell r="H282" t="str">
            <v>F</v>
          </cell>
          <cell r="I282" t="str">
            <v>针车B2线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5</v>
          </cell>
          <cell r="O282">
            <v>0</v>
          </cell>
          <cell r="P282">
            <v>5</v>
          </cell>
          <cell r="Q282">
            <v>5</v>
          </cell>
          <cell r="R282">
            <v>38.4615384615385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1.9</v>
          </cell>
          <cell r="AO282">
            <v>13</v>
          </cell>
          <cell r="AP282">
            <v>2.5</v>
          </cell>
          <cell r="AQ282">
            <v>55.8615384615385</v>
          </cell>
          <cell r="AR282">
            <v>2</v>
          </cell>
          <cell r="AS282">
            <v>0.5</v>
          </cell>
        </row>
        <row r="282">
          <cell r="AU282">
            <v>0</v>
          </cell>
          <cell r="AV282">
            <v>2</v>
          </cell>
        </row>
        <row r="282">
          <cell r="AX282">
            <v>55.3615384615385</v>
          </cell>
        </row>
        <row r="283">
          <cell r="B283">
            <v>1569</v>
          </cell>
          <cell r="C283" t="str">
            <v>ហ៊ុល តែ</v>
          </cell>
          <cell r="D283" t="str">
            <v>HUL TE</v>
          </cell>
          <cell r="E283">
            <v>44567</v>
          </cell>
          <cell r="F283">
            <v>90958383</v>
          </cell>
          <cell r="G283">
            <v>37534</v>
          </cell>
          <cell r="H283" t="str">
            <v>F</v>
          </cell>
          <cell r="I283" t="str">
            <v>针车B1线</v>
          </cell>
          <cell r="J283">
            <v>0</v>
          </cell>
          <cell r="K283">
            <v>0</v>
          </cell>
          <cell r="L283">
            <v>200</v>
          </cell>
          <cell r="M283">
            <v>7.69230769230769</v>
          </cell>
          <cell r="N283">
            <v>0</v>
          </cell>
          <cell r="O283">
            <v>0</v>
          </cell>
          <cell r="P283">
            <v>0</v>
          </cell>
          <cell r="Q283">
            <v>5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5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13</v>
          </cell>
          <cell r="AP283">
            <v>0</v>
          </cell>
          <cell r="AQ283">
            <v>13</v>
          </cell>
          <cell r="AR283">
            <v>2</v>
          </cell>
          <cell r="AS283">
            <v>0.5</v>
          </cell>
        </row>
        <row r="283">
          <cell r="AU283">
            <v>0</v>
          </cell>
          <cell r="AV283">
            <v>2</v>
          </cell>
        </row>
        <row r="283">
          <cell r="AX283">
            <v>12.5</v>
          </cell>
        </row>
        <row r="284">
          <cell r="B284">
            <v>2205</v>
          </cell>
          <cell r="C284" t="str">
            <v>សុខ សំណាង</v>
          </cell>
          <cell r="D284" t="str">
            <v>SOK SAMNANG</v>
          </cell>
          <cell r="E284">
            <v>44740</v>
          </cell>
          <cell r="F284" t="str">
            <v>090963130</v>
          </cell>
          <cell r="G284">
            <v>38004</v>
          </cell>
          <cell r="H284" t="str">
            <v>F</v>
          </cell>
          <cell r="I284" t="str">
            <v>针车B2线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0</v>
          </cell>
          <cell r="O284">
            <v>0</v>
          </cell>
          <cell r="P284">
            <v>0</v>
          </cell>
          <cell r="Q284">
            <v>5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</v>
          </cell>
          <cell r="AP284">
            <v>0</v>
          </cell>
          <cell r="AQ284">
            <v>13</v>
          </cell>
        </row>
        <row r="284">
          <cell r="AS284">
            <v>0.5</v>
          </cell>
        </row>
        <row r="284">
          <cell r="AU284">
            <v>0</v>
          </cell>
          <cell r="AV284">
            <v>2</v>
          </cell>
        </row>
        <row r="284">
          <cell r="AX284">
            <v>10.5</v>
          </cell>
        </row>
        <row r="285">
          <cell r="B285">
            <v>1678</v>
          </cell>
          <cell r="C285" t="str">
            <v>អ៊ឹម នាង</v>
          </cell>
          <cell r="D285" t="str">
            <v>OEM NEANG</v>
          </cell>
          <cell r="E285">
            <v>44585</v>
          </cell>
          <cell r="F285">
            <v>90582858</v>
          </cell>
          <cell r="G285">
            <v>31530</v>
          </cell>
          <cell r="H285" t="str">
            <v>F</v>
          </cell>
          <cell r="I285" t="e">
            <v>#N/A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6</v>
          </cell>
          <cell r="O285">
            <v>0</v>
          </cell>
          <cell r="P285">
            <v>6</v>
          </cell>
          <cell r="Q285">
            <v>6</v>
          </cell>
          <cell r="R285">
            <v>46.1538461538462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2.3</v>
          </cell>
          <cell r="AO285">
            <v>13</v>
          </cell>
          <cell r="AP285">
            <v>3</v>
          </cell>
          <cell r="AQ285">
            <v>64.4538461538462</v>
          </cell>
          <cell r="AR285">
            <v>2</v>
          </cell>
          <cell r="AS285">
            <v>0.5</v>
          </cell>
        </row>
        <row r="285">
          <cell r="AU285">
            <v>0</v>
          </cell>
          <cell r="AV285">
            <v>2</v>
          </cell>
        </row>
        <row r="285">
          <cell r="AX285">
            <v>63.9538461538462</v>
          </cell>
        </row>
        <row r="286">
          <cell r="B286">
            <v>1765</v>
          </cell>
          <cell r="C286" t="str">
            <v>ឌឹម​ ថន</v>
          </cell>
          <cell r="D286" t="str">
            <v>DOEM THORN</v>
          </cell>
          <cell r="E286">
            <v>44593</v>
          </cell>
          <cell r="F286">
            <v>90937072</v>
          </cell>
          <cell r="G286">
            <v>34449</v>
          </cell>
          <cell r="H286" t="str">
            <v>F</v>
          </cell>
          <cell r="I286" t="str">
            <v>针车B3线</v>
          </cell>
          <cell r="J286">
            <v>0</v>
          </cell>
          <cell r="K286">
            <v>0</v>
          </cell>
          <cell r="L286">
            <v>200</v>
          </cell>
          <cell r="M286">
            <v>7.69230769230769</v>
          </cell>
          <cell r="N286">
            <v>6</v>
          </cell>
          <cell r="O286">
            <v>0</v>
          </cell>
          <cell r="P286">
            <v>6</v>
          </cell>
          <cell r="Q286">
            <v>6</v>
          </cell>
          <cell r="R286">
            <v>46.1538461538462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2.3</v>
          </cell>
          <cell r="AO286">
            <v>13</v>
          </cell>
          <cell r="AP286">
            <v>3</v>
          </cell>
          <cell r="AQ286">
            <v>64.4538461538462</v>
          </cell>
          <cell r="AR286">
            <v>2</v>
          </cell>
          <cell r="AS286">
            <v>0.5</v>
          </cell>
        </row>
        <row r="286">
          <cell r="AU286">
            <v>0</v>
          </cell>
          <cell r="AV286">
            <v>2</v>
          </cell>
        </row>
        <row r="286">
          <cell r="AX286">
            <v>63.9538461538462</v>
          </cell>
        </row>
        <row r="287">
          <cell r="B287">
            <v>1766</v>
          </cell>
          <cell r="C287" t="str">
            <v>សាន់ សុផេ</v>
          </cell>
          <cell r="D287" t="str">
            <v>SANN SOPHEN</v>
          </cell>
          <cell r="E287">
            <v>44593</v>
          </cell>
          <cell r="F287">
            <v>90865345</v>
          </cell>
          <cell r="G287">
            <v>27159</v>
          </cell>
          <cell r="H287" t="str">
            <v>F</v>
          </cell>
          <cell r="I287" t="str">
            <v>针车B3线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6</v>
          </cell>
          <cell r="O287">
            <v>0</v>
          </cell>
          <cell r="P287">
            <v>6</v>
          </cell>
          <cell r="Q287">
            <v>6</v>
          </cell>
          <cell r="R287">
            <v>46.1538461538462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2.3</v>
          </cell>
          <cell r="AO287">
            <v>13</v>
          </cell>
          <cell r="AP287">
            <v>3</v>
          </cell>
          <cell r="AQ287">
            <v>64.4538461538462</v>
          </cell>
          <cell r="AR287">
            <v>2</v>
          </cell>
          <cell r="AS287">
            <v>0.5</v>
          </cell>
        </row>
        <row r="287">
          <cell r="AU287">
            <v>0</v>
          </cell>
          <cell r="AV287">
            <v>2</v>
          </cell>
        </row>
        <row r="287">
          <cell r="AX287">
            <v>63.9538461538462</v>
          </cell>
        </row>
        <row r="288">
          <cell r="B288">
            <v>1684</v>
          </cell>
          <cell r="C288" t="str">
            <v>ភួង ស្រីនុត</v>
          </cell>
          <cell r="D288" t="str">
            <v>PHUONG SREYNUT</v>
          </cell>
          <cell r="E288">
            <v>44586</v>
          </cell>
          <cell r="F288">
            <v>90737144</v>
          </cell>
          <cell r="G288">
            <v>33884</v>
          </cell>
          <cell r="H288" t="str">
            <v>F</v>
          </cell>
          <cell r="I288" t="e">
            <v>#N/A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2.5</v>
          </cell>
          <cell r="O288">
            <v>0</v>
          </cell>
          <cell r="P288">
            <v>2.5</v>
          </cell>
          <cell r="Q288">
            <v>3</v>
          </cell>
          <cell r="R288">
            <v>19.2307692307692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0.5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0.9</v>
          </cell>
          <cell r="AO288">
            <v>13</v>
          </cell>
          <cell r="AP288">
            <v>1.2</v>
          </cell>
          <cell r="AQ288">
            <v>34.3307692307692</v>
          </cell>
          <cell r="AR288">
            <v>2</v>
          </cell>
          <cell r="AS288">
            <v>0.5</v>
          </cell>
        </row>
        <row r="288">
          <cell r="AU288">
            <v>0</v>
          </cell>
          <cell r="AV288">
            <v>2</v>
          </cell>
        </row>
        <row r="288">
          <cell r="AX288">
            <v>33.8307692307692</v>
          </cell>
        </row>
        <row r="289">
          <cell r="B289" t="str">
            <v>合计：</v>
          </cell>
          <cell r="C289" t="str">
            <v>针车B2线</v>
          </cell>
          <cell r="D289">
            <v>15</v>
          </cell>
        </row>
        <row r="289">
          <cell r="L289">
            <v>3000</v>
          </cell>
          <cell r="M289">
            <v>115.384615384615</v>
          </cell>
          <cell r="N289">
            <v>62</v>
          </cell>
          <cell r="O289">
            <v>0</v>
          </cell>
          <cell r="P289">
            <v>62</v>
          </cell>
          <cell r="Q289">
            <v>73</v>
          </cell>
          <cell r="R289">
            <v>476.923076923077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11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23.5</v>
          </cell>
          <cell r="AO289">
            <v>195</v>
          </cell>
          <cell r="AP289">
            <v>30.9</v>
          </cell>
          <cell r="AQ289">
            <v>726.323076923077</v>
          </cell>
          <cell r="AR289">
            <v>29</v>
          </cell>
          <cell r="AS289">
            <v>7.5</v>
          </cell>
          <cell r="AT289">
            <v>0</v>
          </cell>
          <cell r="AU289">
            <v>0</v>
          </cell>
          <cell r="AV289">
            <v>28</v>
          </cell>
          <cell r="AW289">
            <v>0</v>
          </cell>
          <cell r="AX289">
            <v>719.823076923077</v>
          </cell>
        </row>
        <row r="290">
          <cell r="B290">
            <v>2035</v>
          </cell>
          <cell r="C290" t="str">
            <v>ស្រី ដា</v>
          </cell>
          <cell r="D290" t="str">
            <v>SREY DA</v>
          </cell>
          <cell r="E290">
            <v>44671</v>
          </cell>
          <cell r="F290" t="str">
            <v>0714425749</v>
          </cell>
          <cell r="G290">
            <v>33794</v>
          </cell>
          <cell r="H290" t="str">
            <v>F</v>
          </cell>
          <cell r="I290" t="e">
            <v>#N/A</v>
          </cell>
          <cell r="J290">
            <v>0</v>
          </cell>
          <cell r="K290">
            <v>0</v>
          </cell>
          <cell r="L290">
            <v>200</v>
          </cell>
          <cell r="M290">
            <v>7.69230769230769</v>
          </cell>
          <cell r="N290">
            <v>4</v>
          </cell>
          <cell r="O290">
            <v>0</v>
          </cell>
          <cell r="P290">
            <v>4</v>
          </cell>
          <cell r="Q290">
            <v>4</v>
          </cell>
          <cell r="R290">
            <v>30.7692307692308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1.5</v>
          </cell>
          <cell r="AO290">
            <v>13</v>
          </cell>
          <cell r="AP290">
            <v>2</v>
          </cell>
          <cell r="AQ290">
            <v>47.2692307692308</v>
          </cell>
          <cell r="AR290">
            <v>2</v>
          </cell>
          <cell r="AS290">
            <v>0.5</v>
          </cell>
        </row>
        <row r="290">
          <cell r="AU290">
            <v>0</v>
          </cell>
          <cell r="AV290">
            <v>2</v>
          </cell>
        </row>
        <row r="290">
          <cell r="AX290">
            <v>46.7692307692308</v>
          </cell>
        </row>
        <row r="291">
          <cell r="B291">
            <v>1149</v>
          </cell>
          <cell r="C291" t="str">
            <v>ណុប ផាន្នា</v>
          </cell>
          <cell r="D291" t="str">
            <v>NOP PHANNA</v>
          </cell>
          <cell r="E291">
            <v>44422</v>
          </cell>
          <cell r="F291" t="str">
            <v>090691609</v>
          </cell>
          <cell r="G291">
            <v>34694</v>
          </cell>
          <cell r="H291" t="str">
            <v>F</v>
          </cell>
          <cell r="I291" t="str">
            <v>针车B3线</v>
          </cell>
          <cell r="J291">
            <v>0</v>
          </cell>
          <cell r="K291">
            <v>0</v>
          </cell>
          <cell r="L291">
            <v>200</v>
          </cell>
          <cell r="M291">
            <v>7.69230769230769</v>
          </cell>
          <cell r="N291">
            <v>5</v>
          </cell>
          <cell r="O291">
            <v>0</v>
          </cell>
          <cell r="P291">
            <v>5</v>
          </cell>
          <cell r="Q291">
            <v>5</v>
          </cell>
          <cell r="R291">
            <v>38.4615384615385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1.9</v>
          </cell>
          <cell r="AO291">
            <v>13</v>
          </cell>
          <cell r="AP291">
            <v>2.5</v>
          </cell>
          <cell r="AQ291">
            <v>55.8615384615385</v>
          </cell>
          <cell r="AR291">
            <v>2</v>
          </cell>
          <cell r="AS291">
            <v>0.5</v>
          </cell>
        </row>
        <row r="291">
          <cell r="AU291">
            <v>0</v>
          </cell>
        </row>
        <row r="291">
          <cell r="AX291">
            <v>57.3615384615385</v>
          </cell>
        </row>
        <row r="292">
          <cell r="B292">
            <v>1146</v>
          </cell>
          <cell r="C292" t="str">
            <v>ពុត សាមាន</v>
          </cell>
          <cell r="D292" t="str">
            <v>PUT SAMEAN</v>
          </cell>
          <cell r="E292">
            <v>44422</v>
          </cell>
          <cell r="F292" t="str">
            <v>090928456</v>
          </cell>
          <cell r="G292">
            <v>34252</v>
          </cell>
          <cell r="H292" t="str">
            <v>F</v>
          </cell>
          <cell r="I292" t="str">
            <v>针车B3线</v>
          </cell>
          <cell r="J292">
            <v>0</v>
          </cell>
          <cell r="K292">
            <v>0</v>
          </cell>
          <cell r="L292">
            <v>200</v>
          </cell>
          <cell r="M292">
            <v>7.69230769230769</v>
          </cell>
          <cell r="N292">
            <v>4</v>
          </cell>
          <cell r="O292">
            <v>0</v>
          </cell>
          <cell r="P292">
            <v>4</v>
          </cell>
          <cell r="Q292">
            <v>4</v>
          </cell>
          <cell r="R292">
            <v>30.7692307692308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1.5</v>
          </cell>
          <cell r="AO292">
            <v>13</v>
          </cell>
          <cell r="AP292">
            <v>2</v>
          </cell>
          <cell r="AQ292">
            <v>47.2692307692308</v>
          </cell>
          <cell r="AR292">
            <v>2</v>
          </cell>
          <cell r="AS292">
            <v>0.5</v>
          </cell>
        </row>
        <row r="292">
          <cell r="AU292">
            <v>0</v>
          </cell>
          <cell r="AV292">
            <v>2</v>
          </cell>
        </row>
        <row r="292">
          <cell r="AX292">
            <v>46.7692307692308</v>
          </cell>
        </row>
        <row r="293">
          <cell r="B293">
            <v>1156</v>
          </cell>
          <cell r="C293" t="str">
            <v>មី សីឡា</v>
          </cell>
          <cell r="D293" t="str">
            <v>MY SEYLA</v>
          </cell>
          <cell r="E293">
            <v>44424</v>
          </cell>
          <cell r="F293" t="str">
            <v>090721165</v>
          </cell>
          <cell r="G293">
            <v>33310</v>
          </cell>
          <cell r="H293" t="str">
            <v>F</v>
          </cell>
          <cell r="I293" t="str">
            <v>针车B3线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5</v>
          </cell>
          <cell r="O293">
            <v>0</v>
          </cell>
          <cell r="P293">
            <v>5</v>
          </cell>
          <cell r="Q293">
            <v>5</v>
          </cell>
          <cell r="R293">
            <v>38.4615384615385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1.9</v>
          </cell>
          <cell r="AO293">
            <v>13</v>
          </cell>
          <cell r="AP293">
            <v>2.5</v>
          </cell>
          <cell r="AQ293">
            <v>55.8615384615385</v>
          </cell>
          <cell r="AR293">
            <v>2</v>
          </cell>
          <cell r="AS293">
            <v>0.5</v>
          </cell>
        </row>
        <row r="293">
          <cell r="AU293">
            <v>0</v>
          </cell>
          <cell r="AV293">
            <v>2</v>
          </cell>
        </row>
        <row r="293">
          <cell r="AX293">
            <v>55.3615384615385</v>
          </cell>
        </row>
        <row r="294">
          <cell r="B294">
            <v>1169</v>
          </cell>
          <cell r="C294" t="str">
            <v>ទេព សម័យ</v>
          </cell>
          <cell r="D294" t="str">
            <v>TEP SAMAI</v>
          </cell>
          <cell r="E294">
            <v>44427</v>
          </cell>
          <cell r="F294" t="str">
            <v>090706426</v>
          </cell>
          <cell r="G294">
            <v>34197</v>
          </cell>
          <cell r="H294" t="str">
            <v>F</v>
          </cell>
          <cell r="I294" t="str">
            <v>针车B3线</v>
          </cell>
          <cell r="J294">
            <v>0</v>
          </cell>
          <cell r="K294">
            <v>0</v>
          </cell>
          <cell r="L294">
            <v>200</v>
          </cell>
          <cell r="M294">
            <v>7.69230769230769</v>
          </cell>
          <cell r="N294">
            <v>1</v>
          </cell>
          <cell r="O294">
            <v>0</v>
          </cell>
          <cell r="P294">
            <v>1</v>
          </cell>
          <cell r="Q294">
            <v>5</v>
          </cell>
          <cell r="R294">
            <v>7.69230769230769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0.3</v>
          </cell>
          <cell r="AO294">
            <v>13</v>
          </cell>
          <cell r="AP294">
            <v>0.5</v>
          </cell>
          <cell r="AQ294">
            <v>21.4923076923077</v>
          </cell>
          <cell r="AR294">
            <v>2</v>
          </cell>
          <cell r="AS294">
            <v>0.5</v>
          </cell>
        </row>
        <row r="294">
          <cell r="AU294">
            <v>0</v>
          </cell>
          <cell r="AV294">
            <v>2</v>
          </cell>
        </row>
        <row r="294">
          <cell r="AX294">
            <v>20.9923076923077</v>
          </cell>
        </row>
        <row r="295">
          <cell r="B295">
            <v>1144</v>
          </cell>
          <cell r="C295" t="str">
            <v>ឈឹម សាបាន់</v>
          </cell>
          <cell r="D295" t="str">
            <v>CHHOEM SABANN</v>
          </cell>
          <cell r="E295">
            <v>44422</v>
          </cell>
          <cell r="F295" t="str">
            <v>090542616</v>
          </cell>
          <cell r="G295">
            <v>30108</v>
          </cell>
          <cell r="H295" t="str">
            <v>F</v>
          </cell>
          <cell r="I295" t="str">
            <v>针车B3线</v>
          </cell>
          <cell r="J295">
            <v>0</v>
          </cell>
          <cell r="K295">
            <v>0</v>
          </cell>
          <cell r="L295">
            <v>200</v>
          </cell>
          <cell r="M295">
            <v>7.69230769230769</v>
          </cell>
          <cell r="N295">
            <v>5</v>
          </cell>
          <cell r="O295">
            <v>0</v>
          </cell>
          <cell r="P295">
            <v>5</v>
          </cell>
          <cell r="Q295">
            <v>5</v>
          </cell>
          <cell r="R295">
            <v>38.4615384615385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1.9</v>
          </cell>
          <cell r="AO295">
            <v>13</v>
          </cell>
          <cell r="AP295">
            <v>2.5</v>
          </cell>
          <cell r="AQ295">
            <v>55.8615384615385</v>
          </cell>
          <cell r="AR295">
            <v>2</v>
          </cell>
          <cell r="AS295">
            <v>0.5</v>
          </cell>
        </row>
        <row r="295">
          <cell r="AU295">
            <v>0</v>
          </cell>
          <cell r="AV295">
            <v>2</v>
          </cell>
        </row>
        <row r="295">
          <cell r="AX295">
            <v>55.3615384615385</v>
          </cell>
        </row>
        <row r="296">
          <cell r="B296">
            <v>543</v>
          </cell>
          <cell r="C296" t="str">
            <v>អ៊ឹម យិត</v>
          </cell>
          <cell r="D296" t="str">
            <v>OEM YIT</v>
          </cell>
          <cell r="E296">
            <v>44138</v>
          </cell>
          <cell r="F296" t="str">
            <v>090609308</v>
          </cell>
          <cell r="G296">
            <v>27089</v>
          </cell>
          <cell r="H296" t="str">
            <v>F</v>
          </cell>
          <cell r="I296" t="e">
            <v>#N/A</v>
          </cell>
          <cell r="J296">
            <v>1</v>
          </cell>
          <cell r="K296">
            <v>0</v>
          </cell>
          <cell r="L296">
            <v>200</v>
          </cell>
          <cell r="M296">
            <v>7.69230769230769</v>
          </cell>
          <cell r="N296">
            <v>5</v>
          </cell>
          <cell r="O296">
            <v>0</v>
          </cell>
          <cell r="P296">
            <v>5</v>
          </cell>
          <cell r="Q296">
            <v>5</v>
          </cell>
          <cell r="R296">
            <v>38.4615384615385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1.9</v>
          </cell>
          <cell r="AO296">
            <v>13</v>
          </cell>
          <cell r="AP296">
            <v>2.5</v>
          </cell>
          <cell r="AQ296">
            <v>55.8615384615385</v>
          </cell>
          <cell r="AR296">
            <v>3</v>
          </cell>
          <cell r="AS296">
            <v>0.5</v>
          </cell>
        </row>
        <row r="296">
          <cell r="AU296">
            <v>0</v>
          </cell>
          <cell r="AV296">
            <v>2</v>
          </cell>
        </row>
        <row r="296">
          <cell r="AX296">
            <v>56.3615384615385</v>
          </cell>
        </row>
        <row r="297">
          <cell r="B297">
            <v>801</v>
          </cell>
          <cell r="C297" t="str">
            <v>ឃាន សំណាង</v>
          </cell>
          <cell r="D297" t="str">
            <v>KHEAN SAM NANG</v>
          </cell>
          <cell r="E297">
            <v>44287</v>
          </cell>
          <cell r="F297" t="str">
            <v>070322758</v>
          </cell>
          <cell r="G297">
            <v>33186</v>
          </cell>
          <cell r="H297" t="str">
            <v>F</v>
          </cell>
          <cell r="I297" t="str">
            <v>针车B1线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5</v>
          </cell>
          <cell r="O297">
            <v>0</v>
          </cell>
          <cell r="P297">
            <v>5</v>
          </cell>
          <cell r="Q297">
            <v>5</v>
          </cell>
          <cell r="R297">
            <v>38.4615384615385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1.9</v>
          </cell>
          <cell r="AO297">
            <v>13</v>
          </cell>
          <cell r="AP297">
            <v>2.5</v>
          </cell>
          <cell r="AQ297">
            <v>55.8615384615385</v>
          </cell>
          <cell r="AR297">
            <v>2</v>
          </cell>
          <cell r="AS297">
            <v>0.5</v>
          </cell>
        </row>
        <row r="297">
          <cell r="AU297">
            <v>0</v>
          </cell>
          <cell r="AV297">
            <v>2</v>
          </cell>
        </row>
        <row r="297">
          <cell r="AX297">
            <v>55.3615384615385</v>
          </cell>
        </row>
        <row r="298">
          <cell r="B298">
            <v>1330</v>
          </cell>
          <cell r="C298" t="str">
            <v>ឡុង ធា</v>
          </cell>
          <cell r="D298" t="str">
            <v>LONG THEA</v>
          </cell>
          <cell r="E298">
            <v>44502</v>
          </cell>
          <cell r="F298">
            <v>90904183</v>
          </cell>
          <cell r="G298">
            <v>37909</v>
          </cell>
          <cell r="H298" t="str">
            <v>F</v>
          </cell>
          <cell r="I298" t="str">
            <v>针车B3线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4</v>
          </cell>
          <cell r="O298">
            <v>0</v>
          </cell>
          <cell r="P298">
            <v>4</v>
          </cell>
          <cell r="Q298">
            <v>5</v>
          </cell>
          <cell r="R298">
            <v>30.7692307692308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1.5</v>
          </cell>
          <cell r="AO298">
            <v>13</v>
          </cell>
          <cell r="AP298">
            <v>2</v>
          </cell>
          <cell r="AQ298">
            <v>47.2692307692308</v>
          </cell>
          <cell r="AR298">
            <v>2</v>
          </cell>
          <cell r="AS298">
            <v>0.5</v>
          </cell>
        </row>
        <row r="298">
          <cell r="AU298">
            <v>0</v>
          </cell>
          <cell r="AV298">
            <v>2</v>
          </cell>
        </row>
        <row r="298">
          <cell r="AX298">
            <v>46.7692307692308</v>
          </cell>
        </row>
        <row r="299">
          <cell r="B299">
            <v>2147</v>
          </cell>
          <cell r="C299" t="str">
            <v>ជា ធីតា</v>
          </cell>
          <cell r="D299" t="str">
            <v>CHEA THYDA</v>
          </cell>
          <cell r="E299">
            <v>44726</v>
          </cell>
          <cell r="F299" t="str">
            <v>090883891</v>
          </cell>
          <cell r="G299">
            <v>36581</v>
          </cell>
          <cell r="H299" t="str">
            <v>F</v>
          </cell>
          <cell r="I299" t="str">
            <v>针车B3线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5</v>
          </cell>
          <cell r="O299">
            <v>0</v>
          </cell>
          <cell r="P299">
            <v>5</v>
          </cell>
          <cell r="Q299">
            <v>5</v>
          </cell>
          <cell r="R299">
            <v>38.4615384615385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1.9</v>
          </cell>
          <cell r="AO299">
            <v>13</v>
          </cell>
          <cell r="AP299">
            <v>2.5</v>
          </cell>
          <cell r="AQ299">
            <v>55.8615384615385</v>
          </cell>
        </row>
        <row r="299">
          <cell r="AS299">
            <v>0.5</v>
          </cell>
        </row>
        <row r="299">
          <cell r="AU299">
            <v>0</v>
          </cell>
          <cell r="AV299">
            <v>2</v>
          </cell>
        </row>
        <row r="299">
          <cell r="AX299">
            <v>53.3615384615385</v>
          </cell>
        </row>
        <row r="300">
          <cell r="B300">
            <v>1579</v>
          </cell>
          <cell r="C300" t="str">
            <v>ញ៉ិល ស្រីអែម</v>
          </cell>
          <cell r="D300" t="str">
            <v>NHEL SREYEM</v>
          </cell>
          <cell r="E300">
            <v>44572</v>
          </cell>
          <cell r="F300">
            <v>61636968</v>
          </cell>
          <cell r="G300">
            <v>34979</v>
          </cell>
          <cell r="H300" t="str">
            <v>F</v>
          </cell>
          <cell r="I300" t="str">
            <v>针车B3线</v>
          </cell>
          <cell r="J300">
            <v>0</v>
          </cell>
          <cell r="K300">
            <v>0</v>
          </cell>
          <cell r="L300">
            <v>200</v>
          </cell>
          <cell r="M300">
            <v>7.69230769230769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13</v>
          </cell>
          <cell r="AP300">
            <v>0</v>
          </cell>
          <cell r="AQ300">
            <v>13</v>
          </cell>
          <cell r="AR300">
            <v>2</v>
          </cell>
          <cell r="AS300">
            <v>0.5</v>
          </cell>
        </row>
        <row r="300">
          <cell r="AU300">
            <v>0</v>
          </cell>
          <cell r="AV300">
            <v>2</v>
          </cell>
        </row>
        <row r="300">
          <cell r="AX300">
            <v>12.5</v>
          </cell>
        </row>
        <row r="301">
          <cell r="B301">
            <v>1613</v>
          </cell>
          <cell r="C301" t="str">
            <v>បាំ ស្រីមុំ</v>
          </cell>
          <cell r="D301" t="str">
            <v>BAM SREYMOM</v>
          </cell>
          <cell r="E301">
            <v>44576</v>
          </cell>
          <cell r="F301">
            <v>90744587</v>
          </cell>
          <cell r="G301">
            <v>31850</v>
          </cell>
          <cell r="H301" t="str">
            <v>F</v>
          </cell>
          <cell r="I301" t="str">
            <v>针车B3线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6</v>
          </cell>
          <cell r="O301">
            <v>0</v>
          </cell>
          <cell r="P301">
            <v>6</v>
          </cell>
          <cell r="Q301">
            <v>6</v>
          </cell>
          <cell r="R301">
            <v>46.1538461538462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2.3</v>
          </cell>
          <cell r="AO301">
            <v>13</v>
          </cell>
          <cell r="AP301">
            <v>3</v>
          </cell>
          <cell r="AQ301">
            <v>64.4538461538462</v>
          </cell>
          <cell r="AR301">
            <v>2</v>
          </cell>
          <cell r="AS301">
            <v>0.5</v>
          </cell>
        </row>
        <row r="301">
          <cell r="AU301">
            <v>0</v>
          </cell>
          <cell r="AV301">
            <v>2</v>
          </cell>
        </row>
        <row r="301">
          <cell r="AX301">
            <v>63.9538461538462</v>
          </cell>
        </row>
        <row r="302">
          <cell r="B302">
            <v>397</v>
          </cell>
          <cell r="C302" t="str">
            <v>ឃឹម ស្រីនុត</v>
          </cell>
          <cell r="D302" t="str">
            <v>KHOEM SREYNUT</v>
          </cell>
          <cell r="E302">
            <v>44118</v>
          </cell>
          <cell r="F302" t="str">
            <v>090506314</v>
          </cell>
          <cell r="G302">
            <v>34733</v>
          </cell>
          <cell r="H302" t="str">
            <v>F</v>
          </cell>
          <cell r="I302" t="str">
            <v>针车B3线</v>
          </cell>
          <cell r="J302">
            <v>1</v>
          </cell>
          <cell r="K302">
            <v>1</v>
          </cell>
          <cell r="L302">
            <v>200</v>
          </cell>
          <cell r="M302">
            <v>7.69230769230769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13</v>
          </cell>
          <cell r="AP302">
            <v>0</v>
          </cell>
          <cell r="AQ302">
            <v>13</v>
          </cell>
          <cell r="AR302">
            <v>3</v>
          </cell>
          <cell r="AS302">
            <v>0.5</v>
          </cell>
        </row>
        <row r="302">
          <cell r="AU302">
            <v>0</v>
          </cell>
          <cell r="AV302">
            <v>2</v>
          </cell>
        </row>
        <row r="302">
          <cell r="AX302">
            <v>13.5</v>
          </cell>
        </row>
        <row r="303">
          <cell r="B303">
            <v>2078</v>
          </cell>
          <cell r="C303" t="str">
            <v>ព្រាប ណាសាក់</v>
          </cell>
          <cell r="D303" t="str">
            <v>PREAB NASAK</v>
          </cell>
          <cell r="E303">
            <v>44687</v>
          </cell>
          <cell r="F303" t="str">
            <v>090879443</v>
          </cell>
          <cell r="G303">
            <v>36124</v>
          </cell>
          <cell r="H303" t="str">
            <v>F</v>
          </cell>
          <cell r="I303" t="str">
            <v>针车B3线</v>
          </cell>
          <cell r="J303">
            <v>0</v>
          </cell>
          <cell r="K303">
            <v>0</v>
          </cell>
          <cell r="L303">
            <v>200</v>
          </cell>
          <cell r="M303">
            <v>7.69230769230769</v>
          </cell>
          <cell r="N303">
            <v>5</v>
          </cell>
          <cell r="O303">
            <v>0</v>
          </cell>
          <cell r="P303">
            <v>5</v>
          </cell>
          <cell r="Q303">
            <v>5</v>
          </cell>
          <cell r="R303">
            <v>38.4615384615385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1.9</v>
          </cell>
          <cell r="AO303">
            <v>13</v>
          </cell>
          <cell r="AP303">
            <v>2.5</v>
          </cell>
          <cell r="AQ303">
            <v>55.8615384615385</v>
          </cell>
          <cell r="AR303">
            <v>2</v>
          </cell>
          <cell r="AS303">
            <v>0.5</v>
          </cell>
        </row>
        <row r="303">
          <cell r="AU303">
            <v>0</v>
          </cell>
          <cell r="AV303">
            <v>2</v>
          </cell>
        </row>
        <row r="303">
          <cell r="AX303">
            <v>55.3615384615385</v>
          </cell>
        </row>
        <row r="304">
          <cell r="B304" t="str">
            <v>合计：</v>
          </cell>
          <cell r="C304" t="str">
            <v>针车B3线</v>
          </cell>
          <cell r="D304">
            <v>14</v>
          </cell>
        </row>
        <row r="304">
          <cell r="L304">
            <v>2800</v>
          </cell>
          <cell r="M304">
            <v>107.692307692308</v>
          </cell>
          <cell r="N304">
            <v>54</v>
          </cell>
          <cell r="O304">
            <v>0</v>
          </cell>
          <cell r="P304">
            <v>54</v>
          </cell>
          <cell r="Q304">
            <v>59</v>
          </cell>
          <cell r="R304">
            <v>415.384615384615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3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2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20.4</v>
          </cell>
          <cell r="AO304">
            <v>182</v>
          </cell>
          <cell r="AP304">
            <v>27</v>
          </cell>
          <cell r="AQ304">
            <v>644.784615384615</v>
          </cell>
          <cell r="AR304">
            <v>28</v>
          </cell>
          <cell r="AS304">
            <v>7</v>
          </cell>
          <cell r="AT304">
            <v>0</v>
          </cell>
          <cell r="AU304">
            <v>0</v>
          </cell>
          <cell r="AV304">
            <v>26</v>
          </cell>
          <cell r="AW304">
            <v>0</v>
          </cell>
          <cell r="AX304">
            <v>639.784615384615</v>
          </cell>
        </row>
        <row r="305">
          <cell r="B305">
            <v>1076</v>
          </cell>
          <cell r="C305" t="str">
            <v>កយ សោទ្ធា</v>
          </cell>
          <cell r="D305" t="str">
            <v>KAY SOKRTHEA</v>
          </cell>
          <cell r="E305">
            <v>44418</v>
          </cell>
          <cell r="F305" t="str">
            <v>090897755</v>
          </cell>
          <cell r="G305">
            <v>36895</v>
          </cell>
          <cell r="H305" t="str">
            <v>F</v>
          </cell>
          <cell r="I305" t="str">
            <v>针车B2线</v>
          </cell>
          <cell r="J305">
            <v>0</v>
          </cell>
          <cell r="K305">
            <v>0</v>
          </cell>
          <cell r="L305">
            <v>200</v>
          </cell>
          <cell r="M305">
            <v>7.69230769230769</v>
          </cell>
          <cell r="N305">
            <v>4</v>
          </cell>
          <cell r="O305">
            <v>0</v>
          </cell>
          <cell r="P305">
            <v>4</v>
          </cell>
          <cell r="Q305">
            <v>5</v>
          </cell>
          <cell r="R305">
            <v>30.7692307692308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1.5</v>
          </cell>
          <cell r="AO305">
            <v>13</v>
          </cell>
          <cell r="AP305">
            <v>2</v>
          </cell>
          <cell r="AQ305">
            <v>47.2692307692308</v>
          </cell>
          <cell r="AR305">
            <v>2</v>
          </cell>
          <cell r="AS305">
            <v>0.5</v>
          </cell>
        </row>
        <row r="305">
          <cell r="AU305">
            <v>0</v>
          </cell>
          <cell r="AV305">
            <v>2</v>
          </cell>
        </row>
        <row r="305">
          <cell r="AX305">
            <v>46.7692307692308</v>
          </cell>
        </row>
        <row r="306">
          <cell r="B306">
            <v>1124</v>
          </cell>
          <cell r="C306" t="str">
            <v>សាំ ហន</v>
          </cell>
          <cell r="D306" t="str">
            <v>SAM HON</v>
          </cell>
          <cell r="E306">
            <v>44420</v>
          </cell>
          <cell r="F306" t="str">
            <v>090547300</v>
          </cell>
          <cell r="G306">
            <v>27578</v>
          </cell>
          <cell r="H306" t="str">
            <v>F</v>
          </cell>
          <cell r="I306" t="str">
            <v>针车B2线</v>
          </cell>
          <cell r="J306">
            <v>0</v>
          </cell>
          <cell r="K306">
            <v>0</v>
          </cell>
          <cell r="L306">
            <v>200</v>
          </cell>
          <cell r="M306">
            <v>7.69230769230769</v>
          </cell>
          <cell r="N306">
            <v>5</v>
          </cell>
          <cell r="O306">
            <v>0</v>
          </cell>
          <cell r="P306">
            <v>5</v>
          </cell>
          <cell r="Q306">
            <v>5</v>
          </cell>
          <cell r="R306">
            <v>38.4615384615385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1.9</v>
          </cell>
          <cell r="AO306">
            <v>13</v>
          </cell>
          <cell r="AP306">
            <v>2.5</v>
          </cell>
          <cell r="AQ306">
            <v>55.8615384615385</v>
          </cell>
          <cell r="AR306">
            <v>2</v>
          </cell>
          <cell r="AS306">
            <v>0.5</v>
          </cell>
        </row>
        <row r="306">
          <cell r="AU306">
            <v>0</v>
          </cell>
          <cell r="AV306">
            <v>2</v>
          </cell>
        </row>
        <row r="306">
          <cell r="AX306">
            <v>55.3615384615385</v>
          </cell>
        </row>
        <row r="307">
          <cell r="B307">
            <v>1130</v>
          </cell>
          <cell r="C307" t="str">
            <v>ជា បុត្តា</v>
          </cell>
          <cell r="D307" t="str">
            <v>CHEA BOTA</v>
          </cell>
          <cell r="E307">
            <v>44420</v>
          </cell>
          <cell r="F307" t="str">
            <v>090564008</v>
          </cell>
          <cell r="G307">
            <v>34527</v>
          </cell>
          <cell r="H307" t="str">
            <v>F</v>
          </cell>
          <cell r="I307" t="str">
            <v>针车B3线</v>
          </cell>
          <cell r="J307">
            <v>0</v>
          </cell>
          <cell r="K307">
            <v>0</v>
          </cell>
          <cell r="L307">
            <v>200</v>
          </cell>
          <cell r="M307">
            <v>7.69230769230769</v>
          </cell>
          <cell r="N307">
            <v>3</v>
          </cell>
          <cell r="O307">
            <v>0</v>
          </cell>
          <cell r="P307">
            <v>3</v>
          </cell>
          <cell r="Q307">
            <v>3</v>
          </cell>
          <cell r="R307">
            <v>23.0769230769231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1.1</v>
          </cell>
          <cell r="AO307">
            <v>13</v>
          </cell>
          <cell r="AP307">
            <v>1.5</v>
          </cell>
          <cell r="AQ307">
            <v>38.6769230769231</v>
          </cell>
          <cell r="AR307">
            <v>2</v>
          </cell>
          <cell r="AS307">
            <v>0.5</v>
          </cell>
        </row>
        <row r="307">
          <cell r="AU307">
            <v>0</v>
          </cell>
          <cell r="AV307">
            <v>2</v>
          </cell>
        </row>
        <row r="307">
          <cell r="AX307">
            <v>38.1769230769231</v>
          </cell>
        </row>
        <row r="308">
          <cell r="B308">
            <v>1051</v>
          </cell>
          <cell r="C308" t="str">
            <v>យ៉ា ភក្តី</v>
          </cell>
          <cell r="D308" t="str">
            <v>YA PHAKDY</v>
          </cell>
          <cell r="E308">
            <v>44413</v>
          </cell>
          <cell r="F308" t="str">
            <v>090563040</v>
          </cell>
          <cell r="G308">
            <v>30474</v>
          </cell>
          <cell r="H308" t="str">
            <v>F</v>
          </cell>
          <cell r="I308" t="str">
            <v>针车B2线</v>
          </cell>
          <cell r="J308">
            <v>0</v>
          </cell>
          <cell r="K308">
            <v>0</v>
          </cell>
          <cell r="L308">
            <v>200</v>
          </cell>
          <cell r="M308">
            <v>7.69230769230769</v>
          </cell>
          <cell r="N308">
            <v>4</v>
          </cell>
          <cell r="O308">
            <v>0</v>
          </cell>
          <cell r="P308">
            <v>4</v>
          </cell>
          <cell r="Q308">
            <v>4</v>
          </cell>
          <cell r="R308">
            <v>30.7692307692308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1.5</v>
          </cell>
          <cell r="AO308">
            <v>13</v>
          </cell>
          <cell r="AP308">
            <v>2</v>
          </cell>
          <cell r="AQ308">
            <v>47.2692307692308</v>
          </cell>
          <cell r="AR308">
            <v>2</v>
          </cell>
          <cell r="AS308">
            <v>0.5</v>
          </cell>
        </row>
        <row r="308">
          <cell r="AU308">
            <v>0</v>
          </cell>
          <cell r="AV308">
            <v>2</v>
          </cell>
        </row>
        <row r="308">
          <cell r="AX308">
            <v>46.7692307692308</v>
          </cell>
        </row>
        <row r="309">
          <cell r="B309">
            <v>1454</v>
          </cell>
          <cell r="C309" t="str">
            <v>យ៉ាត់ ចង្រឹត</v>
          </cell>
          <cell r="D309" t="str">
            <v>YATH CHANGRET</v>
          </cell>
          <cell r="E309">
            <v>44551</v>
          </cell>
          <cell r="F309">
            <v>90943833</v>
          </cell>
          <cell r="G309">
            <v>37874</v>
          </cell>
          <cell r="H309" t="str">
            <v>F</v>
          </cell>
          <cell r="I309" t="str">
            <v>针车B2线</v>
          </cell>
          <cell r="J309">
            <v>0</v>
          </cell>
          <cell r="K309">
            <v>0</v>
          </cell>
          <cell r="L309">
            <v>200</v>
          </cell>
          <cell r="M309">
            <v>7.69230769230769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13</v>
          </cell>
          <cell r="AP309">
            <v>0</v>
          </cell>
          <cell r="AQ309">
            <v>13</v>
          </cell>
          <cell r="AR309">
            <v>2</v>
          </cell>
          <cell r="AS309">
            <v>0.5</v>
          </cell>
        </row>
        <row r="309">
          <cell r="AU309">
            <v>0</v>
          </cell>
          <cell r="AV309">
            <v>2</v>
          </cell>
        </row>
        <row r="309">
          <cell r="AX309">
            <v>12.5</v>
          </cell>
        </row>
        <row r="310">
          <cell r="B310">
            <v>1547</v>
          </cell>
          <cell r="C310" t="str">
            <v>គង់ ហន</v>
          </cell>
          <cell r="D310" t="str">
            <v>KONG HORN </v>
          </cell>
          <cell r="E310">
            <v>44565</v>
          </cell>
          <cell r="F310">
            <v>90566735</v>
          </cell>
          <cell r="G310">
            <v>31082</v>
          </cell>
          <cell r="H310" t="str">
            <v>M</v>
          </cell>
          <cell r="I310" t="str">
            <v>针车B3线</v>
          </cell>
          <cell r="J310">
            <v>0</v>
          </cell>
          <cell r="K310">
            <v>0</v>
          </cell>
          <cell r="L310">
            <v>200</v>
          </cell>
          <cell r="M310">
            <v>7.69230769230769</v>
          </cell>
          <cell r="N310">
            <v>5</v>
          </cell>
          <cell r="O310">
            <v>0</v>
          </cell>
          <cell r="P310">
            <v>5</v>
          </cell>
          <cell r="Q310">
            <v>5</v>
          </cell>
          <cell r="R310">
            <v>38.4615384615385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1.9</v>
          </cell>
          <cell r="AO310">
            <v>13</v>
          </cell>
          <cell r="AP310">
            <v>2.5</v>
          </cell>
          <cell r="AQ310">
            <v>55.8615384615385</v>
          </cell>
          <cell r="AR310">
            <v>2</v>
          </cell>
          <cell r="AS310">
            <v>0.5</v>
          </cell>
        </row>
        <row r="310">
          <cell r="AU310">
            <v>0</v>
          </cell>
          <cell r="AV310">
            <v>2</v>
          </cell>
        </row>
        <row r="310">
          <cell r="AX310">
            <v>55.3615384615385</v>
          </cell>
        </row>
        <row r="311">
          <cell r="B311">
            <v>1616</v>
          </cell>
          <cell r="C311" t="str">
            <v>ដុក ស៊ីថេត</v>
          </cell>
          <cell r="D311" t="str">
            <v>DOK SITHET</v>
          </cell>
          <cell r="E311">
            <v>44576</v>
          </cell>
          <cell r="F311">
            <v>90941326</v>
          </cell>
          <cell r="G311">
            <v>37304</v>
          </cell>
          <cell r="H311" t="str">
            <v>F</v>
          </cell>
          <cell r="I311" t="str">
            <v>针车B2线</v>
          </cell>
          <cell r="J311">
            <v>0</v>
          </cell>
          <cell r="K311">
            <v>0</v>
          </cell>
          <cell r="L311">
            <v>200</v>
          </cell>
          <cell r="M311">
            <v>7.69230769230769</v>
          </cell>
          <cell r="N311">
            <v>4</v>
          </cell>
          <cell r="O311">
            <v>0</v>
          </cell>
          <cell r="P311">
            <v>4</v>
          </cell>
          <cell r="Q311">
            <v>5</v>
          </cell>
          <cell r="R311">
            <v>30.7692307692308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1.5</v>
          </cell>
          <cell r="AO311">
            <v>13</v>
          </cell>
          <cell r="AP311">
            <v>2</v>
          </cell>
          <cell r="AQ311">
            <v>47.2692307692308</v>
          </cell>
          <cell r="AR311">
            <v>2</v>
          </cell>
          <cell r="AS311">
            <v>0.5</v>
          </cell>
        </row>
        <row r="311">
          <cell r="AU311">
            <v>0</v>
          </cell>
          <cell r="AV311">
            <v>2</v>
          </cell>
        </row>
        <row r="311">
          <cell r="AX311">
            <v>46.7692307692308</v>
          </cell>
        </row>
        <row r="312">
          <cell r="B312">
            <v>2146</v>
          </cell>
          <cell r="C312" t="str">
            <v>ព្រំ ចន្ថា</v>
          </cell>
          <cell r="D312" t="str">
            <v>PRUM CHANTHA</v>
          </cell>
          <cell r="E312">
            <v>44726</v>
          </cell>
          <cell r="F312" t="str">
            <v>090703884</v>
          </cell>
          <cell r="G312">
            <v>30790</v>
          </cell>
          <cell r="H312" t="str">
            <v>F</v>
          </cell>
          <cell r="I312" t="str">
            <v>针车B3线</v>
          </cell>
          <cell r="J312">
            <v>0</v>
          </cell>
          <cell r="K312">
            <v>0</v>
          </cell>
          <cell r="L312">
            <v>200</v>
          </cell>
          <cell r="M312">
            <v>7.69230769230769</v>
          </cell>
          <cell r="N312">
            <v>5</v>
          </cell>
          <cell r="O312">
            <v>0</v>
          </cell>
          <cell r="P312">
            <v>5</v>
          </cell>
          <cell r="Q312">
            <v>5</v>
          </cell>
          <cell r="R312">
            <v>38.4615384615385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1.9</v>
          </cell>
          <cell r="AO312">
            <v>13</v>
          </cell>
          <cell r="AP312">
            <v>2.5</v>
          </cell>
          <cell r="AQ312">
            <v>55.8615384615385</v>
          </cell>
        </row>
        <row r="312">
          <cell r="AS312">
            <v>0.5</v>
          </cell>
        </row>
        <row r="312">
          <cell r="AU312">
            <v>0</v>
          </cell>
          <cell r="AV312">
            <v>2</v>
          </cell>
        </row>
        <row r="312">
          <cell r="AX312">
            <v>53.3615384615385</v>
          </cell>
        </row>
        <row r="313">
          <cell r="B313">
            <v>2160</v>
          </cell>
          <cell r="C313" t="str">
            <v>វ៉ាន់ ទិតធីតា</v>
          </cell>
          <cell r="D313" t="str">
            <v>VANN TITHIDA</v>
          </cell>
          <cell r="E313">
            <v>44728</v>
          </cell>
          <cell r="F313" t="str">
            <v>090611538</v>
          </cell>
          <cell r="G313">
            <v>31822</v>
          </cell>
          <cell r="H313" t="str">
            <v>F</v>
          </cell>
          <cell r="I313" t="str">
            <v>针车B3线</v>
          </cell>
          <cell r="J313">
            <v>0</v>
          </cell>
          <cell r="K313">
            <v>0</v>
          </cell>
          <cell r="L313">
            <v>200</v>
          </cell>
          <cell r="M313">
            <v>7.69230769230769</v>
          </cell>
          <cell r="N313">
            <v>4</v>
          </cell>
          <cell r="O313">
            <v>0</v>
          </cell>
          <cell r="P313">
            <v>4</v>
          </cell>
          <cell r="Q313">
            <v>5</v>
          </cell>
          <cell r="R313">
            <v>30.7692307692308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1.5</v>
          </cell>
          <cell r="AO313">
            <v>13</v>
          </cell>
          <cell r="AP313">
            <v>2</v>
          </cell>
          <cell r="AQ313">
            <v>47.2692307692308</v>
          </cell>
        </row>
        <row r="313">
          <cell r="AS313">
            <v>0.5</v>
          </cell>
        </row>
        <row r="313">
          <cell r="AU313">
            <v>0</v>
          </cell>
          <cell r="AV313">
            <v>2</v>
          </cell>
        </row>
        <row r="313">
          <cell r="AX313">
            <v>44.7692307692308</v>
          </cell>
        </row>
        <row r="314">
          <cell r="B314">
            <v>1937</v>
          </cell>
          <cell r="C314" t="str">
            <v>នៅ ចន្ធី</v>
          </cell>
          <cell r="D314" t="str">
            <v>NEOU CHANTHY</v>
          </cell>
          <cell r="E314">
            <v>44629</v>
          </cell>
          <cell r="F314">
            <v>90887107</v>
          </cell>
          <cell r="G314">
            <v>36485</v>
          </cell>
          <cell r="H314" t="str">
            <v>F</v>
          </cell>
          <cell r="I314" t="str">
            <v>针车B2线</v>
          </cell>
          <cell r="J314">
            <v>0</v>
          </cell>
          <cell r="K314">
            <v>0</v>
          </cell>
          <cell r="L314">
            <v>200</v>
          </cell>
          <cell r="M314">
            <v>7.69230769230769</v>
          </cell>
          <cell r="N314">
            <v>5</v>
          </cell>
          <cell r="O314">
            <v>0</v>
          </cell>
          <cell r="P314">
            <v>5</v>
          </cell>
          <cell r="Q314">
            <v>5</v>
          </cell>
          <cell r="R314">
            <v>38.4615384615385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1.9</v>
          </cell>
          <cell r="AO314">
            <v>13</v>
          </cell>
          <cell r="AP314">
            <v>2.5</v>
          </cell>
          <cell r="AQ314">
            <v>55.8615384615385</v>
          </cell>
          <cell r="AR314">
            <v>2</v>
          </cell>
          <cell r="AS314">
            <v>0.5</v>
          </cell>
        </row>
        <row r="314">
          <cell r="AU314">
            <v>0</v>
          </cell>
          <cell r="AV314">
            <v>2</v>
          </cell>
        </row>
        <row r="314">
          <cell r="AX314">
            <v>55.3615384615385</v>
          </cell>
        </row>
        <row r="315">
          <cell r="B315">
            <v>2009</v>
          </cell>
          <cell r="C315" t="str">
            <v>ប៉ែន រ៉ែម</v>
          </cell>
          <cell r="D315" t="str">
            <v>PEN REM</v>
          </cell>
          <cell r="E315">
            <v>44650</v>
          </cell>
          <cell r="F315">
            <v>90816539</v>
          </cell>
          <cell r="G315">
            <v>33182</v>
          </cell>
          <cell r="H315" t="str">
            <v>F</v>
          </cell>
          <cell r="I315" t="e">
            <v>#N/A</v>
          </cell>
          <cell r="J315">
            <v>0</v>
          </cell>
          <cell r="K315">
            <v>0</v>
          </cell>
          <cell r="L315">
            <v>200</v>
          </cell>
          <cell r="M315">
            <v>7.69230769230769</v>
          </cell>
          <cell r="N315">
            <v>5</v>
          </cell>
          <cell r="O315">
            <v>0</v>
          </cell>
          <cell r="P315">
            <v>5</v>
          </cell>
          <cell r="Q315">
            <v>5</v>
          </cell>
          <cell r="R315">
            <v>38.4615384615385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1.9</v>
          </cell>
          <cell r="AO315">
            <v>13</v>
          </cell>
          <cell r="AP315">
            <v>2.5</v>
          </cell>
          <cell r="AQ315">
            <v>55.8615384615385</v>
          </cell>
          <cell r="AR315">
            <v>2</v>
          </cell>
          <cell r="AS315">
            <v>0.5</v>
          </cell>
        </row>
        <row r="315">
          <cell r="AU315">
            <v>0</v>
          </cell>
          <cell r="AV315">
            <v>2</v>
          </cell>
        </row>
        <row r="315">
          <cell r="AX315">
            <v>55.3615384615385</v>
          </cell>
        </row>
        <row r="316">
          <cell r="B316">
            <v>2063</v>
          </cell>
          <cell r="C316" t="str">
            <v>សួស សាភន់</v>
          </cell>
          <cell r="D316" t="str">
            <v>SOURS SAPHORN</v>
          </cell>
          <cell r="E316">
            <v>44685</v>
          </cell>
          <cell r="F316" t="str">
            <v>090498528</v>
          </cell>
          <cell r="G316">
            <v>29499</v>
          </cell>
          <cell r="H316" t="str">
            <v>F</v>
          </cell>
          <cell r="I316" t="str">
            <v>针车B3线</v>
          </cell>
          <cell r="J316">
            <v>0</v>
          </cell>
          <cell r="K316">
            <v>0</v>
          </cell>
          <cell r="L316">
            <v>200</v>
          </cell>
          <cell r="M316">
            <v>7.69230769230769</v>
          </cell>
          <cell r="N316">
            <v>6</v>
          </cell>
          <cell r="O316">
            <v>0</v>
          </cell>
          <cell r="P316">
            <v>6</v>
          </cell>
          <cell r="Q316">
            <v>6</v>
          </cell>
          <cell r="R316">
            <v>46.1538461538462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2.3</v>
          </cell>
          <cell r="AO316">
            <v>13</v>
          </cell>
          <cell r="AP316">
            <v>3</v>
          </cell>
          <cell r="AQ316">
            <v>64.4538461538462</v>
          </cell>
          <cell r="AR316">
            <v>2</v>
          </cell>
          <cell r="AS316">
            <v>0.5</v>
          </cell>
        </row>
        <row r="316">
          <cell r="AU316">
            <v>0</v>
          </cell>
          <cell r="AV316">
            <v>2</v>
          </cell>
        </row>
        <row r="316">
          <cell r="AX316">
            <v>63.9538461538462</v>
          </cell>
        </row>
        <row r="317">
          <cell r="B317">
            <v>2150</v>
          </cell>
          <cell r="C317" t="str">
            <v>យ៉ង សុភាន់</v>
          </cell>
          <cell r="D317" t="str">
            <v>YANG SOPHORN</v>
          </cell>
          <cell r="E317">
            <v>44727</v>
          </cell>
          <cell r="F317" t="str">
            <v>090234581(01)</v>
          </cell>
          <cell r="G317">
            <v>27322</v>
          </cell>
          <cell r="H317" t="str">
            <v>F</v>
          </cell>
          <cell r="I317" t="str">
            <v>针车B3线</v>
          </cell>
          <cell r="J317">
            <v>0</v>
          </cell>
          <cell r="K317">
            <v>0</v>
          </cell>
          <cell r="L317">
            <v>200</v>
          </cell>
          <cell r="M317">
            <v>7.69230769230769</v>
          </cell>
          <cell r="N317">
            <v>6</v>
          </cell>
          <cell r="O317">
            <v>0</v>
          </cell>
          <cell r="P317">
            <v>6</v>
          </cell>
          <cell r="Q317">
            <v>6</v>
          </cell>
          <cell r="R317">
            <v>46.1538461538462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2.3</v>
          </cell>
          <cell r="AO317">
            <v>13</v>
          </cell>
          <cell r="AP317">
            <v>3</v>
          </cell>
          <cell r="AQ317">
            <v>64.4538461538462</v>
          </cell>
        </row>
        <row r="317">
          <cell r="AS317">
            <v>0.5</v>
          </cell>
        </row>
        <row r="317">
          <cell r="AU317">
            <v>0</v>
          </cell>
          <cell r="AV317">
            <v>2</v>
          </cell>
        </row>
        <row r="317">
          <cell r="AX317">
            <v>61.9538461538462</v>
          </cell>
        </row>
        <row r="318">
          <cell r="B318">
            <v>2245</v>
          </cell>
          <cell r="C318" t="str">
            <v>ជុំ ស្រីនី</v>
          </cell>
          <cell r="D318" t="str">
            <v>CHOM SREYNY</v>
          </cell>
          <cell r="E318">
            <v>44747</v>
          </cell>
          <cell r="F318" t="str">
            <v>090959160</v>
          </cell>
          <cell r="G318">
            <v>37805</v>
          </cell>
          <cell r="H318" t="str">
            <v>F</v>
          </cell>
          <cell r="I318" t="str">
            <v>针车B1线</v>
          </cell>
          <cell r="J318">
            <v>0</v>
          </cell>
          <cell r="K318">
            <v>0</v>
          </cell>
          <cell r="L318">
            <v>200</v>
          </cell>
          <cell r="M318">
            <v>7.69230769230769</v>
          </cell>
          <cell r="N318">
            <v>5</v>
          </cell>
          <cell r="O318">
            <v>0</v>
          </cell>
          <cell r="P318">
            <v>5</v>
          </cell>
          <cell r="Q318">
            <v>5</v>
          </cell>
          <cell r="R318">
            <v>38.4615384615385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1.9</v>
          </cell>
          <cell r="AO318">
            <v>13</v>
          </cell>
          <cell r="AP318">
            <v>2.5</v>
          </cell>
          <cell r="AQ318">
            <v>55.8615384615385</v>
          </cell>
        </row>
        <row r="318">
          <cell r="AS318">
            <v>0.5</v>
          </cell>
        </row>
        <row r="318">
          <cell r="AU318">
            <v>0</v>
          </cell>
          <cell r="AV318">
            <v>2</v>
          </cell>
        </row>
        <row r="318">
          <cell r="AX318">
            <v>53.3615384615385</v>
          </cell>
        </row>
        <row r="319">
          <cell r="B319">
            <v>2247</v>
          </cell>
          <cell r="C319" t="str">
            <v>មាស គុន</v>
          </cell>
          <cell r="D319" t="str">
            <v>MEAS KUN</v>
          </cell>
          <cell r="E319">
            <v>44747</v>
          </cell>
          <cell r="F319" t="str">
            <v>090569331</v>
          </cell>
          <cell r="G319">
            <v>29560</v>
          </cell>
          <cell r="H319" t="str">
            <v>F</v>
          </cell>
          <cell r="I319" t="str">
            <v>针车B2线</v>
          </cell>
          <cell r="J319">
            <v>0</v>
          </cell>
          <cell r="K319">
            <v>0</v>
          </cell>
          <cell r="L319">
            <v>200</v>
          </cell>
          <cell r="M319">
            <v>7.69230769230769</v>
          </cell>
          <cell r="N319">
            <v>5</v>
          </cell>
          <cell r="O319">
            <v>0</v>
          </cell>
          <cell r="P319">
            <v>5</v>
          </cell>
          <cell r="Q319">
            <v>5</v>
          </cell>
          <cell r="R319">
            <v>38.4615384615385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1.9</v>
          </cell>
          <cell r="AO319">
            <v>13</v>
          </cell>
          <cell r="AP319">
            <v>2.5</v>
          </cell>
          <cell r="AQ319">
            <v>55.8615384615385</v>
          </cell>
        </row>
        <row r="319">
          <cell r="AS319">
            <v>0.5</v>
          </cell>
        </row>
        <row r="319">
          <cell r="AU319">
            <v>0</v>
          </cell>
          <cell r="AV319">
            <v>2</v>
          </cell>
        </row>
        <row r="319">
          <cell r="AX319">
            <v>53.3615384615385</v>
          </cell>
        </row>
        <row r="320">
          <cell r="B320" t="str">
            <v>合计：</v>
          </cell>
          <cell r="C320" t="str">
            <v>针车B5线</v>
          </cell>
          <cell r="D320">
            <v>15</v>
          </cell>
        </row>
        <row r="320">
          <cell r="L320">
            <v>3000</v>
          </cell>
          <cell r="M320">
            <v>115.384615384615</v>
          </cell>
          <cell r="N320">
            <v>66</v>
          </cell>
          <cell r="O320">
            <v>0</v>
          </cell>
          <cell r="P320">
            <v>66</v>
          </cell>
          <cell r="Q320">
            <v>69</v>
          </cell>
          <cell r="R320">
            <v>507.692307692308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3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25</v>
          </cell>
          <cell r="AO320">
            <v>195</v>
          </cell>
          <cell r="AP320">
            <v>33</v>
          </cell>
          <cell r="AQ320">
            <v>760.692307692308</v>
          </cell>
          <cell r="AR320">
            <v>20</v>
          </cell>
          <cell r="AS320">
            <v>7.5</v>
          </cell>
          <cell r="AT320">
            <v>0</v>
          </cell>
          <cell r="AU320">
            <v>0</v>
          </cell>
          <cell r="AV320">
            <v>30</v>
          </cell>
          <cell r="AW320">
            <v>0</v>
          </cell>
          <cell r="AX320">
            <v>743.192307692308</v>
          </cell>
        </row>
        <row r="321">
          <cell r="B321">
            <v>1562</v>
          </cell>
          <cell r="C321" t="str">
            <v>ខៅ ត្រប់</v>
          </cell>
          <cell r="D321" t="str">
            <v>KHAO TRAP</v>
          </cell>
          <cell r="E321">
            <v>44566</v>
          </cell>
          <cell r="F321">
            <v>90791726</v>
          </cell>
          <cell r="G321">
            <v>29997</v>
          </cell>
          <cell r="H321" t="str">
            <v>F</v>
          </cell>
          <cell r="I321" t="str">
            <v>针车B3线</v>
          </cell>
          <cell r="J321">
            <v>0</v>
          </cell>
          <cell r="K321">
            <v>0</v>
          </cell>
          <cell r="L321">
            <v>200</v>
          </cell>
          <cell r="M321">
            <v>7.69230769230769</v>
          </cell>
          <cell r="N321">
            <v>5</v>
          </cell>
          <cell r="O321">
            <v>0</v>
          </cell>
          <cell r="P321">
            <v>5</v>
          </cell>
          <cell r="Q321">
            <v>5</v>
          </cell>
          <cell r="R321">
            <v>38.4615384615385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1.9</v>
          </cell>
          <cell r="AO321">
            <v>13</v>
          </cell>
          <cell r="AP321">
            <v>2.5</v>
          </cell>
          <cell r="AQ321">
            <v>55.8615384615385</v>
          </cell>
          <cell r="AR321">
            <v>2</v>
          </cell>
          <cell r="AS321">
            <v>0.5</v>
          </cell>
        </row>
        <row r="321">
          <cell r="AU321">
            <v>0</v>
          </cell>
          <cell r="AV321">
            <v>2</v>
          </cell>
        </row>
        <row r="321">
          <cell r="AX321">
            <v>55.3615384615385</v>
          </cell>
        </row>
        <row r="322">
          <cell r="B322">
            <v>2095</v>
          </cell>
          <cell r="C322" t="str">
            <v>សុន សុវណ្ណរ័ត្ន</v>
          </cell>
          <cell r="D322" t="str">
            <v>SON SOVANROTH</v>
          </cell>
          <cell r="E322">
            <v>44697</v>
          </cell>
          <cell r="F322" t="str">
            <v>090961311</v>
          </cell>
          <cell r="G322">
            <v>37947</v>
          </cell>
          <cell r="H322" t="str">
            <v>F</v>
          </cell>
          <cell r="I322" t="str">
            <v>针车B2线</v>
          </cell>
          <cell r="J322">
            <v>0</v>
          </cell>
          <cell r="K322">
            <v>0</v>
          </cell>
          <cell r="L322">
            <v>200</v>
          </cell>
          <cell r="M322">
            <v>7.69230769230769</v>
          </cell>
          <cell r="N322">
            <v>5</v>
          </cell>
          <cell r="O322">
            <v>0</v>
          </cell>
          <cell r="P322">
            <v>5</v>
          </cell>
          <cell r="Q322">
            <v>5</v>
          </cell>
          <cell r="R322">
            <v>38.4615384615385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1.9</v>
          </cell>
          <cell r="AO322">
            <v>13</v>
          </cell>
          <cell r="AP322">
            <v>2.5</v>
          </cell>
          <cell r="AQ322">
            <v>55.8615384615385</v>
          </cell>
          <cell r="AR322">
            <v>2</v>
          </cell>
          <cell r="AS322">
            <v>0.5</v>
          </cell>
        </row>
        <row r="322">
          <cell r="AU322">
            <v>0</v>
          </cell>
          <cell r="AV322">
            <v>2</v>
          </cell>
        </row>
        <row r="322">
          <cell r="AX322">
            <v>55.3615384615385</v>
          </cell>
        </row>
        <row r="323">
          <cell r="B323">
            <v>1653</v>
          </cell>
          <cell r="C323" t="str">
            <v>ហ៊ន ចន្ទ័ឌី</v>
          </cell>
          <cell r="D323" t="str">
            <v>HORN CHANDY</v>
          </cell>
          <cell r="E323">
            <v>44581</v>
          </cell>
          <cell r="F323">
            <v>100994308</v>
          </cell>
          <cell r="G323">
            <v>34792</v>
          </cell>
          <cell r="H323" t="str">
            <v>F</v>
          </cell>
          <cell r="I323" t="str">
            <v>针车B2线</v>
          </cell>
          <cell r="J323">
            <v>0</v>
          </cell>
          <cell r="K323">
            <v>0</v>
          </cell>
          <cell r="L323">
            <v>200</v>
          </cell>
          <cell r="M323">
            <v>7.69230769230769</v>
          </cell>
          <cell r="N323">
            <v>5</v>
          </cell>
          <cell r="O323">
            <v>0</v>
          </cell>
          <cell r="P323">
            <v>5</v>
          </cell>
          <cell r="Q323">
            <v>5</v>
          </cell>
          <cell r="R323">
            <v>38.4615384615385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1.9</v>
          </cell>
          <cell r="AO323">
            <v>13</v>
          </cell>
          <cell r="AP323">
            <v>2.5</v>
          </cell>
          <cell r="AQ323">
            <v>55.8615384615385</v>
          </cell>
          <cell r="AR323">
            <v>2</v>
          </cell>
          <cell r="AS323">
            <v>0.5</v>
          </cell>
        </row>
        <row r="323">
          <cell r="AU323">
            <v>0</v>
          </cell>
          <cell r="AV323">
            <v>2</v>
          </cell>
        </row>
        <row r="323">
          <cell r="AX323">
            <v>55.3615384615385</v>
          </cell>
        </row>
        <row r="324">
          <cell r="B324">
            <v>1343</v>
          </cell>
          <cell r="C324" t="str">
            <v>ភឿន វាសនា</v>
          </cell>
          <cell r="D324" t="str">
            <v>PHOEUN VEASAN</v>
          </cell>
          <cell r="E324">
            <v>44505</v>
          </cell>
          <cell r="F324">
            <v>90658636</v>
          </cell>
          <cell r="G324">
            <v>30322</v>
          </cell>
          <cell r="H324" t="str">
            <v>F</v>
          </cell>
          <cell r="I324" t="str">
            <v>针车B2线</v>
          </cell>
          <cell r="J324">
            <v>0</v>
          </cell>
          <cell r="K324">
            <v>0</v>
          </cell>
          <cell r="L324">
            <v>200</v>
          </cell>
          <cell r="M324">
            <v>7.69230769230769</v>
          </cell>
          <cell r="N324">
            <v>3</v>
          </cell>
          <cell r="O324">
            <v>0</v>
          </cell>
          <cell r="P324">
            <v>3</v>
          </cell>
          <cell r="Q324">
            <v>3</v>
          </cell>
          <cell r="R324">
            <v>23.0769230769231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1.1</v>
          </cell>
          <cell r="AO324">
            <v>13</v>
          </cell>
          <cell r="AP324">
            <v>1.5</v>
          </cell>
          <cell r="AQ324">
            <v>38.6769230769231</v>
          </cell>
          <cell r="AR324">
            <v>2</v>
          </cell>
          <cell r="AS324">
            <v>0.5</v>
          </cell>
        </row>
        <row r="324">
          <cell r="AU324">
            <v>0</v>
          </cell>
          <cell r="AV324">
            <v>2</v>
          </cell>
        </row>
        <row r="324">
          <cell r="AX324">
            <v>38.1769230769231</v>
          </cell>
        </row>
        <row r="325">
          <cell r="B325">
            <v>1520</v>
          </cell>
          <cell r="C325" t="str">
            <v>ពៅ ស្រីរ៉ា</v>
          </cell>
          <cell r="D325" t="str">
            <v>PEOU SREYEA</v>
          </cell>
          <cell r="E325">
            <v>44558</v>
          </cell>
          <cell r="F325">
            <v>90957835</v>
          </cell>
          <cell r="G325">
            <v>37474</v>
          </cell>
          <cell r="H325" t="str">
            <v>F</v>
          </cell>
          <cell r="I325" t="str">
            <v>针车A2线</v>
          </cell>
          <cell r="J325">
            <v>0</v>
          </cell>
          <cell r="K325">
            <v>0</v>
          </cell>
          <cell r="L325">
            <v>200</v>
          </cell>
          <cell r="M325">
            <v>7.69230769230769</v>
          </cell>
          <cell r="N325">
            <v>6</v>
          </cell>
          <cell r="O325">
            <v>0</v>
          </cell>
          <cell r="P325">
            <v>6</v>
          </cell>
          <cell r="Q325">
            <v>6</v>
          </cell>
          <cell r="R325">
            <v>46.1538461538462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2.3</v>
          </cell>
          <cell r="AO325">
            <v>13</v>
          </cell>
          <cell r="AP325">
            <v>3</v>
          </cell>
          <cell r="AQ325">
            <v>64.4538461538462</v>
          </cell>
          <cell r="AR325">
            <v>2</v>
          </cell>
          <cell r="AS325">
            <v>0.5</v>
          </cell>
        </row>
        <row r="325">
          <cell r="AU325">
            <v>0</v>
          </cell>
          <cell r="AV325">
            <v>2</v>
          </cell>
        </row>
        <row r="325">
          <cell r="AX325">
            <v>63.9538461538462</v>
          </cell>
        </row>
        <row r="326">
          <cell r="B326">
            <v>1649</v>
          </cell>
          <cell r="C326" t="str">
            <v>ស៊ឹង សុដា</v>
          </cell>
          <cell r="D326" t="str">
            <v>SOENG SODA</v>
          </cell>
          <cell r="E326">
            <v>44581</v>
          </cell>
          <cell r="F326">
            <v>90869178</v>
          </cell>
          <cell r="G326">
            <v>29615</v>
          </cell>
          <cell r="H326" t="str">
            <v>F</v>
          </cell>
          <cell r="I326" t="str">
            <v>针车B2线</v>
          </cell>
          <cell r="J326">
            <v>0</v>
          </cell>
          <cell r="K326">
            <v>0</v>
          </cell>
          <cell r="L326">
            <v>200</v>
          </cell>
          <cell r="M326">
            <v>7.69230769230769</v>
          </cell>
          <cell r="N326">
            <v>4</v>
          </cell>
          <cell r="O326">
            <v>0</v>
          </cell>
          <cell r="P326">
            <v>4</v>
          </cell>
          <cell r="Q326">
            <v>4</v>
          </cell>
          <cell r="R326">
            <v>30.7692307692308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1.5</v>
          </cell>
          <cell r="AO326">
            <v>13</v>
          </cell>
          <cell r="AP326">
            <v>2</v>
          </cell>
          <cell r="AQ326">
            <v>47.2692307692308</v>
          </cell>
          <cell r="AR326">
            <v>2</v>
          </cell>
          <cell r="AS326">
            <v>0.5</v>
          </cell>
        </row>
        <row r="326">
          <cell r="AU326">
            <v>0</v>
          </cell>
          <cell r="AV326">
            <v>2</v>
          </cell>
        </row>
        <row r="326">
          <cell r="AX326">
            <v>46.7692307692308</v>
          </cell>
        </row>
        <row r="327">
          <cell r="B327">
            <v>1679</v>
          </cell>
          <cell r="C327" t="str">
            <v>ម៉ើ សាត</v>
          </cell>
          <cell r="D327" t="str">
            <v>MOEU SAT</v>
          </cell>
          <cell r="E327">
            <v>44585</v>
          </cell>
          <cell r="F327">
            <v>90832275</v>
          </cell>
          <cell r="G327">
            <v>36329</v>
          </cell>
          <cell r="H327" t="str">
            <v>F</v>
          </cell>
          <cell r="I327" t="str">
            <v>针车B1线</v>
          </cell>
          <cell r="J327">
            <v>0</v>
          </cell>
          <cell r="K327">
            <v>0</v>
          </cell>
          <cell r="L327">
            <v>200</v>
          </cell>
          <cell r="M327">
            <v>7.69230769230769</v>
          </cell>
          <cell r="N327">
            <v>5</v>
          </cell>
          <cell r="O327">
            <v>0</v>
          </cell>
          <cell r="P327">
            <v>5</v>
          </cell>
          <cell r="Q327">
            <v>5</v>
          </cell>
          <cell r="R327">
            <v>38.4615384615385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1.9</v>
          </cell>
          <cell r="AO327">
            <v>13</v>
          </cell>
          <cell r="AP327">
            <v>2.5</v>
          </cell>
          <cell r="AQ327">
            <v>55.8615384615385</v>
          </cell>
          <cell r="AR327">
            <v>2</v>
          </cell>
          <cell r="AS327">
            <v>0.5</v>
          </cell>
        </row>
        <row r="327">
          <cell r="AU327">
            <v>0</v>
          </cell>
          <cell r="AV327">
            <v>2</v>
          </cell>
        </row>
        <row r="327">
          <cell r="AX327">
            <v>55.3615384615385</v>
          </cell>
        </row>
        <row r="328">
          <cell r="B328">
            <v>1680</v>
          </cell>
          <cell r="C328" t="str">
            <v>ប៉ែន សុខអូន</v>
          </cell>
          <cell r="D328" t="str">
            <v>PEN SOKAUN</v>
          </cell>
          <cell r="E328">
            <v>44585</v>
          </cell>
          <cell r="F328">
            <v>90722093</v>
          </cell>
          <cell r="G328">
            <v>30897</v>
          </cell>
          <cell r="H328" t="str">
            <v>F</v>
          </cell>
          <cell r="I328" t="str">
            <v>针车B1线</v>
          </cell>
          <cell r="J328">
            <v>0</v>
          </cell>
          <cell r="K328">
            <v>0</v>
          </cell>
          <cell r="L328">
            <v>200</v>
          </cell>
          <cell r="M328">
            <v>7.69230769230769</v>
          </cell>
          <cell r="N328">
            <v>5</v>
          </cell>
          <cell r="O328">
            <v>0</v>
          </cell>
          <cell r="P328">
            <v>5</v>
          </cell>
          <cell r="Q328">
            <v>5</v>
          </cell>
          <cell r="R328">
            <v>38.4615384615385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1.9</v>
          </cell>
          <cell r="AO328">
            <v>13</v>
          </cell>
          <cell r="AP328">
            <v>2.5</v>
          </cell>
          <cell r="AQ328">
            <v>55.8615384615385</v>
          </cell>
          <cell r="AR328">
            <v>2</v>
          </cell>
          <cell r="AS328">
            <v>0.5</v>
          </cell>
        </row>
        <row r="328">
          <cell r="AU328">
            <v>0</v>
          </cell>
          <cell r="AV328">
            <v>2</v>
          </cell>
        </row>
        <row r="328">
          <cell r="AX328">
            <v>55.3615384615385</v>
          </cell>
        </row>
        <row r="329">
          <cell r="B329">
            <v>1858</v>
          </cell>
          <cell r="C329" t="str">
            <v>ចាប ចាន់</v>
          </cell>
          <cell r="D329" t="str">
            <v>CHAB CHAN</v>
          </cell>
          <cell r="E329">
            <v>44614</v>
          </cell>
          <cell r="F329">
            <v>90669651</v>
          </cell>
          <cell r="G329">
            <v>34887</v>
          </cell>
          <cell r="H329" t="str">
            <v>F</v>
          </cell>
          <cell r="I329" t="str">
            <v>针车B1线</v>
          </cell>
          <cell r="J329">
            <v>0</v>
          </cell>
          <cell r="K329">
            <v>0</v>
          </cell>
          <cell r="L329">
            <v>200</v>
          </cell>
          <cell r="M329">
            <v>7.69230769230769</v>
          </cell>
          <cell r="N329">
            <v>5</v>
          </cell>
          <cell r="O329">
            <v>0</v>
          </cell>
          <cell r="P329">
            <v>5</v>
          </cell>
          <cell r="Q329">
            <v>5</v>
          </cell>
          <cell r="R329">
            <v>38.4615384615385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1.9</v>
          </cell>
          <cell r="AO329">
            <v>13</v>
          </cell>
          <cell r="AP329">
            <v>2.5</v>
          </cell>
          <cell r="AQ329">
            <v>55.8615384615385</v>
          </cell>
          <cell r="AR329">
            <v>2</v>
          </cell>
          <cell r="AS329">
            <v>0.5</v>
          </cell>
        </row>
        <row r="329">
          <cell r="AU329">
            <v>0</v>
          </cell>
          <cell r="AV329">
            <v>2</v>
          </cell>
        </row>
        <row r="329">
          <cell r="AX329">
            <v>55.3615384615385</v>
          </cell>
        </row>
        <row r="330">
          <cell r="B330">
            <v>2026</v>
          </cell>
          <cell r="C330" t="str">
            <v>ម៉ៃ ស្រី​ណែត</v>
          </cell>
          <cell r="D330" t="str">
            <v>MAI SREYNET</v>
          </cell>
          <cell r="E330">
            <v>44670</v>
          </cell>
          <cell r="F330" t="str">
            <v>090873603</v>
          </cell>
          <cell r="G330">
            <v>35826</v>
          </cell>
          <cell r="H330" t="str">
            <v>F</v>
          </cell>
          <cell r="I330" t="e">
            <v>#N/A</v>
          </cell>
          <cell r="J330">
            <v>0</v>
          </cell>
          <cell r="K330">
            <v>0</v>
          </cell>
          <cell r="L330">
            <v>200</v>
          </cell>
          <cell r="M330">
            <v>7.69230769230769</v>
          </cell>
          <cell r="N330">
            <v>5</v>
          </cell>
          <cell r="O330">
            <v>0</v>
          </cell>
          <cell r="P330">
            <v>5</v>
          </cell>
          <cell r="Q330">
            <v>5</v>
          </cell>
          <cell r="R330">
            <v>38.4615384615385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1.9</v>
          </cell>
          <cell r="AO330">
            <v>13</v>
          </cell>
          <cell r="AP330">
            <v>2.5</v>
          </cell>
          <cell r="AQ330">
            <v>55.8615384615385</v>
          </cell>
          <cell r="AR330">
            <v>2</v>
          </cell>
          <cell r="AS330">
            <v>0.5</v>
          </cell>
        </row>
        <row r="330">
          <cell r="AU330">
            <v>0</v>
          </cell>
          <cell r="AV330">
            <v>2</v>
          </cell>
        </row>
        <row r="330">
          <cell r="AX330">
            <v>55.3615384615385</v>
          </cell>
        </row>
        <row r="331">
          <cell r="B331">
            <v>2276</v>
          </cell>
          <cell r="C331" t="str">
            <v>កើត ធីតា</v>
          </cell>
          <cell r="D331" t="str">
            <v>KOEUT THIDA</v>
          </cell>
          <cell r="E331">
            <v>44833</v>
          </cell>
          <cell r="F331" t="str">
            <v>090622787</v>
          </cell>
          <cell r="G331">
            <v>35770</v>
          </cell>
          <cell r="H331" t="str">
            <v>F</v>
          </cell>
          <cell r="I331" t="str">
            <v>针车B2线</v>
          </cell>
          <cell r="J331">
            <v>0</v>
          </cell>
          <cell r="K331">
            <v>0</v>
          </cell>
          <cell r="L331">
            <v>200</v>
          </cell>
          <cell r="M331">
            <v>7.69230769230769</v>
          </cell>
          <cell r="N331">
            <v>3</v>
          </cell>
          <cell r="O331">
            <v>0</v>
          </cell>
          <cell r="P331">
            <v>3</v>
          </cell>
          <cell r="Q331">
            <v>5</v>
          </cell>
          <cell r="R331">
            <v>23.0769230769231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2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1.1</v>
          </cell>
          <cell r="AO331">
            <v>13</v>
          </cell>
          <cell r="AP331">
            <v>1.5</v>
          </cell>
          <cell r="AQ331">
            <v>38.6769230769231</v>
          </cell>
        </row>
        <row r="331">
          <cell r="AS331">
            <v>0.5</v>
          </cell>
        </row>
        <row r="331">
          <cell r="AU331">
            <v>0</v>
          </cell>
          <cell r="AV331">
            <v>2</v>
          </cell>
        </row>
        <row r="331">
          <cell r="AX331">
            <v>36.1769230769231</v>
          </cell>
        </row>
        <row r="332">
          <cell r="B332">
            <v>2277</v>
          </cell>
          <cell r="C332" t="str">
            <v>ឃុន រីណា</v>
          </cell>
          <cell r="D332" t="str">
            <v>KHUN RINA</v>
          </cell>
          <cell r="E332">
            <v>44833</v>
          </cell>
          <cell r="F332" t="str">
            <v>090940047</v>
          </cell>
          <cell r="G332">
            <v>37655</v>
          </cell>
          <cell r="H332" t="str">
            <v>F</v>
          </cell>
          <cell r="I332" t="e">
            <v>#N/A</v>
          </cell>
          <cell r="J332">
            <v>0</v>
          </cell>
          <cell r="K332">
            <v>0</v>
          </cell>
          <cell r="L332">
            <v>200</v>
          </cell>
          <cell r="M332">
            <v>7.69230769230769</v>
          </cell>
          <cell r="N332">
            <v>4</v>
          </cell>
          <cell r="O332">
            <v>0</v>
          </cell>
          <cell r="P332">
            <v>4</v>
          </cell>
          <cell r="Q332">
            <v>5</v>
          </cell>
          <cell r="R332">
            <v>30.7692307692308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1.5</v>
          </cell>
          <cell r="AO332">
            <v>13</v>
          </cell>
          <cell r="AP332">
            <v>2</v>
          </cell>
          <cell r="AQ332">
            <v>47.2692307692308</v>
          </cell>
        </row>
        <row r="332">
          <cell r="AS332">
            <v>0.5</v>
          </cell>
        </row>
        <row r="332">
          <cell r="AU332">
            <v>0</v>
          </cell>
          <cell r="AV332">
            <v>2</v>
          </cell>
        </row>
        <row r="332">
          <cell r="AX332">
            <v>44.7692307692308</v>
          </cell>
        </row>
        <row r="333">
          <cell r="B333">
            <v>1655</v>
          </cell>
          <cell r="C333" t="str">
            <v>សេង សួគា៍</v>
          </cell>
          <cell r="D333" t="str">
            <v>SENGSOUKEA</v>
          </cell>
          <cell r="E333">
            <v>44581</v>
          </cell>
          <cell r="F333">
            <v>90482892</v>
          </cell>
          <cell r="G333">
            <v>28126</v>
          </cell>
          <cell r="H333" t="str">
            <v>F</v>
          </cell>
          <cell r="I333" t="str">
            <v>针车B2线</v>
          </cell>
          <cell r="J333">
            <v>0</v>
          </cell>
          <cell r="K333">
            <v>0</v>
          </cell>
          <cell r="L333">
            <v>200</v>
          </cell>
          <cell r="M333">
            <v>7.69230769230769</v>
          </cell>
          <cell r="N333">
            <v>5</v>
          </cell>
          <cell r="O333">
            <v>0</v>
          </cell>
          <cell r="P333">
            <v>5</v>
          </cell>
          <cell r="Q333">
            <v>5</v>
          </cell>
          <cell r="R333">
            <v>38.4615384615385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1.9</v>
          </cell>
          <cell r="AO333">
            <v>13</v>
          </cell>
          <cell r="AP333">
            <v>2.5</v>
          </cell>
          <cell r="AQ333">
            <v>55.8615384615385</v>
          </cell>
          <cell r="AR333">
            <v>2</v>
          </cell>
          <cell r="AS333">
            <v>0.5</v>
          </cell>
        </row>
        <row r="333">
          <cell r="AU333">
            <v>0</v>
          </cell>
          <cell r="AV333">
            <v>2</v>
          </cell>
        </row>
        <row r="333">
          <cell r="AX333">
            <v>55.3615384615385</v>
          </cell>
        </row>
        <row r="334">
          <cell r="B334">
            <v>1719</v>
          </cell>
          <cell r="C334" t="str">
            <v>ប៊ុន វាស្នា</v>
          </cell>
          <cell r="D334" t="str">
            <v>BUN VESNA</v>
          </cell>
          <cell r="E334">
            <v>44587</v>
          </cell>
          <cell r="F334">
            <v>90738025</v>
          </cell>
          <cell r="G334">
            <v>34610</v>
          </cell>
          <cell r="H334" t="str">
            <v>F</v>
          </cell>
          <cell r="I334" t="str">
            <v>针车B2线</v>
          </cell>
          <cell r="J334">
            <v>0</v>
          </cell>
          <cell r="K334">
            <v>0</v>
          </cell>
          <cell r="L334">
            <v>200</v>
          </cell>
          <cell r="M334">
            <v>7.69230769230769</v>
          </cell>
          <cell r="N334">
            <v>5</v>
          </cell>
          <cell r="O334">
            <v>0</v>
          </cell>
          <cell r="P334">
            <v>5</v>
          </cell>
          <cell r="Q334">
            <v>5</v>
          </cell>
          <cell r="R334">
            <v>38.4615384615385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1.9</v>
          </cell>
          <cell r="AO334">
            <v>13</v>
          </cell>
          <cell r="AP334">
            <v>2.5</v>
          </cell>
          <cell r="AQ334">
            <v>55.8615384615385</v>
          </cell>
          <cell r="AR334">
            <v>2</v>
          </cell>
          <cell r="AS334">
            <v>0.5</v>
          </cell>
        </row>
        <row r="334">
          <cell r="AU334">
            <v>0</v>
          </cell>
          <cell r="AV334">
            <v>2</v>
          </cell>
        </row>
        <row r="334">
          <cell r="AX334">
            <v>55.3615384615385</v>
          </cell>
        </row>
        <row r="335">
          <cell r="B335">
            <v>1724</v>
          </cell>
          <cell r="C335" t="str">
            <v>សេក ខៀវ</v>
          </cell>
          <cell r="D335" t="str">
            <v>SEK KEV</v>
          </cell>
          <cell r="E335">
            <v>44588</v>
          </cell>
          <cell r="F335">
            <v>90582579</v>
          </cell>
          <cell r="G335">
            <v>31818</v>
          </cell>
          <cell r="H335" t="str">
            <v>F</v>
          </cell>
          <cell r="I335" t="str">
            <v>针车B2线</v>
          </cell>
          <cell r="J335">
            <v>0</v>
          </cell>
          <cell r="K335">
            <v>0</v>
          </cell>
          <cell r="L335">
            <v>200</v>
          </cell>
          <cell r="M335">
            <v>7.69230769230769</v>
          </cell>
          <cell r="N335">
            <v>5</v>
          </cell>
          <cell r="O335">
            <v>0</v>
          </cell>
          <cell r="P335">
            <v>5</v>
          </cell>
          <cell r="Q335">
            <v>5</v>
          </cell>
          <cell r="R335">
            <v>38.4615384615385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1.9</v>
          </cell>
          <cell r="AO335">
            <v>13</v>
          </cell>
          <cell r="AP335">
            <v>2.5</v>
          </cell>
          <cell r="AQ335">
            <v>55.8615384615385</v>
          </cell>
          <cell r="AR335">
            <v>2</v>
          </cell>
          <cell r="AS335">
            <v>0.5</v>
          </cell>
        </row>
        <row r="335">
          <cell r="AU335">
            <v>0</v>
          </cell>
          <cell r="AV335">
            <v>2</v>
          </cell>
        </row>
        <row r="335">
          <cell r="AX335">
            <v>55.3615384615385</v>
          </cell>
        </row>
        <row r="336">
          <cell r="B336">
            <v>1733</v>
          </cell>
          <cell r="C336" t="str">
            <v>សុវណ្ណ ណាក់</v>
          </cell>
          <cell r="D336" t="str">
            <v>SOVAN NAK</v>
          </cell>
          <cell r="E336">
            <v>44589</v>
          </cell>
          <cell r="F336">
            <v>90634407</v>
          </cell>
          <cell r="G336">
            <v>30393</v>
          </cell>
          <cell r="H336" t="str">
            <v>F</v>
          </cell>
          <cell r="I336" t="str">
            <v>针车B1线</v>
          </cell>
          <cell r="J336">
            <v>0</v>
          </cell>
          <cell r="K336">
            <v>0</v>
          </cell>
          <cell r="L336">
            <v>200</v>
          </cell>
          <cell r="M336">
            <v>7.69230769230769</v>
          </cell>
          <cell r="N336">
            <v>5</v>
          </cell>
          <cell r="O336">
            <v>0</v>
          </cell>
          <cell r="P336">
            <v>5</v>
          </cell>
          <cell r="Q336">
            <v>5</v>
          </cell>
          <cell r="R336">
            <v>38.4615384615385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1.9</v>
          </cell>
          <cell r="AO336">
            <v>13</v>
          </cell>
          <cell r="AP336">
            <v>2.5</v>
          </cell>
          <cell r="AQ336">
            <v>55.8615384615385</v>
          </cell>
          <cell r="AR336">
            <v>2</v>
          </cell>
          <cell r="AS336">
            <v>0.5</v>
          </cell>
        </row>
        <row r="336">
          <cell r="AU336">
            <v>0</v>
          </cell>
          <cell r="AV336">
            <v>2</v>
          </cell>
        </row>
        <row r="336">
          <cell r="AX336">
            <v>55.3615384615385</v>
          </cell>
        </row>
        <row r="337">
          <cell r="B337">
            <v>1736</v>
          </cell>
          <cell r="C337" t="str">
            <v>អ៊ុន រតនះ</v>
          </cell>
          <cell r="D337" t="str">
            <v>UN RATANAK</v>
          </cell>
          <cell r="E337">
            <v>44589</v>
          </cell>
          <cell r="F337">
            <v>90899754</v>
          </cell>
          <cell r="G337">
            <v>37105</v>
          </cell>
          <cell r="H337" t="str">
            <v>M</v>
          </cell>
          <cell r="I337" t="str">
            <v>针车B2线</v>
          </cell>
          <cell r="J337">
            <v>0</v>
          </cell>
          <cell r="K337">
            <v>0</v>
          </cell>
          <cell r="L337">
            <v>200</v>
          </cell>
          <cell r="M337">
            <v>7.69230769230769</v>
          </cell>
          <cell r="N337">
            <v>5</v>
          </cell>
          <cell r="O337">
            <v>0</v>
          </cell>
          <cell r="P337">
            <v>5</v>
          </cell>
          <cell r="Q337">
            <v>5</v>
          </cell>
          <cell r="R337">
            <v>38.4615384615385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1.9</v>
          </cell>
          <cell r="AO337">
            <v>13</v>
          </cell>
          <cell r="AP337">
            <v>2.5</v>
          </cell>
          <cell r="AQ337">
            <v>55.8615384615385</v>
          </cell>
          <cell r="AR337">
            <v>2</v>
          </cell>
          <cell r="AS337">
            <v>0.5</v>
          </cell>
        </row>
        <row r="337">
          <cell r="AU337">
            <v>0</v>
          </cell>
          <cell r="AV337">
            <v>2</v>
          </cell>
        </row>
        <row r="337">
          <cell r="AX337">
            <v>55.3615384615385</v>
          </cell>
        </row>
        <row r="338">
          <cell r="B338">
            <v>2278</v>
          </cell>
          <cell r="C338" t="str">
            <v>អ៊ុន រដ្ឋា</v>
          </cell>
          <cell r="D338" t="str">
            <v>UN RATHA</v>
          </cell>
          <cell r="E338">
            <v>44833</v>
          </cell>
          <cell r="F338" t="str">
            <v>090547372</v>
          </cell>
          <cell r="G338">
            <v>35977</v>
          </cell>
          <cell r="H338" t="str">
            <v>F</v>
          </cell>
          <cell r="I338" t="e">
            <v>#N/A</v>
          </cell>
          <cell r="J338">
            <v>0</v>
          </cell>
          <cell r="K338">
            <v>0</v>
          </cell>
          <cell r="L338">
            <v>200</v>
          </cell>
          <cell r="M338">
            <v>7.69230769230769</v>
          </cell>
          <cell r="N338">
            <v>5</v>
          </cell>
          <cell r="O338">
            <v>0</v>
          </cell>
          <cell r="P338">
            <v>5</v>
          </cell>
          <cell r="Q338">
            <v>5</v>
          </cell>
          <cell r="R338">
            <v>38.4615384615385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1.9</v>
          </cell>
          <cell r="AO338">
            <v>13</v>
          </cell>
          <cell r="AP338">
            <v>2.5</v>
          </cell>
          <cell r="AQ338">
            <v>55.8615384615385</v>
          </cell>
        </row>
        <row r="338">
          <cell r="AS338">
            <v>0.5</v>
          </cell>
        </row>
        <row r="338">
          <cell r="AU338">
            <v>0</v>
          </cell>
          <cell r="AV338">
            <v>2</v>
          </cell>
        </row>
        <row r="338">
          <cell r="AX338">
            <v>53.3615384615385</v>
          </cell>
        </row>
        <row r="339">
          <cell r="B339" t="str">
            <v>合计：</v>
          </cell>
          <cell r="C339" t="str">
            <v>针车B6线</v>
          </cell>
          <cell r="D339">
            <v>18</v>
          </cell>
        </row>
        <row r="339">
          <cell r="L339">
            <v>3600</v>
          </cell>
          <cell r="M339">
            <v>138.461538461538</v>
          </cell>
          <cell r="N339">
            <v>85</v>
          </cell>
          <cell r="O339">
            <v>0</v>
          </cell>
          <cell r="P339">
            <v>85</v>
          </cell>
          <cell r="Q339">
            <v>88</v>
          </cell>
          <cell r="R339">
            <v>653.846153846154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3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32.2</v>
          </cell>
          <cell r="AO339">
            <v>234</v>
          </cell>
          <cell r="AP339">
            <v>42.5</v>
          </cell>
          <cell r="AQ339">
            <v>962.546153846154</v>
          </cell>
          <cell r="AR339">
            <v>30</v>
          </cell>
          <cell r="AS339">
            <v>9</v>
          </cell>
          <cell r="AT339">
            <v>0</v>
          </cell>
          <cell r="AU339">
            <v>0</v>
          </cell>
          <cell r="AV339">
            <v>36</v>
          </cell>
          <cell r="AW339">
            <v>0</v>
          </cell>
          <cell r="AX339">
            <v>947.546153846154</v>
          </cell>
        </row>
        <row r="340">
          <cell r="B340">
            <v>1206</v>
          </cell>
          <cell r="C340" t="str">
            <v>ជឹម វ៉ាន់រី</v>
          </cell>
          <cell r="D340" t="str">
            <v>CHOEM VANRY</v>
          </cell>
          <cell r="E340">
            <v>44453</v>
          </cell>
          <cell r="F340" t="str">
            <v>090947461</v>
          </cell>
          <cell r="G340">
            <v>37431</v>
          </cell>
          <cell r="H340" t="str">
            <v>F</v>
          </cell>
          <cell r="I340" t="str">
            <v>针车B3线</v>
          </cell>
          <cell r="J340">
            <v>0</v>
          </cell>
          <cell r="K340">
            <v>0</v>
          </cell>
          <cell r="L340">
            <v>200</v>
          </cell>
          <cell r="M340">
            <v>7.69230769230769</v>
          </cell>
          <cell r="N340">
            <v>4</v>
          </cell>
          <cell r="O340">
            <v>0</v>
          </cell>
          <cell r="P340">
            <v>4</v>
          </cell>
          <cell r="Q340">
            <v>5</v>
          </cell>
          <cell r="R340">
            <v>30.7692307692308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1.5</v>
          </cell>
          <cell r="AO340">
            <v>13</v>
          </cell>
          <cell r="AP340">
            <v>2</v>
          </cell>
          <cell r="AQ340">
            <v>47.2692307692308</v>
          </cell>
          <cell r="AR340">
            <v>2</v>
          </cell>
          <cell r="AS340">
            <v>0.5</v>
          </cell>
        </row>
        <row r="340">
          <cell r="AU340">
            <v>0</v>
          </cell>
          <cell r="AV340">
            <v>2</v>
          </cell>
        </row>
        <row r="340">
          <cell r="AX340">
            <v>46.7692307692308</v>
          </cell>
        </row>
        <row r="341">
          <cell r="B341">
            <v>1231</v>
          </cell>
          <cell r="C341" t="str">
            <v>កើត ចាន់ដារ៉ា</v>
          </cell>
          <cell r="D341" t="str">
            <v>KOEUTH CHANDARA</v>
          </cell>
          <cell r="E341">
            <v>44482</v>
          </cell>
          <cell r="F341" t="str">
            <v>090622789</v>
          </cell>
          <cell r="G341">
            <v>34469</v>
          </cell>
          <cell r="H341" t="str">
            <v>F</v>
          </cell>
          <cell r="I341" t="str">
            <v>针车B2线</v>
          </cell>
          <cell r="J341">
            <v>0</v>
          </cell>
          <cell r="K341">
            <v>0</v>
          </cell>
          <cell r="L341">
            <v>200</v>
          </cell>
          <cell r="M341">
            <v>7.69230769230769</v>
          </cell>
          <cell r="N341">
            <v>5</v>
          </cell>
          <cell r="O341">
            <v>0</v>
          </cell>
          <cell r="P341">
            <v>5</v>
          </cell>
          <cell r="Q341">
            <v>5</v>
          </cell>
          <cell r="R341">
            <v>38.4615384615385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1.9</v>
          </cell>
          <cell r="AO341">
            <v>13</v>
          </cell>
          <cell r="AP341">
            <v>2.5</v>
          </cell>
          <cell r="AQ341">
            <v>55.8615384615385</v>
          </cell>
          <cell r="AR341">
            <v>2</v>
          </cell>
          <cell r="AS341">
            <v>0.5</v>
          </cell>
        </row>
        <row r="341">
          <cell r="AU341">
            <v>0</v>
          </cell>
          <cell r="AV341">
            <v>2</v>
          </cell>
        </row>
        <row r="341">
          <cell r="AX341">
            <v>55.3615384615385</v>
          </cell>
        </row>
        <row r="342">
          <cell r="B342">
            <v>1280</v>
          </cell>
          <cell r="C342" t="str">
            <v>ប៊ូ បូផា</v>
          </cell>
          <cell r="D342" t="str">
            <v>BOU BOPHA</v>
          </cell>
          <cell r="E342">
            <v>44488</v>
          </cell>
          <cell r="F342" t="str">
            <v>090911741</v>
          </cell>
          <cell r="G342">
            <v>31481</v>
          </cell>
          <cell r="H342" t="str">
            <v>F</v>
          </cell>
          <cell r="I342" t="e">
            <v>#N/A</v>
          </cell>
          <cell r="J342">
            <v>0</v>
          </cell>
          <cell r="K342">
            <v>0</v>
          </cell>
          <cell r="L342">
            <v>200</v>
          </cell>
          <cell r="M342">
            <v>7.69230769230769</v>
          </cell>
          <cell r="N342">
            <v>4</v>
          </cell>
          <cell r="O342">
            <v>0</v>
          </cell>
          <cell r="P342">
            <v>4</v>
          </cell>
          <cell r="Q342">
            <v>5</v>
          </cell>
          <cell r="R342">
            <v>30.7692307692308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1.5</v>
          </cell>
          <cell r="AO342">
            <v>13</v>
          </cell>
          <cell r="AP342">
            <v>2</v>
          </cell>
          <cell r="AQ342">
            <v>47.2692307692308</v>
          </cell>
          <cell r="AR342">
            <v>2</v>
          </cell>
          <cell r="AS342">
            <v>0.5</v>
          </cell>
        </row>
        <row r="342">
          <cell r="AU342">
            <v>0</v>
          </cell>
          <cell r="AV342">
            <v>2</v>
          </cell>
        </row>
        <row r="342">
          <cell r="AX342">
            <v>46.7692307692308</v>
          </cell>
        </row>
        <row r="343">
          <cell r="B343">
            <v>1207</v>
          </cell>
          <cell r="C343" t="str">
            <v>ហែម សារ៉ាប់</v>
          </cell>
          <cell r="D343" t="str">
            <v>HEM SARAB</v>
          </cell>
          <cell r="E343">
            <v>44453</v>
          </cell>
          <cell r="F343" t="str">
            <v>090947156</v>
          </cell>
          <cell r="G343">
            <v>37721</v>
          </cell>
          <cell r="H343" t="str">
            <v>F</v>
          </cell>
          <cell r="I343" t="str">
            <v>针车B3线</v>
          </cell>
          <cell r="J343">
            <v>0</v>
          </cell>
          <cell r="K343">
            <v>0</v>
          </cell>
          <cell r="L343">
            <v>200</v>
          </cell>
          <cell r="M343">
            <v>7.69230769230769</v>
          </cell>
          <cell r="N343">
            <v>5</v>
          </cell>
          <cell r="O343">
            <v>0</v>
          </cell>
          <cell r="P343">
            <v>5</v>
          </cell>
          <cell r="Q343">
            <v>5</v>
          </cell>
          <cell r="R343">
            <v>38.4615384615385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1.9</v>
          </cell>
          <cell r="AO343">
            <v>13</v>
          </cell>
          <cell r="AP343">
            <v>2.5</v>
          </cell>
          <cell r="AQ343">
            <v>55.8615384615385</v>
          </cell>
          <cell r="AR343">
            <v>2</v>
          </cell>
          <cell r="AS343">
            <v>0.5</v>
          </cell>
        </row>
        <row r="343">
          <cell r="AU343">
            <v>0</v>
          </cell>
          <cell r="AV343">
            <v>2</v>
          </cell>
        </row>
        <row r="343">
          <cell r="AX343">
            <v>55.3615384615385</v>
          </cell>
        </row>
        <row r="344">
          <cell r="B344">
            <v>1276</v>
          </cell>
          <cell r="C344" t="str">
            <v>អ៊ួន សុខុន</v>
          </cell>
          <cell r="D344" t="str">
            <v>UON SAKHON</v>
          </cell>
          <cell r="E344">
            <v>44482</v>
          </cell>
          <cell r="F344" t="str">
            <v>090706514</v>
          </cell>
          <cell r="G344">
            <v>31848</v>
          </cell>
          <cell r="H344" t="str">
            <v>F</v>
          </cell>
          <cell r="I344" t="e">
            <v>#N/A</v>
          </cell>
          <cell r="J344">
            <v>1</v>
          </cell>
          <cell r="K344">
            <v>1</v>
          </cell>
          <cell r="L344">
            <v>200</v>
          </cell>
          <cell r="M344">
            <v>7.69230769230769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13</v>
          </cell>
          <cell r="AP344">
            <v>0</v>
          </cell>
          <cell r="AQ344">
            <v>13</v>
          </cell>
          <cell r="AR344">
            <v>2</v>
          </cell>
          <cell r="AS344">
            <v>0.5</v>
          </cell>
        </row>
        <row r="344">
          <cell r="AU344">
            <v>0</v>
          </cell>
          <cell r="AV344">
            <v>2</v>
          </cell>
        </row>
        <row r="344">
          <cell r="AX344">
            <v>12.5</v>
          </cell>
        </row>
        <row r="345">
          <cell r="B345">
            <v>1386</v>
          </cell>
          <cell r="C345" t="str">
            <v>នាង សៀកណា</v>
          </cell>
          <cell r="D345" t="str">
            <v>NEANG SIEKNA</v>
          </cell>
          <cell r="E345">
            <v>44530</v>
          </cell>
          <cell r="F345">
            <v>90807788</v>
          </cell>
          <cell r="G345">
            <v>32569</v>
          </cell>
          <cell r="H345" t="str">
            <v>F</v>
          </cell>
          <cell r="I345" t="str">
            <v>针车B1线</v>
          </cell>
          <cell r="J345">
            <v>0</v>
          </cell>
          <cell r="K345">
            <v>0</v>
          </cell>
          <cell r="L345">
            <v>200</v>
          </cell>
          <cell r="M345">
            <v>7.69230769230769</v>
          </cell>
          <cell r="N345">
            <v>4</v>
          </cell>
          <cell r="O345">
            <v>0</v>
          </cell>
          <cell r="P345">
            <v>4</v>
          </cell>
          <cell r="Q345">
            <v>5</v>
          </cell>
          <cell r="R345">
            <v>30.7692307692308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1.5</v>
          </cell>
          <cell r="AO345">
            <v>13</v>
          </cell>
          <cell r="AP345">
            <v>2</v>
          </cell>
          <cell r="AQ345">
            <v>47.2692307692308</v>
          </cell>
          <cell r="AR345">
            <v>2</v>
          </cell>
          <cell r="AS345">
            <v>0.5</v>
          </cell>
        </row>
        <row r="345">
          <cell r="AU345">
            <v>0</v>
          </cell>
          <cell r="AV345">
            <v>2</v>
          </cell>
        </row>
        <row r="345">
          <cell r="AX345">
            <v>46.7692307692308</v>
          </cell>
        </row>
        <row r="346">
          <cell r="B346">
            <v>416</v>
          </cell>
          <cell r="C346" t="str">
            <v>ភិន កេត</v>
          </cell>
          <cell r="D346" t="str">
            <v>PHIN KET</v>
          </cell>
          <cell r="E346">
            <v>44118</v>
          </cell>
          <cell r="F346" t="str">
            <v>090609667</v>
          </cell>
          <cell r="G346">
            <v>35219</v>
          </cell>
          <cell r="H346" t="str">
            <v>F</v>
          </cell>
          <cell r="I346" t="str">
            <v>针车B1线</v>
          </cell>
          <cell r="J346">
            <v>0</v>
          </cell>
          <cell r="K346">
            <v>1</v>
          </cell>
          <cell r="L346">
            <v>200</v>
          </cell>
          <cell r="M346">
            <v>7.69230769230769</v>
          </cell>
          <cell r="N346">
            <v>5</v>
          </cell>
          <cell r="O346">
            <v>0</v>
          </cell>
          <cell r="P346">
            <v>5</v>
          </cell>
          <cell r="Q346">
            <v>5</v>
          </cell>
          <cell r="R346">
            <v>38.4615384615385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1.9</v>
          </cell>
          <cell r="AO346">
            <v>13</v>
          </cell>
          <cell r="AP346">
            <v>2.5</v>
          </cell>
          <cell r="AQ346">
            <v>55.8615384615385</v>
          </cell>
          <cell r="AR346">
            <v>3</v>
          </cell>
          <cell r="AS346">
            <v>0.5</v>
          </cell>
        </row>
        <row r="346">
          <cell r="AU346">
            <v>0</v>
          </cell>
          <cell r="AV346">
            <v>2</v>
          </cell>
        </row>
        <row r="346">
          <cell r="AX346">
            <v>56.3615384615385</v>
          </cell>
        </row>
        <row r="347">
          <cell r="B347">
            <v>1451</v>
          </cell>
          <cell r="C347" t="str">
            <v>ពិន​ បញ្ញា</v>
          </cell>
          <cell r="D347" t="str">
            <v>PIN PANHA</v>
          </cell>
          <cell r="E347">
            <v>44551</v>
          </cell>
          <cell r="F347">
            <v>90954082</v>
          </cell>
          <cell r="G347">
            <v>33798</v>
          </cell>
          <cell r="H347" t="str">
            <v>F</v>
          </cell>
          <cell r="I347" t="str">
            <v>针车B1线</v>
          </cell>
          <cell r="J347">
            <v>0</v>
          </cell>
          <cell r="K347">
            <v>0</v>
          </cell>
          <cell r="L347">
            <v>200</v>
          </cell>
          <cell r="M347">
            <v>7.69230769230769</v>
          </cell>
          <cell r="N347">
            <v>5</v>
          </cell>
          <cell r="O347">
            <v>0</v>
          </cell>
          <cell r="P347">
            <v>5</v>
          </cell>
          <cell r="Q347">
            <v>5</v>
          </cell>
          <cell r="R347">
            <v>38.4615384615385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1.9</v>
          </cell>
          <cell r="AO347">
            <v>13</v>
          </cell>
          <cell r="AP347">
            <v>2.5</v>
          </cell>
          <cell r="AQ347">
            <v>55.8615384615385</v>
          </cell>
          <cell r="AR347">
            <v>2</v>
          </cell>
          <cell r="AS347">
            <v>0.5</v>
          </cell>
        </row>
        <row r="347">
          <cell r="AU347">
            <v>0</v>
          </cell>
          <cell r="AV347">
            <v>2</v>
          </cell>
        </row>
        <row r="347">
          <cell r="AX347">
            <v>55.3615384615385</v>
          </cell>
        </row>
        <row r="348">
          <cell r="B348">
            <v>1546</v>
          </cell>
          <cell r="C348" t="str">
            <v>ទុំ សេដ្ឋា</v>
          </cell>
          <cell r="D348" t="str">
            <v>TUM SETHA</v>
          </cell>
          <cell r="E348">
            <v>44564</v>
          </cell>
          <cell r="F348">
            <v>90893890</v>
          </cell>
          <cell r="G348">
            <v>30670</v>
          </cell>
          <cell r="H348" t="str">
            <v>F</v>
          </cell>
          <cell r="I348" t="str">
            <v>针车B3线</v>
          </cell>
          <cell r="J348">
            <v>0</v>
          </cell>
          <cell r="K348">
            <v>0</v>
          </cell>
          <cell r="L348">
            <v>200</v>
          </cell>
          <cell r="M348">
            <v>7.69230769230769</v>
          </cell>
          <cell r="N348">
            <v>5</v>
          </cell>
          <cell r="O348">
            <v>0</v>
          </cell>
          <cell r="P348">
            <v>5</v>
          </cell>
          <cell r="Q348">
            <v>5</v>
          </cell>
          <cell r="R348">
            <v>38.4615384615385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1.9</v>
          </cell>
          <cell r="AO348">
            <v>13</v>
          </cell>
          <cell r="AP348">
            <v>2.5</v>
          </cell>
          <cell r="AQ348">
            <v>55.8615384615385</v>
          </cell>
          <cell r="AR348">
            <v>2</v>
          </cell>
          <cell r="AS348">
            <v>0.5</v>
          </cell>
        </row>
        <row r="348">
          <cell r="AU348">
            <v>0</v>
          </cell>
          <cell r="AV348">
            <v>2</v>
          </cell>
        </row>
        <row r="348">
          <cell r="AX348">
            <v>55.3615384615385</v>
          </cell>
        </row>
        <row r="349">
          <cell r="B349">
            <v>1545</v>
          </cell>
          <cell r="C349" t="str">
            <v>នួន សាវី</v>
          </cell>
          <cell r="D349" t="str">
            <v>NUON SAVY</v>
          </cell>
          <cell r="E349">
            <v>44565</v>
          </cell>
          <cell r="F349">
            <v>90694324</v>
          </cell>
          <cell r="G349">
            <v>30286</v>
          </cell>
          <cell r="H349" t="str">
            <v>M</v>
          </cell>
          <cell r="I349" t="str">
            <v>针车B1线</v>
          </cell>
          <cell r="J349">
            <v>0</v>
          </cell>
          <cell r="K349">
            <v>0</v>
          </cell>
          <cell r="L349">
            <v>200</v>
          </cell>
          <cell r="M349">
            <v>7.69230769230769</v>
          </cell>
          <cell r="N349">
            <v>5</v>
          </cell>
          <cell r="O349">
            <v>0</v>
          </cell>
          <cell r="P349">
            <v>5</v>
          </cell>
          <cell r="Q349">
            <v>5</v>
          </cell>
          <cell r="R349">
            <v>38.4615384615385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1.9</v>
          </cell>
          <cell r="AO349">
            <v>13</v>
          </cell>
          <cell r="AP349">
            <v>2.5</v>
          </cell>
          <cell r="AQ349">
            <v>55.8615384615385</v>
          </cell>
          <cell r="AR349">
            <v>2</v>
          </cell>
          <cell r="AS349">
            <v>0.5</v>
          </cell>
        </row>
        <row r="349">
          <cell r="AU349">
            <v>0</v>
          </cell>
          <cell r="AV349">
            <v>2</v>
          </cell>
        </row>
        <row r="349">
          <cell r="AX349">
            <v>55.3615384615385</v>
          </cell>
        </row>
        <row r="350">
          <cell r="B350">
            <v>1371</v>
          </cell>
          <cell r="C350" t="str">
            <v>ផន ម៉ាឡៃ</v>
          </cell>
          <cell r="D350" t="str">
            <v>PHORN MALAI</v>
          </cell>
          <cell r="E350">
            <v>44525</v>
          </cell>
          <cell r="F350">
            <v>90705746</v>
          </cell>
          <cell r="G350">
            <v>30756</v>
          </cell>
          <cell r="H350" t="str">
            <v>F</v>
          </cell>
          <cell r="I350" t="str">
            <v>针车B3线</v>
          </cell>
          <cell r="J350">
            <v>0</v>
          </cell>
          <cell r="K350">
            <v>0</v>
          </cell>
          <cell r="L350">
            <v>200</v>
          </cell>
          <cell r="M350">
            <v>7.69230769230769</v>
          </cell>
          <cell r="N350">
            <v>2</v>
          </cell>
          <cell r="O350">
            <v>0</v>
          </cell>
          <cell r="P350">
            <v>2</v>
          </cell>
          <cell r="Q350">
            <v>2</v>
          </cell>
          <cell r="R350">
            <v>15.3846153846154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0.7</v>
          </cell>
          <cell r="AO350">
            <v>13</v>
          </cell>
          <cell r="AP350">
            <v>1</v>
          </cell>
          <cell r="AQ350">
            <v>30.0846153846154</v>
          </cell>
          <cell r="AR350">
            <v>2</v>
          </cell>
          <cell r="AS350">
            <v>0.5</v>
          </cell>
        </row>
        <row r="350">
          <cell r="AU350">
            <v>0</v>
          </cell>
          <cell r="AV350">
            <v>2</v>
          </cell>
        </row>
        <row r="350">
          <cell r="AX350">
            <v>29.5846153846154</v>
          </cell>
        </row>
        <row r="351">
          <cell r="B351">
            <v>2268</v>
          </cell>
          <cell r="C351" t="str">
            <v>មាស សុខសោភា</v>
          </cell>
          <cell r="D351" t="str">
            <v>MEAS SOKSOPHEA</v>
          </cell>
          <cell r="E351">
            <v>44818</v>
          </cell>
          <cell r="F351" t="str">
            <v>090907710</v>
          </cell>
          <cell r="G351">
            <v>36896</v>
          </cell>
          <cell r="H351" t="str">
            <v>F</v>
          </cell>
          <cell r="I351" t="str">
            <v>针车A3线</v>
          </cell>
          <cell r="J351">
            <v>0</v>
          </cell>
          <cell r="K351">
            <v>0</v>
          </cell>
          <cell r="L351">
            <v>200</v>
          </cell>
          <cell r="M351">
            <v>7.69230769230769</v>
          </cell>
          <cell r="N351">
            <v>5</v>
          </cell>
          <cell r="O351">
            <v>0</v>
          </cell>
          <cell r="P351">
            <v>5</v>
          </cell>
          <cell r="Q351">
            <v>5</v>
          </cell>
          <cell r="R351">
            <v>38.4615384615385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1.9</v>
          </cell>
          <cell r="AO351">
            <v>13</v>
          </cell>
          <cell r="AP351">
            <v>2.5</v>
          </cell>
          <cell r="AQ351">
            <v>55.8615384615385</v>
          </cell>
        </row>
        <row r="351">
          <cell r="AS351">
            <v>0.5</v>
          </cell>
        </row>
        <row r="351">
          <cell r="AU351">
            <v>0</v>
          </cell>
          <cell r="AV351">
            <v>2</v>
          </cell>
        </row>
        <row r="351">
          <cell r="AX351">
            <v>53.3615384615385</v>
          </cell>
        </row>
        <row r="352">
          <cell r="B352">
            <v>2270</v>
          </cell>
          <cell r="C352" t="str">
            <v>សុក​ នាង</v>
          </cell>
          <cell r="D352" t="str">
            <v>SOK NEANG</v>
          </cell>
          <cell r="E352">
            <v>44819</v>
          </cell>
          <cell r="F352" t="str">
            <v>090738604</v>
          </cell>
          <cell r="G352">
            <v>30990</v>
          </cell>
          <cell r="H352" t="str">
            <v>F</v>
          </cell>
          <cell r="I352" t="str">
            <v>针车B1线</v>
          </cell>
          <cell r="J352">
            <v>0</v>
          </cell>
          <cell r="K352">
            <v>0</v>
          </cell>
          <cell r="L352">
            <v>200</v>
          </cell>
          <cell r="M352">
            <v>7.69230769230769</v>
          </cell>
          <cell r="N352">
            <v>4</v>
          </cell>
          <cell r="O352">
            <v>0</v>
          </cell>
          <cell r="P352">
            <v>4</v>
          </cell>
          <cell r="Q352">
            <v>5</v>
          </cell>
          <cell r="R352">
            <v>30.7692307692308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1.5</v>
          </cell>
          <cell r="AO352">
            <v>13</v>
          </cell>
          <cell r="AP352">
            <v>2</v>
          </cell>
          <cell r="AQ352">
            <v>47.2692307692308</v>
          </cell>
        </row>
        <row r="352">
          <cell r="AS352">
            <v>0.5</v>
          </cell>
        </row>
        <row r="352">
          <cell r="AU352">
            <v>0</v>
          </cell>
          <cell r="AV352">
            <v>2</v>
          </cell>
        </row>
        <row r="352">
          <cell r="AX352">
            <v>44.7692307692308</v>
          </cell>
        </row>
        <row r="353">
          <cell r="B353">
            <v>2271</v>
          </cell>
          <cell r="C353" t="str">
            <v>កើត សួស្ដី</v>
          </cell>
          <cell r="D353" t="str">
            <v>KOEUT SOUSDEY</v>
          </cell>
          <cell r="E353">
            <v>44820</v>
          </cell>
          <cell r="F353" t="str">
            <v>090848781</v>
          </cell>
          <cell r="G353">
            <v>29348</v>
          </cell>
          <cell r="H353" t="str">
            <v>F</v>
          </cell>
          <cell r="I353" t="str">
            <v>针车B1线</v>
          </cell>
          <cell r="J353">
            <v>0</v>
          </cell>
          <cell r="K353">
            <v>0</v>
          </cell>
          <cell r="L353">
            <v>200</v>
          </cell>
          <cell r="M353">
            <v>7.69230769230769</v>
          </cell>
          <cell r="N353">
            <v>5</v>
          </cell>
          <cell r="O353">
            <v>0</v>
          </cell>
          <cell r="P353">
            <v>5</v>
          </cell>
          <cell r="Q353">
            <v>5</v>
          </cell>
          <cell r="R353">
            <v>38.4615384615385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1.9</v>
          </cell>
          <cell r="AO353">
            <v>13</v>
          </cell>
          <cell r="AP353">
            <v>2.5</v>
          </cell>
          <cell r="AQ353">
            <v>55.8615384615385</v>
          </cell>
        </row>
        <row r="353">
          <cell r="AS353">
            <v>0.5</v>
          </cell>
        </row>
        <row r="353">
          <cell r="AU353">
            <v>0</v>
          </cell>
          <cell r="AV353">
            <v>2</v>
          </cell>
        </row>
        <row r="353">
          <cell r="AX353">
            <v>53.3615384615385</v>
          </cell>
        </row>
        <row r="354">
          <cell r="B354">
            <v>1556</v>
          </cell>
          <cell r="C354" t="str">
            <v>ផាត​ ស្រីពេជ</v>
          </cell>
          <cell r="D354" t="str">
            <v>PHAT SREYPICH</v>
          </cell>
          <cell r="E354">
            <v>44565</v>
          </cell>
          <cell r="F354">
            <v>90957055</v>
          </cell>
          <cell r="G354">
            <v>37983</v>
          </cell>
          <cell r="H354" t="str">
            <v>F</v>
          </cell>
          <cell r="I354" t="str">
            <v>针车B3线</v>
          </cell>
          <cell r="J354">
            <v>0</v>
          </cell>
          <cell r="K354">
            <v>0</v>
          </cell>
          <cell r="L354">
            <v>200</v>
          </cell>
          <cell r="M354">
            <v>7.69230769230769</v>
          </cell>
          <cell r="N354">
            <v>4</v>
          </cell>
          <cell r="O354">
            <v>0</v>
          </cell>
          <cell r="P354">
            <v>4</v>
          </cell>
          <cell r="Q354">
            <v>5</v>
          </cell>
          <cell r="R354">
            <v>30.7692307692308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1.5</v>
          </cell>
          <cell r="AO354">
            <v>13</v>
          </cell>
          <cell r="AP354">
            <v>2</v>
          </cell>
          <cell r="AQ354">
            <v>47.2692307692308</v>
          </cell>
          <cell r="AR354">
            <v>2</v>
          </cell>
          <cell r="AS354">
            <v>0.5</v>
          </cell>
        </row>
        <row r="354">
          <cell r="AU354">
            <v>0</v>
          </cell>
          <cell r="AV354">
            <v>2</v>
          </cell>
        </row>
        <row r="354">
          <cell r="AX354">
            <v>46.7692307692308</v>
          </cell>
        </row>
        <row r="355">
          <cell r="B355" t="str">
            <v>合计：</v>
          </cell>
          <cell r="C355" t="str">
            <v>针车B7线</v>
          </cell>
          <cell r="D355">
            <v>15</v>
          </cell>
        </row>
        <row r="355">
          <cell r="L355">
            <v>3000</v>
          </cell>
          <cell r="M355">
            <v>115.384615384615</v>
          </cell>
          <cell r="N355">
            <v>62</v>
          </cell>
          <cell r="O355">
            <v>0</v>
          </cell>
          <cell r="P355">
            <v>62</v>
          </cell>
          <cell r="Q355">
            <v>68</v>
          </cell>
          <cell r="R355">
            <v>476.923076923077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2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4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23.4</v>
          </cell>
          <cell r="AO355">
            <v>195</v>
          </cell>
          <cell r="AP355">
            <v>31</v>
          </cell>
          <cell r="AQ355">
            <v>726.323076923077</v>
          </cell>
          <cell r="AR355">
            <v>25</v>
          </cell>
          <cell r="AS355">
            <v>7.5</v>
          </cell>
          <cell r="AT355">
            <v>0</v>
          </cell>
          <cell r="AU355">
            <v>0</v>
          </cell>
          <cell r="AV355">
            <v>30</v>
          </cell>
          <cell r="AW355">
            <v>0</v>
          </cell>
          <cell r="AX355">
            <v>713.823076923077</v>
          </cell>
        </row>
        <row r="356">
          <cell r="B356">
            <v>710</v>
          </cell>
          <cell r="C356" t="str">
            <v>ហ៊ី គុំ</v>
          </cell>
          <cell r="D356" t="str">
            <v>HY KUM</v>
          </cell>
          <cell r="E356">
            <v>44214</v>
          </cell>
          <cell r="F356" t="str">
            <v>061515342</v>
          </cell>
          <cell r="G356">
            <v>34123</v>
          </cell>
          <cell r="H356" t="str">
            <v>F</v>
          </cell>
          <cell r="I356" t="str">
            <v>电脑车</v>
          </cell>
          <cell r="J356">
            <v>0</v>
          </cell>
          <cell r="K356">
            <v>0</v>
          </cell>
          <cell r="L356">
            <v>200</v>
          </cell>
          <cell r="M356">
            <v>7.69230769230769</v>
          </cell>
          <cell r="N356">
            <v>6</v>
          </cell>
          <cell r="O356">
            <v>0</v>
          </cell>
          <cell r="P356">
            <v>6</v>
          </cell>
          <cell r="Q356">
            <v>7</v>
          </cell>
          <cell r="R356">
            <v>46.1538461538462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2.3</v>
          </cell>
          <cell r="AO356">
            <v>13</v>
          </cell>
          <cell r="AP356">
            <v>3</v>
          </cell>
          <cell r="AQ356">
            <v>64.4538461538462</v>
          </cell>
          <cell r="AR356">
            <v>3</v>
          </cell>
          <cell r="AS356">
            <v>0.5</v>
          </cell>
        </row>
        <row r="356">
          <cell r="AU356">
            <v>0</v>
          </cell>
          <cell r="AV356">
            <v>2</v>
          </cell>
        </row>
        <row r="356">
          <cell r="AX356">
            <v>64.9538461538462</v>
          </cell>
        </row>
        <row r="357">
          <cell r="B357">
            <v>864</v>
          </cell>
          <cell r="C357" t="str">
            <v>រី ជីតា</v>
          </cell>
          <cell r="D357" t="str">
            <v>RI CHITA</v>
          </cell>
          <cell r="E357">
            <v>44307</v>
          </cell>
          <cell r="F357" t="str">
            <v>090930382</v>
          </cell>
          <cell r="G357">
            <v>37542</v>
          </cell>
          <cell r="H357" t="str">
            <v>F</v>
          </cell>
          <cell r="I357" t="e">
            <v>#N/A</v>
          </cell>
          <cell r="J357">
            <v>0</v>
          </cell>
          <cell r="K357">
            <v>0</v>
          </cell>
          <cell r="L357">
            <v>200</v>
          </cell>
          <cell r="M357">
            <v>7.69230769230769</v>
          </cell>
          <cell r="N357">
            <v>5.5</v>
          </cell>
          <cell r="O357">
            <v>0</v>
          </cell>
          <cell r="P357">
            <v>5.5</v>
          </cell>
          <cell r="Q357">
            <v>7</v>
          </cell>
          <cell r="R357">
            <v>42.3076923076923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1.5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2.1</v>
          </cell>
          <cell r="AO357">
            <v>13</v>
          </cell>
          <cell r="AP357">
            <v>2.7</v>
          </cell>
          <cell r="AQ357">
            <v>60.1076923076923</v>
          </cell>
          <cell r="AR357">
            <v>2</v>
          </cell>
          <cell r="AS357">
            <v>0.5</v>
          </cell>
        </row>
        <row r="357">
          <cell r="AU357">
            <v>0</v>
          </cell>
          <cell r="AV357">
            <v>2</v>
          </cell>
        </row>
        <row r="357">
          <cell r="AX357">
            <v>59.6076923076923</v>
          </cell>
        </row>
        <row r="358">
          <cell r="B358">
            <v>856</v>
          </cell>
          <cell r="C358" t="str">
            <v>យាន សាវ៉េវ</v>
          </cell>
          <cell r="D358" t="str">
            <v>YEAN SAVEV</v>
          </cell>
          <cell r="E358">
            <v>44306</v>
          </cell>
          <cell r="F358" t="str">
            <v>090910378</v>
          </cell>
          <cell r="G358">
            <v>36991</v>
          </cell>
          <cell r="H358" t="str">
            <v>M</v>
          </cell>
          <cell r="I358" t="e">
            <v>#N/A</v>
          </cell>
          <cell r="J358">
            <v>0</v>
          </cell>
          <cell r="K358">
            <v>0</v>
          </cell>
          <cell r="L358">
            <v>200</v>
          </cell>
          <cell r="M358">
            <v>7.69230769230769</v>
          </cell>
          <cell r="N358">
            <v>6</v>
          </cell>
          <cell r="O358">
            <v>0</v>
          </cell>
          <cell r="P358">
            <v>6</v>
          </cell>
          <cell r="Q358">
            <v>7</v>
          </cell>
          <cell r="R358">
            <v>46.1538461538462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2.3</v>
          </cell>
          <cell r="AO358">
            <v>13</v>
          </cell>
          <cell r="AP358">
            <v>3</v>
          </cell>
          <cell r="AQ358">
            <v>64.4538461538462</v>
          </cell>
          <cell r="AR358">
            <v>2</v>
          </cell>
          <cell r="AS358">
            <v>0.5</v>
          </cell>
        </row>
        <row r="358">
          <cell r="AU358">
            <v>0</v>
          </cell>
          <cell r="AV358">
            <v>2</v>
          </cell>
        </row>
        <row r="358">
          <cell r="AX358">
            <v>63.9538461538462</v>
          </cell>
        </row>
        <row r="359">
          <cell r="B359">
            <v>799</v>
          </cell>
          <cell r="C359" t="str">
            <v>ចិន​ ស្រីអូន</v>
          </cell>
          <cell r="D359" t="str">
            <v>CHEN SREYAUN</v>
          </cell>
          <cell r="E359">
            <v>44287</v>
          </cell>
          <cell r="F359" t="str">
            <v>090885618</v>
          </cell>
          <cell r="G359">
            <v>37687</v>
          </cell>
          <cell r="H359" t="str">
            <v>F</v>
          </cell>
          <cell r="I359" t="str">
            <v>电脑车</v>
          </cell>
          <cell r="J359">
            <v>0</v>
          </cell>
          <cell r="K359">
            <v>0</v>
          </cell>
          <cell r="L359">
            <v>200</v>
          </cell>
          <cell r="M359">
            <v>7.69230769230769</v>
          </cell>
          <cell r="N359">
            <v>7</v>
          </cell>
          <cell r="O359">
            <v>0</v>
          </cell>
          <cell r="P359">
            <v>7</v>
          </cell>
          <cell r="Q359">
            <v>7</v>
          </cell>
          <cell r="R359">
            <v>53.8461538461538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2.6</v>
          </cell>
          <cell r="AO359">
            <v>13</v>
          </cell>
          <cell r="AP359">
            <v>3.5</v>
          </cell>
          <cell r="AQ359">
            <v>72.9461538461538</v>
          </cell>
          <cell r="AR359">
            <v>2</v>
          </cell>
          <cell r="AS359">
            <v>0.5</v>
          </cell>
        </row>
        <row r="359">
          <cell r="AU359">
            <v>0</v>
          </cell>
          <cell r="AV359">
            <v>2</v>
          </cell>
        </row>
        <row r="359">
          <cell r="AX359">
            <v>72.4461538461538</v>
          </cell>
        </row>
        <row r="360">
          <cell r="B360">
            <v>1452</v>
          </cell>
          <cell r="C360" t="str">
            <v>សុន ស្រីណេត</v>
          </cell>
          <cell r="D360" t="str">
            <v>SON SREYNET</v>
          </cell>
          <cell r="E360">
            <v>44551</v>
          </cell>
          <cell r="F360">
            <v>90869510</v>
          </cell>
          <cell r="G360">
            <v>37328</v>
          </cell>
          <cell r="H360" t="str">
            <v>F</v>
          </cell>
          <cell r="I360" t="str">
            <v>电脑车</v>
          </cell>
          <cell r="J360">
            <v>0</v>
          </cell>
          <cell r="K360">
            <v>0</v>
          </cell>
          <cell r="L360">
            <v>200</v>
          </cell>
          <cell r="M360">
            <v>7.69230769230769</v>
          </cell>
          <cell r="N360">
            <v>7</v>
          </cell>
          <cell r="O360">
            <v>0</v>
          </cell>
          <cell r="P360">
            <v>7</v>
          </cell>
          <cell r="Q360">
            <v>7</v>
          </cell>
          <cell r="R360">
            <v>53.8461538461538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2.6</v>
          </cell>
          <cell r="AO360">
            <v>13</v>
          </cell>
          <cell r="AP360">
            <v>3.5</v>
          </cell>
          <cell r="AQ360">
            <v>72.9461538461538</v>
          </cell>
          <cell r="AR360">
            <v>2</v>
          </cell>
          <cell r="AS360">
            <v>0.5</v>
          </cell>
        </row>
        <row r="360">
          <cell r="AU360">
            <v>0</v>
          </cell>
          <cell r="AV360">
            <v>2</v>
          </cell>
        </row>
        <row r="360">
          <cell r="AX360">
            <v>72.4461538461538</v>
          </cell>
        </row>
        <row r="361">
          <cell r="B361">
            <v>1468</v>
          </cell>
          <cell r="C361" t="str">
            <v>អ៊ុក វិនី</v>
          </cell>
          <cell r="D361" t="str">
            <v>UK VINY</v>
          </cell>
          <cell r="E361">
            <v>44551</v>
          </cell>
          <cell r="F361">
            <v>90851796</v>
          </cell>
          <cell r="G361">
            <v>37049</v>
          </cell>
          <cell r="H361" t="str">
            <v>F</v>
          </cell>
          <cell r="I361" t="str">
            <v>电脑车</v>
          </cell>
          <cell r="J361">
            <v>0</v>
          </cell>
          <cell r="K361">
            <v>0</v>
          </cell>
          <cell r="L361">
            <v>200</v>
          </cell>
          <cell r="M361">
            <v>7.69230769230769</v>
          </cell>
          <cell r="N361">
            <v>7</v>
          </cell>
          <cell r="O361">
            <v>0</v>
          </cell>
          <cell r="P361">
            <v>7</v>
          </cell>
          <cell r="Q361">
            <v>7</v>
          </cell>
          <cell r="R361">
            <v>53.8461538461538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2.6</v>
          </cell>
          <cell r="AO361">
            <v>13</v>
          </cell>
          <cell r="AP361">
            <v>3.5</v>
          </cell>
          <cell r="AQ361">
            <v>72.9461538461538</v>
          </cell>
          <cell r="AR361">
            <v>2</v>
          </cell>
          <cell r="AS361">
            <v>0.5</v>
          </cell>
        </row>
        <row r="361">
          <cell r="AU361">
            <v>0</v>
          </cell>
          <cell r="AV361">
            <v>2</v>
          </cell>
        </row>
        <row r="361">
          <cell r="AX361">
            <v>72.4461538461538</v>
          </cell>
        </row>
        <row r="362">
          <cell r="B362">
            <v>1475</v>
          </cell>
          <cell r="C362" t="str">
            <v>ផាក អាមួយគា</v>
          </cell>
          <cell r="D362" t="str">
            <v>PHAK AMUOYKEA</v>
          </cell>
          <cell r="E362">
            <v>44551</v>
          </cell>
          <cell r="F362">
            <v>90957035</v>
          </cell>
          <cell r="G362">
            <v>36899</v>
          </cell>
          <cell r="H362" t="str">
            <v>F</v>
          </cell>
          <cell r="I362" t="str">
            <v>电脑车</v>
          </cell>
          <cell r="J362">
            <v>0</v>
          </cell>
          <cell r="K362">
            <v>0</v>
          </cell>
          <cell r="L362">
            <v>200</v>
          </cell>
          <cell r="M362">
            <v>7.69230769230769</v>
          </cell>
          <cell r="N362">
            <v>6.5</v>
          </cell>
          <cell r="O362">
            <v>0</v>
          </cell>
          <cell r="P362">
            <v>6.5</v>
          </cell>
          <cell r="Q362">
            <v>7</v>
          </cell>
          <cell r="R362">
            <v>50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0.5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2.5</v>
          </cell>
          <cell r="AO362">
            <v>13</v>
          </cell>
          <cell r="AP362">
            <v>3.2</v>
          </cell>
          <cell r="AQ362">
            <v>68.7</v>
          </cell>
          <cell r="AR362">
            <v>2</v>
          </cell>
          <cell r="AS362">
            <v>0.5</v>
          </cell>
        </row>
        <row r="362">
          <cell r="AU362">
            <v>0</v>
          </cell>
          <cell r="AV362">
            <v>2</v>
          </cell>
        </row>
        <row r="362">
          <cell r="AX362">
            <v>68.2</v>
          </cell>
        </row>
        <row r="363">
          <cell r="B363">
            <v>1476</v>
          </cell>
          <cell r="C363" t="str">
            <v>កែវ ចិន្ដា</v>
          </cell>
          <cell r="D363" t="str">
            <v>KEO CHENDA</v>
          </cell>
          <cell r="E363">
            <v>44551</v>
          </cell>
          <cell r="F363">
            <v>90596061</v>
          </cell>
          <cell r="G363">
            <v>31884</v>
          </cell>
          <cell r="H363" t="str">
            <v>F</v>
          </cell>
          <cell r="I363" t="str">
            <v>电脑车</v>
          </cell>
          <cell r="J363">
            <v>0</v>
          </cell>
          <cell r="K363">
            <v>0</v>
          </cell>
          <cell r="L363">
            <v>200</v>
          </cell>
          <cell r="M363">
            <v>7.69230769230769</v>
          </cell>
          <cell r="N363">
            <v>7</v>
          </cell>
          <cell r="O363">
            <v>0</v>
          </cell>
          <cell r="P363">
            <v>7</v>
          </cell>
          <cell r="Q363">
            <v>7</v>
          </cell>
          <cell r="R363">
            <v>53.8461538461538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2.6</v>
          </cell>
          <cell r="AO363">
            <v>13</v>
          </cell>
          <cell r="AP363">
            <v>3.5</v>
          </cell>
          <cell r="AQ363">
            <v>72.9461538461538</v>
          </cell>
          <cell r="AR363">
            <v>2</v>
          </cell>
          <cell r="AS363">
            <v>0.5</v>
          </cell>
        </row>
        <row r="363">
          <cell r="AU363">
            <v>0</v>
          </cell>
          <cell r="AV363">
            <v>2</v>
          </cell>
        </row>
        <row r="363">
          <cell r="AX363">
            <v>72.4461538461538</v>
          </cell>
        </row>
        <row r="364">
          <cell r="B364">
            <v>1491</v>
          </cell>
          <cell r="C364" t="str">
            <v>កែវ រស្មី</v>
          </cell>
          <cell r="D364" t="str">
            <v>KEO RAKSMEY</v>
          </cell>
          <cell r="E364">
            <v>44555</v>
          </cell>
          <cell r="F364">
            <v>90910255</v>
          </cell>
          <cell r="G364">
            <v>37191</v>
          </cell>
          <cell r="H364" t="str">
            <v>M</v>
          </cell>
          <cell r="I364" t="str">
            <v>电脑车</v>
          </cell>
          <cell r="J364">
            <v>0</v>
          </cell>
          <cell r="K364">
            <v>0</v>
          </cell>
          <cell r="L364">
            <v>200</v>
          </cell>
          <cell r="M364">
            <v>7.69230769230769</v>
          </cell>
          <cell r="N364">
            <v>7</v>
          </cell>
          <cell r="O364">
            <v>0</v>
          </cell>
          <cell r="P364">
            <v>7</v>
          </cell>
          <cell r="Q364">
            <v>7</v>
          </cell>
          <cell r="R364">
            <v>53.8461538461538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2.6</v>
          </cell>
          <cell r="AO364">
            <v>13</v>
          </cell>
          <cell r="AP364">
            <v>3.5</v>
          </cell>
          <cell r="AQ364">
            <v>72.9461538461538</v>
          </cell>
          <cell r="AR364">
            <v>2</v>
          </cell>
          <cell r="AS364">
            <v>0.5</v>
          </cell>
        </row>
        <row r="364">
          <cell r="AU364">
            <v>0</v>
          </cell>
          <cell r="AV364">
            <v>2</v>
          </cell>
        </row>
        <row r="364">
          <cell r="AX364">
            <v>72.4461538461538</v>
          </cell>
        </row>
        <row r="365">
          <cell r="B365">
            <v>1631</v>
          </cell>
          <cell r="C365" t="str">
            <v>កែវ ហ៊ន់</v>
          </cell>
          <cell r="D365" t="str">
            <v>KEIV HON</v>
          </cell>
          <cell r="E365">
            <v>44579</v>
          </cell>
          <cell r="F365">
            <v>90661210</v>
          </cell>
          <cell r="G365">
            <v>28961</v>
          </cell>
          <cell r="H365" t="str">
            <v>M</v>
          </cell>
          <cell r="I365" t="str">
            <v>电脑车</v>
          </cell>
          <cell r="J365">
            <v>0</v>
          </cell>
          <cell r="K365">
            <v>0</v>
          </cell>
          <cell r="L365">
            <v>200</v>
          </cell>
          <cell r="M365">
            <v>7.69230769230769</v>
          </cell>
          <cell r="N365">
            <v>6</v>
          </cell>
          <cell r="O365">
            <v>0</v>
          </cell>
          <cell r="P365">
            <v>6</v>
          </cell>
          <cell r="Q365">
            <v>7</v>
          </cell>
          <cell r="R365">
            <v>46.1538461538462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2.3</v>
          </cell>
          <cell r="AO365">
            <v>13</v>
          </cell>
          <cell r="AP365">
            <v>3</v>
          </cell>
          <cell r="AQ365">
            <v>64.4538461538462</v>
          </cell>
          <cell r="AR365">
            <v>2</v>
          </cell>
          <cell r="AS365">
            <v>0.5</v>
          </cell>
        </row>
        <row r="365">
          <cell r="AU365">
            <v>0</v>
          </cell>
          <cell r="AV365">
            <v>2</v>
          </cell>
        </row>
        <row r="365">
          <cell r="AX365">
            <v>63.9538461538462</v>
          </cell>
        </row>
        <row r="366">
          <cell r="B366">
            <v>1830</v>
          </cell>
          <cell r="C366" t="str">
            <v>និន សារិន</v>
          </cell>
          <cell r="D366" t="str">
            <v>NIN SARIN</v>
          </cell>
          <cell r="E366">
            <v>44607</v>
          </cell>
          <cell r="F366">
            <v>90917983</v>
          </cell>
          <cell r="G366">
            <v>37061</v>
          </cell>
          <cell r="H366" t="str">
            <v>M</v>
          </cell>
          <cell r="I366" t="str">
            <v>电脑车</v>
          </cell>
          <cell r="J366">
            <v>0</v>
          </cell>
          <cell r="K366">
            <v>0</v>
          </cell>
          <cell r="L366">
            <v>200</v>
          </cell>
          <cell r="M366">
            <v>7.69230769230769</v>
          </cell>
          <cell r="N366">
            <v>6.5</v>
          </cell>
          <cell r="O366">
            <v>0</v>
          </cell>
          <cell r="P366">
            <v>6.5</v>
          </cell>
          <cell r="Q366">
            <v>7</v>
          </cell>
          <cell r="R366">
            <v>50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0.5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2.5</v>
          </cell>
          <cell r="AO366">
            <v>13</v>
          </cell>
          <cell r="AP366">
            <v>3.2</v>
          </cell>
          <cell r="AQ366">
            <v>68.7</v>
          </cell>
          <cell r="AR366">
            <v>2</v>
          </cell>
          <cell r="AS366">
            <v>0.5</v>
          </cell>
        </row>
        <row r="366">
          <cell r="AU366">
            <v>0</v>
          </cell>
          <cell r="AV366">
            <v>2</v>
          </cell>
        </row>
        <row r="366">
          <cell r="AX366">
            <v>68.2</v>
          </cell>
        </row>
        <row r="367">
          <cell r="B367">
            <v>1221</v>
          </cell>
          <cell r="C367" t="str">
            <v>សុខ ឡុន</v>
          </cell>
          <cell r="D367" t="str">
            <v>SOK LOUN</v>
          </cell>
          <cell r="E367">
            <v>44477</v>
          </cell>
          <cell r="F367" t="str">
            <v>090564214</v>
          </cell>
          <cell r="G367">
            <v>33145</v>
          </cell>
          <cell r="H367" t="str">
            <v>M</v>
          </cell>
          <cell r="I367" t="e">
            <v>#N/A</v>
          </cell>
          <cell r="J367">
            <v>0</v>
          </cell>
          <cell r="K367">
            <v>0</v>
          </cell>
          <cell r="L367">
            <v>200</v>
          </cell>
          <cell r="M367">
            <v>7.69230769230769</v>
          </cell>
          <cell r="N367">
            <v>7</v>
          </cell>
          <cell r="O367">
            <v>0</v>
          </cell>
          <cell r="P367">
            <v>7</v>
          </cell>
          <cell r="Q367">
            <v>7</v>
          </cell>
          <cell r="R367">
            <v>53.8461538461538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2.6</v>
          </cell>
          <cell r="AO367">
            <v>13</v>
          </cell>
          <cell r="AP367">
            <v>3.5</v>
          </cell>
          <cell r="AQ367">
            <v>72.9461538461538</v>
          </cell>
          <cell r="AR367">
            <v>2</v>
          </cell>
          <cell r="AS367">
            <v>0.5</v>
          </cell>
        </row>
        <row r="367">
          <cell r="AU367">
            <v>0</v>
          </cell>
          <cell r="AV367">
            <v>2</v>
          </cell>
        </row>
        <row r="367">
          <cell r="AX367">
            <v>72.4461538461538</v>
          </cell>
        </row>
        <row r="368">
          <cell r="B368">
            <v>894</v>
          </cell>
          <cell r="C368" t="str">
            <v>យី ស្រីពេជ្រ</v>
          </cell>
          <cell r="D368" t="str">
            <v>YI SREYPECH</v>
          </cell>
          <cell r="E368">
            <v>44320</v>
          </cell>
          <cell r="F368" t="str">
            <v>090891795</v>
          </cell>
          <cell r="G368">
            <v>36892</v>
          </cell>
          <cell r="H368" t="str">
            <v>F</v>
          </cell>
          <cell r="I368" t="e">
            <v>#N/A</v>
          </cell>
          <cell r="J368">
            <v>0</v>
          </cell>
          <cell r="K368">
            <v>0</v>
          </cell>
          <cell r="L368">
            <v>200</v>
          </cell>
          <cell r="M368">
            <v>7.69230769230769</v>
          </cell>
          <cell r="N368">
            <v>7</v>
          </cell>
          <cell r="O368">
            <v>0</v>
          </cell>
          <cell r="P368">
            <v>7</v>
          </cell>
          <cell r="Q368">
            <v>7</v>
          </cell>
          <cell r="R368">
            <v>53.8461538461538</v>
          </cell>
          <cell r="S368">
            <v>0</v>
          </cell>
          <cell r="T368">
            <v>0</v>
          </cell>
          <cell r="U368">
            <v>2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2.88461538461538</v>
          </cell>
          <cell r="AM368">
            <v>0.5</v>
          </cell>
          <cell r="AN368">
            <v>2.6</v>
          </cell>
          <cell r="AO368">
            <v>13</v>
          </cell>
          <cell r="AP368">
            <v>3.5</v>
          </cell>
          <cell r="AQ368">
            <v>76.3307692307692</v>
          </cell>
          <cell r="AR368">
            <v>2</v>
          </cell>
          <cell r="AS368">
            <v>0.5</v>
          </cell>
        </row>
        <row r="368">
          <cell r="AU368">
            <v>0</v>
          </cell>
        </row>
        <row r="368">
          <cell r="AX368">
            <v>77.8307692307692</v>
          </cell>
        </row>
        <row r="369">
          <cell r="B369" t="str">
            <v>合计：</v>
          </cell>
          <cell r="C369" t="str">
            <v>电脑车</v>
          </cell>
          <cell r="D369">
            <v>13</v>
          </cell>
        </row>
        <row r="369">
          <cell r="L369">
            <v>2600</v>
          </cell>
          <cell r="M369">
            <v>100</v>
          </cell>
          <cell r="N369">
            <v>85.5</v>
          </cell>
          <cell r="O369">
            <v>0</v>
          </cell>
          <cell r="P369">
            <v>85.5</v>
          </cell>
          <cell r="Q369">
            <v>91</v>
          </cell>
          <cell r="R369">
            <v>657.692307692308</v>
          </cell>
          <cell r="S369">
            <v>0</v>
          </cell>
          <cell r="T369">
            <v>0</v>
          </cell>
          <cell r="U369">
            <v>2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4.5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2.88461538461538</v>
          </cell>
          <cell r="AM369">
            <v>0.5</v>
          </cell>
          <cell r="AN369">
            <v>32.2</v>
          </cell>
          <cell r="AO369">
            <v>169</v>
          </cell>
          <cell r="AP369">
            <v>42.6</v>
          </cell>
          <cell r="AQ369">
            <v>904.876923076923</v>
          </cell>
          <cell r="AR369">
            <v>27</v>
          </cell>
          <cell r="AS369">
            <v>6.5</v>
          </cell>
          <cell r="AT369">
            <v>0</v>
          </cell>
          <cell r="AU369">
            <v>0</v>
          </cell>
          <cell r="AV369">
            <v>24</v>
          </cell>
          <cell r="AW369">
            <v>0</v>
          </cell>
          <cell r="AX369">
            <v>901.376923076923</v>
          </cell>
        </row>
        <row r="370">
          <cell r="B370">
            <v>282</v>
          </cell>
          <cell r="C370" t="str">
            <v>ម៉ៅ សាវ៉េត</v>
          </cell>
          <cell r="D370" t="str">
            <v>MAO SAVET</v>
          </cell>
          <cell r="E370">
            <v>44109</v>
          </cell>
          <cell r="F370" t="str">
            <v>090665392</v>
          </cell>
          <cell r="G370">
            <v>32234</v>
          </cell>
          <cell r="H370" t="str">
            <v>F</v>
          </cell>
          <cell r="I370" t="str">
            <v>裁断</v>
          </cell>
          <cell r="J370">
            <v>0</v>
          </cell>
          <cell r="K370">
            <v>3</v>
          </cell>
          <cell r="L370">
            <v>200</v>
          </cell>
          <cell r="M370">
            <v>7.69230769230769</v>
          </cell>
          <cell r="N370">
            <v>7</v>
          </cell>
          <cell r="O370">
            <v>0</v>
          </cell>
          <cell r="P370">
            <v>7</v>
          </cell>
          <cell r="Q370">
            <v>7</v>
          </cell>
          <cell r="R370">
            <v>53.8461538461538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2.6</v>
          </cell>
          <cell r="AO370">
            <v>13</v>
          </cell>
          <cell r="AP370">
            <v>3.5</v>
          </cell>
          <cell r="AQ370">
            <v>72.9461538461538</v>
          </cell>
          <cell r="AR370">
            <v>3</v>
          </cell>
          <cell r="AS370">
            <v>0.5</v>
          </cell>
        </row>
        <row r="370">
          <cell r="AU370">
            <v>0</v>
          </cell>
          <cell r="AV370">
            <v>2</v>
          </cell>
        </row>
        <row r="370">
          <cell r="AX370">
            <v>73.4461538461538</v>
          </cell>
        </row>
        <row r="371">
          <cell r="B371">
            <v>564</v>
          </cell>
          <cell r="C371" t="str">
            <v>ស៊ន់ តែង</v>
          </cell>
          <cell r="D371" t="str">
            <v>SON TOENG</v>
          </cell>
          <cell r="E371">
            <v>44139</v>
          </cell>
          <cell r="F371" t="str">
            <v>090547271</v>
          </cell>
          <cell r="G371">
            <v>30117</v>
          </cell>
          <cell r="H371" t="str">
            <v>F</v>
          </cell>
          <cell r="I371" t="e">
            <v>#N/A</v>
          </cell>
          <cell r="J371">
            <v>0</v>
          </cell>
          <cell r="K371">
            <v>2</v>
          </cell>
          <cell r="L371">
            <v>200</v>
          </cell>
          <cell r="M371">
            <v>7.69230769230769</v>
          </cell>
          <cell r="N371">
            <v>6</v>
          </cell>
          <cell r="O371">
            <v>0</v>
          </cell>
          <cell r="P371">
            <v>6</v>
          </cell>
          <cell r="Q371">
            <v>7</v>
          </cell>
          <cell r="R371">
            <v>46.1538461538462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2.3</v>
          </cell>
          <cell r="AO371">
            <v>13</v>
          </cell>
          <cell r="AP371">
            <v>3</v>
          </cell>
          <cell r="AQ371">
            <v>64.4538461538462</v>
          </cell>
          <cell r="AR371">
            <v>3</v>
          </cell>
          <cell r="AS371">
            <v>0.5</v>
          </cell>
        </row>
        <row r="371">
          <cell r="AU371">
            <v>0</v>
          </cell>
          <cell r="AV371">
            <v>2</v>
          </cell>
        </row>
        <row r="371">
          <cell r="AX371">
            <v>64.9538461538462</v>
          </cell>
        </row>
        <row r="372">
          <cell r="B372">
            <v>640</v>
          </cell>
          <cell r="C372" t="str">
            <v>ព្រុំ ដានី</v>
          </cell>
          <cell r="D372" t="str">
            <v>PRUM DANY</v>
          </cell>
          <cell r="E372">
            <v>44186</v>
          </cell>
          <cell r="F372" t="str">
            <v>090703829</v>
          </cell>
          <cell r="G372">
            <v>30777</v>
          </cell>
          <cell r="H372" t="str">
            <v>F</v>
          </cell>
          <cell r="I372" t="str">
            <v>裁断</v>
          </cell>
          <cell r="J372">
            <v>0</v>
          </cell>
          <cell r="K372">
            <v>0</v>
          </cell>
          <cell r="L372">
            <v>200</v>
          </cell>
          <cell r="M372">
            <v>7.69230769230769</v>
          </cell>
          <cell r="N372">
            <v>6</v>
          </cell>
          <cell r="O372">
            <v>0</v>
          </cell>
          <cell r="P372">
            <v>6</v>
          </cell>
          <cell r="Q372">
            <v>7</v>
          </cell>
          <cell r="R372">
            <v>46.1538461538462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2.3</v>
          </cell>
          <cell r="AO372">
            <v>13</v>
          </cell>
          <cell r="AP372">
            <v>3</v>
          </cell>
          <cell r="AQ372">
            <v>64.4538461538462</v>
          </cell>
          <cell r="AR372">
            <v>3</v>
          </cell>
          <cell r="AS372">
            <v>0.5</v>
          </cell>
        </row>
        <row r="372">
          <cell r="AU372">
            <v>0</v>
          </cell>
          <cell r="AV372">
            <v>2</v>
          </cell>
        </row>
        <row r="372">
          <cell r="AX372">
            <v>64.9538461538462</v>
          </cell>
        </row>
        <row r="373">
          <cell r="B373">
            <v>748</v>
          </cell>
          <cell r="C373" t="str">
            <v>អ៊ិន សុផៃ</v>
          </cell>
          <cell r="D373" t="str">
            <v>IN SOPHAI</v>
          </cell>
          <cell r="E373">
            <v>44272</v>
          </cell>
          <cell r="F373" t="str">
            <v>090834685</v>
          </cell>
          <cell r="G373">
            <v>29130</v>
          </cell>
          <cell r="H373" t="str">
            <v>F</v>
          </cell>
          <cell r="I373" t="str">
            <v>裁断</v>
          </cell>
          <cell r="J373">
            <v>0</v>
          </cell>
          <cell r="K373">
            <v>0</v>
          </cell>
          <cell r="L373">
            <v>200</v>
          </cell>
          <cell r="M373">
            <v>7.69230769230769</v>
          </cell>
          <cell r="N373">
            <v>7</v>
          </cell>
          <cell r="O373">
            <v>0</v>
          </cell>
          <cell r="P373">
            <v>7</v>
          </cell>
          <cell r="Q373">
            <v>7</v>
          </cell>
          <cell r="R373">
            <v>53.8461538461538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2.6</v>
          </cell>
          <cell r="AO373">
            <v>13</v>
          </cell>
          <cell r="AP373">
            <v>3.5</v>
          </cell>
          <cell r="AQ373">
            <v>72.9461538461538</v>
          </cell>
          <cell r="AR373">
            <v>3</v>
          </cell>
          <cell r="AS373">
            <v>0.5</v>
          </cell>
        </row>
        <row r="373">
          <cell r="AU373">
            <v>0</v>
          </cell>
          <cell r="AV373">
            <v>2</v>
          </cell>
        </row>
        <row r="373">
          <cell r="AX373">
            <v>73.4461538461538</v>
          </cell>
        </row>
        <row r="374">
          <cell r="B374">
            <v>747</v>
          </cell>
          <cell r="C374" t="str">
            <v>វ៉ាន់ វីសារ</v>
          </cell>
          <cell r="D374" t="str">
            <v>VAN VISA</v>
          </cell>
          <cell r="E374">
            <v>44277</v>
          </cell>
          <cell r="F374" t="str">
            <v>09000560436</v>
          </cell>
          <cell r="G374">
            <v>37603</v>
          </cell>
          <cell r="H374" t="str">
            <v>F</v>
          </cell>
          <cell r="I374" t="str">
            <v>裁断</v>
          </cell>
          <cell r="J374">
            <v>0</v>
          </cell>
          <cell r="K374">
            <v>0</v>
          </cell>
          <cell r="L374">
            <v>200</v>
          </cell>
          <cell r="M374">
            <v>7.69230769230769</v>
          </cell>
          <cell r="N374">
            <v>7</v>
          </cell>
          <cell r="O374">
            <v>0</v>
          </cell>
          <cell r="P374">
            <v>7</v>
          </cell>
          <cell r="Q374">
            <v>7</v>
          </cell>
          <cell r="R374">
            <v>53.8461538461538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2.6</v>
          </cell>
          <cell r="AO374">
            <v>13</v>
          </cell>
          <cell r="AP374">
            <v>3.5</v>
          </cell>
          <cell r="AQ374">
            <v>72.9461538461538</v>
          </cell>
          <cell r="AR374">
            <v>3</v>
          </cell>
          <cell r="AS374">
            <v>0.5</v>
          </cell>
        </row>
        <row r="374">
          <cell r="AU374">
            <v>0</v>
          </cell>
          <cell r="AV374">
            <v>2</v>
          </cell>
        </row>
        <row r="374">
          <cell r="AX374">
            <v>73.4461538461538</v>
          </cell>
        </row>
        <row r="375">
          <cell r="B375">
            <v>887</v>
          </cell>
          <cell r="C375" t="str">
            <v>ទេព ចំរើន</v>
          </cell>
          <cell r="D375" t="str">
            <v>TEP CHAMROEUN</v>
          </cell>
          <cell r="E375">
            <v>44314</v>
          </cell>
          <cell r="F375" t="str">
            <v>090702696</v>
          </cell>
          <cell r="G375">
            <v>34885</v>
          </cell>
          <cell r="H375" t="str">
            <v>F</v>
          </cell>
          <cell r="I375" t="str">
            <v>裁断</v>
          </cell>
          <cell r="J375">
            <v>0</v>
          </cell>
          <cell r="K375">
            <v>0</v>
          </cell>
          <cell r="L375">
            <v>200</v>
          </cell>
          <cell r="M375">
            <v>7.69230769230769</v>
          </cell>
          <cell r="N375">
            <v>6</v>
          </cell>
          <cell r="O375">
            <v>0</v>
          </cell>
          <cell r="P375">
            <v>6</v>
          </cell>
          <cell r="Q375">
            <v>7</v>
          </cell>
          <cell r="R375">
            <v>46.1538461538462</v>
          </cell>
          <cell r="S375">
            <v>0</v>
          </cell>
          <cell r="T375">
            <v>0</v>
          </cell>
          <cell r="U375">
            <v>2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2.88461538461538</v>
          </cell>
          <cell r="AM375">
            <v>0.5</v>
          </cell>
          <cell r="AN375">
            <v>2.3</v>
          </cell>
          <cell r="AO375">
            <v>13</v>
          </cell>
          <cell r="AP375">
            <v>3</v>
          </cell>
          <cell r="AQ375">
            <v>67.8384615384615</v>
          </cell>
          <cell r="AR375">
            <v>2</v>
          </cell>
          <cell r="AS375">
            <v>0.5</v>
          </cell>
        </row>
        <row r="375">
          <cell r="AU375">
            <v>0</v>
          </cell>
          <cell r="AV375">
            <v>2</v>
          </cell>
        </row>
        <row r="375">
          <cell r="AX375">
            <v>67.3384615384615</v>
          </cell>
        </row>
        <row r="376">
          <cell r="B376">
            <v>918</v>
          </cell>
          <cell r="C376" t="str">
            <v>សន ឆាត</v>
          </cell>
          <cell r="D376" t="str">
            <v>SORN CHHAT</v>
          </cell>
          <cell r="E376">
            <v>44326</v>
          </cell>
          <cell r="F376" t="str">
            <v>090919110</v>
          </cell>
          <cell r="G376">
            <v>37654</v>
          </cell>
          <cell r="H376" t="str">
            <v>M</v>
          </cell>
          <cell r="I376" t="str">
            <v>裁断</v>
          </cell>
          <cell r="J376">
            <v>0</v>
          </cell>
          <cell r="K376">
            <v>0</v>
          </cell>
          <cell r="L376">
            <v>200</v>
          </cell>
          <cell r="M376">
            <v>7.69230769230769</v>
          </cell>
          <cell r="N376">
            <v>9</v>
          </cell>
          <cell r="O376">
            <v>0</v>
          </cell>
          <cell r="P376">
            <v>9</v>
          </cell>
          <cell r="Q376">
            <v>9</v>
          </cell>
          <cell r="R376">
            <v>69.2307692307692</v>
          </cell>
          <cell r="S376">
            <v>0</v>
          </cell>
          <cell r="T376">
            <v>0</v>
          </cell>
          <cell r="U376">
            <v>2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2.88461538461538</v>
          </cell>
          <cell r="AM376">
            <v>0.5</v>
          </cell>
          <cell r="AN376">
            <v>3.4</v>
          </cell>
          <cell r="AO376">
            <v>13</v>
          </cell>
          <cell r="AP376">
            <v>4.5</v>
          </cell>
          <cell r="AQ376">
            <v>93.5153846153846</v>
          </cell>
          <cell r="AR376">
            <v>2</v>
          </cell>
          <cell r="AS376">
            <v>0.5</v>
          </cell>
        </row>
        <row r="376">
          <cell r="AU376">
            <v>0</v>
          </cell>
          <cell r="AV376">
            <v>2</v>
          </cell>
        </row>
        <row r="376">
          <cell r="AX376">
            <v>93.0153846153846</v>
          </cell>
        </row>
        <row r="377">
          <cell r="B377">
            <v>1083</v>
          </cell>
          <cell r="C377" t="str">
            <v>ព្រំ ចន្ថន</v>
          </cell>
          <cell r="D377" t="str">
            <v>PRUM CHANTHON</v>
          </cell>
          <cell r="E377">
            <v>44417</v>
          </cell>
          <cell r="F377" t="str">
            <v>090618804</v>
          </cell>
          <cell r="G377">
            <v>35588</v>
          </cell>
          <cell r="H377" t="str">
            <v>M</v>
          </cell>
          <cell r="I377" t="str">
            <v>裁断</v>
          </cell>
          <cell r="J377">
            <v>0</v>
          </cell>
          <cell r="K377">
            <v>0</v>
          </cell>
          <cell r="L377">
            <v>200</v>
          </cell>
          <cell r="M377">
            <v>7.69230769230769</v>
          </cell>
          <cell r="N377">
            <v>7</v>
          </cell>
          <cell r="O377">
            <v>0</v>
          </cell>
          <cell r="P377">
            <v>7</v>
          </cell>
          <cell r="Q377">
            <v>7</v>
          </cell>
          <cell r="R377">
            <v>53.8461538461538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2.6</v>
          </cell>
          <cell r="AO377">
            <v>13</v>
          </cell>
          <cell r="AP377">
            <v>3.5</v>
          </cell>
          <cell r="AQ377">
            <v>72.9461538461538</v>
          </cell>
          <cell r="AR377">
            <v>2</v>
          </cell>
          <cell r="AS377">
            <v>0.5</v>
          </cell>
        </row>
        <row r="377">
          <cell r="AU377">
            <v>0</v>
          </cell>
          <cell r="AV377">
            <v>2</v>
          </cell>
        </row>
        <row r="377">
          <cell r="AX377">
            <v>72.4461538461538</v>
          </cell>
        </row>
        <row r="378">
          <cell r="B378">
            <v>1172</v>
          </cell>
          <cell r="C378" t="str">
            <v>រស់ សុផល</v>
          </cell>
          <cell r="D378" t="str">
            <v>ROS SOPHAL</v>
          </cell>
          <cell r="E378">
            <v>44431</v>
          </cell>
          <cell r="F378" t="str">
            <v>090556447</v>
          </cell>
          <cell r="G378">
            <v>29692</v>
          </cell>
          <cell r="H378" t="str">
            <v>F</v>
          </cell>
          <cell r="I378" t="str">
            <v>裁断</v>
          </cell>
          <cell r="J378">
            <v>0</v>
          </cell>
          <cell r="K378">
            <v>0</v>
          </cell>
          <cell r="L378">
            <v>200</v>
          </cell>
          <cell r="M378">
            <v>7.69230769230769</v>
          </cell>
          <cell r="N378">
            <v>7</v>
          </cell>
          <cell r="O378">
            <v>0</v>
          </cell>
          <cell r="P378">
            <v>7</v>
          </cell>
          <cell r="Q378">
            <v>7</v>
          </cell>
          <cell r="R378">
            <v>53.8461538461538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2.6</v>
          </cell>
          <cell r="AO378">
            <v>13</v>
          </cell>
          <cell r="AP378">
            <v>3.5</v>
          </cell>
          <cell r="AQ378">
            <v>72.9461538461538</v>
          </cell>
          <cell r="AR378">
            <v>2</v>
          </cell>
          <cell r="AS378">
            <v>0.5</v>
          </cell>
        </row>
        <row r="378">
          <cell r="AU378">
            <v>0</v>
          </cell>
          <cell r="AV378">
            <v>2</v>
          </cell>
        </row>
        <row r="378">
          <cell r="AX378">
            <v>72.4461538461538</v>
          </cell>
        </row>
        <row r="379">
          <cell r="B379">
            <v>1209</v>
          </cell>
          <cell r="C379" t="str">
            <v>ចាន់ ស្រីកែវ</v>
          </cell>
          <cell r="D379" t="str">
            <v>CHANN SREYKEO</v>
          </cell>
          <cell r="E379">
            <v>44454</v>
          </cell>
          <cell r="F379" t="str">
            <v>090711304</v>
          </cell>
          <cell r="G379">
            <v>36731</v>
          </cell>
          <cell r="H379" t="str">
            <v>F</v>
          </cell>
          <cell r="I379" t="str">
            <v>裁断</v>
          </cell>
          <cell r="J379">
            <v>0</v>
          </cell>
          <cell r="K379">
            <v>0</v>
          </cell>
          <cell r="L379">
            <v>200</v>
          </cell>
          <cell r="M379">
            <v>7.69230769230769</v>
          </cell>
          <cell r="N379">
            <v>7</v>
          </cell>
          <cell r="O379">
            <v>0</v>
          </cell>
          <cell r="P379">
            <v>7</v>
          </cell>
          <cell r="Q379">
            <v>7</v>
          </cell>
          <cell r="R379">
            <v>53.8461538461538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2.6</v>
          </cell>
          <cell r="AO379">
            <v>13</v>
          </cell>
          <cell r="AP379">
            <v>3.5</v>
          </cell>
          <cell r="AQ379">
            <v>72.9461538461538</v>
          </cell>
          <cell r="AR379">
            <v>2</v>
          </cell>
          <cell r="AS379">
            <v>0.5</v>
          </cell>
        </row>
        <row r="379">
          <cell r="AU379">
            <v>0</v>
          </cell>
          <cell r="AV379">
            <v>2</v>
          </cell>
        </row>
        <row r="379">
          <cell r="AX379">
            <v>72.4461538461538</v>
          </cell>
        </row>
        <row r="380">
          <cell r="B380">
            <v>1228</v>
          </cell>
          <cell r="C380" t="str">
            <v>ហេង មិនា</v>
          </cell>
          <cell r="D380" t="str">
            <v>HENG MENEA</v>
          </cell>
          <cell r="E380">
            <v>44482</v>
          </cell>
          <cell r="F380" t="str">
            <v>090920265</v>
          </cell>
          <cell r="G380">
            <v>37176</v>
          </cell>
          <cell r="H380" t="str">
            <v>F</v>
          </cell>
          <cell r="I380" t="str">
            <v>裁断</v>
          </cell>
          <cell r="J380">
            <v>0</v>
          </cell>
          <cell r="K380">
            <v>0</v>
          </cell>
          <cell r="L380">
            <v>200</v>
          </cell>
          <cell r="M380">
            <v>7.69230769230769</v>
          </cell>
          <cell r="N380">
            <v>15</v>
          </cell>
          <cell r="O380">
            <v>0</v>
          </cell>
          <cell r="P380">
            <v>15</v>
          </cell>
          <cell r="Q380">
            <v>15</v>
          </cell>
          <cell r="R380">
            <v>115.384615384615</v>
          </cell>
          <cell r="S380">
            <v>0</v>
          </cell>
          <cell r="T380">
            <v>0</v>
          </cell>
          <cell r="U380">
            <v>19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27.4038461538462</v>
          </cell>
          <cell r="AM380">
            <v>4.75</v>
          </cell>
          <cell r="AN380">
            <v>5.7</v>
          </cell>
          <cell r="AO380">
            <v>13</v>
          </cell>
          <cell r="AP380">
            <v>7.5</v>
          </cell>
          <cell r="AQ380">
            <v>173.738461538462</v>
          </cell>
          <cell r="AR380">
            <v>2</v>
          </cell>
          <cell r="AS380">
            <v>0.5</v>
          </cell>
        </row>
        <row r="380">
          <cell r="AU380">
            <v>0</v>
          </cell>
          <cell r="AV380">
            <v>3.59899223076923</v>
          </cell>
        </row>
        <row r="380">
          <cell r="AX380">
            <v>171.639469307692</v>
          </cell>
        </row>
        <row r="381">
          <cell r="B381">
            <v>1278</v>
          </cell>
          <cell r="C381" t="str">
            <v>រស់​ ផារ៉ាត់</v>
          </cell>
          <cell r="D381" t="str">
            <v>RORS PHARAT</v>
          </cell>
          <cell r="E381">
            <v>44488</v>
          </cell>
          <cell r="F381" t="str">
            <v>090594328</v>
          </cell>
          <cell r="G381">
            <v>30882</v>
          </cell>
          <cell r="H381" t="str">
            <v>F</v>
          </cell>
          <cell r="I381" t="e">
            <v>#N/A</v>
          </cell>
          <cell r="J381">
            <v>0</v>
          </cell>
          <cell r="K381">
            <v>0</v>
          </cell>
          <cell r="L381">
            <v>200</v>
          </cell>
          <cell r="M381">
            <v>7.69230769230769</v>
          </cell>
          <cell r="N381">
            <v>7</v>
          </cell>
          <cell r="O381">
            <v>0</v>
          </cell>
          <cell r="P381">
            <v>7</v>
          </cell>
          <cell r="Q381">
            <v>7</v>
          </cell>
          <cell r="R381">
            <v>53.8461538461538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2.6</v>
          </cell>
          <cell r="AO381">
            <v>13</v>
          </cell>
          <cell r="AP381">
            <v>3.5</v>
          </cell>
          <cell r="AQ381">
            <v>72.9461538461538</v>
          </cell>
          <cell r="AR381">
            <v>2</v>
          </cell>
          <cell r="AS381">
            <v>0.5</v>
          </cell>
        </row>
        <row r="381">
          <cell r="AU381">
            <v>0</v>
          </cell>
          <cell r="AV381">
            <v>2</v>
          </cell>
        </row>
        <row r="381">
          <cell r="AX381">
            <v>72.4461538461538</v>
          </cell>
        </row>
        <row r="382">
          <cell r="B382">
            <v>1345</v>
          </cell>
          <cell r="C382" t="str">
            <v>ភី សុខាវិឡៃ</v>
          </cell>
          <cell r="D382" t="str">
            <v>PHY SOKHAVILAY</v>
          </cell>
          <cell r="E382">
            <v>44506</v>
          </cell>
          <cell r="F382">
            <v>90941420</v>
          </cell>
          <cell r="G382">
            <v>37865</v>
          </cell>
          <cell r="H382" t="str">
            <v>F</v>
          </cell>
          <cell r="I382" t="str">
            <v>裁断</v>
          </cell>
          <cell r="J382">
            <v>0</v>
          </cell>
          <cell r="K382">
            <v>0</v>
          </cell>
          <cell r="L382">
            <v>200</v>
          </cell>
          <cell r="M382">
            <v>7.69230769230769</v>
          </cell>
          <cell r="N382">
            <v>7</v>
          </cell>
          <cell r="O382">
            <v>0</v>
          </cell>
          <cell r="P382">
            <v>7</v>
          </cell>
          <cell r="Q382">
            <v>7</v>
          </cell>
          <cell r="R382">
            <v>53.8461538461538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2.6</v>
          </cell>
          <cell r="AO382">
            <v>13</v>
          </cell>
          <cell r="AP382">
            <v>3.5</v>
          </cell>
          <cell r="AQ382">
            <v>72.9461538461538</v>
          </cell>
          <cell r="AR382">
            <v>2</v>
          </cell>
          <cell r="AS382">
            <v>0.5</v>
          </cell>
        </row>
        <row r="382">
          <cell r="AU382">
            <v>0</v>
          </cell>
          <cell r="AV382">
            <v>2</v>
          </cell>
        </row>
        <row r="382">
          <cell r="AX382">
            <v>72.4461538461538</v>
          </cell>
        </row>
        <row r="383">
          <cell r="B383">
            <v>1391</v>
          </cell>
          <cell r="C383" t="str">
            <v>ឃួន មេរី</v>
          </cell>
          <cell r="D383" t="str">
            <v>KHUON MERY</v>
          </cell>
          <cell r="E383">
            <v>44531</v>
          </cell>
          <cell r="F383">
            <v>90947704</v>
          </cell>
          <cell r="G383">
            <v>37899</v>
          </cell>
          <cell r="H383" t="str">
            <v>F</v>
          </cell>
          <cell r="I383" t="str">
            <v>裁断</v>
          </cell>
          <cell r="J383">
            <v>0</v>
          </cell>
          <cell r="K383">
            <v>0</v>
          </cell>
          <cell r="L383">
            <v>200</v>
          </cell>
          <cell r="M383">
            <v>7.69230769230769</v>
          </cell>
          <cell r="N383">
            <v>6.5</v>
          </cell>
          <cell r="O383">
            <v>0</v>
          </cell>
          <cell r="P383">
            <v>6.5</v>
          </cell>
          <cell r="Q383">
            <v>7</v>
          </cell>
          <cell r="R383">
            <v>50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0.5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2.5</v>
          </cell>
          <cell r="AO383">
            <v>13</v>
          </cell>
          <cell r="AP383">
            <v>3.2</v>
          </cell>
          <cell r="AQ383">
            <v>68.7</v>
          </cell>
          <cell r="AR383">
            <v>2</v>
          </cell>
          <cell r="AS383">
            <v>0.5</v>
          </cell>
        </row>
        <row r="383">
          <cell r="AU383">
            <v>0</v>
          </cell>
          <cell r="AV383">
            <v>2</v>
          </cell>
        </row>
        <row r="383">
          <cell r="AX383">
            <v>68.2</v>
          </cell>
        </row>
        <row r="384">
          <cell r="B384">
            <v>1437</v>
          </cell>
          <cell r="C384" t="str">
            <v>ម៉ៅ សាបាន</v>
          </cell>
          <cell r="D384" t="str">
            <v>MAO SABAN</v>
          </cell>
          <cell r="E384">
            <v>44551</v>
          </cell>
          <cell r="F384">
            <v>90886742</v>
          </cell>
          <cell r="G384">
            <v>36262</v>
          </cell>
          <cell r="H384" t="str">
            <v>F</v>
          </cell>
          <cell r="I384" t="str">
            <v>削皮</v>
          </cell>
          <cell r="J384">
            <v>0</v>
          </cell>
          <cell r="K384">
            <v>0</v>
          </cell>
          <cell r="L384">
            <v>200</v>
          </cell>
          <cell r="M384">
            <v>7.69230769230769</v>
          </cell>
          <cell r="N384">
            <v>7</v>
          </cell>
          <cell r="O384">
            <v>0</v>
          </cell>
          <cell r="P384">
            <v>7</v>
          </cell>
          <cell r="Q384">
            <v>7</v>
          </cell>
          <cell r="R384">
            <v>53.8461538461538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2.6</v>
          </cell>
          <cell r="AO384">
            <v>13</v>
          </cell>
          <cell r="AP384">
            <v>3.5</v>
          </cell>
          <cell r="AQ384">
            <v>72.9461538461538</v>
          </cell>
          <cell r="AR384">
            <v>2</v>
          </cell>
          <cell r="AS384">
            <v>0.5</v>
          </cell>
        </row>
        <row r="384">
          <cell r="AU384">
            <v>0</v>
          </cell>
          <cell r="AV384">
            <v>2</v>
          </cell>
        </row>
        <row r="384">
          <cell r="AX384">
            <v>72.4461538461538</v>
          </cell>
        </row>
        <row r="385">
          <cell r="B385">
            <v>1446</v>
          </cell>
          <cell r="C385" t="str">
            <v>យាន រ៉ានី</v>
          </cell>
          <cell r="D385" t="str">
            <v>YEAN RANY </v>
          </cell>
          <cell r="E385">
            <v>44551</v>
          </cell>
          <cell r="F385">
            <v>90957111</v>
          </cell>
          <cell r="G385">
            <v>37817</v>
          </cell>
          <cell r="H385" t="str">
            <v>F</v>
          </cell>
          <cell r="I385" t="str">
            <v>削皮</v>
          </cell>
          <cell r="J385">
            <v>0</v>
          </cell>
          <cell r="K385">
            <v>0</v>
          </cell>
          <cell r="L385">
            <v>200</v>
          </cell>
          <cell r="M385">
            <v>7.69230769230769</v>
          </cell>
          <cell r="N385">
            <v>3</v>
          </cell>
          <cell r="O385">
            <v>0</v>
          </cell>
          <cell r="P385">
            <v>3</v>
          </cell>
          <cell r="Q385">
            <v>3</v>
          </cell>
          <cell r="R385">
            <v>23.0769230769231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1.1</v>
          </cell>
          <cell r="AO385">
            <v>13</v>
          </cell>
          <cell r="AP385">
            <v>1.5</v>
          </cell>
          <cell r="AQ385">
            <v>38.6769230769231</v>
          </cell>
          <cell r="AR385">
            <v>2</v>
          </cell>
          <cell r="AS385">
            <v>0.5</v>
          </cell>
        </row>
        <row r="385">
          <cell r="AU385">
            <v>0</v>
          </cell>
          <cell r="AV385">
            <v>2</v>
          </cell>
        </row>
        <row r="385">
          <cell r="AX385">
            <v>38.1769230769231</v>
          </cell>
        </row>
        <row r="386">
          <cell r="B386">
            <v>1432</v>
          </cell>
          <cell r="C386" t="str">
            <v>រ័ត្ន នី</v>
          </cell>
          <cell r="D386" t="str">
            <v>ROTH NY</v>
          </cell>
          <cell r="E386">
            <v>44551</v>
          </cell>
          <cell r="F386">
            <v>90711558</v>
          </cell>
          <cell r="G386">
            <v>29868</v>
          </cell>
          <cell r="H386" t="str">
            <v>F</v>
          </cell>
          <cell r="I386" t="str">
            <v>削皮</v>
          </cell>
          <cell r="J386">
            <v>0</v>
          </cell>
          <cell r="K386">
            <v>0</v>
          </cell>
          <cell r="L386">
            <v>200</v>
          </cell>
          <cell r="M386">
            <v>7.69230769230769</v>
          </cell>
          <cell r="N386">
            <v>4</v>
          </cell>
          <cell r="O386">
            <v>0</v>
          </cell>
          <cell r="P386">
            <v>4</v>
          </cell>
          <cell r="Q386">
            <v>7</v>
          </cell>
          <cell r="R386">
            <v>30.7692307692308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3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1.5</v>
          </cell>
          <cell r="AO386">
            <v>13</v>
          </cell>
          <cell r="AP386">
            <v>2</v>
          </cell>
          <cell r="AQ386">
            <v>47.2692307692308</v>
          </cell>
          <cell r="AR386">
            <v>2</v>
          </cell>
          <cell r="AS386">
            <v>0.5</v>
          </cell>
        </row>
        <row r="386">
          <cell r="AU386">
            <v>0</v>
          </cell>
          <cell r="AV386">
            <v>2</v>
          </cell>
        </row>
        <row r="386">
          <cell r="AX386">
            <v>46.7692307692308</v>
          </cell>
        </row>
        <row r="387">
          <cell r="B387">
            <v>1626</v>
          </cell>
          <cell r="C387" t="str">
            <v>ហាន ចំប៉ា</v>
          </cell>
          <cell r="D387" t="str">
            <v>HAN CHAMPA</v>
          </cell>
          <cell r="E387">
            <v>44579</v>
          </cell>
          <cell r="F387">
            <v>90646704</v>
          </cell>
          <cell r="G387">
            <v>29217</v>
          </cell>
          <cell r="H387" t="str">
            <v>F</v>
          </cell>
          <cell r="I387" t="str">
            <v>裁断</v>
          </cell>
          <cell r="J387">
            <v>0</v>
          </cell>
          <cell r="K387">
            <v>0</v>
          </cell>
          <cell r="L387">
            <v>200</v>
          </cell>
          <cell r="M387">
            <v>7.69230769230769</v>
          </cell>
          <cell r="N387">
            <v>6.5</v>
          </cell>
          <cell r="O387">
            <v>0</v>
          </cell>
          <cell r="P387">
            <v>6.5</v>
          </cell>
          <cell r="Q387">
            <v>7</v>
          </cell>
          <cell r="R387">
            <v>50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0.5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2.5</v>
          </cell>
          <cell r="AO387">
            <v>13</v>
          </cell>
          <cell r="AP387">
            <v>3.2</v>
          </cell>
          <cell r="AQ387">
            <v>68.7</v>
          </cell>
          <cell r="AR387">
            <v>2</v>
          </cell>
          <cell r="AS387">
            <v>0.5</v>
          </cell>
        </row>
        <row r="387">
          <cell r="AU387">
            <v>0</v>
          </cell>
          <cell r="AV387">
            <v>2</v>
          </cell>
        </row>
        <row r="387">
          <cell r="AX387">
            <v>68.2</v>
          </cell>
        </row>
        <row r="388">
          <cell r="B388">
            <v>1737</v>
          </cell>
          <cell r="C388" t="str">
            <v>ចាន់ រស្មី</v>
          </cell>
          <cell r="D388" t="str">
            <v>CHAN RAKSMY</v>
          </cell>
          <cell r="E388">
            <v>44589</v>
          </cell>
          <cell r="F388">
            <v>90928480</v>
          </cell>
          <cell r="G388">
            <v>37620</v>
          </cell>
          <cell r="H388" t="str">
            <v>M</v>
          </cell>
          <cell r="I388" t="str">
            <v>裁断</v>
          </cell>
          <cell r="J388">
            <v>0</v>
          </cell>
          <cell r="K388">
            <v>0</v>
          </cell>
          <cell r="L388">
            <v>200</v>
          </cell>
          <cell r="M388">
            <v>7.69230769230769</v>
          </cell>
          <cell r="N388">
            <v>7</v>
          </cell>
          <cell r="O388">
            <v>0</v>
          </cell>
          <cell r="P388">
            <v>7</v>
          </cell>
          <cell r="Q388">
            <v>7</v>
          </cell>
          <cell r="R388">
            <v>53.8461538461538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2.6</v>
          </cell>
          <cell r="AO388">
            <v>13</v>
          </cell>
          <cell r="AP388">
            <v>3.5</v>
          </cell>
          <cell r="AQ388">
            <v>72.9461538461538</v>
          </cell>
          <cell r="AR388">
            <v>2</v>
          </cell>
          <cell r="AS388">
            <v>0.5</v>
          </cell>
        </row>
        <row r="388">
          <cell r="AU388">
            <v>0</v>
          </cell>
          <cell r="AV388">
            <v>2</v>
          </cell>
        </row>
        <row r="388">
          <cell r="AX388">
            <v>72.4461538461538</v>
          </cell>
        </row>
        <row r="389">
          <cell r="B389">
            <v>1496</v>
          </cell>
          <cell r="C389" t="str">
            <v>ប៉ុល វេន</v>
          </cell>
          <cell r="D389" t="str">
            <v>POL VEN </v>
          </cell>
          <cell r="E389">
            <v>44564</v>
          </cell>
          <cell r="F389">
            <v>90703711</v>
          </cell>
          <cell r="G389">
            <v>29284</v>
          </cell>
          <cell r="H389" t="str">
            <v>M</v>
          </cell>
          <cell r="I389" t="str">
            <v>裁断</v>
          </cell>
          <cell r="J389">
            <v>0</v>
          </cell>
          <cell r="K389">
            <v>0</v>
          </cell>
          <cell r="L389">
            <v>200</v>
          </cell>
          <cell r="M389">
            <v>7.69230769230769</v>
          </cell>
          <cell r="N389">
            <v>7</v>
          </cell>
          <cell r="O389">
            <v>0</v>
          </cell>
          <cell r="P389">
            <v>7</v>
          </cell>
          <cell r="Q389">
            <v>7</v>
          </cell>
          <cell r="R389">
            <v>53.8461538461538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2.6</v>
          </cell>
          <cell r="AO389">
            <v>13</v>
          </cell>
          <cell r="AP389">
            <v>3.5</v>
          </cell>
          <cell r="AQ389">
            <v>72.9461538461538</v>
          </cell>
          <cell r="AR389">
            <v>2</v>
          </cell>
          <cell r="AS389">
            <v>0.5</v>
          </cell>
        </row>
        <row r="389">
          <cell r="AU389">
            <v>0</v>
          </cell>
          <cell r="AV389">
            <v>2</v>
          </cell>
        </row>
        <row r="389">
          <cell r="AX389">
            <v>72.4461538461538</v>
          </cell>
        </row>
        <row r="390">
          <cell r="B390">
            <v>1566</v>
          </cell>
          <cell r="C390" t="str">
            <v>កូវ សារ៉ន</v>
          </cell>
          <cell r="D390" t="str">
            <v>KOV SARON</v>
          </cell>
          <cell r="E390">
            <v>44567</v>
          </cell>
          <cell r="F390">
            <v>90618022</v>
          </cell>
          <cell r="G390">
            <v>31527</v>
          </cell>
          <cell r="H390" t="str">
            <v>F</v>
          </cell>
          <cell r="I390" t="str">
            <v>裁断</v>
          </cell>
          <cell r="J390">
            <v>0</v>
          </cell>
          <cell r="K390">
            <v>0</v>
          </cell>
          <cell r="L390">
            <v>200</v>
          </cell>
          <cell r="M390">
            <v>7.69230769230769</v>
          </cell>
          <cell r="N390">
            <v>7</v>
          </cell>
          <cell r="O390">
            <v>0</v>
          </cell>
          <cell r="P390">
            <v>7</v>
          </cell>
          <cell r="Q390">
            <v>7</v>
          </cell>
          <cell r="R390">
            <v>53.8461538461538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2.6</v>
          </cell>
          <cell r="AO390">
            <v>13</v>
          </cell>
          <cell r="AP390">
            <v>3.5</v>
          </cell>
          <cell r="AQ390">
            <v>72.9461538461538</v>
          </cell>
          <cell r="AR390">
            <v>2</v>
          </cell>
          <cell r="AS390">
            <v>0.5</v>
          </cell>
        </row>
        <row r="390">
          <cell r="AU390">
            <v>0</v>
          </cell>
          <cell r="AV390">
            <v>2</v>
          </cell>
        </row>
        <row r="390">
          <cell r="AX390">
            <v>72.4461538461538</v>
          </cell>
        </row>
        <row r="391">
          <cell r="B391">
            <v>1753</v>
          </cell>
          <cell r="C391" t="str">
            <v>សុខ ដែន</v>
          </cell>
          <cell r="D391" t="str">
            <v>SOK DEN</v>
          </cell>
          <cell r="E391">
            <v>44593</v>
          </cell>
          <cell r="F391">
            <v>90490951</v>
          </cell>
          <cell r="G391">
            <v>33783</v>
          </cell>
          <cell r="H391" t="str">
            <v>M</v>
          </cell>
          <cell r="I391" t="str">
            <v>裁断</v>
          </cell>
          <cell r="J391">
            <v>0</v>
          </cell>
          <cell r="K391">
            <v>0</v>
          </cell>
          <cell r="L391">
            <v>200</v>
          </cell>
          <cell r="M391">
            <v>7.69230769230769</v>
          </cell>
          <cell r="N391">
            <v>6.5</v>
          </cell>
          <cell r="O391">
            <v>0</v>
          </cell>
          <cell r="P391">
            <v>6.5</v>
          </cell>
          <cell r="Q391">
            <v>7</v>
          </cell>
          <cell r="R391">
            <v>50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0.5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2.5</v>
          </cell>
          <cell r="AO391">
            <v>13</v>
          </cell>
          <cell r="AP391">
            <v>3.2</v>
          </cell>
          <cell r="AQ391">
            <v>68.7</v>
          </cell>
          <cell r="AR391">
            <v>2</v>
          </cell>
          <cell r="AS391">
            <v>0.5</v>
          </cell>
        </row>
        <row r="391">
          <cell r="AU391">
            <v>0</v>
          </cell>
          <cell r="AV391">
            <v>2</v>
          </cell>
        </row>
        <row r="391">
          <cell r="AX391">
            <v>68.2</v>
          </cell>
        </row>
        <row r="392">
          <cell r="B392">
            <v>1772</v>
          </cell>
          <cell r="C392" t="str">
            <v>ផល សំរិត</v>
          </cell>
          <cell r="D392" t="str">
            <v>PHAL SAMRETH</v>
          </cell>
          <cell r="E392">
            <v>44594</v>
          </cell>
          <cell r="F392">
            <v>90871542</v>
          </cell>
          <cell r="G392">
            <v>37504</v>
          </cell>
          <cell r="H392" t="str">
            <v>M</v>
          </cell>
          <cell r="I392" t="str">
            <v>裁断</v>
          </cell>
          <cell r="J392">
            <v>0</v>
          </cell>
          <cell r="K392">
            <v>0</v>
          </cell>
          <cell r="L392">
            <v>200</v>
          </cell>
          <cell r="M392">
            <v>7.69230769230769</v>
          </cell>
          <cell r="N392">
            <v>8.5</v>
          </cell>
          <cell r="O392">
            <v>0</v>
          </cell>
          <cell r="P392">
            <v>8.5</v>
          </cell>
          <cell r="Q392">
            <v>9</v>
          </cell>
          <cell r="R392">
            <v>65.3846153846154</v>
          </cell>
          <cell r="S392">
            <v>0</v>
          </cell>
          <cell r="T392">
            <v>0</v>
          </cell>
          <cell r="U392">
            <v>2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0.5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2.88461538461538</v>
          </cell>
          <cell r="AM392">
            <v>0.5</v>
          </cell>
          <cell r="AN392">
            <v>3.2</v>
          </cell>
          <cell r="AO392">
            <v>13</v>
          </cell>
          <cell r="AP392">
            <v>4.2</v>
          </cell>
          <cell r="AQ392">
            <v>89.1692307692308</v>
          </cell>
          <cell r="AR392">
            <v>2</v>
          </cell>
          <cell r="AS392">
            <v>0.5</v>
          </cell>
        </row>
        <row r="392">
          <cell r="AU392">
            <v>0</v>
          </cell>
          <cell r="AV392">
            <v>2</v>
          </cell>
        </row>
        <row r="392">
          <cell r="AX392">
            <v>88.6692307692308</v>
          </cell>
        </row>
        <row r="393">
          <cell r="B393">
            <v>279</v>
          </cell>
          <cell r="C393" t="str">
            <v>សុខ ធីតា</v>
          </cell>
          <cell r="D393" t="str">
            <v>SOK THIDA</v>
          </cell>
          <cell r="E393">
            <v>44109</v>
          </cell>
          <cell r="F393" t="str">
            <v>090865847</v>
          </cell>
          <cell r="G393">
            <v>33865</v>
          </cell>
          <cell r="H393" t="str">
            <v>F</v>
          </cell>
          <cell r="I393" t="str">
            <v>裁断</v>
          </cell>
          <cell r="J393">
            <v>0</v>
          </cell>
          <cell r="K393">
            <v>0</v>
          </cell>
          <cell r="L393">
            <v>200</v>
          </cell>
          <cell r="M393">
            <v>7.69230769230769</v>
          </cell>
          <cell r="N393">
            <v>7</v>
          </cell>
          <cell r="O393">
            <v>0</v>
          </cell>
          <cell r="P393">
            <v>7</v>
          </cell>
          <cell r="Q393">
            <v>7</v>
          </cell>
          <cell r="R393">
            <v>53.8461538461538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2.6</v>
          </cell>
          <cell r="AO393">
            <v>13</v>
          </cell>
          <cell r="AP393">
            <v>3.5</v>
          </cell>
          <cell r="AQ393">
            <v>72.9461538461538</v>
          </cell>
          <cell r="AR393">
            <v>3</v>
          </cell>
          <cell r="AS393">
            <v>0.5</v>
          </cell>
        </row>
        <row r="393">
          <cell r="AU393">
            <v>0</v>
          </cell>
          <cell r="AV393">
            <v>2</v>
          </cell>
        </row>
        <row r="393">
          <cell r="AX393">
            <v>73.4461538461538</v>
          </cell>
        </row>
        <row r="394">
          <cell r="B394">
            <v>1863</v>
          </cell>
          <cell r="C394" t="str">
            <v>កែវ សាមុត</v>
          </cell>
          <cell r="D394" t="str">
            <v>KEO SAMUT</v>
          </cell>
          <cell r="E394">
            <v>44614</v>
          </cell>
          <cell r="F394">
            <v>90537469</v>
          </cell>
          <cell r="G394">
            <v>30505</v>
          </cell>
          <cell r="H394" t="str">
            <v>F</v>
          </cell>
          <cell r="I394" t="str">
            <v>裁断</v>
          </cell>
          <cell r="J394">
            <v>0</v>
          </cell>
          <cell r="K394">
            <v>0</v>
          </cell>
          <cell r="L394">
            <v>200</v>
          </cell>
          <cell r="M394">
            <v>7.69230769230769</v>
          </cell>
          <cell r="N394">
            <v>7</v>
          </cell>
          <cell r="O394">
            <v>0</v>
          </cell>
          <cell r="P394">
            <v>7</v>
          </cell>
          <cell r="Q394">
            <v>7</v>
          </cell>
          <cell r="R394">
            <v>53.8461538461538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2.6</v>
          </cell>
          <cell r="AO394">
            <v>13</v>
          </cell>
          <cell r="AP394">
            <v>3.5</v>
          </cell>
          <cell r="AQ394">
            <v>72.9461538461538</v>
          </cell>
          <cell r="AR394">
            <v>2</v>
          </cell>
          <cell r="AS394">
            <v>0.5</v>
          </cell>
        </row>
        <row r="394">
          <cell r="AU394">
            <v>0</v>
          </cell>
          <cell r="AV394">
            <v>2</v>
          </cell>
        </row>
        <row r="394">
          <cell r="AX394">
            <v>72.4461538461538</v>
          </cell>
        </row>
        <row r="395">
          <cell r="B395">
            <v>1870</v>
          </cell>
          <cell r="C395" t="str">
            <v>សូត លីស</v>
          </cell>
          <cell r="D395" t="str">
            <v>SOT LIS</v>
          </cell>
          <cell r="E395">
            <v>44615</v>
          </cell>
          <cell r="F395">
            <v>90949393</v>
          </cell>
          <cell r="G395">
            <v>37359</v>
          </cell>
          <cell r="H395" t="str">
            <v>F</v>
          </cell>
          <cell r="I395" t="str">
            <v>裁断</v>
          </cell>
          <cell r="J395">
            <v>0</v>
          </cell>
          <cell r="K395">
            <v>0</v>
          </cell>
          <cell r="L395">
            <v>200</v>
          </cell>
          <cell r="M395">
            <v>7.69230769230769</v>
          </cell>
          <cell r="N395">
            <v>7</v>
          </cell>
          <cell r="O395">
            <v>0</v>
          </cell>
          <cell r="P395">
            <v>7</v>
          </cell>
          <cell r="Q395">
            <v>7</v>
          </cell>
          <cell r="R395">
            <v>53.8461538461538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2.6</v>
          </cell>
          <cell r="AO395">
            <v>13</v>
          </cell>
          <cell r="AP395">
            <v>3.5</v>
          </cell>
          <cell r="AQ395">
            <v>72.9461538461538</v>
          </cell>
          <cell r="AR395">
            <v>2</v>
          </cell>
          <cell r="AS395">
            <v>0.5</v>
          </cell>
        </row>
        <row r="395">
          <cell r="AU395">
            <v>0</v>
          </cell>
          <cell r="AV395">
            <v>2</v>
          </cell>
        </row>
        <row r="395">
          <cell r="AX395">
            <v>72.4461538461538</v>
          </cell>
        </row>
        <row r="396">
          <cell r="B396">
            <v>602</v>
          </cell>
          <cell r="C396" t="str">
            <v>ឃ្លោក ភិរោធិ</v>
          </cell>
          <cell r="D396" t="str">
            <v>KHLORK PHERORTH</v>
          </cell>
          <cell r="E396">
            <v>44167</v>
          </cell>
          <cell r="F396" t="str">
            <v>090880378</v>
          </cell>
          <cell r="G396">
            <v>33134</v>
          </cell>
          <cell r="H396" t="str">
            <v>M</v>
          </cell>
          <cell r="I396" t="str">
            <v>裁断</v>
          </cell>
          <cell r="J396">
            <v>0</v>
          </cell>
          <cell r="K396">
            <v>0</v>
          </cell>
          <cell r="L396">
            <v>200</v>
          </cell>
          <cell r="M396">
            <v>7.69230769230769</v>
          </cell>
          <cell r="N396">
            <v>7</v>
          </cell>
          <cell r="O396">
            <v>0</v>
          </cell>
          <cell r="P396">
            <v>7</v>
          </cell>
          <cell r="Q396">
            <v>7</v>
          </cell>
          <cell r="R396">
            <v>53.8461538461538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2.6</v>
          </cell>
          <cell r="AO396">
            <v>13</v>
          </cell>
          <cell r="AP396">
            <v>3.5</v>
          </cell>
          <cell r="AQ396">
            <v>72.9461538461538</v>
          </cell>
          <cell r="AR396">
            <v>3</v>
          </cell>
          <cell r="AS396">
            <v>0.5</v>
          </cell>
        </row>
        <row r="396">
          <cell r="AU396">
            <v>0</v>
          </cell>
          <cell r="AV396">
            <v>2</v>
          </cell>
        </row>
        <row r="396">
          <cell r="AX396">
            <v>73.4461538461538</v>
          </cell>
        </row>
        <row r="397">
          <cell r="B397">
            <v>624</v>
          </cell>
          <cell r="C397" t="str">
            <v>ឆោម ស៊ីវេត</v>
          </cell>
          <cell r="D397" t="str">
            <v>CHHORM SIVET</v>
          </cell>
          <cell r="E397">
            <v>44173</v>
          </cell>
          <cell r="F397" t="str">
            <v>090920250</v>
          </cell>
          <cell r="G397">
            <v>33520</v>
          </cell>
          <cell r="H397" t="str">
            <v>M</v>
          </cell>
          <cell r="I397" t="str">
            <v>裁断</v>
          </cell>
          <cell r="J397">
            <v>0</v>
          </cell>
          <cell r="K397">
            <v>0</v>
          </cell>
          <cell r="L397">
            <v>200</v>
          </cell>
          <cell r="M397">
            <v>7.69230769230769</v>
          </cell>
          <cell r="N397">
            <v>7</v>
          </cell>
          <cell r="O397">
            <v>0</v>
          </cell>
          <cell r="P397">
            <v>7</v>
          </cell>
          <cell r="Q397">
            <v>7</v>
          </cell>
          <cell r="R397">
            <v>53.8461538461538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2.6</v>
          </cell>
          <cell r="AO397">
            <v>13</v>
          </cell>
          <cell r="AP397">
            <v>3.5</v>
          </cell>
          <cell r="AQ397">
            <v>72.9461538461538</v>
          </cell>
          <cell r="AR397">
            <v>3</v>
          </cell>
          <cell r="AS397">
            <v>0.5</v>
          </cell>
        </row>
        <row r="397">
          <cell r="AU397">
            <v>0</v>
          </cell>
          <cell r="AV397">
            <v>2</v>
          </cell>
        </row>
        <row r="397">
          <cell r="AX397">
            <v>73.4461538461538</v>
          </cell>
        </row>
        <row r="398">
          <cell r="B398">
            <v>1984</v>
          </cell>
          <cell r="C398" t="str">
            <v>គង់ រីដា</v>
          </cell>
          <cell r="D398" t="str">
            <v>KONG RIDA</v>
          </cell>
          <cell r="E398">
            <v>44637</v>
          </cell>
          <cell r="F398">
            <v>90645588</v>
          </cell>
          <cell r="G398">
            <v>36274</v>
          </cell>
          <cell r="H398" t="str">
            <v>M</v>
          </cell>
          <cell r="I398" t="str">
            <v>裁断</v>
          </cell>
          <cell r="J398">
            <v>0</v>
          </cell>
          <cell r="K398">
            <v>0</v>
          </cell>
          <cell r="L398">
            <v>200</v>
          </cell>
          <cell r="M398">
            <v>7.69230769230769</v>
          </cell>
          <cell r="N398">
            <v>7</v>
          </cell>
          <cell r="O398">
            <v>0</v>
          </cell>
          <cell r="P398">
            <v>7</v>
          </cell>
          <cell r="Q398">
            <v>7</v>
          </cell>
          <cell r="R398">
            <v>53.8461538461538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2.6</v>
          </cell>
          <cell r="AO398">
            <v>13</v>
          </cell>
          <cell r="AP398">
            <v>3.5</v>
          </cell>
          <cell r="AQ398">
            <v>72.9461538461538</v>
          </cell>
          <cell r="AR398">
            <v>2</v>
          </cell>
          <cell r="AS398">
            <v>0.5</v>
          </cell>
        </row>
        <row r="398">
          <cell r="AU398">
            <v>0</v>
          </cell>
          <cell r="AV398">
            <v>2</v>
          </cell>
        </row>
        <row r="398">
          <cell r="AX398">
            <v>72.4461538461538</v>
          </cell>
        </row>
        <row r="399">
          <cell r="B399">
            <v>1988</v>
          </cell>
          <cell r="C399" t="str">
            <v>នួន សាមិត្ដ</v>
          </cell>
          <cell r="D399" t="str">
            <v>NOUN SAMITH</v>
          </cell>
          <cell r="E399">
            <v>44638</v>
          </cell>
          <cell r="F399">
            <v>90634449</v>
          </cell>
          <cell r="G399">
            <v>30224</v>
          </cell>
          <cell r="H399" t="str">
            <v>F</v>
          </cell>
          <cell r="I399" t="str">
            <v>裁断</v>
          </cell>
          <cell r="J399">
            <v>0</v>
          </cell>
          <cell r="K399">
            <v>0</v>
          </cell>
          <cell r="L399">
            <v>200</v>
          </cell>
          <cell r="M399">
            <v>7.69230769230769</v>
          </cell>
          <cell r="N399">
            <v>7</v>
          </cell>
          <cell r="O399">
            <v>0</v>
          </cell>
          <cell r="P399">
            <v>7</v>
          </cell>
          <cell r="Q399">
            <v>7</v>
          </cell>
          <cell r="R399">
            <v>53.8461538461538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2.6</v>
          </cell>
          <cell r="AO399">
            <v>13</v>
          </cell>
          <cell r="AP399">
            <v>3.5</v>
          </cell>
          <cell r="AQ399">
            <v>72.9461538461538</v>
          </cell>
          <cell r="AR399">
            <v>2</v>
          </cell>
          <cell r="AS399">
            <v>0.5</v>
          </cell>
        </row>
        <row r="399">
          <cell r="AU399">
            <v>0</v>
          </cell>
          <cell r="AV399">
            <v>2</v>
          </cell>
        </row>
        <row r="399">
          <cell r="AX399">
            <v>72.4461538461538</v>
          </cell>
        </row>
        <row r="400">
          <cell r="B400">
            <v>1997</v>
          </cell>
          <cell r="C400" t="str">
            <v>ប្រាជ សប្បាយ</v>
          </cell>
          <cell r="D400" t="str">
            <v>BRACH SABAY</v>
          </cell>
          <cell r="E400">
            <v>44639</v>
          </cell>
          <cell r="F400">
            <v>90661414</v>
          </cell>
          <cell r="G400">
            <v>31562</v>
          </cell>
          <cell r="H400" t="str">
            <v>F</v>
          </cell>
          <cell r="I400" t="str">
            <v>裁断</v>
          </cell>
          <cell r="J400">
            <v>0</v>
          </cell>
          <cell r="K400">
            <v>0</v>
          </cell>
          <cell r="L400">
            <v>200</v>
          </cell>
          <cell r="M400">
            <v>7.69230769230769</v>
          </cell>
          <cell r="N400">
            <v>1</v>
          </cell>
          <cell r="O400">
            <v>0</v>
          </cell>
          <cell r="P400">
            <v>1</v>
          </cell>
          <cell r="Q400">
            <v>7</v>
          </cell>
          <cell r="R400">
            <v>7.69230769230769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0.3</v>
          </cell>
          <cell r="AO400">
            <v>13</v>
          </cell>
          <cell r="AP400">
            <v>0.5</v>
          </cell>
          <cell r="AQ400">
            <v>21.4923076923077</v>
          </cell>
          <cell r="AR400">
            <v>2</v>
          </cell>
          <cell r="AS400">
            <v>0.5</v>
          </cell>
        </row>
        <row r="400">
          <cell r="AU400">
            <v>0</v>
          </cell>
          <cell r="AV400">
            <v>2</v>
          </cell>
        </row>
        <row r="400">
          <cell r="AX400">
            <v>20.9923076923077</v>
          </cell>
        </row>
        <row r="401">
          <cell r="B401">
            <v>2032</v>
          </cell>
          <cell r="C401" t="str">
            <v>រ៉ី ចាន់ទេវី</v>
          </cell>
          <cell r="D401" t="str">
            <v>REY CHANTEVY</v>
          </cell>
          <cell r="E401">
            <v>44671</v>
          </cell>
          <cell r="F401" t="str">
            <v>090936779</v>
          </cell>
          <cell r="G401">
            <v>37389</v>
          </cell>
          <cell r="H401" t="str">
            <v>F</v>
          </cell>
          <cell r="I401" t="e">
            <v>#N/A</v>
          </cell>
          <cell r="J401">
            <v>0</v>
          </cell>
          <cell r="K401">
            <v>0</v>
          </cell>
          <cell r="L401">
            <v>200</v>
          </cell>
          <cell r="M401">
            <v>7.69230769230769</v>
          </cell>
          <cell r="N401">
            <v>7</v>
          </cell>
          <cell r="O401">
            <v>0</v>
          </cell>
          <cell r="P401">
            <v>7</v>
          </cell>
          <cell r="Q401">
            <v>7</v>
          </cell>
          <cell r="R401">
            <v>53.8461538461538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2.6</v>
          </cell>
          <cell r="AO401">
            <v>13</v>
          </cell>
          <cell r="AP401">
            <v>3.5</v>
          </cell>
          <cell r="AQ401">
            <v>72.9461538461538</v>
          </cell>
          <cell r="AR401">
            <v>2</v>
          </cell>
          <cell r="AS401">
            <v>0.5</v>
          </cell>
        </row>
        <row r="401">
          <cell r="AU401">
            <v>0</v>
          </cell>
          <cell r="AV401">
            <v>2</v>
          </cell>
        </row>
        <row r="401">
          <cell r="AX401">
            <v>72.4461538461538</v>
          </cell>
        </row>
        <row r="402">
          <cell r="B402">
            <v>2034</v>
          </cell>
          <cell r="C402" t="str">
            <v>ពឹម តុលា</v>
          </cell>
          <cell r="D402" t="str">
            <v>POEM TOLA</v>
          </cell>
          <cell r="E402">
            <v>44671</v>
          </cell>
          <cell r="F402" t="str">
            <v>090920816</v>
          </cell>
          <cell r="G402">
            <v>37012</v>
          </cell>
          <cell r="H402" t="str">
            <v>F</v>
          </cell>
          <cell r="I402" t="e">
            <v>#N/A</v>
          </cell>
          <cell r="J402">
            <v>0</v>
          </cell>
          <cell r="K402">
            <v>0</v>
          </cell>
          <cell r="L402">
            <v>200</v>
          </cell>
          <cell r="M402">
            <v>7.69230769230769</v>
          </cell>
          <cell r="N402">
            <v>7</v>
          </cell>
          <cell r="O402">
            <v>0</v>
          </cell>
          <cell r="P402">
            <v>7</v>
          </cell>
          <cell r="Q402">
            <v>7</v>
          </cell>
          <cell r="R402">
            <v>53.8461538461538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2.6</v>
          </cell>
          <cell r="AO402">
            <v>13</v>
          </cell>
          <cell r="AP402">
            <v>3.5</v>
          </cell>
          <cell r="AQ402">
            <v>72.9461538461538</v>
          </cell>
          <cell r="AR402">
            <v>2</v>
          </cell>
          <cell r="AS402">
            <v>0.5</v>
          </cell>
        </row>
        <row r="402">
          <cell r="AU402">
            <v>0</v>
          </cell>
          <cell r="AV402">
            <v>2</v>
          </cell>
        </row>
        <row r="402">
          <cell r="AX402">
            <v>72.4461538461538</v>
          </cell>
        </row>
        <row r="403">
          <cell r="B403">
            <v>1315</v>
          </cell>
          <cell r="C403" t="str">
            <v>ខឹម គៀបឡាង</v>
          </cell>
          <cell r="D403" t="str">
            <v>KHOEM KIEMLANG</v>
          </cell>
          <cell r="E403">
            <v>44497</v>
          </cell>
          <cell r="F403" t="str">
            <v>090907882</v>
          </cell>
          <cell r="G403">
            <v>37047</v>
          </cell>
          <cell r="H403" t="str">
            <v>F</v>
          </cell>
          <cell r="I403" t="e">
            <v>#N/A</v>
          </cell>
          <cell r="J403">
            <v>0</v>
          </cell>
          <cell r="K403">
            <v>0</v>
          </cell>
          <cell r="L403">
            <v>200</v>
          </cell>
          <cell r="M403">
            <v>7.69230769230769</v>
          </cell>
          <cell r="N403">
            <v>7</v>
          </cell>
          <cell r="O403">
            <v>0</v>
          </cell>
          <cell r="P403">
            <v>7</v>
          </cell>
          <cell r="Q403">
            <v>7</v>
          </cell>
          <cell r="R403">
            <v>53.8461538461538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2.6</v>
          </cell>
          <cell r="AO403">
            <v>13</v>
          </cell>
          <cell r="AP403">
            <v>3.5</v>
          </cell>
          <cell r="AQ403">
            <v>72.9461538461538</v>
          </cell>
          <cell r="AR403">
            <v>2</v>
          </cell>
          <cell r="AS403">
            <v>0.5</v>
          </cell>
        </row>
        <row r="403">
          <cell r="AU403">
            <v>0</v>
          </cell>
          <cell r="AV403">
            <v>2</v>
          </cell>
        </row>
        <row r="403">
          <cell r="AX403">
            <v>72.4461538461538</v>
          </cell>
        </row>
        <row r="404">
          <cell r="B404">
            <v>1317</v>
          </cell>
          <cell r="C404" t="str">
            <v>កែវ​ ណាង</v>
          </cell>
          <cell r="D404" t="str">
            <v>KEO NANG</v>
          </cell>
          <cell r="E404">
            <v>44497</v>
          </cell>
          <cell r="F404" t="str">
            <v>090822910</v>
          </cell>
          <cell r="G404">
            <v>36358</v>
          </cell>
          <cell r="H404" t="str">
            <v>M</v>
          </cell>
          <cell r="I404" t="e">
            <v>#N/A</v>
          </cell>
          <cell r="J404">
            <v>0</v>
          </cell>
          <cell r="K404">
            <v>0</v>
          </cell>
          <cell r="L404">
            <v>200</v>
          </cell>
          <cell r="M404">
            <v>7.69230769230769</v>
          </cell>
          <cell r="N404">
            <v>7</v>
          </cell>
          <cell r="O404">
            <v>0</v>
          </cell>
          <cell r="P404">
            <v>7</v>
          </cell>
          <cell r="Q404">
            <v>7</v>
          </cell>
          <cell r="R404">
            <v>53.8461538461538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2.6</v>
          </cell>
          <cell r="AO404">
            <v>13</v>
          </cell>
          <cell r="AP404">
            <v>3.5</v>
          </cell>
          <cell r="AQ404">
            <v>72.9461538461538</v>
          </cell>
          <cell r="AR404">
            <v>2</v>
          </cell>
          <cell r="AS404">
            <v>0.5</v>
          </cell>
        </row>
        <row r="404">
          <cell r="AU404">
            <v>0</v>
          </cell>
          <cell r="AV404">
            <v>2</v>
          </cell>
        </row>
        <row r="404">
          <cell r="AX404">
            <v>72.4461538461538</v>
          </cell>
        </row>
        <row r="405">
          <cell r="B405">
            <v>1499</v>
          </cell>
          <cell r="C405" t="str">
            <v>ប៉ែន រ៉ាវី</v>
          </cell>
          <cell r="D405" t="str">
            <v>PEN RAVY</v>
          </cell>
          <cell r="E405">
            <v>44564</v>
          </cell>
          <cell r="F405">
            <v>90639156</v>
          </cell>
          <cell r="G405">
            <v>32509</v>
          </cell>
          <cell r="H405" t="str">
            <v>M</v>
          </cell>
          <cell r="I405" t="str">
            <v>裁断</v>
          </cell>
          <cell r="J405">
            <v>0</v>
          </cell>
          <cell r="K405">
            <v>0</v>
          </cell>
          <cell r="L405">
            <v>200</v>
          </cell>
          <cell r="M405">
            <v>7.69230769230769</v>
          </cell>
          <cell r="N405">
            <v>6</v>
          </cell>
          <cell r="O405">
            <v>0</v>
          </cell>
          <cell r="P405">
            <v>6</v>
          </cell>
          <cell r="Q405">
            <v>7</v>
          </cell>
          <cell r="R405">
            <v>46.1538461538462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2.3</v>
          </cell>
          <cell r="AO405">
            <v>13</v>
          </cell>
          <cell r="AP405">
            <v>3</v>
          </cell>
          <cell r="AQ405">
            <v>64.4538461538462</v>
          </cell>
          <cell r="AR405">
            <v>2</v>
          </cell>
          <cell r="AS405">
            <v>0.5</v>
          </cell>
        </row>
        <row r="405">
          <cell r="AU405">
            <v>0</v>
          </cell>
          <cell r="AV405">
            <v>2</v>
          </cell>
        </row>
        <row r="405">
          <cell r="AX405">
            <v>63.9538461538462</v>
          </cell>
        </row>
        <row r="406">
          <cell r="B406">
            <v>278</v>
          </cell>
          <cell r="C406" t="str">
            <v>គង់ សាម៉េត</v>
          </cell>
          <cell r="D406" t="str">
            <v>KONG SAMET</v>
          </cell>
          <cell r="E406">
            <v>44109</v>
          </cell>
          <cell r="F406" t="str">
            <v>090515305</v>
          </cell>
          <cell r="G406">
            <v>33646</v>
          </cell>
          <cell r="H406" t="str">
            <v>M</v>
          </cell>
          <cell r="I406" t="str">
            <v>裁断</v>
          </cell>
          <cell r="J406">
            <v>0</v>
          </cell>
          <cell r="K406">
            <v>3</v>
          </cell>
          <cell r="L406">
            <v>200</v>
          </cell>
          <cell r="M406">
            <v>7.69230769230769</v>
          </cell>
          <cell r="N406">
            <v>7</v>
          </cell>
          <cell r="O406">
            <v>0</v>
          </cell>
          <cell r="P406">
            <v>7</v>
          </cell>
          <cell r="Q406">
            <v>7</v>
          </cell>
          <cell r="R406">
            <v>53.8461538461538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2.6</v>
          </cell>
          <cell r="AO406">
            <v>13</v>
          </cell>
          <cell r="AP406">
            <v>3.5</v>
          </cell>
          <cell r="AQ406">
            <v>72.9461538461538</v>
          </cell>
          <cell r="AR406">
            <v>3</v>
          </cell>
          <cell r="AS406">
            <v>0.5</v>
          </cell>
        </row>
        <row r="406">
          <cell r="AU406">
            <v>0</v>
          </cell>
          <cell r="AV406">
            <v>2</v>
          </cell>
        </row>
        <row r="406">
          <cell r="AX406">
            <v>73.4461538461538</v>
          </cell>
        </row>
        <row r="407">
          <cell r="B407">
            <v>1989</v>
          </cell>
          <cell r="C407" t="str">
            <v>ព្រាប ម៉ារ៉ាឌី</v>
          </cell>
          <cell r="D407" t="str">
            <v>PREAB MARADY</v>
          </cell>
          <cell r="E407">
            <v>44638</v>
          </cell>
          <cell r="F407">
            <v>90869185</v>
          </cell>
          <cell r="G407">
            <v>27334</v>
          </cell>
          <cell r="H407" t="str">
            <v>F</v>
          </cell>
          <cell r="I407" t="str">
            <v>裁断</v>
          </cell>
          <cell r="J407">
            <v>0</v>
          </cell>
          <cell r="K407">
            <v>0</v>
          </cell>
          <cell r="L407">
            <v>200</v>
          </cell>
          <cell r="M407">
            <v>7.69230769230769</v>
          </cell>
          <cell r="N407">
            <v>7</v>
          </cell>
          <cell r="O407">
            <v>0</v>
          </cell>
          <cell r="P407">
            <v>7</v>
          </cell>
          <cell r="Q407">
            <v>7</v>
          </cell>
          <cell r="R407">
            <v>53.8461538461538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2.6</v>
          </cell>
          <cell r="AO407">
            <v>13</v>
          </cell>
          <cell r="AP407">
            <v>3.5</v>
          </cell>
          <cell r="AQ407">
            <v>72.9461538461538</v>
          </cell>
          <cell r="AR407">
            <v>2</v>
          </cell>
          <cell r="AS407">
            <v>0.5</v>
          </cell>
        </row>
        <row r="407">
          <cell r="AU407">
            <v>0</v>
          </cell>
          <cell r="AV407">
            <v>2</v>
          </cell>
        </row>
        <row r="407">
          <cell r="AX407">
            <v>72.4461538461538</v>
          </cell>
        </row>
        <row r="408">
          <cell r="B408">
            <v>1551</v>
          </cell>
          <cell r="C408" t="str">
            <v>សេក សុវណ្ណរ័ត្ន</v>
          </cell>
          <cell r="D408" t="str">
            <v>SEK SOVANNROTH</v>
          </cell>
          <cell r="E408">
            <v>44564</v>
          </cell>
          <cell r="F408">
            <v>90489514</v>
          </cell>
          <cell r="G408">
            <v>35158</v>
          </cell>
          <cell r="H408" t="str">
            <v>F</v>
          </cell>
          <cell r="I408" t="str">
            <v>裁断</v>
          </cell>
          <cell r="J408">
            <v>0</v>
          </cell>
          <cell r="K408">
            <v>0</v>
          </cell>
          <cell r="L408">
            <v>200</v>
          </cell>
          <cell r="M408">
            <v>7.69230769230769</v>
          </cell>
          <cell r="N408">
            <v>7</v>
          </cell>
          <cell r="O408">
            <v>0</v>
          </cell>
          <cell r="P408">
            <v>7</v>
          </cell>
          <cell r="Q408">
            <v>7</v>
          </cell>
          <cell r="R408">
            <v>53.8461538461538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2.6</v>
          </cell>
          <cell r="AO408">
            <v>13</v>
          </cell>
          <cell r="AP408">
            <v>3.5</v>
          </cell>
          <cell r="AQ408">
            <v>72.9461538461538</v>
          </cell>
          <cell r="AR408">
            <v>2</v>
          </cell>
          <cell r="AS408">
            <v>0.5</v>
          </cell>
        </row>
        <row r="408">
          <cell r="AU408">
            <v>0</v>
          </cell>
          <cell r="AV408">
            <v>2</v>
          </cell>
        </row>
        <row r="408">
          <cell r="AX408">
            <v>72.4461538461538</v>
          </cell>
        </row>
        <row r="409">
          <cell r="B409">
            <v>2259</v>
          </cell>
          <cell r="C409" t="str">
            <v>រស ផ្កាយ</v>
          </cell>
          <cell r="D409" t="str">
            <v>RUS PHKAY</v>
          </cell>
          <cell r="E409">
            <v>44763</v>
          </cell>
          <cell r="F409" t="str">
            <v>090965842</v>
          </cell>
          <cell r="G409">
            <v>37391</v>
          </cell>
          <cell r="H409" t="str">
            <v>F</v>
          </cell>
          <cell r="I409" t="str">
            <v>裁断</v>
          </cell>
          <cell r="J409">
            <v>0</v>
          </cell>
          <cell r="K409">
            <v>0</v>
          </cell>
          <cell r="L409">
            <v>200</v>
          </cell>
          <cell r="M409">
            <v>7.69230769230769</v>
          </cell>
          <cell r="N409">
            <v>7</v>
          </cell>
          <cell r="O409">
            <v>0</v>
          </cell>
          <cell r="P409">
            <v>7</v>
          </cell>
          <cell r="Q409">
            <v>7</v>
          </cell>
          <cell r="R409">
            <v>53.8461538461538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2.6</v>
          </cell>
          <cell r="AO409">
            <v>13</v>
          </cell>
          <cell r="AP409">
            <v>3.5</v>
          </cell>
          <cell r="AQ409">
            <v>72.9461538461538</v>
          </cell>
        </row>
        <row r="409">
          <cell r="AS409">
            <v>0.5</v>
          </cell>
        </row>
        <row r="409">
          <cell r="AU409">
            <v>0</v>
          </cell>
          <cell r="AV409">
            <v>2</v>
          </cell>
        </row>
        <row r="409">
          <cell r="AX409">
            <v>70.4461538461538</v>
          </cell>
        </row>
        <row r="410">
          <cell r="B410">
            <v>2282</v>
          </cell>
          <cell r="C410" t="str">
            <v>ឆេង ឆាង</v>
          </cell>
          <cell r="D410" t="str">
            <v>CHHENG CHHANG</v>
          </cell>
          <cell r="E410">
            <v>44854</v>
          </cell>
          <cell r="F410" t="str">
            <v>090816323</v>
          </cell>
          <cell r="G410">
            <v>28178</v>
          </cell>
          <cell r="H410" t="str">
            <v>M</v>
          </cell>
          <cell r="I410" t="e">
            <v>#N/A</v>
          </cell>
          <cell r="J410">
            <v>0</v>
          </cell>
          <cell r="K410">
            <v>0</v>
          </cell>
          <cell r="L410">
            <v>200</v>
          </cell>
          <cell r="M410">
            <v>7.69230769230769</v>
          </cell>
          <cell r="N410">
            <v>7</v>
          </cell>
          <cell r="O410">
            <v>0</v>
          </cell>
          <cell r="P410">
            <v>7</v>
          </cell>
          <cell r="Q410">
            <v>7</v>
          </cell>
          <cell r="R410">
            <v>53.8461538461538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2.6</v>
          </cell>
          <cell r="AO410">
            <v>13</v>
          </cell>
          <cell r="AP410">
            <v>3.5</v>
          </cell>
          <cell r="AQ410">
            <v>72.9461538461538</v>
          </cell>
        </row>
        <row r="410">
          <cell r="AS410">
            <v>0.5</v>
          </cell>
        </row>
        <row r="410">
          <cell r="AU410">
            <v>0</v>
          </cell>
          <cell r="AV410">
            <v>2</v>
          </cell>
        </row>
        <row r="410">
          <cell r="AX410">
            <v>70.4461538461538</v>
          </cell>
        </row>
        <row r="411">
          <cell r="B411" t="str">
            <v>合计：</v>
          </cell>
          <cell r="C411" t="str">
            <v>裁断</v>
          </cell>
          <cell r="D411">
            <v>41</v>
          </cell>
        </row>
        <row r="411">
          <cell r="L411">
            <v>8200</v>
          </cell>
          <cell r="M411">
            <v>315.384615384615</v>
          </cell>
          <cell r="N411">
            <v>280</v>
          </cell>
          <cell r="O411">
            <v>0</v>
          </cell>
          <cell r="P411">
            <v>280</v>
          </cell>
          <cell r="Q411">
            <v>295</v>
          </cell>
          <cell r="R411">
            <v>2153.84615384615</v>
          </cell>
          <cell r="S411">
            <v>0</v>
          </cell>
          <cell r="T411">
            <v>0</v>
          </cell>
          <cell r="U411">
            <v>25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4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11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36.0576923076923</v>
          </cell>
          <cell r="AM411">
            <v>6.25</v>
          </cell>
          <cell r="AN411">
            <v>104.7</v>
          </cell>
          <cell r="AO411">
            <v>533</v>
          </cell>
          <cell r="AP411">
            <v>139.8</v>
          </cell>
          <cell r="AQ411">
            <v>2973.65384615385</v>
          </cell>
          <cell r="AR411">
            <v>87</v>
          </cell>
          <cell r="AS411">
            <v>20.5</v>
          </cell>
          <cell r="AT411">
            <v>0</v>
          </cell>
          <cell r="AU411">
            <v>0</v>
          </cell>
          <cell r="AV411">
            <v>83.5989922307692</v>
          </cell>
          <cell r="AW411">
            <v>0</v>
          </cell>
          <cell r="AX411">
            <v>2956.55485392308</v>
          </cell>
        </row>
        <row r="412">
          <cell r="B412">
            <v>1484</v>
          </cell>
          <cell r="C412" t="str">
            <v>ឈិន​ ចន្ថា</v>
          </cell>
          <cell r="D412" t="str">
            <v>CHHIN CHANTHA</v>
          </cell>
          <cell r="E412">
            <v>44555</v>
          </cell>
          <cell r="F412">
            <v>90537377</v>
          </cell>
          <cell r="G412">
            <v>30711</v>
          </cell>
          <cell r="H412" t="str">
            <v>M</v>
          </cell>
          <cell r="I412" t="str">
            <v>印刷</v>
          </cell>
          <cell r="J412">
            <v>0</v>
          </cell>
          <cell r="K412">
            <v>0</v>
          </cell>
          <cell r="L412">
            <v>200</v>
          </cell>
          <cell r="M412">
            <v>7.69230769230769</v>
          </cell>
          <cell r="N412">
            <v>5</v>
          </cell>
          <cell r="O412">
            <v>0</v>
          </cell>
          <cell r="P412">
            <v>5</v>
          </cell>
          <cell r="Q412">
            <v>5</v>
          </cell>
          <cell r="R412">
            <v>38.4615384615385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1.9</v>
          </cell>
          <cell r="AO412">
            <v>13</v>
          </cell>
          <cell r="AP412">
            <v>2.5</v>
          </cell>
          <cell r="AQ412">
            <v>55.8615384615385</v>
          </cell>
          <cell r="AR412">
            <v>2</v>
          </cell>
          <cell r="AS412">
            <v>0.5</v>
          </cell>
        </row>
        <row r="412">
          <cell r="AU412">
            <v>0</v>
          </cell>
          <cell r="AV412">
            <v>2</v>
          </cell>
        </row>
        <row r="412">
          <cell r="AX412">
            <v>55.3615384615385</v>
          </cell>
        </row>
        <row r="413">
          <cell r="B413">
            <v>1466</v>
          </cell>
          <cell r="C413" t="str">
            <v>ហែម វុតធឿន</v>
          </cell>
          <cell r="D413" t="str">
            <v>HEM VUTHOEUN</v>
          </cell>
          <cell r="E413">
            <v>44551</v>
          </cell>
          <cell r="F413">
            <v>90513658</v>
          </cell>
          <cell r="G413">
            <v>35501</v>
          </cell>
          <cell r="H413" t="str">
            <v>M</v>
          </cell>
          <cell r="I413" t="str">
            <v>印刷</v>
          </cell>
          <cell r="J413">
            <v>0</v>
          </cell>
          <cell r="K413">
            <v>0</v>
          </cell>
          <cell r="L413">
            <v>200</v>
          </cell>
          <cell r="M413">
            <v>7.69230769230769</v>
          </cell>
          <cell r="N413">
            <v>5</v>
          </cell>
          <cell r="O413">
            <v>0</v>
          </cell>
          <cell r="P413">
            <v>5</v>
          </cell>
          <cell r="Q413">
            <v>5</v>
          </cell>
          <cell r="R413">
            <v>38.4615384615385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1.9</v>
          </cell>
          <cell r="AO413">
            <v>13</v>
          </cell>
          <cell r="AP413">
            <v>2.5</v>
          </cell>
          <cell r="AQ413">
            <v>55.8615384615385</v>
          </cell>
          <cell r="AR413">
            <v>2</v>
          </cell>
          <cell r="AS413">
            <v>0.5</v>
          </cell>
        </row>
        <row r="413">
          <cell r="AU413">
            <v>0</v>
          </cell>
          <cell r="AV413">
            <v>2</v>
          </cell>
        </row>
        <row r="413">
          <cell r="AX413">
            <v>55.3615384615385</v>
          </cell>
        </row>
        <row r="414">
          <cell r="B414">
            <v>1502</v>
          </cell>
          <cell r="C414" t="str">
            <v>ខឿ សុទិត្យ</v>
          </cell>
          <cell r="D414" t="str">
            <v>KHOEUR SOTIT</v>
          </cell>
          <cell r="E414">
            <v>44564</v>
          </cell>
          <cell r="F414">
            <v>90883543</v>
          </cell>
          <cell r="G414">
            <v>36800</v>
          </cell>
          <cell r="H414" t="str">
            <v>M</v>
          </cell>
          <cell r="I414" t="str">
            <v>印刷</v>
          </cell>
          <cell r="J414">
            <v>0</v>
          </cell>
          <cell r="K414">
            <v>0</v>
          </cell>
          <cell r="L414">
            <v>200</v>
          </cell>
          <cell r="M414">
            <v>7.69230769230769</v>
          </cell>
          <cell r="N414">
            <v>5</v>
          </cell>
          <cell r="O414">
            <v>0</v>
          </cell>
          <cell r="P414">
            <v>5</v>
          </cell>
          <cell r="Q414">
            <v>5</v>
          </cell>
          <cell r="R414">
            <v>38.4615384615385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1.9</v>
          </cell>
          <cell r="AO414">
            <v>13</v>
          </cell>
          <cell r="AP414">
            <v>2.5</v>
          </cell>
          <cell r="AQ414">
            <v>55.8615384615385</v>
          </cell>
          <cell r="AR414">
            <v>2</v>
          </cell>
          <cell r="AS414">
            <v>0.5</v>
          </cell>
        </row>
        <row r="414">
          <cell r="AU414">
            <v>0</v>
          </cell>
          <cell r="AV414">
            <v>2</v>
          </cell>
        </row>
        <row r="414">
          <cell r="AX414">
            <v>55.3615384615385</v>
          </cell>
        </row>
        <row r="415">
          <cell r="B415">
            <v>1718</v>
          </cell>
          <cell r="C415" t="str">
            <v>សន សុជាតិ</v>
          </cell>
          <cell r="D415" t="str">
            <v>SON SOCHEAT</v>
          </cell>
          <cell r="E415">
            <v>44587</v>
          </cell>
          <cell r="F415">
            <v>90959139</v>
          </cell>
          <cell r="G415">
            <v>37803</v>
          </cell>
          <cell r="H415" t="str">
            <v>F</v>
          </cell>
          <cell r="I415" t="str">
            <v>印刷</v>
          </cell>
          <cell r="J415">
            <v>0</v>
          </cell>
          <cell r="K415">
            <v>0</v>
          </cell>
          <cell r="L415">
            <v>200</v>
          </cell>
          <cell r="M415">
            <v>7.69230769230769</v>
          </cell>
          <cell r="N415">
            <v>5</v>
          </cell>
          <cell r="O415">
            <v>0</v>
          </cell>
          <cell r="P415">
            <v>5</v>
          </cell>
          <cell r="Q415">
            <v>5</v>
          </cell>
          <cell r="R415">
            <v>38.4615384615385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1.9</v>
          </cell>
          <cell r="AO415">
            <v>13</v>
          </cell>
          <cell r="AP415">
            <v>2.5</v>
          </cell>
          <cell r="AQ415">
            <v>55.8615384615385</v>
          </cell>
          <cell r="AR415">
            <v>2</v>
          </cell>
          <cell r="AS415">
            <v>0.5</v>
          </cell>
        </row>
        <row r="415">
          <cell r="AU415">
            <v>0</v>
          </cell>
          <cell r="AV415">
            <v>2</v>
          </cell>
        </row>
        <row r="415">
          <cell r="AX415">
            <v>55.3615384615385</v>
          </cell>
        </row>
        <row r="416">
          <cell r="B416">
            <v>1885</v>
          </cell>
          <cell r="C416" t="str">
            <v>យឿន ភឿក</v>
          </cell>
          <cell r="D416" t="str">
            <v>YOEUEN PHOEURK</v>
          </cell>
          <cell r="E416">
            <v>44617</v>
          </cell>
          <cell r="F416">
            <v>90952181</v>
          </cell>
          <cell r="G416">
            <v>37366</v>
          </cell>
          <cell r="H416" t="str">
            <v>M</v>
          </cell>
          <cell r="I416" t="str">
            <v>印刷</v>
          </cell>
          <cell r="J416">
            <v>0</v>
          </cell>
          <cell r="K416">
            <v>0</v>
          </cell>
          <cell r="L416">
            <v>200</v>
          </cell>
          <cell r="M416">
            <v>7.69230769230769</v>
          </cell>
          <cell r="N416">
            <v>5</v>
          </cell>
          <cell r="O416">
            <v>0</v>
          </cell>
          <cell r="P416">
            <v>5</v>
          </cell>
          <cell r="Q416">
            <v>5</v>
          </cell>
          <cell r="R416">
            <v>38.4615384615385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1.9</v>
          </cell>
          <cell r="AO416">
            <v>13</v>
          </cell>
          <cell r="AP416">
            <v>2.5</v>
          </cell>
          <cell r="AQ416">
            <v>55.8615384615385</v>
          </cell>
          <cell r="AR416">
            <v>2</v>
          </cell>
          <cell r="AS416">
            <v>0.5</v>
          </cell>
        </row>
        <row r="416">
          <cell r="AU416">
            <v>0</v>
          </cell>
          <cell r="AV416">
            <v>2</v>
          </cell>
        </row>
        <row r="416">
          <cell r="AX416">
            <v>55.3615384615385</v>
          </cell>
        </row>
        <row r="417">
          <cell r="B417">
            <v>1993</v>
          </cell>
          <cell r="C417" t="str">
            <v>ឈុន រដ្ឋា</v>
          </cell>
          <cell r="D417" t="str">
            <v>CHHUN ROTHA</v>
          </cell>
          <cell r="E417">
            <v>44639</v>
          </cell>
          <cell r="F417">
            <v>90557741</v>
          </cell>
          <cell r="G417">
            <v>30682</v>
          </cell>
          <cell r="H417" t="str">
            <v>F</v>
          </cell>
          <cell r="I417" t="str">
            <v>印刷</v>
          </cell>
          <cell r="J417">
            <v>0</v>
          </cell>
          <cell r="K417">
            <v>0</v>
          </cell>
          <cell r="L417">
            <v>200</v>
          </cell>
          <cell r="M417">
            <v>7.69230769230769</v>
          </cell>
          <cell r="N417">
            <v>3</v>
          </cell>
          <cell r="O417">
            <v>0</v>
          </cell>
          <cell r="P417">
            <v>3</v>
          </cell>
          <cell r="Q417">
            <v>5</v>
          </cell>
          <cell r="R417">
            <v>23.0769230769231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2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1.1</v>
          </cell>
          <cell r="AO417">
            <v>13</v>
          </cell>
          <cell r="AP417">
            <v>1.5</v>
          </cell>
          <cell r="AQ417">
            <v>38.6769230769231</v>
          </cell>
          <cell r="AR417">
            <v>2</v>
          </cell>
          <cell r="AS417">
            <v>0.5</v>
          </cell>
        </row>
        <row r="417">
          <cell r="AU417">
            <v>0</v>
          </cell>
          <cell r="AV417">
            <v>2</v>
          </cell>
        </row>
        <row r="417">
          <cell r="AX417">
            <v>38.1769230769231</v>
          </cell>
        </row>
        <row r="418">
          <cell r="B418">
            <v>2206</v>
          </cell>
          <cell r="C418" t="str">
            <v>ញៀន ត្រា</v>
          </cell>
          <cell r="D418" t="str">
            <v>NHEAN TRA</v>
          </cell>
          <cell r="E418">
            <v>44741</v>
          </cell>
          <cell r="F418" t="str">
            <v>130114599（01）</v>
          </cell>
          <cell r="G418">
            <v>34010</v>
          </cell>
          <cell r="H418" t="str">
            <v>M</v>
          </cell>
          <cell r="I418" t="str">
            <v>印刷</v>
          </cell>
          <cell r="J418">
            <v>0</v>
          </cell>
          <cell r="K418">
            <v>0</v>
          </cell>
          <cell r="L418">
            <v>200</v>
          </cell>
          <cell r="M418">
            <v>7.69230769230769</v>
          </cell>
          <cell r="N418">
            <v>3.5</v>
          </cell>
          <cell r="O418">
            <v>0</v>
          </cell>
          <cell r="P418">
            <v>3.5</v>
          </cell>
          <cell r="Q418">
            <v>4</v>
          </cell>
          <cell r="R418">
            <v>26.9230769230769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0.5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1.3</v>
          </cell>
          <cell r="AO418">
            <v>13</v>
          </cell>
          <cell r="AP418">
            <v>1.7</v>
          </cell>
          <cell r="AQ418">
            <v>42.9230769230769</v>
          </cell>
        </row>
        <row r="418">
          <cell r="AS418">
            <v>0.5</v>
          </cell>
        </row>
        <row r="418">
          <cell r="AU418">
            <v>0</v>
          </cell>
          <cell r="AV418">
            <v>2</v>
          </cell>
        </row>
        <row r="418">
          <cell r="AX418">
            <v>40.4230769230769</v>
          </cell>
        </row>
        <row r="419">
          <cell r="B419">
            <v>2207</v>
          </cell>
          <cell r="C419" t="str">
            <v>មាស​​ សុក</v>
          </cell>
          <cell r="D419" t="str">
            <v>MEAS SOK</v>
          </cell>
          <cell r="E419">
            <v>44741</v>
          </cell>
          <cell r="F419" t="str">
            <v>090649341</v>
          </cell>
          <cell r="G419">
            <v>32239</v>
          </cell>
          <cell r="H419" t="str">
            <v>M</v>
          </cell>
          <cell r="I419" t="str">
            <v>印刷</v>
          </cell>
          <cell r="J419">
            <v>0</v>
          </cell>
          <cell r="K419">
            <v>0</v>
          </cell>
          <cell r="L419">
            <v>200</v>
          </cell>
          <cell r="M419">
            <v>7.69230769230769</v>
          </cell>
          <cell r="N419">
            <v>5</v>
          </cell>
          <cell r="O419">
            <v>0</v>
          </cell>
          <cell r="P419">
            <v>5</v>
          </cell>
          <cell r="Q419">
            <v>5</v>
          </cell>
          <cell r="R419">
            <v>38.4615384615385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1.9</v>
          </cell>
          <cell r="AO419">
            <v>13</v>
          </cell>
          <cell r="AP419">
            <v>2.5</v>
          </cell>
          <cell r="AQ419">
            <v>55.8615384615385</v>
          </cell>
        </row>
        <row r="419">
          <cell r="AS419">
            <v>0.5</v>
          </cell>
        </row>
        <row r="419">
          <cell r="AU419">
            <v>0</v>
          </cell>
          <cell r="AV419">
            <v>2</v>
          </cell>
        </row>
        <row r="419">
          <cell r="AX419">
            <v>53.3615384615385</v>
          </cell>
        </row>
        <row r="420">
          <cell r="B420">
            <v>2208</v>
          </cell>
          <cell r="C420" t="str">
            <v>ម៉ុន ស៊ីថា</v>
          </cell>
          <cell r="D420" t="str">
            <v>MUON SITHA</v>
          </cell>
          <cell r="E420">
            <v>44741</v>
          </cell>
          <cell r="F420" t="str">
            <v>090965278</v>
          </cell>
          <cell r="G420">
            <v>37874</v>
          </cell>
          <cell r="H420" t="str">
            <v>F</v>
          </cell>
          <cell r="I420" t="str">
            <v>印刷</v>
          </cell>
          <cell r="J420">
            <v>0</v>
          </cell>
          <cell r="K420">
            <v>0</v>
          </cell>
          <cell r="L420">
            <v>200</v>
          </cell>
          <cell r="M420">
            <v>7.69230769230769</v>
          </cell>
          <cell r="N420">
            <v>5</v>
          </cell>
          <cell r="O420">
            <v>0</v>
          </cell>
          <cell r="P420">
            <v>5</v>
          </cell>
          <cell r="Q420">
            <v>5</v>
          </cell>
          <cell r="R420">
            <v>38.4615384615385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1.9</v>
          </cell>
          <cell r="AO420">
            <v>13</v>
          </cell>
          <cell r="AP420">
            <v>2.5</v>
          </cell>
          <cell r="AQ420">
            <v>55.8615384615385</v>
          </cell>
        </row>
        <row r="420">
          <cell r="AS420">
            <v>0.5</v>
          </cell>
        </row>
        <row r="420">
          <cell r="AU420">
            <v>0</v>
          </cell>
          <cell r="AV420">
            <v>2</v>
          </cell>
        </row>
        <row r="420">
          <cell r="AX420">
            <v>53.3615384615385</v>
          </cell>
        </row>
        <row r="421">
          <cell r="B421">
            <v>2257</v>
          </cell>
          <cell r="C421" t="str">
            <v>ជាន ជ័ង</v>
          </cell>
          <cell r="D421" t="str">
            <v>CHEAN CHORNG</v>
          </cell>
          <cell r="E421">
            <v>44762</v>
          </cell>
          <cell r="F421" t="str">
            <v>021197371</v>
          </cell>
          <cell r="G421">
            <v>36357</v>
          </cell>
          <cell r="H421" t="str">
            <v>F</v>
          </cell>
          <cell r="I421" t="e">
            <v>#N/A</v>
          </cell>
          <cell r="J421">
            <v>0</v>
          </cell>
          <cell r="K421">
            <v>0</v>
          </cell>
          <cell r="L421">
            <v>200</v>
          </cell>
          <cell r="M421">
            <v>7.69230769230769</v>
          </cell>
          <cell r="N421">
            <v>2</v>
          </cell>
          <cell r="O421">
            <v>0</v>
          </cell>
          <cell r="P421">
            <v>2</v>
          </cell>
          <cell r="Q421">
            <v>2</v>
          </cell>
          <cell r="R421">
            <v>15.3846153846154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0.7</v>
          </cell>
          <cell r="AO421">
            <v>13</v>
          </cell>
          <cell r="AP421">
            <v>1</v>
          </cell>
          <cell r="AQ421">
            <v>30.0846153846154</v>
          </cell>
        </row>
        <row r="421">
          <cell r="AS421">
            <v>0.5</v>
          </cell>
        </row>
        <row r="421">
          <cell r="AU421">
            <v>0</v>
          </cell>
          <cell r="AV421">
            <v>2</v>
          </cell>
        </row>
        <row r="421">
          <cell r="AX421">
            <v>27.5846153846154</v>
          </cell>
        </row>
        <row r="422">
          <cell r="B422" t="str">
            <v>合计：</v>
          </cell>
          <cell r="C422" t="str">
            <v>印刷</v>
          </cell>
          <cell r="D422">
            <v>10</v>
          </cell>
        </row>
        <row r="422">
          <cell r="L422">
            <v>2000</v>
          </cell>
          <cell r="M422">
            <v>76.9230769230769</v>
          </cell>
          <cell r="N422">
            <v>43.5</v>
          </cell>
          <cell r="O422">
            <v>0</v>
          </cell>
          <cell r="P422">
            <v>43.5</v>
          </cell>
          <cell r="Q422">
            <v>46</v>
          </cell>
          <cell r="R422">
            <v>334.615384615385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2.5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16.4</v>
          </cell>
          <cell r="AO422">
            <v>130</v>
          </cell>
          <cell r="AP422">
            <v>21.7</v>
          </cell>
          <cell r="AQ422">
            <v>502.715384615385</v>
          </cell>
          <cell r="AR422">
            <v>12</v>
          </cell>
          <cell r="AS422">
            <v>5</v>
          </cell>
          <cell r="AT422">
            <v>0</v>
          </cell>
          <cell r="AU422">
            <v>0</v>
          </cell>
          <cell r="AV422">
            <v>20</v>
          </cell>
          <cell r="AW422">
            <v>0</v>
          </cell>
          <cell r="AX422">
            <v>489.715384615385</v>
          </cell>
        </row>
        <row r="423">
          <cell r="B423">
            <v>433</v>
          </cell>
          <cell r="C423" t="str">
            <v>ស្រី រស្មី</v>
          </cell>
          <cell r="D423" t="str">
            <v>SREY REAKSMEY</v>
          </cell>
          <cell r="E423">
            <v>44123</v>
          </cell>
          <cell r="F423" t="str">
            <v>090711663</v>
          </cell>
          <cell r="G423">
            <v>33707</v>
          </cell>
          <cell r="H423" t="str">
            <v>F</v>
          </cell>
          <cell r="I423" t="str">
            <v>品管</v>
          </cell>
          <cell r="J423">
            <v>0</v>
          </cell>
          <cell r="K423">
            <v>0</v>
          </cell>
          <cell r="L423">
            <v>200</v>
          </cell>
          <cell r="M423">
            <v>7.69230769230769</v>
          </cell>
          <cell r="N423">
            <v>6</v>
          </cell>
          <cell r="O423">
            <v>0</v>
          </cell>
          <cell r="P423">
            <v>6</v>
          </cell>
          <cell r="Q423">
            <v>6</v>
          </cell>
          <cell r="R423">
            <v>46.1538461538462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2.3</v>
          </cell>
          <cell r="AO423">
            <v>13</v>
          </cell>
          <cell r="AP423">
            <v>3</v>
          </cell>
          <cell r="AQ423">
            <v>64.4538461538462</v>
          </cell>
          <cell r="AR423">
            <v>3</v>
          </cell>
          <cell r="AS423">
            <v>0.5</v>
          </cell>
        </row>
        <row r="423">
          <cell r="AU423">
            <v>0</v>
          </cell>
          <cell r="AV423">
            <v>2</v>
          </cell>
        </row>
        <row r="423">
          <cell r="AX423">
            <v>64.9538461538462</v>
          </cell>
        </row>
        <row r="424">
          <cell r="B424">
            <v>702</v>
          </cell>
          <cell r="C424" t="str">
            <v>ឃន រក្សា</v>
          </cell>
          <cell r="D424" t="str">
            <v>KHORN REAKSA</v>
          </cell>
          <cell r="E424">
            <v>44214</v>
          </cell>
          <cell r="F424" t="str">
            <v>090875657</v>
          </cell>
          <cell r="G424">
            <v>36264</v>
          </cell>
          <cell r="H424" t="str">
            <v>F</v>
          </cell>
          <cell r="I424" t="str">
            <v>品管</v>
          </cell>
          <cell r="J424">
            <v>0</v>
          </cell>
          <cell r="K424">
            <v>0</v>
          </cell>
          <cell r="L424">
            <v>200</v>
          </cell>
          <cell r="M424">
            <v>7.69230769230769</v>
          </cell>
          <cell r="N424">
            <v>6</v>
          </cell>
          <cell r="O424">
            <v>0</v>
          </cell>
          <cell r="P424">
            <v>6</v>
          </cell>
          <cell r="Q424">
            <v>7</v>
          </cell>
          <cell r="R424">
            <v>46.1538461538462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2.3</v>
          </cell>
          <cell r="AO424">
            <v>13</v>
          </cell>
          <cell r="AP424">
            <v>3</v>
          </cell>
          <cell r="AQ424">
            <v>64.4538461538462</v>
          </cell>
          <cell r="AR424">
            <v>3</v>
          </cell>
          <cell r="AS424">
            <v>0.5</v>
          </cell>
        </row>
        <row r="424">
          <cell r="AU424">
            <v>0</v>
          </cell>
          <cell r="AV424">
            <v>2</v>
          </cell>
        </row>
        <row r="424">
          <cell r="AX424">
            <v>64.9538461538462</v>
          </cell>
        </row>
        <row r="425">
          <cell r="B425">
            <v>703</v>
          </cell>
          <cell r="C425" t="str">
            <v>ប៉ែន ស្រីសយ</v>
          </cell>
          <cell r="D425" t="str">
            <v>PEN SREYSAY</v>
          </cell>
          <cell r="E425">
            <v>44214</v>
          </cell>
          <cell r="F425" t="str">
            <v>090878286</v>
          </cell>
          <cell r="G425">
            <v>36263</v>
          </cell>
          <cell r="H425" t="str">
            <v>F</v>
          </cell>
          <cell r="I425" t="str">
            <v>品管</v>
          </cell>
          <cell r="J425">
            <v>0</v>
          </cell>
          <cell r="K425">
            <v>0</v>
          </cell>
          <cell r="L425">
            <v>200</v>
          </cell>
          <cell r="M425">
            <v>7.69230769230769</v>
          </cell>
          <cell r="N425">
            <v>6</v>
          </cell>
          <cell r="O425">
            <v>0</v>
          </cell>
          <cell r="P425">
            <v>6</v>
          </cell>
          <cell r="Q425">
            <v>6</v>
          </cell>
          <cell r="R425">
            <v>46.1538461538462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2.3</v>
          </cell>
          <cell r="AO425">
            <v>13</v>
          </cell>
          <cell r="AP425">
            <v>3</v>
          </cell>
          <cell r="AQ425">
            <v>64.4538461538462</v>
          </cell>
          <cell r="AR425">
            <v>3</v>
          </cell>
          <cell r="AS425">
            <v>0.5</v>
          </cell>
        </row>
        <row r="425">
          <cell r="AU425">
            <v>0</v>
          </cell>
          <cell r="AV425">
            <v>2</v>
          </cell>
        </row>
        <row r="425">
          <cell r="AX425">
            <v>64.9538461538462</v>
          </cell>
        </row>
        <row r="426">
          <cell r="B426">
            <v>726</v>
          </cell>
          <cell r="C426" t="str">
            <v>ព្រុំ លក្ខិណា</v>
          </cell>
          <cell r="D426" t="str">
            <v>PRUM LEAKHNA</v>
          </cell>
          <cell r="E426">
            <v>44215</v>
          </cell>
          <cell r="F426" t="str">
            <v>090934028</v>
          </cell>
          <cell r="G426">
            <v>37171</v>
          </cell>
          <cell r="H426" t="str">
            <v>F</v>
          </cell>
          <cell r="I426" t="str">
            <v>品管</v>
          </cell>
          <cell r="J426">
            <v>0</v>
          </cell>
          <cell r="K426">
            <v>0</v>
          </cell>
          <cell r="L426">
            <v>200</v>
          </cell>
          <cell r="M426">
            <v>7.69230769230769</v>
          </cell>
          <cell r="N426">
            <v>7</v>
          </cell>
          <cell r="O426">
            <v>0</v>
          </cell>
          <cell r="P426">
            <v>7</v>
          </cell>
          <cell r="Q426">
            <v>7</v>
          </cell>
          <cell r="R426">
            <v>53.8461538461538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2.6</v>
          </cell>
          <cell r="AO426">
            <v>13</v>
          </cell>
          <cell r="AP426">
            <v>3.5</v>
          </cell>
          <cell r="AQ426">
            <v>72.9461538461538</v>
          </cell>
          <cell r="AR426">
            <v>3</v>
          </cell>
          <cell r="AS426">
            <v>0.5</v>
          </cell>
        </row>
        <row r="426">
          <cell r="AU426">
            <v>0</v>
          </cell>
          <cell r="AV426">
            <v>2</v>
          </cell>
        </row>
        <row r="426">
          <cell r="AX426">
            <v>73.4461538461538</v>
          </cell>
        </row>
        <row r="427">
          <cell r="B427">
            <v>964</v>
          </cell>
          <cell r="C427" t="str">
            <v>ឡុង សារ</v>
          </cell>
          <cell r="D427" t="str">
            <v>LONG SA</v>
          </cell>
          <cell r="E427">
            <v>44340</v>
          </cell>
          <cell r="F427" t="str">
            <v>090721882</v>
          </cell>
          <cell r="G427">
            <v>35522</v>
          </cell>
          <cell r="H427" t="str">
            <v>F</v>
          </cell>
          <cell r="I427" t="e">
            <v>#N/A</v>
          </cell>
          <cell r="J427">
            <v>3</v>
          </cell>
          <cell r="K427">
            <v>3</v>
          </cell>
          <cell r="L427">
            <v>200</v>
          </cell>
          <cell r="M427">
            <v>7.69230769230769</v>
          </cell>
          <cell r="N427">
            <v>5</v>
          </cell>
          <cell r="O427">
            <v>0</v>
          </cell>
          <cell r="P427">
            <v>5</v>
          </cell>
          <cell r="Q427">
            <v>5</v>
          </cell>
          <cell r="R427">
            <v>38.4615384615385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1.9</v>
          </cell>
          <cell r="AO427">
            <v>13</v>
          </cell>
          <cell r="AP427">
            <v>2.5</v>
          </cell>
          <cell r="AQ427">
            <v>55.8615384615385</v>
          </cell>
          <cell r="AR427">
            <v>2</v>
          </cell>
          <cell r="AS427">
            <v>0.5</v>
          </cell>
        </row>
        <row r="427">
          <cell r="AU427">
            <v>0</v>
          </cell>
          <cell r="AV427">
            <v>2</v>
          </cell>
        </row>
        <row r="427">
          <cell r="AX427">
            <v>55.3615384615385</v>
          </cell>
        </row>
        <row r="428">
          <cell r="B428">
            <v>1163</v>
          </cell>
          <cell r="C428" t="str">
            <v>យ៉ាន់ ស្រីពៅ</v>
          </cell>
          <cell r="D428" t="str">
            <v>YAN SREYPOV</v>
          </cell>
          <cell r="E428">
            <v>44424</v>
          </cell>
          <cell r="F428" t="str">
            <v>090891196</v>
          </cell>
          <cell r="G428">
            <v>37852</v>
          </cell>
          <cell r="H428" t="str">
            <v>F</v>
          </cell>
          <cell r="I428" t="str">
            <v>品管</v>
          </cell>
          <cell r="J428">
            <v>0</v>
          </cell>
          <cell r="K428">
            <v>0</v>
          </cell>
          <cell r="L428">
            <v>200</v>
          </cell>
          <cell r="M428">
            <v>7.69230769230769</v>
          </cell>
          <cell r="N428">
            <v>5</v>
          </cell>
          <cell r="O428">
            <v>0</v>
          </cell>
          <cell r="P428">
            <v>5</v>
          </cell>
          <cell r="Q428">
            <v>5</v>
          </cell>
          <cell r="R428">
            <v>38.4615384615385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1.9</v>
          </cell>
          <cell r="AO428">
            <v>13</v>
          </cell>
          <cell r="AP428">
            <v>2.5</v>
          </cell>
          <cell r="AQ428">
            <v>55.8615384615385</v>
          </cell>
          <cell r="AR428">
            <v>2</v>
          </cell>
          <cell r="AS428">
            <v>0.5</v>
          </cell>
        </row>
        <row r="428">
          <cell r="AU428">
            <v>0</v>
          </cell>
          <cell r="AV428">
            <v>2</v>
          </cell>
        </row>
        <row r="428">
          <cell r="AX428">
            <v>55.3615384615385</v>
          </cell>
        </row>
        <row r="429">
          <cell r="B429">
            <v>1164</v>
          </cell>
          <cell r="C429" t="str">
            <v>សោម បូរឿន</v>
          </cell>
          <cell r="D429" t="str">
            <v>SOM BOROEUN</v>
          </cell>
          <cell r="E429">
            <v>44425</v>
          </cell>
          <cell r="F429" t="str">
            <v>090861749</v>
          </cell>
          <cell r="G429">
            <v>32278</v>
          </cell>
          <cell r="H429" t="str">
            <v>F</v>
          </cell>
          <cell r="I429" t="str">
            <v>品管</v>
          </cell>
          <cell r="J429">
            <v>0</v>
          </cell>
          <cell r="K429">
            <v>0</v>
          </cell>
          <cell r="L429">
            <v>200</v>
          </cell>
          <cell r="M429">
            <v>7.69230769230769</v>
          </cell>
          <cell r="N429">
            <v>5</v>
          </cell>
          <cell r="O429">
            <v>0</v>
          </cell>
          <cell r="P429">
            <v>5</v>
          </cell>
          <cell r="Q429">
            <v>5</v>
          </cell>
          <cell r="R429">
            <v>38.4615384615385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1.9</v>
          </cell>
          <cell r="AO429">
            <v>13</v>
          </cell>
          <cell r="AP429">
            <v>2.5</v>
          </cell>
          <cell r="AQ429">
            <v>55.8615384615385</v>
          </cell>
          <cell r="AR429">
            <v>2</v>
          </cell>
          <cell r="AS429">
            <v>0.5</v>
          </cell>
        </row>
        <row r="429">
          <cell r="AU429">
            <v>0</v>
          </cell>
          <cell r="AV429">
            <v>2</v>
          </cell>
        </row>
        <row r="429">
          <cell r="AX429">
            <v>55.3615384615385</v>
          </cell>
        </row>
        <row r="430">
          <cell r="B430">
            <v>1211</v>
          </cell>
          <cell r="C430" t="str">
            <v>កែវ សុខហេង</v>
          </cell>
          <cell r="D430" t="str">
            <v>KEO SOKHENG</v>
          </cell>
          <cell r="E430">
            <v>44455</v>
          </cell>
          <cell r="F430" t="str">
            <v>090946550</v>
          </cell>
          <cell r="G430">
            <v>36586</v>
          </cell>
          <cell r="H430" t="str">
            <v>F</v>
          </cell>
          <cell r="I430" t="str">
            <v>品管</v>
          </cell>
          <cell r="J430">
            <v>0</v>
          </cell>
          <cell r="K430">
            <v>0</v>
          </cell>
          <cell r="L430">
            <v>200</v>
          </cell>
          <cell r="M430">
            <v>7.69230769230769</v>
          </cell>
          <cell r="N430">
            <v>6</v>
          </cell>
          <cell r="O430">
            <v>0</v>
          </cell>
          <cell r="P430">
            <v>6</v>
          </cell>
          <cell r="Q430">
            <v>6</v>
          </cell>
          <cell r="R430">
            <v>46.1538461538462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2.3</v>
          </cell>
          <cell r="AO430">
            <v>13</v>
          </cell>
          <cell r="AP430">
            <v>3</v>
          </cell>
          <cell r="AQ430">
            <v>64.4538461538462</v>
          </cell>
          <cell r="AR430">
            <v>2</v>
          </cell>
          <cell r="AS430">
            <v>0.5</v>
          </cell>
        </row>
        <row r="430">
          <cell r="AU430">
            <v>0</v>
          </cell>
          <cell r="AV430">
            <v>2</v>
          </cell>
        </row>
        <row r="430">
          <cell r="AX430">
            <v>63.9538461538462</v>
          </cell>
        </row>
        <row r="431">
          <cell r="B431">
            <v>1227</v>
          </cell>
          <cell r="C431" t="str">
            <v>ផាត់ ស៊ីណាត</v>
          </cell>
          <cell r="D431" t="str">
            <v>PHATH SINAT</v>
          </cell>
          <cell r="E431">
            <v>44480</v>
          </cell>
          <cell r="F431" t="str">
            <v>090618828</v>
          </cell>
          <cell r="G431">
            <v>35932</v>
          </cell>
          <cell r="H431" t="str">
            <v>F</v>
          </cell>
          <cell r="I431" t="str">
            <v>品管</v>
          </cell>
          <cell r="J431">
            <v>0</v>
          </cell>
          <cell r="K431">
            <v>0</v>
          </cell>
          <cell r="L431">
            <v>200</v>
          </cell>
          <cell r="M431">
            <v>7.69230769230769</v>
          </cell>
          <cell r="N431">
            <v>5</v>
          </cell>
          <cell r="O431">
            <v>0</v>
          </cell>
          <cell r="P431">
            <v>5</v>
          </cell>
          <cell r="Q431">
            <v>5</v>
          </cell>
          <cell r="R431">
            <v>38.4615384615385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1.9</v>
          </cell>
          <cell r="AO431">
            <v>13</v>
          </cell>
          <cell r="AP431">
            <v>2.5</v>
          </cell>
          <cell r="AQ431">
            <v>55.8615384615385</v>
          </cell>
          <cell r="AR431">
            <v>2</v>
          </cell>
          <cell r="AS431">
            <v>0.5</v>
          </cell>
        </row>
        <row r="431">
          <cell r="AU431">
            <v>0</v>
          </cell>
          <cell r="AV431">
            <v>2</v>
          </cell>
        </row>
        <row r="431">
          <cell r="AX431">
            <v>55.3615384615385</v>
          </cell>
        </row>
        <row r="432">
          <cell r="B432">
            <v>1234</v>
          </cell>
          <cell r="C432" t="str">
            <v>កែវ សុខហៃ</v>
          </cell>
          <cell r="D432" t="str">
            <v>KEO SOKHAI</v>
          </cell>
          <cell r="E432">
            <v>44483</v>
          </cell>
          <cell r="F432" t="str">
            <v>090946551</v>
          </cell>
          <cell r="G432">
            <v>37070</v>
          </cell>
          <cell r="H432" t="str">
            <v>F</v>
          </cell>
          <cell r="I432" t="e">
            <v>#N/A</v>
          </cell>
          <cell r="J432">
            <v>0</v>
          </cell>
          <cell r="K432">
            <v>0</v>
          </cell>
          <cell r="L432">
            <v>200</v>
          </cell>
          <cell r="M432">
            <v>7.69230769230769</v>
          </cell>
          <cell r="N432">
            <v>11</v>
          </cell>
          <cell r="O432">
            <v>0</v>
          </cell>
          <cell r="P432">
            <v>11</v>
          </cell>
          <cell r="Q432">
            <v>12</v>
          </cell>
          <cell r="R432">
            <v>84.6153846153846</v>
          </cell>
          <cell r="S432">
            <v>0</v>
          </cell>
          <cell r="T432">
            <v>0</v>
          </cell>
          <cell r="U432">
            <v>4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5.76923076923077</v>
          </cell>
          <cell r="AM432">
            <v>1</v>
          </cell>
          <cell r="AN432">
            <v>4.2</v>
          </cell>
          <cell r="AO432">
            <v>13</v>
          </cell>
          <cell r="AP432">
            <v>5.5</v>
          </cell>
          <cell r="AQ432">
            <v>114.084615384615</v>
          </cell>
          <cell r="AR432">
            <v>2</v>
          </cell>
          <cell r="AS432">
            <v>0.5</v>
          </cell>
        </row>
        <row r="432">
          <cell r="AU432">
            <v>0</v>
          </cell>
          <cell r="AV432">
            <v>2.36326280769231</v>
          </cell>
        </row>
        <row r="432">
          <cell r="AX432">
            <v>113.221352576923</v>
          </cell>
        </row>
        <row r="433">
          <cell r="B433">
            <v>1396</v>
          </cell>
          <cell r="C433" t="str">
            <v>ហន ភក្ដី</v>
          </cell>
          <cell r="D433" t="str">
            <v>HORN PHEAKDEY</v>
          </cell>
          <cell r="E433">
            <v>44531</v>
          </cell>
          <cell r="F433">
            <v>90950063</v>
          </cell>
          <cell r="G433">
            <v>37730</v>
          </cell>
          <cell r="H433" t="str">
            <v>F</v>
          </cell>
          <cell r="I433" t="str">
            <v>品管</v>
          </cell>
          <cell r="J433">
            <v>1</v>
          </cell>
          <cell r="K433">
            <v>1</v>
          </cell>
          <cell r="L433">
            <v>200</v>
          </cell>
          <cell r="M433">
            <v>7.69230769230769</v>
          </cell>
          <cell r="N433">
            <v>9</v>
          </cell>
          <cell r="O433">
            <v>0</v>
          </cell>
          <cell r="P433">
            <v>9</v>
          </cell>
          <cell r="Q433">
            <v>9</v>
          </cell>
          <cell r="R433">
            <v>69.2307692307692</v>
          </cell>
          <cell r="S433">
            <v>0</v>
          </cell>
          <cell r="T433">
            <v>0</v>
          </cell>
          <cell r="U433">
            <v>6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8.65384615384615</v>
          </cell>
          <cell r="AM433">
            <v>1.5</v>
          </cell>
          <cell r="AN433">
            <v>3.4</v>
          </cell>
          <cell r="AO433">
            <v>13</v>
          </cell>
          <cell r="AP433">
            <v>4.5</v>
          </cell>
          <cell r="AQ433">
            <v>100.284615384615</v>
          </cell>
          <cell r="AR433">
            <v>2</v>
          </cell>
          <cell r="AS433">
            <v>0.5</v>
          </cell>
        </row>
        <row r="433">
          <cell r="AU433">
            <v>0</v>
          </cell>
          <cell r="AV433">
            <v>2.07739580769231</v>
          </cell>
        </row>
        <row r="433">
          <cell r="AX433">
            <v>99.7072195769231</v>
          </cell>
        </row>
        <row r="434">
          <cell r="B434">
            <v>1529</v>
          </cell>
          <cell r="C434" t="str">
            <v>គឹម សុផាន់ម៉ៃ</v>
          </cell>
          <cell r="D434" t="str">
            <v>KOEM SOPHANMAI</v>
          </cell>
          <cell r="E434">
            <v>44559</v>
          </cell>
          <cell r="F434">
            <v>90957044</v>
          </cell>
          <cell r="G434">
            <v>37706</v>
          </cell>
          <cell r="H434" t="str">
            <v>F</v>
          </cell>
          <cell r="I434" t="e">
            <v>#N/A</v>
          </cell>
          <cell r="J434">
            <v>0</v>
          </cell>
          <cell r="K434">
            <v>0</v>
          </cell>
          <cell r="L434">
            <v>200</v>
          </cell>
          <cell r="M434">
            <v>7.69230769230769</v>
          </cell>
          <cell r="N434">
            <v>7</v>
          </cell>
          <cell r="O434">
            <v>0</v>
          </cell>
          <cell r="P434">
            <v>7</v>
          </cell>
          <cell r="Q434">
            <v>7</v>
          </cell>
          <cell r="R434">
            <v>53.8461538461538</v>
          </cell>
          <cell r="S434">
            <v>0</v>
          </cell>
          <cell r="T434">
            <v>0</v>
          </cell>
          <cell r="U434">
            <v>2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2.88461538461538</v>
          </cell>
          <cell r="AM434">
            <v>0.5</v>
          </cell>
          <cell r="AN434">
            <v>2.6</v>
          </cell>
          <cell r="AO434">
            <v>13</v>
          </cell>
          <cell r="AP434">
            <v>3.5</v>
          </cell>
          <cell r="AQ434">
            <v>76.3307692307692</v>
          </cell>
          <cell r="AR434">
            <v>2</v>
          </cell>
          <cell r="AS434">
            <v>0.5</v>
          </cell>
        </row>
        <row r="434">
          <cell r="AU434">
            <v>0</v>
          </cell>
          <cell r="AV434">
            <v>2</v>
          </cell>
        </row>
        <row r="434">
          <cell r="AX434">
            <v>75.8307692307692</v>
          </cell>
        </row>
        <row r="435">
          <cell r="B435">
            <v>1586</v>
          </cell>
          <cell r="C435" t="str">
            <v>ខាត់ ស្រីណា</v>
          </cell>
          <cell r="D435" t="str">
            <v>KHATH SREYNA</v>
          </cell>
          <cell r="E435">
            <v>44573</v>
          </cell>
          <cell r="F435">
            <v>90876055</v>
          </cell>
          <cell r="G435">
            <v>36516</v>
          </cell>
          <cell r="H435" t="str">
            <v>F</v>
          </cell>
          <cell r="I435" t="str">
            <v>品管</v>
          </cell>
          <cell r="J435">
            <v>0</v>
          </cell>
          <cell r="K435">
            <v>0</v>
          </cell>
          <cell r="L435">
            <v>200</v>
          </cell>
          <cell r="M435">
            <v>7.69230769230769</v>
          </cell>
          <cell r="N435">
            <v>4</v>
          </cell>
          <cell r="O435">
            <v>0</v>
          </cell>
          <cell r="P435">
            <v>4</v>
          </cell>
          <cell r="Q435">
            <v>5</v>
          </cell>
          <cell r="R435">
            <v>30.7692307692308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1.5</v>
          </cell>
          <cell r="AO435">
            <v>13</v>
          </cell>
          <cell r="AP435">
            <v>2</v>
          </cell>
          <cell r="AQ435">
            <v>47.2692307692308</v>
          </cell>
          <cell r="AR435">
            <v>2</v>
          </cell>
          <cell r="AS435">
            <v>0.5</v>
          </cell>
        </row>
        <row r="435">
          <cell r="AU435">
            <v>0</v>
          </cell>
          <cell r="AV435">
            <v>2</v>
          </cell>
        </row>
        <row r="435">
          <cell r="AX435">
            <v>46.7692307692308</v>
          </cell>
        </row>
        <row r="436">
          <cell r="B436">
            <v>1720</v>
          </cell>
          <cell r="C436" t="str">
            <v>ឆឹប ស៊ីណេត</v>
          </cell>
          <cell r="D436" t="str">
            <v>CHHEB SINET</v>
          </cell>
          <cell r="E436">
            <v>44587</v>
          </cell>
          <cell r="F436">
            <v>90890911</v>
          </cell>
          <cell r="G436">
            <v>36644</v>
          </cell>
          <cell r="H436" t="str">
            <v>F</v>
          </cell>
          <cell r="I436" t="str">
            <v>品管</v>
          </cell>
          <cell r="J436">
            <v>0</v>
          </cell>
          <cell r="K436">
            <v>0</v>
          </cell>
          <cell r="L436">
            <v>200</v>
          </cell>
          <cell r="M436">
            <v>7.69230769230769</v>
          </cell>
          <cell r="N436">
            <v>12</v>
          </cell>
          <cell r="O436">
            <v>0</v>
          </cell>
          <cell r="P436">
            <v>12</v>
          </cell>
          <cell r="Q436">
            <v>12</v>
          </cell>
          <cell r="R436">
            <v>92.3076923076923</v>
          </cell>
          <cell r="S436">
            <v>0</v>
          </cell>
          <cell r="T436">
            <v>0</v>
          </cell>
          <cell r="U436">
            <v>6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8.65384615384615</v>
          </cell>
          <cell r="AM436">
            <v>1.5</v>
          </cell>
          <cell r="AN436">
            <v>4.6</v>
          </cell>
          <cell r="AO436">
            <v>13</v>
          </cell>
          <cell r="AP436">
            <v>6</v>
          </cell>
          <cell r="AQ436">
            <v>126.061538461538</v>
          </cell>
          <cell r="AR436">
            <v>2</v>
          </cell>
          <cell r="AS436">
            <v>0.5</v>
          </cell>
        </row>
        <row r="436">
          <cell r="AU436">
            <v>0</v>
          </cell>
          <cell r="AV436">
            <v>2.61136476923077</v>
          </cell>
        </row>
        <row r="436">
          <cell r="AX436">
            <v>124.950173692308</v>
          </cell>
        </row>
        <row r="437">
          <cell r="B437">
            <v>1730</v>
          </cell>
          <cell r="C437" t="str">
            <v>សន សុខា</v>
          </cell>
          <cell r="D437" t="str">
            <v>SORN SOKHA</v>
          </cell>
          <cell r="E437">
            <v>44588</v>
          </cell>
          <cell r="F437">
            <v>90943401</v>
          </cell>
          <cell r="G437">
            <v>37381</v>
          </cell>
          <cell r="H437" t="str">
            <v>F</v>
          </cell>
          <cell r="I437" t="str">
            <v>品管</v>
          </cell>
          <cell r="J437">
            <v>0</v>
          </cell>
          <cell r="K437">
            <v>0</v>
          </cell>
          <cell r="L437">
            <v>200</v>
          </cell>
          <cell r="M437">
            <v>7.69230769230769</v>
          </cell>
          <cell r="N437">
            <v>6</v>
          </cell>
          <cell r="O437">
            <v>0</v>
          </cell>
          <cell r="P437">
            <v>6</v>
          </cell>
          <cell r="Q437">
            <v>6</v>
          </cell>
          <cell r="R437">
            <v>46.1538461538462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2.3</v>
          </cell>
          <cell r="AO437">
            <v>13</v>
          </cell>
          <cell r="AP437">
            <v>3</v>
          </cell>
          <cell r="AQ437">
            <v>64.4538461538462</v>
          </cell>
          <cell r="AR437">
            <v>2</v>
          </cell>
          <cell r="AS437">
            <v>0.5</v>
          </cell>
        </row>
        <row r="437">
          <cell r="AU437">
            <v>0</v>
          </cell>
          <cell r="AV437">
            <v>2</v>
          </cell>
        </row>
        <row r="437">
          <cell r="AX437">
            <v>63.9538461538462</v>
          </cell>
        </row>
        <row r="438">
          <cell r="B438">
            <v>1785</v>
          </cell>
          <cell r="C438" t="str">
            <v>ស៊ុន​ ស្រីពៅ</v>
          </cell>
          <cell r="D438" t="str">
            <v>SUN SREYPOV</v>
          </cell>
          <cell r="E438">
            <v>44596</v>
          </cell>
          <cell r="F438">
            <v>90648964</v>
          </cell>
          <cell r="G438">
            <v>34098</v>
          </cell>
          <cell r="H438" t="str">
            <v>F</v>
          </cell>
          <cell r="I438" t="str">
            <v>品管</v>
          </cell>
          <cell r="J438">
            <v>0</v>
          </cell>
          <cell r="K438">
            <v>0</v>
          </cell>
          <cell r="L438">
            <v>200</v>
          </cell>
          <cell r="M438">
            <v>7.69230769230769</v>
          </cell>
          <cell r="N438">
            <v>6</v>
          </cell>
          <cell r="O438">
            <v>0</v>
          </cell>
          <cell r="P438">
            <v>6</v>
          </cell>
          <cell r="Q438">
            <v>6</v>
          </cell>
          <cell r="R438">
            <v>46.1538461538462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2.3</v>
          </cell>
          <cell r="AO438">
            <v>13</v>
          </cell>
          <cell r="AP438">
            <v>3</v>
          </cell>
          <cell r="AQ438">
            <v>64.4538461538462</v>
          </cell>
          <cell r="AR438">
            <v>2</v>
          </cell>
          <cell r="AS438">
            <v>0.5</v>
          </cell>
        </row>
        <row r="438">
          <cell r="AU438">
            <v>0</v>
          </cell>
          <cell r="AV438">
            <v>2</v>
          </cell>
        </row>
        <row r="438">
          <cell r="AX438">
            <v>63.9538461538462</v>
          </cell>
        </row>
        <row r="439">
          <cell r="B439">
            <v>1827</v>
          </cell>
          <cell r="C439" t="str">
            <v>មូល លីណា</v>
          </cell>
          <cell r="D439" t="str">
            <v>MOL LYNA</v>
          </cell>
          <cell r="E439">
            <v>44603</v>
          </cell>
          <cell r="F439">
            <v>90959621</v>
          </cell>
          <cell r="G439">
            <v>37885</v>
          </cell>
          <cell r="H439" t="str">
            <v>M</v>
          </cell>
          <cell r="I439" t="str">
            <v>品管</v>
          </cell>
          <cell r="J439">
            <v>0</v>
          </cell>
          <cell r="K439">
            <v>0</v>
          </cell>
          <cell r="L439">
            <v>200</v>
          </cell>
          <cell r="M439">
            <v>7.69230769230769</v>
          </cell>
          <cell r="N439">
            <v>6</v>
          </cell>
          <cell r="O439">
            <v>0</v>
          </cell>
          <cell r="P439">
            <v>6</v>
          </cell>
          <cell r="Q439">
            <v>6</v>
          </cell>
          <cell r="R439">
            <v>46.1538461538462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2.3</v>
          </cell>
          <cell r="AO439">
            <v>13</v>
          </cell>
          <cell r="AP439">
            <v>3</v>
          </cell>
          <cell r="AQ439">
            <v>64.4538461538462</v>
          </cell>
          <cell r="AR439">
            <v>2</v>
          </cell>
          <cell r="AS439">
            <v>0.5</v>
          </cell>
        </row>
        <row r="439">
          <cell r="AU439">
            <v>0</v>
          </cell>
          <cell r="AV439">
            <v>2</v>
          </cell>
        </row>
        <row r="439">
          <cell r="AX439">
            <v>63.9538461538462</v>
          </cell>
        </row>
        <row r="440">
          <cell r="B440">
            <v>2000</v>
          </cell>
          <cell r="C440" t="str">
            <v>កុយ ស្រីពៅ</v>
          </cell>
          <cell r="D440" t="str">
            <v>KOY SREYPEOU</v>
          </cell>
          <cell r="E440">
            <v>44642</v>
          </cell>
          <cell r="F440">
            <v>90903785</v>
          </cell>
          <cell r="G440">
            <v>36840</v>
          </cell>
          <cell r="H440" t="str">
            <v>F</v>
          </cell>
          <cell r="I440" t="str">
            <v>品管</v>
          </cell>
          <cell r="J440">
            <v>0</v>
          </cell>
          <cell r="K440">
            <v>0</v>
          </cell>
          <cell r="L440">
            <v>200</v>
          </cell>
          <cell r="M440">
            <v>7.69230769230769</v>
          </cell>
          <cell r="N440">
            <v>11</v>
          </cell>
          <cell r="O440">
            <v>0</v>
          </cell>
          <cell r="P440">
            <v>11</v>
          </cell>
          <cell r="Q440">
            <v>12</v>
          </cell>
          <cell r="R440">
            <v>84.6153846153846</v>
          </cell>
          <cell r="S440">
            <v>0</v>
          </cell>
          <cell r="T440">
            <v>0</v>
          </cell>
          <cell r="U440">
            <v>4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5.76923076923077</v>
          </cell>
          <cell r="AM440">
            <v>1</v>
          </cell>
          <cell r="AN440">
            <v>4.2</v>
          </cell>
          <cell r="AO440">
            <v>13</v>
          </cell>
          <cell r="AP440">
            <v>5.5</v>
          </cell>
          <cell r="AQ440">
            <v>114.084615384615</v>
          </cell>
          <cell r="AR440">
            <v>2</v>
          </cell>
          <cell r="AS440">
            <v>0.5</v>
          </cell>
        </row>
        <row r="440">
          <cell r="AU440">
            <v>0</v>
          </cell>
          <cell r="AV440">
            <v>2.36326280769231</v>
          </cell>
        </row>
        <row r="440">
          <cell r="AX440">
            <v>113.221352576923</v>
          </cell>
        </row>
        <row r="441">
          <cell r="B441">
            <v>2241</v>
          </cell>
          <cell r="C441" t="str">
            <v>ភាគ សុផា</v>
          </cell>
          <cell r="D441" t="str">
            <v>PHEAK SOPHA</v>
          </cell>
          <cell r="E441">
            <v>44747</v>
          </cell>
          <cell r="F441" t="str">
            <v>090619225</v>
          </cell>
          <cell r="G441">
            <v>35252</v>
          </cell>
          <cell r="H441" t="str">
            <v>F</v>
          </cell>
          <cell r="I441" t="str">
            <v>品管</v>
          </cell>
          <cell r="J441">
            <v>0</v>
          </cell>
          <cell r="K441">
            <v>0</v>
          </cell>
          <cell r="L441">
            <v>200</v>
          </cell>
          <cell r="M441">
            <v>7.69230769230769</v>
          </cell>
          <cell r="N441">
            <v>12</v>
          </cell>
          <cell r="O441">
            <v>0</v>
          </cell>
          <cell r="P441">
            <v>12</v>
          </cell>
          <cell r="Q441">
            <v>12</v>
          </cell>
          <cell r="R441">
            <v>92.3076923076923</v>
          </cell>
          <cell r="S441">
            <v>0</v>
          </cell>
          <cell r="T441">
            <v>0</v>
          </cell>
          <cell r="U441">
            <v>4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5.76923076923077</v>
          </cell>
          <cell r="AM441">
            <v>1</v>
          </cell>
          <cell r="AN441">
            <v>4.6</v>
          </cell>
          <cell r="AO441">
            <v>13</v>
          </cell>
          <cell r="AP441">
            <v>6</v>
          </cell>
          <cell r="AQ441">
            <v>122.676923076923</v>
          </cell>
        </row>
        <row r="441">
          <cell r="AS441">
            <v>0.5</v>
          </cell>
        </row>
        <row r="441">
          <cell r="AU441">
            <v>0</v>
          </cell>
          <cell r="AV441">
            <v>2.54125246153846</v>
          </cell>
        </row>
        <row r="441">
          <cell r="AX441">
            <v>119.635670615385</v>
          </cell>
        </row>
        <row r="442">
          <cell r="B442" t="str">
            <v>合计：</v>
          </cell>
          <cell r="C442" t="str">
            <v>品管</v>
          </cell>
          <cell r="D442">
            <v>19</v>
          </cell>
        </row>
        <row r="442">
          <cell r="L442">
            <v>3800</v>
          </cell>
          <cell r="M442">
            <v>146.153846153846</v>
          </cell>
          <cell r="N442">
            <v>135</v>
          </cell>
          <cell r="O442">
            <v>0</v>
          </cell>
          <cell r="P442">
            <v>135</v>
          </cell>
          <cell r="Q442">
            <v>139</v>
          </cell>
          <cell r="R442">
            <v>1038.46153846154</v>
          </cell>
          <cell r="S442">
            <v>0</v>
          </cell>
          <cell r="T442">
            <v>0</v>
          </cell>
          <cell r="U442">
            <v>26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4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37.5</v>
          </cell>
          <cell r="AM442">
            <v>6.5</v>
          </cell>
          <cell r="AN442">
            <v>51.4</v>
          </cell>
          <cell r="AO442">
            <v>247</v>
          </cell>
          <cell r="AP442">
            <v>67.5</v>
          </cell>
          <cell r="AQ442">
            <v>1448.36153846154</v>
          </cell>
          <cell r="AR442">
            <v>40</v>
          </cell>
          <cell r="AS442">
            <v>9.5</v>
          </cell>
          <cell r="AT442">
            <v>0</v>
          </cell>
          <cell r="AU442">
            <v>0</v>
          </cell>
          <cell r="AV442">
            <v>39.9565386538462</v>
          </cell>
          <cell r="AW442">
            <v>0</v>
          </cell>
          <cell r="AX442">
            <v>1438.90499980769</v>
          </cell>
        </row>
        <row r="443">
          <cell r="B443">
            <v>542</v>
          </cell>
          <cell r="C443" t="str">
            <v>ខៅ ស្រីនាង</v>
          </cell>
          <cell r="D443" t="str">
            <v>KHAO SREYNEANG</v>
          </cell>
          <cell r="E443">
            <v>44138</v>
          </cell>
          <cell r="F443" t="str">
            <v>090883381</v>
          </cell>
          <cell r="G443">
            <v>36650</v>
          </cell>
          <cell r="H443" t="str">
            <v>F</v>
          </cell>
          <cell r="I443" t="str">
            <v>材料仓</v>
          </cell>
          <cell r="J443">
            <v>0</v>
          </cell>
          <cell r="K443">
            <v>0</v>
          </cell>
          <cell r="L443">
            <v>200</v>
          </cell>
          <cell r="M443">
            <v>7.69230769230769</v>
          </cell>
          <cell r="N443">
            <v>11</v>
          </cell>
          <cell r="O443">
            <v>0</v>
          </cell>
          <cell r="P443">
            <v>11</v>
          </cell>
          <cell r="Q443">
            <v>13</v>
          </cell>
          <cell r="R443">
            <v>84.6153846153846</v>
          </cell>
          <cell r="S443">
            <v>0</v>
          </cell>
          <cell r="T443">
            <v>0</v>
          </cell>
          <cell r="U443">
            <v>2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2.88461538461538</v>
          </cell>
          <cell r="AM443">
            <v>0.5</v>
          </cell>
          <cell r="AN443">
            <v>4.2</v>
          </cell>
          <cell r="AO443">
            <v>13</v>
          </cell>
          <cell r="AP443">
            <v>5.5</v>
          </cell>
          <cell r="AQ443">
            <v>110.7</v>
          </cell>
          <cell r="AR443">
            <v>3</v>
          </cell>
          <cell r="AS443">
            <v>0.5</v>
          </cell>
        </row>
        <row r="443">
          <cell r="AU443">
            <v>0</v>
          </cell>
          <cell r="AV443">
            <v>2.2931505</v>
          </cell>
        </row>
        <row r="443">
          <cell r="AX443">
            <v>110.9068495</v>
          </cell>
        </row>
        <row r="444">
          <cell r="B444">
            <v>2283</v>
          </cell>
          <cell r="C444" t="str">
            <v>យី ផល្លា</v>
          </cell>
          <cell r="D444" t="str">
            <v>YI PHALLA</v>
          </cell>
          <cell r="E444">
            <v>44854</v>
          </cell>
          <cell r="F444" t="str">
            <v>090907554</v>
          </cell>
          <cell r="G444">
            <v>38192</v>
          </cell>
          <cell r="H444" t="str">
            <v>M</v>
          </cell>
          <cell r="I444" t="e">
            <v>#N/A</v>
          </cell>
          <cell r="J444">
            <v>0</v>
          </cell>
          <cell r="K444">
            <v>0</v>
          </cell>
          <cell r="L444">
            <v>200</v>
          </cell>
          <cell r="M444">
            <v>7.69230769230769</v>
          </cell>
          <cell r="N444">
            <v>15</v>
          </cell>
          <cell r="O444">
            <v>0</v>
          </cell>
          <cell r="P444">
            <v>15</v>
          </cell>
          <cell r="Q444">
            <v>15</v>
          </cell>
          <cell r="R444">
            <v>115.384615384615</v>
          </cell>
          <cell r="S444">
            <v>0</v>
          </cell>
          <cell r="T444">
            <v>0</v>
          </cell>
          <cell r="U444">
            <v>19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27.4038461538462</v>
          </cell>
          <cell r="AM444">
            <v>4.75</v>
          </cell>
          <cell r="AN444">
            <v>5.7</v>
          </cell>
          <cell r="AO444">
            <v>13</v>
          </cell>
          <cell r="AP444">
            <v>7.5</v>
          </cell>
          <cell r="AQ444">
            <v>173.738461538462</v>
          </cell>
        </row>
        <row r="444">
          <cell r="AS444">
            <v>0.5</v>
          </cell>
          <cell r="AT444">
            <v>119.558798076923</v>
          </cell>
          <cell r="AU444">
            <v>0</v>
          </cell>
          <cell r="AV444">
            <v>3.59899223076923</v>
          </cell>
        </row>
        <row r="444">
          <cell r="AX444">
            <v>289.198267384615</v>
          </cell>
        </row>
        <row r="445">
          <cell r="B445">
            <v>1301</v>
          </cell>
          <cell r="C445" t="str">
            <v>កែវ មាស </v>
          </cell>
          <cell r="D445" t="str">
            <v>KEO MEAS</v>
          </cell>
          <cell r="E445">
            <v>44490</v>
          </cell>
          <cell r="F445" t="str">
            <v>090875800</v>
          </cell>
          <cell r="G445">
            <v>37129</v>
          </cell>
          <cell r="H445" t="str">
            <v>M</v>
          </cell>
          <cell r="I445" t="e">
            <v>#N/A</v>
          </cell>
          <cell r="J445">
            <v>0</v>
          </cell>
          <cell r="K445">
            <v>0</v>
          </cell>
          <cell r="L445">
            <v>200</v>
          </cell>
          <cell r="M445">
            <v>7.69230769230769</v>
          </cell>
          <cell r="N445">
            <v>13</v>
          </cell>
          <cell r="O445">
            <v>0</v>
          </cell>
          <cell r="P445">
            <v>13</v>
          </cell>
          <cell r="Q445">
            <v>15</v>
          </cell>
          <cell r="R445">
            <v>100</v>
          </cell>
          <cell r="S445">
            <v>0</v>
          </cell>
          <cell r="T445">
            <v>0</v>
          </cell>
          <cell r="U445">
            <v>8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11.5384615384615</v>
          </cell>
          <cell r="AM445">
            <v>2</v>
          </cell>
          <cell r="AN445">
            <v>5</v>
          </cell>
          <cell r="AO445">
            <v>13</v>
          </cell>
          <cell r="AP445">
            <v>6.5</v>
          </cell>
          <cell r="AQ445">
            <v>138.038461538461</v>
          </cell>
          <cell r="AR445">
            <v>2</v>
          </cell>
          <cell r="AS445">
            <v>0.5</v>
          </cell>
        </row>
        <row r="445">
          <cell r="AU445">
            <v>0</v>
          </cell>
          <cell r="AV445">
            <v>2.85946673076923</v>
          </cell>
        </row>
        <row r="445">
          <cell r="AX445">
            <v>136.678994807692</v>
          </cell>
        </row>
        <row r="446">
          <cell r="B446">
            <v>1572</v>
          </cell>
          <cell r="C446" t="str">
            <v>សនស៊ុន ពិសិដ្ឋ</v>
          </cell>
          <cell r="D446" t="str">
            <v>SORNSUN PISETH</v>
          </cell>
          <cell r="E446">
            <v>44567</v>
          </cell>
          <cell r="F446">
            <v>90957133</v>
          </cell>
          <cell r="G446">
            <v>37638</v>
          </cell>
          <cell r="H446" t="str">
            <v>M</v>
          </cell>
          <cell r="I446" t="str">
            <v>材料仓</v>
          </cell>
          <cell r="J446">
            <v>0</v>
          </cell>
          <cell r="K446">
            <v>0</v>
          </cell>
          <cell r="L446">
            <v>200</v>
          </cell>
          <cell r="M446">
            <v>7.69230769230769</v>
          </cell>
          <cell r="N446">
            <v>6</v>
          </cell>
          <cell r="O446">
            <v>0</v>
          </cell>
          <cell r="P446">
            <v>6</v>
          </cell>
          <cell r="Q446">
            <v>7</v>
          </cell>
          <cell r="R446">
            <v>46.1538461538461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2.3</v>
          </cell>
          <cell r="AO446">
            <v>13</v>
          </cell>
          <cell r="AP446">
            <v>3</v>
          </cell>
          <cell r="AQ446">
            <v>64.4538461538461</v>
          </cell>
          <cell r="AR446">
            <v>2</v>
          </cell>
          <cell r="AS446">
            <v>0.5</v>
          </cell>
        </row>
        <row r="446">
          <cell r="AU446">
            <v>0</v>
          </cell>
          <cell r="AV446">
            <v>2</v>
          </cell>
        </row>
        <row r="446">
          <cell r="AX446">
            <v>63.9538461538461</v>
          </cell>
        </row>
        <row r="447">
          <cell r="B447">
            <v>919</v>
          </cell>
          <cell r="C447" t="str">
            <v>ស្រី ក្រាំងយ៉ូវ</v>
          </cell>
          <cell r="D447" t="str">
            <v>SREY KRANGYOUV</v>
          </cell>
          <cell r="E447">
            <v>44326</v>
          </cell>
          <cell r="F447" t="str">
            <v>090488476</v>
          </cell>
          <cell r="G447">
            <v>34366</v>
          </cell>
          <cell r="H447" t="str">
            <v>F</v>
          </cell>
          <cell r="I447" t="str">
            <v>面仓</v>
          </cell>
          <cell r="J447">
            <v>0</v>
          </cell>
          <cell r="K447">
            <v>0</v>
          </cell>
          <cell r="L447">
            <v>200</v>
          </cell>
          <cell r="M447">
            <v>7.69230769230769</v>
          </cell>
          <cell r="N447">
            <v>12</v>
          </cell>
          <cell r="O447">
            <v>0</v>
          </cell>
          <cell r="P447">
            <v>12</v>
          </cell>
          <cell r="Q447">
            <v>12</v>
          </cell>
          <cell r="R447">
            <v>92.3076923076923</v>
          </cell>
          <cell r="S447">
            <v>0</v>
          </cell>
          <cell r="T447">
            <v>0</v>
          </cell>
          <cell r="U447">
            <v>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8.65384615384615</v>
          </cell>
          <cell r="AM447">
            <v>1.5</v>
          </cell>
          <cell r="AN447">
            <v>4.6</v>
          </cell>
          <cell r="AO447">
            <v>13</v>
          </cell>
          <cell r="AP447">
            <v>6</v>
          </cell>
          <cell r="AQ447">
            <v>126.061538461538</v>
          </cell>
          <cell r="AR447">
            <v>2</v>
          </cell>
          <cell r="AS447">
            <v>0.5</v>
          </cell>
        </row>
        <row r="447">
          <cell r="AU447">
            <v>0</v>
          </cell>
          <cell r="AV447">
            <v>2.61136476923077</v>
          </cell>
        </row>
        <row r="447">
          <cell r="AX447">
            <v>124.950173692308</v>
          </cell>
        </row>
        <row r="448">
          <cell r="B448">
            <v>1873</v>
          </cell>
          <cell r="C448" t="str">
            <v>តាំង គឹមរង់</v>
          </cell>
          <cell r="D448" t="str">
            <v>TANG KOEMRANG</v>
          </cell>
          <cell r="E448">
            <v>44616</v>
          </cell>
          <cell r="F448">
            <v>90928796</v>
          </cell>
          <cell r="G448">
            <v>32473</v>
          </cell>
          <cell r="H448" t="str">
            <v>F</v>
          </cell>
          <cell r="I448" t="str">
            <v>面仓</v>
          </cell>
          <cell r="J448">
            <v>0</v>
          </cell>
          <cell r="K448">
            <v>0</v>
          </cell>
          <cell r="L448">
            <v>200</v>
          </cell>
          <cell r="M448">
            <v>7.69230769230769</v>
          </cell>
          <cell r="N448">
            <v>12</v>
          </cell>
          <cell r="O448">
            <v>0</v>
          </cell>
          <cell r="P448">
            <v>12</v>
          </cell>
          <cell r="Q448">
            <v>12</v>
          </cell>
          <cell r="R448">
            <v>92.3076923076923</v>
          </cell>
          <cell r="S448">
            <v>0</v>
          </cell>
          <cell r="T448">
            <v>0</v>
          </cell>
          <cell r="U448">
            <v>6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8.65384615384615</v>
          </cell>
          <cell r="AM448">
            <v>1.5</v>
          </cell>
          <cell r="AN448">
            <v>4.6</v>
          </cell>
          <cell r="AO448">
            <v>13</v>
          </cell>
          <cell r="AP448">
            <v>6</v>
          </cell>
          <cell r="AQ448">
            <v>126.061538461538</v>
          </cell>
          <cell r="AR448">
            <v>2</v>
          </cell>
          <cell r="AS448">
            <v>0.5</v>
          </cell>
        </row>
        <row r="448">
          <cell r="AU448">
            <v>0</v>
          </cell>
          <cell r="AV448">
            <v>2.61136476923077</v>
          </cell>
        </row>
        <row r="448">
          <cell r="AX448">
            <v>124.950173692308</v>
          </cell>
        </row>
        <row r="449">
          <cell r="B449">
            <v>1361</v>
          </cell>
          <cell r="C449" t="str">
            <v>ទេព ឌីណា</v>
          </cell>
          <cell r="D449" t="str">
            <v>TEP DINA</v>
          </cell>
          <cell r="E449">
            <v>44523</v>
          </cell>
          <cell r="F449">
            <v>90625365</v>
          </cell>
          <cell r="G449">
            <v>31022</v>
          </cell>
          <cell r="H449" t="str">
            <v>M</v>
          </cell>
          <cell r="I449" t="str">
            <v>材料仓</v>
          </cell>
          <cell r="J449">
            <v>0</v>
          </cell>
          <cell r="K449">
            <v>0</v>
          </cell>
          <cell r="L449">
            <v>200</v>
          </cell>
          <cell r="M449">
            <v>7.69230769230769</v>
          </cell>
          <cell r="N449">
            <v>6</v>
          </cell>
          <cell r="O449">
            <v>0</v>
          </cell>
          <cell r="P449">
            <v>6</v>
          </cell>
          <cell r="Q449">
            <v>7</v>
          </cell>
          <cell r="R449">
            <v>46.1538461538461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2.3</v>
          </cell>
          <cell r="AO449">
            <v>13</v>
          </cell>
          <cell r="AP449">
            <v>3</v>
          </cell>
          <cell r="AQ449">
            <v>64.4538461538461</v>
          </cell>
          <cell r="AR449">
            <v>2</v>
          </cell>
          <cell r="AS449">
            <v>0.5</v>
          </cell>
        </row>
        <row r="449">
          <cell r="AU449">
            <v>0</v>
          </cell>
          <cell r="AV449">
            <v>2</v>
          </cell>
        </row>
        <row r="449">
          <cell r="AX449">
            <v>63.9538461538461</v>
          </cell>
        </row>
        <row r="450">
          <cell r="B450">
            <v>763</v>
          </cell>
          <cell r="C450" t="str">
            <v>ឈួន ពៅ</v>
          </cell>
          <cell r="D450" t="str">
            <v>CHHOUN PEOU</v>
          </cell>
          <cell r="E450">
            <v>44282</v>
          </cell>
          <cell r="F450" t="str">
            <v>090655816</v>
          </cell>
          <cell r="G450">
            <v>34737</v>
          </cell>
          <cell r="H450" t="str">
            <v>M</v>
          </cell>
          <cell r="I450" t="str">
            <v>材料仓</v>
          </cell>
          <cell r="J450">
            <v>0</v>
          </cell>
          <cell r="K450">
            <v>0</v>
          </cell>
          <cell r="L450">
            <v>200</v>
          </cell>
          <cell r="M450">
            <v>7.69230769230769</v>
          </cell>
          <cell r="N450">
            <v>7.5</v>
          </cell>
          <cell r="O450">
            <v>0</v>
          </cell>
          <cell r="P450">
            <v>7.5</v>
          </cell>
          <cell r="Q450">
            <v>9</v>
          </cell>
          <cell r="R450">
            <v>57.6923076923077</v>
          </cell>
          <cell r="S450">
            <v>0</v>
          </cell>
          <cell r="T450">
            <v>0</v>
          </cell>
          <cell r="U450">
            <v>9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0.5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12.9807692307692</v>
          </cell>
          <cell r="AM450">
            <v>2.25</v>
          </cell>
          <cell r="AN450">
            <v>2.8</v>
          </cell>
          <cell r="AO450">
            <v>13</v>
          </cell>
          <cell r="AP450">
            <v>3.7</v>
          </cell>
          <cell r="AQ450">
            <v>92.4230769230769</v>
          </cell>
          <cell r="AR450">
            <v>3</v>
          </cell>
          <cell r="AS450">
            <v>0.5</v>
          </cell>
        </row>
        <row r="450">
          <cell r="AU450">
            <v>0</v>
          </cell>
          <cell r="AV450">
            <v>2</v>
          </cell>
        </row>
        <row r="450">
          <cell r="AX450">
            <v>92.9230769230769</v>
          </cell>
        </row>
        <row r="451">
          <cell r="B451">
            <v>2018</v>
          </cell>
          <cell r="C451" t="str">
            <v>ភឿន សុភ័ក</v>
          </cell>
          <cell r="D451" t="str">
            <v>PHOUERN SOPHEAK</v>
          </cell>
          <cell r="E451">
            <v>44656</v>
          </cell>
          <cell r="F451">
            <v>90958375</v>
          </cell>
          <cell r="G451">
            <v>38275</v>
          </cell>
          <cell r="H451" t="str">
            <v>F</v>
          </cell>
          <cell r="I451" t="str">
            <v>材料仓</v>
          </cell>
          <cell r="J451">
            <v>0</v>
          </cell>
          <cell r="K451">
            <v>0</v>
          </cell>
          <cell r="L451">
            <v>200</v>
          </cell>
          <cell r="M451">
            <v>7.69230769230769</v>
          </cell>
          <cell r="N451">
            <v>12</v>
          </cell>
          <cell r="O451">
            <v>0</v>
          </cell>
          <cell r="P451">
            <v>12</v>
          </cell>
          <cell r="Q451">
            <v>12</v>
          </cell>
          <cell r="R451">
            <v>92.3076923076923</v>
          </cell>
          <cell r="S451">
            <v>0</v>
          </cell>
          <cell r="T451">
            <v>0</v>
          </cell>
          <cell r="U451">
            <v>2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2.88461538461538</v>
          </cell>
          <cell r="AM451">
            <v>0.5</v>
          </cell>
          <cell r="AN451">
            <v>4.6</v>
          </cell>
          <cell r="AO451">
            <v>13</v>
          </cell>
          <cell r="AP451">
            <v>6</v>
          </cell>
          <cell r="AQ451">
            <v>119.292307692308</v>
          </cell>
          <cell r="AR451">
            <v>2</v>
          </cell>
          <cell r="AS451">
            <v>0.5</v>
          </cell>
        </row>
        <row r="451">
          <cell r="AU451">
            <v>0</v>
          </cell>
          <cell r="AV451">
            <v>2.47114015384615</v>
          </cell>
        </row>
        <row r="451">
          <cell r="AX451">
            <v>118.321167538462</v>
          </cell>
        </row>
        <row r="452">
          <cell r="B452">
            <v>2021</v>
          </cell>
          <cell r="C452" t="str">
            <v>យ៉ុង វិសាល</v>
          </cell>
          <cell r="D452" t="str">
            <v>YONG VOSAL</v>
          </cell>
          <cell r="E452">
            <v>44657</v>
          </cell>
          <cell r="F452">
            <v>90686597</v>
          </cell>
          <cell r="G452">
            <v>35317</v>
          </cell>
          <cell r="H452" t="str">
            <v>F</v>
          </cell>
          <cell r="I452" t="e">
            <v>#N/A</v>
          </cell>
          <cell r="J452">
            <v>0</v>
          </cell>
          <cell r="K452">
            <v>0</v>
          </cell>
          <cell r="L452">
            <v>200</v>
          </cell>
          <cell r="M452">
            <v>7.69230769230769</v>
          </cell>
          <cell r="N452">
            <v>11.125</v>
          </cell>
          <cell r="O452">
            <v>0</v>
          </cell>
          <cell r="P452">
            <v>11.125</v>
          </cell>
          <cell r="Q452">
            <v>12</v>
          </cell>
          <cell r="R452">
            <v>85.5769230769231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0.875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4.2</v>
          </cell>
          <cell r="AO452">
            <v>13</v>
          </cell>
          <cell r="AP452">
            <v>5.5</v>
          </cell>
          <cell r="AQ452">
            <v>108.276923076923</v>
          </cell>
          <cell r="AR452">
            <v>2</v>
          </cell>
          <cell r="AS452">
            <v>0.5</v>
          </cell>
        </row>
        <row r="452">
          <cell r="AU452">
            <v>0</v>
          </cell>
          <cell r="AV452">
            <v>2.24295646153846</v>
          </cell>
        </row>
        <row r="452">
          <cell r="AX452">
            <v>107.533966615385</v>
          </cell>
        </row>
        <row r="453">
          <cell r="B453">
            <v>2041</v>
          </cell>
          <cell r="C453" t="str">
            <v>ខ្មៅ យាន</v>
          </cell>
          <cell r="D453" t="str">
            <v>KHMAO YEAN</v>
          </cell>
          <cell r="E453">
            <v>44674</v>
          </cell>
          <cell r="F453" t="str">
            <v>090899579</v>
          </cell>
          <cell r="G453">
            <v>29854</v>
          </cell>
          <cell r="H453" t="str">
            <v>M</v>
          </cell>
          <cell r="I453" t="e">
            <v>#N/A</v>
          </cell>
          <cell r="J453">
            <v>0</v>
          </cell>
          <cell r="K453">
            <v>0</v>
          </cell>
          <cell r="L453">
            <v>200</v>
          </cell>
          <cell r="M453">
            <v>7.69230769230769</v>
          </cell>
          <cell r="N453">
            <v>13</v>
          </cell>
          <cell r="O453">
            <v>0</v>
          </cell>
          <cell r="P453">
            <v>13</v>
          </cell>
          <cell r="Q453">
            <v>13</v>
          </cell>
          <cell r="R453">
            <v>100</v>
          </cell>
          <cell r="S453">
            <v>0</v>
          </cell>
          <cell r="T453">
            <v>0</v>
          </cell>
          <cell r="U453">
            <v>2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2.88461538461538</v>
          </cell>
          <cell r="AM453">
            <v>0.5</v>
          </cell>
          <cell r="AN453">
            <v>5</v>
          </cell>
          <cell r="AO453">
            <v>13</v>
          </cell>
          <cell r="AP453">
            <v>6.5</v>
          </cell>
          <cell r="AQ453">
            <v>127.884615384615</v>
          </cell>
          <cell r="AR453">
            <v>2</v>
          </cell>
          <cell r="AS453">
            <v>0.5</v>
          </cell>
        </row>
        <row r="453">
          <cell r="AU453">
            <v>0</v>
          </cell>
          <cell r="AV453">
            <v>2.64912980769231</v>
          </cell>
        </row>
        <row r="453">
          <cell r="AX453">
            <v>126.735485576923</v>
          </cell>
        </row>
        <row r="454">
          <cell r="B454">
            <v>2227</v>
          </cell>
          <cell r="C454" t="str">
            <v>ពៅ វុត្ថា</v>
          </cell>
          <cell r="D454" t="str">
            <v>POV VUTHA</v>
          </cell>
          <cell r="E454">
            <v>44744</v>
          </cell>
          <cell r="F454" t="str">
            <v>090923989</v>
          </cell>
          <cell r="G454">
            <v>31962</v>
          </cell>
          <cell r="H454" t="str">
            <v>M</v>
          </cell>
          <cell r="I454" t="str">
            <v>材料仓</v>
          </cell>
          <cell r="J454">
            <v>0</v>
          </cell>
          <cell r="K454">
            <v>0</v>
          </cell>
          <cell r="L454">
            <v>200</v>
          </cell>
          <cell r="M454">
            <v>7.69230769230769</v>
          </cell>
          <cell r="N454">
            <v>12</v>
          </cell>
          <cell r="O454">
            <v>0</v>
          </cell>
          <cell r="P454">
            <v>12</v>
          </cell>
          <cell r="Q454">
            <v>13</v>
          </cell>
          <cell r="R454">
            <v>92.3076923076923</v>
          </cell>
          <cell r="S454">
            <v>0</v>
          </cell>
          <cell r="T454">
            <v>0</v>
          </cell>
          <cell r="U454">
            <v>2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2.88461538461538</v>
          </cell>
          <cell r="AM454">
            <v>0.5</v>
          </cell>
          <cell r="AN454">
            <v>4.6</v>
          </cell>
          <cell r="AO454">
            <v>13</v>
          </cell>
          <cell r="AP454">
            <v>6</v>
          </cell>
          <cell r="AQ454">
            <v>119.292307692308</v>
          </cell>
        </row>
        <row r="454">
          <cell r="AS454">
            <v>0.5</v>
          </cell>
        </row>
        <row r="454">
          <cell r="AU454">
            <v>0</v>
          </cell>
          <cell r="AV454">
            <v>2.47114015384615</v>
          </cell>
        </row>
        <row r="454">
          <cell r="AX454">
            <v>116.321167538462</v>
          </cell>
        </row>
        <row r="455">
          <cell r="B455">
            <v>2263</v>
          </cell>
          <cell r="C455" t="str">
            <v>ស៊ុន សុជាតិ</v>
          </cell>
          <cell r="D455" t="str">
            <v>SUN SOCHEAT</v>
          </cell>
          <cell r="E455">
            <v>44774</v>
          </cell>
          <cell r="F455" t="str">
            <v>090951943</v>
          </cell>
          <cell r="G455">
            <v>38552</v>
          </cell>
          <cell r="H455" t="str">
            <v>M</v>
          </cell>
          <cell r="I455" t="str">
            <v>材料仓</v>
          </cell>
          <cell r="J455">
            <v>0</v>
          </cell>
          <cell r="K455">
            <v>0</v>
          </cell>
          <cell r="L455">
            <v>200</v>
          </cell>
          <cell r="M455">
            <v>7.69230769230769</v>
          </cell>
          <cell r="N455">
            <v>13</v>
          </cell>
          <cell r="O455">
            <v>0</v>
          </cell>
          <cell r="P455">
            <v>13</v>
          </cell>
          <cell r="Q455">
            <v>13</v>
          </cell>
          <cell r="R455">
            <v>100</v>
          </cell>
          <cell r="S455">
            <v>0</v>
          </cell>
          <cell r="T455">
            <v>0</v>
          </cell>
          <cell r="U455">
            <v>2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2.88461538461538</v>
          </cell>
          <cell r="AM455">
            <v>0.5</v>
          </cell>
          <cell r="AN455">
            <v>5</v>
          </cell>
          <cell r="AO455">
            <v>13</v>
          </cell>
          <cell r="AP455">
            <v>6.5</v>
          </cell>
          <cell r="AQ455">
            <v>127.884615384615</v>
          </cell>
        </row>
        <row r="455">
          <cell r="AS455">
            <v>0.5</v>
          </cell>
        </row>
        <row r="455">
          <cell r="AU455">
            <v>0</v>
          </cell>
          <cell r="AV455">
            <v>2.64912980769231</v>
          </cell>
        </row>
        <row r="455">
          <cell r="AX455">
            <v>124.735485576923</v>
          </cell>
        </row>
        <row r="456">
          <cell r="B456" t="str">
            <v>合计：</v>
          </cell>
          <cell r="C456" t="str">
            <v>仓库</v>
          </cell>
          <cell r="D456">
            <v>13</v>
          </cell>
        </row>
        <row r="456">
          <cell r="L456">
            <v>2600</v>
          </cell>
          <cell r="M456">
            <v>100</v>
          </cell>
          <cell r="N456">
            <v>143.625</v>
          </cell>
          <cell r="O456">
            <v>0</v>
          </cell>
          <cell r="P456">
            <v>143.625</v>
          </cell>
          <cell r="Q456">
            <v>153</v>
          </cell>
          <cell r="R456">
            <v>1104.80769230769</v>
          </cell>
          <cell r="S456">
            <v>0</v>
          </cell>
          <cell r="T456">
            <v>0</v>
          </cell>
          <cell r="U456">
            <v>58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4.375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5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83.6538461538461</v>
          </cell>
          <cell r="AM456">
            <v>14.5</v>
          </cell>
          <cell r="AN456">
            <v>54.9</v>
          </cell>
          <cell r="AO456">
            <v>169</v>
          </cell>
          <cell r="AP456">
            <v>71.7</v>
          </cell>
          <cell r="AQ456">
            <v>1498.56153846154</v>
          </cell>
          <cell r="AR456">
            <v>22</v>
          </cell>
          <cell r="AS456">
            <v>6.5</v>
          </cell>
          <cell r="AT456">
            <v>119.558798076923</v>
          </cell>
          <cell r="AU456">
            <v>0</v>
          </cell>
          <cell r="AV456">
            <v>32.4578353846154</v>
          </cell>
          <cell r="AW456">
            <v>0</v>
          </cell>
          <cell r="AX456">
            <v>1601.16250115385</v>
          </cell>
        </row>
        <row r="457">
          <cell r="B457" t="str">
            <v>总计</v>
          </cell>
        </row>
        <row r="457">
          <cell r="D457">
            <v>419</v>
          </cell>
        </row>
        <row r="457">
          <cell r="L457">
            <v>83900</v>
          </cell>
          <cell r="M457">
            <v>3226.92307692307</v>
          </cell>
          <cell r="N457">
            <v>3031.375</v>
          </cell>
          <cell r="O457">
            <v>0</v>
          </cell>
          <cell r="P457">
            <v>3031.375</v>
          </cell>
          <cell r="Q457">
            <v>3141</v>
          </cell>
          <cell r="R457">
            <v>23364.4230769231</v>
          </cell>
          <cell r="S457">
            <v>0</v>
          </cell>
          <cell r="T457">
            <v>0</v>
          </cell>
          <cell r="U457">
            <v>757.5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54.625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55</v>
          </cell>
          <cell r="AH457">
            <v>240</v>
          </cell>
          <cell r="AI457">
            <v>102.307692307692</v>
          </cell>
          <cell r="AJ457">
            <v>220</v>
          </cell>
          <cell r="AK457">
            <v>84.9999999999999</v>
          </cell>
          <cell r="AL457">
            <v>1096.875</v>
          </cell>
          <cell r="AM457">
            <v>189.375</v>
          </cell>
          <cell r="AN457">
            <v>1154.3</v>
          </cell>
          <cell r="AO457">
            <v>5421</v>
          </cell>
          <cell r="AP457">
            <v>1514.9</v>
          </cell>
          <cell r="AQ457">
            <v>32928.1807692308</v>
          </cell>
          <cell r="AR457">
            <v>866</v>
          </cell>
          <cell r="AS457">
            <v>208.5</v>
          </cell>
          <cell r="AT457">
            <v>119.558798076923</v>
          </cell>
          <cell r="AU457">
            <v>0</v>
          </cell>
          <cell r="AV457">
            <v>901.960663557692</v>
          </cell>
          <cell r="AW457">
            <v>0</v>
          </cell>
          <cell r="AX457">
            <v>32803.27890375</v>
          </cell>
        </row>
      </sheetData>
      <sheetData sheetId="5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211</v>
          </cell>
          <cell r="C14" t="str">
            <v>កូវ ចាន់រ៉ា</v>
          </cell>
          <cell r="D14" t="str">
            <v>KOV CHANRA</v>
          </cell>
          <cell r="E14">
            <v>44081</v>
          </cell>
          <cell r="F14" t="str">
            <v>090747598</v>
          </cell>
          <cell r="G14">
            <v>32157</v>
          </cell>
          <cell r="H14" t="str">
            <v>M</v>
          </cell>
          <cell r="I14" t="str">
            <v>成型主管</v>
          </cell>
          <cell r="J14">
            <v>0</v>
          </cell>
          <cell r="K14">
            <v>2</v>
          </cell>
          <cell r="L14">
            <v>200</v>
          </cell>
          <cell r="M14">
            <v>7.69230769230769</v>
          </cell>
          <cell r="N14">
            <v>12</v>
          </cell>
          <cell r="O14">
            <v>0</v>
          </cell>
          <cell r="P14">
            <v>12</v>
          </cell>
          <cell r="Q14">
            <v>12</v>
          </cell>
          <cell r="R14">
            <v>92.3076923076923</v>
          </cell>
          <cell r="S14">
            <v>0</v>
          </cell>
          <cell r="T14">
            <v>0</v>
          </cell>
          <cell r="U14">
            <v>6.5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70</v>
          </cell>
          <cell r="AI14">
            <v>32.3076923076923</v>
          </cell>
          <cell r="AJ14">
            <v>100</v>
          </cell>
          <cell r="AK14">
            <v>46.1538461538462</v>
          </cell>
          <cell r="AL14">
            <v>9.375</v>
          </cell>
          <cell r="AM14">
            <v>1.625</v>
          </cell>
          <cell r="AN14">
            <v>4.6</v>
          </cell>
          <cell r="AO14">
            <v>13</v>
          </cell>
          <cell r="AP14">
            <v>6</v>
          </cell>
          <cell r="AQ14">
            <v>205.369230769231</v>
          </cell>
          <cell r="AR14">
            <v>3</v>
          </cell>
        </row>
        <row r="14">
          <cell r="AU14">
            <v>0</v>
          </cell>
          <cell r="AV14">
            <v>4.25422361538461</v>
          </cell>
        </row>
        <row r="14">
          <cell r="AX14">
            <v>204.115007153846</v>
          </cell>
        </row>
        <row r="15">
          <cell r="B15">
            <v>472</v>
          </cell>
          <cell r="C15" t="str">
            <v>ស៊ិន វីសារ៉េត</v>
          </cell>
          <cell r="D15" t="str">
            <v>SIN VISARETH</v>
          </cell>
          <cell r="E15">
            <v>44131</v>
          </cell>
          <cell r="F15" t="str">
            <v>090868103</v>
          </cell>
          <cell r="G15">
            <v>33980</v>
          </cell>
          <cell r="H15" t="str">
            <v>M</v>
          </cell>
          <cell r="I15" t="str">
            <v>成型B线组长</v>
          </cell>
          <cell r="J15">
            <v>1</v>
          </cell>
          <cell r="K15">
            <v>1</v>
          </cell>
          <cell r="L15">
            <v>200</v>
          </cell>
          <cell r="M15">
            <v>7.69230769230769</v>
          </cell>
          <cell r="N15">
            <v>12</v>
          </cell>
          <cell r="O15">
            <v>0</v>
          </cell>
          <cell r="P15">
            <v>12</v>
          </cell>
          <cell r="Q15">
            <v>12</v>
          </cell>
          <cell r="R15">
            <v>92.3076923076923</v>
          </cell>
          <cell r="S15">
            <v>0</v>
          </cell>
          <cell r="T15">
            <v>0</v>
          </cell>
          <cell r="U15">
            <v>6.5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50</v>
          </cell>
          <cell r="AI15">
            <v>23.0769230769231</v>
          </cell>
          <cell r="AJ15">
            <v>60</v>
          </cell>
          <cell r="AK15">
            <v>27.6923076923077</v>
          </cell>
          <cell r="AL15">
            <v>9.375</v>
          </cell>
          <cell r="AM15">
            <v>1.625</v>
          </cell>
          <cell r="AN15">
            <v>4.6</v>
          </cell>
          <cell r="AO15">
            <v>13</v>
          </cell>
          <cell r="AP15">
            <v>6</v>
          </cell>
          <cell r="AQ15">
            <v>177.676923076923</v>
          </cell>
          <cell r="AR15">
            <v>3</v>
          </cell>
        </row>
        <row r="15">
          <cell r="AU15">
            <v>0</v>
          </cell>
          <cell r="AV15">
            <v>3.68057746153846</v>
          </cell>
        </row>
        <row r="15">
          <cell r="AX15">
            <v>176.996345615385</v>
          </cell>
        </row>
        <row r="16">
          <cell r="B16">
            <v>327</v>
          </cell>
          <cell r="C16" t="str">
            <v>វ៉ា សុចាន់</v>
          </cell>
          <cell r="D16" t="str">
            <v>VA SOCHAN</v>
          </cell>
          <cell r="E16">
            <v>44109</v>
          </cell>
          <cell r="F16" t="str">
            <v>090838990</v>
          </cell>
          <cell r="G16">
            <v>32338</v>
          </cell>
          <cell r="H16" t="str">
            <v>F</v>
          </cell>
          <cell r="I16" t="str">
            <v>针车A2线组长</v>
          </cell>
          <cell r="J16">
            <v>0</v>
          </cell>
          <cell r="K16">
            <v>2</v>
          </cell>
          <cell r="L16">
            <v>200</v>
          </cell>
          <cell r="M16">
            <v>7.69230769230769</v>
          </cell>
          <cell r="N16">
            <v>6</v>
          </cell>
          <cell r="O16">
            <v>0</v>
          </cell>
          <cell r="P16">
            <v>6</v>
          </cell>
          <cell r="Q16">
            <v>6</v>
          </cell>
          <cell r="R16">
            <v>46.1538461538462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60</v>
          </cell>
          <cell r="AI16">
            <v>13.8461538461538</v>
          </cell>
          <cell r="AJ16">
            <v>50</v>
          </cell>
          <cell r="AK16">
            <v>11.5384615384615</v>
          </cell>
          <cell r="AL16">
            <v>0</v>
          </cell>
          <cell r="AM16">
            <v>0</v>
          </cell>
          <cell r="AN16">
            <v>2.3</v>
          </cell>
          <cell r="AO16">
            <v>13</v>
          </cell>
          <cell r="AP16">
            <v>3</v>
          </cell>
          <cell r="AQ16">
            <v>89.8384615384615</v>
          </cell>
          <cell r="AR16">
            <v>3</v>
          </cell>
        </row>
        <row r="16">
          <cell r="AU16">
            <v>0</v>
          </cell>
          <cell r="AV16">
            <v>2</v>
          </cell>
        </row>
        <row r="16">
          <cell r="AX16">
            <v>90.8384615384615</v>
          </cell>
        </row>
        <row r="17">
          <cell r="B17">
            <v>357</v>
          </cell>
          <cell r="C17" t="str">
            <v>ស៊ុំ្ ឌី</v>
          </cell>
          <cell r="D17" t="str">
            <v>SUM DY</v>
          </cell>
          <cell r="E17">
            <v>44118</v>
          </cell>
          <cell r="F17" t="str">
            <v>090484242</v>
          </cell>
          <cell r="G17">
            <v>34635</v>
          </cell>
          <cell r="H17" t="str">
            <v>F</v>
          </cell>
          <cell r="I17" t="str">
            <v>针车A1线组长</v>
          </cell>
          <cell r="J17">
            <v>0</v>
          </cell>
          <cell r="K17">
            <v>1</v>
          </cell>
          <cell r="L17">
            <v>200</v>
          </cell>
          <cell r="M17">
            <v>7.69230769230769</v>
          </cell>
          <cell r="N17">
            <v>6</v>
          </cell>
          <cell r="O17">
            <v>0</v>
          </cell>
          <cell r="P17">
            <v>6</v>
          </cell>
          <cell r="Q17">
            <v>6</v>
          </cell>
          <cell r="R17">
            <v>46.1538461538462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30</v>
          </cell>
          <cell r="AI17">
            <v>6.92307692307692</v>
          </cell>
          <cell r="AJ17">
            <v>70</v>
          </cell>
          <cell r="AK17">
            <v>16.1538461538462</v>
          </cell>
          <cell r="AL17">
            <v>0</v>
          </cell>
          <cell r="AM17">
            <v>0</v>
          </cell>
          <cell r="AN17">
            <v>2.3</v>
          </cell>
          <cell r="AO17">
            <v>13</v>
          </cell>
          <cell r="AP17">
            <v>3</v>
          </cell>
          <cell r="AQ17">
            <v>87.5307692307692</v>
          </cell>
          <cell r="AR17">
            <v>3</v>
          </cell>
        </row>
        <row r="17">
          <cell r="AU17">
            <v>0</v>
          </cell>
          <cell r="AV17">
            <v>2</v>
          </cell>
        </row>
        <row r="17">
          <cell r="AX17">
            <v>88.5307692307692</v>
          </cell>
        </row>
        <row r="18">
          <cell r="B18">
            <v>573</v>
          </cell>
          <cell r="C18" t="str">
            <v>ល្វៃ ស្រីអែម</v>
          </cell>
          <cell r="D18" t="str">
            <v>LVEY SREY EM</v>
          </cell>
          <cell r="E18">
            <v>44140</v>
          </cell>
          <cell r="F18" t="str">
            <v>090718524</v>
          </cell>
          <cell r="G18">
            <v>36197</v>
          </cell>
          <cell r="H18" t="str">
            <v>F</v>
          </cell>
          <cell r="I18" t="str">
            <v>成型C线组长</v>
          </cell>
          <cell r="J18">
            <v>0</v>
          </cell>
          <cell r="K18">
            <v>1</v>
          </cell>
          <cell r="L18">
            <v>200</v>
          </cell>
          <cell r="M18">
            <v>7.69230769230769</v>
          </cell>
          <cell r="N18">
            <v>12</v>
          </cell>
          <cell r="O18">
            <v>0</v>
          </cell>
          <cell r="P18">
            <v>12</v>
          </cell>
          <cell r="Q18">
            <v>12</v>
          </cell>
          <cell r="R18">
            <v>92.3076923076923</v>
          </cell>
          <cell r="S18">
            <v>0</v>
          </cell>
          <cell r="T18">
            <v>0</v>
          </cell>
          <cell r="U18">
            <v>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30</v>
          </cell>
          <cell r="AI18">
            <v>13.8461538461538</v>
          </cell>
          <cell r="AJ18">
            <v>60</v>
          </cell>
          <cell r="AK18">
            <v>27.6923076923077</v>
          </cell>
          <cell r="AL18">
            <v>8.65384615384615</v>
          </cell>
          <cell r="AM18">
            <v>1.5</v>
          </cell>
          <cell r="AN18">
            <v>4.6</v>
          </cell>
          <cell r="AO18">
            <v>13</v>
          </cell>
          <cell r="AP18">
            <v>6</v>
          </cell>
          <cell r="AQ18">
            <v>167.6</v>
          </cell>
          <cell r="AR18">
            <v>3</v>
          </cell>
        </row>
        <row r="18">
          <cell r="AU18">
            <v>0</v>
          </cell>
          <cell r="AV18">
            <v>3.471834</v>
          </cell>
        </row>
        <row r="18">
          <cell r="AX18">
            <v>167.128166</v>
          </cell>
        </row>
        <row r="19">
          <cell r="B19">
            <v>332</v>
          </cell>
          <cell r="C19" t="str">
            <v>ហែម វុត្ថា</v>
          </cell>
          <cell r="D19" t="str">
            <v>HEM VUTHA</v>
          </cell>
          <cell r="E19">
            <v>44109</v>
          </cell>
          <cell r="F19" t="str">
            <v>090854430</v>
          </cell>
          <cell r="G19">
            <v>34335</v>
          </cell>
          <cell r="H19" t="str">
            <v>F</v>
          </cell>
          <cell r="I19" t="str">
            <v>电脑车班长</v>
          </cell>
          <cell r="J19">
            <v>0</v>
          </cell>
          <cell r="K19">
            <v>1</v>
          </cell>
          <cell r="L19">
            <v>200</v>
          </cell>
          <cell r="M19">
            <v>7.69230769230769</v>
          </cell>
          <cell r="N19">
            <v>14</v>
          </cell>
          <cell r="O19">
            <v>0</v>
          </cell>
          <cell r="P19">
            <v>14</v>
          </cell>
          <cell r="Q19">
            <v>15</v>
          </cell>
          <cell r="R19">
            <v>107.692307692308</v>
          </cell>
          <cell r="S19">
            <v>0</v>
          </cell>
          <cell r="T19">
            <v>0</v>
          </cell>
          <cell r="U19">
            <v>19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30</v>
          </cell>
          <cell r="AI19">
            <v>16.1538461538462</v>
          </cell>
          <cell r="AJ19">
            <v>50</v>
          </cell>
          <cell r="AK19">
            <v>26.9230769230769</v>
          </cell>
          <cell r="AL19">
            <v>27.4038461538462</v>
          </cell>
          <cell r="AM19">
            <v>4.75</v>
          </cell>
          <cell r="AN19">
            <v>5.3</v>
          </cell>
          <cell r="AO19">
            <v>13</v>
          </cell>
          <cell r="AP19">
            <v>7</v>
          </cell>
          <cell r="AQ19">
            <v>208.223076923077</v>
          </cell>
          <cell r="AR19">
            <v>3</v>
          </cell>
        </row>
        <row r="19">
          <cell r="AU19">
            <v>0</v>
          </cell>
          <cell r="AV19">
            <v>4.31334103846154</v>
          </cell>
        </row>
        <row r="19">
          <cell r="AX19">
            <v>206.909735884615</v>
          </cell>
        </row>
        <row r="20">
          <cell r="B20">
            <v>495</v>
          </cell>
          <cell r="C20" t="str">
            <v>ហួន រចនា</v>
          </cell>
          <cell r="D20" t="str">
            <v>HOUN RACHNA</v>
          </cell>
          <cell r="E20">
            <v>44130</v>
          </cell>
          <cell r="F20" t="str">
            <v>090560414</v>
          </cell>
          <cell r="G20">
            <v>33033</v>
          </cell>
          <cell r="H20" t="str">
            <v>F</v>
          </cell>
          <cell r="I20" t="str">
            <v>裁断班长</v>
          </cell>
          <cell r="J20">
            <v>0</v>
          </cell>
          <cell r="K20">
            <v>0</v>
          </cell>
          <cell r="L20">
            <v>200</v>
          </cell>
          <cell r="M20">
            <v>7.69230769230769</v>
          </cell>
          <cell r="N20">
            <v>15</v>
          </cell>
          <cell r="O20">
            <v>0</v>
          </cell>
          <cell r="P20">
            <v>15</v>
          </cell>
          <cell r="Q20">
            <v>15</v>
          </cell>
          <cell r="R20">
            <v>115.384615384615</v>
          </cell>
          <cell r="S20">
            <v>0</v>
          </cell>
          <cell r="T20">
            <v>0</v>
          </cell>
          <cell r="U20">
            <v>19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40</v>
          </cell>
          <cell r="AI20">
            <v>23.0769230769231</v>
          </cell>
          <cell r="AJ20">
            <v>80</v>
          </cell>
          <cell r="AK20">
            <v>46.1538461538462</v>
          </cell>
          <cell r="AL20">
            <v>27.4038461538462</v>
          </cell>
          <cell r="AM20">
            <v>4.75</v>
          </cell>
          <cell r="AN20">
            <v>5.7</v>
          </cell>
          <cell r="AO20">
            <v>13</v>
          </cell>
          <cell r="AP20">
            <v>7.5</v>
          </cell>
          <cell r="AQ20">
            <v>242.969230769231</v>
          </cell>
          <cell r="AR20">
            <v>3</v>
          </cell>
        </row>
        <row r="20">
          <cell r="AU20">
            <v>0</v>
          </cell>
          <cell r="AV20">
            <v>5.03310761538462</v>
          </cell>
        </row>
        <row r="20">
          <cell r="AX20">
            <v>240.936123153846</v>
          </cell>
        </row>
        <row r="21">
          <cell r="B21">
            <v>247</v>
          </cell>
          <cell r="C21" t="str">
            <v>សួន ចន្ថា</v>
          </cell>
          <cell r="D21" t="str">
            <v>SUON CHANTHA</v>
          </cell>
          <cell r="E21">
            <v>44081</v>
          </cell>
          <cell r="F21" t="str">
            <v>090751071</v>
          </cell>
          <cell r="G21">
            <v>31048</v>
          </cell>
          <cell r="H21" t="str">
            <v>F</v>
          </cell>
          <cell r="I21" t="str">
            <v>针车A7线班长</v>
          </cell>
          <cell r="J21">
            <v>1</v>
          </cell>
          <cell r="K21">
            <v>2</v>
          </cell>
          <cell r="L21">
            <v>200</v>
          </cell>
          <cell r="M21">
            <v>7.69230769230769</v>
          </cell>
          <cell r="N21">
            <v>6</v>
          </cell>
          <cell r="O21">
            <v>0</v>
          </cell>
          <cell r="P21">
            <v>6</v>
          </cell>
          <cell r="Q21">
            <v>6</v>
          </cell>
          <cell r="R21">
            <v>46.1538461538462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30</v>
          </cell>
          <cell r="AI21">
            <v>6.92307692307692</v>
          </cell>
          <cell r="AJ21">
            <v>30</v>
          </cell>
          <cell r="AK21">
            <v>6.92307692307692</v>
          </cell>
          <cell r="AL21">
            <v>0</v>
          </cell>
          <cell r="AM21">
            <v>0</v>
          </cell>
          <cell r="AN21">
            <v>2.3</v>
          </cell>
          <cell r="AO21">
            <v>13</v>
          </cell>
          <cell r="AP21">
            <v>3</v>
          </cell>
          <cell r="AQ21">
            <v>78.3</v>
          </cell>
          <cell r="AR21">
            <v>3</v>
          </cell>
        </row>
        <row r="21">
          <cell r="AU21">
            <v>0</v>
          </cell>
          <cell r="AV21">
            <v>2</v>
          </cell>
        </row>
        <row r="21">
          <cell r="AX21">
            <v>79.3</v>
          </cell>
        </row>
        <row r="22">
          <cell r="B22">
            <v>766</v>
          </cell>
          <cell r="C22" t="str">
            <v>វង់ ចន្ធូ</v>
          </cell>
          <cell r="D22" t="str">
            <v>VONG CHANTHOU</v>
          </cell>
          <cell r="E22">
            <v>44278</v>
          </cell>
          <cell r="F22" t="str">
            <v>090650138</v>
          </cell>
          <cell r="G22">
            <v>35550</v>
          </cell>
          <cell r="H22" t="str">
            <v>F</v>
          </cell>
          <cell r="I22" t="str">
            <v>针车B1线组长</v>
          </cell>
          <cell r="J22">
            <v>0</v>
          </cell>
          <cell r="K22">
            <v>0</v>
          </cell>
          <cell r="L22">
            <v>200</v>
          </cell>
          <cell r="M22">
            <v>7.69230769230769</v>
          </cell>
          <cell r="N22">
            <v>5</v>
          </cell>
          <cell r="O22">
            <v>0</v>
          </cell>
          <cell r="P22">
            <v>5</v>
          </cell>
          <cell r="Q22">
            <v>5</v>
          </cell>
          <cell r="R22">
            <v>38.4615384615385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30</v>
          </cell>
          <cell r="AI22">
            <v>5.76923076923077</v>
          </cell>
          <cell r="AJ22">
            <v>70</v>
          </cell>
          <cell r="AK22">
            <v>13.4615384615385</v>
          </cell>
          <cell r="AL22">
            <v>0</v>
          </cell>
          <cell r="AM22">
            <v>0</v>
          </cell>
          <cell r="AN22">
            <v>1.9</v>
          </cell>
          <cell r="AO22">
            <v>13</v>
          </cell>
          <cell r="AP22">
            <v>2.5</v>
          </cell>
          <cell r="AQ22">
            <v>75.0923076923077</v>
          </cell>
          <cell r="AR22">
            <v>3</v>
          </cell>
        </row>
        <row r="22">
          <cell r="AU22">
            <v>0</v>
          </cell>
          <cell r="AV22">
            <v>2</v>
          </cell>
        </row>
        <row r="22">
          <cell r="AX22">
            <v>76.0923076923077</v>
          </cell>
        </row>
        <row r="23">
          <cell r="B23">
            <v>323</v>
          </cell>
          <cell r="C23" t="str">
            <v>ផាង ផារី</v>
          </cell>
          <cell r="D23" t="str">
            <v>PHANG PHARY</v>
          </cell>
          <cell r="E23">
            <v>44109</v>
          </cell>
          <cell r="F23" t="str">
            <v>090778501</v>
          </cell>
          <cell r="G23">
            <v>34196</v>
          </cell>
          <cell r="H23" t="str">
            <v>F</v>
          </cell>
          <cell r="I23" t="str">
            <v>针车B课副课长</v>
          </cell>
          <cell r="J23">
            <v>0</v>
          </cell>
          <cell r="K23">
            <v>2</v>
          </cell>
          <cell r="L23">
            <v>200</v>
          </cell>
          <cell r="M23">
            <v>7.69230769230769</v>
          </cell>
          <cell r="N23">
            <v>5</v>
          </cell>
          <cell r="O23">
            <v>0</v>
          </cell>
          <cell r="P23">
            <v>5</v>
          </cell>
          <cell r="Q23">
            <v>5</v>
          </cell>
          <cell r="R23">
            <v>38.4615384615385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50</v>
          </cell>
          <cell r="AI23">
            <v>9.61538461538461</v>
          </cell>
          <cell r="AJ23">
            <v>100</v>
          </cell>
          <cell r="AK23">
            <v>19.2307692307692</v>
          </cell>
          <cell r="AL23">
            <v>0</v>
          </cell>
          <cell r="AM23">
            <v>0</v>
          </cell>
          <cell r="AN23">
            <v>1.9</v>
          </cell>
          <cell r="AO23">
            <v>13</v>
          </cell>
          <cell r="AP23">
            <v>2.5</v>
          </cell>
          <cell r="AQ23">
            <v>84.7076923076923</v>
          </cell>
          <cell r="AR23">
            <v>3</v>
          </cell>
        </row>
        <row r="23">
          <cell r="AU23">
            <v>0</v>
          </cell>
          <cell r="AV23">
            <v>2</v>
          </cell>
        </row>
        <row r="23">
          <cell r="AX23">
            <v>85.7076923076923</v>
          </cell>
        </row>
        <row r="24">
          <cell r="B24">
            <v>444</v>
          </cell>
          <cell r="C24" t="str">
            <v>ហ៊ិន រ៉ាម៉ន</v>
          </cell>
          <cell r="D24" t="str">
            <v>HIN RAMORN</v>
          </cell>
          <cell r="E24">
            <v>44125</v>
          </cell>
          <cell r="F24" t="str">
            <v>090766567</v>
          </cell>
          <cell r="G24">
            <v>33668</v>
          </cell>
          <cell r="H24" t="str">
            <v>M</v>
          </cell>
          <cell r="I24" t="str">
            <v>印刷班长</v>
          </cell>
          <cell r="J24">
            <v>0</v>
          </cell>
          <cell r="K24">
            <v>1</v>
          </cell>
          <cell r="L24">
            <v>200</v>
          </cell>
          <cell r="M24">
            <v>7.69230769230769</v>
          </cell>
          <cell r="N24">
            <v>5</v>
          </cell>
          <cell r="O24">
            <v>0</v>
          </cell>
          <cell r="P24">
            <v>5</v>
          </cell>
          <cell r="Q24">
            <v>5</v>
          </cell>
          <cell r="R24">
            <v>38.4615384615385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20</v>
          </cell>
          <cell r="AI24">
            <v>3.84615384615385</v>
          </cell>
          <cell r="AJ24">
            <v>30</v>
          </cell>
          <cell r="AK24">
            <v>5.76923076923077</v>
          </cell>
          <cell r="AL24">
            <v>0</v>
          </cell>
          <cell r="AM24">
            <v>0</v>
          </cell>
          <cell r="AN24">
            <v>1.9</v>
          </cell>
          <cell r="AO24">
            <v>13</v>
          </cell>
          <cell r="AP24">
            <v>2.5</v>
          </cell>
          <cell r="AQ24">
            <v>65.4769230769231</v>
          </cell>
          <cell r="AR24">
            <v>3</v>
          </cell>
        </row>
        <row r="24">
          <cell r="AU24">
            <v>0</v>
          </cell>
          <cell r="AV24">
            <v>2</v>
          </cell>
        </row>
        <row r="24">
          <cell r="AX24">
            <v>66.4769230769231</v>
          </cell>
        </row>
        <row r="25">
          <cell r="B25">
            <v>1065</v>
          </cell>
          <cell r="C25" t="str">
            <v>យ៉ាត់ វៀង</v>
          </cell>
          <cell r="D25" t="str">
            <v>YATH VENG </v>
          </cell>
          <cell r="E25">
            <v>44424</v>
          </cell>
          <cell r="F25" t="str">
            <v>090572012</v>
          </cell>
          <cell r="G25">
            <v>33725</v>
          </cell>
          <cell r="H25" t="str">
            <v>F</v>
          </cell>
          <cell r="I25" t="str">
            <v>针车B3线组长</v>
          </cell>
          <cell r="J25">
            <v>0</v>
          </cell>
          <cell r="K25">
            <v>0</v>
          </cell>
          <cell r="L25">
            <v>200</v>
          </cell>
          <cell r="M25">
            <v>7.69230769230769</v>
          </cell>
          <cell r="N25">
            <v>5</v>
          </cell>
          <cell r="O25">
            <v>0</v>
          </cell>
          <cell r="P25">
            <v>5</v>
          </cell>
          <cell r="Q25">
            <v>5</v>
          </cell>
          <cell r="R25">
            <v>38.4615384615385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</v>
          </cell>
          <cell r="AI25">
            <v>7.69230769230769</v>
          </cell>
          <cell r="AJ25">
            <v>30</v>
          </cell>
          <cell r="AK25">
            <v>5.76923076923077</v>
          </cell>
          <cell r="AL25">
            <v>0</v>
          </cell>
          <cell r="AM25">
            <v>0</v>
          </cell>
          <cell r="AN25">
            <v>1.9</v>
          </cell>
          <cell r="AO25">
            <v>13</v>
          </cell>
          <cell r="AP25">
            <v>2.5</v>
          </cell>
          <cell r="AQ25">
            <v>69.3230769230769</v>
          </cell>
          <cell r="AR25">
            <v>2</v>
          </cell>
        </row>
        <row r="25">
          <cell r="AU25">
            <v>0</v>
          </cell>
          <cell r="AV25">
            <v>2</v>
          </cell>
        </row>
        <row r="25">
          <cell r="AX25">
            <v>69.3230769230769</v>
          </cell>
        </row>
        <row r="26">
          <cell r="B26">
            <v>430</v>
          </cell>
          <cell r="C26" t="str">
            <v>ស៊ុន ស្រីណា</v>
          </cell>
          <cell r="D26" t="str">
            <v>SUN SREYNA</v>
          </cell>
          <cell r="E26">
            <v>44123</v>
          </cell>
          <cell r="F26" t="str">
            <v>090863281</v>
          </cell>
          <cell r="G26">
            <v>32975</v>
          </cell>
          <cell r="H26" t="str">
            <v>F</v>
          </cell>
          <cell r="I26" t="str">
            <v>品管班长</v>
          </cell>
          <cell r="J26">
            <v>0</v>
          </cell>
          <cell r="K26">
            <v>2</v>
          </cell>
          <cell r="L26">
            <v>200</v>
          </cell>
          <cell r="M26">
            <v>7.69230769230769</v>
          </cell>
          <cell r="N26">
            <v>5</v>
          </cell>
          <cell r="O26">
            <v>0</v>
          </cell>
          <cell r="P26">
            <v>5</v>
          </cell>
          <cell r="Q26">
            <v>6</v>
          </cell>
          <cell r="R26">
            <v>38.4615384615385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25</v>
          </cell>
          <cell r="AI26">
            <v>4.80769230769231</v>
          </cell>
          <cell r="AJ26">
            <v>30</v>
          </cell>
          <cell r="AK26">
            <v>5.76923076923077</v>
          </cell>
          <cell r="AL26">
            <v>0</v>
          </cell>
          <cell r="AM26">
            <v>0</v>
          </cell>
          <cell r="AN26">
            <v>1.9</v>
          </cell>
          <cell r="AO26">
            <v>13</v>
          </cell>
          <cell r="AP26">
            <v>2.5</v>
          </cell>
          <cell r="AQ26">
            <v>66.4384615384615</v>
          </cell>
          <cell r="AR26">
            <v>3</v>
          </cell>
        </row>
        <row r="26">
          <cell r="AU26">
            <v>0</v>
          </cell>
          <cell r="AV26">
            <v>2</v>
          </cell>
        </row>
        <row r="26">
          <cell r="AX26">
            <v>67.4384615384615</v>
          </cell>
        </row>
        <row r="27">
          <cell r="B27">
            <v>1039</v>
          </cell>
          <cell r="C27" t="str">
            <v>យ៉ាន់ ណូរ៉ា</v>
          </cell>
          <cell r="D27" t="str">
            <v>YANN NORA</v>
          </cell>
          <cell r="E27">
            <v>44410</v>
          </cell>
          <cell r="F27" t="str">
            <v>110441260</v>
          </cell>
          <cell r="G27">
            <v>35128</v>
          </cell>
          <cell r="H27" t="str">
            <v>F</v>
          </cell>
          <cell r="I27" t="str">
            <v>品管班长</v>
          </cell>
          <cell r="J27">
            <v>0</v>
          </cell>
          <cell r="K27">
            <v>0</v>
          </cell>
          <cell r="L27">
            <v>200</v>
          </cell>
          <cell r="M27">
            <v>7.69230769230769</v>
          </cell>
          <cell r="N27">
            <v>2</v>
          </cell>
          <cell r="O27">
            <v>0</v>
          </cell>
          <cell r="P27">
            <v>2</v>
          </cell>
          <cell r="Q27">
            <v>5</v>
          </cell>
          <cell r="R27">
            <v>15.3846153846154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</v>
          </cell>
          <cell r="AH27">
            <v>40</v>
          </cell>
          <cell r="AI27">
            <v>3.07692307692308</v>
          </cell>
          <cell r="AJ27">
            <v>85</v>
          </cell>
          <cell r="AK27">
            <v>6.53846153846154</v>
          </cell>
          <cell r="AL27">
            <v>0</v>
          </cell>
          <cell r="AM27">
            <v>0</v>
          </cell>
          <cell r="AN27">
            <v>0.7</v>
          </cell>
          <cell r="AO27">
            <v>13</v>
          </cell>
          <cell r="AP27">
            <v>1</v>
          </cell>
          <cell r="AQ27">
            <v>39.7</v>
          </cell>
          <cell r="AR27">
            <v>2</v>
          </cell>
        </row>
        <row r="27">
          <cell r="AU27">
            <v>0</v>
          </cell>
          <cell r="AV27">
            <v>2</v>
          </cell>
        </row>
        <row r="27">
          <cell r="AX27">
            <v>39.7</v>
          </cell>
        </row>
        <row r="28">
          <cell r="B28">
            <v>544</v>
          </cell>
          <cell r="C28" t="str">
            <v>យិន សារ៉េត</v>
          </cell>
          <cell r="D28" t="str">
            <v>YIN SARET</v>
          </cell>
          <cell r="E28">
            <v>44138</v>
          </cell>
          <cell r="F28" t="str">
            <v>090686564</v>
          </cell>
          <cell r="G28">
            <v>29352</v>
          </cell>
          <cell r="H28" t="str">
            <v>F</v>
          </cell>
          <cell r="I28" t="str">
            <v>针车A课副课长</v>
          </cell>
          <cell r="J28">
            <v>1</v>
          </cell>
          <cell r="K28">
            <v>2</v>
          </cell>
          <cell r="L28">
            <v>200</v>
          </cell>
          <cell r="M28">
            <v>7.69230769230769</v>
          </cell>
          <cell r="N28">
            <v>6</v>
          </cell>
          <cell r="O28">
            <v>0</v>
          </cell>
          <cell r="P28">
            <v>6</v>
          </cell>
          <cell r="Q28">
            <v>6</v>
          </cell>
          <cell r="R28">
            <v>46.1538461538462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50</v>
          </cell>
          <cell r="AI28">
            <v>11.5384615384615</v>
          </cell>
          <cell r="AJ28">
            <v>100</v>
          </cell>
          <cell r="AK28">
            <v>23.0769230769231</v>
          </cell>
          <cell r="AL28">
            <v>0</v>
          </cell>
          <cell r="AM28">
            <v>0</v>
          </cell>
          <cell r="AN28">
            <v>2.3</v>
          </cell>
          <cell r="AO28">
            <v>13</v>
          </cell>
          <cell r="AP28">
            <v>3</v>
          </cell>
          <cell r="AQ28">
            <v>99.0692307692308</v>
          </cell>
          <cell r="AR28">
            <v>3</v>
          </cell>
        </row>
        <row r="28">
          <cell r="AU28">
            <v>0</v>
          </cell>
          <cell r="AV28">
            <v>2.05221911538462</v>
          </cell>
        </row>
        <row r="28">
          <cell r="AX28">
            <v>100.017011653846</v>
          </cell>
        </row>
        <row r="29">
          <cell r="B29">
            <v>902</v>
          </cell>
          <cell r="C29" t="str">
            <v>ម៉ាញ មករា</v>
          </cell>
          <cell r="D29" t="str">
            <v>MANH MAKARA</v>
          </cell>
          <cell r="E29">
            <v>44321</v>
          </cell>
          <cell r="F29" t="str">
            <v>090776869</v>
          </cell>
          <cell r="G29">
            <v>31524</v>
          </cell>
          <cell r="H29" t="str">
            <v>M</v>
          </cell>
          <cell r="I29" t="str">
            <v>成型E线班长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11.5</v>
          </cell>
          <cell r="O29">
            <v>0</v>
          </cell>
          <cell r="P29">
            <v>11.5</v>
          </cell>
          <cell r="Q29">
            <v>12</v>
          </cell>
          <cell r="R29">
            <v>88.4615384615385</v>
          </cell>
          <cell r="S29">
            <v>0</v>
          </cell>
          <cell r="T29">
            <v>0</v>
          </cell>
          <cell r="U29">
            <v>6.5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0.5</v>
          </cell>
          <cell r="AH29">
            <v>30</v>
          </cell>
          <cell r="AI29">
            <v>13.2692307692308</v>
          </cell>
          <cell r="AJ29">
            <v>40</v>
          </cell>
          <cell r="AK29">
            <v>17.6923076923077</v>
          </cell>
          <cell r="AL29">
            <v>9.375</v>
          </cell>
          <cell r="AM29">
            <v>1.625</v>
          </cell>
          <cell r="AN29">
            <v>4.4</v>
          </cell>
          <cell r="AO29">
            <v>13</v>
          </cell>
          <cell r="AP29">
            <v>5.7</v>
          </cell>
          <cell r="AQ29">
            <v>153.523076923077</v>
          </cell>
          <cell r="AR29">
            <v>2</v>
          </cell>
        </row>
        <row r="29">
          <cell r="AU29">
            <v>0</v>
          </cell>
          <cell r="AV29">
            <v>3.18023053846154</v>
          </cell>
        </row>
        <row r="29">
          <cell r="AX29">
            <v>152.342846384615</v>
          </cell>
        </row>
        <row r="30">
          <cell r="B30">
            <v>222</v>
          </cell>
          <cell r="C30" t="str">
            <v>ស សាវន់</v>
          </cell>
          <cell r="D30" t="str">
            <v>SOR SAVORN</v>
          </cell>
          <cell r="E30">
            <v>44081</v>
          </cell>
          <cell r="F30" t="str">
            <v>090625385</v>
          </cell>
          <cell r="G30">
            <v>30362</v>
          </cell>
          <cell r="H30" t="str">
            <v>F</v>
          </cell>
          <cell r="I30" t="str">
            <v>成型D线前段班长</v>
          </cell>
          <cell r="J30">
            <v>0</v>
          </cell>
          <cell r="K30">
            <v>2</v>
          </cell>
          <cell r="L30">
            <v>200</v>
          </cell>
          <cell r="M30">
            <v>7.69230769230769</v>
          </cell>
          <cell r="N30">
            <v>12</v>
          </cell>
          <cell r="O30">
            <v>0</v>
          </cell>
          <cell r="P30">
            <v>12</v>
          </cell>
          <cell r="Q30">
            <v>12</v>
          </cell>
          <cell r="R30">
            <v>92.3076923076923</v>
          </cell>
          <cell r="S30">
            <v>0</v>
          </cell>
          <cell r="T30">
            <v>0</v>
          </cell>
          <cell r="U30">
            <v>6.5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40</v>
          </cell>
          <cell r="AK30">
            <v>18.4615384615385</v>
          </cell>
          <cell r="AL30">
            <v>9.375</v>
          </cell>
          <cell r="AM30">
            <v>1.625</v>
          </cell>
          <cell r="AN30">
            <v>4.6</v>
          </cell>
          <cell r="AO30">
            <v>13</v>
          </cell>
          <cell r="AP30">
            <v>6</v>
          </cell>
          <cell r="AQ30">
            <v>145.369230769231</v>
          </cell>
          <cell r="AR30">
            <v>3</v>
          </cell>
        </row>
        <row r="30">
          <cell r="AU30">
            <v>0</v>
          </cell>
          <cell r="AV30">
            <v>3.01132361538462</v>
          </cell>
        </row>
        <row r="30">
          <cell r="AX30">
            <v>145.357907153846</v>
          </cell>
        </row>
        <row r="31">
          <cell r="B31">
            <v>819</v>
          </cell>
          <cell r="C31" t="str">
            <v>ជុំ ម៉ាលិស</v>
          </cell>
          <cell r="D31" t="str">
            <v>CHUM MALIS</v>
          </cell>
          <cell r="E31">
            <v>44288</v>
          </cell>
          <cell r="F31" t="str">
            <v>090869947</v>
          </cell>
          <cell r="G31">
            <v>37530</v>
          </cell>
          <cell r="H31" t="str">
            <v>F</v>
          </cell>
          <cell r="I31" t="str">
            <v>针车B6线班长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5</v>
          </cell>
          <cell r="O31">
            <v>0</v>
          </cell>
          <cell r="P31">
            <v>5</v>
          </cell>
          <cell r="Q31">
            <v>5</v>
          </cell>
          <cell r="R31">
            <v>38.4615384615385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20</v>
          </cell>
          <cell r="AI31">
            <v>3.84615384615385</v>
          </cell>
          <cell r="AJ31">
            <v>30</v>
          </cell>
          <cell r="AK31">
            <v>5.76923076923077</v>
          </cell>
          <cell r="AL31">
            <v>0</v>
          </cell>
          <cell r="AM31">
            <v>0</v>
          </cell>
          <cell r="AN31">
            <v>1.9</v>
          </cell>
          <cell r="AO31">
            <v>13</v>
          </cell>
          <cell r="AP31">
            <v>2.5</v>
          </cell>
          <cell r="AQ31">
            <v>65.4769230769231</v>
          </cell>
          <cell r="AR31">
            <v>3</v>
          </cell>
        </row>
        <row r="31">
          <cell r="AU31">
            <v>0</v>
          </cell>
          <cell r="AV31">
            <v>2</v>
          </cell>
        </row>
        <row r="31">
          <cell r="AX31">
            <v>66.4769230769231</v>
          </cell>
        </row>
        <row r="32">
          <cell r="B32">
            <v>895</v>
          </cell>
          <cell r="C32" t="str">
            <v>ខ្លូត ថាវី</v>
          </cell>
          <cell r="D32" t="str">
            <v>KHLOT THAVY</v>
          </cell>
          <cell r="E32">
            <v>44320</v>
          </cell>
          <cell r="F32" t="str">
            <v>090482991</v>
          </cell>
          <cell r="G32">
            <v>30996</v>
          </cell>
          <cell r="H32" t="str">
            <v>F</v>
          </cell>
          <cell r="I32" t="str">
            <v>针车B7线班长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5</v>
          </cell>
          <cell r="O32">
            <v>0</v>
          </cell>
          <cell r="P32">
            <v>5</v>
          </cell>
          <cell r="Q32">
            <v>5</v>
          </cell>
          <cell r="R32">
            <v>38.4615384615385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30</v>
          </cell>
          <cell r="AI32">
            <v>5.76923076923077</v>
          </cell>
          <cell r="AJ32">
            <v>40</v>
          </cell>
          <cell r="AK32">
            <v>7.69230769230769</v>
          </cell>
          <cell r="AL32">
            <v>0</v>
          </cell>
          <cell r="AM32">
            <v>0</v>
          </cell>
          <cell r="AN32">
            <v>1.9</v>
          </cell>
          <cell r="AO32">
            <v>13</v>
          </cell>
          <cell r="AP32">
            <v>2.5</v>
          </cell>
          <cell r="AQ32">
            <v>69.3230769230769</v>
          </cell>
          <cell r="AR32">
            <v>2</v>
          </cell>
        </row>
        <row r="32">
          <cell r="AU32">
            <v>0</v>
          </cell>
          <cell r="AV32">
            <v>2</v>
          </cell>
        </row>
        <row r="32">
          <cell r="AX32">
            <v>69.3230769230769</v>
          </cell>
        </row>
        <row r="33">
          <cell r="B33">
            <v>496</v>
          </cell>
          <cell r="C33" t="str">
            <v>ឃុត លីដា</v>
          </cell>
          <cell r="D33" t="str">
            <v>KHUT LIDA</v>
          </cell>
          <cell r="E33">
            <v>44130</v>
          </cell>
          <cell r="F33" t="str">
            <v>090711002</v>
          </cell>
          <cell r="G33">
            <v>35439</v>
          </cell>
          <cell r="H33" t="str">
            <v>M</v>
          </cell>
          <cell r="I33" t="str">
            <v>裁断班长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7</v>
          </cell>
          <cell r="O33">
            <v>0</v>
          </cell>
          <cell r="P33">
            <v>7</v>
          </cell>
          <cell r="Q33">
            <v>7</v>
          </cell>
          <cell r="R33">
            <v>53.8461538461538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40</v>
          </cell>
          <cell r="AI33">
            <v>10.7692307692308</v>
          </cell>
          <cell r="AJ33">
            <v>30</v>
          </cell>
          <cell r="AK33">
            <v>8.07692307692308</v>
          </cell>
          <cell r="AL33">
            <v>0</v>
          </cell>
          <cell r="AM33">
            <v>0</v>
          </cell>
          <cell r="AN33">
            <v>2.6</v>
          </cell>
          <cell r="AO33">
            <v>13</v>
          </cell>
          <cell r="AP33">
            <v>3.5</v>
          </cell>
          <cell r="AQ33">
            <v>91.7923076923077</v>
          </cell>
          <cell r="AR33">
            <v>3</v>
          </cell>
        </row>
        <row r="33">
          <cell r="AU33">
            <v>0</v>
          </cell>
          <cell r="AV33">
            <v>2</v>
          </cell>
        </row>
        <row r="33">
          <cell r="AX33">
            <v>92.7923076923077</v>
          </cell>
        </row>
        <row r="34">
          <cell r="B34">
            <v>333</v>
          </cell>
          <cell r="C34" t="str">
            <v>អ៊ុក ចន្ធី</v>
          </cell>
          <cell r="D34" t="str">
            <v>OUK CHANTHY</v>
          </cell>
          <cell r="E34">
            <v>44109</v>
          </cell>
          <cell r="F34" t="str">
            <v>090625306</v>
          </cell>
          <cell r="G34">
            <v>33610</v>
          </cell>
          <cell r="H34" t="str">
            <v>F</v>
          </cell>
          <cell r="I34" t="str">
            <v>针车A3线组长</v>
          </cell>
          <cell r="J34">
            <v>0</v>
          </cell>
          <cell r="K34">
            <v>2</v>
          </cell>
          <cell r="L34">
            <v>200</v>
          </cell>
          <cell r="M34">
            <v>7.69230769230769</v>
          </cell>
          <cell r="N34">
            <v>6</v>
          </cell>
          <cell r="O34">
            <v>0</v>
          </cell>
          <cell r="P34">
            <v>6</v>
          </cell>
          <cell r="Q34">
            <v>6</v>
          </cell>
          <cell r="R34">
            <v>46.1538461538462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</v>
          </cell>
          <cell r="AI34">
            <v>4.61538461538462</v>
          </cell>
          <cell r="AJ34">
            <v>30</v>
          </cell>
          <cell r="AK34">
            <v>6.92307692307692</v>
          </cell>
          <cell r="AL34">
            <v>0</v>
          </cell>
          <cell r="AM34">
            <v>0</v>
          </cell>
          <cell r="AN34">
            <v>2.3</v>
          </cell>
          <cell r="AO34">
            <v>13</v>
          </cell>
          <cell r="AP34">
            <v>3</v>
          </cell>
          <cell r="AQ34">
            <v>75.9923076923077</v>
          </cell>
          <cell r="AR34">
            <v>3</v>
          </cell>
        </row>
        <row r="34">
          <cell r="AU34">
            <v>0</v>
          </cell>
          <cell r="AV34">
            <v>2</v>
          </cell>
        </row>
        <row r="34">
          <cell r="AX34">
            <v>76.9923076923077</v>
          </cell>
        </row>
        <row r="35">
          <cell r="B35">
            <v>435</v>
          </cell>
          <cell r="C35" t="str">
            <v>ឡាក់ សំណាង</v>
          </cell>
          <cell r="D35" t="str">
            <v>LAK SAMNANG</v>
          </cell>
          <cell r="E35">
            <v>44123</v>
          </cell>
          <cell r="F35" t="str">
            <v>090855744</v>
          </cell>
          <cell r="G35">
            <v>34310</v>
          </cell>
          <cell r="H35" t="str">
            <v>M</v>
          </cell>
          <cell r="I35" t="str">
            <v>仓库班长</v>
          </cell>
          <cell r="J35">
            <v>0</v>
          </cell>
          <cell r="K35">
            <v>1</v>
          </cell>
          <cell r="L35">
            <v>200</v>
          </cell>
          <cell r="M35">
            <v>7.69230769230769</v>
          </cell>
          <cell r="N35">
            <v>10</v>
          </cell>
          <cell r="O35">
            <v>0</v>
          </cell>
          <cell r="P35">
            <v>10</v>
          </cell>
          <cell r="Q35">
            <v>12</v>
          </cell>
          <cell r="R35">
            <v>76.9230769230769</v>
          </cell>
          <cell r="S35">
            <v>0</v>
          </cell>
          <cell r="T35">
            <v>0</v>
          </cell>
          <cell r="U35">
            <v>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>
            <v>70</v>
          </cell>
          <cell r="AI35">
            <v>26.9230769230769</v>
          </cell>
          <cell r="AJ35">
            <v>30</v>
          </cell>
          <cell r="AK35">
            <v>11.5384615384615</v>
          </cell>
          <cell r="AL35">
            <v>8.65384615384615</v>
          </cell>
          <cell r="AM35">
            <v>1.5</v>
          </cell>
          <cell r="AN35">
            <v>3.8</v>
          </cell>
          <cell r="AO35">
            <v>13</v>
          </cell>
          <cell r="AP35">
            <v>5</v>
          </cell>
          <cell r="AQ35">
            <v>147.338461538462</v>
          </cell>
          <cell r="AR35">
            <v>3</v>
          </cell>
        </row>
        <row r="35">
          <cell r="AU35">
            <v>0</v>
          </cell>
          <cell r="AV35">
            <v>3.05211623076923</v>
          </cell>
        </row>
        <row r="35">
          <cell r="AX35">
            <v>147.286345307692</v>
          </cell>
        </row>
        <row r="36">
          <cell r="B36">
            <v>465</v>
          </cell>
          <cell r="C36" t="str">
            <v>មាស ស្រីកា</v>
          </cell>
          <cell r="D36" t="str">
            <v>MEAS SREYKA</v>
          </cell>
          <cell r="E36">
            <v>44130</v>
          </cell>
          <cell r="F36" t="str">
            <v>09000530011</v>
          </cell>
          <cell r="G36">
            <v>33640</v>
          </cell>
          <cell r="H36" t="str">
            <v>F</v>
          </cell>
          <cell r="I36" t="str">
            <v>仓库班长</v>
          </cell>
          <cell r="J36">
            <v>0</v>
          </cell>
          <cell r="K36">
            <v>1</v>
          </cell>
          <cell r="L36">
            <v>200</v>
          </cell>
          <cell r="M36">
            <v>7.69230769230769</v>
          </cell>
          <cell r="N36">
            <v>2</v>
          </cell>
          <cell r="O36">
            <v>0</v>
          </cell>
          <cell r="P36">
            <v>2</v>
          </cell>
          <cell r="Q36">
            <v>12</v>
          </cell>
          <cell r="R36">
            <v>15.3846153846154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8</v>
          </cell>
          <cell r="AH36">
            <v>60</v>
          </cell>
          <cell r="AI36">
            <v>4.61538461538461</v>
          </cell>
          <cell r="AJ36">
            <v>20</v>
          </cell>
          <cell r="AK36">
            <v>1.53846153846154</v>
          </cell>
          <cell r="AL36">
            <v>0</v>
          </cell>
          <cell r="AM36">
            <v>0</v>
          </cell>
          <cell r="AN36">
            <v>0.7</v>
          </cell>
          <cell r="AO36">
            <v>13</v>
          </cell>
          <cell r="AP36">
            <v>1</v>
          </cell>
          <cell r="AQ36">
            <v>36.2384615384615</v>
          </cell>
          <cell r="AR36">
            <v>3</v>
          </cell>
        </row>
        <row r="36">
          <cell r="AU36">
            <v>0</v>
          </cell>
          <cell r="AV36">
            <v>2</v>
          </cell>
        </row>
        <row r="36">
          <cell r="AX36">
            <v>37.2384615384615</v>
          </cell>
        </row>
        <row r="37">
          <cell r="B37">
            <v>1167</v>
          </cell>
          <cell r="C37" t="str">
            <v>ឯក ចាន់រ៉ា</v>
          </cell>
          <cell r="D37" t="str">
            <v>EK CHANRA</v>
          </cell>
          <cell r="E37">
            <v>44425</v>
          </cell>
          <cell r="F37" t="str">
            <v>090911334</v>
          </cell>
          <cell r="G37">
            <v>31749</v>
          </cell>
          <cell r="H37" t="str">
            <v>F</v>
          </cell>
          <cell r="I37" t="str">
            <v>裁断班长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6</v>
          </cell>
          <cell r="O37">
            <v>0</v>
          </cell>
          <cell r="P37">
            <v>6</v>
          </cell>
          <cell r="Q37">
            <v>6</v>
          </cell>
          <cell r="R37">
            <v>46.1538461538462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30</v>
          </cell>
          <cell r="AK37">
            <v>6.92307692307692</v>
          </cell>
          <cell r="AL37">
            <v>0</v>
          </cell>
          <cell r="AM37">
            <v>0</v>
          </cell>
          <cell r="AN37">
            <v>2.3</v>
          </cell>
          <cell r="AO37">
            <v>13</v>
          </cell>
          <cell r="AP37">
            <v>3</v>
          </cell>
          <cell r="AQ37">
            <v>71.3769230769231</v>
          </cell>
          <cell r="AR37">
            <v>2</v>
          </cell>
        </row>
        <row r="37">
          <cell r="AU37">
            <v>0</v>
          </cell>
          <cell r="AV37">
            <v>2</v>
          </cell>
        </row>
        <row r="37">
          <cell r="AX37">
            <v>71.3769230769231</v>
          </cell>
        </row>
        <row r="38">
          <cell r="B38">
            <v>508</v>
          </cell>
          <cell r="C38" t="str">
            <v>កៅ ម៉េង</v>
          </cell>
          <cell r="D38" t="str">
            <v>KAO MENG</v>
          </cell>
          <cell r="E38">
            <v>44130</v>
          </cell>
          <cell r="F38" t="str">
            <v>090722635</v>
          </cell>
          <cell r="G38">
            <v>34663</v>
          </cell>
          <cell r="H38" t="str">
            <v>M</v>
          </cell>
          <cell r="I38" t="str">
            <v>成型E线班长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12</v>
          </cell>
          <cell r="O38">
            <v>0</v>
          </cell>
          <cell r="P38">
            <v>12</v>
          </cell>
          <cell r="Q38">
            <v>12</v>
          </cell>
          <cell r="R38">
            <v>92.3076923076923</v>
          </cell>
          <cell r="S38">
            <v>0</v>
          </cell>
          <cell r="T38">
            <v>0</v>
          </cell>
          <cell r="U38">
            <v>6.5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30</v>
          </cell>
          <cell r="AI38">
            <v>13.8461538461538</v>
          </cell>
          <cell r="AJ38">
            <v>0</v>
          </cell>
          <cell r="AK38">
            <v>0</v>
          </cell>
          <cell r="AL38">
            <v>9.375</v>
          </cell>
          <cell r="AM38">
            <v>1.625</v>
          </cell>
          <cell r="AN38">
            <v>4.6</v>
          </cell>
          <cell r="AO38">
            <v>13</v>
          </cell>
          <cell r="AP38">
            <v>6</v>
          </cell>
          <cell r="AQ38">
            <v>140.753846153846</v>
          </cell>
          <cell r="AR38">
            <v>3</v>
          </cell>
        </row>
        <row r="38">
          <cell r="AU38">
            <v>0</v>
          </cell>
          <cell r="AV38">
            <v>2.91571592307692</v>
          </cell>
        </row>
        <row r="38">
          <cell r="AX38">
            <v>140.838130230769</v>
          </cell>
        </row>
        <row r="39">
          <cell r="B39">
            <v>951</v>
          </cell>
          <cell r="C39" t="str">
            <v>ញឹម រំដួល</v>
          </cell>
          <cell r="D39" t="str">
            <v>NHOEM RUMDUOL</v>
          </cell>
          <cell r="E39">
            <v>44334</v>
          </cell>
          <cell r="F39" t="str">
            <v>090792427</v>
          </cell>
          <cell r="G39">
            <v>31648</v>
          </cell>
          <cell r="H39" t="str">
            <v>F</v>
          </cell>
          <cell r="I39" t="str">
            <v>针车A5线组长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3</v>
          </cell>
          <cell r="O39">
            <v>0</v>
          </cell>
          <cell r="P39">
            <v>3</v>
          </cell>
          <cell r="Q39">
            <v>3</v>
          </cell>
          <cell r="R39">
            <v>23.0769230769231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50</v>
          </cell>
          <cell r="AK39">
            <v>5.76923076923077</v>
          </cell>
          <cell r="AL39">
            <v>0</v>
          </cell>
          <cell r="AM39">
            <v>0</v>
          </cell>
          <cell r="AN39">
            <v>1.1</v>
          </cell>
          <cell r="AO39">
            <v>13</v>
          </cell>
          <cell r="AP39">
            <v>1.5</v>
          </cell>
          <cell r="AQ39">
            <v>44.4461538461538</v>
          </cell>
          <cell r="AR39">
            <v>2</v>
          </cell>
        </row>
        <row r="39">
          <cell r="AU39">
            <v>0</v>
          </cell>
          <cell r="AV39">
            <v>2</v>
          </cell>
        </row>
        <row r="39">
          <cell r="AX39">
            <v>44.4461538461538</v>
          </cell>
        </row>
        <row r="40">
          <cell r="B40">
            <v>562</v>
          </cell>
          <cell r="C40" t="str">
            <v>ឡុក សាប៊ន</v>
          </cell>
          <cell r="D40" t="str">
            <v>LOK SABORN</v>
          </cell>
          <cell r="E40">
            <v>44138</v>
          </cell>
          <cell r="F40" t="str">
            <v>090829845</v>
          </cell>
          <cell r="G40">
            <v>27869</v>
          </cell>
          <cell r="H40" t="str">
            <v>M</v>
          </cell>
          <cell r="I40" t="str">
            <v>成型大包装班长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12</v>
          </cell>
          <cell r="O40">
            <v>0</v>
          </cell>
          <cell r="P40">
            <v>12</v>
          </cell>
          <cell r="Q40">
            <v>12</v>
          </cell>
          <cell r="R40">
            <v>92.3076923076923</v>
          </cell>
          <cell r="S40">
            <v>0</v>
          </cell>
          <cell r="T40">
            <v>0</v>
          </cell>
          <cell r="U40">
            <v>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30</v>
          </cell>
          <cell r="AI40">
            <v>13.8461538461538</v>
          </cell>
          <cell r="AJ40">
            <v>0</v>
          </cell>
          <cell r="AK40">
            <v>0</v>
          </cell>
          <cell r="AL40">
            <v>8.65384615384615</v>
          </cell>
          <cell r="AM40">
            <v>1.5</v>
          </cell>
          <cell r="AN40">
            <v>4.6</v>
          </cell>
          <cell r="AO40">
            <v>13</v>
          </cell>
          <cell r="AP40">
            <v>6</v>
          </cell>
          <cell r="AQ40">
            <v>139.907692307692</v>
          </cell>
          <cell r="AR40">
            <v>3</v>
          </cell>
        </row>
        <row r="40">
          <cell r="AT40">
            <v>115.384615384615</v>
          </cell>
          <cell r="AU40">
            <v>0</v>
          </cell>
          <cell r="AV40">
            <v>2.89818784615385</v>
          </cell>
        </row>
        <row r="40">
          <cell r="AX40">
            <v>255.394119846154</v>
          </cell>
        </row>
        <row r="41">
          <cell r="B41">
            <v>742</v>
          </cell>
          <cell r="C41" t="str">
            <v>រស់ សុភន់</v>
          </cell>
          <cell r="D41" t="str">
            <v>ROS SOPHON</v>
          </cell>
          <cell r="E41">
            <v>44228</v>
          </cell>
          <cell r="F41" t="str">
            <v>090679396</v>
          </cell>
          <cell r="G41">
            <v>35191</v>
          </cell>
          <cell r="H41" t="str">
            <v>F</v>
          </cell>
          <cell r="I41" t="str">
            <v>成型C线干部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11</v>
          </cell>
          <cell r="O41">
            <v>0</v>
          </cell>
          <cell r="P41">
            <v>11</v>
          </cell>
          <cell r="Q41">
            <v>12</v>
          </cell>
          <cell r="R41">
            <v>84.6153846153846</v>
          </cell>
          <cell r="S41">
            <v>0</v>
          </cell>
          <cell r="T41">
            <v>0</v>
          </cell>
          <cell r="U41">
            <v>6.5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30</v>
          </cell>
          <cell r="AI41">
            <v>12.6923076923077</v>
          </cell>
          <cell r="AJ41">
            <v>0</v>
          </cell>
          <cell r="AK41">
            <v>0</v>
          </cell>
          <cell r="AL41">
            <v>9.375</v>
          </cell>
          <cell r="AM41">
            <v>1.625</v>
          </cell>
          <cell r="AN41">
            <v>4.2</v>
          </cell>
          <cell r="AO41">
            <v>13</v>
          </cell>
          <cell r="AP41">
            <v>5.5</v>
          </cell>
          <cell r="AQ41">
            <v>131.007692307692</v>
          </cell>
          <cell r="AR41">
            <v>3</v>
          </cell>
        </row>
        <row r="41">
          <cell r="AU41">
            <v>0</v>
          </cell>
          <cell r="AV41">
            <v>2.71382434615385</v>
          </cell>
        </row>
        <row r="41">
          <cell r="AX41">
            <v>131.293867961538</v>
          </cell>
        </row>
        <row r="42">
          <cell r="B42">
            <v>438</v>
          </cell>
          <cell r="C42" t="str">
            <v>សូរ សុខា</v>
          </cell>
          <cell r="D42" t="str">
            <v>SO SOKHA</v>
          </cell>
          <cell r="E42">
            <v>44125</v>
          </cell>
          <cell r="F42" t="str">
            <v>090665269</v>
          </cell>
          <cell r="G42">
            <v>31192</v>
          </cell>
          <cell r="H42" t="str">
            <v>M</v>
          </cell>
          <cell r="I42" t="str">
            <v>裁断班长</v>
          </cell>
          <cell r="J42">
            <v>0</v>
          </cell>
          <cell r="K42">
            <v>3</v>
          </cell>
          <cell r="L42">
            <v>200</v>
          </cell>
          <cell r="M42">
            <v>7.69230769230769</v>
          </cell>
          <cell r="N42">
            <v>7</v>
          </cell>
          <cell r="O42">
            <v>0</v>
          </cell>
          <cell r="P42">
            <v>7</v>
          </cell>
          <cell r="Q42">
            <v>7</v>
          </cell>
          <cell r="R42">
            <v>53.8461538461538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40</v>
          </cell>
          <cell r="AK42">
            <v>10.7692307692308</v>
          </cell>
          <cell r="AL42">
            <v>0</v>
          </cell>
          <cell r="AM42">
            <v>0</v>
          </cell>
          <cell r="AN42">
            <v>2.6</v>
          </cell>
          <cell r="AO42">
            <v>13</v>
          </cell>
          <cell r="AP42">
            <v>3.5</v>
          </cell>
          <cell r="AQ42">
            <v>83.7153846153846</v>
          </cell>
          <cell r="AR42">
            <v>3</v>
          </cell>
        </row>
        <row r="42">
          <cell r="AU42">
            <v>0</v>
          </cell>
          <cell r="AV42">
            <v>2</v>
          </cell>
        </row>
        <row r="42">
          <cell r="AX42">
            <v>84.7153846153846</v>
          </cell>
        </row>
        <row r="43">
          <cell r="B43">
            <v>425</v>
          </cell>
          <cell r="C43" t="str">
            <v>កូវ ចាន់រី</v>
          </cell>
          <cell r="D43" t="str">
            <v>KOV CHANRY</v>
          </cell>
          <cell r="E43">
            <v>44123</v>
          </cell>
          <cell r="F43" t="str">
            <v>090711647</v>
          </cell>
          <cell r="G43">
            <v>33788</v>
          </cell>
          <cell r="H43" t="str">
            <v>F</v>
          </cell>
          <cell r="I43" t="str">
            <v>成型B线中段班长</v>
          </cell>
          <cell r="J43">
            <v>1</v>
          </cell>
          <cell r="K43">
            <v>2</v>
          </cell>
          <cell r="L43">
            <v>200</v>
          </cell>
          <cell r="M43">
            <v>7.69230769230769</v>
          </cell>
          <cell r="N43">
            <v>12</v>
          </cell>
          <cell r="O43">
            <v>0</v>
          </cell>
          <cell r="P43">
            <v>12</v>
          </cell>
          <cell r="Q43">
            <v>12</v>
          </cell>
          <cell r="R43">
            <v>92.3076923076923</v>
          </cell>
          <cell r="S43">
            <v>0</v>
          </cell>
          <cell r="T43">
            <v>0</v>
          </cell>
          <cell r="U43">
            <v>6.5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30</v>
          </cell>
          <cell r="AK43">
            <v>13.8461538461538</v>
          </cell>
          <cell r="AL43">
            <v>9.375</v>
          </cell>
          <cell r="AM43">
            <v>1.625</v>
          </cell>
          <cell r="AN43">
            <v>4.6</v>
          </cell>
          <cell r="AO43">
            <v>13</v>
          </cell>
          <cell r="AP43">
            <v>6</v>
          </cell>
          <cell r="AQ43">
            <v>140.753846153846</v>
          </cell>
          <cell r="AR43">
            <v>3</v>
          </cell>
        </row>
        <row r="43">
          <cell r="AU43">
            <v>0</v>
          </cell>
          <cell r="AV43">
            <v>2.91571592307692</v>
          </cell>
        </row>
        <row r="43">
          <cell r="AX43">
            <v>140.838130230769</v>
          </cell>
        </row>
        <row r="44">
          <cell r="B44">
            <v>2251</v>
          </cell>
          <cell r="C44" t="str">
            <v>សំ យ៉ា</v>
          </cell>
          <cell r="D44" t="str">
            <v>SAM YA</v>
          </cell>
          <cell r="E44">
            <v>44753</v>
          </cell>
          <cell r="F44" t="str">
            <v>090622933</v>
          </cell>
          <cell r="G44">
            <v>31687</v>
          </cell>
          <cell r="H44" t="str">
            <v>M</v>
          </cell>
          <cell r="I44" t="str">
            <v>针车A6线班长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6</v>
          </cell>
          <cell r="O44">
            <v>0</v>
          </cell>
          <cell r="P44">
            <v>6</v>
          </cell>
          <cell r="Q44">
            <v>6</v>
          </cell>
          <cell r="R44">
            <v>46.1538461538462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30</v>
          </cell>
          <cell r="AK44">
            <v>6.92307692307692</v>
          </cell>
          <cell r="AL44">
            <v>0</v>
          </cell>
          <cell r="AM44">
            <v>0</v>
          </cell>
          <cell r="AN44">
            <v>2.3</v>
          </cell>
          <cell r="AO44">
            <v>13</v>
          </cell>
          <cell r="AP44">
            <v>3</v>
          </cell>
          <cell r="AQ44">
            <v>71.3769230769231</v>
          </cell>
        </row>
        <row r="44">
          <cell r="AU44">
            <v>0</v>
          </cell>
          <cell r="AV44">
            <v>2</v>
          </cell>
        </row>
        <row r="44">
          <cell r="AX44">
            <v>69.3769230769231</v>
          </cell>
        </row>
        <row r="45">
          <cell r="B45">
            <v>2060</v>
          </cell>
          <cell r="C45" t="str">
            <v>ប្រាក់ សាវុត</v>
          </cell>
          <cell r="D45" t="str">
            <v>PRAK SAVUTH</v>
          </cell>
          <cell r="E45">
            <v>44684</v>
          </cell>
          <cell r="F45" t="str">
            <v>090726032</v>
          </cell>
          <cell r="G45">
            <v>32696</v>
          </cell>
          <cell r="H45" t="str">
            <v>F</v>
          </cell>
          <cell r="I45" t="str">
            <v>裁断班长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6</v>
          </cell>
          <cell r="O45">
            <v>0</v>
          </cell>
          <cell r="P45">
            <v>6</v>
          </cell>
          <cell r="Q45">
            <v>7</v>
          </cell>
          <cell r="R45">
            <v>46.1538461538462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40</v>
          </cell>
          <cell r="AK45">
            <v>9.23076923076923</v>
          </cell>
          <cell r="AL45">
            <v>0</v>
          </cell>
          <cell r="AM45">
            <v>0</v>
          </cell>
          <cell r="AN45">
            <v>2.3</v>
          </cell>
          <cell r="AO45">
            <v>13</v>
          </cell>
          <cell r="AP45">
            <v>3</v>
          </cell>
          <cell r="AQ45">
            <v>73.6846153846154</v>
          </cell>
          <cell r="AR45">
            <v>2</v>
          </cell>
        </row>
        <row r="45">
          <cell r="AU45">
            <v>0</v>
          </cell>
          <cell r="AV45">
            <v>2</v>
          </cell>
        </row>
        <row r="45">
          <cell r="AX45">
            <v>73.6846153846154</v>
          </cell>
        </row>
        <row r="46">
          <cell r="B46">
            <v>1297</v>
          </cell>
          <cell r="C46" t="str">
            <v>ផាង ​សុបិន</v>
          </cell>
          <cell r="D46" t="str">
            <v>PHANG SOBEN</v>
          </cell>
          <cell r="E46">
            <v>44488</v>
          </cell>
          <cell r="F46" t="str">
            <v>090684516</v>
          </cell>
          <cell r="G46">
            <v>36444</v>
          </cell>
          <cell r="H46" t="str">
            <v>M</v>
          </cell>
          <cell r="I46" t="str">
            <v>机修</v>
          </cell>
          <cell r="J46">
            <v>0</v>
          </cell>
          <cell r="K46">
            <v>0</v>
          </cell>
          <cell r="L46">
            <v>200</v>
          </cell>
          <cell r="M46">
            <v>7.69230769230769</v>
          </cell>
          <cell r="N46">
            <v>7</v>
          </cell>
          <cell r="O46">
            <v>0</v>
          </cell>
          <cell r="P46">
            <v>7</v>
          </cell>
          <cell r="Q46">
            <v>7</v>
          </cell>
          <cell r="R46">
            <v>53.8461538461538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10</v>
          </cell>
          <cell r="AI46">
            <v>2.69230769230769</v>
          </cell>
          <cell r="AJ46">
            <v>40</v>
          </cell>
          <cell r="AK46">
            <v>10.7692307692308</v>
          </cell>
          <cell r="AL46">
            <v>0</v>
          </cell>
          <cell r="AM46">
            <v>0</v>
          </cell>
          <cell r="AN46">
            <v>2.6</v>
          </cell>
          <cell r="AO46">
            <v>13</v>
          </cell>
          <cell r="AP46">
            <v>3.5</v>
          </cell>
          <cell r="AQ46">
            <v>86.4076923076923</v>
          </cell>
          <cell r="AR46">
            <v>2</v>
          </cell>
        </row>
        <row r="46">
          <cell r="AU46">
            <v>0</v>
          </cell>
          <cell r="AV46">
            <v>2</v>
          </cell>
        </row>
        <row r="46">
          <cell r="AX46">
            <v>86.4076923076923</v>
          </cell>
        </row>
        <row r="47">
          <cell r="B47">
            <v>2191</v>
          </cell>
          <cell r="C47" t="str">
            <v>យស់ រ៉ូត</v>
          </cell>
          <cell r="D47" t="str">
            <v>YUOS ROUT</v>
          </cell>
          <cell r="E47">
            <v>44734</v>
          </cell>
          <cell r="F47" t="str">
            <v>090609022</v>
          </cell>
          <cell r="G47">
            <v>30074</v>
          </cell>
          <cell r="H47" t="str">
            <v>M</v>
          </cell>
          <cell r="I47" t="str">
            <v>机修干部</v>
          </cell>
          <cell r="J47">
            <v>0</v>
          </cell>
          <cell r="K47">
            <v>0</v>
          </cell>
          <cell r="L47">
            <v>200</v>
          </cell>
          <cell r="M47">
            <v>7.69230769230769</v>
          </cell>
          <cell r="N47">
            <v>6</v>
          </cell>
          <cell r="O47">
            <v>0</v>
          </cell>
          <cell r="P47">
            <v>6</v>
          </cell>
          <cell r="Q47">
            <v>6</v>
          </cell>
          <cell r="R47">
            <v>46.1538461538462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20</v>
          </cell>
          <cell r="AI47">
            <v>4.61538461538462</v>
          </cell>
          <cell r="AJ47">
            <v>30</v>
          </cell>
          <cell r="AK47">
            <v>6.92307692307692</v>
          </cell>
          <cell r="AL47">
            <v>0</v>
          </cell>
          <cell r="AM47">
            <v>0</v>
          </cell>
          <cell r="AN47">
            <v>2.3</v>
          </cell>
          <cell r="AO47">
            <v>13</v>
          </cell>
          <cell r="AP47">
            <v>3</v>
          </cell>
          <cell r="AQ47">
            <v>75.9923076923077</v>
          </cell>
        </row>
        <row r="47">
          <cell r="AU47">
            <v>0</v>
          </cell>
          <cell r="AV47">
            <v>2</v>
          </cell>
        </row>
        <row r="47">
          <cell r="AX47">
            <v>73.9923076923077</v>
          </cell>
        </row>
        <row r="49">
          <cell r="B49" t="str">
            <v>合计：</v>
          </cell>
        </row>
        <row r="49">
          <cell r="D49">
            <v>34</v>
          </cell>
        </row>
        <row r="49">
          <cell r="L49">
            <v>6800</v>
          </cell>
        </row>
        <row r="49">
          <cell r="N49">
            <v>262.5</v>
          </cell>
          <cell r="O49">
            <v>0</v>
          </cell>
          <cell r="P49">
            <v>262.5</v>
          </cell>
          <cell r="Q49">
            <v>282</v>
          </cell>
          <cell r="R49">
            <v>2019.23076923077</v>
          </cell>
          <cell r="S49">
            <v>0</v>
          </cell>
          <cell r="T49">
            <v>0</v>
          </cell>
          <cell r="U49">
            <v>101.5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16.5</v>
          </cell>
          <cell r="AH49">
            <v>985</v>
          </cell>
          <cell r="AI49">
            <v>300</v>
          </cell>
          <cell r="AJ49">
            <v>1495</v>
          </cell>
          <cell r="AK49">
            <v>437.692307692308</v>
          </cell>
          <cell r="AL49">
            <v>146.394230769231</v>
          </cell>
          <cell r="AM49">
            <v>25.375</v>
          </cell>
          <cell r="AN49">
            <v>99.8999999999999</v>
          </cell>
          <cell r="AO49">
            <v>442</v>
          </cell>
          <cell r="AP49">
            <v>131.2</v>
          </cell>
          <cell r="AQ49">
            <v>3601.79230769231</v>
          </cell>
          <cell r="AR49">
            <v>88</v>
          </cell>
          <cell r="AS49">
            <v>0</v>
          </cell>
          <cell r="AT49">
            <v>115.384615384615</v>
          </cell>
          <cell r="AU49">
            <v>0</v>
          </cell>
          <cell r="AV49">
            <v>85.4924172692308</v>
          </cell>
          <cell r="AW49">
            <v>0</v>
          </cell>
          <cell r="AX49">
            <v>3719.68450580769</v>
          </cell>
        </row>
        <row r="54">
          <cell r="AL54" t="str">
            <v>​​​​​​​​​​​​​​​​​​​​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总计-5月"/>
      <sheetName val="零钱-5月"/>
      <sheetName val="复工在职员工&amp;柬干-453人-5月份"/>
      <sheetName val="报道离职-76"/>
      <sheetName val="复工在职员工&amp;柬干-453人-5月份 (2)"/>
      <sheetName val="23.4月5%合约金"/>
    </sheetNames>
    <sheetDataSet>
      <sheetData sheetId="0"/>
      <sheetData sheetId="1"/>
      <sheetData sheetId="2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6">
          <cell r="AS6" t="str">
            <v>កាត់លុយសហជីប</v>
          </cell>
          <cell r="AT6" t="str">
            <v>កាត់លុយសហជីប</v>
          </cell>
          <cell r="AU6" t="str">
            <v>ប្រាក់ឈ្នួលត្រូវកាត់</v>
          </cell>
        </row>
        <row r="6">
          <cell r="AX6" t="str">
            <v>总薪资</v>
          </cell>
        </row>
        <row r="7">
          <cell r="AU7" t="str">
            <v>应稅薪资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  <cell r="AR8" t="str">
            <v>ប្រាក់.អតីតភាពការងារ
年资</v>
          </cell>
          <cell r="AS8" t="str">
            <v>扣工会费</v>
          </cell>
          <cell r="AT8" t="str">
            <v>调整错误</v>
          </cell>
          <cell r="AU8" t="str">
            <v>ពន្ធលើប្រាក់ឈ្នួល</v>
          </cell>
          <cell r="AV8" t="str">
            <v>ប្រាក់សោធន</v>
          </cell>
          <cell r="AW8" t="str">
            <v>ចំនួនប្រាក់ខ្ចី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9">
          <cell r="AU9" t="str">
            <v>个人所得税</v>
          </cell>
          <cell r="AV9" t="str">
            <v>养老金</v>
          </cell>
          <cell r="AW9" t="str">
            <v>扣已发工资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  <cell r="AR13">
            <v>44</v>
          </cell>
          <cell r="AS13">
            <v>45</v>
          </cell>
          <cell r="AT13">
            <v>46</v>
          </cell>
          <cell r="AU13">
            <v>47</v>
          </cell>
          <cell r="AV13">
            <v>48</v>
          </cell>
          <cell r="AW13">
            <v>49</v>
          </cell>
          <cell r="AX13">
            <v>50</v>
          </cell>
        </row>
        <row r="14">
          <cell r="B14">
            <v>446</v>
          </cell>
          <cell r="C14" t="str">
            <v>ទេព បញ្ញា</v>
          </cell>
          <cell r="D14" t="str">
            <v>TEP PANHA</v>
          </cell>
          <cell r="E14">
            <v>44125</v>
          </cell>
          <cell r="F14" t="str">
            <v>062168033</v>
          </cell>
          <cell r="G14">
            <v>29503</v>
          </cell>
          <cell r="H14" t="str">
            <v>M</v>
          </cell>
          <cell r="I14" t="str">
            <v>人事</v>
          </cell>
          <cell r="J14">
            <v>0</v>
          </cell>
          <cell r="K14">
            <v>1</v>
          </cell>
          <cell r="L14">
            <v>200</v>
          </cell>
          <cell r="M14">
            <v>7.46153846153846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30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110</v>
          </cell>
          <cell r="AI14">
            <v>0</v>
          </cell>
          <cell r="AJ14">
            <v>30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30</v>
          </cell>
        </row>
        <row r="14">
          <cell r="AU14">
            <v>0</v>
          </cell>
        </row>
        <row r="14">
          <cell r="AX14">
            <v>16</v>
          </cell>
        </row>
        <row r="15">
          <cell r="B15">
            <v>207</v>
          </cell>
          <cell r="C15" t="str">
            <v>សាន់ សាវឿន</v>
          </cell>
          <cell r="D15" t="str">
            <v>SANN SAVOEUN</v>
          </cell>
          <cell r="E15">
            <v>43804</v>
          </cell>
          <cell r="F15" t="str">
            <v>090606907</v>
          </cell>
          <cell r="G15">
            <v>27077</v>
          </cell>
          <cell r="H15" t="str">
            <v>F</v>
          </cell>
          <cell r="I15" t="str">
            <v>清洁工</v>
          </cell>
          <cell r="J15">
            <v>0</v>
          </cell>
          <cell r="K15">
            <v>1</v>
          </cell>
          <cell r="L15">
            <v>200</v>
          </cell>
          <cell r="M15">
            <v>7.69230769230769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30</v>
          </cell>
        </row>
        <row r="15">
          <cell r="AU15">
            <v>0</v>
          </cell>
        </row>
        <row r="15">
          <cell r="AX15">
            <v>23</v>
          </cell>
        </row>
        <row r="16">
          <cell r="B16">
            <v>538</v>
          </cell>
          <cell r="C16" t="str">
            <v>ជុំ ម៉ៅ</v>
          </cell>
          <cell r="D16" t="str">
            <v>CHUM MAO</v>
          </cell>
          <cell r="E16">
            <v>44133</v>
          </cell>
          <cell r="F16" t="str">
            <v>090782322</v>
          </cell>
          <cell r="G16">
            <v>23646</v>
          </cell>
          <cell r="H16" t="str">
            <v>F</v>
          </cell>
          <cell r="I16" t="str">
            <v>清洁工</v>
          </cell>
          <cell r="J16">
            <v>0</v>
          </cell>
          <cell r="K16">
            <v>0</v>
          </cell>
          <cell r="L16">
            <v>200</v>
          </cell>
          <cell r="M16">
            <v>7.69230769230769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30</v>
          </cell>
        </row>
        <row r="16">
          <cell r="AU16">
            <v>0</v>
          </cell>
        </row>
        <row r="16">
          <cell r="AX16">
            <v>23</v>
          </cell>
        </row>
        <row r="17">
          <cell r="B17" t="str">
            <v>合计：</v>
          </cell>
          <cell r="C17" t="str">
            <v>办公室</v>
          </cell>
          <cell r="D17">
            <v>3</v>
          </cell>
        </row>
        <row r="17">
          <cell r="L17">
            <v>600</v>
          </cell>
          <cell r="M17">
            <v>22.8461538461538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90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110</v>
          </cell>
          <cell r="AI17">
            <v>0</v>
          </cell>
          <cell r="AJ17">
            <v>30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90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62</v>
          </cell>
        </row>
        <row r="18">
          <cell r="B18">
            <v>445</v>
          </cell>
          <cell r="C18" t="str">
            <v>ប៉ែន ធឿន</v>
          </cell>
          <cell r="D18" t="str">
            <v>PEN THOEUN</v>
          </cell>
          <cell r="E18">
            <v>44125</v>
          </cell>
          <cell r="F18" t="str">
            <v>090719227</v>
          </cell>
          <cell r="G18">
            <v>32433</v>
          </cell>
          <cell r="H18" t="str">
            <v>M</v>
          </cell>
          <cell r="I18" t="str">
            <v>机修</v>
          </cell>
          <cell r="J18">
            <v>0</v>
          </cell>
          <cell r="K18">
            <v>2</v>
          </cell>
          <cell r="L18">
            <v>200</v>
          </cell>
          <cell r="M18">
            <v>7.69230769230769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80</v>
          </cell>
          <cell r="AI18">
            <v>0</v>
          </cell>
          <cell r="AJ18">
            <v>60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30</v>
          </cell>
        </row>
        <row r="18">
          <cell r="AU18">
            <v>0</v>
          </cell>
        </row>
        <row r="18">
          <cell r="AX18">
            <v>17</v>
          </cell>
        </row>
        <row r="19">
          <cell r="B19">
            <v>537</v>
          </cell>
          <cell r="C19" t="str">
            <v>ប៉ែន ធួន</v>
          </cell>
          <cell r="D19" t="str">
            <v>PEN THUON</v>
          </cell>
          <cell r="E19">
            <v>44131</v>
          </cell>
          <cell r="F19" t="str">
            <v>090859650</v>
          </cell>
          <cell r="G19">
            <v>33699</v>
          </cell>
          <cell r="H19" t="str">
            <v>M</v>
          </cell>
          <cell r="I19" t="str">
            <v>机修</v>
          </cell>
          <cell r="J19">
            <v>0</v>
          </cell>
          <cell r="K19">
            <v>0</v>
          </cell>
          <cell r="L19">
            <v>200</v>
          </cell>
          <cell r="M19">
            <v>7.69230769230769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30</v>
          </cell>
          <cell r="AI19">
            <v>0</v>
          </cell>
          <cell r="AJ19">
            <v>40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30</v>
          </cell>
        </row>
        <row r="19">
          <cell r="AU19">
            <v>0</v>
          </cell>
        </row>
        <row r="19">
          <cell r="AX19">
            <v>24</v>
          </cell>
        </row>
        <row r="20">
          <cell r="B20">
            <v>1291</v>
          </cell>
          <cell r="C20" t="str">
            <v>ឈុន សំណាង</v>
          </cell>
          <cell r="D20" t="str">
            <v>CHHUN SAMNANG</v>
          </cell>
          <cell r="E20">
            <v>44489</v>
          </cell>
          <cell r="F20" t="str">
            <v>090813643</v>
          </cell>
          <cell r="G20">
            <v>33040</v>
          </cell>
          <cell r="H20" t="str">
            <v>M</v>
          </cell>
          <cell r="I20" t="str">
            <v>机修</v>
          </cell>
          <cell r="J20">
            <v>0</v>
          </cell>
          <cell r="K20">
            <v>0</v>
          </cell>
          <cell r="L20">
            <v>200</v>
          </cell>
          <cell r="M20">
            <v>7.69230769230769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20</v>
          </cell>
          <cell r="AI20">
            <v>0</v>
          </cell>
          <cell r="AJ20">
            <v>30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30</v>
          </cell>
        </row>
        <row r="20">
          <cell r="AU20">
            <v>0</v>
          </cell>
        </row>
        <row r="20">
          <cell r="AX20">
            <v>24</v>
          </cell>
        </row>
        <row r="21">
          <cell r="B21">
            <v>1297</v>
          </cell>
          <cell r="C21" t="str">
            <v>ផាង ​សុបិន</v>
          </cell>
          <cell r="D21" t="str">
            <v>PHANG SOBEN</v>
          </cell>
          <cell r="E21">
            <v>44488</v>
          </cell>
          <cell r="F21" t="str">
            <v>090684516</v>
          </cell>
          <cell r="G21">
            <v>36444</v>
          </cell>
          <cell r="H21" t="str">
            <v>M</v>
          </cell>
          <cell r="I21" t="str">
            <v>机修</v>
          </cell>
          <cell r="J21">
            <v>0</v>
          </cell>
          <cell r="K21">
            <v>0</v>
          </cell>
          <cell r="L21">
            <v>200</v>
          </cell>
          <cell r="M21">
            <v>7.69230769230769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30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10</v>
          </cell>
          <cell r="AI21">
            <v>0</v>
          </cell>
          <cell r="AJ21">
            <v>40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30</v>
          </cell>
        </row>
        <row r="21">
          <cell r="AU21">
            <v>0</v>
          </cell>
        </row>
        <row r="21">
          <cell r="AX21">
            <v>23</v>
          </cell>
        </row>
        <row r="22">
          <cell r="B22">
            <v>2185</v>
          </cell>
          <cell r="C22" t="str">
            <v>សៅ រដ្ឋា</v>
          </cell>
          <cell r="D22" t="str">
            <v>SAO RATHA</v>
          </cell>
          <cell r="E22">
            <v>44732</v>
          </cell>
          <cell r="F22" t="str">
            <v>090736876</v>
          </cell>
          <cell r="G22">
            <v>36230</v>
          </cell>
          <cell r="H22" t="str">
            <v>M</v>
          </cell>
          <cell r="I22" t="str">
            <v>机修</v>
          </cell>
          <cell r="J22">
            <v>0</v>
          </cell>
          <cell r="K22">
            <v>0</v>
          </cell>
          <cell r="L22">
            <v>300</v>
          </cell>
          <cell r="M22">
            <v>11.5384615384615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30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30</v>
          </cell>
        </row>
        <row r="22">
          <cell r="AU22">
            <v>0</v>
          </cell>
        </row>
        <row r="22">
          <cell r="AX22">
            <v>17</v>
          </cell>
        </row>
        <row r="23">
          <cell r="B23">
            <v>2191</v>
          </cell>
          <cell r="C23" t="str">
            <v>យស់ រ៉ូត</v>
          </cell>
          <cell r="D23" t="str">
            <v>YUOS ROUT</v>
          </cell>
          <cell r="E23">
            <v>44734</v>
          </cell>
          <cell r="F23" t="str">
            <v>090609022</v>
          </cell>
          <cell r="G23">
            <v>30074</v>
          </cell>
          <cell r="H23" t="str">
            <v>M</v>
          </cell>
          <cell r="I23" t="str">
            <v>机修干部</v>
          </cell>
          <cell r="J23">
            <v>0</v>
          </cell>
          <cell r="K23">
            <v>0</v>
          </cell>
          <cell r="L23">
            <v>200</v>
          </cell>
          <cell r="M23">
            <v>7.69230769230769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30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20</v>
          </cell>
          <cell r="AI23">
            <v>0</v>
          </cell>
          <cell r="AJ23">
            <v>30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30</v>
          </cell>
        </row>
        <row r="23">
          <cell r="AU23">
            <v>0</v>
          </cell>
        </row>
        <row r="23">
          <cell r="AX23">
            <v>24</v>
          </cell>
        </row>
        <row r="24">
          <cell r="B24" t="str">
            <v>合计：</v>
          </cell>
          <cell r="C24" t="str">
            <v>机修</v>
          </cell>
          <cell r="D24">
            <v>6</v>
          </cell>
        </row>
        <row r="24">
          <cell r="L24">
            <v>1300</v>
          </cell>
          <cell r="M24">
            <v>50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180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160</v>
          </cell>
          <cell r="AI24">
            <v>0</v>
          </cell>
          <cell r="AJ24">
            <v>200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180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129</v>
          </cell>
        </row>
        <row r="25">
          <cell r="B25">
            <v>919</v>
          </cell>
          <cell r="C25" t="str">
            <v>ស្រី ក្រាំងយ៉ូវ</v>
          </cell>
          <cell r="D25" t="str">
            <v>SREY KRANGYOUV</v>
          </cell>
          <cell r="E25">
            <v>44326</v>
          </cell>
          <cell r="F25" t="str">
            <v>090488476</v>
          </cell>
          <cell r="G25">
            <v>34366</v>
          </cell>
          <cell r="H25" t="str">
            <v>F</v>
          </cell>
          <cell r="I25" t="str">
            <v>面仓</v>
          </cell>
          <cell r="J25">
            <v>0</v>
          </cell>
          <cell r="K25">
            <v>0</v>
          </cell>
          <cell r="L25">
            <v>200</v>
          </cell>
          <cell r="M25">
            <v>7.69230769230769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30</v>
          </cell>
        </row>
        <row r="25">
          <cell r="AU25">
            <v>0</v>
          </cell>
        </row>
        <row r="25">
          <cell r="AX25">
            <v>16</v>
          </cell>
        </row>
        <row r="26">
          <cell r="B26">
            <v>1873</v>
          </cell>
          <cell r="C26" t="str">
            <v>តាំង គឹមរង់</v>
          </cell>
          <cell r="D26" t="str">
            <v>TANG KOEMRANG</v>
          </cell>
          <cell r="E26">
            <v>44616</v>
          </cell>
          <cell r="F26">
            <v>90928796</v>
          </cell>
          <cell r="G26">
            <v>32473</v>
          </cell>
          <cell r="H26" t="str">
            <v>F</v>
          </cell>
          <cell r="I26" t="str">
            <v>面仓</v>
          </cell>
          <cell r="J26">
            <v>0</v>
          </cell>
          <cell r="K26">
            <v>0</v>
          </cell>
          <cell r="L26">
            <v>200</v>
          </cell>
          <cell r="M26">
            <v>7.69230769230769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30</v>
          </cell>
        </row>
        <row r="26">
          <cell r="AU26">
            <v>0</v>
          </cell>
        </row>
        <row r="26">
          <cell r="AX26">
            <v>16</v>
          </cell>
        </row>
        <row r="27">
          <cell r="B27">
            <v>542</v>
          </cell>
          <cell r="C27" t="str">
            <v>ខៅ ស្រីនាង</v>
          </cell>
          <cell r="D27" t="str">
            <v>KHAO SREYNEANG</v>
          </cell>
          <cell r="E27">
            <v>44138</v>
          </cell>
          <cell r="F27" t="str">
            <v>090883381</v>
          </cell>
          <cell r="G27">
            <v>36650</v>
          </cell>
          <cell r="H27" t="str">
            <v>F</v>
          </cell>
          <cell r="I27" t="str">
            <v>材料仓</v>
          </cell>
          <cell r="J27">
            <v>0</v>
          </cell>
          <cell r="K27">
            <v>0</v>
          </cell>
          <cell r="L27">
            <v>200</v>
          </cell>
          <cell r="M27">
            <v>7.69230769230769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30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</v>
          </cell>
        </row>
        <row r="27">
          <cell r="AU27">
            <v>0</v>
          </cell>
        </row>
        <row r="27">
          <cell r="AX27">
            <v>16</v>
          </cell>
        </row>
        <row r="28">
          <cell r="B28">
            <v>1301</v>
          </cell>
          <cell r="C28" t="str">
            <v>កែវ មាស </v>
          </cell>
          <cell r="D28" t="str">
            <v>KEO MEAS</v>
          </cell>
          <cell r="E28">
            <v>44490</v>
          </cell>
          <cell r="F28" t="str">
            <v>090875800</v>
          </cell>
          <cell r="G28">
            <v>37129</v>
          </cell>
          <cell r="H28" t="str">
            <v>M</v>
          </cell>
          <cell r="I28" t="str">
            <v>材料仓</v>
          </cell>
          <cell r="J28">
            <v>0</v>
          </cell>
          <cell r="K28">
            <v>0</v>
          </cell>
          <cell r="L28">
            <v>200</v>
          </cell>
          <cell r="M28">
            <v>7.69230769230769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30</v>
          </cell>
        </row>
        <row r="28">
          <cell r="AU28">
            <v>0</v>
          </cell>
        </row>
        <row r="28">
          <cell r="AX28">
            <v>14</v>
          </cell>
        </row>
        <row r="29">
          <cell r="B29">
            <v>1361</v>
          </cell>
          <cell r="C29" t="str">
            <v>ទេព ឌីណា</v>
          </cell>
          <cell r="D29" t="str">
            <v>TEP DINA</v>
          </cell>
          <cell r="E29">
            <v>44523</v>
          </cell>
          <cell r="F29">
            <v>90625365</v>
          </cell>
          <cell r="G29">
            <v>31022</v>
          </cell>
          <cell r="H29" t="str">
            <v>M</v>
          </cell>
          <cell r="I29" t="str">
            <v>材料仓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30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30</v>
          </cell>
        </row>
        <row r="29">
          <cell r="AU29">
            <v>0</v>
          </cell>
        </row>
        <row r="29">
          <cell r="AX29">
            <v>23</v>
          </cell>
        </row>
        <row r="30">
          <cell r="B30">
            <v>1572</v>
          </cell>
          <cell r="C30" t="str">
            <v>សនស៊ុន ពិសិដ្ឋ</v>
          </cell>
          <cell r="D30" t="str">
            <v>SORNSUN PISETH</v>
          </cell>
          <cell r="E30">
            <v>44567</v>
          </cell>
          <cell r="F30">
            <v>90957133</v>
          </cell>
          <cell r="G30">
            <v>37638</v>
          </cell>
          <cell r="H30" t="str">
            <v>M</v>
          </cell>
          <cell r="I30" t="str">
            <v>材料仓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30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30</v>
          </cell>
        </row>
        <row r="30">
          <cell r="AU30">
            <v>0</v>
          </cell>
        </row>
        <row r="30">
          <cell r="AX30">
            <v>23</v>
          </cell>
        </row>
        <row r="31">
          <cell r="B31">
            <v>2018</v>
          </cell>
          <cell r="C31" t="str">
            <v>ភឿន សុភ័ក</v>
          </cell>
          <cell r="D31" t="str">
            <v>PHOUERN SOPHEAK</v>
          </cell>
          <cell r="E31">
            <v>44656</v>
          </cell>
          <cell r="F31">
            <v>90958375</v>
          </cell>
          <cell r="G31">
            <v>38275</v>
          </cell>
          <cell r="H31" t="str">
            <v>F</v>
          </cell>
          <cell r="I31" t="str">
            <v>材料仓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30</v>
          </cell>
        </row>
        <row r="31">
          <cell r="AU31">
            <v>0</v>
          </cell>
        </row>
        <row r="31">
          <cell r="AX31">
            <v>16</v>
          </cell>
        </row>
        <row r="32">
          <cell r="B32">
            <v>2021</v>
          </cell>
          <cell r="C32" t="str">
            <v>យ៉ុង វិសាល</v>
          </cell>
          <cell r="D32" t="str">
            <v>YONG VOSAL</v>
          </cell>
          <cell r="E32">
            <v>44657</v>
          </cell>
          <cell r="F32">
            <v>90686597</v>
          </cell>
          <cell r="G32">
            <v>35317</v>
          </cell>
          <cell r="H32" t="str">
            <v>F</v>
          </cell>
          <cell r="I32" t="str">
            <v>材料仓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30</v>
          </cell>
        </row>
        <row r="32">
          <cell r="AU32">
            <v>0</v>
          </cell>
        </row>
        <row r="32">
          <cell r="AX32">
            <v>16</v>
          </cell>
        </row>
        <row r="33">
          <cell r="B33">
            <v>2041</v>
          </cell>
          <cell r="C33" t="str">
            <v>ខ្មៅ យាន</v>
          </cell>
          <cell r="D33" t="str">
            <v>KHMAO YEAN</v>
          </cell>
          <cell r="E33">
            <v>44674</v>
          </cell>
          <cell r="F33" t="str">
            <v>090899579</v>
          </cell>
          <cell r="G33">
            <v>29854</v>
          </cell>
          <cell r="H33" t="str">
            <v>M</v>
          </cell>
          <cell r="I33" t="str">
            <v>材料仓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30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30</v>
          </cell>
        </row>
        <row r="33">
          <cell r="AU33">
            <v>0</v>
          </cell>
        </row>
        <row r="33">
          <cell r="AX33">
            <v>16</v>
          </cell>
        </row>
        <row r="34">
          <cell r="B34">
            <v>2263</v>
          </cell>
          <cell r="C34" t="str">
            <v>ស៊ុន សុជាតិ</v>
          </cell>
          <cell r="D34" t="str">
            <v>SUN SOCHEAT</v>
          </cell>
          <cell r="E34">
            <v>44774</v>
          </cell>
          <cell r="F34" t="str">
            <v>090951943</v>
          </cell>
          <cell r="G34">
            <v>38552</v>
          </cell>
          <cell r="H34" t="str">
            <v>M</v>
          </cell>
          <cell r="I34" t="str">
            <v>材料仓</v>
          </cell>
          <cell r="J34">
            <v>0</v>
          </cell>
          <cell r="K34">
            <v>0</v>
          </cell>
          <cell r="L34">
            <v>200</v>
          </cell>
          <cell r="M34">
            <v>7.69230769230769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30</v>
          </cell>
        </row>
        <row r="34">
          <cell r="AU34">
            <v>0</v>
          </cell>
        </row>
        <row r="34">
          <cell r="AX34">
            <v>16</v>
          </cell>
        </row>
        <row r="35">
          <cell r="B35">
            <v>2283</v>
          </cell>
          <cell r="C35" t="str">
            <v>យី ផល្លា</v>
          </cell>
          <cell r="D35" t="str">
            <v>YI PHALLA</v>
          </cell>
          <cell r="E35">
            <v>44854</v>
          </cell>
          <cell r="F35" t="str">
            <v>090907554</v>
          </cell>
          <cell r="G35">
            <v>38192</v>
          </cell>
          <cell r="H35" t="str">
            <v>M</v>
          </cell>
          <cell r="I35" t="str">
            <v>材料仓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30</v>
          </cell>
        </row>
        <row r="35">
          <cell r="AU35">
            <v>0</v>
          </cell>
        </row>
        <row r="35">
          <cell r="AX35">
            <v>14</v>
          </cell>
        </row>
        <row r="36">
          <cell r="B36">
            <v>763</v>
          </cell>
          <cell r="C36" t="str">
            <v>ឈួន ពៅ</v>
          </cell>
          <cell r="D36" t="str">
            <v>CHHOUN PEOU</v>
          </cell>
          <cell r="E36">
            <v>44282</v>
          </cell>
          <cell r="F36" t="str">
            <v>090655816</v>
          </cell>
          <cell r="G36">
            <v>34737</v>
          </cell>
          <cell r="H36" t="str">
            <v>M</v>
          </cell>
          <cell r="I36" t="str">
            <v>材料仓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</v>
          </cell>
        </row>
        <row r="36">
          <cell r="AU36">
            <v>0</v>
          </cell>
        </row>
        <row r="36">
          <cell r="AX36">
            <v>21</v>
          </cell>
        </row>
        <row r="37">
          <cell r="B37">
            <v>2227</v>
          </cell>
          <cell r="C37" t="str">
            <v>ពៅ វុត្ថា</v>
          </cell>
          <cell r="D37" t="str">
            <v>POV VUTHA</v>
          </cell>
          <cell r="E37">
            <v>44744</v>
          </cell>
          <cell r="F37" t="str">
            <v>090923989</v>
          </cell>
          <cell r="G37">
            <v>31962</v>
          </cell>
          <cell r="H37" t="str">
            <v>M</v>
          </cell>
          <cell r="I37" t="str">
            <v>材料仓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30</v>
          </cell>
        </row>
        <row r="37">
          <cell r="AU37">
            <v>0</v>
          </cell>
        </row>
        <row r="37">
          <cell r="AX37">
            <v>16</v>
          </cell>
        </row>
        <row r="38">
          <cell r="B38">
            <v>465</v>
          </cell>
          <cell r="C38" t="str">
            <v>មាស ស្រីកា</v>
          </cell>
          <cell r="D38" t="str">
            <v>MEAS SREYKA</v>
          </cell>
          <cell r="E38">
            <v>44130</v>
          </cell>
          <cell r="F38" t="str">
            <v>09000530011</v>
          </cell>
          <cell r="G38">
            <v>33640</v>
          </cell>
          <cell r="H38" t="str">
            <v>F</v>
          </cell>
          <cell r="I38" t="str">
            <v>仓库班长</v>
          </cell>
          <cell r="J38">
            <v>0</v>
          </cell>
          <cell r="K38">
            <v>1</v>
          </cell>
          <cell r="L38">
            <v>200</v>
          </cell>
          <cell r="M38">
            <v>7.69230769230769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60</v>
          </cell>
          <cell r="AI38">
            <v>0</v>
          </cell>
          <cell r="AJ38">
            <v>20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30</v>
          </cell>
        </row>
        <row r="38">
          <cell r="AU38">
            <v>0</v>
          </cell>
        </row>
        <row r="38">
          <cell r="AX38">
            <v>16</v>
          </cell>
        </row>
        <row r="39">
          <cell r="B39">
            <v>435</v>
          </cell>
          <cell r="C39" t="str">
            <v>ឡាក់ សំណាង</v>
          </cell>
          <cell r="D39" t="str">
            <v>LAK SAMNANG</v>
          </cell>
          <cell r="E39">
            <v>44123</v>
          </cell>
          <cell r="F39" t="str">
            <v>090855744</v>
          </cell>
          <cell r="G39">
            <v>34310</v>
          </cell>
          <cell r="H39" t="str">
            <v>M</v>
          </cell>
          <cell r="I39" t="str">
            <v>仓库班长</v>
          </cell>
          <cell r="J39">
            <v>0</v>
          </cell>
          <cell r="K39">
            <v>1</v>
          </cell>
          <cell r="L39">
            <v>200</v>
          </cell>
          <cell r="M39">
            <v>7.46153846153846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70</v>
          </cell>
          <cell r="AI39">
            <v>0</v>
          </cell>
          <cell r="AJ39">
            <v>30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30</v>
          </cell>
        </row>
        <row r="39">
          <cell r="AU39">
            <v>0</v>
          </cell>
        </row>
        <row r="39">
          <cell r="AX39">
            <v>16</v>
          </cell>
        </row>
        <row r="40">
          <cell r="B40" t="str">
            <v>合计：</v>
          </cell>
          <cell r="C40" t="str">
            <v>仓库</v>
          </cell>
          <cell r="D40">
            <v>15</v>
          </cell>
        </row>
        <row r="40">
          <cell r="L40">
            <v>3000</v>
          </cell>
          <cell r="M40">
            <v>115.153846153846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450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130</v>
          </cell>
          <cell r="AI40">
            <v>0</v>
          </cell>
          <cell r="AJ40">
            <v>50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450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255</v>
          </cell>
        </row>
        <row r="41">
          <cell r="B41">
            <v>282</v>
          </cell>
          <cell r="C41" t="str">
            <v>ម៉ៅ សាវ៉េត</v>
          </cell>
          <cell r="D41" t="str">
            <v>MAO SAVET</v>
          </cell>
          <cell r="E41">
            <v>44109</v>
          </cell>
          <cell r="F41" t="str">
            <v>090665392</v>
          </cell>
          <cell r="G41">
            <v>32234</v>
          </cell>
          <cell r="H41" t="str">
            <v>F</v>
          </cell>
          <cell r="I41" t="str">
            <v>裁断</v>
          </cell>
          <cell r="J41">
            <v>0</v>
          </cell>
          <cell r="K41">
            <v>3</v>
          </cell>
          <cell r="L41">
            <v>200</v>
          </cell>
          <cell r="M41">
            <v>7.69230769230769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30</v>
          </cell>
        </row>
        <row r="41">
          <cell r="AU41">
            <v>0</v>
          </cell>
        </row>
        <row r="41">
          <cell r="AX41">
            <v>23</v>
          </cell>
        </row>
        <row r="42">
          <cell r="B42">
            <v>564</v>
          </cell>
          <cell r="C42" t="str">
            <v>ស៊ន់ តែង</v>
          </cell>
          <cell r="D42" t="str">
            <v>SON TOENG</v>
          </cell>
          <cell r="E42">
            <v>44139</v>
          </cell>
          <cell r="F42" t="str">
            <v>090547271</v>
          </cell>
          <cell r="G42">
            <v>30117</v>
          </cell>
          <cell r="H42" t="str">
            <v>F</v>
          </cell>
          <cell r="I42" t="str">
            <v>裁断</v>
          </cell>
          <cell r="J42">
            <v>0</v>
          </cell>
          <cell r="K42">
            <v>2</v>
          </cell>
          <cell r="L42">
            <v>200</v>
          </cell>
          <cell r="M42">
            <v>7.69230769230769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30</v>
          </cell>
        </row>
        <row r="42">
          <cell r="AU42">
            <v>0</v>
          </cell>
        </row>
        <row r="42">
          <cell r="AX42">
            <v>23</v>
          </cell>
        </row>
        <row r="43">
          <cell r="B43">
            <v>640</v>
          </cell>
          <cell r="C43" t="str">
            <v>ព្រុំ ដានី</v>
          </cell>
          <cell r="D43" t="str">
            <v>PRUM DANY</v>
          </cell>
          <cell r="E43">
            <v>44186</v>
          </cell>
          <cell r="F43" t="str">
            <v>090703829</v>
          </cell>
          <cell r="G43">
            <v>30777</v>
          </cell>
          <cell r="H43" t="str">
            <v>F</v>
          </cell>
          <cell r="I43" t="str">
            <v>裁断</v>
          </cell>
          <cell r="J43">
            <v>0</v>
          </cell>
          <cell r="K43">
            <v>0</v>
          </cell>
          <cell r="L43">
            <v>200</v>
          </cell>
          <cell r="M43">
            <v>7.69230769230769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</v>
          </cell>
        </row>
        <row r="43">
          <cell r="AU43">
            <v>0</v>
          </cell>
        </row>
        <row r="43">
          <cell r="AX43">
            <v>23</v>
          </cell>
        </row>
        <row r="44">
          <cell r="B44">
            <v>748</v>
          </cell>
          <cell r="C44" t="str">
            <v>អ៊ិន សុផៃ</v>
          </cell>
          <cell r="D44" t="str">
            <v>IN SOPHAI</v>
          </cell>
          <cell r="E44">
            <v>44272</v>
          </cell>
          <cell r="F44" t="str">
            <v>090834685</v>
          </cell>
          <cell r="G44">
            <v>29130</v>
          </cell>
          <cell r="H44" t="str">
            <v>F</v>
          </cell>
          <cell r="I44" t="str">
            <v>裁断</v>
          </cell>
          <cell r="J44">
            <v>0</v>
          </cell>
          <cell r="K44">
            <v>0</v>
          </cell>
          <cell r="L44">
            <v>200</v>
          </cell>
          <cell r="M44">
            <v>7.69230769230769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30</v>
          </cell>
        </row>
        <row r="44">
          <cell r="AU44">
            <v>0</v>
          </cell>
        </row>
        <row r="44">
          <cell r="AX44">
            <v>23</v>
          </cell>
        </row>
        <row r="45">
          <cell r="B45">
            <v>747</v>
          </cell>
          <cell r="C45" t="str">
            <v>វ៉ាន់ វីសារ</v>
          </cell>
          <cell r="D45" t="str">
            <v>VAN VISA</v>
          </cell>
          <cell r="E45">
            <v>44277</v>
          </cell>
          <cell r="F45" t="str">
            <v>09000560436</v>
          </cell>
          <cell r="G45">
            <v>37603</v>
          </cell>
          <cell r="H45" t="str">
            <v>F</v>
          </cell>
          <cell r="I45" t="str">
            <v>裁断</v>
          </cell>
          <cell r="J45">
            <v>0</v>
          </cell>
          <cell r="K45">
            <v>0</v>
          </cell>
          <cell r="L45">
            <v>200</v>
          </cell>
          <cell r="M45">
            <v>7.69230769230769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30</v>
          </cell>
        </row>
        <row r="45">
          <cell r="AU45">
            <v>0</v>
          </cell>
        </row>
        <row r="45">
          <cell r="AX45">
            <v>23</v>
          </cell>
        </row>
        <row r="46">
          <cell r="B46">
            <v>918</v>
          </cell>
          <cell r="C46" t="str">
            <v>សន ឆាត</v>
          </cell>
          <cell r="D46" t="str">
            <v>SORN CHHAT</v>
          </cell>
          <cell r="E46">
            <v>44326</v>
          </cell>
          <cell r="F46" t="str">
            <v>090919110</v>
          </cell>
          <cell r="G46">
            <v>37654</v>
          </cell>
          <cell r="H46" t="str">
            <v>M</v>
          </cell>
          <cell r="I46" t="str">
            <v>裁断</v>
          </cell>
          <cell r="J46">
            <v>0</v>
          </cell>
          <cell r="K46">
            <v>0</v>
          </cell>
          <cell r="L46">
            <v>200</v>
          </cell>
          <cell r="M46">
            <v>7.69230769230769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30</v>
          </cell>
        </row>
        <row r="46">
          <cell r="AU46">
            <v>0</v>
          </cell>
        </row>
        <row r="46">
          <cell r="AX46">
            <v>21</v>
          </cell>
        </row>
        <row r="47">
          <cell r="B47">
            <v>1083</v>
          </cell>
          <cell r="C47" t="str">
            <v>ព្រំ ចន្ថន</v>
          </cell>
          <cell r="D47" t="str">
            <v>PRUM CHANTHON</v>
          </cell>
          <cell r="E47">
            <v>44417</v>
          </cell>
          <cell r="F47" t="str">
            <v>090618804</v>
          </cell>
          <cell r="G47">
            <v>35588</v>
          </cell>
          <cell r="H47" t="str">
            <v>M</v>
          </cell>
          <cell r="I47" t="str">
            <v>裁断</v>
          </cell>
          <cell r="J47">
            <v>0</v>
          </cell>
          <cell r="K47">
            <v>0</v>
          </cell>
          <cell r="L47">
            <v>200</v>
          </cell>
          <cell r="M47">
            <v>7.69230769230769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</v>
          </cell>
        </row>
        <row r="47">
          <cell r="AU47">
            <v>0</v>
          </cell>
        </row>
        <row r="47">
          <cell r="AX47">
            <v>23</v>
          </cell>
        </row>
        <row r="48">
          <cell r="B48">
            <v>1172</v>
          </cell>
          <cell r="C48" t="str">
            <v>រស់ សុផល</v>
          </cell>
          <cell r="D48" t="str">
            <v>ROS SOPHAL</v>
          </cell>
          <cell r="E48">
            <v>44431</v>
          </cell>
          <cell r="F48" t="str">
            <v>090556447</v>
          </cell>
          <cell r="G48">
            <v>29692</v>
          </cell>
          <cell r="H48" t="str">
            <v>F</v>
          </cell>
          <cell r="I48" t="str">
            <v>裁断</v>
          </cell>
          <cell r="J48">
            <v>0</v>
          </cell>
          <cell r="K48">
            <v>0</v>
          </cell>
          <cell r="L48">
            <v>200</v>
          </cell>
          <cell r="M48">
            <v>7.69230769230769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30</v>
          </cell>
        </row>
        <row r="48">
          <cell r="AU48">
            <v>0</v>
          </cell>
        </row>
        <row r="48">
          <cell r="AX48">
            <v>23</v>
          </cell>
        </row>
        <row r="49">
          <cell r="B49">
            <v>1209</v>
          </cell>
          <cell r="C49" t="str">
            <v>ចាន់ ស្រីកែវ</v>
          </cell>
          <cell r="D49" t="str">
            <v>CHANN SREYKEO</v>
          </cell>
          <cell r="E49">
            <v>44454</v>
          </cell>
          <cell r="F49" t="str">
            <v>090711304</v>
          </cell>
          <cell r="G49">
            <v>36731</v>
          </cell>
          <cell r="H49" t="str">
            <v>F</v>
          </cell>
          <cell r="I49" t="str">
            <v>裁断</v>
          </cell>
          <cell r="J49">
            <v>0</v>
          </cell>
          <cell r="K49">
            <v>0</v>
          </cell>
          <cell r="L49">
            <v>200</v>
          </cell>
          <cell r="M49">
            <v>7.69230769230769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30</v>
          </cell>
        </row>
        <row r="49">
          <cell r="AU49">
            <v>0</v>
          </cell>
        </row>
        <row r="49">
          <cell r="AX49">
            <v>23</v>
          </cell>
        </row>
        <row r="50">
          <cell r="B50">
            <v>1228</v>
          </cell>
          <cell r="C50" t="str">
            <v>ហេង មិនា</v>
          </cell>
          <cell r="D50" t="str">
            <v>HENG MENEA</v>
          </cell>
          <cell r="E50">
            <v>44482</v>
          </cell>
          <cell r="F50" t="str">
            <v>090920265</v>
          </cell>
          <cell r="G50">
            <v>37176</v>
          </cell>
          <cell r="H50" t="str">
            <v>F</v>
          </cell>
          <cell r="I50" t="str">
            <v>裁断</v>
          </cell>
          <cell r="J50">
            <v>0</v>
          </cell>
          <cell r="K50">
            <v>0</v>
          </cell>
          <cell r="L50">
            <v>200</v>
          </cell>
          <cell r="M50">
            <v>7.69230769230769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30</v>
          </cell>
        </row>
        <row r="50">
          <cell r="AU50">
            <v>0</v>
          </cell>
        </row>
        <row r="50">
          <cell r="AX50">
            <v>14</v>
          </cell>
        </row>
        <row r="51">
          <cell r="B51">
            <v>1278</v>
          </cell>
          <cell r="C51" t="str">
            <v>រស់​ ផារ៉ាត់</v>
          </cell>
          <cell r="D51" t="str">
            <v>RORS PHARAT</v>
          </cell>
          <cell r="E51">
            <v>44488</v>
          </cell>
          <cell r="F51" t="str">
            <v>090594328</v>
          </cell>
          <cell r="G51">
            <v>30882</v>
          </cell>
          <cell r="H51" t="str">
            <v>F</v>
          </cell>
          <cell r="I51" t="str">
            <v>裁断</v>
          </cell>
          <cell r="J51">
            <v>0</v>
          </cell>
          <cell r="K51">
            <v>0</v>
          </cell>
          <cell r="L51">
            <v>200</v>
          </cell>
          <cell r="M51">
            <v>7.69230769230769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30</v>
          </cell>
        </row>
        <row r="51">
          <cell r="AU51">
            <v>0</v>
          </cell>
        </row>
        <row r="51">
          <cell r="AX51">
            <v>23</v>
          </cell>
        </row>
        <row r="52">
          <cell r="B52">
            <v>1345</v>
          </cell>
          <cell r="C52" t="str">
            <v>ភី សុខាវិឡៃ</v>
          </cell>
          <cell r="D52" t="str">
            <v>PHY SOKHAVILAY</v>
          </cell>
          <cell r="E52">
            <v>44506</v>
          </cell>
          <cell r="F52">
            <v>90941420</v>
          </cell>
          <cell r="G52">
            <v>37865</v>
          </cell>
          <cell r="H52" t="str">
            <v>F</v>
          </cell>
          <cell r="I52" t="str">
            <v>裁断</v>
          </cell>
          <cell r="J52">
            <v>0</v>
          </cell>
          <cell r="K52">
            <v>0</v>
          </cell>
          <cell r="L52">
            <v>200</v>
          </cell>
          <cell r="M52">
            <v>7.69230769230769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30</v>
          </cell>
        </row>
        <row r="52">
          <cell r="AU52">
            <v>0</v>
          </cell>
        </row>
        <row r="52">
          <cell r="AX52">
            <v>23</v>
          </cell>
        </row>
        <row r="53">
          <cell r="B53">
            <v>1391</v>
          </cell>
          <cell r="C53" t="str">
            <v>ឃួន មេរី</v>
          </cell>
          <cell r="D53" t="str">
            <v>KHUON MERY</v>
          </cell>
          <cell r="E53">
            <v>44531</v>
          </cell>
          <cell r="F53">
            <v>90947704</v>
          </cell>
          <cell r="G53">
            <v>37899</v>
          </cell>
          <cell r="H53" t="str">
            <v>F</v>
          </cell>
          <cell r="I53" t="str">
            <v>裁断</v>
          </cell>
          <cell r="J53">
            <v>0</v>
          </cell>
          <cell r="K53">
            <v>0</v>
          </cell>
          <cell r="L53">
            <v>200</v>
          </cell>
          <cell r="M53">
            <v>7.69230769230769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30</v>
          </cell>
        </row>
        <row r="53">
          <cell r="AU53">
            <v>0</v>
          </cell>
        </row>
        <row r="53">
          <cell r="AX53">
            <v>23</v>
          </cell>
        </row>
        <row r="54">
          <cell r="B54">
            <v>1626</v>
          </cell>
          <cell r="C54" t="str">
            <v>ហាន ចំប៉ា</v>
          </cell>
          <cell r="D54" t="str">
            <v>HAN CHAMPA</v>
          </cell>
          <cell r="E54">
            <v>44579</v>
          </cell>
          <cell r="F54">
            <v>90646704</v>
          </cell>
          <cell r="G54">
            <v>29217</v>
          </cell>
          <cell r="H54" t="str">
            <v>F</v>
          </cell>
          <cell r="I54" t="str">
            <v>裁断</v>
          </cell>
          <cell r="J54">
            <v>0</v>
          </cell>
          <cell r="K54">
            <v>0</v>
          </cell>
          <cell r="L54">
            <v>200</v>
          </cell>
          <cell r="M54">
            <v>7.69230769230769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30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30</v>
          </cell>
        </row>
        <row r="54">
          <cell r="AU54">
            <v>0</v>
          </cell>
        </row>
        <row r="54">
          <cell r="AX54">
            <v>23</v>
          </cell>
        </row>
        <row r="55">
          <cell r="B55">
            <v>1737</v>
          </cell>
          <cell r="C55" t="str">
            <v>ចាន់ រស្មី</v>
          </cell>
          <cell r="D55" t="str">
            <v>CHAN RAKSMY</v>
          </cell>
          <cell r="E55">
            <v>44589</v>
          </cell>
          <cell r="F55">
            <v>90928480</v>
          </cell>
          <cell r="G55">
            <v>37620</v>
          </cell>
          <cell r="H55" t="str">
            <v>M</v>
          </cell>
          <cell r="I55" t="str">
            <v>裁断</v>
          </cell>
          <cell r="J55">
            <v>0</v>
          </cell>
          <cell r="K55">
            <v>0</v>
          </cell>
          <cell r="L55">
            <v>200</v>
          </cell>
          <cell r="M55">
            <v>7.69230769230769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30</v>
          </cell>
        </row>
        <row r="55">
          <cell r="AU55">
            <v>0</v>
          </cell>
        </row>
        <row r="55">
          <cell r="AX55">
            <v>23</v>
          </cell>
        </row>
        <row r="56">
          <cell r="B56">
            <v>1496</v>
          </cell>
          <cell r="C56" t="str">
            <v>ប៉ុល វេន</v>
          </cell>
          <cell r="D56" t="str">
            <v>POL VEN </v>
          </cell>
          <cell r="E56">
            <v>44564</v>
          </cell>
          <cell r="F56">
            <v>90703711</v>
          </cell>
          <cell r="G56">
            <v>29284</v>
          </cell>
          <cell r="H56" t="str">
            <v>M</v>
          </cell>
          <cell r="I56" t="str">
            <v>裁断</v>
          </cell>
          <cell r="J56">
            <v>0</v>
          </cell>
          <cell r="K56">
            <v>0</v>
          </cell>
          <cell r="L56">
            <v>200</v>
          </cell>
          <cell r="M56">
            <v>7.69230769230769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30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30</v>
          </cell>
        </row>
        <row r="56">
          <cell r="AU56">
            <v>0</v>
          </cell>
        </row>
        <row r="56">
          <cell r="AX56">
            <v>23</v>
          </cell>
        </row>
        <row r="57">
          <cell r="B57">
            <v>1566</v>
          </cell>
          <cell r="C57" t="str">
            <v>កូវ សារ៉ន</v>
          </cell>
          <cell r="D57" t="str">
            <v>KOV SARON</v>
          </cell>
          <cell r="E57">
            <v>44567</v>
          </cell>
          <cell r="F57">
            <v>90618022</v>
          </cell>
          <cell r="G57">
            <v>31527</v>
          </cell>
          <cell r="H57" t="str">
            <v>F</v>
          </cell>
          <cell r="I57" t="str">
            <v>裁断</v>
          </cell>
          <cell r="J57">
            <v>0</v>
          </cell>
          <cell r="K57">
            <v>0</v>
          </cell>
          <cell r="L57">
            <v>200</v>
          </cell>
          <cell r="M57">
            <v>7.69230769230769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30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30</v>
          </cell>
        </row>
        <row r="57">
          <cell r="AU57">
            <v>0</v>
          </cell>
        </row>
        <row r="57">
          <cell r="AX57">
            <v>23</v>
          </cell>
        </row>
        <row r="58">
          <cell r="B58">
            <v>1753</v>
          </cell>
          <cell r="C58" t="str">
            <v>សុខ ដែន</v>
          </cell>
          <cell r="D58" t="str">
            <v>SOK DEN</v>
          </cell>
          <cell r="E58">
            <v>44593</v>
          </cell>
          <cell r="F58">
            <v>90490951</v>
          </cell>
          <cell r="G58">
            <v>33783</v>
          </cell>
          <cell r="H58" t="str">
            <v>M</v>
          </cell>
          <cell r="I58" t="str">
            <v>裁断</v>
          </cell>
          <cell r="J58">
            <v>0</v>
          </cell>
          <cell r="K58">
            <v>0</v>
          </cell>
          <cell r="L58">
            <v>200</v>
          </cell>
          <cell r="M58">
            <v>7.69230769230769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30</v>
          </cell>
        </row>
        <row r="58">
          <cell r="AU58">
            <v>0</v>
          </cell>
        </row>
        <row r="58">
          <cell r="AX58">
            <v>23</v>
          </cell>
        </row>
        <row r="59">
          <cell r="B59">
            <v>1772</v>
          </cell>
          <cell r="C59" t="str">
            <v>ផល សំរិត</v>
          </cell>
          <cell r="D59" t="str">
            <v>PHAL SAMRETH</v>
          </cell>
          <cell r="E59">
            <v>44594</v>
          </cell>
          <cell r="F59">
            <v>90871542</v>
          </cell>
          <cell r="G59">
            <v>37504</v>
          </cell>
          <cell r="H59" t="str">
            <v>M</v>
          </cell>
          <cell r="I59" t="str">
            <v>裁断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30</v>
          </cell>
        </row>
        <row r="59">
          <cell r="AU59">
            <v>0</v>
          </cell>
        </row>
        <row r="59">
          <cell r="AX59">
            <v>21</v>
          </cell>
        </row>
        <row r="60">
          <cell r="B60">
            <v>279</v>
          </cell>
          <cell r="C60" t="str">
            <v>សុខ ធីតា</v>
          </cell>
          <cell r="D60" t="str">
            <v>SOK THIDA</v>
          </cell>
          <cell r="E60">
            <v>44109</v>
          </cell>
          <cell r="F60" t="str">
            <v>090865847</v>
          </cell>
          <cell r="G60">
            <v>33865</v>
          </cell>
          <cell r="H60" t="str">
            <v>F</v>
          </cell>
          <cell r="I60" t="str">
            <v>裁断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30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30</v>
          </cell>
        </row>
        <row r="60">
          <cell r="AU60">
            <v>0</v>
          </cell>
        </row>
        <row r="60">
          <cell r="AX60">
            <v>23</v>
          </cell>
        </row>
        <row r="61">
          <cell r="B61">
            <v>1863</v>
          </cell>
          <cell r="C61" t="str">
            <v>កែវ សាមុត</v>
          </cell>
          <cell r="D61" t="str">
            <v>KEO SAMUT</v>
          </cell>
          <cell r="E61">
            <v>44614</v>
          </cell>
          <cell r="F61">
            <v>90537469</v>
          </cell>
          <cell r="G61">
            <v>30505</v>
          </cell>
          <cell r="H61" t="str">
            <v>F</v>
          </cell>
          <cell r="I61" t="str">
            <v>裁断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30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30</v>
          </cell>
        </row>
        <row r="61">
          <cell r="AU61">
            <v>0</v>
          </cell>
        </row>
        <row r="61">
          <cell r="AX61">
            <v>23</v>
          </cell>
        </row>
        <row r="62">
          <cell r="B62">
            <v>1870</v>
          </cell>
          <cell r="C62" t="str">
            <v>សូត លីស</v>
          </cell>
          <cell r="D62" t="str">
            <v>SOT LIS</v>
          </cell>
          <cell r="E62">
            <v>44615</v>
          </cell>
          <cell r="F62">
            <v>90949393</v>
          </cell>
          <cell r="G62">
            <v>37359</v>
          </cell>
          <cell r="H62" t="str">
            <v>F</v>
          </cell>
          <cell r="I62" t="str">
            <v>裁断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30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30</v>
          </cell>
        </row>
        <row r="62">
          <cell r="AU62">
            <v>0</v>
          </cell>
        </row>
        <row r="62">
          <cell r="AX62">
            <v>23</v>
          </cell>
        </row>
        <row r="63">
          <cell r="B63">
            <v>602</v>
          </cell>
          <cell r="C63" t="str">
            <v>ឃ្លោក ភិរោធិ</v>
          </cell>
          <cell r="D63" t="str">
            <v>KHLORK PHERORTH</v>
          </cell>
          <cell r="E63">
            <v>44167</v>
          </cell>
          <cell r="F63" t="str">
            <v>090880378</v>
          </cell>
          <cell r="G63">
            <v>33134</v>
          </cell>
          <cell r="H63" t="str">
            <v>M</v>
          </cell>
          <cell r="I63" t="str">
            <v>裁断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30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30</v>
          </cell>
        </row>
        <row r="63">
          <cell r="AU63">
            <v>0</v>
          </cell>
        </row>
        <row r="63">
          <cell r="AX63">
            <v>23</v>
          </cell>
        </row>
        <row r="64">
          <cell r="B64">
            <v>624</v>
          </cell>
          <cell r="C64" t="str">
            <v>ឆោម ស៊ីវេត</v>
          </cell>
          <cell r="D64" t="str">
            <v>CHHORM SIVET</v>
          </cell>
          <cell r="E64">
            <v>44173</v>
          </cell>
          <cell r="F64" t="str">
            <v>090920250</v>
          </cell>
          <cell r="G64">
            <v>33520</v>
          </cell>
          <cell r="H64" t="str">
            <v>M</v>
          </cell>
          <cell r="I64" t="str">
            <v>裁断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30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30</v>
          </cell>
        </row>
        <row r="64">
          <cell r="AU64">
            <v>0</v>
          </cell>
        </row>
        <row r="64">
          <cell r="AX64">
            <v>23</v>
          </cell>
        </row>
        <row r="65">
          <cell r="B65">
            <v>1984</v>
          </cell>
          <cell r="C65" t="str">
            <v>គង់ រីដា</v>
          </cell>
          <cell r="D65" t="str">
            <v>KONG RIDA</v>
          </cell>
          <cell r="E65">
            <v>44637</v>
          </cell>
          <cell r="F65">
            <v>90645588</v>
          </cell>
          <cell r="G65">
            <v>36274</v>
          </cell>
          <cell r="H65" t="str">
            <v>M</v>
          </cell>
          <cell r="I65" t="str">
            <v>裁断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30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30</v>
          </cell>
        </row>
        <row r="65">
          <cell r="AU65">
            <v>0</v>
          </cell>
        </row>
        <row r="65">
          <cell r="AX65">
            <v>23</v>
          </cell>
        </row>
        <row r="66">
          <cell r="B66">
            <v>1997</v>
          </cell>
          <cell r="C66" t="str">
            <v>ប្រាជ សប្បាយ</v>
          </cell>
          <cell r="D66" t="str">
            <v>BRACH SABAY</v>
          </cell>
          <cell r="E66">
            <v>44639</v>
          </cell>
          <cell r="F66">
            <v>90661414</v>
          </cell>
          <cell r="G66">
            <v>31562</v>
          </cell>
          <cell r="H66" t="str">
            <v>F</v>
          </cell>
          <cell r="I66" t="str">
            <v>裁断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30</v>
          </cell>
        </row>
        <row r="66">
          <cell r="AU66">
            <v>0</v>
          </cell>
        </row>
        <row r="66">
          <cell r="AX66">
            <v>23</v>
          </cell>
        </row>
        <row r="67">
          <cell r="B67">
            <v>1317</v>
          </cell>
          <cell r="C67" t="str">
            <v>កែវ​ ណាង</v>
          </cell>
          <cell r="D67" t="str">
            <v>KEO NANG</v>
          </cell>
          <cell r="E67">
            <v>44497</v>
          </cell>
          <cell r="F67" t="str">
            <v>090822910</v>
          </cell>
          <cell r="G67">
            <v>36358</v>
          </cell>
          <cell r="H67" t="str">
            <v>M</v>
          </cell>
          <cell r="I67" t="str">
            <v>裁断</v>
          </cell>
          <cell r="J67">
            <v>0</v>
          </cell>
          <cell r="K67">
            <v>0</v>
          </cell>
          <cell r="L67">
            <v>200</v>
          </cell>
          <cell r="M67">
            <v>7.69230769230769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30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30</v>
          </cell>
        </row>
        <row r="67">
          <cell r="AU67">
            <v>0</v>
          </cell>
        </row>
        <row r="67">
          <cell r="AX67">
            <v>23</v>
          </cell>
        </row>
        <row r="68">
          <cell r="B68">
            <v>1989</v>
          </cell>
          <cell r="C68" t="str">
            <v>ព្រាប ម៉ារ៉ាឌី</v>
          </cell>
          <cell r="D68" t="str">
            <v>PREAB MARADY</v>
          </cell>
          <cell r="E68">
            <v>44638</v>
          </cell>
          <cell r="F68">
            <v>90869185</v>
          </cell>
          <cell r="G68">
            <v>27334</v>
          </cell>
          <cell r="H68" t="str">
            <v>F</v>
          </cell>
          <cell r="I68" t="str">
            <v>裁断</v>
          </cell>
          <cell r="J68">
            <v>0</v>
          </cell>
          <cell r="K68">
            <v>0</v>
          </cell>
          <cell r="L68">
            <v>200</v>
          </cell>
          <cell r="M68">
            <v>7.69230769230769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30</v>
          </cell>
        </row>
        <row r="68">
          <cell r="AU68">
            <v>0</v>
          </cell>
        </row>
        <row r="68">
          <cell r="AX68">
            <v>23</v>
          </cell>
        </row>
        <row r="69">
          <cell r="B69">
            <v>1551</v>
          </cell>
          <cell r="C69" t="str">
            <v>សេក សុវណ្ណរ័ត្ន</v>
          </cell>
          <cell r="D69" t="str">
            <v>SEK SOVANNROTH</v>
          </cell>
          <cell r="E69">
            <v>44564</v>
          </cell>
          <cell r="F69">
            <v>90489514</v>
          </cell>
          <cell r="G69">
            <v>35158</v>
          </cell>
          <cell r="H69" t="str">
            <v>F</v>
          </cell>
          <cell r="I69" t="str">
            <v>裁断</v>
          </cell>
          <cell r="J69">
            <v>0</v>
          </cell>
          <cell r="K69">
            <v>0</v>
          </cell>
          <cell r="L69">
            <v>200</v>
          </cell>
          <cell r="M69">
            <v>7.69230769230769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30</v>
          </cell>
        </row>
        <row r="69">
          <cell r="AU69">
            <v>0</v>
          </cell>
        </row>
        <row r="69">
          <cell r="AX69">
            <v>23</v>
          </cell>
        </row>
        <row r="70">
          <cell r="B70">
            <v>2282</v>
          </cell>
          <cell r="C70" t="str">
            <v>ឆេង ឆាង</v>
          </cell>
          <cell r="D70" t="str">
            <v>CHHENG CHHANG</v>
          </cell>
          <cell r="E70">
            <v>44854</v>
          </cell>
          <cell r="F70" t="str">
            <v>090816323</v>
          </cell>
          <cell r="G70">
            <v>28178</v>
          </cell>
          <cell r="H70" t="str">
            <v>M</v>
          </cell>
          <cell r="I70" t="str">
            <v>裁断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30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30</v>
          </cell>
        </row>
        <row r="70">
          <cell r="AU70">
            <v>0</v>
          </cell>
        </row>
        <row r="70">
          <cell r="AX70">
            <v>23</v>
          </cell>
        </row>
        <row r="71">
          <cell r="B71">
            <v>887</v>
          </cell>
          <cell r="C71" t="str">
            <v>ទេព ចំរើន</v>
          </cell>
          <cell r="D71" t="str">
            <v>TEP CHAMROEUN</v>
          </cell>
          <cell r="E71">
            <v>44314</v>
          </cell>
          <cell r="F71" t="str">
            <v>090702696</v>
          </cell>
          <cell r="G71">
            <v>34885</v>
          </cell>
          <cell r="H71" t="str">
            <v>F</v>
          </cell>
          <cell r="I71" t="str">
            <v>裁断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30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30</v>
          </cell>
        </row>
        <row r="71">
          <cell r="AU71">
            <v>0</v>
          </cell>
        </row>
        <row r="71">
          <cell r="AX71">
            <v>23</v>
          </cell>
        </row>
        <row r="72">
          <cell r="B72">
            <v>1988</v>
          </cell>
          <cell r="C72" t="str">
            <v>នួន សាមិត្ដ</v>
          </cell>
          <cell r="D72" t="str">
            <v>NOUN SAMITH</v>
          </cell>
          <cell r="E72">
            <v>44638</v>
          </cell>
          <cell r="F72">
            <v>90634449</v>
          </cell>
          <cell r="G72">
            <v>30224</v>
          </cell>
          <cell r="H72" t="str">
            <v>F</v>
          </cell>
          <cell r="I72" t="str">
            <v>裁断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30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30</v>
          </cell>
        </row>
        <row r="72">
          <cell r="AU72">
            <v>0</v>
          </cell>
        </row>
        <row r="72">
          <cell r="AX72">
            <v>23</v>
          </cell>
        </row>
        <row r="73">
          <cell r="B73">
            <v>2032</v>
          </cell>
          <cell r="C73" t="str">
            <v>រ៉ី ចាន់ទេវី</v>
          </cell>
          <cell r="D73" t="str">
            <v>REY CHANTEVY</v>
          </cell>
          <cell r="E73">
            <v>44671</v>
          </cell>
          <cell r="F73" t="str">
            <v>090936779</v>
          </cell>
          <cell r="G73">
            <v>37389</v>
          </cell>
          <cell r="H73" t="str">
            <v>F</v>
          </cell>
          <cell r="I73" t="str">
            <v>裁断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30</v>
          </cell>
        </row>
        <row r="73">
          <cell r="AU73">
            <v>0</v>
          </cell>
        </row>
        <row r="73">
          <cell r="AX73">
            <v>23</v>
          </cell>
        </row>
        <row r="74">
          <cell r="B74">
            <v>2034</v>
          </cell>
          <cell r="C74" t="str">
            <v>ពឹម តុលា</v>
          </cell>
          <cell r="D74" t="str">
            <v>POEM TOLA</v>
          </cell>
          <cell r="E74">
            <v>44671</v>
          </cell>
          <cell r="F74" t="str">
            <v>090920816</v>
          </cell>
          <cell r="G74">
            <v>37012</v>
          </cell>
          <cell r="H74" t="str">
            <v>F</v>
          </cell>
          <cell r="I74" t="str">
            <v>裁断</v>
          </cell>
          <cell r="J74">
            <v>0</v>
          </cell>
          <cell r="K74">
            <v>0</v>
          </cell>
          <cell r="L74">
            <v>200</v>
          </cell>
          <cell r="M74">
            <v>7.69230769230769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30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30</v>
          </cell>
        </row>
        <row r="74">
          <cell r="AU74">
            <v>0</v>
          </cell>
        </row>
        <row r="74">
          <cell r="AX74">
            <v>23</v>
          </cell>
        </row>
        <row r="75">
          <cell r="B75">
            <v>1315</v>
          </cell>
          <cell r="C75" t="str">
            <v>ខឹម គៀបឡាង</v>
          </cell>
          <cell r="D75" t="str">
            <v>KHOEM KIEMLANG</v>
          </cell>
          <cell r="E75">
            <v>44497</v>
          </cell>
          <cell r="F75" t="str">
            <v>090907882</v>
          </cell>
          <cell r="G75">
            <v>37047</v>
          </cell>
          <cell r="H75" t="str">
            <v>F</v>
          </cell>
          <cell r="I75" t="str">
            <v>裁断</v>
          </cell>
          <cell r="J75">
            <v>0</v>
          </cell>
          <cell r="K75">
            <v>0</v>
          </cell>
          <cell r="L75">
            <v>200</v>
          </cell>
          <cell r="M75">
            <v>7.69230769230769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30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30</v>
          </cell>
        </row>
        <row r="75">
          <cell r="AU75">
            <v>0</v>
          </cell>
        </row>
        <row r="75">
          <cell r="AX75">
            <v>23</v>
          </cell>
        </row>
        <row r="76">
          <cell r="B76">
            <v>278</v>
          </cell>
          <cell r="C76" t="str">
            <v>គង់ សាម៉េត</v>
          </cell>
          <cell r="D76" t="str">
            <v>KONG SAMET</v>
          </cell>
          <cell r="E76">
            <v>44109</v>
          </cell>
          <cell r="F76" t="str">
            <v>090515305</v>
          </cell>
          <cell r="G76">
            <v>33646</v>
          </cell>
          <cell r="H76" t="str">
            <v>M</v>
          </cell>
          <cell r="I76" t="str">
            <v>裁断</v>
          </cell>
          <cell r="J76">
            <v>0</v>
          </cell>
          <cell r="K76">
            <v>3</v>
          </cell>
          <cell r="L76">
            <v>200</v>
          </cell>
          <cell r="M76">
            <v>7.69230769230769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30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30</v>
          </cell>
        </row>
        <row r="76">
          <cell r="AU76">
            <v>0</v>
          </cell>
        </row>
        <row r="76">
          <cell r="AX76">
            <v>23</v>
          </cell>
        </row>
        <row r="77">
          <cell r="B77">
            <v>2259</v>
          </cell>
          <cell r="C77" t="str">
            <v>រស ផ្កាយ</v>
          </cell>
          <cell r="D77" t="str">
            <v>RUS PHKAY</v>
          </cell>
          <cell r="E77">
            <v>44763</v>
          </cell>
          <cell r="F77" t="str">
            <v>090965842</v>
          </cell>
          <cell r="G77">
            <v>37391</v>
          </cell>
          <cell r="H77" t="str">
            <v>F</v>
          </cell>
          <cell r="I77" t="str">
            <v>裁断</v>
          </cell>
          <cell r="J77">
            <v>0</v>
          </cell>
          <cell r="K77">
            <v>0</v>
          </cell>
          <cell r="L77">
            <v>200</v>
          </cell>
          <cell r="M77">
            <v>7.69230769230769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30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30</v>
          </cell>
        </row>
        <row r="77">
          <cell r="AU77">
            <v>0</v>
          </cell>
        </row>
        <row r="77">
          <cell r="AX77">
            <v>23</v>
          </cell>
        </row>
        <row r="78">
          <cell r="B78">
            <v>1499</v>
          </cell>
          <cell r="C78" t="str">
            <v>ប៉ែន រ៉ាវី</v>
          </cell>
          <cell r="D78" t="str">
            <v>PEN RAVY</v>
          </cell>
          <cell r="E78">
            <v>44564</v>
          </cell>
          <cell r="F78">
            <v>90639156</v>
          </cell>
          <cell r="G78">
            <v>32509</v>
          </cell>
          <cell r="H78" t="str">
            <v>M</v>
          </cell>
          <cell r="I78" t="str">
            <v>裁断</v>
          </cell>
          <cell r="J78">
            <v>0</v>
          </cell>
          <cell r="K78">
            <v>0</v>
          </cell>
          <cell r="L78">
            <v>200</v>
          </cell>
          <cell r="M78">
            <v>7.69230769230769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30</v>
          </cell>
        </row>
        <row r="78">
          <cell r="AU78">
            <v>0</v>
          </cell>
        </row>
        <row r="78">
          <cell r="AX78">
            <v>23</v>
          </cell>
        </row>
        <row r="79">
          <cell r="B79">
            <v>1437</v>
          </cell>
          <cell r="C79" t="str">
            <v>ម៉ៅ សាបាន</v>
          </cell>
          <cell r="D79" t="str">
            <v>MAO SABAN</v>
          </cell>
          <cell r="E79">
            <v>44551</v>
          </cell>
          <cell r="F79">
            <v>90886742</v>
          </cell>
          <cell r="G79">
            <v>36262</v>
          </cell>
          <cell r="H79" t="str">
            <v>F</v>
          </cell>
          <cell r="I79" t="str">
            <v>削皮</v>
          </cell>
          <cell r="J79">
            <v>0</v>
          </cell>
          <cell r="K79">
            <v>0</v>
          </cell>
          <cell r="L79">
            <v>200</v>
          </cell>
          <cell r="M79">
            <v>7.69230769230769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30</v>
          </cell>
        </row>
        <row r="79">
          <cell r="AU79">
            <v>0</v>
          </cell>
        </row>
        <row r="79">
          <cell r="AX79">
            <v>23</v>
          </cell>
        </row>
        <row r="80">
          <cell r="B80">
            <v>1446</v>
          </cell>
          <cell r="C80" t="str">
            <v>យាន រ៉ានី</v>
          </cell>
          <cell r="D80" t="str">
            <v>YEAN RANY </v>
          </cell>
          <cell r="E80">
            <v>44551</v>
          </cell>
          <cell r="F80">
            <v>90957111</v>
          </cell>
          <cell r="G80">
            <v>37817</v>
          </cell>
          <cell r="H80" t="str">
            <v>F</v>
          </cell>
          <cell r="I80" t="str">
            <v>削皮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30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30</v>
          </cell>
        </row>
        <row r="80">
          <cell r="AU80">
            <v>0</v>
          </cell>
        </row>
        <row r="80">
          <cell r="AX80">
            <v>23</v>
          </cell>
        </row>
        <row r="81">
          <cell r="B81">
            <v>1432</v>
          </cell>
          <cell r="C81" t="str">
            <v>រ័ត្ន នី</v>
          </cell>
          <cell r="D81" t="str">
            <v>ROTH NY</v>
          </cell>
          <cell r="E81">
            <v>44551</v>
          </cell>
          <cell r="F81">
            <v>90711558</v>
          </cell>
          <cell r="G81">
            <v>29868</v>
          </cell>
          <cell r="H81" t="str">
            <v>F</v>
          </cell>
          <cell r="I81" t="str">
            <v>削皮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30</v>
          </cell>
        </row>
        <row r="81">
          <cell r="AU81">
            <v>0</v>
          </cell>
        </row>
        <row r="81">
          <cell r="AX81">
            <v>0</v>
          </cell>
        </row>
        <row r="82">
          <cell r="B82">
            <v>495</v>
          </cell>
          <cell r="C82" t="str">
            <v>ហួន រចនា</v>
          </cell>
          <cell r="D82" t="str">
            <v>HOUN RACHNA</v>
          </cell>
          <cell r="E82">
            <v>44130</v>
          </cell>
          <cell r="F82" t="str">
            <v>090560414</v>
          </cell>
          <cell r="G82">
            <v>33033</v>
          </cell>
          <cell r="H82" t="str">
            <v>F</v>
          </cell>
          <cell r="I82" t="str">
            <v>裁断班长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40</v>
          </cell>
          <cell r="AI82">
            <v>0</v>
          </cell>
          <cell r="AJ82">
            <v>80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30</v>
          </cell>
        </row>
        <row r="82">
          <cell r="AU82">
            <v>0</v>
          </cell>
        </row>
        <row r="82">
          <cell r="AX82">
            <v>14</v>
          </cell>
        </row>
        <row r="83">
          <cell r="B83">
            <v>496</v>
          </cell>
          <cell r="C83" t="str">
            <v>ឃុត លីដា</v>
          </cell>
          <cell r="D83" t="str">
            <v>KHUT LIDA</v>
          </cell>
          <cell r="E83">
            <v>44130</v>
          </cell>
          <cell r="F83" t="str">
            <v>090711002</v>
          </cell>
          <cell r="G83">
            <v>35439</v>
          </cell>
          <cell r="H83" t="str">
            <v>M</v>
          </cell>
          <cell r="I83" t="str">
            <v>裁断班长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30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40</v>
          </cell>
          <cell r="AI83">
            <v>0</v>
          </cell>
          <cell r="AJ83">
            <v>30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30</v>
          </cell>
        </row>
        <row r="83">
          <cell r="AU83">
            <v>0</v>
          </cell>
        </row>
        <row r="83">
          <cell r="AX83">
            <v>23</v>
          </cell>
        </row>
        <row r="84">
          <cell r="B84">
            <v>1167</v>
          </cell>
          <cell r="C84" t="str">
            <v>ឯក ចាន់រ៉ា</v>
          </cell>
          <cell r="D84" t="str">
            <v>EK CHANRA</v>
          </cell>
          <cell r="E84">
            <v>44425</v>
          </cell>
          <cell r="F84" t="str">
            <v>090911334</v>
          </cell>
          <cell r="G84">
            <v>31749</v>
          </cell>
          <cell r="H84" t="str">
            <v>F</v>
          </cell>
          <cell r="I84" t="str">
            <v>裁断班长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30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30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30</v>
          </cell>
        </row>
        <row r="84">
          <cell r="AU84">
            <v>0</v>
          </cell>
        </row>
        <row r="84">
          <cell r="AX84">
            <v>23</v>
          </cell>
        </row>
        <row r="85">
          <cell r="B85">
            <v>2060</v>
          </cell>
          <cell r="C85" t="str">
            <v>ប្រាក់ សាវុត</v>
          </cell>
          <cell r="D85" t="str">
            <v>PRAK SAVUTH</v>
          </cell>
          <cell r="E85">
            <v>44684</v>
          </cell>
          <cell r="F85" t="str">
            <v>090726032</v>
          </cell>
          <cell r="G85">
            <v>32696</v>
          </cell>
          <cell r="H85" t="str">
            <v>F</v>
          </cell>
          <cell r="I85" t="str">
            <v>裁断班长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30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40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30</v>
          </cell>
        </row>
        <row r="85">
          <cell r="AU85">
            <v>0</v>
          </cell>
        </row>
        <row r="85">
          <cell r="AX85">
            <v>23</v>
          </cell>
        </row>
        <row r="86">
          <cell r="B86">
            <v>438</v>
          </cell>
          <cell r="C86" t="str">
            <v>សូរ សុខា</v>
          </cell>
          <cell r="D86" t="str">
            <v>SO SOKHA</v>
          </cell>
          <cell r="E86">
            <v>44125</v>
          </cell>
          <cell r="F86" t="str">
            <v>090665269</v>
          </cell>
          <cell r="G86">
            <v>31192</v>
          </cell>
          <cell r="H86" t="str">
            <v>M</v>
          </cell>
          <cell r="I86" t="str">
            <v>裁断班长</v>
          </cell>
          <cell r="J86">
            <v>0</v>
          </cell>
          <cell r="K86">
            <v>3</v>
          </cell>
          <cell r="L86">
            <v>200</v>
          </cell>
          <cell r="M86">
            <v>7.69230769230769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30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40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30</v>
          </cell>
        </row>
        <row r="86">
          <cell r="AU86">
            <v>0</v>
          </cell>
        </row>
        <row r="86">
          <cell r="AX86">
            <v>23</v>
          </cell>
        </row>
        <row r="87">
          <cell r="B87" t="str">
            <v>合计：</v>
          </cell>
          <cell r="C87" t="str">
            <v>裁断</v>
          </cell>
          <cell r="D87">
            <v>46</v>
          </cell>
        </row>
        <row r="87">
          <cell r="L87">
            <v>9200</v>
          </cell>
          <cell r="M87">
            <v>353.846153846153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80</v>
          </cell>
          <cell r="AI87">
            <v>0</v>
          </cell>
          <cell r="AJ87">
            <v>220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1380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1013</v>
          </cell>
        </row>
        <row r="88">
          <cell r="B88">
            <v>285</v>
          </cell>
          <cell r="C88" t="str">
            <v>ពៅ សុផារ៉ា</v>
          </cell>
          <cell r="D88" t="str">
            <v>POV SOPHARA</v>
          </cell>
          <cell r="E88">
            <v>44109</v>
          </cell>
          <cell r="F88" t="str">
            <v>090907002</v>
          </cell>
          <cell r="G88">
            <v>34037</v>
          </cell>
          <cell r="H88" t="str">
            <v>F</v>
          </cell>
          <cell r="I88" t="str">
            <v>成型A线</v>
          </cell>
          <cell r="J88">
            <v>0</v>
          </cell>
          <cell r="K88">
            <v>2</v>
          </cell>
          <cell r="L88">
            <v>200</v>
          </cell>
          <cell r="M88">
            <v>7.69230769230769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30</v>
          </cell>
        </row>
        <row r="88">
          <cell r="AU88">
            <v>0</v>
          </cell>
        </row>
        <row r="88">
          <cell r="AX88">
            <v>17</v>
          </cell>
        </row>
        <row r="89">
          <cell r="B89">
            <v>286</v>
          </cell>
          <cell r="C89" t="str">
            <v>ម៉ៅ ធារី</v>
          </cell>
          <cell r="D89" t="str">
            <v>MAO THEARY</v>
          </cell>
          <cell r="E89">
            <v>44109</v>
          </cell>
          <cell r="F89" t="str">
            <v>090869136</v>
          </cell>
          <cell r="G89">
            <v>35839</v>
          </cell>
          <cell r="H89" t="str">
            <v>F</v>
          </cell>
          <cell r="I89" t="str">
            <v>成型A线</v>
          </cell>
          <cell r="J89">
            <v>1</v>
          </cell>
          <cell r="K89">
            <v>0</v>
          </cell>
          <cell r="L89">
            <v>200</v>
          </cell>
          <cell r="M89">
            <v>7.69230769230769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30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30</v>
          </cell>
        </row>
        <row r="89">
          <cell r="AU89">
            <v>0</v>
          </cell>
        </row>
        <row r="89">
          <cell r="AX89">
            <v>17</v>
          </cell>
        </row>
        <row r="90">
          <cell r="B90">
            <v>292</v>
          </cell>
          <cell r="C90" t="str">
            <v>សេក សុផល</v>
          </cell>
          <cell r="D90" t="str">
            <v>SEK SOPHAL</v>
          </cell>
          <cell r="E90">
            <v>44109</v>
          </cell>
          <cell r="F90" t="str">
            <v>090718999</v>
          </cell>
          <cell r="G90">
            <v>32771</v>
          </cell>
          <cell r="H90" t="str">
            <v>F</v>
          </cell>
          <cell r="I90" t="str">
            <v>成型A线</v>
          </cell>
          <cell r="J90">
            <v>0</v>
          </cell>
          <cell r="K90">
            <v>1</v>
          </cell>
          <cell r="L90">
            <v>200</v>
          </cell>
          <cell r="M90">
            <v>7.69230769230769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30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30</v>
          </cell>
        </row>
        <row r="90">
          <cell r="AU90">
            <v>0</v>
          </cell>
        </row>
        <row r="90">
          <cell r="AX90">
            <v>17</v>
          </cell>
        </row>
        <row r="91">
          <cell r="B91">
            <v>293</v>
          </cell>
          <cell r="C91" t="str">
            <v>ប្រាក់ ផល្លា</v>
          </cell>
          <cell r="D91" t="str">
            <v>PRAK PHROLA</v>
          </cell>
          <cell r="E91">
            <v>44109</v>
          </cell>
          <cell r="F91" t="str">
            <v>090522410</v>
          </cell>
          <cell r="G91">
            <v>34471</v>
          </cell>
          <cell r="H91" t="str">
            <v>F</v>
          </cell>
          <cell r="I91" t="str">
            <v>成型A线</v>
          </cell>
          <cell r="J91">
            <v>0</v>
          </cell>
          <cell r="K91">
            <v>2</v>
          </cell>
          <cell r="L91">
            <v>200</v>
          </cell>
          <cell r="M91">
            <v>7.69230769230769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30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30</v>
          </cell>
        </row>
        <row r="91">
          <cell r="AU91">
            <v>0</v>
          </cell>
        </row>
        <row r="91">
          <cell r="AX91">
            <v>17</v>
          </cell>
        </row>
        <row r="92">
          <cell r="B92">
            <v>296</v>
          </cell>
          <cell r="C92" t="str">
            <v>សុខ ផារ៉ា</v>
          </cell>
          <cell r="D92" t="str">
            <v>SOK PHARA</v>
          </cell>
          <cell r="E92">
            <v>44109</v>
          </cell>
          <cell r="F92" t="str">
            <v>010841337</v>
          </cell>
          <cell r="G92">
            <v>35187</v>
          </cell>
          <cell r="H92" t="str">
            <v>F</v>
          </cell>
          <cell r="I92" t="str">
            <v>成型A线</v>
          </cell>
          <cell r="J92">
            <v>1</v>
          </cell>
          <cell r="K92">
            <v>3</v>
          </cell>
          <cell r="L92">
            <v>200</v>
          </cell>
          <cell r="M92">
            <v>7.69230769230769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30</v>
          </cell>
        </row>
        <row r="92">
          <cell r="AU92">
            <v>0</v>
          </cell>
        </row>
        <row r="92">
          <cell r="AX92">
            <v>17</v>
          </cell>
        </row>
        <row r="93">
          <cell r="B93">
            <v>417</v>
          </cell>
          <cell r="C93" t="str">
            <v>បឿន សាឡន</v>
          </cell>
          <cell r="D93" t="str">
            <v>BOEUN SALORN</v>
          </cell>
          <cell r="E93">
            <v>44123</v>
          </cell>
          <cell r="F93" t="str">
            <v>090608954</v>
          </cell>
          <cell r="G93">
            <v>30608</v>
          </cell>
          <cell r="H93" t="str">
            <v>F</v>
          </cell>
          <cell r="I93" t="str">
            <v>成型A线</v>
          </cell>
          <cell r="J93">
            <v>1</v>
          </cell>
          <cell r="K93">
            <v>1</v>
          </cell>
          <cell r="L93">
            <v>200</v>
          </cell>
          <cell r="M93">
            <v>7.69230769230769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30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30</v>
          </cell>
        </row>
        <row r="93">
          <cell r="AU93">
            <v>0</v>
          </cell>
        </row>
        <row r="93">
          <cell r="AX93">
            <v>17</v>
          </cell>
        </row>
        <row r="94">
          <cell r="B94">
            <v>590</v>
          </cell>
          <cell r="C94" t="str">
            <v>ហែម មន្នីរំដួល</v>
          </cell>
          <cell r="D94" t="str">
            <v>HEM MONNYROMDUOL</v>
          </cell>
          <cell r="E94">
            <v>44155</v>
          </cell>
          <cell r="F94" t="str">
            <v>090924084</v>
          </cell>
          <cell r="G94">
            <v>37454</v>
          </cell>
          <cell r="H94" t="str">
            <v>F</v>
          </cell>
          <cell r="I94" t="str">
            <v>成型A线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30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30</v>
          </cell>
        </row>
        <row r="94">
          <cell r="AU94">
            <v>0</v>
          </cell>
        </row>
        <row r="94">
          <cell r="AX94">
            <v>17</v>
          </cell>
        </row>
        <row r="95">
          <cell r="B95">
            <v>628</v>
          </cell>
          <cell r="C95" t="str">
            <v>ចាន់ សុផៃ</v>
          </cell>
          <cell r="D95" t="str">
            <v>CHAN SOPAL</v>
          </cell>
          <cell r="E95">
            <v>44183</v>
          </cell>
          <cell r="F95" t="str">
            <v>090588331</v>
          </cell>
          <cell r="G95">
            <v>33945</v>
          </cell>
          <cell r="H95" t="str">
            <v>F</v>
          </cell>
          <cell r="I95" t="str">
            <v>成型A线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30</v>
          </cell>
        </row>
        <row r="95">
          <cell r="AU95">
            <v>0</v>
          </cell>
        </row>
        <row r="95">
          <cell r="AX95">
            <v>0</v>
          </cell>
        </row>
        <row r="96">
          <cell r="B96">
            <v>690</v>
          </cell>
          <cell r="C96" t="str">
            <v>ហន ភត្រ្តា</v>
          </cell>
          <cell r="D96" t="str">
            <v>HORN PHEAKTRA</v>
          </cell>
          <cell r="E96">
            <v>44200</v>
          </cell>
          <cell r="F96" t="str">
            <v>090912903</v>
          </cell>
          <cell r="G96">
            <v>37353</v>
          </cell>
          <cell r="H96" t="str">
            <v>F</v>
          </cell>
          <cell r="I96" t="str">
            <v>成型A线</v>
          </cell>
          <cell r="J96">
            <v>0</v>
          </cell>
          <cell r="K96">
            <v>0</v>
          </cell>
          <cell r="L96">
            <v>200</v>
          </cell>
          <cell r="M96">
            <v>7.69230769230769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30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30</v>
          </cell>
        </row>
        <row r="96">
          <cell r="AU96">
            <v>0</v>
          </cell>
        </row>
        <row r="96">
          <cell r="AX96">
            <v>17</v>
          </cell>
        </row>
        <row r="97">
          <cell r="B97">
            <v>381</v>
          </cell>
          <cell r="C97" t="str">
            <v>ចាប សុណា</v>
          </cell>
          <cell r="D97" t="str">
            <v>CHAP SONA</v>
          </cell>
          <cell r="E97">
            <v>44118</v>
          </cell>
          <cell r="F97" t="str">
            <v>090916170</v>
          </cell>
          <cell r="G97">
            <v>37155</v>
          </cell>
          <cell r="H97" t="str">
            <v>F</v>
          </cell>
          <cell r="I97" t="str">
            <v>成型A线</v>
          </cell>
          <cell r="J97">
            <v>0</v>
          </cell>
          <cell r="K97">
            <v>0</v>
          </cell>
          <cell r="L97">
            <v>200</v>
          </cell>
          <cell r="M97">
            <v>7.69230769230769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30</v>
          </cell>
        </row>
        <row r="97">
          <cell r="AU97">
            <v>0</v>
          </cell>
        </row>
        <row r="97">
          <cell r="AX97">
            <v>17</v>
          </cell>
        </row>
        <row r="98">
          <cell r="B98">
            <v>634</v>
          </cell>
          <cell r="C98" t="str">
            <v>កូប អាន់</v>
          </cell>
          <cell r="D98" t="str">
            <v>KOP ANN</v>
          </cell>
          <cell r="E98">
            <v>44184</v>
          </cell>
          <cell r="F98" t="str">
            <v>090897727</v>
          </cell>
          <cell r="G98">
            <v>36894</v>
          </cell>
          <cell r="H98" t="str">
            <v>F</v>
          </cell>
          <cell r="I98" t="str">
            <v>成型A线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30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30</v>
          </cell>
        </row>
        <row r="98">
          <cell r="AU98">
            <v>0</v>
          </cell>
        </row>
        <row r="98">
          <cell r="AX98">
            <v>17</v>
          </cell>
        </row>
        <row r="99">
          <cell r="B99">
            <v>632</v>
          </cell>
          <cell r="C99" t="str">
            <v>នី លីស</v>
          </cell>
          <cell r="D99" t="str">
            <v>MY LIS</v>
          </cell>
          <cell r="E99">
            <v>44184</v>
          </cell>
          <cell r="F99" t="str">
            <v>090918729</v>
          </cell>
          <cell r="G99">
            <v>37194</v>
          </cell>
          <cell r="H99" t="str">
            <v>F</v>
          </cell>
          <cell r="I99" t="str">
            <v>成型A线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30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30</v>
          </cell>
        </row>
        <row r="99">
          <cell r="AU99">
            <v>0</v>
          </cell>
        </row>
        <row r="99">
          <cell r="AX99">
            <v>17</v>
          </cell>
        </row>
        <row r="100">
          <cell r="B100">
            <v>657</v>
          </cell>
          <cell r="C100" t="str">
            <v>ម៉ែន សារុន</v>
          </cell>
          <cell r="D100" t="str">
            <v>MERN SARUN</v>
          </cell>
          <cell r="E100">
            <v>44187</v>
          </cell>
          <cell r="F100" t="str">
            <v>090596107</v>
          </cell>
          <cell r="G100">
            <v>28719</v>
          </cell>
          <cell r="H100" t="str">
            <v>F</v>
          </cell>
          <cell r="I100" t="str">
            <v>成型A线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30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30</v>
          </cell>
        </row>
        <row r="100">
          <cell r="AU100">
            <v>0</v>
          </cell>
        </row>
        <row r="100">
          <cell r="AX100">
            <v>17</v>
          </cell>
        </row>
        <row r="101">
          <cell r="B101">
            <v>938</v>
          </cell>
          <cell r="C101" t="str">
            <v>នួន ផារី</v>
          </cell>
          <cell r="D101" t="str">
            <v>NUON PHARY</v>
          </cell>
          <cell r="E101">
            <v>44328</v>
          </cell>
          <cell r="F101" t="str">
            <v>090888111</v>
          </cell>
          <cell r="G101">
            <v>35678</v>
          </cell>
          <cell r="H101" t="str">
            <v>F</v>
          </cell>
          <cell r="I101" t="str">
            <v>成型A线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30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30</v>
          </cell>
        </row>
        <row r="101">
          <cell r="AU101">
            <v>0</v>
          </cell>
        </row>
        <row r="101">
          <cell r="AX101">
            <v>17</v>
          </cell>
        </row>
        <row r="102">
          <cell r="B102">
            <v>1022</v>
          </cell>
          <cell r="C102" t="str">
            <v>គល់ ដារ៉ូ</v>
          </cell>
          <cell r="D102" t="str">
            <v>KUL DARO</v>
          </cell>
          <cell r="E102">
            <v>44406</v>
          </cell>
          <cell r="F102" t="str">
            <v>090668153</v>
          </cell>
          <cell r="G102">
            <v>35435</v>
          </cell>
          <cell r="H102" t="str">
            <v>M</v>
          </cell>
          <cell r="I102" t="str">
            <v>成型A线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30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30</v>
          </cell>
        </row>
        <row r="102">
          <cell r="AU102">
            <v>0</v>
          </cell>
        </row>
        <row r="102">
          <cell r="AX102">
            <v>17</v>
          </cell>
        </row>
        <row r="103">
          <cell r="B103">
            <v>695</v>
          </cell>
          <cell r="C103" t="str">
            <v>ស្រីហម បុប្ផា</v>
          </cell>
          <cell r="D103" t="str">
            <v>SREYHORM BOPHA</v>
          </cell>
          <cell r="E103">
            <v>44200</v>
          </cell>
          <cell r="F103" t="str">
            <v>090515842</v>
          </cell>
          <cell r="G103">
            <v>32304</v>
          </cell>
          <cell r="H103" t="str">
            <v>M</v>
          </cell>
          <cell r="I103" t="str">
            <v>成型A线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30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30</v>
          </cell>
        </row>
        <row r="103">
          <cell r="AU103">
            <v>0</v>
          </cell>
        </row>
        <row r="103">
          <cell r="AX103">
            <v>17</v>
          </cell>
        </row>
        <row r="104">
          <cell r="B104">
            <v>708</v>
          </cell>
          <cell r="C104" t="str">
            <v>មុំ សារុន</v>
          </cell>
          <cell r="D104" t="str">
            <v>MOM SARUN</v>
          </cell>
          <cell r="E104">
            <v>44214</v>
          </cell>
          <cell r="F104" t="str">
            <v>090813479</v>
          </cell>
          <cell r="G104" t="str">
            <v>18/7/1985</v>
          </cell>
          <cell r="H104" t="str">
            <v>M</v>
          </cell>
          <cell r="I104" t="str">
            <v>成型A线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30</v>
          </cell>
        </row>
        <row r="104">
          <cell r="AU104">
            <v>0</v>
          </cell>
        </row>
        <row r="104">
          <cell r="AX104">
            <v>17</v>
          </cell>
        </row>
        <row r="105">
          <cell r="B105">
            <v>1471</v>
          </cell>
          <cell r="C105" t="str">
            <v>សៅ ណាវី</v>
          </cell>
          <cell r="D105" t="str">
            <v>SAO NAVY</v>
          </cell>
          <cell r="E105">
            <v>44551</v>
          </cell>
          <cell r="F105">
            <v>90675031</v>
          </cell>
          <cell r="G105">
            <v>29774</v>
          </cell>
          <cell r="H105" t="str">
            <v>F</v>
          </cell>
          <cell r="I105" t="str">
            <v>成型A线</v>
          </cell>
          <cell r="J105">
            <v>0</v>
          </cell>
          <cell r="K105">
            <v>0</v>
          </cell>
          <cell r="L105">
            <v>200</v>
          </cell>
          <cell r="M105">
            <v>7.69230769230769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30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30</v>
          </cell>
        </row>
        <row r="105">
          <cell r="AU105">
            <v>0</v>
          </cell>
        </row>
        <row r="105">
          <cell r="AX105">
            <v>17</v>
          </cell>
        </row>
        <row r="106">
          <cell r="B106">
            <v>1739</v>
          </cell>
          <cell r="C106" t="str">
            <v>កូប ស្រីណា</v>
          </cell>
          <cell r="D106" t="str">
            <v>KOP SREYNA</v>
          </cell>
          <cell r="E106">
            <v>44589</v>
          </cell>
          <cell r="F106">
            <v>90958363</v>
          </cell>
          <cell r="G106">
            <v>37531</v>
          </cell>
          <cell r="H106" t="str">
            <v>F</v>
          </cell>
          <cell r="I106" t="str">
            <v>成型A线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30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30</v>
          </cell>
        </row>
        <row r="106">
          <cell r="AU106">
            <v>0</v>
          </cell>
        </row>
        <row r="106">
          <cell r="AX106">
            <v>17</v>
          </cell>
        </row>
        <row r="107">
          <cell r="B107">
            <v>1217</v>
          </cell>
          <cell r="C107" t="str">
            <v>កែវ ដេត</v>
          </cell>
          <cell r="D107" t="str">
            <v>KEO DET</v>
          </cell>
          <cell r="E107">
            <v>44467</v>
          </cell>
          <cell r="F107" t="str">
            <v>090611734</v>
          </cell>
          <cell r="G107">
            <v>28844</v>
          </cell>
          <cell r="H107" t="str">
            <v>F</v>
          </cell>
          <cell r="I107" t="str">
            <v>成型A线</v>
          </cell>
          <cell r="J107">
            <v>0</v>
          </cell>
          <cell r="K107">
            <v>0</v>
          </cell>
          <cell r="L107">
            <v>200</v>
          </cell>
          <cell r="M107">
            <v>7.69230769230769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30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30</v>
          </cell>
        </row>
        <row r="107">
          <cell r="AU107">
            <v>0</v>
          </cell>
        </row>
        <row r="107">
          <cell r="AX107">
            <v>17</v>
          </cell>
        </row>
        <row r="108">
          <cell r="B108">
            <v>2045</v>
          </cell>
          <cell r="C108" t="str">
            <v>ចាប ពៅ</v>
          </cell>
          <cell r="D108" t="str">
            <v>CHAB POV</v>
          </cell>
          <cell r="E108">
            <v>44677</v>
          </cell>
          <cell r="F108" t="str">
            <v>090878804</v>
          </cell>
          <cell r="G108">
            <v>36747</v>
          </cell>
          <cell r="H108" t="str">
            <v>F</v>
          </cell>
          <cell r="I108" t="str">
            <v>成型A线</v>
          </cell>
          <cell r="J108">
            <v>0</v>
          </cell>
          <cell r="K108">
            <v>0</v>
          </cell>
          <cell r="L108">
            <v>200</v>
          </cell>
          <cell r="M108">
            <v>7.69230769230769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30</v>
          </cell>
        </row>
        <row r="108">
          <cell r="AU108">
            <v>0</v>
          </cell>
        </row>
        <row r="108">
          <cell r="AX108">
            <v>17</v>
          </cell>
        </row>
        <row r="109">
          <cell r="B109">
            <v>2217</v>
          </cell>
          <cell r="C109" t="str">
            <v>ឡុង កញ្ញា</v>
          </cell>
          <cell r="D109" t="str">
            <v>LONG KANHA</v>
          </cell>
          <cell r="E109">
            <v>44741</v>
          </cell>
          <cell r="F109" t="str">
            <v>090890189</v>
          </cell>
          <cell r="G109">
            <v>37744</v>
          </cell>
          <cell r="H109" t="str">
            <v>F</v>
          </cell>
          <cell r="I109" t="str">
            <v>成型A线</v>
          </cell>
          <cell r="J109">
            <v>0</v>
          </cell>
          <cell r="K109">
            <v>0</v>
          </cell>
          <cell r="L109">
            <v>200</v>
          </cell>
          <cell r="M109">
            <v>7.69230769230769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30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30</v>
          </cell>
        </row>
        <row r="109">
          <cell r="AU109">
            <v>0</v>
          </cell>
        </row>
        <row r="109">
          <cell r="AX109">
            <v>17</v>
          </cell>
        </row>
        <row r="110">
          <cell r="B110">
            <v>707</v>
          </cell>
          <cell r="C110" t="str">
            <v>ចាន់ ស៊ាឡេង</v>
          </cell>
          <cell r="D110" t="str">
            <v>CHAN SEAKLENG</v>
          </cell>
          <cell r="E110">
            <v>44214</v>
          </cell>
          <cell r="F110" t="str">
            <v>160543362</v>
          </cell>
          <cell r="G110">
            <v>36928</v>
          </cell>
          <cell r="H110" t="str">
            <v>F</v>
          </cell>
          <cell r="I110" t="str">
            <v>成型A线</v>
          </cell>
          <cell r="J110">
            <v>0</v>
          </cell>
          <cell r="K110">
            <v>0</v>
          </cell>
          <cell r="L110">
            <v>200</v>
          </cell>
          <cell r="M110">
            <v>7.69230769230769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30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30</v>
          </cell>
        </row>
        <row r="110">
          <cell r="AU110">
            <v>0</v>
          </cell>
        </row>
        <row r="110">
          <cell r="AX110">
            <v>17</v>
          </cell>
        </row>
        <row r="111">
          <cell r="B111" t="str">
            <v>合计：</v>
          </cell>
          <cell r="C111" t="str">
            <v>成型A线</v>
          </cell>
          <cell r="D111">
            <v>23</v>
          </cell>
        </row>
        <row r="111">
          <cell r="L111">
            <v>4600</v>
          </cell>
          <cell r="M111">
            <v>176.923076923077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690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690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374</v>
          </cell>
        </row>
        <row r="112">
          <cell r="B112">
            <v>220</v>
          </cell>
          <cell r="C112" t="str">
            <v>ផុន ធានី</v>
          </cell>
          <cell r="D112" t="str">
            <v>PHON THEANY</v>
          </cell>
          <cell r="E112">
            <v>44081</v>
          </cell>
          <cell r="F112" t="str">
            <v>051126349</v>
          </cell>
          <cell r="G112">
            <v>34762</v>
          </cell>
          <cell r="H112" t="str">
            <v>M</v>
          </cell>
          <cell r="I112" t="str">
            <v>成型B线</v>
          </cell>
          <cell r="J112">
            <v>0</v>
          </cell>
          <cell r="K112">
            <v>1</v>
          </cell>
          <cell r="L112">
            <v>200</v>
          </cell>
          <cell r="M112">
            <v>7.69230769230769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30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30</v>
          </cell>
        </row>
        <row r="112">
          <cell r="AU112">
            <v>0</v>
          </cell>
        </row>
        <row r="112">
          <cell r="AX112">
            <v>17</v>
          </cell>
        </row>
        <row r="113">
          <cell r="B113">
            <v>223</v>
          </cell>
          <cell r="C113" t="str">
            <v>ញ៉េប គន្ធា</v>
          </cell>
          <cell r="D113" t="str">
            <v>NHEB KUNTHEA</v>
          </cell>
          <cell r="E113">
            <v>44081</v>
          </cell>
          <cell r="F113" t="str">
            <v>020956426</v>
          </cell>
          <cell r="G113">
            <v>35286</v>
          </cell>
          <cell r="H113" t="str">
            <v>F</v>
          </cell>
          <cell r="I113" t="str">
            <v>成型B线</v>
          </cell>
          <cell r="J113">
            <v>0</v>
          </cell>
          <cell r="K113">
            <v>1</v>
          </cell>
          <cell r="L113">
            <v>200</v>
          </cell>
          <cell r="M113">
            <v>7.69230769230769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30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30</v>
          </cell>
        </row>
        <row r="113">
          <cell r="AU113">
            <v>0</v>
          </cell>
        </row>
        <row r="113">
          <cell r="AX113">
            <v>17</v>
          </cell>
        </row>
        <row r="114">
          <cell r="B114">
            <v>233</v>
          </cell>
          <cell r="C114" t="str">
            <v>ជា សាម៉ាលី</v>
          </cell>
          <cell r="D114" t="str">
            <v>CHEA SAMALY</v>
          </cell>
          <cell r="E114">
            <v>44081</v>
          </cell>
          <cell r="F114" t="str">
            <v>090832933</v>
          </cell>
          <cell r="G114">
            <v>32980</v>
          </cell>
          <cell r="H114" t="str">
            <v>M</v>
          </cell>
          <cell r="I114" t="str">
            <v>成型B线</v>
          </cell>
          <cell r="J114">
            <v>0</v>
          </cell>
          <cell r="K114">
            <v>0</v>
          </cell>
          <cell r="L114">
            <v>200</v>
          </cell>
          <cell r="M114">
            <v>7.69230769230769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30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30</v>
          </cell>
        </row>
        <row r="114">
          <cell r="AU114">
            <v>0</v>
          </cell>
        </row>
        <row r="114">
          <cell r="AX114">
            <v>17</v>
          </cell>
        </row>
        <row r="115">
          <cell r="B115">
            <v>238</v>
          </cell>
          <cell r="C115" t="str">
            <v>កែវ សុជាតិ</v>
          </cell>
          <cell r="D115" t="str">
            <v>KEO SOCHEAT</v>
          </cell>
          <cell r="E115">
            <v>44081</v>
          </cell>
          <cell r="F115" t="str">
            <v>051158025</v>
          </cell>
          <cell r="G115">
            <v>36170</v>
          </cell>
          <cell r="H115" t="str">
            <v>M</v>
          </cell>
          <cell r="I115" t="str">
            <v>成型B线</v>
          </cell>
          <cell r="J115">
            <v>0</v>
          </cell>
          <cell r="K115">
            <v>1</v>
          </cell>
          <cell r="L115">
            <v>200</v>
          </cell>
          <cell r="M115">
            <v>7.69230769230769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30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30</v>
          </cell>
        </row>
        <row r="115">
          <cell r="AU115">
            <v>0</v>
          </cell>
        </row>
        <row r="115">
          <cell r="AX115">
            <v>17</v>
          </cell>
        </row>
        <row r="116">
          <cell r="B116">
            <v>270</v>
          </cell>
          <cell r="C116" t="str">
            <v>ស៊ុំ ស្រីម៉ា</v>
          </cell>
          <cell r="D116" t="str">
            <v>SUM SREYMA</v>
          </cell>
          <cell r="E116">
            <v>44103</v>
          </cell>
          <cell r="F116" t="str">
            <v>090746882</v>
          </cell>
          <cell r="G116">
            <v>31505</v>
          </cell>
          <cell r="H116" t="str">
            <v>F</v>
          </cell>
          <cell r="I116" t="str">
            <v>成型B线</v>
          </cell>
          <cell r="J116">
            <v>0</v>
          </cell>
          <cell r="K116">
            <v>5</v>
          </cell>
          <cell r="L116">
            <v>200</v>
          </cell>
          <cell r="M116">
            <v>7.69230769230769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30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30</v>
          </cell>
        </row>
        <row r="116">
          <cell r="AU116">
            <v>0</v>
          </cell>
        </row>
        <row r="116">
          <cell r="AX116">
            <v>17</v>
          </cell>
        </row>
        <row r="117">
          <cell r="B117">
            <v>271</v>
          </cell>
          <cell r="C117" t="str">
            <v>ម៉ន សាមី</v>
          </cell>
          <cell r="D117" t="str">
            <v>MON SAMY</v>
          </cell>
          <cell r="E117">
            <v>44103</v>
          </cell>
          <cell r="F117" t="str">
            <v>090480985</v>
          </cell>
          <cell r="G117">
            <v>34074</v>
          </cell>
          <cell r="H117" t="str">
            <v>F</v>
          </cell>
          <cell r="I117" t="str">
            <v>成型B线</v>
          </cell>
          <cell r="J117">
            <v>0</v>
          </cell>
          <cell r="K117">
            <v>2</v>
          </cell>
          <cell r="L117">
            <v>200</v>
          </cell>
          <cell r="M117">
            <v>7.69230769230769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30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30</v>
          </cell>
        </row>
        <row r="117">
          <cell r="AU117">
            <v>0</v>
          </cell>
        </row>
        <row r="117">
          <cell r="AX117">
            <v>17</v>
          </cell>
        </row>
        <row r="118">
          <cell r="B118">
            <v>288</v>
          </cell>
          <cell r="C118" t="str">
            <v>ឆាន់ ស្រីអូន</v>
          </cell>
          <cell r="D118" t="str">
            <v>CHHAN SREY AUN</v>
          </cell>
          <cell r="E118">
            <v>44109</v>
          </cell>
          <cell r="F118" t="str">
            <v>090888187</v>
          </cell>
          <cell r="G118">
            <v>33391</v>
          </cell>
          <cell r="H118" t="str">
            <v>F</v>
          </cell>
          <cell r="I118" t="str">
            <v>成型B线</v>
          </cell>
          <cell r="J118">
            <v>1</v>
          </cell>
          <cell r="K118">
            <v>2</v>
          </cell>
          <cell r="L118">
            <v>200</v>
          </cell>
          <cell r="M118">
            <v>7.69230769230769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30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30</v>
          </cell>
        </row>
        <row r="118">
          <cell r="AU118">
            <v>0</v>
          </cell>
        </row>
        <row r="118">
          <cell r="AX118">
            <v>17</v>
          </cell>
        </row>
        <row r="119">
          <cell r="B119">
            <v>422</v>
          </cell>
          <cell r="C119" t="str">
            <v>ដាំ គង់</v>
          </cell>
          <cell r="D119" t="str">
            <v>DAM KUNG</v>
          </cell>
          <cell r="E119">
            <v>44123</v>
          </cell>
          <cell r="F119" t="str">
            <v>090663508</v>
          </cell>
          <cell r="G119">
            <v>36557</v>
          </cell>
          <cell r="H119" t="str">
            <v>F</v>
          </cell>
          <cell r="I119" t="str">
            <v>成型B线</v>
          </cell>
          <cell r="J119">
            <v>0</v>
          </cell>
          <cell r="K119">
            <v>1</v>
          </cell>
          <cell r="L119">
            <v>200</v>
          </cell>
          <cell r="M119">
            <v>7.69230769230769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30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30</v>
          </cell>
        </row>
        <row r="119">
          <cell r="AU119">
            <v>0</v>
          </cell>
        </row>
        <row r="119">
          <cell r="AX119">
            <v>17</v>
          </cell>
        </row>
        <row r="120">
          <cell r="B120">
            <v>424</v>
          </cell>
          <cell r="C120" t="str">
            <v>ព្រុំ ចន្រ្ទា</v>
          </cell>
          <cell r="D120" t="str">
            <v>PRUM CHANTREA</v>
          </cell>
          <cell r="E120">
            <v>44123</v>
          </cell>
          <cell r="F120" t="str">
            <v>090579955</v>
          </cell>
          <cell r="G120">
            <v>32364</v>
          </cell>
          <cell r="H120" t="str">
            <v>F</v>
          </cell>
          <cell r="I120" t="str">
            <v>成型B线</v>
          </cell>
          <cell r="J120">
            <v>0</v>
          </cell>
          <cell r="K120">
            <v>2</v>
          </cell>
          <cell r="L120">
            <v>200</v>
          </cell>
          <cell r="M120">
            <v>7.69230769230769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30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30</v>
          </cell>
        </row>
        <row r="120">
          <cell r="AU120">
            <v>0</v>
          </cell>
        </row>
        <row r="120">
          <cell r="AX120">
            <v>17</v>
          </cell>
        </row>
        <row r="121">
          <cell r="B121">
            <v>473</v>
          </cell>
          <cell r="C121" t="str">
            <v>យិន វន្តា</v>
          </cell>
          <cell r="D121" t="str">
            <v>YIN VANDA</v>
          </cell>
          <cell r="E121">
            <v>44131</v>
          </cell>
          <cell r="F121" t="str">
            <v>090752174</v>
          </cell>
          <cell r="G121">
            <v>32513</v>
          </cell>
          <cell r="H121" t="str">
            <v>M</v>
          </cell>
          <cell r="I121" t="str">
            <v>成型B线</v>
          </cell>
          <cell r="J121">
            <v>0</v>
          </cell>
          <cell r="K121">
            <v>2</v>
          </cell>
          <cell r="L121">
            <v>200</v>
          </cell>
          <cell r="M121">
            <v>7.69230769230769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30</v>
          </cell>
        </row>
        <row r="121">
          <cell r="AU121">
            <v>0</v>
          </cell>
        </row>
        <row r="121">
          <cell r="AX121">
            <v>17</v>
          </cell>
        </row>
        <row r="122">
          <cell r="B122">
            <v>589</v>
          </cell>
          <cell r="C122" t="str">
            <v>សេក ខ្លី</v>
          </cell>
          <cell r="D122" t="str">
            <v>SEK KLEY</v>
          </cell>
          <cell r="E122">
            <v>44155</v>
          </cell>
          <cell r="F122" t="str">
            <v>09708333</v>
          </cell>
          <cell r="G122">
            <v>31963</v>
          </cell>
          <cell r="H122" t="str">
            <v>F</v>
          </cell>
          <cell r="I122" t="str">
            <v>成型B线</v>
          </cell>
          <cell r="J122">
            <v>0</v>
          </cell>
          <cell r="K122">
            <v>2</v>
          </cell>
          <cell r="L122">
            <v>200</v>
          </cell>
          <cell r="M122">
            <v>7.69230769230769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30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30</v>
          </cell>
        </row>
        <row r="122">
          <cell r="AU122">
            <v>0</v>
          </cell>
        </row>
        <row r="122">
          <cell r="AX122">
            <v>17</v>
          </cell>
        </row>
        <row r="123">
          <cell r="B123">
            <v>661</v>
          </cell>
          <cell r="C123" t="str">
            <v>ម៉ាក់ វន្ឌី</v>
          </cell>
          <cell r="D123" t="str">
            <v>MATT VANDY</v>
          </cell>
          <cell r="E123">
            <v>44188</v>
          </cell>
          <cell r="F123" t="str">
            <v>090906014</v>
          </cell>
          <cell r="G123">
            <v>37569</v>
          </cell>
          <cell r="H123" t="str">
            <v>F</v>
          </cell>
          <cell r="I123" t="str">
            <v>成型B线</v>
          </cell>
          <cell r="J123">
            <v>0</v>
          </cell>
          <cell r="K123">
            <v>0</v>
          </cell>
          <cell r="L123">
            <v>200</v>
          </cell>
          <cell r="M123">
            <v>7.69230769230769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30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30</v>
          </cell>
        </row>
        <row r="123">
          <cell r="AU123">
            <v>0</v>
          </cell>
        </row>
        <row r="123">
          <cell r="AX123">
            <v>17</v>
          </cell>
        </row>
        <row r="124">
          <cell r="B124">
            <v>901</v>
          </cell>
          <cell r="C124" t="str">
            <v> ឃួន ជាតិ</v>
          </cell>
          <cell r="D124" t="str">
            <v>KHOUN CHEAT</v>
          </cell>
          <cell r="E124">
            <v>44321</v>
          </cell>
          <cell r="F124" t="str">
            <v>051344448</v>
          </cell>
          <cell r="G124">
            <v>34492</v>
          </cell>
          <cell r="H124" t="str">
            <v>M</v>
          </cell>
          <cell r="I124" t="str">
            <v>成型B线</v>
          </cell>
          <cell r="J124">
            <v>0</v>
          </cell>
          <cell r="K124">
            <v>0</v>
          </cell>
          <cell r="L124">
            <v>200</v>
          </cell>
          <cell r="M124">
            <v>7.69230769230769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30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30</v>
          </cell>
        </row>
        <row r="124">
          <cell r="AU124">
            <v>0</v>
          </cell>
        </row>
        <row r="124">
          <cell r="AX124">
            <v>17</v>
          </cell>
        </row>
        <row r="125">
          <cell r="B125">
            <v>987</v>
          </cell>
          <cell r="C125" t="str">
            <v>នៅ រដ្ឋា</v>
          </cell>
          <cell r="D125" t="str">
            <v>NOV RATHA</v>
          </cell>
          <cell r="E125">
            <v>44398</v>
          </cell>
          <cell r="F125" t="str">
            <v>090748361</v>
          </cell>
          <cell r="G125">
            <v>29501</v>
          </cell>
          <cell r="H125" t="str">
            <v>F</v>
          </cell>
          <cell r="I125" t="str">
            <v>成型B线</v>
          </cell>
          <cell r="J125">
            <v>0</v>
          </cell>
          <cell r="K125">
            <v>0</v>
          </cell>
          <cell r="L125">
            <v>200</v>
          </cell>
          <cell r="M125">
            <v>7.69230769230769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30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30</v>
          </cell>
        </row>
        <row r="125">
          <cell r="AU125">
            <v>0</v>
          </cell>
        </row>
        <row r="125">
          <cell r="AX125">
            <v>17</v>
          </cell>
        </row>
        <row r="126">
          <cell r="B126">
            <v>1337</v>
          </cell>
          <cell r="C126" t="str">
            <v>ផា ភាព</v>
          </cell>
          <cell r="D126" t="str">
            <v>PHA PHEAP</v>
          </cell>
          <cell r="E126">
            <v>44503</v>
          </cell>
          <cell r="F126">
            <v>90650298</v>
          </cell>
          <cell r="G126">
            <v>29068</v>
          </cell>
          <cell r="H126" t="str">
            <v>M</v>
          </cell>
          <cell r="I126" t="str">
            <v>成型B线</v>
          </cell>
          <cell r="J126">
            <v>0</v>
          </cell>
          <cell r="K126">
            <v>0</v>
          </cell>
          <cell r="L126">
            <v>200</v>
          </cell>
          <cell r="M126">
            <v>7.69230769230769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30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30</v>
          </cell>
        </row>
        <row r="126">
          <cell r="AU126">
            <v>0</v>
          </cell>
        </row>
        <row r="126">
          <cell r="AX126">
            <v>17</v>
          </cell>
        </row>
        <row r="127">
          <cell r="B127">
            <v>1474</v>
          </cell>
          <cell r="C127" t="str">
            <v>កែវ សំណាង</v>
          </cell>
          <cell r="D127" t="str">
            <v>KEO SAMNANG</v>
          </cell>
          <cell r="E127">
            <v>44552</v>
          </cell>
          <cell r="F127">
            <v>90954046</v>
          </cell>
          <cell r="G127">
            <v>37633</v>
          </cell>
          <cell r="H127" t="str">
            <v>F</v>
          </cell>
          <cell r="I127" t="str">
            <v>成型B线</v>
          </cell>
          <cell r="J127">
            <v>0</v>
          </cell>
          <cell r="K127">
            <v>0</v>
          </cell>
          <cell r="L127">
            <v>200</v>
          </cell>
          <cell r="M127">
            <v>7.69230769230769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30</v>
          </cell>
        </row>
        <row r="127">
          <cell r="AU127">
            <v>0</v>
          </cell>
        </row>
        <row r="127">
          <cell r="AX127">
            <v>17</v>
          </cell>
        </row>
        <row r="128">
          <cell r="B128">
            <v>1444</v>
          </cell>
          <cell r="C128" t="str">
            <v>វៀន ស្រីនា</v>
          </cell>
          <cell r="D128" t="str">
            <v>VIEN SREYNEA</v>
          </cell>
          <cell r="E128">
            <v>44551</v>
          </cell>
          <cell r="F128">
            <v>90955378</v>
          </cell>
          <cell r="G128">
            <v>37441</v>
          </cell>
          <cell r="H128" t="str">
            <v>F</v>
          </cell>
          <cell r="I128" t="str">
            <v>成型B线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30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30</v>
          </cell>
        </row>
        <row r="128">
          <cell r="AU128">
            <v>0</v>
          </cell>
        </row>
        <row r="128">
          <cell r="AX128">
            <v>17</v>
          </cell>
        </row>
        <row r="129">
          <cell r="B129">
            <v>1431</v>
          </cell>
          <cell r="C129" t="str">
            <v>ជិក ស្រីវិ</v>
          </cell>
          <cell r="D129" t="str">
            <v>CHEK SREYVI</v>
          </cell>
          <cell r="E129">
            <v>44551</v>
          </cell>
          <cell r="F129">
            <v>90956203</v>
          </cell>
          <cell r="G129">
            <v>37826</v>
          </cell>
          <cell r="H129" t="str">
            <v>F</v>
          </cell>
          <cell r="I129" t="str">
            <v>成型B线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30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30</v>
          </cell>
        </row>
        <row r="129">
          <cell r="AU129">
            <v>0</v>
          </cell>
        </row>
        <row r="129">
          <cell r="AX129">
            <v>17</v>
          </cell>
        </row>
        <row r="130">
          <cell r="B130">
            <v>1621</v>
          </cell>
          <cell r="C130" t="str">
            <v>ឥន សម្ភស្ស</v>
          </cell>
          <cell r="D130" t="str">
            <v>EN SAMPHORS</v>
          </cell>
          <cell r="E130">
            <v>44579</v>
          </cell>
          <cell r="F130">
            <v>90765855</v>
          </cell>
          <cell r="G130">
            <v>33592</v>
          </cell>
          <cell r="H130" t="str">
            <v>F</v>
          </cell>
          <cell r="I130" t="str">
            <v>成型B线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30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30</v>
          </cell>
        </row>
        <row r="130">
          <cell r="AU130">
            <v>0</v>
          </cell>
        </row>
        <row r="130">
          <cell r="AX130">
            <v>17</v>
          </cell>
        </row>
        <row r="131">
          <cell r="B131">
            <v>1910</v>
          </cell>
          <cell r="C131" t="str">
            <v>រ៉ន រុងយ៉ា</v>
          </cell>
          <cell r="D131" t="str">
            <v>RON RONGYA</v>
          </cell>
          <cell r="E131">
            <v>44624</v>
          </cell>
          <cell r="F131">
            <v>90959820</v>
          </cell>
          <cell r="G131">
            <v>38001</v>
          </cell>
          <cell r="H131" t="str">
            <v>F</v>
          </cell>
          <cell r="I131" t="str">
            <v>成型B线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30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30</v>
          </cell>
        </row>
        <row r="131">
          <cell r="AU131">
            <v>0</v>
          </cell>
        </row>
        <row r="131">
          <cell r="AX131">
            <v>17</v>
          </cell>
        </row>
        <row r="132">
          <cell r="B132">
            <v>1911</v>
          </cell>
          <cell r="C132" t="str">
            <v>លី ម៉ាលីស</v>
          </cell>
          <cell r="D132" t="str">
            <v>LY MALIS</v>
          </cell>
          <cell r="E132">
            <v>44624</v>
          </cell>
          <cell r="F132">
            <v>90944344</v>
          </cell>
          <cell r="G132">
            <v>37651</v>
          </cell>
          <cell r="H132" t="str">
            <v>F</v>
          </cell>
          <cell r="I132" t="str">
            <v>成型B线</v>
          </cell>
          <cell r="J132">
            <v>0</v>
          </cell>
          <cell r="K132">
            <v>0</v>
          </cell>
          <cell r="L132">
            <v>200</v>
          </cell>
          <cell r="M132">
            <v>7.69230769230769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30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30</v>
          </cell>
        </row>
        <row r="132">
          <cell r="AU132">
            <v>0</v>
          </cell>
        </row>
        <row r="132">
          <cell r="AX132">
            <v>17</v>
          </cell>
        </row>
        <row r="133">
          <cell r="B133">
            <v>1926</v>
          </cell>
          <cell r="C133" t="str">
            <v>នូ ផល្លា</v>
          </cell>
          <cell r="D133" t="str">
            <v>NOU PHALLA</v>
          </cell>
          <cell r="E133">
            <v>44625</v>
          </cell>
          <cell r="F133">
            <v>90921096</v>
          </cell>
          <cell r="G133">
            <v>38118</v>
          </cell>
          <cell r="H133" t="str">
            <v>F</v>
          </cell>
          <cell r="I133" t="str">
            <v>成型B线</v>
          </cell>
          <cell r="J133">
            <v>0</v>
          </cell>
          <cell r="K133">
            <v>0</v>
          </cell>
          <cell r="L133">
            <v>200</v>
          </cell>
          <cell r="M133">
            <v>7.69230769230769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30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30</v>
          </cell>
        </row>
        <row r="133">
          <cell r="AU133">
            <v>0</v>
          </cell>
        </row>
        <row r="133">
          <cell r="AX133">
            <v>17</v>
          </cell>
        </row>
        <row r="134">
          <cell r="B134">
            <v>1946</v>
          </cell>
          <cell r="C134" t="str">
            <v>ស សុផា</v>
          </cell>
          <cell r="D134" t="str">
            <v>SOR SOPHA</v>
          </cell>
          <cell r="E134">
            <v>44629</v>
          </cell>
          <cell r="F134">
            <v>90951545</v>
          </cell>
          <cell r="G134">
            <v>37676</v>
          </cell>
          <cell r="H134" t="str">
            <v>M</v>
          </cell>
          <cell r="I134" t="str">
            <v>成型B线</v>
          </cell>
          <cell r="J134">
            <v>0</v>
          </cell>
          <cell r="K134">
            <v>0</v>
          </cell>
          <cell r="L134">
            <v>200</v>
          </cell>
          <cell r="M134">
            <v>7.69230769230769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30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30</v>
          </cell>
        </row>
        <row r="134">
          <cell r="AU134">
            <v>0</v>
          </cell>
        </row>
        <row r="134">
          <cell r="AX134">
            <v>17</v>
          </cell>
        </row>
        <row r="135">
          <cell r="B135">
            <v>1958</v>
          </cell>
          <cell r="C135" t="str">
            <v>ពេជ សាអែម</v>
          </cell>
          <cell r="D135" t="str">
            <v>PICH SAEM</v>
          </cell>
          <cell r="E135">
            <v>44630</v>
          </cell>
          <cell r="F135">
            <v>90602025</v>
          </cell>
          <cell r="G135">
            <v>34717</v>
          </cell>
          <cell r="H135" t="str">
            <v>F</v>
          </cell>
          <cell r="I135" t="str">
            <v>成型B线</v>
          </cell>
          <cell r="J135">
            <v>0</v>
          </cell>
          <cell r="K135">
            <v>0</v>
          </cell>
          <cell r="L135">
            <v>200</v>
          </cell>
          <cell r="M135">
            <v>7.69230769230769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30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30</v>
          </cell>
        </row>
        <row r="135">
          <cell r="AU135">
            <v>0</v>
          </cell>
        </row>
        <row r="135">
          <cell r="AX135">
            <v>17</v>
          </cell>
        </row>
        <row r="136">
          <cell r="B136">
            <v>2038</v>
          </cell>
          <cell r="C136" t="str">
            <v>សុង វុទ្ធី</v>
          </cell>
          <cell r="D136" t="str">
            <v>SONG VUTHY</v>
          </cell>
          <cell r="E136">
            <v>44672</v>
          </cell>
          <cell r="F136" t="str">
            <v>010918677</v>
          </cell>
          <cell r="G136">
            <v>35835</v>
          </cell>
          <cell r="H136" t="str">
            <v>M</v>
          </cell>
          <cell r="I136" t="str">
            <v>成型B线</v>
          </cell>
          <cell r="J136">
            <v>0</v>
          </cell>
          <cell r="K136">
            <v>0</v>
          </cell>
          <cell r="L136">
            <v>200</v>
          </cell>
          <cell r="M136">
            <v>7.69230769230769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30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30</v>
          </cell>
        </row>
        <row r="136">
          <cell r="AU136">
            <v>0</v>
          </cell>
        </row>
        <row r="136">
          <cell r="AX136">
            <v>17</v>
          </cell>
        </row>
        <row r="137">
          <cell r="B137">
            <v>1041</v>
          </cell>
          <cell r="C137" t="str">
            <v>ភឿន សាបាន</v>
          </cell>
          <cell r="D137" t="str">
            <v>PHOEUNG SABAN</v>
          </cell>
          <cell r="E137">
            <v>44412</v>
          </cell>
          <cell r="F137" t="str">
            <v>090573317</v>
          </cell>
          <cell r="G137">
            <v>28899</v>
          </cell>
          <cell r="H137" t="str">
            <v>F</v>
          </cell>
          <cell r="I137" t="str">
            <v>成型B线</v>
          </cell>
          <cell r="J137">
            <v>0</v>
          </cell>
          <cell r="K137">
            <v>0</v>
          </cell>
          <cell r="L137">
            <v>200</v>
          </cell>
          <cell r="M137">
            <v>7.69230769230769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30</v>
          </cell>
        </row>
        <row r="137">
          <cell r="AU137">
            <v>0</v>
          </cell>
        </row>
        <row r="137">
          <cell r="AX137">
            <v>17</v>
          </cell>
        </row>
        <row r="138">
          <cell r="B138">
            <v>218</v>
          </cell>
          <cell r="C138" t="str">
            <v>ឥន សុផា</v>
          </cell>
          <cell r="D138" t="str">
            <v>EN SOPHA</v>
          </cell>
          <cell r="E138">
            <v>44081</v>
          </cell>
          <cell r="F138" t="str">
            <v>090765895</v>
          </cell>
          <cell r="G138">
            <v>34688</v>
          </cell>
          <cell r="H138" t="str">
            <v>F</v>
          </cell>
          <cell r="I138" t="str">
            <v>成型B线考勤管理员</v>
          </cell>
          <cell r="J138">
            <v>0</v>
          </cell>
          <cell r="K138">
            <v>2</v>
          </cell>
          <cell r="L138">
            <v>200</v>
          </cell>
          <cell r="M138">
            <v>7.69230769230769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30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30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30</v>
          </cell>
        </row>
        <row r="138">
          <cell r="AU138">
            <v>0</v>
          </cell>
        </row>
        <row r="138">
          <cell r="AX138">
            <v>17</v>
          </cell>
        </row>
        <row r="139">
          <cell r="B139">
            <v>425</v>
          </cell>
          <cell r="C139" t="str">
            <v>កូវ ចាន់រី</v>
          </cell>
          <cell r="D139" t="str">
            <v>KOV CHANRY</v>
          </cell>
          <cell r="E139">
            <v>44123</v>
          </cell>
          <cell r="F139" t="str">
            <v>090711647</v>
          </cell>
          <cell r="G139">
            <v>33788</v>
          </cell>
          <cell r="H139" t="str">
            <v>F</v>
          </cell>
          <cell r="I139" t="str">
            <v>成型B线中段班长</v>
          </cell>
          <cell r="J139">
            <v>1</v>
          </cell>
          <cell r="K139">
            <v>2</v>
          </cell>
          <cell r="L139">
            <v>200</v>
          </cell>
          <cell r="M139">
            <v>7.69230769230769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30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30</v>
          </cell>
        </row>
        <row r="139">
          <cell r="AU139">
            <v>0</v>
          </cell>
        </row>
        <row r="139">
          <cell r="AX139">
            <v>17</v>
          </cell>
        </row>
        <row r="140">
          <cell r="B140">
            <v>472</v>
          </cell>
          <cell r="C140" t="str">
            <v>ស៊ិន វីសារ៉េត</v>
          </cell>
          <cell r="D140" t="str">
            <v>SIN VISARETH</v>
          </cell>
          <cell r="E140">
            <v>44131</v>
          </cell>
          <cell r="F140" t="str">
            <v>090868103</v>
          </cell>
          <cell r="G140">
            <v>33980</v>
          </cell>
          <cell r="H140" t="str">
            <v>M</v>
          </cell>
          <cell r="I140" t="str">
            <v>成型B线组长</v>
          </cell>
          <cell r="J140">
            <v>1</v>
          </cell>
          <cell r="K140">
            <v>1</v>
          </cell>
          <cell r="L140">
            <v>200</v>
          </cell>
          <cell r="M140">
            <v>7.69230769230769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50</v>
          </cell>
          <cell r="AI140">
            <v>0</v>
          </cell>
          <cell r="AJ140">
            <v>60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30</v>
          </cell>
        </row>
        <row r="140">
          <cell r="AU140">
            <v>0</v>
          </cell>
        </row>
        <row r="140">
          <cell r="AX140">
            <v>17</v>
          </cell>
        </row>
        <row r="141">
          <cell r="B141" t="str">
            <v>合计：</v>
          </cell>
          <cell r="C141" t="str">
            <v>成型B线</v>
          </cell>
          <cell r="D141">
            <v>29</v>
          </cell>
        </row>
        <row r="141">
          <cell r="L141">
            <v>5800</v>
          </cell>
          <cell r="M141">
            <v>223.076923076923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870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50</v>
          </cell>
          <cell r="AI141">
            <v>0</v>
          </cell>
          <cell r="AJ141">
            <v>120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870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493</v>
          </cell>
        </row>
        <row r="142">
          <cell r="B142">
            <v>533</v>
          </cell>
          <cell r="C142" t="str">
            <v>ថាន រដ្ឋា</v>
          </cell>
          <cell r="D142" t="str">
            <v>THAN ROTHA</v>
          </cell>
          <cell r="E142">
            <v>44130</v>
          </cell>
          <cell r="F142" t="str">
            <v>090551264</v>
          </cell>
          <cell r="G142">
            <v>33394</v>
          </cell>
          <cell r="H142" t="str">
            <v>F</v>
          </cell>
          <cell r="I142" t="str">
            <v>成型C线</v>
          </cell>
          <cell r="J142">
            <v>1</v>
          </cell>
          <cell r="K142">
            <v>1</v>
          </cell>
          <cell r="L142">
            <v>200</v>
          </cell>
          <cell r="M142">
            <v>7.69230769230769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30</v>
          </cell>
        </row>
        <row r="142">
          <cell r="AU142">
            <v>0</v>
          </cell>
        </row>
        <row r="142">
          <cell r="AX142">
            <v>0</v>
          </cell>
        </row>
        <row r="143">
          <cell r="B143">
            <v>535</v>
          </cell>
          <cell r="C143" t="str">
            <v>ភឿក សារុំ</v>
          </cell>
          <cell r="D143" t="str">
            <v>PHOEUK SAROM</v>
          </cell>
          <cell r="E143">
            <v>44130</v>
          </cell>
          <cell r="F143" t="str">
            <v>090821867</v>
          </cell>
          <cell r="G143">
            <v>31169</v>
          </cell>
          <cell r="H143" t="str">
            <v>F</v>
          </cell>
          <cell r="I143" t="str">
            <v>成型C线</v>
          </cell>
          <cell r="J143">
            <v>1</v>
          </cell>
          <cell r="K143">
            <v>2</v>
          </cell>
          <cell r="L143">
            <v>200</v>
          </cell>
          <cell r="M143">
            <v>7.69230769230769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30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30</v>
          </cell>
        </row>
        <row r="143">
          <cell r="AU143">
            <v>0</v>
          </cell>
        </row>
        <row r="143">
          <cell r="AX143">
            <v>17</v>
          </cell>
        </row>
        <row r="144">
          <cell r="B144">
            <v>689</v>
          </cell>
          <cell r="C144" t="str">
            <v>យឹម ស៊ីថា</v>
          </cell>
          <cell r="D144" t="str">
            <v>YIM SITHA</v>
          </cell>
          <cell r="E144">
            <v>44200</v>
          </cell>
          <cell r="F144" t="str">
            <v>090589595</v>
          </cell>
          <cell r="G144">
            <v>28524</v>
          </cell>
          <cell r="H144" t="str">
            <v>F</v>
          </cell>
          <cell r="I144" t="str">
            <v>成型C线</v>
          </cell>
          <cell r="J144">
            <v>0</v>
          </cell>
          <cell r="K144">
            <v>0</v>
          </cell>
          <cell r="L144">
            <v>200</v>
          </cell>
          <cell r="M144">
            <v>7.69230769230769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30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30</v>
          </cell>
        </row>
        <row r="144">
          <cell r="AU144">
            <v>0</v>
          </cell>
        </row>
        <row r="144">
          <cell r="AX144">
            <v>17</v>
          </cell>
        </row>
        <row r="145">
          <cell r="B145">
            <v>701</v>
          </cell>
          <cell r="C145" t="str">
            <v>ឡេង សុខា</v>
          </cell>
          <cell r="D145" t="str">
            <v>LONG SOKHA</v>
          </cell>
          <cell r="E145">
            <v>44200</v>
          </cell>
          <cell r="F145" t="str">
            <v>090727715</v>
          </cell>
          <cell r="G145">
            <v>29258</v>
          </cell>
          <cell r="H145" t="str">
            <v>M</v>
          </cell>
          <cell r="I145" t="str">
            <v>成型C线</v>
          </cell>
          <cell r="J145">
            <v>0</v>
          </cell>
          <cell r="K145">
            <v>0</v>
          </cell>
          <cell r="L145">
            <v>200</v>
          </cell>
          <cell r="M145">
            <v>7.69230769230769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30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30</v>
          </cell>
        </row>
        <row r="145">
          <cell r="AU145">
            <v>0</v>
          </cell>
        </row>
        <row r="145">
          <cell r="AX145">
            <v>17</v>
          </cell>
        </row>
        <row r="146">
          <cell r="B146">
            <v>686</v>
          </cell>
          <cell r="C146" t="str">
            <v>ឆាន ទីមឡែន</v>
          </cell>
          <cell r="D146" t="str">
            <v>CHHAN TOEMLEN</v>
          </cell>
          <cell r="E146">
            <v>44200</v>
          </cell>
          <cell r="F146" t="str">
            <v>090920282</v>
          </cell>
          <cell r="G146">
            <v>37259</v>
          </cell>
          <cell r="H146" t="str">
            <v>F</v>
          </cell>
          <cell r="I146" t="str">
            <v>成型C线</v>
          </cell>
          <cell r="J146">
            <v>0</v>
          </cell>
          <cell r="K146">
            <v>0</v>
          </cell>
          <cell r="L146">
            <v>200</v>
          </cell>
          <cell r="M146">
            <v>7.69230769230769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30</v>
          </cell>
        </row>
        <row r="146">
          <cell r="AU146">
            <v>0</v>
          </cell>
        </row>
        <row r="146">
          <cell r="AX146">
            <v>17</v>
          </cell>
        </row>
        <row r="147">
          <cell r="B147">
            <v>739</v>
          </cell>
          <cell r="C147" t="str">
            <v>ល្វៃ ស្រីនី</v>
          </cell>
          <cell r="D147" t="str">
            <v>LVEY SREYNY</v>
          </cell>
          <cell r="E147">
            <v>44221</v>
          </cell>
          <cell r="F147" t="str">
            <v>090934836</v>
          </cell>
          <cell r="G147">
            <v>37486</v>
          </cell>
          <cell r="H147" t="str">
            <v>F</v>
          </cell>
          <cell r="I147" t="str">
            <v>成型C线</v>
          </cell>
          <cell r="J147">
            <v>0</v>
          </cell>
          <cell r="K147">
            <v>0</v>
          </cell>
          <cell r="L147">
            <v>200</v>
          </cell>
          <cell r="M147">
            <v>7.69230769230769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30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30</v>
          </cell>
        </row>
        <row r="147">
          <cell r="AU147">
            <v>0</v>
          </cell>
        </row>
        <row r="147">
          <cell r="AX147">
            <v>17</v>
          </cell>
        </row>
        <row r="148">
          <cell r="B148">
            <v>888</v>
          </cell>
          <cell r="C148" t="str">
            <v>យិន រ៉ា</v>
          </cell>
          <cell r="D148" t="str">
            <v>YIN RA</v>
          </cell>
          <cell r="E148">
            <v>44314</v>
          </cell>
          <cell r="F148" t="str">
            <v>090675035</v>
          </cell>
          <cell r="G148">
            <v>34142</v>
          </cell>
          <cell r="H148" t="str">
            <v>F</v>
          </cell>
          <cell r="I148" t="str">
            <v>成型C线</v>
          </cell>
          <cell r="J148">
            <v>0</v>
          </cell>
          <cell r="K148">
            <v>0</v>
          </cell>
          <cell r="L148">
            <v>200</v>
          </cell>
          <cell r="M148">
            <v>7.69230769230769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30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30</v>
          </cell>
        </row>
        <row r="148">
          <cell r="AU148">
            <v>0</v>
          </cell>
        </row>
        <row r="148">
          <cell r="AX148">
            <v>17</v>
          </cell>
        </row>
        <row r="149">
          <cell r="B149">
            <v>908</v>
          </cell>
          <cell r="C149" t="str">
            <v> ស៊ុំ ស៊ីណា</v>
          </cell>
          <cell r="D149" t="str">
            <v>SUM SINA</v>
          </cell>
          <cell r="E149">
            <v>44321</v>
          </cell>
          <cell r="F149" t="str">
            <v>090659651</v>
          </cell>
          <cell r="G149">
            <v>30351</v>
          </cell>
          <cell r="H149" t="str">
            <v>F</v>
          </cell>
          <cell r="I149" t="str">
            <v>成型C线</v>
          </cell>
          <cell r="J149">
            <v>0</v>
          </cell>
          <cell r="K149">
            <v>0</v>
          </cell>
          <cell r="L149">
            <v>200</v>
          </cell>
          <cell r="M149">
            <v>7.69230769230769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30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30</v>
          </cell>
        </row>
        <row r="149">
          <cell r="AU149">
            <v>0</v>
          </cell>
        </row>
        <row r="149">
          <cell r="AX149">
            <v>17</v>
          </cell>
        </row>
        <row r="150">
          <cell r="B150">
            <v>1058</v>
          </cell>
          <cell r="C150" t="str">
            <v>នី ស៊ីយ៉ា</v>
          </cell>
          <cell r="D150" t="str">
            <v>NY SIYA</v>
          </cell>
          <cell r="E150">
            <v>44414</v>
          </cell>
          <cell r="F150" t="str">
            <v>090943338</v>
          </cell>
          <cell r="G150">
            <v>37777</v>
          </cell>
          <cell r="H150" t="str">
            <v>M</v>
          </cell>
          <cell r="I150" t="str">
            <v>成型C线</v>
          </cell>
          <cell r="J150">
            <v>0</v>
          </cell>
          <cell r="K150">
            <v>0</v>
          </cell>
          <cell r="L150">
            <v>200</v>
          </cell>
          <cell r="M150">
            <v>7.69230769230769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30</v>
          </cell>
        </row>
        <row r="150">
          <cell r="AU150">
            <v>0</v>
          </cell>
        </row>
        <row r="150">
          <cell r="AX150">
            <v>17</v>
          </cell>
        </row>
        <row r="151">
          <cell r="B151">
            <v>1158</v>
          </cell>
          <cell r="C151" t="str">
            <v>ហុន ស្រីនិច</v>
          </cell>
          <cell r="D151" t="str">
            <v>HON SREYNICH</v>
          </cell>
          <cell r="E151">
            <v>44424</v>
          </cell>
          <cell r="F151" t="str">
            <v>090946637</v>
          </cell>
          <cell r="G151">
            <v>37680</v>
          </cell>
          <cell r="H151" t="str">
            <v>F</v>
          </cell>
          <cell r="I151" t="str">
            <v>成型C线</v>
          </cell>
          <cell r="J151">
            <v>0</v>
          </cell>
          <cell r="K151">
            <v>0</v>
          </cell>
          <cell r="L151">
            <v>200</v>
          </cell>
          <cell r="M151">
            <v>7.69230769230769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30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30</v>
          </cell>
        </row>
        <row r="151">
          <cell r="AU151">
            <v>0</v>
          </cell>
        </row>
        <row r="151">
          <cell r="AX151">
            <v>17</v>
          </cell>
        </row>
        <row r="152">
          <cell r="B152">
            <v>505</v>
          </cell>
          <cell r="C152" t="str">
            <v>យឹម សាផាត</v>
          </cell>
          <cell r="D152" t="str">
            <v>YIM SAPHAT</v>
          </cell>
          <cell r="E152">
            <v>44130</v>
          </cell>
          <cell r="F152" t="str">
            <v>090657062</v>
          </cell>
          <cell r="G152">
            <v>28800</v>
          </cell>
          <cell r="H152" t="str">
            <v>M</v>
          </cell>
          <cell r="I152" t="str">
            <v>成型C线</v>
          </cell>
          <cell r="J152">
            <v>1</v>
          </cell>
          <cell r="K152">
            <v>2</v>
          </cell>
          <cell r="L152">
            <v>200</v>
          </cell>
          <cell r="M152">
            <v>7.69230769230769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30</v>
          </cell>
        </row>
        <row r="152">
          <cell r="AU152">
            <v>0</v>
          </cell>
        </row>
        <row r="152">
          <cell r="AX152">
            <v>17</v>
          </cell>
        </row>
        <row r="153">
          <cell r="B153">
            <v>1584</v>
          </cell>
          <cell r="C153" t="str">
            <v>អ៊ិត ហយ</v>
          </cell>
          <cell r="D153" t="str">
            <v>IT HORY</v>
          </cell>
          <cell r="E153">
            <v>44572</v>
          </cell>
          <cell r="F153">
            <v>90844202</v>
          </cell>
          <cell r="G153">
            <v>33898</v>
          </cell>
          <cell r="H153" t="str">
            <v>F</v>
          </cell>
          <cell r="I153" t="str">
            <v>成型C线</v>
          </cell>
          <cell r="J153">
            <v>0</v>
          </cell>
          <cell r="K153">
            <v>0</v>
          </cell>
          <cell r="L153">
            <v>200</v>
          </cell>
          <cell r="M153">
            <v>7.69230769230769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30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30</v>
          </cell>
        </row>
        <row r="153">
          <cell r="AU153">
            <v>0</v>
          </cell>
        </row>
        <row r="153">
          <cell r="AX153">
            <v>17</v>
          </cell>
        </row>
        <row r="154">
          <cell r="B154">
            <v>1708</v>
          </cell>
          <cell r="C154" t="str">
            <v>គង់ ដាវុត</v>
          </cell>
          <cell r="D154" t="str">
            <v>KONG DAVUTH</v>
          </cell>
          <cell r="E154">
            <v>44586</v>
          </cell>
          <cell r="F154">
            <v>90940740</v>
          </cell>
          <cell r="G154">
            <v>37838</v>
          </cell>
          <cell r="H154" t="str">
            <v>M</v>
          </cell>
          <cell r="I154" t="str">
            <v>成型C线</v>
          </cell>
          <cell r="J154">
            <v>0</v>
          </cell>
          <cell r="K154">
            <v>0</v>
          </cell>
          <cell r="L154">
            <v>200</v>
          </cell>
          <cell r="M154">
            <v>7.69230769230769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30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30</v>
          </cell>
        </row>
        <row r="154">
          <cell r="AU154">
            <v>0</v>
          </cell>
        </row>
        <row r="154">
          <cell r="AX154">
            <v>17</v>
          </cell>
        </row>
        <row r="155">
          <cell r="B155">
            <v>1867</v>
          </cell>
          <cell r="C155" t="str">
            <v>កូវ ចន្ធី</v>
          </cell>
          <cell r="D155" t="str">
            <v>KOV CHANTHY</v>
          </cell>
          <cell r="E155">
            <v>44615</v>
          </cell>
          <cell r="F155">
            <v>90634279</v>
          </cell>
          <cell r="G155">
            <v>36112</v>
          </cell>
          <cell r="H155" t="str">
            <v>F</v>
          </cell>
          <cell r="I155" t="str">
            <v>成型C线</v>
          </cell>
          <cell r="J155">
            <v>0</v>
          </cell>
          <cell r="K155">
            <v>0</v>
          </cell>
          <cell r="L155">
            <v>200</v>
          </cell>
          <cell r="M155">
            <v>7.69230769230769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30</v>
          </cell>
        </row>
        <row r="155">
          <cell r="AU155">
            <v>0</v>
          </cell>
        </row>
        <row r="155">
          <cell r="AX155">
            <v>17</v>
          </cell>
        </row>
        <row r="156">
          <cell r="B156">
            <v>1707</v>
          </cell>
          <cell r="C156" t="str">
            <v>ឈៀមផាលី ខៈនិសន</v>
          </cell>
          <cell r="D156" t="str">
            <v>CHHIEMPHALY KHAKNISRN</v>
          </cell>
          <cell r="E156">
            <v>44586</v>
          </cell>
          <cell r="F156">
            <v>90946022</v>
          </cell>
          <cell r="G156">
            <v>37381</v>
          </cell>
          <cell r="H156" t="str">
            <v>M</v>
          </cell>
          <cell r="I156" t="str">
            <v>成型C线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30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30</v>
          </cell>
        </row>
        <row r="156">
          <cell r="AU156">
            <v>0</v>
          </cell>
        </row>
        <row r="156">
          <cell r="AX156">
            <v>17</v>
          </cell>
        </row>
        <row r="157">
          <cell r="B157">
            <v>1855</v>
          </cell>
          <cell r="C157" t="str">
            <v>សន សាម៉េន</v>
          </cell>
          <cell r="D157" t="str">
            <v>SORN SAMEN</v>
          </cell>
          <cell r="E157">
            <v>44614</v>
          </cell>
          <cell r="F157">
            <v>90491056</v>
          </cell>
          <cell r="G157">
            <v>30045</v>
          </cell>
          <cell r="H157" t="str">
            <v>F</v>
          </cell>
          <cell r="I157" t="str">
            <v>成型C线</v>
          </cell>
          <cell r="J157">
            <v>0</v>
          </cell>
          <cell r="K157">
            <v>0</v>
          </cell>
          <cell r="L157">
            <v>200</v>
          </cell>
          <cell r="M157">
            <v>7.69230769230769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30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30</v>
          </cell>
        </row>
        <row r="157">
          <cell r="AU157">
            <v>0</v>
          </cell>
        </row>
        <row r="157">
          <cell r="AX157">
            <v>17</v>
          </cell>
        </row>
        <row r="158">
          <cell r="B158">
            <v>2233</v>
          </cell>
          <cell r="C158" t="str">
            <v>សៅ ចន្នី</v>
          </cell>
          <cell r="D158" t="str">
            <v>SAO CHANNY</v>
          </cell>
          <cell r="E158">
            <v>44747</v>
          </cell>
          <cell r="F158" t="str">
            <v>090860042</v>
          </cell>
          <cell r="G158">
            <v>36581</v>
          </cell>
          <cell r="H158" t="str">
            <v>F</v>
          </cell>
          <cell r="I158" t="str">
            <v>成型C线</v>
          </cell>
          <cell r="J158">
            <v>0</v>
          </cell>
          <cell r="K158">
            <v>0</v>
          </cell>
          <cell r="L158">
            <v>200</v>
          </cell>
          <cell r="M158">
            <v>7.69230769230769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30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30</v>
          </cell>
        </row>
        <row r="158">
          <cell r="AU158">
            <v>0</v>
          </cell>
        </row>
        <row r="158">
          <cell r="AX158">
            <v>17</v>
          </cell>
        </row>
        <row r="159">
          <cell r="B159">
            <v>2088</v>
          </cell>
          <cell r="C159" t="str">
            <v>ឃុន យឿម</v>
          </cell>
          <cell r="D159" t="str">
            <v>KHOUN YOEURM</v>
          </cell>
          <cell r="E159">
            <v>44694</v>
          </cell>
          <cell r="F159" t="str">
            <v>190879847</v>
          </cell>
          <cell r="G159">
            <v>30383</v>
          </cell>
          <cell r="H159" t="str">
            <v>F</v>
          </cell>
          <cell r="I159" t="str">
            <v>成型C线</v>
          </cell>
          <cell r="J159">
            <v>0</v>
          </cell>
          <cell r="K159">
            <v>0</v>
          </cell>
          <cell r="L159">
            <v>200</v>
          </cell>
          <cell r="M159">
            <v>7.69230769230769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30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30</v>
          </cell>
        </row>
        <row r="159">
          <cell r="AU159">
            <v>0</v>
          </cell>
        </row>
        <row r="159">
          <cell r="AX159">
            <v>17</v>
          </cell>
        </row>
        <row r="160">
          <cell r="B160">
            <v>1948</v>
          </cell>
          <cell r="C160" t="str">
            <v>មាឃ​ ចន្ធី</v>
          </cell>
          <cell r="D160" t="str">
            <v>MEAK CHANTHY</v>
          </cell>
          <cell r="E160">
            <v>44630</v>
          </cell>
          <cell r="F160">
            <v>90563223</v>
          </cell>
          <cell r="G160">
            <v>28399</v>
          </cell>
          <cell r="H160" t="str">
            <v>F</v>
          </cell>
          <cell r="I160" t="str">
            <v>成型C线</v>
          </cell>
          <cell r="J160">
            <v>0</v>
          </cell>
          <cell r="K160">
            <v>0</v>
          </cell>
          <cell r="L160">
            <v>200</v>
          </cell>
          <cell r="M160">
            <v>7.69230769230769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30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30</v>
          </cell>
        </row>
        <row r="160">
          <cell r="AU160">
            <v>0</v>
          </cell>
        </row>
        <row r="160">
          <cell r="AX160">
            <v>17</v>
          </cell>
        </row>
        <row r="161">
          <cell r="B161">
            <v>2222</v>
          </cell>
          <cell r="C161" t="str">
            <v>ស៊ាន សាភន</v>
          </cell>
          <cell r="D161" t="str">
            <v>SEAN SAPHORN</v>
          </cell>
          <cell r="E161">
            <v>44744</v>
          </cell>
          <cell r="F161" t="str">
            <v>090796667</v>
          </cell>
          <cell r="G161">
            <v>36631</v>
          </cell>
          <cell r="H161" t="str">
            <v>M</v>
          </cell>
          <cell r="I161" t="str">
            <v>成型C线</v>
          </cell>
          <cell r="J161">
            <v>0</v>
          </cell>
          <cell r="K161">
            <v>0</v>
          </cell>
          <cell r="L161">
            <v>200</v>
          </cell>
          <cell r="M161">
            <v>7.69230769230769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30</v>
          </cell>
        </row>
        <row r="161">
          <cell r="AU161">
            <v>0</v>
          </cell>
        </row>
        <row r="161">
          <cell r="AX161">
            <v>17</v>
          </cell>
        </row>
        <row r="162">
          <cell r="B162">
            <v>1900</v>
          </cell>
          <cell r="C162" t="str">
            <v>សុខ ស្រីម៉ៅ</v>
          </cell>
          <cell r="D162" t="str">
            <v>SOK SREYMAO</v>
          </cell>
          <cell r="E162">
            <v>44623</v>
          </cell>
          <cell r="F162">
            <v>90658822</v>
          </cell>
          <cell r="G162">
            <v>30653</v>
          </cell>
          <cell r="H162" t="str">
            <v>F</v>
          </cell>
          <cell r="I162" t="str">
            <v>成型C线</v>
          </cell>
          <cell r="J162">
            <v>0</v>
          </cell>
          <cell r="K162">
            <v>0</v>
          </cell>
          <cell r="L162">
            <v>200</v>
          </cell>
          <cell r="M162">
            <v>7.69230769230769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30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30</v>
          </cell>
        </row>
        <row r="162">
          <cell r="AU162">
            <v>0</v>
          </cell>
        </row>
        <row r="162">
          <cell r="AX162">
            <v>17</v>
          </cell>
        </row>
        <row r="163">
          <cell r="B163">
            <v>742</v>
          </cell>
          <cell r="C163" t="str">
            <v>រស់ សុភន់</v>
          </cell>
          <cell r="D163" t="str">
            <v>ROS SOPHON</v>
          </cell>
          <cell r="E163">
            <v>44228</v>
          </cell>
          <cell r="F163" t="str">
            <v>090679396</v>
          </cell>
          <cell r="G163">
            <v>35191</v>
          </cell>
          <cell r="H163" t="str">
            <v>F</v>
          </cell>
          <cell r="I163" t="str">
            <v>成型C线干部</v>
          </cell>
          <cell r="J163">
            <v>0</v>
          </cell>
          <cell r="K163">
            <v>0</v>
          </cell>
          <cell r="L163">
            <v>200</v>
          </cell>
          <cell r="M163">
            <v>7.69230769230769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30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30</v>
          </cell>
        </row>
        <row r="163">
          <cell r="AU163">
            <v>0</v>
          </cell>
        </row>
        <row r="163">
          <cell r="AX163">
            <v>17</v>
          </cell>
        </row>
        <row r="164">
          <cell r="B164">
            <v>573</v>
          </cell>
          <cell r="C164" t="str">
            <v>ល្វៃ ស្រីអែម</v>
          </cell>
          <cell r="D164" t="str">
            <v>LVEY SREY EM</v>
          </cell>
          <cell r="E164">
            <v>44140</v>
          </cell>
          <cell r="F164" t="str">
            <v>090718524</v>
          </cell>
          <cell r="G164">
            <v>36197</v>
          </cell>
          <cell r="H164" t="str">
            <v>F</v>
          </cell>
          <cell r="I164" t="str">
            <v>成型C线组长</v>
          </cell>
          <cell r="J164">
            <v>0</v>
          </cell>
          <cell r="K164">
            <v>1</v>
          </cell>
          <cell r="L164">
            <v>200</v>
          </cell>
          <cell r="M164">
            <v>7.69230769230769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30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30</v>
          </cell>
          <cell r="AI164">
            <v>0</v>
          </cell>
          <cell r="AJ164">
            <v>60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30</v>
          </cell>
        </row>
        <row r="164">
          <cell r="AU164">
            <v>0</v>
          </cell>
        </row>
        <row r="164">
          <cell r="AX164">
            <v>17</v>
          </cell>
        </row>
        <row r="165">
          <cell r="B165" t="str">
            <v>合计：</v>
          </cell>
          <cell r="C165" t="str">
            <v>成型C线</v>
          </cell>
          <cell r="D165">
            <v>23</v>
          </cell>
        </row>
        <row r="165">
          <cell r="L165">
            <v>4600</v>
          </cell>
          <cell r="M165">
            <v>176.923076923077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690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60</v>
          </cell>
          <cell r="AI165">
            <v>0</v>
          </cell>
          <cell r="AJ165">
            <v>60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690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374</v>
          </cell>
        </row>
        <row r="166">
          <cell r="B166">
            <v>922</v>
          </cell>
          <cell r="C166" t="str">
            <v>សឿន ស៊ីណាត</v>
          </cell>
          <cell r="D166" t="str">
            <v>SOEUN SINAT</v>
          </cell>
          <cell r="E166">
            <v>44326</v>
          </cell>
          <cell r="F166" t="str">
            <v>090860991</v>
          </cell>
          <cell r="G166">
            <v>32152</v>
          </cell>
          <cell r="H166" t="str">
            <v>F</v>
          </cell>
          <cell r="I166" t="str">
            <v>成型D线</v>
          </cell>
          <cell r="J166">
            <v>0</v>
          </cell>
          <cell r="K166">
            <v>0</v>
          </cell>
          <cell r="L166">
            <v>200</v>
          </cell>
          <cell r="M166">
            <v>7.69230769230769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30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30</v>
          </cell>
        </row>
        <row r="166">
          <cell r="AU166">
            <v>0</v>
          </cell>
        </row>
        <row r="166">
          <cell r="AX166">
            <v>17</v>
          </cell>
        </row>
        <row r="167">
          <cell r="B167">
            <v>2089</v>
          </cell>
          <cell r="C167" t="str">
            <v>ភា រ៉ា</v>
          </cell>
          <cell r="D167" t="str">
            <v>PHEA RA</v>
          </cell>
          <cell r="E167">
            <v>44694</v>
          </cell>
          <cell r="F167" t="str">
            <v>090883664</v>
          </cell>
          <cell r="G167">
            <v>33420</v>
          </cell>
          <cell r="H167" t="str">
            <v>M</v>
          </cell>
          <cell r="I167" t="str">
            <v>成型D线</v>
          </cell>
          <cell r="J167">
            <v>0</v>
          </cell>
          <cell r="K167">
            <v>0</v>
          </cell>
          <cell r="L167">
            <v>200</v>
          </cell>
          <cell r="M167">
            <v>7.69230769230769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30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30</v>
          </cell>
        </row>
        <row r="167">
          <cell r="AU167">
            <v>0</v>
          </cell>
        </row>
        <row r="167">
          <cell r="AX167">
            <v>17</v>
          </cell>
        </row>
        <row r="168">
          <cell r="B168">
            <v>1105</v>
          </cell>
          <cell r="C168" t="str">
            <v>លន់ ស្រីនីត</v>
          </cell>
          <cell r="D168" t="str">
            <v>LUN SREYNITH</v>
          </cell>
          <cell r="E168">
            <v>44419</v>
          </cell>
          <cell r="F168" t="str">
            <v>090912156</v>
          </cell>
          <cell r="G168">
            <v>37335</v>
          </cell>
          <cell r="H168" t="str">
            <v>F</v>
          </cell>
          <cell r="I168" t="str">
            <v>成型D线</v>
          </cell>
          <cell r="J168">
            <v>0</v>
          </cell>
          <cell r="K168">
            <v>0</v>
          </cell>
          <cell r="L168">
            <v>200</v>
          </cell>
          <cell r="M168">
            <v>7.69230769230769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30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30</v>
          </cell>
        </row>
        <row r="168">
          <cell r="AU168">
            <v>0</v>
          </cell>
        </row>
        <row r="168">
          <cell r="AX168">
            <v>17</v>
          </cell>
        </row>
        <row r="169">
          <cell r="B169">
            <v>1106</v>
          </cell>
          <cell r="C169" t="str">
            <v>ឡន លីសារ</v>
          </cell>
          <cell r="D169" t="str">
            <v>LORN LISA</v>
          </cell>
          <cell r="E169">
            <v>44419</v>
          </cell>
          <cell r="F169" t="str">
            <v>090943402</v>
          </cell>
          <cell r="G169">
            <v>37590</v>
          </cell>
          <cell r="H169" t="str">
            <v>F</v>
          </cell>
          <cell r="I169" t="str">
            <v>成型D线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30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30</v>
          </cell>
        </row>
        <row r="169">
          <cell r="AU169">
            <v>0</v>
          </cell>
        </row>
        <row r="169">
          <cell r="AX169">
            <v>17</v>
          </cell>
        </row>
        <row r="170">
          <cell r="B170">
            <v>1117</v>
          </cell>
          <cell r="C170" t="str">
            <v>ឌាន​ សីហា​</v>
          </cell>
          <cell r="D170" t="str">
            <v>DEAM SEYHA</v>
          </cell>
          <cell r="E170">
            <v>44419</v>
          </cell>
          <cell r="F170" t="str">
            <v>090945269</v>
          </cell>
          <cell r="G170">
            <v>37511</v>
          </cell>
          <cell r="H170" t="str">
            <v>F</v>
          </cell>
          <cell r="I170" t="str">
            <v>成型D线</v>
          </cell>
          <cell r="J170">
            <v>0</v>
          </cell>
          <cell r="K170">
            <v>0</v>
          </cell>
          <cell r="L170">
            <v>200</v>
          </cell>
          <cell r="M170">
            <v>7.69230769230769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30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30</v>
          </cell>
        </row>
        <row r="170">
          <cell r="AU170">
            <v>0</v>
          </cell>
        </row>
        <row r="170">
          <cell r="AX170">
            <v>17</v>
          </cell>
        </row>
        <row r="171">
          <cell r="B171">
            <v>1151</v>
          </cell>
          <cell r="C171" t="str">
            <v>សោម នី</v>
          </cell>
          <cell r="D171" t="str">
            <v>SOM NY</v>
          </cell>
          <cell r="E171">
            <v>44422</v>
          </cell>
          <cell r="F171" t="str">
            <v>090703707</v>
          </cell>
          <cell r="G171">
            <v>29351</v>
          </cell>
          <cell r="H171" t="str">
            <v>F</v>
          </cell>
          <cell r="I171" t="str">
            <v>成型D线</v>
          </cell>
          <cell r="J171">
            <v>0</v>
          </cell>
          <cell r="K171">
            <v>0</v>
          </cell>
          <cell r="L171">
            <v>200</v>
          </cell>
          <cell r="M171">
            <v>7.69230769230769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30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30</v>
          </cell>
        </row>
        <row r="171">
          <cell r="AU171">
            <v>0</v>
          </cell>
        </row>
        <row r="171">
          <cell r="AX171">
            <v>17</v>
          </cell>
        </row>
        <row r="172">
          <cell r="B172">
            <v>1232</v>
          </cell>
          <cell r="C172" t="str">
            <v>នៅ ម៉ាឡា</v>
          </cell>
          <cell r="D172" t="str">
            <v>NAOMALA</v>
          </cell>
          <cell r="E172">
            <v>44482</v>
          </cell>
          <cell r="F172" t="str">
            <v>090589971</v>
          </cell>
          <cell r="G172">
            <v>30446</v>
          </cell>
          <cell r="H172" t="str">
            <v>F</v>
          </cell>
          <cell r="I172" t="str">
            <v>成型D线</v>
          </cell>
          <cell r="J172">
            <v>0</v>
          </cell>
          <cell r="K172">
            <v>0</v>
          </cell>
          <cell r="L172">
            <v>200</v>
          </cell>
          <cell r="M172">
            <v>7.69230769230769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30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30</v>
          </cell>
        </row>
        <row r="172">
          <cell r="AU172">
            <v>0</v>
          </cell>
        </row>
        <row r="172">
          <cell r="AX172">
            <v>17</v>
          </cell>
        </row>
        <row r="173">
          <cell r="B173">
            <v>2085</v>
          </cell>
          <cell r="C173" t="str">
            <v>ឡាយ វិឡា</v>
          </cell>
          <cell r="D173" t="str">
            <v>LAY VILA</v>
          </cell>
          <cell r="E173">
            <v>44693</v>
          </cell>
          <cell r="F173" t="str">
            <v>090566734</v>
          </cell>
          <cell r="G173">
            <v>30566</v>
          </cell>
          <cell r="H173" t="str">
            <v>F</v>
          </cell>
          <cell r="I173" t="str">
            <v>成型D线</v>
          </cell>
          <cell r="J173">
            <v>0</v>
          </cell>
          <cell r="K173">
            <v>0</v>
          </cell>
          <cell r="L173">
            <v>200</v>
          </cell>
          <cell r="M173">
            <v>7.69230769230769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30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30</v>
          </cell>
        </row>
        <row r="173">
          <cell r="AU173">
            <v>0</v>
          </cell>
        </row>
        <row r="173">
          <cell r="AX173">
            <v>17</v>
          </cell>
        </row>
        <row r="174">
          <cell r="B174">
            <v>287</v>
          </cell>
          <cell r="C174" t="str">
            <v>អែល ស៊ីម</v>
          </cell>
          <cell r="D174" t="str">
            <v>ERL SOEM</v>
          </cell>
          <cell r="E174">
            <v>44109</v>
          </cell>
          <cell r="F174" t="str">
            <v>090547310</v>
          </cell>
          <cell r="G174">
            <v>30026</v>
          </cell>
          <cell r="H174" t="str">
            <v>M</v>
          </cell>
          <cell r="I174" t="str">
            <v>成型D线</v>
          </cell>
          <cell r="J174">
            <v>0</v>
          </cell>
          <cell r="K174">
            <v>1</v>
          </cell>
          <cell r="L174">
            <v>200</v>
          </cell>
          <cell r="M174">
            <v>7.69230769230769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30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30</v>
          </cell>
        </row>
        <row r="174">
          <cell r="AU174">
            <v>0</v>
          </cell>
        </row>
        <row r="174">
          <cell r="AX174">
            <v>17</v>
          </cell>
        </row>
        <row r="175">
          <cell r="B175">
            <v>907</v>
          </cell>
          <cell r="C175" t="str">
            <v>ទូច មករា</v>
          </cell>
          <cell r="D175" t="str">
            <v>THOUCH MAKARA</v>
          </cell>
          <cell r="E175">
            <v>44321</v>
          </cell>
          <cell r="F175" t="str">
            <v>070254604</v>
          </cell>
          <cell r="G175">
            <v>35457</v>
          </cell>
          <cell r="H175" t="str">
            <v>M</v>
          </cell>
          <cell r="I175" t="str">
            <v>成型D线</v>
          </cell>
          <cell r="J175">
            <v>0</v>
          </cell>
          <cell r="K175">
            <v>0</v>
          </cell>
          <cell r="L175">
            <v>200</v>
          </cell>
          <cell r="M175">
            <v>7.69230769230769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30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30</v>
          </cell>
        </row>
        <row r="175">
          <cell r="AU175">
            <v>0</v>
          </cell>
        </row>
        <row r="175">
          <cell r="AX175">
            <v>17</v>
          </cell>
        </row>
        <row r="176">
          <cell r="B176">
            <v>699</v>
          </cell>
          <cell r="C176" t="str">
            <v>ណន សាម៉ុល</v>
          </cell>
          <cell r="D176" t="str">
            <v>NON SAMOL</v>
          </cell>
          <cell r="E176">
            <v>44200</v>
          </cell>
          <cell r="F176" t="str">
            <v>090903843</v>
          </cell>
          <cell r="G176">
            <v>36634</v>
          </cell>
          <cell r="H176" t="str">
            <v>M</v>
          </cell>
          <cell r="I176" t="str">
            <v>成型D线</v>
          </cell>
          <cell r="J176">
            <v>0</v>
          </cell>
          <cell r="K176">
            <v>0</v>
          </cell>
          <cell r="L176">
            <v>200</v>
          </cell>
          <cell r="M176">
            <v>7.69230769230769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30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30</v>
          </cell>
        </row>
        <row r="176">
          <cell r="AU176">
            <v>0</v>
          </cell>
        </row>
        <row r="176">
          <cell r="AX176">
            <v>17</v>
          </cell>
        </row>
        <row r="177">
          <cell r="B177">
            <v>1011</v>
          </cell>
          <cell r="C177" t="str">
            <v>ញ៉ែម សុភា</v>
          </cell>
          <cell r="D177" t="str">
            <v>NHEM SOPHEA </v>
          </cell>
          <cell r="E177">
            <v>44404</v>
          </cell>
          <cell r="F177" t="str">
            <v>090852226</v>
          </cell>
          <cell r="G177">
            <v>35226</v>
          </cell>
          <cell r="H177" t="str">
            <v>M</v>
          </cell>
          <cell r="I177" t="str">
            <v>成型D线</v>
          </cell>
          <cell r="J177">
            <v>0</v>
          </cell>
          <cell r="K177">
            <v>0</v>
          </cell>
          <cell r="L177">
            <v>200</v>
          </cell>
          <cell r="M177">
            <v>7.69230769230769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30</v>
          </cell>
        </row>
        <row r="177">
          <cell r="AU177">
            <v>0</v>
          </cell>
        </row>
        <row r="177">
          <cell r="AX177">
            <v>17</v>
          </cell>
        </row>
        <row r="178">
          <cell r="B178">
            <v>1390</v>
          </cell>
          <cell r="C178" t="str">
            <v>ឥន ស្រីមុំ</v>
          </cell>
          <cell r="D178" t="str">
            <v>EN SREYMOM</v>
          </cell>
          <cell r="E178">
            <v>44531</v>
          </cell>
          <cell r="F178">
            <v>90637361</v>
          </cell>
          <cell r="G178">
            <v>30591</v>
          </cell>
          <cell r="H178" t="str">
            <v>F</v>
          </cell>
          <cell r="I178" t="str">
            <v>成型D线</v>
          </cell>
          <cell r="J178">
            <v>0</v>
          </cell>
          <cell r="K178">
            <v>0</v>
          </cell>
          <cell r="L178">
            <v>200</v>
          </cell>
          <cell r="M178">
            <v>7.69230769230769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30</v>
          </cell>
        </row>
        <row r="178">
          <cell r="AU178">
            <v>0</v>
          </cell>
        </row>
        <row r="178">
          <cell r="AX178">
            <v>17</v>
          </cell>
        </row>
        <row r="179">
          <cell r="B179">
            <v>1472</v>
          </cell>
          <cell r="C179" t="str">
            <v>ស​​ ស្រី​​ ពៅ</v>
          </cell>
          <cell r="D179" t="str">
            <v>SOR SREYPOV</v>
          </cell>
          <cell r="E179">
            <v>44551</v>
          </cell>
          <cell r="F179">
            <v>90941376</v>
          </cell>
          <cell r="G179">
            <v>36913</v>
          </cell>
          <cell r="H179" t="str">
            <v>F</v>
          </cell>
          <cell r="I179" t="str">
            <v>成型D线</v>
          </cell>
          <cell r="J179">
            <v>0</v>
          </cell>
          <cell r="K179">
            <v>0</v>
          </cell>
          <cell r="L179">
            <v>200</v>
          </cell>
          <cell r="M179">
            <v>7.69230769230769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30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30</v>
          </cell>
        </row>
        <row r="179">
          <cell r="AU179">
            <v>0</v>
          </cell>
        </row>
        <row r="179">
          <cell r="AX179">
            <v>17</v>
          </cell>
        </row>
        <row r="180">
          <cell r="B180">
            <v>1732</v>
          </cell>
          <cell r="C180" t="str">
            <v>ស៊ឹម នីសា</v>
          </cell>
          <cell r="D180" t="str">
            <v>SOME NYSA</v>
          </cell>
          <cell r="E180">
            <v>44589</v>
          </cell>
          <cell r="F180">
            <v>90956176</v>
          </cell>
          <cell r="G180">
            <v>37923</v>
          </cell>
          <cell r="H180" t="str">
            <v>F</v>
          </cell>
          <cell r="I180" t="str">
            <v>成型D线</v>
          </cell>
          <cell r="J180">
            <v>0</v>
          </cell>
          <cell r="K180">
            <v>0</v>
          </cell>
          <cell r="L180">
            <v>200</v>
          </cell>
          <cell r="M180">
            <v>7.69230769230769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30</v>
          </cell>
        </row>
        <row r="180">
          <cell r="AU180">
            <v>0</v>
          </cell>
        </row>
        <row r="180">
          <cell r="AX180">
            <v>17</v>
          </cell>
        </row>
        <row r="181">
          <cell r="B181">
            <v>1530</v>
          </cell>
          <cell r="C181" t="str">
            <v>អាន វិចនា</v>
          </cell>
          <cell r="D181" t="str">
            <v>AN VECHNA</v>
          </cell>
          <cell r="E181">
            <v>44559</v>
          </cell>
          <cell r="F181">
            <v>90957141</v>
          </cell>
          <cell r="G181">
            <v>37921</v>
          </cell>
          <cell r="H181" t="str">
            <v>F</v>
          </cell>
          <cell r="I181" t="str">
            <v>成型D线</v>
          </cell>
          <cell r="J181">
            <v>0</v>
          </cell>
          <cell r="K181">
            <v>0</v>
          </cell>
          <cell r="L181">
            <v>200</v>
          </cell>
          <cell r="M181">
            <v>7.69230769230769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30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30</v>
          </cell>
        </row>
        <row r="181">
          <cell r="AU181">
            <v>0</v>
          </cell>
        </row>
        <row r="181">
          <cell r="AX181">
            <v>17</v>
          </cell>
        </row>
        <row r="182">
          <cell r="B182">
            <v>2114</v>
          </cell>
          <cell r="C182" t="str">
            <v>ថាវ ផល្លី</v>
          </cell>
          <cell r="D182" t="str">
            <v>THAV PHALLY</v>
          </cell>
          <cell r="E182">
            <v>44705</v>
          </cell>
          <cell r="F182" t="str">
            <v>090955320</v>
          </cell>
          <cell r="G182">
            <v>37915</v>
          </cell>
          <cell r="H182" t="str">
            <v>F</v>
          </cell>
          <cell r="I182" t="str">
            <v>成型D线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30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30</v>
          </cell>
        </row>
        <row r="182">
          <cell r="AU182">
            <v>0</v>
          </cell>
        </row>
        <row r="182">
          <cell r="AX182">
            <v>17</v>
          </cell>
        </row>
        <row r="183">
          <cell r="B183">
            <v>2058</v>
          </cell>
          <cell r="C183" t="str">
            <v>ខេង ខឿន</v>
          </cell>
          <cell r="D183" t="str">
            <v>KHENG KHOEUN</v>
          </cell>
          <cell r="E183">
            <v>44683</v>
          </cell>
          <cell r="F183" t="str">
            <v>020265331(01)</v>
          </cell>
          <cell r="G183">
            <v>29469</v>
          </cell>
          <cell r="H183" t="str">
            <v>M</v>
          </cell>
          <cell r="I183" t="str">
            <v>成型D线</v>
          </cell>
          <cell r="J183">
            <v>0</v>
          </cell>
          <cell r="K183">
            <v>0</v>
          </cell>
          <cell r="L183">
            <v>200</v>
          </cell>
          <cell r="M183">
            <v>7.69230769230769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30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30</v>
          </cell>
        </row>
        <row r="183">
          <cell r="AU183">
            <v>0</v>
          </cell>
        </row>
        <row r="183">
          <cell r="AX183">
            <v>17</v>
          </cell>
        </row>
        <row r="184">
          <cell r="B184">
            <v>2174</v>
          </cell>
          <cell r="C184" t="str">
            <v>គឹម សីហា</v>
          </cell>
          <cell r="D184" t="str">
            <v>KIM SEYHA</v>
          </cell>
          <cell r="E184">
            <v>44733</v>
          </cell>
          <cell r="F184" t="str">
            <v>090964607</v>
          </cell>
          <cell r="G184">
            <v>37773</v>
          </cell>
          <cell r="H184" t="str">
            <v>M</v>
          </cell>
          <cell r="I184" t="str">
            <v>成型D线</v>
          </cell>
          <cell r="J184">
            <v>0</v>
          </cell>
          <cell r="K184">
            <v>0</v>
          </cell>
          <cell r="L184">
            <v>200</v>
          </cell>
          <cell r="M184">
            <v>7.69230769230769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30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30</v>
          </cell>
        </row>
        <row r="184">
          <cell r="AU184">
            <v>0</v>
          </cell>
        </row>
        <row r="184">
          <cell r="AX184">
            <v>17</v>
          </cell>
        </row>
        <row r="185">
          <cell r="B185">
            <v>574</v>
          </cell>
          <cell r="C185" t="str">
            <v>ញ៉ាញ់ ចិន្តា</v>
          </cell>
          <cell r="D185" t="str">
            <v>NHANH CHENDA</v>
          </cell>
          <cell r="E185">
            <v>44140</v>
          </cell>
          <cell r="F185" t="str">
            <v>090719096</v>
          </cell>
          <cell r="G185">
            <v>34265</v>
          </cell>
          <cell r="H185" t="str">
            <v>F</v>
          </cell>
          <cell r="I185" t="str">
            <v>成型D线</v>
          </cell>
          <cell r="J185">
            <v>0</v>
          </cell>
          <cell r="K185">
            <v>0</v>
          </cell>
          <cell r="L185">
            <v>200</v>
          </cell>
          <cell r="M185">
            <v>7.69230769230769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30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30</v>
          </cell>
        </row>
        <row r="185">
          <cell r="AU185">
            <v>0</v>
          </cell>
        </row>
        <row r="185">
          <cell r="AX185">
            <v>17</v>
          </cell>
        </row>
        <row r="186">
          <cell r="B186">
            <v>222</v>
          </cell>
          <cell r="C186" t="str">
            <v>ស សាវន់</v>
          </cell>
          <cell r="D186" t="str">
            <v>SOR SAVORN</v>
          </cell>
          <cell r="E186">
            <v>44081</v>
          </cell>
          <cell r="F186" t="str">
            <v>090625385</v>
          </cell>
          <cell r="G186">
            <v>30362</v>
          </cell>
          <cell r="H186" t="str">
            <v>F</v>
          </cell>
          <cell r="I186" t="str">
            <v>成型D线前段班长</v>
          </cell>
          <cell r="J186">
            <v>0</v>
          </cell>
          <cell r="K186">
            <v>2</v>
          </cell>
          <cell r="L186">
            <v>200</v>
          </cell>
          <cell r="M186">
            <v>7.69230769230769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30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40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30</v>
          </cell>
        </row>
        <row r="186">
          <cell r="AU186">
            <v>0</v>
          </cell>
        </row>
        <row r="186">
          <cell r="AX186">
            <v>17</v>
          </cell>
        </row>
        <row r="187">
          <cell r="B187" t="str">
            <v>合计：</v>
          </cell>
          <cell r="C187" t="str">
            <v>成型D线</v>
          </cell>
          <cell r="D187">
            <v>21</v>
          </cell>
        </row>
        <row r="187">
          <cell r="L187">
            <v>4200</v>
          </cell>
          <cell r="M187">
            <v>161.538461538461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630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630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357</v>
          </cell>
        </row>
        <row r="188">
          <cell r="B188">
            <v>1807</v>
          </cell>
          <cell r="C188" t="str">
            <v>សៀ ណា</v>
          </cell>
          <cell r="D188" t="str">
            <v>SIE NA</v>
          </cell>
          <cell r="E188">
            <v>44600</v>
          </cell>
          <cell r="F188">
            <v>90660936</v>
          </cell>
          <cell r="G188">
            <v>28599</v>
          </cell>
          <cell r="H188" t="str">
            <v>F</v>
          </cell>
          <cell r="I188" t="str">
            <v>成型E线</v>
          </cell>
          <cell r="J188">
            <v>0</v>
          </cell>
          <cell r="K188">
            <v>0</v>
          </cell>
          <cell r="L188">
            <v>200</v>
          </cell>
          <cell r="M188">
            <v>7.69230769230769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30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30</v>
          </cell>
        </row>
        <row r="188">
          <cell r="AU188">
            <v>0</v>
          </cell>
        </row>
        <row r="188">
          <cell r="AX188">
            <v>17</v>
          </cell>
        </row>
        <row r="189">
          <cell r="B189">
            <v>1120</v>
          </cell>
          <cell r="C189" t="str">
            <v>ម៉ៅ ទ្រី</v>
          </cell>
          <cell r="D189" t="str">
            <v>MAO TRY</v>
          </cell>
          <cell r="E189">
            <v>44419</v>
          </cell>
          <cell r="F189" t="str">
            <v>090579392</v>
          </cell>
          <cell r="G189">
            <v>35170</v>
          </cell>
          <cell r="H189" t="str">
            <v>M</v>
          </cell>
          <cell r="I189" t="str">
            <v>成型E线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30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30</v>
          </cell>
        </row>
        <row r="189">
          <cell r="AU189">
            <v>0</v>
          </cell>
        </row>
        <row r="189">
          <cell r="AX189">
            <v>17</v>
          </cell>
        </row>
        <row r="190">
          <cell r="B190">
            <v>648</v>
          </cell>
          <cell r="C190" t="str">
            <v>ធឿន ចំប៉ី</v>
          </cell>
          <cell r="D190" t="str">
            <v>THOEURN CHOMBY</v>
          </cell>
          <cell r="E190">
            <v>44187</v>
          </cell>
          <cell r="F190" t="str">
            <v>090832855</v>
          </cell>
          <cell r="G190">
            <v>36252</v>
          </cell>
          <cell r="H190" t="str">
            <v>F</v>
          </cell>
          <cell r="I190" t="str">
            <v>成型E线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30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30</v>
          </cell>
        </row>
        <row r="190">
          <cell r="AU190">
            <v>0</v>
          </cell>
        </row>
        <row r="190">
          <cell r="AX190">
            <v>17</v>
          </cell>
        </row>
        <row r="191">
          <cell r="B191">
            <v>1699</v>
          </cell>
          <cell r="C191" t="str">
            <v>យ៉ុង សាលាប</v>
          </cell>
          <cell r="D191" t="str">
            <v>YONG SALEAP</v>
          </cell>
          <cell r="E191">
            <v>44586</v>
          </cell>
          <cell r="F191">
            <v>90934265</v>
          </cell>
          <cell r="G191">
            <v>37417</v>
          </cell>
          <cell r="H191" t="str">
            <v>M</v>
          </cell>
          <cell r="I191" t="str">
            <v>成型E线</v>
          </cell>
          <cell r="J191">
            <v>0</v>
          </cell>
          <cell r="K191">
            <v>0</v>
          </cell>
          <cell r="L191">
            <v>200</v>
          </cell>
          <cell r="M191">
            <v>7.69230769230769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30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30</v>
          </cell>
        </row>
        <row r="191">
          <cell r="AU191">
            <v>0</v>
          </cell>
        </row>
        <row r="191">
          <cell r="AX191">
            <v>17</v>
          </cell>
        </row>
        <row r="192">
          <cell r="B192">
            <v>1818</v>
          </cell>
          <cell r="C192" t="str">
            <v>ម៉ុល រី</v>
          </cell>
          <cell r="D192" t="str">
            <v>MOL RY</v>
          </cell>
          <cell r="E192">
            <v>44601</v>
          </cell>
          <cell r="F192">
            <v>90783569</v>
          </cell>
          <cell r="G192">
            <v>29861</v>
          </cell>
          <cell r="H192" t="str">
            <v>F</v>
          </cell>
          <cell r="I192" t="str">
            <v>成型E线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30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30</v>
          </cell>
        </row>
        <row r="192">
          <cell r="AU192">
            <v>0</v>
          </cell>
        </row>
        <row r="192">
          <cell r="AX192">
            <v>17</v>
          </cell>
        </row>
        <row r="193">
          <cell r="B193">
            <v>1862</v>
          </cell>
          <cell r="C193" t="str">
            <v>អ៊ុង សាវន</v>
          </cell>
          <cell r="D193" t="str">
            <v>UNG SAVON</v>
          </cell>
          <cell r="E193">
            <v>44614</v>
          </cell>
          <cell r="F193">
            <v>90871385</v>
          </cell>
          <cell r="G193">
            <v>33655</v>
          </cell>
          <cell r="H193" t="str">
            <v>F</v>
          </cell>
          <cell r="I193" t="str">
            <v>成型E线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30</v>
          </cell>
        </row>
        <row r="193">
          <cell r="AU193">
            <v>0</v>
          </cell>
        </row>
        <row r="193">
          <cell r="AX193">
            <v>17</v>
          </cell>
        </row>
        <row r="194">
          <cell r="B194">
            <v>1407</v>
          </cell>
          <cell r="C194" t="str">
            <v>សេង វណ្ណា</v>
          </cell>
          <cell r="D194" t="str">
            <v>SENG VANNA</v>
          </cell>
          <cell r="E194">
            <v>44532</v>
          </cell>
          <cell r="F194">
            <v>90722772</v>
          </cell>
          <cell r="G194">
            <v>34163</v>
          </cell>
          <cell r="H194" t="str">
            <v>F</v>
          </cell>
          <cell r="I194" t="str">
            <v>成型E线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30</v>
          </cell>
        </row>
        <row r="194">
          <cell r="AU194">
            <v>0</v>
          </cell>
        </row>
        <row r="194">
          <cell r="AX194">
            <v>17</v>
          </cell>
        </row>
        <row r="195">
          <cell r="B195">
            <v>1768</v>
          </cell>
          <cell r="C195" t="str">
            <v>រ័ត្ន សុឃា</v>
          </cell>
          <cell r="D195" t="str">
            <v>RATH SOKHEA</v>
          </cell>
          <cell r="E195">
            <v>44594</v>
          </cell>
          <cell r="F195">
            <v>90644460</v>
          </cell>
          <cell r="G195">
            <v>27926</v>
          </cell>
          <cell r="H195" t="str">
            <v>F</v>
          </cell>
          <cell r="I195" t="str">
            <v>成型E线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30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30</v>
          </cell>
        </row>
        <row r="195">
          <cell r="AU195">
            <v>0</v>
          </cell>
        </row>
        <row r="195">
          <cell r="AX195">
            <v>17</v>
          </cell>
        </row>
        <row r="196">
          <cell r="B196">
            <v>1820</v>
          </cell>
          <cell r="C196" t="str">
            <v>ផាន់ ណៃ</v>
          </cell>
          <cell r="D196" t="str">
            <v>PHANN NAI</v>
          </cell>
          <cell r="E196">
            <v>44601</v>
          </cell>
          <cell r="F196">
            <v>90626190</v>
          </cell>
          <cell r="G196">
            <v>30904</v>
          </cell>
          <cell r="H196" t="str">
            <v>F</v>
          </cell>
          <cell r="I196" t="str">
            <v>成型E线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30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30</v>
          </cell>
        </row>
        <row r="196">
          <cell r="AU196">
            <v>0</v>
          </cell>
        </row>
        <row r="196">
          <cell r="AX196">
            <v>0</v>
          </cell>
        </row>
        <row r="197">
          <cell r="B197">
            <v>1879</v>
          </cell>
          <cell r="C197" t="str">
            <v>សៀ ខ្មៅ</v>
          </cell>
          <cell r="D197" t="str">
            <v>SIE KHNAO</v>
          </cell>
          <cell r="E197">
            <v>44617</v>
          </cell>
          <cell r="F197">
            <v>90955957</v>
          </cell>
          <cell r="G197">
            <v>26574</v>
          </cell>
          <cell r="H197" t="str">
            <v>F</v>
          </cell>
          <cell r="I197" t="str">
            <v>成型E线</v>
          </cell>
          <cell r="J197">
            <v>0</v>
          </cell>
          <cell r="K197">
            <v>0</v>
          </cell>
          <cell r="L197">
            <v>200</v>
          </cell>
          <cell r="M197">
            <v>7.69230769230769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30</v>
          </cell>
        </row>
        <row r="197">
          <cell r="AU197">
            <v>0</v>
          </cell>
        </row>
        <row r="197">
          <cell r="AX197">
            <v>17</v>
          </cell>
        </row>
        <row r="198">
          <cell r="B198">
            <v>1909</v>
          </cell>
          <cell r="C198" t="str">
            <v>អុក សារ៉េត</v>
          </cell>
          <cell r="D198" t="str">
            <v>UK SARET</v>
          </cell>
          <cell r="E198">
            <v>44624</v>
          </cell>
          <cell r="F198">
            <v>90590100</v>
          </cell>
          <cell r="G198">
            <v>29268</v>
          </cell>
          <cell r="H198" t="str">
            <v>F</v>
          </cell>
          <cell r="I198" t="str">
            <v>成型E线</v>
          </cell>
          <cell r="J198">
            <v>0</v>
          </cell>
          <cell r="K198">
            <v>0</v>
          </cell>
          <cell r="L198">
            <v>200</v>
          </cell>
          <cell r="M198">
            <v>7.69230769230769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30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30</v>
          </cell>
        </row>
        <row r="198">
          <cell r="AU198">
            <v>0</v>
          </cell>
        </row>
        <row r="198">
          <cell r="AX198">
            <v>17</v>
          </cell>
        </row>
        <row r="199">
          <cell r="B199">
            <v>1828</v>
          </cell>
          <cell r="C199" t="str">
            <v>ជុត ស្រីគង់</v>
          </cell>
          <cell r="D199" t="str">
            <v>CHUT SREYKONG</v>
          </cell>
          <cell r="E199">
            <v>44604</v>
          </cell>
          <cell r="F199">
            <v>90944444</v>
          </cell>
          <cell r="G199">
            <v>37666</v>
          </cell>
          <cell r="H199" t="str">
            <v>F</v>
          </cell>
          <cell r="I199" t="str">
            <v>成型E线</v>
          </cell>
          <cell r="J199">
            <v>0</v>
          </cell>
          <cell r="K199">
            <v>0</v>
          </cell>
          <cell r="L199">
            <v>200</v>
          </cell>
          <cell r="M199">
            <v>7.69230769230769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30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30</v>
          </cell>
        </row>
        <row r="199">
          <cell r="AU199">
            <v>0</v>
          </cell>
        </row>
        <row r="199">
          <cell r="AX199">
            <v>17</v>
          </cell>
        </row>
        <row r="200">
          <cell r="B200">
            <v>1769</v>
          </cell>
          <cell r="C200" t="str">
            <v>យឹម បូរី</v>
          </cell>
          <cell r="D200" t="str">
            <v>YOEM BOREY</v>
          </cell>
          <cell r="E200">
            <v>44594</v>
          </cell>
          <cell r="F200">
            <v>90865341</v>
          </cell>
          <cell r="G200">
            <v>37182</v>
          </cell>
          <cell r="H200" t="str">
            <v>F</v>
          </cell>
          <cell r="I200" t="str">
            <v>成型E线</v>
          </cell>
          <cell r="J200">
            <v>0</v>
          </cell>
          <cell r="K200">
            <v>0</v>
          </cell>
          <cell r="L200">
            <v>200</v>
          </cell>
          <cell r="M200">
            <v>7.69230769230769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30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30</v>
          </cell>
        </row>
        <row r="200">
          <cell r="AU200">
            <v>0</v>
          </cell>
        </row>
        <row r="200">
          <cell r="AX200">
            <v>17</v>
          </cell>
        </row>
        <row r="201">
          <cell r="B201">
            <v>1700</v>
          </cell>
          <cell r="C201" t="str">
            <v>បឿន ង៉ោល</v>
          </cell>
          <cell r="D201" t="str">
            <v>BOEURN NGORL</v>
          </cell>
          <cell r="E201">
            <v>44586</v>
          </cell>
          <cell r="F201">
            <v>90921681</v>
          </cell>
          <cell r="G201">
            <v>37172</v>
          </cell>
          <cell r="H201" t="str">
            <v>M</v>
          </cell>
          <cell r="I201" t="str">
            <v>成型E线</v>
          </cell>
          <cell r="J201">
            <v>0</v>
          </cell>
          <cell r="K201">
            <v>0</v>
          </cell>
          <cell r="L201">
            <v>200</v>
          </cell>
          <cell r="M201">
            <v>7.69230769230769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30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30</v>
          </cell>
        </row>
        <row r="201">
          <cell r="AU201">
            <v>0</v>
          </cell>
        </row>
        <row r="201">
          <cell r="AX201">
            <v>17</v>
          </cell>
        </row>
        <row r="202">
          <cell r="B202">
            <v>1782</v>
          </cell>
          <cell r="C202" t="str">
            <v>សែ សាបន</v>
          </cell>
          <cell r="D202" t="str">
            <v>SEO SABAN</v>
          </cell>
          <cell r="E202">
            <v>44595</v>
          </cell>
          <cell r="F202">
            <v>90532719</v>
          </cell>
          <cell r="G202">
            <v>30235</v>
          </cell>
          <cell r="H202" t="str">
            <v>F</v>
          </cell>
          <cell r="I202" t="str">
            <v>成型E线</v>
          </cell>
          <cell r="J202">
            <v>0</v>
          </cell>
          <cell r="K202">
            <v>0</v>
          </cell>
          <cell r="L202">
            <v>200</v>
          </cell>
          <cell r="M202">
            <v>7.69230769230769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30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30</v>
          </cell>
        </row>
        <row r="202">
          <cell r="AU202">
            <v>0</v>
          </cell>
        </row>
        <row r="202">
          <cell r="AX202">
            <v>17</v>
          </cell>
        </row>
        <row r="203">
          <cell r="B203">
            <v>2057</v>
          </cell>
          <cell r="C203" t="str">
            <v>មឿន ប៉ារី</v>
          </cell>
          <cell r="D203" t="str">
            <v>MOEURN PARY</v>
          </cell>
          <cell r="E203">
            <v>44680</v>
          </cell>
          <cell r="F203" t="str">
            <v>090844285</v>
          </cell>
          <cell r="G203">
            <v>36524</v>
          </cell>
          <cell r="H203" t="str">
            <v>M</v>
          </cell>
          <cell r="I203" t="str">
            <v>成型E线</v>
          </cell>
          <cell r="J203">
            <v>0</v>
          </cell>
          <cell r="K203">
            <v>0</v>
          </cell>
          <cell r="L203">
            <v>200</v>
          </cell>
          <cell r="M203">
            <v>7.69230769230769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30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30</v>
          </cell>
        </row>
        <row r="203">
          <cell r="AU203">
            <v>0</v>
          </cell>
        </row>
        <row r="203">
          <cell r="AX203">
            <v>17</v>
          </cell>
        </row>
        <row r="204">
          <cell r="B204">
            <v>1722</v>
          </cell>
          <cell r="C204" t="str">
            <v>ខៀវ ពិសិដ្ឋ</v>
          </cell>
          <cell r="D204" t="str">
            <v>KHIEV PISET</v>
          </cell>
          <cell r="E204">
            <v>44587</v>
          </cell>
          <cell r="F204">
            <v>90753621</v>
          </cell>
          <cell r="G204">
            <v>30935</v>
          </cell>
          <cell r="H204" t="str">
            <v>M</v>
          </cell>
          <cell r="I204" t="str">
            <v>成型E线</v>
          </cell>
          <cell r="J204">
            <v>0</v>
          </cell>
          <cell r="K204">
            <v>0</v>
          </cell>
          <cell r="L204">
            <v>200</v>
          </cell>
          <cell r="M204">
            <v>7.69230769230769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30</v>
          </cell>
        </row>
        <row r="204">
          <cell r="AU204">
            <v>0</v>
          </cell>
        </row>
        <row r="204">
          <cell r="AX204">
            <v>17</v>
          </cell>
        </row>
        <row r="205">
          <cell r="B205">
            <v>2087</v>
          </cell>
          <cell r="C205" t="str">
            <v>អឹម ស្រីនីត</v>
          </cell>
          <cell r="D205" t="str">
            <v>OEM SREYNITH</v>
          </cell>
          <cell r="E205">
            <v>44694</v>
          </cell>
          <cell r="F205" t="str">
            <v>090961019</v>
          </cell>
          <cell r="G205">
            <v>37698</v>
          </cell>
          <cell r="H205" t="str">
            <v>F</v>
          </cell>
          <cell r="I205" t="str">
            <v>成型E线</v>
          </cell>
          <cell r="J205">
            <v>0</v>
          </cell>
          <cell r="K205">
            <v>0</v>
          </cell>
          <cell r="L205">
            <v>200</v>
          </cell>
          <cell r="M205">
            <v>7.69230769230769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30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30</v>
          </cell>
        </row>
        <row r="205">
          <cell r="AU205">
            <v>0</v>
          </cell>
        </row>
        <row r="205">
          <cell r="AX205">
            <v>17</v>
          </cell>
        </row>
        <row r="206">
          <cell r="B206">
            <v>1920</v>
          </cell>
          <cell r="C206" t="str">
            <v>សុក រដ្ឋា</v>
          </cell>
          <cell r="D206" t="str">
            <v>SOK RATHA</v>
          </cell>
          <cell r="E206">
            <v>44625</v>
          </cell>
          <cell r="F206">
            <v>90543269</v>
          </cell>
          <cell r="G206">
            <v>32379</v>
          </cell>
          <cell r="H206" t="str">
            <v>F</v>
          </cell>
          <cell r="I206" t="str">
            <v>成型E线</v>
          </cell>
          <cell r="J206">
            <v>0</v>
          </cell>
          <cell r="K206">
            <v>0</v>
          </cell>
          <cell r="L206">
            <v>200</v>
          </cell>
          <cell r="M206">
            <v>7.69230769230769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30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30</v>
          </cell>
        </row>
        <row r="206">
          <cell r="AU206">
            <v>0</v>
          </cell>
        </row>
        <row r="206">
          <cell r="AX206">
            <v>17</v>
          </cell>
        </row>
        <row r="207">
          <cell r="B207">
            <v>2131</v>
          </cell>
          <cell r="C207" t="str">
            <v>យ៉ុន ហៃ</v>
          </cell>
          <cell r="D207" t="str">
            <v>YON HAY</v>
          </cell>
          <cell r="E207">
            <v>44714</v>
          </cell>
          <cell r="F207" t="str">
            <v>090945352</v>
          </cell>
          <cell r="G207">
            <v>37518</v>
          </cell>
          <cell r="H207" t="str">
            <v>M</v>
          </cell>
          <cell r="I207" t="str">
            <v>成型E线</v>
          </cell>
          <cell r="J207">
            <v>0</v>
          </cell>
          <cell r="K207">
            <v>0</v>
          </cell>
          <cell r="L207">
            <v>200</v>
          </cell>
          <cell r="M207">
            <v>7.69230769230769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30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30</v>
          </cell>
        </row>
        <row r="207">
          <cell r="AU207">
            <v>0</v>
          </cell>
        </row>
        <row r="207">
          <cell r="AX207">
            <v>17</v>
          </cell>
        </row>
        <row r="208">
          <cell r="B208">
            <v>1917</v>
          </cell>
          <cell r="C208" t="str">
            <v>​មាន់ រាំបូ</v>
          </cell>
          <cell r="D208" t="str">
            <v> MAN RAMBO</v>
          </cell>
          <cell r="E208">
            <v>44624</v>
          </cell>
          <cell r="F208">
            <v>90540437</v>
          </cell>
          <cell r="G208">
            <v>34191</v>
          </cell>
          <cell r="H208" t="str">
            <v>M</v>
          </cell>
          <cell r="I208" t="str">
            <v>成型E线</v>
          </cell>
          <cell r="J208">
            <v>0</v>
          </cell>
          <cell r="K208">
            <v>0</v>
          </cell>
          <cell r="L208">
            <v>200</v>
          </cell>
          <cell r="M208">
            <v>7.69230769230769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30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30</v>
          </cell>
        </row>
        <row r="208">
          <cell r="AU208">
            <v>0</v>
          </cell>
        </row>
        <row r="208">
          <cell r="AX208">
            <v>17</v>
          </cell>
        </row>
        <row r="209">
          <cell r="B209">
            <v>902</v>
          </cell>
          <cell r="C209" t="str">
            <v>ម៉ាញ មករា</v>
          </cell>
          <cell r="D209" t="str">
            <v>MANH MAKARA</v>
          </cell>
          <cell r="E209">
            <v>44321</v>
          </cell>
          <cell r="F209" t="str">
            <v>090776869</v>
          </cell>
          <cell r="G209">
            <v>31524</v>
          </cell>
          <cell r="H209" t="str">
            <v>M</v>
          </cell>
          <cell r="I209" t="str">
            <v>成型E线班长</v>
          </cell>
          <cell r="J209">
            <v>0</v>
          </cell>
          <cell r="K209">
            <v>0</v>
          </cell>
          <cell r="L209">
            <v>200</v>
          </cell>
          <cell r="M209">
            <v>7.69230769230769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30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30</v>
          </cell>
          <cell r="AI209">
            <v>0</v>
          </cell>
          <cell r="AJ209">
            <v>40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30</v>
          </cell>
        </row>
        <row r="209">
          <cell r="AU209">
            <v>0</v>
          </cell>
        </row>
        <row r="209">
          <cell r="AX209">
            <v>17</v>
          </cell>
        </row>
        <row r="210">
          <cell r="B210">
            <v>508</v>
          </cell>
          <cell r="C210" t="str">
            <v>កៅ ម៉េង</v>
          </cell>
          <cell r="D210" t="str">
            <v>KAO MENG</v>
          </cell>
          <cell r="E210">
            <v>44130</v>
          </cell>
          <cell r="F210" t="str">
            <v>090722635</v>
          </cell>
          <cell r="G210">
            <v>34663</v>
          </cell>
          <cell r="H210" t="str">
            <v>M</v>
          </cell>
          <cell r="I210" t="str">
            <v>成型E线班长</v>
          </cell>
          <cell r="J210">
            <v>0</v>
          </cell>
          <cell r="K210">
            <v>0</v>
          </cell>
          <cell r="L210">
            <v>200</v>
          </cell>
          <cell r="M210">
            <v>7.69230769230769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30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30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30</v>
          </cell>
        </row>
        <row r="210">
          <cell r="AU210">
            <v>0</v>
          </cell>
        </row>
        <row r="210">
          <cell r="AX210">
            <v>17</v>
          </cell>
        </row>
        <row r="211">
          <cell r="B211">
            <v>741</v>
          </cell>
          <cell r="C211" t="str">
            <v>លី លីមសឿង</v>
          </cell>
          <cell r="D211" t="str">
            <v>LY LEUMSOEUG</v>
          </cell>
          <cell r="E211">
            <v>44228</v>
          </cell>
          <cell r="F211" t="str">
            <v>090483069</v>
          </cell>
          <cell r="G211">
            <v>33253</v>
          </cell>
          <cell r="H211" t="str">
            <v>M</v>
          </cell>
          <cell r="I211" t="str">
            <v>成型拌胶房</v>
          </cell>
          <cell r="J211">
            <v>0</v>
          </cell>
          <cell r="K211">
            <v>0</v>
          </cell>
          <cell r="L211">
            <v>200</v>
          </cell>
          <cell r="M211">
            <v>7.69230769230769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30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30</v>
          </cell>
        </row>
        <row r="211">
          <cell r="AU211">
            <v>0</v>
          </cell>
        </row>
        <row r="211">
          <cell r="AX211">
            <v>17</v>
          </cell>
        </row>
        <row r="212">
          <cell r="B212">
            <v>1604</v>
          </cell>
          <cell r="C212" t="str">
            <v>មាស ហែរ</v>
          </cell>
          <cell r="D212" t="str">
            <v>HEAS HE</v>
          </cell>
          <cell r="E212">
            <v>44575</v>
          </cell>
          <cell r="F212">
            <v>90666891</v>
          </cell>
          <cell r="G212">
            <v>36618</v>
          </cell>
          <cell r="H212" t="str">
            <v>M</v>
          </cell>
          <cell r="I212" t="str">
            <v>成型大包装</v>
          </cell>
          <cell r="J212">
            <v>0</v>
          </cell>
          <cell r="K212">
            <v>0</v>
          </cell>
          <cell r="L212">
            <v>200</v>
          </cell>
          <cell r="M212">
            <v>7.69230769230769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30</v>
          </cell>
        </row>
        <row r="212">
          <cell r="AU212">
            <v>0</v>
          </cell>
        </row>
        <row r="212">
          <cell r="AX212">
            <v>17</v>
          </cell>
        </row>
        <row r="213">
          <cell r="B213">
            <v>2125</v>
          </cell>
          <cell r="C213" t="str">
            <v>ញ៉ណ សុភត្រា</v>
          </cell>
          <cell r="D213" t="str">
            <v>NHORN SOPHEAKTRA</v>
          </cell>
          <cell r="E213">
            <v>44711</v>
          </cell>
          <cell r="F213" t="str">
            <v>090480905</v>
          </cell>
          <cell r="G213">
            <v>33714</v>
          </cell>
          <cell r="H213" t="str">
            <v>M</v>
          </cell>
          <cell r="I213" t="str">
            <v>成型大包装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30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30</v>
          </cell>
        </row>
        <row r="213">
          <cell r="AU213">
            <v>0</v>
          </cell>
        </row>
        <row r="213">
          <cell r="AX213">
            <v>17</v>
          </cell>
        </row>
        <row r="214">
          <cell r="B214">
            <v>1995</v>
          </cell>
          <cell r="C214" t="str">
            <v>មាស ហៃ</v>
          </cell>
          <cell r="D214" t="str">
            <v>MEAS HAI</v>
          </cell>
          <cell r="E214">
            <v>44639</v>
          </cell>
          <cell r="F214">
            <v>90846635</v>
          </cell>
          <cell r="G214">
            <v>36924</v>
          </cell>
          <cell r="H214" t="str">
            <v>M</v>
          </cell>
          <cell r="I214" t="str">
            <v>成型大包装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30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30</v>
          </cell>
        </row>
        <row r="214">
          <cell r="AU214">
            <v>0</v>
          </cell>
        </row>
        <row r="214">
          <cell r="AX214">
            <v>17</v>
          </cell>
        </row>
        <row r="215">
          <cell r="B215">
            <v>562</v>
          </cell>
          <cell r="C215" t="str">
            <v>ឡុក សាប៊ន</v>
          </cell>
          <cell r="D215" t="str">
            <v>LOK SABORN</v>
          </cell>
          <cell r="E215">
            <v>44138</v>
          </cell>
          <cell r="F215" t="str">
            <v>090829845</v>
          </cell>
          <cell r="G215">
            <v>27869</v>
          </cell>
          <cell r="H215" t="str">
            <v>M</v>
          </cell>
          <cell r="I215" t="str">
            <v>成型大包装班长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30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30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30</v>
          </cell>
        </row>
        <row r="215">
          <cell r="AU215">
            <v>0</v>
          </cell>
        </row>
        <row r="215">
          <cell r="AX215">
            <v>17</v>
          </cell>
        </row>
        <row r="216">
          <cell r="B216">
            <v>1389</v>
          </cell>
          <cell r="C216" t="str">
            <v>ញ៉េប មរកត</v>
          </cell>
          <cell r="D216" t="str">
            <v>NHEB MORAKORT</v>
          </cell>
          <cell r="E216">
            <v>44531</v>
          </cell>
          <cell r="F216" t="str">
            <v>021150137</v>
          </cell>
          <cell r="G216">
            <v>36696</v>
          </cell>
          <cell r="H216" t="str">
            <v>F</v>
          </cell>
          <cell r="I216" t="str">
            <v>成型E线</v>
          </cell>
          <cell r="J216">
            <v>0</v>
          </cell>
          <cell r="K216">
            <v>0</v>
          </cell>
          <cell r="L216">
            <v>200</v>
          </cell>
          <cell r="M216">
            <v>7.69230769230769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30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30</v>
          </cell>
        </row>
        <row r="216">
          <cell r="AU216">
            <v>0</v>
          </cell>
        </row>
        <row r="216">
          <cell r="AX216">
            <v>17</v>
          </cell>
        </row>
        <row r="217">
          <cell r="B217">
            <v>211</v>
          </cell>
          <cell r="C217" t="str">
            <v>កូវ ចាន់រ៉ា</v>
          </cell>
          <cell r="D217" t="str">
            <v>KOV CHANRA</v>
          </cell>
          <cell r="E217">
            <v>44081</v>
          </cell>
          <cell r="F217" t="str">
            <v>090747598</v>
          </cell>
          <cell r="G217">
            <v>32157</v>
          </cell>
          <cell r="H217" t="str">
            <v>M</v>
          </cell>
          <cell r="I217" t="str">
            <v>成型主管</v>
          </cell>
          <cell r="J217">
            <v>0</v>
          </cell>
          <cell r="K217">
            <v>2</v>
          </cell>
          <cell r="L217">
            <v>200</v>
          </cell>
          <cell r="M217">
            <v>7.69230769230769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30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70</v>
          </cell>
          <cell r="AI217">
            <v>0</v>
          </cell>
          <cell r="AJ217">
            <v>100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30</v>
          </cell>
        </row>
        <row r="217">
          <cell r="AU217">
            <v>0</v>
          </cell>
        </row>
        <row r="217">
          <cell r="AX217">
            <v>17</v>
          </cell>
        </row>
        <row r="218">
          <cell r="B218" t="str">
            <v>合计：</v>
          </cell>
          <cell r="C218" t="str">
            <v>成型E线</v>
          </cell>
          <cell r="D218">
            <v>30</v>
          </cell>
        </row>
        <row r="218">
          <cell r="L218">
            <v>6000</v>
          </cell>
          <cell r="M218">
            <v>230.769230769231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900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190</v>
          </cell>
          <cell r="AI218">
            <v>0</v>
          </cell>
          <cell r="AJ218">
            <v>170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900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493</v>
          </cell>
        </row>
        <row r="219">
          <cell r="B219">
            <v>710</v>
          </cell>
          <cell r="C219" t="str">
            <v>ហ៊ី គុំ</v>
          </cell>
          <cell r="D219" t="str">
            <v>HY KUM</v>
          </cell>
          <cell r="E219">
            <v>44214</v>
          </cell>
          <cell r="F219" t="str">
            <v>061515342</v>
          </cell>
          <cell r="G219">
            <v>34123</v>
          </cell>
          <cell r="H219" t="str">
            <v>F</v>
          </cell>
          <cell r="I219" t="str">
            <v>电脑车</v>
          </cell>
          <cell r="J219">
            <v>0</v>
          </cell>
          <cell r="K219">
            <v>0</v>
          </cell>
          <cell r="L219">
            <v>200</v>
          </cell>
          <cell r="M219">
            <v>7.69230769230769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30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30</v>
          </cell>
        </row>
        <row r="219">
          <cell r="AU219">
            <v>0</v>
          </cell>
        </row>
        <row r="219">
          <cell r="AX219">
            <v>23</v>
          </cell>
        </row>
        <row r="220">
          <cell r="B220">
            <v>864</v>
          </cell>
          <cell r="C220" t="str">
            <v>រី ជីតា</v>
          </cell>
          <cell r="D220" t="str">
            <v>RI CHITA</v>
          </cell>
          <cell r="E220">
            <v>44307</v>
          </cell>
          <cell r="F220" t="str">
            <v>090930382</v>
          </cell>
          <cell r="G220">
            <v>37542</v>
          </cell>
          <cell r="H220" t="str">
            <v>F</v>
          </cell>
          <cell r="I220" t="str">
            <v>电脑车</v>
          </cell>
          <cell r="J220">
            <v>0</v>
          </cell>
          <cell r="K220">
            <v>0</v>
          </cell>
          <cell r="L220">
            <v>200</v>
          </cell>
          <cell r="M220">
            <v>7.69230769230769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30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30</v>
          </cell>
        </row>
        <row r="220">
          <cell r="AU220">
            <v>0</v>
          </cell>
        </row>
        <row r="220">
          <cell r="AX220">
            <v>23</v>
          </cell>
        </row>
        <row r="221">
          <cell r="B221">
            <v>856</v>
          </cell>
          <cell r="C221" t="str">
            <v>យាន សាវ៉េវ</v>
          </cell>
          <cell r="D221" t="str">
            <v>YEAN SAVEV</v>
          </cell>
          <cell r="E221">
            <v>44306</v>
          </cell>
          <cell r="F221" t="str">
            <v>090910378</v>
          </cell>
          <cell r="G221">
            <v>36991</v>
          </cell>
          <cell r="H221" t="str">
            <v>M</v>
          </cell>
          <cell r="I221" t="str">
            <v>电脑车</v>
          </cell>
          <cell r="J221">
            <v>0</v>
          </cell>
          <cell r="K221">
            <v>0</v>
          </cell>
          <cell r="L221">
            <v>200</v>
          </cell>
          <cell r="M221">
            <v>7.69230769230769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30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30</v>
          </cell>
        </row>
        <row r="221">
          <cell r="AU221">
            <v>0</v>
          </cell>
        </row>
        <row r="221">
          <cell r="AX221">
            <v>23</v>
          </cell>
        </row>
        <row r="222">
          <cell r="B222">
            <v>1452</v>
          </cell>
          <cell r="C222" t="str">
            <v>សុន ស្រីណេត</v>
          </cell>
          <cell r="D222" t="str">
            <v>SON SREYNET</v>
          </cell>
          <cell r="E222">
            <v>44551</v>
          </cell>
          <cell r="F222">
            <v>90869510</v>
          </cell>
          <cell r="G222">
            <v>37328</v>
          </cell>
          <cell r="H222" t="str">
            <v>F</v>
          </cell>
          <cell r="I222" t="str">
            <v>电脑车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30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30</v>
          </cell>
        </row>
        <row r="222">
          <cell r="AU222">
            <v>0</v>
          </cell>
        </row>
        <row r="222">
          <cell r="AX222">
            <v>23</v>
          </cell>
        </row>
        <row r="223">
          <cell r="B223">
            <v>1468</v>
          </cell>
          <cell r="C223" t="str">
            <v>អ៊ុក វិនី</v>
          </cell>
          <cell r="D223" t="str">
            <v>UK VINY</v>
          </cell>
          <cell r="E223">
            <v>44551</v>
          </cell>
          <cell r="F223">
            <v>90851796</v>
          </cell>
          <cell r="G223">
            <v>37049</v>
          </cell>
          <cell r="H223" t="str">
            <v>F</v>
          </cell>
          <cell r="I223" t="str">
            <v>电脑车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30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</v>
          </cell>
        </row>
        <row r="223">
          <cell r="AU223">
            <v>0</v>
          </cell>
        </row>
        <row r="223">
          <cell r="AX223">
            <v>23</v>
          </cell>
        </row>
        <row r="224">
          <cell r="B224">
            <v>1475</v>
          </cell>
          <cell r="C224" t="str">
            <v>ផាក អាមួយគា</v>
          </cell>
          <cell r="D224" t="str">
            <v>PHAK AMUOYKEA</v>
          </cell>
          <cell r="E224">
            <v>44551</v>
          </cell>
          <cell r="F224">
            <v>90957035</v>
          </cell>
          <cell r="G224">
            <v>36899</v>
          </cell>
          <cell r="H224" t="str">
            <v>F</v>
          </cell>
          <cell r="I224" t="str">
            <v>电脑车</v>
          </cell>
          <cell r="J224">
            <v>0</v>
          </cell>
          <cell r="K224">
            <v>0</v>
          </cell>
          <cell r="L224">
            <v>200</v>
          </cell>
          <cell r="M224">
            <v>7.69230769230769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30</v>
          </cell>
        </row>
        <row r="224">
          <cell r="AU224">
            <v>0</v>
          </cell>
        </row>
        <row r="224">
          <cell r="AX224">
            <v>23</v>
          </cell>
        </row>
        <row r="225">
          <cell r="B225">
            <v>1491</v>
          </cell>
          <cell r="C225" t="str">
            <v>កែវ រស្មី</v>
          </cell>
          <cell r="D225" t="str">
            <v>KEO RAKSMEY</v>
          </cell>
          <cell r="E225">
            <v>44555</v>
          </cell>
          <cell r="F225">
            <v>90910255</v>
          </cell>
          <cell r="G225">
            <v>37191</v>
          </cell>
          <cell r="H225" t="str">
            <v>M</v>
          </cell>
          <cell r="I225" t="str">
            <v>电脑车</v>
          </cell>
          <cell r="J225">
            <v>0</v>
          </cell>
          <cell r="K225">
            <v>0</v>
          </cell>
          <cell r="L225">
            <v>200</v>
          </cell>
          <cell r="M225">
            <v>7.69230769230769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30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30</v>
          </cell>
        </row>
        <row r="225">
          <cell r="AU225">
            <v>0</v>
          </cell>
        </row>
        <row r="225">
          <cell r="AX225">
            <v>23</v>
          </cell>
        </row>
        <row r="226">
          <cell r="B226">
            <v>1830</v>
          </cell>
          <cell r="C226" t="str">
            <v>និន សារិន</v>
          </cell>
          <cell r="D226" t="str">
            <v>NIN SARIN</v>
          </cell>
          <cell r="E226">
            <v>44607</v>
          </cell>
          <cell r="F226">
            <v>90917983</v>
          </cell>
          <cell r="G226">
            <v>37061</v>
          </cell>
          <cell r="H226" t="str">
            <v>M</v>
          </cell>
          <cell r="I226" t="str">
            <v>电脑车</v>
          </cell>
          <cell r="J226">
            <v>0</v>
          </cell>
          <cell r="K226">
            <v>0</v>
          </cell>
          <cell r="L226">
            <v>200</v>
          </cell>
          <cell r="M226">
            <v>7.69230769230769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30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30</v>
          </cell>
        </row>
        <row r="226">
          <cell r="AU226">
            <v>0</v>
          </cell>
        </row>
        <row r="226">
          <cell r="AX226">
            <v>23</v>
          </cell>
        </row>
        <row r="227">
          <cell r="B227">
            <v>799</v>
          </cell>
          <cell r="C227" t="str">
            <v>ចិន​ ស្រីអូន</v>
          </cell>
          <cell r="D227" t="str">
            <v>CHEN SREYAUN</v>
          </cell>
          <cell r="E227">
            <v>44287</v>
          </cell>
          <cell r="F227" t="str">
            <v>090885618</v>
          </cell>
          <cell r="G227">
            <v>37687</v>
          </cell>
          <cell r="H227" t="str">
            <v>F</v>
          </cell>
          <cell r="I227" t="str">
            <v>电脑车</v>
          </cell>
          <cell r="J227">
            <v>0</v>
          </cell>
          <cell r="K227">
            <v>0</v>
          </cell>
          <cell r="L227">
            <v>200</v>
          </cell>
          <cell r="M227">
            <v>7.69230769230769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30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30</v>
          </cell>
        </row>
        <row r="227">
          <cell r="AU227">
            <v>0</v>
          </cell>
        </row>
        <row r="227">
          <cell r="AX227">
            <v>23</v>
          </cell>
        </row>
        <row r="228">
          <cell r="B228">
            <v>1476</v>
          </cell>
          <cell r="C228" t="str">
            <v>កែវ ចិន្ដា</v>
          </cell>
          <cell r="D228" t="str">
            <v>KEO CHENDA</v>
          </cell>
          <cell r="E228">
            <v>44551</v>
          </cell>
          <cell r="F228">
            <v>90596061</v>
          </cell>
          <cell r="G228">
            <v>31884</v>
          </cell>
          <cell r="H228" t="str">
            <v>F</v>
          </cell>
          <cell r="I228" t="str">
            <v>电脑车</v>
          </cell>
          <cell r="J228">
            <v>0</v>
          </cell>
          <cell r="K228">
            <v>0</v>
          </cell>
          <cell r="L228">
            <v>200</v>
          </cell>
          <cell r="M228">
            <v>7.69230769230769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30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30</v>
          </cell>
        </row>
        <row r="228">
          <cell r="AU228">
            <v>0</v>
          </cell>
        </row>
        <row r="228">
          <cell r="AX228">
            <v>23</v>
          </cell>
        </row>
        <row r="229">
          <cell r="B229">
            <v>1631</v>
          </cell>
          <cell r="C229" t="str">
            <v>កែវ ហ៊ន់</v>
          </cell>
          <cell r="D229" t="str">
            <v>KEIV HON</v>
          </cell>
          <cell r="E229">
            <v>44579</v>
          </cell>
          <cell r="F229">
            <v>90661210</v>
          </cell>
          <cell r="G229">
            <v>28961</v>
          </cell>
          <cell r="H229" t="str">
            <v>M</v>
          </cell>
          <cell r="I229" t="str">
            <v>电脑车</v>
          </cell>
          <cell r="J229">
            <v>0</v>
          </cell>
          <cell r="K229">
            <v>0</v>
          </cell>
          <cell r="L229">
            <v>200</v>
          </cell>
          <cell r="M229">
            <v>7.69230769230769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30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30</v>
          </cell>
        </row>
        <row r="229">
          <cell r="AU229">
            <v>0</v>
          </cell>
        </row>
        <row r="229">
          <cell r="AX229">
            <v>23</v>
          </cell>
        </row>
        <row r="230">
          <cell r="B230">
            <v>894</v>
          </cell>
          <cell r="C230" t="str">
            <v>យី ស្រីពេជ្រ</v>
          </cell>
          <cell r="D230" t="str">
            <v>YI SREYPECH</v>
          </cell>
          <cell r="E230">
            <v>44320</v>
          </cell>
          <cell r="F230" t="str">
            <v>090891795</v>
          </cell>
          <cell r="G230">
            <v>36892</v>
          </cell>
          <cell r="H230" t="str">
            <v>F</v>
          </cell>
          <cell r="I230" t="str">
            <v>电脑车</v>
          </cell>
          <cell r="J230">
            <v>0</v>
          </cell>
          <cell r="K230">
            <v>0</v>
          </cell>
          <cell r="L230">
            <v>200</v>
          </cell>
          <cell r="M230">
            <v>7.69230769230769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30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30</v>
          </cell>
        </row>
        <row r="230">
          <cell r="AU230">
            <v>0</v>
          </cell>
        </row>
        <row r="230">
          <cell r="AX230">
            <v>23</v>
          </cell>
        </row>
        <row r="231">
          <cell r="B231">
            <v>1221</v>
          </cell>
          <cell r="C231" t="str">
            <v>សុខ ឡុន</v>
          </cell>
          <cell r="D231" t="str">
            <v>SOK LOUN</v>
          </cell>
          <cell r="E231">
            <v>44477</v>
          </cell>
          <cell r="F231" t="str">
            <v>090564214</v>
          </cell>
          <cell r="G231">
            <v>33145</v>
          </cell>
          <cell r="H231" t="str">
            <v>M</v>
          </cell>
          <cell r="I231" t="str">
            <v>电脑车</v>
          </cell>
          <cell r="J231">
            <v>0</v>
          </cell>
          <cell r="K231">
            <v>0</v>
          </cell>
          <cell r="L231">
            <v>200</v>
          </cell>
          <cell r="M231">
            <v>7.69230769230769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30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</v>
          </cell>
        </row>
        <row r="231">
          <cell r="AU231">
            <v>0</v>
          </cell>
        </row>
        <row r="231">
          <cell r="AX231">
            <v>23</v>
          </cell>
        </row>
        <row r="232">
          <cell r="B232">
            <v>332</v>
          </cell>
          <cell r="C232" t="str">
            <v>ហែម វុត្ថា</v>
          </cell>
          <cell r="D232" t="str">
            <v>HEM VUTHA</v>
          </cell>
          <cell r="E232">
            <v>44109</v>
          </cell>
          <cell r="F232" t="str">
            <v>090854430</v>
          </cell>
          <cell r="G232">
            <v>34335</v>
          </cell>
          <cell r="H232" t="str">
            <v>F</v>
          </cell>
          <cell r="I232" t="str">
            <v>电脑车班长</v>
          </cell>
          <cell r="J232">
            <v>0</v>
          </cell>
          <cell r="K232">
            <v>1</v>
          </cell>
          <cell r="L232">
            <v>200</v>
          </cell>
          <cell r="M232">
            <v>7.69230769230769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30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30</v>
          </cell>
          <cell r="AI232">
            <v>0</v>
          </cell>
          <cell r="AJ232">
            <v>50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30</v>
          </cell>
        </row>
        <row r="232">
          <cell r="AU232">
            <v>0</v>
          </cell>
        </row>
        <row r="232">
          <cell r="AX232">
            <v>14</v>
          </cell>
        </row>
        <row r="233">
          <cell r="B233" t="str">
            <v>合计：</v>
          </cell>
          <cell r="C233" t="str">
            <v>电脑车</v>
          </cell>
          <cell r="D233">
            <v>14</v>
          </cell>
        </row>
        <row r="233">
          <cell r="L233">
            <v>2800</v>
          </cell>
          <cell r="M233">
            <v>107.692307692308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420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30</v>
          </cell>
          <cell r="AI233">
            <v>0</v>
          </cell>
          <cell r="AJ233">
            <v>50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420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313</v>
          </cell>
        </row>
        <row r="234">
          <cell r="B234">
            <v>433</v>
          </cell>
          <cell r="C234" t="str">
            <v>ស្រី រស្មី</v>
          </cell>
          <cell r="D234" t="str">
            <v>SREY REAKSMEY</v>
          </cell>
          <cell r="E234">
            <v>44123</v>
          </cell>
          <cell r="F234" t="str">
            <v>090711663</v>
          </cell>
          <cell r="G234">
            <v>33707</v>
          </cell>
          <cell r="H234" t="str">
            <v>F</v>
          </cell>
          <cell r="I234" t="str">
            <v>品管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30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30</v>
          </cell>
        </row>
        <row r="234">
          <cell r="AU234">
            <v>0</v>
          </cell>
        </row>
        <row r="234">
          <cell r="AX234">
            <v>24</v>
          </cell>
        </row>
        <row r="235">
          <cell r="B235">
            <v>702</v>
          </cell>
          <cell r="C235" t="str">
            <v>ឃន រក្សា</v>
          </cell>
          <cell r="D235" t="str">
            <v>KHORN REAKSA</v>
          </cell>
          <cell r="E235">
            <v>44214</v>
          </cell>
          <cell r="F235" t="str">
            <v>090875657</v>
          </cell>
          <cell r="G235">
            <v>36264</v>
          </cell>
          <cell r="H235" t="str">
            <v>F</v>
          </cell>
          <cell r="I235" t="str">
            <v>品管</v>
          </cell>
          <cell r="J235">
            <v>0</v>
          </cell>
          <cell r="K235">
            <v>0</v>
          </cell>
          <cell r="L235">
            <v>200</v>
          </cell>
          <cell r="M235">
            <v>7.69230769230769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30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30</v>
          </cell>
        </row>
        <row r="235">
          <cell r="AU235">
            <v>0</v>
          </cell>
        </row>
        <row r="235">
          <cell r="AX235">
            <v>23</v>
          </cell>
        </row>
        <row r="236">
          <cell r="B236">
            <v>703</v>
          </cell>
          <cell r="C236" t="str">
            <v>ប៉ែន ស្រីសយ</v>
          </cell>
          <cell r="D236" t="str">
            <v>PEN SREYSAY</v>
          </cell>
          <cell r="E236">
            <v>44214</v>
          </cell>
          <cell r="F236" t="str">
            <v>090878286</v>
          </cell>
          <cell r="G236">
            <v>36263</v>
          </cell>
          <cell r="H236" t="str">
            <v>F</v>
          </cell>
          <cell r="I236" t="str">
            <v>品管</v>
          </cell>
          <cell r="J236">
            <v>0</v>
          </cell>
          <cell r="K236">
            <v>0</v>
          </cell>
          <cell r="L236">
            <v>200</v>
          </cell>
          <cell r="M236">
            <v>7.69230769230769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30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30</v>
          </cell>
        </row>
        <row r="236">
          <cell r="AU236">
            <v>0</v>
          </cell>
        </row>
        <row r="236">
          <cell r="AX236">
            <v>24</v>
          </cell>
        </row>
        <row r="237">
          <cell r="B237">
            <v>964</v>
          </cell>
          <cell r="C237" t="str">
            <v>ឡុង សារ</v>
          </cell>
          <cell r="D237" t="str">
            <v>LONG SA</v>
          </cell>
          <cell r="E237">
            <v>44340</v>
          </cell>
          <cell r="F237" t="str">
            <v>090721882</v>
          </cell>
          <cell r="G237">
            <v>35522</v>
          </cell>
          <cell r="H237" t="str">
            <v>F</v>
          </cell>
          <cell r="I237" t="str">
            <v>品管</v>
          </cell>
          <cell r="J237">
            <v>3</v>
          </cell>
          <cell r="K237">
            <v>3</v>
          </cell>
          <cell r="L237">
            <v>200</v>
          </cell>
          <cell r="M237">
            <v>7.69230769230769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30</v>
          </cell>
        </row>
        <row r="237">
          <cell r="AU237">
            <v>0</v>
          </cell>
        </row>
        <row r="237">
          <cell r="AX237">
            <v>24</v>
          </cell>
        </row>
        <row r="238">
          <cell r="B238">
            <v>1163</v>
          </cell>
          <cell r="C238" t="str">
            <v>យ៉ាន់ ស្រីពៅ</v>
          </cell>
          <cell r="D238" t="str">
            <v>YAN SREYPOV</v>
          </cell>
          <cell r="E238">
            <v>44424</v>
          </cell>
          <cell r="F238" t="str">
            <v>090891196</v>
          </cell>
          <cell r="G238">
            <v>37852</v>
          </cell>
          <cell r="H238" t="str">
            <v>F</v>
          </cell>
          <cell r="I238" t="str">
            <v>品管</v>
          </cell>
          <cell r="J238">
            <v>0</v>
          </cell>
          <cell r="K238">
            <v>0</v>
          </cell>
          <cell r="L238">
            <v>200</v>
          </cell>
          <cell r="M238">
            <v>7.69230769230769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30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30</v>
          </cell>
        </row>
        <row r="238">
          <cell r="AU238">
            <v>0</v>
          </cell>
        </row>
        <row r="238">
          <cell r="AX238">
            <v>24</v>
          </cell>
        </row>
        <row r="239">
          <cell r="B239">
            <v>1164</v>
          </cell>
          <cell r="C239" t="str">
            <v>សោម បូរឿន</v>
          </cell>
          <cell r="D239" t="str">
            <v>SOM BOROEUN</v>
          </cell>
          <cell r="E239">
            <v>44425</v>
          </cell>
          <cell r="F239" t="str">
            <v>090861749</v>
          </cell>
          <cell r="G239">
            <v>32278</v>
          </cell>
          <cell r="H239" t="str">
            <v>F</v>
          </cell>
          <cell r="I239" t="str">
            <v>品管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30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30</v>
          </cell>
        </row>
        <row r="239">
          <cell r="AU239">
            <v>0</v>
          </cell>
        </row>
        <row r="239">
          <cell r="AX239">
            <v>24</v>
          </cell>
        </row>
        <row r="240">
          <cell r="B240">
            <v>1211</v>
          </cell>
          <cell r="C240" t="str">
            <v>កែវ សុខហេង</v>
          </cell>
          <cell r="D240" t="str">
            <v>KEO SOKHENG</v>
          </cell>
          <cell r="E240">
            <v>44455</v>
          </cell>
          <cell r="F240" t="str">
            <v>090946550</v>
          </cell>
          <cell r="G240">
            <v>36586</v>
          </cell>
          <cell r="H240" t="str">
            <v>F</v>
          </cell>
          <cell r="I240" t="str">
            <v>品管</v>
          </cell>
          <cell r="J240">
            <v>0</v>
          </cell>
          <cell r="K240">
            <v>0</v>
          </cell>
          <cell r="L240">
            <v>200</v>
          </cell>
          <cell r="M240">
            <v>7.69230769230769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30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30</v>
          </cell>
        </row>
        <row r="240">
          <cell r="AU240">
            <v>0</v>
          </cell>
        </row>
        <row r="240">
          <cell r="AX240">
            <v>24</v>
          </cell>
        </row>
        <row r="241">
          <cell r="B241">
            <v>1227</v>
          </cell>
          <cell r="C241" t="str">
            <v>ផាត់ ស៊ីណាត</v>
          </cell>
          <cell r="D241" t="str">
            <v>PHATH SINAT</v>
          </cell>
          <cell r="E241">
            <v>44480</v>
          </cell>
          <cell r="F241" t="str">
            <v>090618828</v>
          </cell>
          <cell r="G241">
            <v>35932</v>
          </cell>
          <cell r="H241" t="str">
            <v>F</v>
          </cell>
          <cell r="I241" t="str">
            <v>品管</v>
          </cell>
          <cell r="J241">
            <v>0</v>
          </cell>
          <cell r="K241">
            <v>0</v>
          </cell>
          <cell r="L241">
            <v>200</v>
          </cell>
          <cell r="M241">
            <v>7.69230769230769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30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30</v>
          </cell>
        </row>
        <row r="241">
          <cell r="AU241">
            <v>0</v>
          </cell>
        </row>
        <row r="241">
          <cell r="AX241">
            <v>24</v>
          </cell>
        </row>
        <row r="242">
          <cell r="B242">
            <v>1586</v>
          </cell>
          <cell r="C242" t="str">
            <v>ខាត់ ស្រីណា</v>
          </cell>
          <cell r="D242" t="str">
            <v>KHATH SREYNA</v>
          </cell>
          <cell r="E242">
            <v>44573</v>
          </cell>
          <cell r="F242">
            <v>90876055</v>
          </cell>
          <cell r="G242">
            <v>36516</v>
          </cell>
          <cell r="H242" t="str">
            <v>F</v>
          </cell>
          <cell r="I242" t="str">
            <v>品管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30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30</v>
          </cell>
        </row>
        <row r="242">
          <cell r="AU242">
            <v>0</v>
          </cell>
        </row>
        <row r="242">
          <cell r="AX242">
            <v>24</v>
          </cell>
        </row>
        <row r="243">
          <cell r="B243">
            <v>1730</v>
          </cell>
          <cell r="C243" t="str">
            <v>សន សុខា</v>
          </cell>
          <cell r="D243" t="str">
            <v>SORN SOKHA</v>
          </cell>
          <cell r="E243">
            <v>44588</v>
          </cell>
          <cell r="F243">
            <v>90943401</v>
          </cell>
          <cell r="G243">
            <v>37381</v>
          </cell>
          <cell r="H243" t="str">
            <v>F</v>
          </cell>
          <cell r="I243" t="str">
            <v>品管</v>
          </cell>
          <cell r="J243">
            <v>0</v>
          </cell>
          <cell r="K243">
            <v>0</v>
          </cell>
          <cell r="L243">
            <v>200</v>
          </cell>
          <cell r="M243">
            <v>7.69230769230769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30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30</v>
          </cell>
        </row>
        <row r="243">
          <cell r="AU243">
            <v>0</v>
          </cell>
        </row>
        <row r="243">
          <cell r="AX243">
            <v>24</v>
          </cell>
        </row>
        <row r="244">
          <cell r="B244">
            <v>1785</v>
          </cell>
          <cell r="C244" t="str">
            <v>ស៊ុន​ ស្រីពៅ</v>
          </cell>
          <cell r="D244" t="str">
            <v>SUN SREYPOV</v>
          </cell>
          <cell r="E244">
            <v>44596</v>
          </cell>
          <cell r="F244">
            <v>90648964</v>
          </cell>
          <cell r="G244">
            <v>34098</v>
          </cell>
          <cell r="H244" t="str">
            <v>F</v>
          </cell>
          <cell r="I244" t="str">
            <v>品管</v>
          </cell>
          <cell r="J244">
            <v>0</v>
          </cell>
          <cell r="K244">
            <v>0</v>
          </cell>
          <cell r="L244">
            <v>200</v>
          </cell>
          <cell r="M244">
            <v>7.69230769230769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30</v>
          </cell>
        </row>
        <row r="244">
          <cell r="AU244">
            <v>0</v>
          </cell>
        </row>
        <row r="244">
          <cell r="AX244">
            <v>24</v>
          </cell>
        </row>
        <row r="245">
          <cell r="B245">
            <v>726</v>
          </cell>
          <cell r="C245" t="str">
            <v>ព្រុំ លក្ខិណា</v>
          </cell>
          <cell r="D245" t="str">
            <v>PRUM LEAKHNA</v>
          </cell>
          <cell r="E245">
            <v>44215</v>
          </cell>
          <cell r="F245" t="str">
            <v>090934028</v>
          </cell>
          <cell r="G245">
            <v>37171</v>
          </cell>
          <cell r="H245" t="str">
            <v>F</v>
          </cell>
          <cell r="I245" t="str">
            <v>品管</v>
          </cell>
          <cell r="J245">
            <v>0</v>
          </cell>
          <cell r="K245">
            <v>0</v>
          </cell>
          <cell r="L245">
            <v>200</v>
          </cell>
          <cell r="M245">
            <v>7.69230769230769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30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30</v>
          </cell>
        </row>
        <row r="245">
          <cell r="AU245">
            <v>0</v>
          </cell>
        </row>
        <row r="245">
          <cell r="AX245">
            <v>23</v>
          </cell>
        </row>
        <row r="246">
          <cell r="B246">
            <v>1234</v>
          </cell>
          <cell r="C246" t="str">
            <v>កែវ សុខហៃ</v>
          </cell>
          <cell r="D246" t="str">
            <v>KEO SOKHAI</v>
          </cell>
          <cell r="E246">
            <v>44483</v>
          </cell>
          <cell r="F246" t="str">
            <v>090946551</v>
          </cell>
          <cell r="G246">
            <v>37070</v>
          </cell>
          <cell r="H246" t="str">
            <v>F</v>
          </cell>
          <cell r="I246" t="str">
            <v>品管</v>
          </cell>
          <cell r="J246">
            <v>0</v>
          </cell>
          <cell r="K246">
            <v>0</v>
          </cell>
          <cell r="L246">
            <v>200</v>
          </cell>
          <cell r="M246">
            <v>7.69230769230769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30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30</v>
          </cell>
        </row>
        <row r="246">
          <cell r="AU246">
            <v>0</v>
          </cell>
        </row>
        <row r="246">
          <cell r="AX246">
            <v>17</v>
          </cell>
        </row>
        <row r="247">
          <cell r="B247">
            <v>1396</v>
          </cell>
          <cell r="C247" t="str">
            <v>ហន ភក្ដី</v>
          </cell>
          <cell r="D247" t="str">
            <v>HORN PHEAKDEY</v>
          </cell>
          <cell r="E247">
            <v>44531</v>
          </cell>
          <cell r="F247">
            <v>90950063</v>
          </cell>
          <cell r="G247">
            <v>37730</v>
          </cell>
          <cell r="H247" t="str">
            <v>F</v>
          </cell>
          <cell r="I247" t="str">
            <v>品管</v>
          </cell>
          <cell r="J247">
            <v>1</v>
          </cell>
          <cell r="K247">
            <v>1</v>
          </cell>
          <cell r="L247">
            <v>200</v>
          </cell>
          <cell r="M247">
            <v>7.69230769230769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30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30</v>
          </cell>
        </row>
        <row r="247">
          <cell r="AU247">
            <v>0</v>
          </cell>
        </row>
        <row r="247">
          <cell r="AX247">
            <v>21</v>
          </cell>
        </row>
        <row r="248">
          <cell r="B248">
            <v>1529</v>
          </cell>
          <cell r="C248" t="str">
            <v>គឹម សុផាន់ម៉ៃ</v>
          </cell>
          <cell r="D248" t="str">
            <v>KOEM SOPHANMAI</v>
          </cell>
          <cell r="E248">
            <v>44559</v>
          </cell>
          <cell r="F248">
            <v>90957044</v>
          </cell>
          <cell r="G248">
            <v>37706</v>
          </cell>
          <cell r="H248" t="str">
            <v>F</v>
          </cell>
          <cell r="I248" t="str">
            <v>品管</v>
          </cell>
          <cell r="J248">
            <v>0</v>
          </cell>
          <cell r="K248">
            <v>0</v>
          </cell>
          <cell r="L248">
            <v>200</v>
          </cell>
          <cell r="M248">
            <v>7.69230769230769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30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30</v>
          </cell>
        </row>
        <row r="248">
          <cell r="AU248">
            <v>0</v>
          </cell>
        </row>
        <row r="248">
          <cell r="AX248">
            <v>23</v>
          </cell>
        </row>
        <row r="249">
          <cell r="B249">
            <v>1720</v>
          </cell>
          <cell r="C249" t="str">
            <v>ឆឹប ស៊ីណេត</v>
          </cell>
          <cell r="D249" t="str">
            <v>CHHEB SINET</v>
          </cell>
          <cell r="E249">
            <v>44587</v>
          </cell>
          <cell r="F249">
            <v>90890911</v>
          </cell>
          <cell r="G249">
            <v>36644</v>
          </cell>
          <cell r="H249" t="str">
            <v>F</v>
          </cell>
          <cell r="I249" t="str">
            <v>品管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30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30</v>
          </cell>
        </row>
        <row r="249">
          <cell r="AU249">
            <v>0</v>
          </cell>
        </row>
        <row r="249">
          <cell r="AX249">
            <v>17</v>
          </cell>
        </row>
        <row r="250">
          <cell r="B250">
            <v>1827</v>
          </cell>
          <cell r="C250" t="str">
            <v>មូល លីណា</v>
          </cell>
          <cell r="D250" t="str">
            <v>MOL LYNA</v>
          </cell>
          <cell r="E250">
            <v>44603</v>
          </cell>
          <cell r="F250">
            <v>90959621</v>
          </cell>
          <cell r="G250">
            <v>37885</v>
          </cell>
          <cell r="H250" t="str">
            <v>M</v>
          </cell>
          <cell r="I250" t="str">
            <v>品管</v>
          </cell>
          <cell r="J250">
            <v>0</v>
          </cell>
          <cell r="K250">
            <v>0</v>
          </cell>
          <cell r="L250">
            <v>200</v>
          </cell>
          <cell r="M250">
            <v>7.69230769230769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30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30</v>
          </cell>
        </row>
        <row r="250">
          <cell r="AU250">
            <v>0</v>
          </cell>
        </row>
        <row r="250">
          <cell r="AX250">
            <v>24</v>
          </cell>
        </row>
        <row r="251">
          <cell r="B251">
            <v>2000</v>
          </cell>
          <cell r="C251" t="str">
            <v>កុយ ស្រីពៅ</v>
          </cell>
          <cell r="D251" t="str">
            <v>KOY SREYPEOU</v>
          </cell>
          <cell r="E251">
            <v>44642</v>
          </cell>
          <cell r="F251">
            <v>90903785</v>
          </cell>
          <cell r="G251">
            <v>36840</v>
          </cell>
          <cell r="H251" t="str">
            <v>F</v>
          </cell>
          <cell r="I251" t="str">
            <v>品管</v>
          </cell>
          <cell r="J251">
            <v>0</v>
          </cell>
          <cell r="K251">
            <v>0</v>
          </cell>
          <cell r="L251">
            <v>200</v>
          </cell>
          <cell r="M251">
            <v>7.69230769230769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30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30</v>
          </cell>
        </row>
        <row r="251">
          <cell r="AU251">
            <v>0</v>
          </cell>
        </row>
        <row r="251">
          <cell r="AX251">
            <v>17</v>
          </cell>
        </row>
        <row r="252">
          <cell r="B252">
            <v>2241</v>
          </cell>
          <cell r="C252" t="str">
            <v>ភាគ សុផា</v>
          </cell>
          <cell r="D252" t="str">
            <v>PHEAK SOPHA</v>
          </cell>
          <cell r="E252">
            <v>44747</v>
          </cell>
          <cell r="F252" t="str">
            <v>090619225</v>
          </cell>
          <cell r="G252">
            <v>35252</v>
          </cell>
          <cell r="H252" t="str">
            <v>F</v>
          </cell>
          <cell r="I252" t="str">
            <v>品管</v>
          </cell>
          <cell r="J252">
            <v>0</v>
          </cell>
          <cell r="K252">
            <v>0</v>
          </cell>
          <cell r="L252">
            <v>200</v>
          </cell>
          <cell r="M252">
            <v>7.69230769230769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30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30</v>
          </cell>
        </row>
        <row r="252">
          <cell r="AU252">
            <v>0</v>
          </cell>
        </row>
        <row r="252">
          <cell r="AX252">
            <v>17</v>
          </cell>
        </row>
        <row r="253">
          <cell r="B253">
            <v>430</v>
          </cell>
          <cell r="C253" t="str">
            <v>ស៊ុន ស្រីណា</v>
          </cell>
          <cell r="D253" t="str">
            <v>SUN SREYNA</v>
          </cell>
          <cell r="E253">
            <v>44123</v>
          </cell>
          <cell r="F253" t="str">
            <v>090863281</v>
          </cell>
          <cell r="G253">
            <v>32975</v>
          </cell>
          <cell r="H253" t="str">
            <v>F</v>
          </cell>
          <cell r="I253" t="str">
            <v>品管班长</v>
          </cell>
          <cell r="J253">
            <v>0</v>
          </cell>
          <cell r="K253">
            <v>2</v>
          </cell>
          <cell r="L253">
            <v>200</v>
          </cell>
          <cell r="M253">
            <v>7.69230769230769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25</v>
          </cell>
          <cell r="AI253">
            <v>0</v>
          </cell>
          <cell r="AJ253">
            <v>30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30</v>
          </cell>
        </row>
        <row r="253">
          <cell r="AU253">
            <v>0</v>
          </cell>
        </row>
        <row r="253">
          <cell r="AX253">
            <v>24</v>
          </cell>
        </row>
        <row r="254">
          <cell r="B254">
            <v>1039</v>
          </cell>
          <cell r="C254" t="str">
            <v>យ៉ាន់ ណូរ៉ា</v>
          </cell>
          <cell r="D254" t="str">
            <v>YANN NORA</v>
          </cell>
          <cell r="E254">
            <v>44410</v>
          </cell>
          <cell r="F254" t="str">
            <v>110441260</v>
          </cell>
          <cell r="G254">
            <v>35128</v>
          </cell>
          <cell r="H254" t="str">
            <v>F</v>
          </cell>
          <cell r="I254" t="str">
            <v>品管班长</v>
          </cell>
          <cell r="J254">
            <v>0</v>
          </cell>
          <cell r="K254">
            <v>0</v>
          </cell>
          <cell r="L254">
            <v>200</v>
          </cell>
          <cell r="M254">
            <v>7.69230769230769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40</v>
          </cell>
          <cell r="AI254">
            <v>0</v>
          </cell>
          <cell r="AJ254">
            <v>85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30</v>
          </cell>
        </row>
        <row r="254">
          <cell r="AU254">
            <v>0</v>
          </cell>
        </row>
        <row r="254">
          <cell r="AX254">
            <v>24</v>
          </cell>
        </row>
        <row r="255">
          <cell r="B255" t="str">
            <v>合计：</v>
          </cell>
          <cell r="C255" t="str">
            <v>品管</v>
          </cell>
          <cell r="D255">
            <v>21</v>
          </cell>
        </row>
        <row r="255">
          <cell r="L255">
            <v>4200</v>
          </cell>
          <cell r="M255">
            <v>161.538461538461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630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65</v>
          </cell>
          <cell r="AI255">
            <v>0</v>
          </cell>
          <cell r="AJ255">
            <v>115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630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470</v>
          </cell>
        </row>
        <row r="256">
          <cell r="B256">
            <v>1484</v>
          </cell>
          <cell r="C256" t="str">
            <v>ឈិន​ ចន្ថា</v>
          </cell>
          <cell r="D256" t="str">
            <v>CHHIN CHANTHA</v>
          </cell>
          <cell r="E256">
            <v>44555</v>
          </cell>
          <cell r="F256">
            <v>90537377</v>
          </cell>
          <cell r="G256">
            <v>30711</v>
          </cell>
          <cell r="H256" t="str">
            <v>M</v>
          </cell>
          <cell r="I256" t="str">
            <v>印刷</v>
          </cell>
          <cell r="J256">
            <v>0</v>
          </cell>
          <cell r="K256">
            <v>0</v>
          </cell>
          <cell r="L256">
            <v>200</v>
          </cell>
          <cell r="M256">
            <v>7.69230769230769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30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30</v>
          </cell>
        </row>
        <row r="256">
          <cell r="AU256">
            <v>0</v>
          </cell>
        </row>
        <row r="256">
          <cell r="AX256">
            <v>25</v>
          </cell>
        </row>
        <row r="257">
          <cell r="B257">
            <v>1466</v>
          </cell>
          <cell r="C257" t="str">
            <v>ហែម វុតធឿន</v>
          </cell>
          <cell r="D257" t="str">
            <v>HEM VUTHOEUN</v>
          </cell>
          <cell r="E257">
            <v>44551</v>
          </cell>
          <cell r="F257">
            <v>90513658</v>
          </cell>
          <cell r="G257">
            <v>35501</v>
          </cell>
          <cell r="H257" t="str">
            <v>M</v>
          </cell>
          <cell r="I257" t="str">
            <v>印刷</v>
          </cell>
          <cell r="J257">
            <v>0</v>
          </cell>
          <cell r="K257">
            <v>0</v>
          </cell>
          <cell r="L257">
            <v>200</v>
          </cell>
          <cell r="M257">
            <v>7.69230769230769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30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30</v>
          </cell>
        </row>
        <row r="257">
          <cell r="AU257">
            <v>0</v>
          </cell>
        </row>
        <row r="257">
          <cell r="AX257">
            <v>25</v>
          </cell>
        </row>
        <row r="258">
          <cell r="B258">
            <v>1502</v>
          </cell>
          <cell r="C258" t="str">
            <v>ខឿ សុទិត្យ</v>
          </cell>
          <cell r="D258" t="str">
            <v>KHOEUR SOTIT</v>
          </cell>
          <cell r="E258">
            <v>44564</v>
          </cell>
          <cell r="F258">
            <v>90883543</v>
          </cell>
          <cell r="G258">
            <v>36800</v>
          </cell>
          <cell r="H258" t="str">
            <v>M</v>
          </cell>
          <cell r="I258" t="str">
            <v>印刷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30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30</v>
          </cell>
        </row>
        <row r="258">
          <cell r="AU258">
            <v>0</v>
          </cell>
        </row>
        <row r="258">
          <cell r="AX258">
            <v>25</v>
          </cell>
        </row>
        <row r="259">
          <cell r="B259">
            <v>1718</v>
          </cell>
          <cell r="C259" t="str">
            <v>សន សុជាតិ</v>
          </cell>
          <cell r="D259" t="str">
            <v>SON SOCHEAT</v>
          </cell>
          <cell r="E259">
            <v>44587</v>
          </cell>
          <cell r="F259">
            <v>90959139</v>
          </cell>
          <cell r="G259">
            <v>37803</v>
          </cell>
          <cell r="H259" t="str">
            <v>F</v>
          </cell>
          <cell r="I259" t="str">
            <v>印刷</v>
          </cell>
          <cell r="J259">
            <v>0</v>
          </cell>
          <cell r="K259">
            <v>0</v>
          </cell>
          <cell r="L259">
            <v>200</v>
          </cell>
          <cell r="M259">
            <v>7.69230769230769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30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30</v>
          </cell>
        </row>
        <row r="259">
          <cell r="AU259">
            <v>0</v>
          </cell>
        </row>
        <row r="259">
          <cell r="AX259">
            <v>25</v>
          </cell>
        </row>
        <row r="260">
          <cell r="B260">
            <v>1885</v>
          </cell>
          <cell r="C260" t="str">
            <v>យឿន ភឿក</v>
          </cell>
          <cell r="D260" t="str">
            <v>YOEUEN PHOEURK</v>
          </cell>
          <cell r="E260">
            <v>44617</v>
          </cell>
          <cell r="F260">
            <v>90952181</v>
          </cell>
          <cell r="G260">
            <v>37366</v>
          </cell>
          <cell r="H260" t="str">
            <v>M</v>
          </cell>
          <cell r="I260" t="str">
            <v>印刷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30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30</v>
          </cell>
        </row>
        <row r="260">
          <cell r="AU260">
            <v>0</v>
          </cell>
        </row>
        <row r="260">
          <cell r="AX260">
            <v>25</v>
          </cell>
        </row>
        <row r="261">
          <cell r="B261">
            <v>1993</v>
          </cell>
          <cell r="C261" t="str">
            <v>ឈុន រដ្ឋា</v>
          </cell>
          <cell r="D261" t="str">
            <v>CHHUN ROTHA</v>
          </cell>
          <cell r="E261">
            <v>44639</v>
          </cell>
          <cell r="F261">
            <v>90557741</v>
          </cell>
          <cell r="G261">
            <v>30682</v>
          </cell>
          <cell r="H261" t="str">
            <v>F</v>
          </cell>
          <cell r="I261" t="str">
            <v>印刷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30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30</v>
          </cell>
        </row>
        <row r="261">
          <cell r="AU261">
            <v>0</v>
          </cell>
        </row>
        <row r="261">
          <cell r="AX261">
            <v>25</v>
          </cell>
        </row>
        <row r="262">
          <cell r="B262">
            <v>2206</v>
          </cell>
          <cell r="C262" t="str">
            <v>ញៀន ត្រា</v>
          </cell>
          <cell r="D262" t="str">
            <v>NHEAN TRA</v>
          </cell>
          <cell r="E262">
            <v>44741</v>
          </cell>
          <cell r="F262" t="str">
            <v>130114599（01）</v>
          </cell>
          <cell r="G262">
            <v>34010</v>
          </cell>
          <cell r="H262" t="str">
            <v>M</v>
          </cell>
          <cell r="I262" t="str">
            <v>印刷</v>
          </cell>
          <cell r="J262">
            <v>0</v>
          </cell>
          <cell r="K262">
            <v>0</v>
          </cell>
          <cell r="L262">
            <v>200</v>
          </cell>
          <cell r="M262">
            <v>7.69230769230769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30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30</v>
          </cell>
        </row>
        <row r="262">
          <cell r="AU262">
            <v>0</v>
          </cell>
        </row>
        <row r="262">
          <cell r="AX262">
            <v>25</v>
          </cell>
        </row>
        <row r="263">
          <cell r="B263">
            <v>2207</v>
          </cell>
          <cell r="C263" t="str">
            <v>មាស​​ សុក</v>
          </cell>
          <cell r="D263" t="str">
            <v>MEAS SOK</v>
          </cell>
          <cell r="E263">
            <v>44741</v>
          </cell>
          <cell r="F263" t="str">
            <v>090649341</v>
          </cell>
          <cell r="G263">
            <v>32239</v>
          </cell>
          <cell r="H263" t="str">
            <v>M</v>
          </cell>
          <cell r="I263" t="str">
            <v>印刷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30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30</v>
          </cell>
        </row>
        <row r="263">
          <cell r="AU263">
            <v>0</v>
          </cell>
        </row>
        <row r="263">
          <cell r="AX263">
            <v>25</v>
          </cell>
        </row>
        <row r="264">
          <cell r="B264">
            <v>2208</v>
          </cell>
          <cell r="C264" t="str">
            <v>ម៉ុន ស៊ីថា</v>
          </cell>
          <cell r="D264" t="str">
            <v>MUON SITHA</v>
          </cell>
          <cell r="E264">
            <v>44741</v>
          </cell>
          <cell r="F264" t="str">
            <v>090965278</v>
          </cell>
          <cell r="G264">
            <v>37874</v>
          </cell>
          <cell r="H264" t="str">
            <v>F</v>
          </cell>
          <cell r="I264" t="str">
            <v>印刷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30</v>
          </cell>
        </row>
        <row r="264">
          <cell r="AU264">
            <v>0</v>
          </cell>
        </row>
        <row r="264">
          <cell r="AX264">
            <v>25</v>
          </cell>
        </row>
        <row r="265">
          <cell r="B265">
            <v>2257</v>
          </cell>
          <cell r="C265" t="str">
            <v>ជាន ជ័ង</v>
          </cell>
          <cell r="D265" t="str">
            <v>CHEAN CHORNG</v>
          </cell>
          <cell r="E265">
            <v>44762</v>
          </cell>
          <cell r="F265" t="str">
            <v>021197371</v>
          </cell>
          <cell r="G265">
            <v>36357</v>
          </cell>
          <cell r="H265" t="str">
            <v>F</v>
          </cell>
          <cell r="I265" t="str">
            <v>印刷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30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30</v>
          </cell>
        </row>
        <row r="265">
          <cell r="AU265">
            <v>0</v>
          </cell>
        </row>
        <row r="265">
          <cell r="AX265">
            <v>25</v>
          </cell>
        </row>
        <row r="266">
          <cell r="B266">
            <v>444</v>
          </cell>
          <cell r="C266" t="str">
            <v>ហ៊ិន រ៉ាម៉ន</v>
          </cell>
          <cell r="D266" t="str">
            <v>HIN RAMORN</v>
          </cell>
          <cell r="E266">
            <v>44125</v>
          </cell>
          <cell r="F266" t="str">
            <v>090766567</v>
          </cell>
          <cell r="G266">
            <v>33668</v>
          </cell>
          <cell r="H266" t="str">
            <v>M</v>
          </cell>
          <cell r="I266" t="str">
            <v>印刷班长</v>
          </cell>
          <cell r="J266">
            <v>0</v>
          </cell>
          <cell r="K266">
            <v>1</v>
          </cell>
          <cell r="L266">
            <v>200</v>
          </cell>
          <cell r="M266">
            <v>7.69230769230769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30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20</v>
          </cell>
          <cell r="AI266">
            <v>0</v>
          </cell>
          <cell r="AJ266">
            <v>30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30</v>
          </cell>
        </row>
        <row r="266">
          <cell r="AU266">
            <v>0</v>
          </cell>
        </row>
        <row r="266">
          <cell r="AX266">
            <v>25</v>
          </cell>
        </row>
        <row r="267">
          <cell r="B267" t="str">
            <v>合计：</v>
          </cell>
          <cell r="C267" t="str">
            <v>印刷</v>
          </cell>
          <cell r="D267">
            <v>11</v>
          </cell>
        </row>
        <row r="267">
          <cell r="L267">
            <v>2200</v>
          </cell>
          <cell r="M267">
            <v>84.6153846153846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330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20</v>
          </cell>
          <cell r="AI267">
            <v>0</v>
          </cell>
          <cell r="AJ267">
            <v>30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330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275</v>
          </cell>
        </row>
        <row r="268">
          <cell r="B268">
            <v>358</v>
          </cell>
          <cell r="C268" t="str">
            <v>ពៅ ភីយ៉ា</v>
          </cell>
          <cell r="D268" t="str">
            <v>POV PHIYA</v>
          </cell>
          <cell r="E268">
            <v>44118</v>
          </cell>
          <cell r="F268" t="str">
            <v>090583847</v>
          </cell>
          <cell r="G268">
            <v>33703</v>
          </cell>
          <cell r="H268" t="str">
            <v>F</v>
          </cell>
          <cell r="I268" t="str">
            <v>针车A1线</v>
          </cell>
          <cell r="J268">
            <v>0</v>
          </cell>
          <cell r="K268">
            <v>2</v>
          </cell>
          <cell r="L268">
            <v>200</v>
          </cell>
          <cell r="M268">
            <v>7.69230769230769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30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30</v>
          </cell>
        </row>
        <row r="268">
          <cell r="AU268">
            <v>0</v>
          </cell>
        </row>
        <row r="268">
          <cell r="AX268">
            <v>24</v>
          </cell>
        </row>
        <row r="269">
          <cell r="B269">
            <v>376</v>
          </cell>
          <cell r="C269" t="str">
            <v>សូ សុវណ្ណារ៉ា</v>
          </cell>
          <cell r="D269" t="str">
            <v>SO SOVANNARA</v>
          </cell>
          <cell r="E269">
            <v>44118</v>
          </cell>
          <cell r="F269" t="str">
            <v>090613084</v>
          </cell>
          <cell r="G269">
            <v>30416</v>
          </cell>
          <cell r="H269" t="str">
            <v>F</v>
          </cell>
          <cell r="I269" t="str">
            <v>针车A1线</v>
          </cell>
          <cell r="J269">
            <v>0</v>
          </cell>
          <cell r="K269">
            <v>1</v>
          </cell>
          <cell r="L269">
            <v>200</v>
          </cell>
          <cell r="M269">
            <v>7.69230769230769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30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30</v>
          </cell>
        </row>
        <row r="269">
          <cell r="AU269">
            <v>0</v>
          </cell>
        </row>
        <row r="269">
          <cell r="AX269">
            <v>24</v>
          </cell>
        </row>
        <row r="270">
          <cell r="B270">
            <v>385</v>
          </cell>
          <cell r="C270" t="str">
            <v>នាង ឆវី</v>
          </cell>
          <cell r="D270" t="str">
            <v>NEANG CHHVY</v>
          </cell>
          <cell r="E270">
            <v>44118</v>
          </cell>
          <cell r="F270" t="str">
            <v>090521689</v>
          </cell>
          <cell r="G270">
            <v>35738</v>
          </cell>
          <cell r="H270" t="str">
            <v>F</v>
          </cell>
          <cell r="I270" t="str">
            <v>针车A1线</v>
          </cell>
          <cell r="J270">
            <v>0</v>
          </cell>
          <cell r="K270">
            <v>1</v>
          </cell>
          <cell r="L270">
            <v>200</v>
          </cell>
          <cell r="M270">
            <v>7.69230769230769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30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30</v>
          </cell>
        </row>
        <row r="270">
          <cell r="AU270">
            <v>0</v>
          </cell>
        </row>
        <row r="270">
          <cell r="AX270">
            <v>24</v>
          </cell>
        </row>
        <row r="271">
          <cell r="B271">
            <v>387</v>
          </cell>
          <cell r="C271" t="str">
            <v>សំ ស៊ីដា</v>
          </cell>
          <cell r="D271" t="str">
            <v>SAM SIDA</v>
          </cell>
          <cell r="E271">
            <v>44118</v>
          </cell>
          <cell r="F271" t="str">
            <v>090626377</v>
          </cell>
          <cell r="G271">
            <v>29600</v>
          </cell>
          <cell r="H271" t="str">
            <v>F</v>
          </cell>
          <cell r="I271" t="str">
            <v>针车A1线</v>
          </cell>
          <cell r="J271">
            <v>0</v>
          </cell>
          <cell r="K271">
            <v>2</v>
          </cell>
          <cell r="L271">
            <v>200</v>
          </cell>
          <cell r="M271">
            <v>7.69230769230769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30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30</v>
          </cell>
        </row>
        <row r="271">
          <cell r="AU271">
            <v>0</v>
          </cell>
        </row>
        <row r="271">
          <cell r="AX271">
            <v>24</v>
          </cell>
        </row>
        <row r="272">
          <cell r="B272">
            <v>390</v>
          </cell>
          <cell r="C272" t="str">
            <v>ឆន យ៉ាត</v>
          </cell>
          <cell r="D272" t="str">
            <v>CHHON YAT</v>
          </cell>
          <cell r="E272">
            <v>44118</v>
          </cell>
          <cell r="F272" t="str">
            <v>090624823</v>
          </cell>
          <cell r="G272">
            <v>36207</v>
          </cell>
          <cell r="H272" t="str">
            <v>F</v>
          </cell>
          <cell r="I272" t="str">
            <v>针车A1线</v>
          </cell>
          <cell r="J272">
            <v>0</v>
          </cell>
          <cell r="K272">
            <v>1</v>
          </cell>
          <cell r="L272">
            <v>200</v>
          </cell>
          <cell r="M272">
            <v>7.69230769230769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30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30</v>
          </cell>
        </row>
        <row r="272">
          <cell r="AU272">
            <v>0</v>
          </cell>
        </row>
        <row r="272">
          <cell r="AX272">
            <v>24</v>
          </cell>
        </row>
        <row r="273">
          <cell r="B273">
            <v>395</v>
          </cell>
          <cell r="C273" t="str">
            <v>មាន ចាន់ថន</v>
          </cell>
          <cell r="D273" t="str">
            <v>MEAN CHANTHAN</v>
          </cell>
          <cell r="E273">
            <v>44118</v>
          </cell>
          <cell r="F273" t="str">
            <v>090827410</v>
          </cell>
          <cell r="G273">
            <v>34979</v>
          </cell>
          <cell r="H273" t="str">
            <v>F</v>
          </cell>
          <cell r="I273" t="str">
            <v>针车A1线</v>
          </cell>
          <cell r="J273">
            <v>1</v>
          </cell>
          <cell r="K273">
            <v>2</v>
          </cell>
          <cell r="L273">
            <v>200</v>
          </cell>
          <cell r="M273">
            <v>7.69230769230769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30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30</v>
          </cell>
        </row>
        <row r="273">
          <cell r="AU273">
            <v>0</v>
          </cell>
        </row>
        <row r="273">
          <cell r="AX273">
            <v>24</v>
          </cell>
        </row>
        <row r="274">
          <cell r="B274">
            <v>396</v>
          </cell>
          <cell r="C274" t="str">
            <v>ផូ រីដា</v>
          </cell>
          <cell r="D274" t="str">
            <v>PHOU RIDA</v>
          </cell>
          <cell r="E274">
            <v>44118</v>
          </cell>
          <cell r="F274" t="str">
            <v>090755454</v>
          </cell>
          <cell r="G274">
            <v>33968</v>
          </cell>
          <cell r="H274" t="str">
            <v>F</v>
          </cell>
          <cell r="I274" t="str">
            <v>针车A1线</v>
          </cell>
          <cell r="J274">
            <v>0</v>
          </cell>
          <cell r="K274">
            <v>1</v>
          </cell>
          <cell r="L274">
            <v>200</v>
          </cell>
          <cell r="M274">
            <v>7.69230769230769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30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30</v>
          </cell>
        </row>
        <row r="274">
          <cell r="AU274">
            <v>0</v>
          </cell>
        </row>
        <row r="274">
          <cell r="AX274">
            <v>24</v>
          </cell>
        </row>
        <row r="275">
          <cell r="B275">
            <v>401</v>
          </cell>
          <cell r="C275" t="str">
            <v>ប៉ិត សាមាន</v>
          </cell>
          <cell r="D275" t="str">
            <v>SAMEAN</v>
          </cell>
          <cell r="E275">
            <v>44118</v>
          </cell>
          <cell r="F275" t="str">
            <v>090923337</v>
          </cell>
          <cell r="G275">
            <v>37351</v>
          </cell>
          <cell r="H275" t="str">
            <v>F</v>
          </cell>
          <cell r="I275" t="str">
            <v>针车A1线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30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30</v>
          </cell>
        </row>
        <row r="275">
          <cell r="AU275">
            <v>0</v>
          </cell>
        </row>
        <row r="275">
          <cell r="AX275">
            <v>0</v>
          </cell>
        </row>
        <row r="276">
          <cell r="B276">
            <v>406</v>
          </cell>
          <cell r="C276" t="str">
            <v>រ៉ុន សារុំ</v>
          </cell>
          <cell r="D276" t="str">
            <v>RON SAROM</v>
          </cell>
          <cell r="E276">
            <v>44118</v>
          </cell>
          <cell r="F276" t="str">
            <v>090542443</v>
          </cell>
          <cell r="G276">
            <v>29536</v>
          </cell>
          <cell r="H276" t="str">
            <v>F</v>
          </cell>
          <cell r="I276" t="str">
            <v>针车A1线</v>
          </cell>
          <cell r="J276">
            <v>0</v>
          </cell>
          <cell r="K276">
            <v>3</v>
          </cell>
          <cell r="L276">
            <v>200</v>
          </cell>
          <cell r="M276">
            <v>7.69230769230769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30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30</v>
          </cell>
        </row>
        <row r="276">
          <cell r="AU276">
            <v>0</v>
          </cell>
        </row>
        <row r="276">
          <cell r="AX276">
            <v>24</v>
          </cell>
        </row>
        <row r="277">
          <cell r="B277">
            <v>636</v>
          </cell>
          <cell r="C277" t="str">
            <v>សាន​ កូឡាប</v>
          </cell>
          <cell r="D277" t="str">
            <v>SAN KOLAB</v>
          </cell>
          <cell r="E277">
            <v>44184</v>
          </cell>
          <cell r="F277" t="str">
            <v>090705515</v>
          </cell>
          <cell r="G277">
            <v>33613</v>
          </cell>
          <cell r="H277" t="str">
            <v>F</v>
          </cell>
          <cell r="I277" t="str">
            <v>针车A1线</v>
          </cell>
          <cell r="J277">
            <v>0</v>
          </cell>
          <cell r="K277">
            <v>0</v>
          </cell>
          <cell r="L277">
            <v>200</v>
          </cell>
          <cell r="M277">
            <v>7.69230769230769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30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30</v>
          </cell>
        </row>
        <row r="277">
          <cell r="AU277">
            <v>0</v>
          </cell>
        </row>
        <row r="277">
          <cell r="AX277">
            <v>24</v>
          </cell>
        </row>
        <row r="278">
          <cell r="B278">
            <v>658</v>
          </cell>
          <cell r="C278" t="str">
            <v>ពៅ នាង</v>
          </cell>
          <cell r="D278" t="str">
            <v>POV NEANG</v>
          </cell>
          <cell r="E278">
            <v>44187</v>
          </cell>
          <cell r="F278" t="str">
            <v>090846284</v>
          </cell>
          <cell r="G278">
            <v>28920</v>
          </cell>
          <cell r="H278" t="str">
            <v>F</v>
          </cell>
          <cell r="I278" t="str">
            <v>针车A1线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30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30</v>
          </cell>
        </row>
        <row r="278">
          <cell r="AU278">
            <v>0</v>
          </cell>
        </row>
        <row r="278">
          <cell r="AX278">
            <v>24</v>
          </cell>
        </row>
        <row r="279">
          <cell r="B279">
            <v>608</v>
          </cell>
          <cell r="C279" t="str">
            <v>ព្រុំ ចាន់</v>
          </cell>
          <cell r="D279" t="str">
            <v>PRUM CHAN</v>
          </cell>
          <cell r="E279">
            <v>44167</v>
          </cell>
          <cell r="F279" t="str">
            <v>090927715</v>
          </cell>
          <cell r="G279">
            <v>37574</v>
          </cell>
          <cell r="H279" t="str">
            <v>F</v>
          </cell>
          <cell r="I279" t="str">
            <v>针车A1线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30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30</v>
          </cell>
        </row>
        <row r="279">
          <cell r="AU279">
            <v>0</v>
          </cell>
        </row>
        <row r="279">
          <cell r="AX279">
            <v>24</v>
          </cell>
        </row>
        <row r="280">
          <cell r="B280">
            <v>655</v>
          </cell>
          <cell r="C280" t="str">
            <v>ម៉ៅ សេត</v>
          </cell>
          <cell r="D280" t="str">
            <v>MAO SET</v>
          </cell>
          <cell r="E280">
            <v>44187</v>
          </cell>
          <cell r="F280" t="str">
            <v>090796097</v>
          </cell>
          <cell r="G280">
            <v>27539</v>
          </cell>
          <cell r="H280" t="str">
            <v>F</v>
          </cell>
          <cell r="I280" t="str">
            <v>针车A1线</v>
          </cell>
          <cell r="J280">
            <v>0</v>
          </cell>
          <cell r="K280">
            <v>0</v>
          </cell>
          <cell r="L280">
            <v>200</v>
          </cell>
          <cell r="M280">
            <v>7.69230769230769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30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30</v>
          </cell>
        </row>
        <row r="280">
          <cell r="AU280">
            <v>0</v>
          </cell>
        </row>
        <row r="280">
          <cell r="AX280">
            <v>24</v>
          </cell>
        </row>
        <row r="281">
          <cell r="B281">
            <v>652</v>
          </cell>
          <cell r="C281" t="str">
            <v>ឃឹម​​​​​​​​​​​​​​​ សាឡី</v>
          </cell>
          <cell r="D281" t="str">
            <v>KHOEM SALEY</v>
          </cell>
          <cell r="E281">
            <v>44188</v>
          </cell>
          <cell r="F281" t="str">
            <v>090618254</v>
          </cell>
          <cell r="G281">
            <v>28008</v>
          </cell>
          <cell r="H281" t="str">
            <v>F</v>
          </cell>
          <cell r="I281" t="str">
            <v>针车A1线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30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30</v>
          </cell>
        </row>
        <row r="281">
          <cell r="AU281">
            <v>0</v>
          </cell>
        </row>
        <row r="281">
          <cell r="AX281">
            <v>24</v>
          </cell>
        </row>
        <row r="282">
          <cell r="B282">
            <v>893</v>
          </cell>
          <cell r="C282" t="str">
            <v>គយ ផល្លា</v>
          </cell>
          <cell r="D282" t="str">
            <v>KOUY PHALLA</v>
          </cell>
          <cell r="E282">
            <v>44320</v>
          </cell>
          <cell r="F282" t="str">
            <v>090825303</v>
          </cell>
          <cell r="G282">
            <v>30503</v>
          </cell>
          <cell r="H282" t="str">
            <v>F</v>
          </cell>
          <cell r="I282" t="str">
            <v>针车A1线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30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30</v>
          </cell>
        </row>
        <row r="282">
          <cell r="AU282">
            <v>0</v>
          </cell>
        </row>
        <row r="282">
          <cell r="AX282">
            <v>24</v>
          </cell>
        </row>
        <row r="283">
          <cell r="B283">
            <v>899</v>
          </cell>
          <cell r="C283" t="str">
            <v>សុក ហៀង</v>
          </cell>
          <cell r="D283" t="str">
            <v>SOK HIENG</v>
          </cell>
          <cell r="E283">
            <v>44320</v>
          </cell>
          <cell r="F283" t="str">
            <v>090699423</v>
          </cell>
          <cell r="G283">
            <v>34889</v>
          </cell>
          <cell r="H283" t="str">
            <v>F</v>
          </cell>
          <cell r="I283" t="str">
            <v>针车A1线</v>
          </cell>
          <cell r="J283">
            <v>0</v>
          </cell>
          <cell r="K283">
            <v>0</v>
          </cell>
          <cell r="L283">
            <v>200</v>
          </cell>
          <cell r="M283">
            <v>7.69230769230769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30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30</v>
          </cell>
        </row>
        <row r="283">
          <cell r="AU283">
            <v>0</v>
          </cell>
        </row>
        <row r="283">
          <cell r="AX283">
            <v>24</v>
          </cell>
        </row>
        <row r="284">
          <cell r="B284">
            <v>1634</v>
          </cell>
          <cell r="C284" t="str">
            <v>យឹម ប៉ុញ</v>
          </cell>
          <cell r="D284" t="str">
            <v>YOEM PONH</v>
          </cell>
          <cell r="E284">
            <v>44579</v>
          </cell>
          <cell r="F284">
            <v>90705130</v>
          </cell>
          <cell r="G284">
            <v>33067</v>
          </cell>
          <cell r="H284" t="str">
            <v>M</v>
          </cell>
          <cell r="I284" t="str">
            <v>针车A1线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30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30</v>
          </cell>
        </row>
        <row r="284">
          <cell r="AU284">
            <v>0</v>
          </cell>
        </row>
        <row r="284">
          <cell r="AX284">
            <v>24</v>
          </cell>
        </row>
        <row r="285">
          <cell r="B285">
            <v>1883</v>
          </cell>
          <cell r="C285" t="str">
            <v>រិត ច័ន្ទធីតា</v>
          </cell>
          <cell r="D285" t="str">
            <v>RITH CHANTHIDA</v>
          </cell>
          <cell r="E285">
            <v>44617</v>
          </cell>
          <cell r="F285">
            <v>90959953</v>
          </cell>
          <cell r="G285">
            <v>37773</v>
          </cell>
          <cell r="H285" t="str">
            <v>F</v>
          </cell>
          <cell r="I285" t="str">
            <v>针车A1线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30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30</v>
          </cell>
        </row>
        <row r="285">
          <cell r="AU285">
            <v>0</v>
          </cell>
        </row>
        <row r="285">
          <cell r="AX285">
            <v>24</v>
          </cell>
        </row>
        <row r="286">
          <cell r="B286">
            <v>1889</v>
          </cell>
          <cell r="C286" t="str">
            <v>អន ភានីន</v>
          </cell>
          <cell r="D286" t="str">
            <v>AN PHEANIN</v>
          </cell>
          <cell r="E286">
            <v>44618</v>
          </cell>
          <cell r="F286">
            <v>90876717</v>
          </cell>
          <cell r="G286">
            <v>36535</v>
          </cell>
          <cell r="H286" t="str">
            <v>M</v>
          </cell>
          <cell r="I286" t="str">
            <v>针车A1线</v>
          </cell>
          <cell r="J286">
            <v>0</v>
          </cell>
          <cell r="K286">
            <v>0</v>
          </cell>
          <cell r="L286">
            <v>200</v>
          </cell>
          <cell r="M286">
            <v>7.69230769230769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30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30</v>
          </cell>
        </row>
        <row r="286">
          <cell r="AU286">
            <v>0</v>
          </cell>
        </row>
        <row r="286">
          <cell r="AX286">
            <v>24</v>
          </cell>
        </row>
        <row r="287">
          <cell r="B287">
            <v>2053</v>
          </cell>
          <cell r="C287" t="str">
            <v>ព្រាប រស្មី</v>
          </cell>
          <cell r="D287" t="str">
            <v>PREAP RAKSMEY</v>
          </cell>
          <cell r="E287">
            <v>44679</v>
          </cell>
          <cell r="F287" t="str">
            <v>090732871</v>
          </cell>
          <cell r="G287">
            <v>31691</v>
          </cell>
          <cell r="H287" t="str">
            <v>F</v>
          </cell>
          <cell r="I287" t="str">
            <v>针车A1线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30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30</v>
          </cell>
        </row>
        <row r="287">
          <cell r="AU287">
            <v>0</v>
          </cell>
        </row>
        <row r="287">
          <cell r="AX287">
            <v>24</v>
          </cell>
        </row>
        <row r="288">
          <cell r="B288">
            <v>2067</v>
          </cell>
          <cell r="C288" t="str">
            <v>យឿម រដ្ឋា</v>
          </cell>
          <cell r="D288" t="str">
            <v>YOEURM RATHA</v>
          </cell>
          <cell r="E288">
            <v>44685</v>
          </cell>
          <cell r="F288" t="str">
            <v>090916147</v>
          </cell>
          <cell r="G288">
            <v>37221</v>
          </cell>
          <cell r="H288" t="str">
            <v>F</v>
          </cell>
          <cell r="I288" t="str">
            <v>针车A1线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30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30</v>
          </cell>
        </row>
        <row r="288">
          <cell r="AU288">
            <v>0</v>
          </cell>
        </row>
        <row r="288">
          <cell r="AX288">
            <v>24</v>
          </cell>
        </row>
        <row r="289">
          <cell r="B289">
            <v>2068</v>
          </cell>
          <cell r="C289" t="str">
            <v>ផេង រចនា</v>
          </cell>
          <cell r="D289" t="str">
            <v>PHENG RACHAKNA</v>
          </cell>
          <cell r="E289">
            <v>44685</v>
          </cell>
          <cell r="F289" t="str">
            <v>090884439</v>
          </cell>
          <cell r="G289">
            <v>36645</v>
          </cell>
          <cell r="H289" t="str">
            <v>F</v>
          </cell>
          <cell r="I289" t="str">
            <v>针车A1线</v>
          </cell>
          <cell r="J289">
            <v>0</v>
          </cell>
          <cell r="K289">
            <v>0</v>
          </cell>
          <cell r="L289">
            <v>200</v>
          </cell>
          <cell r="M289">
            <v>7.69230769230769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30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30</v>
          </cell>
        </row>
        <row r="289">
          <cell r="AU289">
            <v>0</v>
          </cell>
        </row>
        <row r="289">
          <cell r="AX289">
            <v>24</v>
          </cell>
        </row>
        <row r="290">
          <cell r="B290">
            <v>357</v>
          </cell>
          <cell r="C290" t="str">
            <v>ស៊ុំ្ ឌី</v>
          </cell>
          <cell r="D290" t="str">
            <v>SUM DY</v>
          </cell>
          <cell r="E290">
            <v>44118</v>
          </cell>
          <cell r="F290" t="str">
            <v>090484242</v>
          </cell>
          <cell r="G290">
            <v>34635</v>
          </cell>
          <cell r="H290" t="str">
            <v>F</v>
          </cell>
          <cell r="I290" t="str">
            <v>针车A1线组长</v>
          </cell>
          <cell r="J290">
            <v>0</v>
          </cell>
          <cell r="K290">
            <v>1</v>
          </cell>
          <cell r="L290">
            <v>200</v>
          </cell>
          <cell r="M290">
            <v>7.69230769230769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30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30</v>
          </cell>
          <cell r="AI290">
            <v>0</v>
          </cell>
          <cell r="AJ290">
            <v>70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30</v>
          </cell>
        </row>
        <row r="290">
          <cell r="AU290">
            <v>0</v>
          </cell>
        </row>
        <row r="290">
          <cell r="AX290">
            <v>24</v>
          </cell>
        </row>
        <row r="291">
          <cell r="B291" t="str">
            <v>合计：</v>
          </cell>
          <cell r="C291" t="str">
            <v>针车A1线</v>
          </cell>
          <cell r="D291">
            <v>23</v>
          </cell>
        </row>
        <row r="291">
          <cell r="L291">
            <v>4600</v>
          </cell>
          <cell r="M291">
            <v>176.923076923077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690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30</v>
          </cell>
          <cell r="AI291">
            <v>0</v>
          </cell>
          <cell r="AJ291">
            <v>70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690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528</v>
          </cell>
        </row>
        <row r="292">
          <cell r="B292">
            <v>352</v>
          </cell>
          <cell r="C292" t="str">
            <v>ថុក ផល្លា</v>
          </cell>
          <cell r="D292" t="str">
            <v>THOK PHALLA</v>
          </cell>
          <cell r="E292">
            <v>44118</v>
          </cell>
          <cell r="F292" t="str">
            <v>090618288</v>
          </cell>
          <cell r="G292">
            <v>31949</v>
          </cell>
          <cell r="H292" t="str">
            <v>F</v>
          </cell>
          <cell r="I292" t="str">
            <v>针车A2线</v>
          </cell>
          <cell r="J292">
            <v>1</v>
          </cell>
          <cell r="K292">
            <v>3</v>
          </cell>
          <cell r="L292">
            <v>200</v>
          </cell>
          <cell r="M292">
            <v>7.69230769230769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30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30</v>
          </cell>
        </row>
        <row r="292">
          <cell r="AU292">
            <v>0</v>
          </cell>
        </row>
        <row r="292">
          <cell r="AX292">
            <v>24</v>
          </cell>
        </row>
        <row r="293">
          <cell r="B293">
            <v>353</v>
          </cell>
          <cell r="C293" t="str">
            <v>ដោក ស្រីកា</v>
          </cell>
          <cell r="D293" t="str">
            <v>DORK SREYKA</v>
          </cell>
          <cell r="E293">
            <v>44118</v>
          </cell>
          <cell r="F293" t="str">
            <v>090714078</v>
          </cell>
          <cell r="G293">
            <v>32205</v>
          </cell>
          <cell r="H293" t="str">
            <v>F</v>
          </cell>
          <cell r="I293" t="str">
            <v>针车A2线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30</v>
          </cell>
        </row>
        <row r="293">
          <cell r="AU293">
            <v>0</v>
          </cell>
        </row>
        <row r="293">
          <cell r="AX293">
            <v>24</v>
          </cell>
        </row>
        <row r="294">
          <cell r="B294">
            <v>367</v>
          </cell>
          <cell r="C294" t="str">
            <v>គល់ ជោរី</v>
          </cell>
          <cell r="D294" t="str">
            <v>KUL CHORY</v>
          </cell>
          <cell r="E294">
            <v>44118</v>
          </cell>
          <cell r="F294" t="str">
            <v>090706383</v>
          </cell>
          <cell r="G294">
            <v>34875</v>
          </cell>
          <cell r="H294" t="str">
            <v>F</v>
          </cell>
          <cell r="I294" t="str">
            <v>针车A2线</v>
          </cell>
          <cell r="J294">
            <v>0</v>
          </cell>
          <cell r="K294">
            <v>1</v>
          </cell>
          <cell r="L294">
            <v>200</v>
          </cell>
          <cell r="M294">
            <v>7.69230769230769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30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30</v>
          </cell>
        </row>
        <row r="294">
          <cell r="AU294">
            <v>0</v>
          </cell>
        </row>
        <row r="294">
          <cell r="AX294">
            <v>24</v>
          </cell>
        </row>
        <row r="295">
          <cell r="B295">
            <v>379</v>
          </cell>
          <cell r="C295" t="str">
            <v>នៅ សោភា</v>
          </cell>
          <cell r="D295" t="str">
            <v>NOV SORPHEA</v>
          </cell>
          <cell r="E295">
            <v>44118</v>
          </cell>
          <cell r="F295" t="str">
            <v>050863707</v>
          </cell>
          <cell r="G295">
            <v>34978</v>
          </cell>
          <cell r="H295" t="str">
            <v>F</v>
          </cell>
          <cell r="I295" t="str">
            <v>针车A2线</v>
          </cell>
          <cell r="J295">
            <v>0</v>
          </cell>
          <cell r="K295">
            <v>1</v>
          </cell>
          <cell r="L295">
            <v>200</v>
          </cell>
          <cell r="M295">
            <v>7.69230769230769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30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30</v>
          </cell>
        </row>
        <row r="295">
          <cell r="AU295">
            <v>0</v>
          </cell>
        </row>
        <row r="295">
          <cell r="AX295">
            <v>24</v>
          </cell>
        </row>
        <row r="296">
          <cell r="B296">
            <v>392</v>
          </cell>
          <cell r="C296" t="str">
            <v>កៅ សុខា</v>
          </cell>
          <cell r="D296" t="str">
            <v>KAO SOKHA</v>
          </cell>
          <cell r="E296">
            <v>44118</v>
          </cell>
          <cell r="F296" t="str">
            <v>090732039</v>
          </cell>
          <cell r="G296">
            <v>30722</v>
          </cell>
          <cell r="H296" t="str">
            <v>F</v>
          </cell>
          <cell r="I296" t="str">
            <v>针车A2线</v>
          </cell>
          <cell r="J296">
            <v>0</v>
          </cell>
          <cell r="K296">
            <v>2</v>
          </cell>
          <cell r="L296">
            <v>200</v>
          </cell>
          <cell r="M296">
            <v>7.69230769230769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30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30</v>
          </cell>
        </row>
        <row r="296">
          <cell r="AU296">
            <v>0</v>
          </cell>
        </row>
        <row r="296">
          <cell r="AX296">
            <v>24</v>
          </cell>
        </row>
        <row r="297">
          <cell r="B297">
            <v>654</v>
          </cell>
          <cell r="C297" t="str">
            <v>វុធ កញ្ញា</v>
          </cell>
          <cell r="D297" t="str">
            <v>VUT KANHA</v>
          </cell>
          <cell r="E297">
            <v>44187</v>
          </cell>
          <cell r="F297" t="str">
            <v>090538509</v>
          </cell>
          <cell r="G297">
            <v>31665</v>
          </cell>
          <cell r="H297" t="str">
            <v>F</v>
          </cell>
          <cell r="I297" t="str">
            <v>针车A2线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30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30</v>
          </cell>
        </row>
        <row r="297">
          <cell r="AU297">
            <v>0</v>
          </cell>
        </row>
        <row r="297">
          <cell r="AX297">
            <v>24</v>
          </cell>
        </row>
        <row r="298">
          <cell r="B298">
            <v>983</v>
          </cell>
          <cell r="C298" t="str">
            <v>ព្រំ ចាវី</v>
          </cell>
          <cell r="D298" t="str">
            <v>PRUM THAVY</v>
          </cell>
          <cell r="E298">
            <v>44397</v>
          </cell>
          <cell r="F298" t="str">
            <v>090687583</v>
          </cell>
          <cell r="G298">
            <v>36249</v>
          </cell>
          <cell r="H298" t="str">
            <v>F</v>
          </cell>
          <cell r="I298" t="str">
            <v>针车A2线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30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30</v>
          </cell>
        </row>
        <row r="298">
          <cell r="AU298">
            <v>0</v>
          </cell>
        </row>
        <row r="298">
          <cell r="AX298">
            <v>24</v>
          </cell>
        </row>
        <row r="299">
          <cell r="B299">
            <v>1085</v>
          </cell>
          <cell r="C299" t="str">
            <v>យឹម បញ្ញា</v>
          </cell>
          <cell r="D299" t="str">
            <v>YEM PHANHA</v>
          </cell>
          <cell r="E299">
            <v>44418</v>
          </cell>
          <cell r="F299" t="str">
            <v>090575555</v>
          </cell>
          <cell r="G299">
            <v>33379</v>
          </cell>
          <cell r="H299" t="str">
            <v>M</v>
          </cell>
          <cell r="I299" t="str">
            <v>针车A2线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30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30</v>
          </cell>
        </row>
        <row r="299">
          <cell r="AU299">
            <v>0</v>
          </cell>
        </row>
        <row r="299">
          <cell r="AX299">
            <v>24</v>
          </cell>
        </row>
        <row r="300">
          <cell r="B300">
            <v>1340</v>
          </cell>
          <cell r="C300" t="str">
            <v>មាឃ​ នោ</v>
          </cell>
          <cell r="D300" t="str">
            <v>MEAK NOR</v>
          </cell>
          <cell r="E300">
            <v>44503</v>
          </cell>
          <cell r="F300">
            <v>90537456</v>
          </cell>
          <cell r="G300">
            <v>29994</v>
          </cell>
          <cell r="H300" t="str">
            <v>F</v>
          </cell>
          <cell r="I300" t="str">
            <v>针车A2线</v>
          </cell>
          <cell r="J300">
            <v>0</v>
          </cell>
          <cell r="K300">
            <v>0</v>
          </cell>
          <cell r="L300">
            <v>200</v>
          </cell>
          <cell r="M300">
            <v>7.69230769230769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30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30</v>
          </cell>
        </row>
        <row r="300">
          <cell r="AU300">
            <v>0</v>
          </cell>
        </row>
        <row r="300">
          <cell r="AX300">
            <v>24</v>
          </cell>
        </row>
        <row r="301">
          <cell r="B301">
            <v>2156</v>
          </cell>
          <cell r="C301" t="str">
            <v>ភាព ម៉ាឡៃ</v>
          </cell>
          <cell r="D301" t="str">
            <v>PHEAP MALEY</v>
          </cell>
          <cell r="E301">
            <v>44728</v>
          </cell>
          <cell r="F301" t="str">
            <v>090961030</v>
          </cell>
          <cell r="G301">
            <v>37746</v>
          </cell>
          <cell r="H301" t="str">
            <v>F</v>
          </cell>
          <cell r="I301" t="str">
            <v>针车A2线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30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30</v>
          </cell>
        </row>
        <row r="301">
          <cell r="AU301">
            <v>0</v>
          </cell>
        </row>
        <row r="301">
          <cell r="AX301">
            <v>24</v>
          </cell>
        </row>
        <row r="302">
          <cell r="B302">
            <v>2189</v>
          </cell>
          <cell r="C302" t="str">
            <v>ឈន់ សំណាង</v>
          </cell>
          <cell r="D302" t="str">
            <v>CHHUN SAMNANG</v>
          </cell>
          <cell r="E302">
            <v>44734</v>
          </cell>
          <cell r="F302" t="str">
            <v>090962676</v>
          </cell>
          <cell r="G302">
            <v>38077</v>
          </cell>
          <cell r="H302" t="str">
            <v>M</v>
          </cell>
          <cell r="I302" t="str">
            <v>针车A2线</v>
          </cell>
          <cell r="J302">
            <v>0</v>
          </cell>
          <cell r="K302">
            <v>0</v>
          </cell>
          <cell r="L302">
            <v>200</v>
          </cell>
          <cell r="M302">
            <v>7.69230769230769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30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30</v>
          </cell>
        </row>
        <row r="302">
          <cell r="AU302">
            <v>0</v>
          </cell>
        </row>
        <row r="302">
          <cell r="AX302">
            <v>24</v>
          </cell>
        </row>
        <row r="303">
          <cell r="B303">
            <v>2234</v>
          </cell>
          <cell r="C303" t="str">
            <v>ធឿន ចំរើន</v>
          </cell>
          <cell r="D303" t="str">
            <v>THOEURN CHAMROEUN</v>
          </cell>
          <cell r="E303">
            <v>44746</v>
          </cell>
          <cell r="F303" t="str">
            <v>090832854</v>
          </cell>
          <cell r="G303">
            <v>35737</v>
          </cell>
          <cell r="H303" t="str">
            <v>F</v>
          </cell>
          <cell r="I303" t="str">
            <v>针车A2线</v>
          </cell>
          <cell r="J303">
            <v>0</v>
          </cell>
          <cell r="K303">
            <v>0</v>
          </cell>
          <cell r="L303">
            <v>200</v>
          </cell>
          <cell r="M303">
            <v>7.69230769230769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</v>
          </cell>
        </row>
        <row r="303">
          <cell r="AU303">
            <v>0</v>
          </cell>
        </row>
        <row r="303">
          <cell r="AX303">
            <v>24</v>
          </cell>
        </row>
        <row r="304">
          <cell r="B304">
            <v>680</v>
          </cell>
          <cell r="C304" t="str">
            <v>ម៉ៅ សារ៉ាន</v>
          </cell>
          <cell r="D304" t="str">
            <v>MAO SARAN</v>
          </cell>
          <cell r="E304">
            <v>44200</v>
          </cell>
          <cell r="F304" t="str">
            <v>090619379</v>
          </cell>
          <cell r="G304">
            <v>27804</v>
          </cell>
          <cell r="H304" t="str">
            <v>F</v>
          </cell>
          <cell r="I304" t="str">
            <v>针车A2线</v>
          </cell>
          <cell r="J304">
            <v>0</v>
          </cell>
          <cell r="K304">
            <v>0</v>
          </cell>
          <cell r="L304">
            <v>200</v>
          </cell>
          <cell r="M304">
            <v>7.69230769230769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30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</v>
          </cell>
        </row>
        <row r="304">
          <cell r="AU304">
            <v>0</v>
          </cell>
        </row>
        <row r="304">
          <cell r="AX304">
            <v>24</v>
          </cell>
        </row>
        <row r="305">
          <cell r="B305">
            <v>1511</v>
          </cell>
          <cell r="C305" t="str">
            <v>ញុង សាភឿន</v>
          </cell>
          <cell r="D305" t="str">
            <v>NHOUNG SAPHOEUN</v>
          </cell>
          <cell r="E305">
            <v>44558</v>
          </cell>
          <cell r="F305">
            <v>90594166</v>
          </cell>
          <cell r="G305">
            <v>25694</v>
          </cell>
          <cell r="H305" t="str">
            <v>F</v>
          </cell>
          <cell r="I305" t="str">
            <v>针车A2线</v>
          </cell>
          <cell r="J305">
            <v>0</v>
          </cell>
          <cell r="K305">
            <v>0</v>
          </cell>
          <cell r="L305">
            <v>200</v>
          </cell>
          <cell r="M305">
            <v>7.69230769230769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30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30</v>
          </cell>
        </row>
        <row r="305">
          <cell r="AU305">
            <v>0</v>
          </cell>
        </row>
        <row r="305">
          <cell r="AX305">
            <v>24</v>
          </cell>
        </row>
        <row r="306">
          <cell r="B306">
            <v>1552</v>
          </cell>
          <cell r="C306" t="str">
            <v>អន ស៊ីណុច</v>
          </cell>
          <cell r="D306" t="str">
            <v>AN  SINOCH</v>
          </cell>
          <cell r="E306">
            <v>44565</v>
          </cell>
          <cell r="F306">
            <v>90951580</v>
          </cell>
          <cell r="G306">
            <v>37580</v>
          </cell>
          <cell r="H306" t="str">
            <v>F</v>
          </cell>
          <cell r="I306" t="str">
            <v>针车A2线</v>
          </cell>
          <cell r="J306">
            <v>0</v>
          </cell>
          <cell r="K306">
            <v>0</v>
          </cell>
          <cell r="L306">
            <v>200</v>
          </cell>
          <cell r="M306">
            <v>7.69230769230769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30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30</v>
          </cell>
        </row>
        <row r="306">
          <cell r="AU306">
            <v>0</v>
          </cell>
        </row>
        <row r="306">
          <cell r="AX306">
            <v>24</v>
          </cell>
        </row>
        <row r="307">
          <cell r="B307">
            <v>327</v>
          </cell>
          <cell r="C307" t="str">
            <v>វ៉ា សុចាន់</v>
          </cell>
          <cell r="D307" t="str">
            <v>VA SOCHAN</v>
          </cell>
          <cell r="E307">
            <v>44109</v>
          </cell>
          <cell r="F307" t="str">
            <v>090838990</v>
          </cell>
          <cell r="G307">
            <v>32338</v>
          </cell>
          <cell r="H307" t="str">
            <v>F</v>
          </cell>
          <cell r="I307" t="str">
            <v>针车A2线组长</v>
          </cell>
          <cell r="J307">
            <v>0</v>
          </cell>
          <cell r="K307">
            <v>2</v>
          </cell>
          <cell r="L307">
            <v>200</v>
          </cell>
          <cell r="M307">
            <v>7.69230769230769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30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60</v>
          </cell>
          <cell r="AI307">
            <v>0</v>
          </cell>
          <cell r="AJ307">
            <v>50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30</v>
          </cell>
        </row>
        <row r="307">
          <cell r="AU307">
            <v>0</v>
          </cell>
        </row>
        <row r="307">
          <cell r="AX307">
            <v>24</v>
          </cell>
        </row>
        <row r="308">
          <cell r="B308" t="str">
            <v>合计：</v>
          </cell>
          <cell r="C308" t="str">
            <v>针车A2线</v>
          </cell>
          <cell r="D308">
            <v>16</v>
          </cell>
        </row>
        <row r="308">
          <cell r="L308">
            <v>3200</v>
          </cell>
          <cell r="M308">
            <v>123.076923076923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480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60</v>
          </cell>
          <cell r="AI308">
            <v>0</v>
          </cell>
          <cell r="AJ308">
            <v>50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480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384</v>
          </cell>
        </row>
        <row r="309">
          <cell r="B309">
            <v>298</v>
          </cell>
          <cell r="C309" t="str">
            <v>ឡន យ៉ារី</v>
          </cell>
          <cell r="D309" t="str">
            <v>LAN YARY</v>
          </cell>
          <cell r="E309">
            <v>44109</v>
          </cell>
          <cell r="F309" t="str">
            <v>090684579</v>
          </cell>
          <cell r="G309">
            <v>32528</v>
          </cell>
          <cell r="H309" t="str">
            <v>F</v>
          </cell>
          <cell r="I309" t="str">
            <v>针车A3线</v>
          </cell>
          <cell r="J309">
            <v>1</v>
          </cell>
          <cell r="K309">
            <v>2</v>
          </cell>
          <cell r="L309">
            <v>200</v>
          </cell>
          <cell r="M309">
            <v>7.69230769230769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30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30</v>
          </cell>
        </row>
        <row r="309">
          <cell r="AU309">
            <v>0</v>
          </cell>
        </row>
        <row r="309">
          <cell r="AX309">
            <v>24</v>
          </cell>
        </row>
        <row r="310">
          <cell r="B310">
            <v>328</v>
          </cell>
          <cell r="C310" t="str">
            <v>ស៊ិន យ៉ា</v>
          </cell>
          <cell r="D310" t="str">
            <v>SHIN YA</v>
          </cell>
          <cell r="E310">
            <v>44109</v>
          </cell>
          <cell r="F310" t="str">
            <v>090757205</v>
          </cell>
          <cell r="G310">
            <v>32236</v>
          </cell>
          <cell r="H310" t="str">
            <v>F</v>
          </cell>
          <cell r="I310" t="str">
            <v>针车A3线</v>
          </cell>
          <cell r="J310">
            <v>1</v>
          </cell>
          <cell r="K310">
            <v>2</v>
          </cell>
          <cell r="L310">
            <v>200</v>
          </cell>
          <cell r="M310">
            <v>7.69230769230769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30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30</v>
          </cell>
        </row>
        <row r="310">
          <cell r="AU310">
            <v>0</v>
          </cell>
        </row>
        <row r="310">
          <cell r="AX310">
            <v>24</v>
          </cell>
        </row>
        <row r="311">
          <cell r="B311">
            <v>330</v>
          </cell>
          <cell r="C311" t="str">
            <v>នី ស្រីលាក់</v>
          </cell>
          <cell r="D311" t="str">
            <v>NY SREYLEAK</v>
          </cell>
          <cell r="E311">
            <v>44109</v>
          </cell>
          <cell r="F311" t="str">
            <v>090614860</v>
          </cell>
          <cell r="G311">
            <v>34492</v>
          </cell>
          <cell r="H311" t="str">
            <v>F</v>
          </cell>
          <cell r="I311" t="str">
            <v>针车A3线</v>
          </cell>
          <cell r="J311">
            <v>0</v>
          </cell>
          <cell r="K311">
            <v>2</v>
          </cell>
          <cell r="L311">
            <v>200</v>
          </cell>
          <cell r="M311">
            <v>7.69230769230769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30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30</v>
          </cell>
        </row>
        <row r="311">
          <cell r="AU311">
            <v>0</v>
          </cell>
        </row>
        <row r="311">
          <cell r="AX311">
            <v>24</v>
          </cell>
        </row>
        <row r="312">
          <cell r="B312">
            <v>586</v>
          </cell>
          <cell r="C312" t="str">
            <v>ឡាយ ដានី</v>
          </cell>
          <cell r="D312" t="str">
            <v>LAY DANY</v>
          </cell>
          <cell r="E312">
            <v>44154</v>
          </cell>
          <cell r="F312" t="str">
            <v>090922750</v>
          </cell>
          <cell r="G312">
            <v>33088</v>
          </cell>
          <cell r="H312" t="str">
            <v>F</v>
          </cell>
          <cell r="I312" t="str">
            <v>针车A3线</v>
          </cell>
          <cell r="J312">
            <v>1</v>
          </cell>
          <cell r="K312">
            <v>1</v>
          </cell>
          <cell r="L312">
            <v>200</v>
          </cell>
          <cell r="M312">
            <v>7.69230769230769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30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30</v>
          </cell>
        </row>
        <row r="312">
          <cell r="AU312">
            <v>0</v>
          </cell>
        </row>
        <row r="312">
          <cell r="AX312">
            <v>24</v>
          </cell>
        </row>
        <row r="313">
          <cell r="B313">
            <v>973</v>
          </cell>
          <cell r="C313" t="str">
            <v>ខាន់ ថាវី</v>
          </cell>
          <cell r="D313" t="str">
            <v>KHANN THAVY</v>
          </cell>
          <cell r="E313">
            <v>44393</v>
          </cell>
          <cell r="F313" t="str">
            <v>090840514</v>
          </cell>
          <cell r="G313">
            <v>33148</v>
          </cell>
          <cell r="H313" t="str">
            <v>F</v>
          </cell>
          <cell r="I313" t="str">
            <v>针车A3线</v>
          </cell>
          <cell r="J313">
            <v>0</v>
          </cell>
          <cell r="K313">
            <v>0</v>
          </cell>
          <cell r="L313">
            <v>200</v>
          </cell>
          <cell r="M313">
            <v>7.69230769230769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30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30</v>
          </cell>
        </row>
        <row r="313">
          <cell r="AU313">
            <v>0</v>
          </cell>
        </row>
        <row r="313">
          <cell r="AX313">
            <v>24</v>
          </cell>
        </row>
        <row r="314">
          <cell r="B314">
            <v>906</v>
          </cell>
          <cell r="C314" t="str">
            <v>សឹម រចនា</v>
          </cell>
          <cell r="D314" t="str">
            <v>SOME RACHANA</v>
          </cell>
          <cell r="E314">
            <v>44321</v>
          </cell>
          <cell r="F314" t="str">
            <v>090937539</v>
          </cell>
          <cell r="G314">
            <v>37622</v>
          </cell>
          <cell r="H314" t="str">
            <v>F</v>
          </cell>
          <cell r="I314" t="str">
            <v>针车A3线</v>
          </cell>
          <cell r="J314">
            <v>0</v>
          </cell>
          <cell r="K314">
            <v>0</v>
          </cell>
          <cell r="L314">
            <v>200</v>
          </cell>
          <cell r="M314">
            <v>7.69230769230769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30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30</v>
          </cell>
        </row>
        <row r="314">
          <cell r="AU314">
            <v>0</v>
          </cell>
        </row>
        <row r="314">
          <cell r="AX314">
            <v>24</v>
          </cell>
        </row>
        <row r="315">
          <cell r="B315">
            <v>1538</v>
          </cell>
          <cell r="C315" t="str">
            <v>ទែន សាវ៉ាន</v>
          </cell>
          <cell r="D315" t="str">
            <v>TEN SAVAN</v>
          </cell>
          <cell r="E315">
            <v>44565</v>
          </cell>
          <cell r="F315">
            <v>90530160</v>
          </cell>
          <cell r="G315">
            <v>32378</v>
          </cell>
          <cell r="H315" t="str">
            <v>F</v>
          </cell>
          <cell r="I315" t="str">
            <v>针车A3线</v>
          </cell>
          <cell r="J315">
            <v>0</v>
          </cell>
          <cell r="K315">
            <v>0</v>
          </cell>
          <cell r="L315">
            <v>200</v>
          </cell>
          <cell r="M315">
            <v>7.69230769230769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30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30</v>
          </cell>
        </row>
        <row r="315">
          <cell r="AU315">
            <v>0</v>
          </cell>
        </row>
        <row r="315">
          <cell r="AX315">
            <v>24</v>
          </cell>
        </row>
        <row r="316">
          <cell r="B316">
            <v>318</v>
          </cell>
          <cell r="C316" t="str">
            <v>សៅ ស្រីលក្ខ</v>
          </cell>
          <cell r="D316" t="str">
            <v>SAO SRIYLAK</v>
          </cell>
          <cell r="E316">
            <v>44109</v>
          </cell>
          <cell r="F316" t="str">
            <v>090608845</v>
          </cell>
          <cell r="G316">
            <v>34777</v>
          </cell>
          <cell r="H316" t="str">
            <v>F</v>
          </cell>
          <cell r="I316" t="str">
            <v>针车A3线</v>
          </cell>
          <cell r="J316">
            <v>0</v>
          </cell>
          <cell r="K316">
            <v>0</v>
          </cell>
          <cell r="L316">
            <v>200</v>
          </cell>
          <cell r="M316">
            <v>7.69230769230769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30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30</v>
          </cell>
        </row>
        <row r="316">
          <cell r="AU316">
            <v>0</v>
          </cell>
        </row>
        <row r="316">
          <cell r="AX316">
            <v>24</v>
          </cell>
        </row>
        <row r="317">
          <cell r="B317">
            <v>2037</v>
          </cell>
          <cell r="C317" t="str">
            <v>សំ សុខមន្នី</v>
          </cell>
          <cell r="D317" t="str">
            <v>SAM SOKMONY</v>
          </cell>
          <cell r="E317">
            <v>44672</v>
          </cell>
          <cell r="F317" t="str">
            <v>090950138</v>
          </cell>
          <cell r="G317">
            <v>38190</v>
          </cell>
          <cell r="H317" t="str">
            <v>F</v>
          </cell>
          <cell r="I317" t="str">
            <v>针车A3线</v>
          </cell>
          <cell r="J317">
            <v>0</v>
          </cell>
          <cell r="K317">
            <v>0</v>
          </cell>
          <cell r="L317">
            <v>200</v>
          </cell>
          <cell r="M317">
            <v>7.69230769230769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30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30</v>
          </cell>
        </row>
        <row r="317">
          <cell r="AU317">
            <v>0</v>
          </cell>
        </row>
        <row r="317">
          <cell r="AX317">
            <v>24</v>
          </cell>
        </row>
        <row r="318">
          <cell r="B318">
            <v>2048</v>
          </cell>
          <cell r="C318" t="str">
            <v>សុក ស្រីមុំ</v>
          </cell>
          <cell r="D318" t="str">
            <v>SOK SREYMOM</v>
          </cell>
          <cell r="E318">
            <v>44678</v>
          </cell>
          <cell r="F318" t="str">
            <v>062272452</v>
          </cell>
          <cell r="G318">
            <v>38217</v>
          </cell>
          <cell r="H318" t="str">
            <v>F</v>
          </cell>
          <cell r="I318" t="str">
            <v>针车A3线</v>
          </cell>
          <cell r="J318">
            <v>0</v>
          </cell>
          <cell r="K318">
            <v>0</v>
          </cell>
          <cell r="L318">
            <v>200</v>
          </cell>
          <cell r="M318">
            <v>7.69230769230769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30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30</v>
          </cell>
        </row>
        <row r="318">
          <cell r="AU318">
            <v>0</v>
          </cell>
        </row>
        <row r="318">
          <cell r="AX318">
            <v>24</v>
          </cell>
        </row>
        <row r="319">
          <cell r="B319">
            <v>960</v>
          </cell>
          <cell r="C319" t="str">
            <v>វ៉ាន់ ឆវី</v>
          </cell>
          <cell r="D319" t="str">
            <v>VAN CHHORVY</v>
          </cell>
          <cell r="E319">
            <v>44341</v>
          </cell>
          <cell r="F319" t="str">
            <v>250104617</v>
          </cell>
          <cell r="G319">
            <v>33791</v>
          </cell>
          <cell r="H319" t="str">
            <v>F</v>
          </cell>
          <cell r="I319" t="str">
            <v>针车A3线</v>
          </cell>
          <cell r="J319">
            <v>0</v>
          </cell>
          <cell r="K319">
            <v>0</v>
          </cell>
          <cell r="L319">
            <v>200</v>
          </cell>
          <cell r="M319">
            <v>7.69230769230769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30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30</v>
          </cell>
        </row>
        <row r="319">
          <cell r="AU319">
            <v>0</v>
          </cell>
        </row>
        <row r="319">
          <cell r="AX319">
            <v>24</v>
          </cell>
        </row>
        <row r="320">
          <cell r="B320">
            <v>1798</v>
          </cell>
          <cell r="C320" t="str">
            <v>ប៊ុន ស្រី</v>
          </cell>
          <cell r="D320" t="str">
            <v>PUN SREY</v>
          </cell>
          <cell r="E320">
            <v>44597</v>
          </cell>
          <cell r="F320">
            <v>90801540</v>
          </cell>
          <cell r="G320">
            <v>28989</v>
          </cell>
          <cell r="H320" t="str">
            <v>F</v>
          </cell>
          <cell r="I320" t="str">
            <v>针车A3线</v>
          </cell>
          <cell r="J320">
            <v>0</v>
          </cell>
          <cell r="K320">
            <v>0</v>
          </cell>
          <cell r="L320">
            <v>200</v>
          </cell>
          <cell r="M320">
            <v>7.69230769230769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30</v>
          </cell>
        </row>
        <row r="320">
          <cell r="AU320">
            <v>0</v>
          </cell>
        </row>
        <row r="320">
          <cell r="AX320">
            <v>24</v>
          </cell>
        </row>
        <row r="321">
          <cell r="B321">
            <v>488</v>
          </cell>
          <cell r="C321" t="str">
            <v>វ៉ង់ សារ៉ុន</v>
          </cell>
          <cell r="D321" t="str">
            <v>VONG SARON</v>
          </cell>
          <cell r="E321">
            <v>44130</v>
          </cell>
          <cell r="F321" t="str">
            <v>090751306</v>
          </cell>
          <cell r="G321">
            <v>28705</v>
          </cell>
          <cell r="H321" t="str">
            <v>F</v>
          </cell>
          <cell r="I321" t="str">
            <v>针车A3线</v>
          </cell>
          <cell r="J321">
            <v>1</v>
          </cell>
          <cell r="K321">
            <v>0</v>
          </cell>
          <cell r="L321">
            <v>200</v>
          </cell>
          <cell r="M321">
            <v>7.69230769230769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30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30</v>
          </cell>
        </row>
        <row r="321">
          <cell r="AU321">
            <v>0</v>
          </cell>
        </row>
        <row r="321">
          <cell r="AX321">
            <v>24</v>
          </cell>
        </row>
        <row r="322">
          <cell r="B322">
            <v>303</v>
          </cell>
          <cell r="C322" t="str">
            <v>ឆយ រីណា</v>
          </cell>
          <cell r="D322" t="str">
            <v>CHHAY RINA</v>
          </cell>
          <cell r="E322">
            <v>44109</v>
          </cell>
          <cell r="F322" t="str">
            <v>090816496</v>
          </cell>
          <cell r="G322">
            <v>32875</v>
          </cell>
          <cell r="H322" t="str">
            <v>F</v>
          </cell>
          <cell r="I322" t="str">
            <v>针车A3线</v>
          </cell>
          <cell r="J322">
            <v>0</v>
          </cell>
          <cell r="K322">
            <v>2</v>
          </cell>
          <cell r="L322">
            <v>200</v>
          </cell>
          <cell r="M322">
            <v>7.69230769230769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30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30</v>
          </cell>
        </row>
        <row r="322">
          <cell r="AU322">
            <v>0</v>
          </cell>
        </row>
        <row r="322">
          <cell r="AX322">
            <v>24</v>
          </cell>
        </row>
        <row r="323">
          <cell r="B323">
            <v>333</v>
          </cell>
          <cell r="C323" t="str">
            <v>អ៊ុក ចន្ធី</v>
          </cell>
          <cell r="D323" t="str">
            <v>OUK CHANTHY</v>
          </cell>
          <cell r="E323">
            <v>44109</v>
          </cell>
          <cell r="F323" t="str">
            <v>090625306</v>
          </cell>
          <cell r="G323">
            <v>33610</v>
          </cell>
          <cell r="H323" t="str">
            <v>F</v>
          </cell>
          <cell r="I323" t="str">
            <v>针车A3线组长</v>
          </cell>
          <cell r="J323">
            <v>0</v>
          </cell>
          <cell r="K323">
            <v>2</v>
          </cell>
          <cell r="L323">
            <v>200</v>
          </cell>
          <cell r="M323">
            <v>7.69230769230769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20</v>
          </cell>
          <cell r="AI323">
            <v>0</v>
          </cell>
          <cell r="AJ323">
            <v>30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30</v>
          </cell>
        </row>
        <row r="323">
          <cell r="AU323">
            <v>0</v>
          </cell>
        </row>
        <row r="323">
          <cell r="AX323">
            <v>24</v>
          </cell>
        </row>
        <row r="324">
          <cell r="B324" t="str">
            <v>合计：</v>
          </cell>
          <cell r="C324" t="str">
            <v>针车A3线</v>
          </cell>
          <cell r="D324">
            <v>15</v>
          </cell>
        </row>
        <row r="324">
          <cell r="L324">
            <v>3000</v>
          </cell>
          <cell r="M324">
            <v>115.384615384615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450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20</v>
          </cell>
          <cell r="AI324">
            <v>0</v>
          </cell>
          <cell r="AJ324">
            <v>30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450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360</v>
          </cell>
        </row>
        <row r="325">
          <cell r="B325">
            <v>245</v>
          </cell>
          <cell r="C325" t="str">
            <v>ភឿន សុផាណា</v>
          </cell>
          <cell r="D325" t="str">
            <v>PHOEUNG SOPHANA</v>
          </cell>
          <cell r="E325">
            <v>44081</v>
          </cell>
          <cell r="F325" t="str">
            <v>090235740(01)</v>
          </cell>
          <cell r="G325">
            <v>31330</v>
          </cell>
          <cell r="H325" t="str">
            <v>F</v>
          </cell>
          <cell r="I325" t="str">
            <v>针车A5线</v>
          </cell>
          <cell r="J325">
            <v>1</v>
          </cell>
          <cell r="K325">
            <v>2</v>
          </cell>
          <cell r="L325">
            <v>200</v>
          </cell>
          <cell r="M325">
            <v>7.69230769230769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30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30</v>
          </cell>
        </row>
        <row r="325">
          <cell r="AU325">
            <v>0</v>
          </cell>
        </row>
        <row r="325">
          <cell r="AX325">
            <v>24</v>
          </cell>
        </row>
        <row r="326">
          <cell r="B326">
            <v>299</v>
          </cell>
          <cell r="C326" t="str">
            <v>អ៊ី រ៉ាវី</v>
          </cell>
          <cell r="D326" t="str">
            <v>I RAVY</v>
          </cell>
          <cell r="E326">
            <v>44109</v>
          </cell>
          <cell r="F326" t="str">
            <v>090755402</v>
          </cell>
          <cell r="G326">
            <v>34045</v>
          </cell>
          <cell r="H326" t="str">
            <v>F</v>
          </cell>
          <cell r="I326" t="str">
            <v>针车A5线</v>
          </cell>
          <cell r="J326">
            <v>1</v>
          </cell>
          <cell r="K326">
            <v>1</v>
          </cell>
          <cell r="L326">
            <v>200</v>
          </cell>
          <cell r="M326">
            <v>7.69230769230769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30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30</v>
          </cell>
        </row>
        <row r="326">
          <cell r="AU326">
            <v>0</v>
          </cell>
        </row>
        <row r="326">
          <cell r="AX326">
            <v>24</v>
          </cell>
        </row>
        <row r="327">
          <cell r="B327">
            <v>300</v>
          </cell>
          <cell r="C327" t="str">
            <v>ប្រាជ្ញ សាភន់</v>
          </cell>
          <cell r="D327" t="str">
            <v>BRACH SAPHORN</v>
          </cell>
          <cell r="E327">
            <v>44109</v>
          </cell>
          <cell r="F327" t="str">
            <v>090646491</v>
          </cell>
          <cell r="G327">
            <v>27781</v>
          </cell>
          <cell r="H327" t="str">
            <v>F</v>
          </cell>
          <cell r="I327" t="str">
            <v>针车A5线</v>
          </cell>
          <cell r="J327">
            <v>1</v>
          </cell>
          <cell r="K327">
            <v>1</v>
          </cell>
          <cell r="L327">
            <v>200</v>
          </cell>
          <cell r="M327">
            <v>7.69230769230769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30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30</v>
          </cell>
        </row>
        <row r="327">
          <cell r="AU327">
            <v>0</v>
          </cell>
        </row>
        <row r="327">
          <cell r="AX327">
            <v>24</v>
          </cell>
        </row>
        <row r="328">
          <cell r="B328">
            <v>304</v>
          </cell>
          <cell r="C328" t="str">
            <v>ទូច សារឹម</v>
          </cell>
          <cell r="D328" t="str">
            <v>TOCH SARIM</v>
          </cell>
          <cell r="E328">
            <v>44109</v>
          </cell>
          <cell r="F328" t="str">
            <v>090503207</v>
          </cell>
          <cell r="G328">
            <v>29626</v>
          </cell>
          <cell r="H328" t="str">
            <v>F</v>
          </cell>
          <cell r="I328" t="str">
            <v>针车A5线</v>
          </cell>
          <cell r="J328">
            <v>1</v>
          </cell>
          <cell r="K328">
            <v>3</v>
          </cell>
          <cell r="L328">
            <v>200</v>
          </cell>
          <cell r="M328">
            <v>7.69230769230769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30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30</v>
          </cell>
        </row>
        <row r="328">
          <cell r="AU328">
            <v>0</v>
          </cell>
        </row>
        <row r="328">
          <cell r="AX328">
            <v>24</v>
          </cell>
        </row>
        <row r="329">
          <cell r="B329">
            <v>308</v>
          </cell>
          <cell r="C329" t="str">
            <v>ឯក សារួ</v>
          </cell>
          <cell r="D329" t="str">
            <v>EK SAROU</v>
          </cell>
          <cell r="E329">
            <v>44109</v>
          </cell>
          <cell r="F329" t="str">
            <v>090594244</v>
          </cell>
          <cell r="G329">
            <v>31705</v>
          </cell>
          <cell r="H329" t="str">
            <v>F</v>
          </cell>
          <cell r="I329" t="str">
            <v>针车A5线</v>
          </cell>
          <cell r="J329">
            <v>1</v>
          </cell>
          <cell r="K329">
            <v>2</v>
          </cell>
          <cell r="L329">
            <v>200</v>
          </cell>
          <cell r="M329">
            <v>7.69230769230769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30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30</v>
          </cell>
        </row>
        <row r="329">
          <cell r="AU329">
            <v>0</v>
          </cell>
        </row>
        <row r="329">
          <cell r="AX329">
            <v>24</v>
          </cell>
        </row>
        <row r="330">
          <cell r="B330">
            <v>315</v>
          </cell>
          <cell r="C330" t="str">
            <v>នៃ សាវ៉ែន</v>
          </cell>
          <cell r="D330" t="str">
            <v>NEY SAVEN</v>
          </cell>
          <cell r="E330">
            <v>44109</v>
          </cell>
          <cell r="F330" t="str">
            <v>090755159</v>
          </cell>
          <cell r="G330">
            <v>32071</v>
          </cell>
          <cell r="H330" t="str">
            <v>F</v>
          </cell>
          <cell r="I330" t="str">
            <v>针车A5线</v>
          </cell>
          <cell r="J330">
            <v>0</v>
          </cell>
          <cell r="K330">
            <v>3</v>
          </cell>
          <cell r="L330">
            <v>200</v>
          </cell>
          <cell r="M330">
            <v>7.69230769230769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30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30</v>
          </cell>
        </row>
        <row r="330">
          <cell r="AU330">
            <v>0</v>
          </cell>
        </row>
        <row r="330">
          <cell r="AX330">
            <v>24</v>
          </cell>
        </row>
        <row r="331">
          <cell r="B331">
            <v>321</v>
          </cell>
          <cell r="C331" t="str">
            <v>រាជ វន្នី</v>
          </cell>
          <cell r="D331" t="str">
            <v>REACH VANNY</v>
          </cell>
          <cell r="E331">
            <v>44109</v>
          </cell>
          <cell r="F331" t="str">
            <v>090837428</v>
          </cell>
          <cell r="G331">
            <v>33507</v>
          </cell>
          <cell r="H331" t="str">
            <v>F</v>
          </cell>
          <cell r="I331" t="str">
            <v>针车A5线</v>
          </cell>
          <cell r="J331">
            <v>1</v>
          </cell>
          <cell r="K331">
            <v>2</v>
          </cell>
          <cell r="L331">
            <v>200</v>
          </cell>
          <cell r="M331">
            <v>7.69230769230769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30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30</v>
          </cell>
        </row>
        <row r="331">
          <cell r="AU331">
            <v>0</v>
          </cell>
        </row>
        <row r="331">
          <cell r="AX331">
            <v>24</v>
          </cell>
        </row>
        <row r="332">
          <cell r="B332">
            <v>614</v>
          </cell>
          <cell r="C332" t="str">
            <v>ស្មោង មនោរា</v>
          </cell>
          <cell r="D332" t="str">
            <v>SMONG MORNOREA</v>
          </cell>
          <cell r="E332">
            <v>44169</v>
          </cell>
          <cell r="F332" t="str">
            <v>090832850</v>
          </cell>
          <cell r="G332">
            <v>32247</v>
          </cell>
          <cell r="H332" t="str">
            <v>F</v>
          </cell>
          <cell r="I332" t="str">
            <v>针车A5线</v>
          </cell>
          <cell r="J332">
            <v>0</v>
          </cell>
          <cell r="K332">
            <v>0</v>
          </cell>
          <cell r="L332">
            <v>200</v>
          </cell>
          <cell r="M332">
            <v>7.69230769230769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30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30</v>
          </cell>
        </row>
        <row r="332">
          <cell r="AU332">
            <v>0</v>
          </cell>
        </row>
        <row r="332">
          <cell r="AX332">
            <v>24</v>
          </cell>
        </row>
        <row r="333">
          <cell r="B333">
            <v>615</v>
          </cell>
          <cell r="C333" t="str">
            <v>បូ ធីតា</v>
          </cell>
          <cell r="D333" t="str">
            <v>BO THIDA</v>
          </cell>
          <cell r="E333">
            <v>44169</v>
          </cell>
          <cell r="F333" t="str">
            <v>090789302</v>
          </cell>
          <cell r="G333">
            <v>33704</v>
          </cell>
          <cell r="H333" t="str">
            <v>F</v>
          </cell>
          <cell r="I333" t="str">
            <v>针车A5线</v>
          </cell>
          <cell r="J333">
            <v>0</v>
          </cell>
          <cell r="K333">
            <v>0</v>
          </cell>
          <cell r="L333">
            <v>200</v>
          </cell>
          <cell r="M333">
            <v>7.69230769230769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30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30</v>
          </cell>
        </row>
        <row r="333">
          <cell r="AU333">
            <v>0</v>
          </cell>
        </row>
        <row r="333">
          <cell r="AX333">
            <v>24</v>
          </cell>
        </row>
        <row r="334">
          <cell r="B334">
            <v>1612</v>
          </cell>
          <cell r="C334" t="str">
            <v>វ៉ាន់ ដែត</v>
          </cell>
          <cell r="D334" t="str">
            <v>VANN DET</v>
          </cell>
          <cell r="E334">
            <v>44576</v>
          </cell>
          <cell r="F334">
            <v>90852243</v>
          </cell>
          <cell r="G334">
            <v>33061</v>
          </cell>
          <cell r="H334" t="str">
            <v>F</v>
          </cell>
          <cell r="I334" t="str">
            <v>针车A5线</v>
          </cell>
          <cell r="J334">
            <v>0</v>
          </cell>
          <cell r="K334">
            <v>0</v>
          </cell>
          <cell r="L334">
            <v>200</v>
          </cell>
          <cell r="M334">
            <v>7.69230769230769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30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30</v>
          </cell>
        </row>
        <row r="334">
          <cell r="AU334">
            <v>0</v>
          </cell>
        </row>
        <row r="334">
          <cell r="AX334">
            <v>24</v>
          </cell>
        </row>
        <row r="335">
          <cell r="B335">
            <v>243</v>
          </cell>
          <cell r="C335" t="str">
            <v>ម៉ៅ សុម៉ាលី</v>
          </cell>
          <cell r="D335" t="str">
            <v>MAO SOMALY</v>
          </cell>
          <cell r="E335">
            <v>44081</v>
          </cell>
          <cell r="F335" t="str">
            <v>090722835</v>
          </cell>
          <cell r="G335">
            <v>33003</v>
          </cell>
          <cell r="H335" t="str">
            <v>F</v>
          </cell>
          <cell r="I335" t="str">
            <v>针车A5线</v>
          </cell>
          <cell r="J335">
            <v>0</v>
          </cell>
          <cell r="K335">
            <v>2</v>
          </cell>
          <cell r="L335">
            <v>200</v>
          </cell>
          <cell r="M335">
            <v>7.69230769230769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30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30</v>
          </cell>
        </row>
        <row r="335">
          <cell r="AU335">
            <v>0</v>
          </cell>
        </row>
        <row r="335">
          <cell r="AX335">
            <v>24</v>
          </cell>
        </row>
        <row r="336">
          <cell r="B336">
            <v>2119</v>
          </cell>
          <cell r="C336" t="str">
            <v>ញ៉ែម ស៊ាង</v>
          </cell>
          <cell r="D336" t="str">
            <v>NHEM SEANG</v>
          </cell>
          <cell r="E336">
            <v>44706</v>
          </cell>
          <cell r="F336" t="str">
            <v>250138400</v>
          </cell>
          <cell r="G336">
            <v>31695</v>
          </cell>
          <cell r="H336" t="str">
            <v>F</v>
          </cell>
          <cell r="I336" t="str">
            <v>针车A5线</v>
          </cell>
          <cell r="J336">
            <v>0</v>
          </cell>
          <cell r="K336">
            <v>0</v>
          </cell>
          <cell r="L336">
            <v>200</v>
          </cell>
          <cell r="M336">
            <v>7.69230769230769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30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30</v>
          </cell>
        </row>
        <row r="336">
          <cell r="AU336">
            <v>0</v>
          </cell>
        </row>
        <row r="336">
          <cell r="AX336">
            <v>24</v>
          </cell>
        </row>
        <row r="337">
          <cell r="B337">
            <v>2197</v>
          </cell>
          <cell r="C337" t="str">
            <v>ឃិន រស្មី</v>
          </cell>
          <cell r="D337" t="str">
            <v>KHIN REAKSMEY</v>
          </cell>
          <cell r="E337">
            <v>44737</v>
          </cell>
          <cell r="F337" t="str">
            <v>090751288</v>
          </cell>
          <cell r="G337">
            <v>34200</v>
          </cell>
          <cell r="H337" t="str">
            <v>M</v>
          </cell>
          <cell r="I337" t="str">
            <v>针车A5线</v>
          </cell>
          <cell r="J337">
            <v>0</v>
          </cell>
          <cell r="K337">
            <v>0</v>
          </cell>
          <cell r="L337">
            <v>200</v>
          </cell>
          <cell r="M337">
            <v>7.69230769230769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30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30</v>
          </cell>
        </row>
        <row r="337">
          <cell r="AU337">
            <v>0</v>
          </cell>
        </row>
        <row r="337">
          <cell r="AX337">
            <v>24</v>
          </cell>
        </row>
        <row r="338">
          <cell r="B338">
            <v>2258</v>
          </cell>
          <cell r="C338" t="str">
            <v>ទាវ ចាន់រី</v>
          </cell>
          <cell r="D338" t="str">
            <v>TEAV CHANRY</v>
          </cell>
          <cell r="E338">
            <v>44761</v>
          </cell>
          <cell r="F338" t="str">
            <v>090486289</v>
          </cell>
          <cell r="G338">
            <v>34774</v>
          </cell>
          <cell r="H338" t="str">
            <v>F</v>
          </cell>
          <cell r="I338" t="str">
            <v>针车A5线</v>
          </cell>
          <cell r="J338">
            <v>0</v>
          </cell>
          <cell r="K338">
            <v>0</v>
          </cell>
          <cell r="L338">
            <v>200</v>
          </cell>
          <cell r="M338">
            <v>7.69230769230769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30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30</v>
          </cell>
        </row>
        <row r="338">
          <cell r="AU338">
            <v>0</v>
          </cell>
        </row>
        <row r="338">
          <cell r="AX338">
            <v>24</v>
          </cell>
        </row>
        <row r="339">
          <cell r="B339">
            <v>2166</v>
          </cell>
          <cell r="C339" t="str">
            <v>កែវ ទី</v>
          </cell>
          <cell r="D339" t="str">
            <v>KEO TY</v>
          </cell>
          <cell r="E339">
            <v>44729</v>
          </cell>
          <cell r="F339" t="str">
            <v>090875535</v>
          </cell>
          <cell r="G339">
            <v>37531</v>
          </cell>
          <cell r="H339" t="str">
            <v>M</v>
          </cell>
          <cell r="I339" t="str">
            <v>针车A5线</v>
          </cell>
          <cell r="J339">
            <v>0</v>
          </cell>
          <cell r="K339">
            <v>0</v>
          </cell>
          <cell r="L339">
            <v>200</v>
          </cell>
          <cell r="M339">
            <v>7.69230769230769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30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30</v>
          </cell>
        </row>
        <row r="339">
          <cell r="AU339">
            <v>0</v>
          </cell>
        </row>
        <row r="339">
          <cell r="AX339">
            <v>24</v>
          </cell>
        </row>
        <row r="340">
          <cell r="B340">
            <v>619</v>
          </cell>
          <cell r="C340" t="str">
            <v>យុន លីតា</v>
          </cell>
          <cell r="D340" t="str">
            <v>YON LITA</v>
          </cell>
          <cell r="E340">
            <v>44173</v>
          </cell>
          <cell r="F340" t="str">
            <v>090910714</v>
          </cell>
          <cell r="G340">
            <v>36921</v>
          </cell>
          <cell r="H340" t="str">
            <v>F</v>
          </cell>
          <cell r="I340" t="str">
            <v>针车A5线</v>
          </cell>
          <cell r="J340">
            <v>0</v>
          </cell>
          <cell r="K340">
            <v>0</v>
          </cell>
          <cell r="L340">
            <v>200</v>
          </cell>
          <cell r="M340">
            <v>7.69230769230769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30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30</v>
          </cell>
        </row>
        <row r="340">
          <cell r="AU340">
            <v>0</v>
          </cell>
        </row>
        <row r="340">
          <cell r="AX340">
            <v>24</v>
          </cell>
        </row>
        <row r="341">
          <cell r="B341">
            <v>2269</v>
          </cell>
          <cell r="C341" t="str">
            <v>លិញ ស៊ីណា</v>
          </cell>
          <cell r="D341" t="str">
            <v>LINH SINA</v>
          </cell>
          <cell r="E341">
            <v>44819</v>
          </cell>
          <cell r="F341" t="str">
            <v>090889390</v>
          </cell>
          <cell r="G341">
            <v>34974</v>
          </cell>
          <cell r="H341" t="str">
            <v>F</v>
          </cell>
          <cell r="I341" t="str">
            <v>针车A5线</v>
          </cell>
          <cell r="J341">
            <v>0</v>
          </cell>
          <cell r="K341">
            <v>0</v>
          </cell>
          <cell r="L341">
            <v>200</v>
          </cell>
          <cell r="M341">
            <v>7.69230769230769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30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30</v>
          </cell>
        </row>
        <row r="341">
          <cell r="AU341">
            <v>0</v>
          </cell>
        </row>
        <row r="341">
          <cell r="AX341">
            <v>24</v>
          </cell>
        </row>
        <row r="342">
          <cell r="B342">
            <v>1839</v>
          </cell>
          <cell r="C342" t="str">
            <v>ភឹម ដានី</v>
          </cell>
          <cell r="D342" t="str">
            <v>POEM DANY</v>
          </cell>
          <cell r="E342">
            <v>44608</v>
          </cell>
          <cell r="F342">
            <v>90816488</v>
          </cell>
          <cell r="G342">
            <v>34673</v>
          </cell>
          <cell r="H342" t="str">
            <v>F</v>
          </cell>
          <cell r="I342" t="str">
            <v>针车A5线</v>
          </cell>
          <cell r="J342">
            <v>0</v>
          </cell>
          <cell r="K342">
            <v>0</v>
          </cell>
          <cell r="L342">
            <v>200</v>
          </cell>
          <cell r="M342">
            <v>7.69230769230769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30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30</v>
          </cell>
        </row>
        <row r="342">
          <cell r="AU342">
            <v>0</v>
          </cell>
        </row>
        <row r="342">
          <cell r="AX342">
            <v>24</v>
          </cell>
        </row>
        <row r="343">
          <cell r="B343">
            <v>2081</v>
          </cell>
          <cell r="C343" t="str">
            <v>ផុន ស្រីណា</v>
          </cell>
          <cell r="D343" t="str">
            <v>PHON SREYNA</v>
          </cell>
          <cell r="E343">
            <v>44688</v>
          </cell>
          <cell r="F343" t="str">
            <v>090963122</v>
          </cell>
          <cell r="G343">
            <v>38086</v>
          </cell>
          <cell r="H343" t="str">
            <v>F</v>
          </cell>
          <cell r="I343" t="str">
            <v>针车A5线</v>
          </cell>
          <cell r="J343">
            <v>0</v>
          </cell>
          <cell r="K343">
            <v>0</v>
          </cell>
          <cell r="L343">
            <v>200</v>
          </cell>
          <cell r="M343">
            <v>7.69230769230769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30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30</v>
          </cell>
        </row>
        <row r="343">
          <cell r="AU343">
            <v>0</v>
          </cell>
        </row>
        <row r="343">
          <cell r="AX343">
            <v>24</v>
          </cell>
        </row>
        <row r="344">
          <cell r="B344">
            <v>951</v>
          </cell>
          <cell r="C344" t="str">
            <v>ញឹម រំដួល</v>
          </cell>
          <cell r="D344" t="str">
            <v>NHOEM RUMDUOL</v>
          </cell>
          <cell r="E344">
            <v>44334</v>
          </cell>
          <cell r="F344" t="str">
            <v>090792427</v>
          </cell>
          <cell r="G344">
            <v>31648</v>
          </cell>
          <cell r="H344" t="str">
            <v>F</v>
          </cell>
          <cell r="I344" t="str">
            <v>针车A5线组长</v>
          </cell>
          <cell r="J344">
            <v>0</v>
          </cell>
          <cell r="K344">
            <v>0</v>
          </cell>
          <cell r="L344">
            <v>200</v>
          </cell>
          <cell r="M344">
            <v>7.69230769230769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30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50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30</v>
          </cell>
        </row>
        <row r="344">
          <cell r="AU344">
            <v>0</v>
          </cell>
        </row>
        <row r="344">
          <cell r="AX344">
            <v>24</v>
          </cell>
        </row>
        <row r="345">
          <cell r="B345" t="str">
            <v>合计：</v>
          </cell>
          <cell r="C345" t="str">
            <v>针车A5线</v>
          </cell>
          <cell r="D345">
            <v>20</v>
          </cell>
        </row>
        <row r="345">
          <cell r="L345">
            <v>4000</v>
          </cell>
          <cell r="M345">
            <v>153.846153846154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600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50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600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480</v>
          </cell>
        </row>
        <row r="346">
          <cell r="B346">
            <v>461</v>
          </cell>
          <cell r="C346" t="str">
            <v>មឿន ចន្ថា</v>
          </cell>
          <cell r="D346" t="str">
            <v>MOEUN CHANTHA</v>
          </cell>
          <cell r="E346">
            <v>44130</v>
          </cell>
          <cell r="F346" t="str">
            <v>090916804</v>
          </cell>
          <cell r="G346">
            <v>37503</v>
          </cell>
          <cell r="H346" t="str">
            <v>F</v>
          </cell>
          <cell r="I346" t="str">
            <v>针车A6线</v>
          </cell>
          <cell r="J346">
            <v>0</v>
          </cell>
          <cell r="K346">
            <v>0</v>
          </cell>
          <cell r="L346">
            <v>200</v>
          </cell>
          <cell r="M346">
            <v>7.69230769230769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30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30</v>
          </cell>
        </row>
        <row r="346">
          <cell r="AU346">
            <v>0</v>
          </cell>
        </row>
        <row r="346">
          <cell r="AX346">
            <v>24</v>
          </cell>
        </row>
        <row r="347">
          <cell r="B347">
            <v>484</v>
          </cell>
          <cell r="C347" t="str">
            <v>ចាន់ លក្ខិណា</v>
          </cell>
          <cell r="D347" t="str">
            <v>CHAN LAKANA</v>
          </cell>
          <cell r="E347">
            <v>44130</v>
          </cell>
          <cell r="F347" t="str">
            <v>090487713</v>
          </cell>
          <cell r="G347">
            <v>34448</v>
          </cell>
          <cell r="H347" t="str">
            <v>F</v>
          </cell>
          <cell r="I347" t="str">
            <v>针车A6线</v>
          </cell>
          <cell r="J347">
            <v>1</v>
          </cell>
          <cell r="K347">
            <v>2</v>
          </cell>
          <cell r="L347">
            <v>200</v>
          </cell>
          <cell r="M347">
            <v>7.69230769230769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30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30</v>
          </cell>
        </row>
        <row r="347">
          <cell r="AU347">
            <v>0</v>
          </cell>
        </row>
        <row r="347">
          <cell r="AX347">
            <v>24</v>
          </cell>
        </row>
        <row r="348">
          <cell r="B348">
            <v>549</v>
          </cell>
          <cell r="C348" t="str">
            <v>វ៉ាត ធី</v>
          </cell>
          <cell r="D348" t="str">
            <v>VAT THY</v>
          </cell>
          <cell r="E348">
            <v>44138</v>
          </cell>
          <cell r="F348" t="str">
            <v>061807087</v>
          </cell>
          <cell r="G348">
            <v>29471</v>
          </cell>
          <cell r="H348" t="str">
            <v>F</v>
          </cell>
          <cell r="I348" t="str">
            <v>针车A6线</v>
          </cell>
          <cell r="J348">
            <v>0</v>
          </cell>
          <cell r="K348">
            <v>3</v>
          </cell>
          <cell r="L348">
            <v>200</v>
          </cell>
          <cell r="M348">
            <v>7.69230769230769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30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30</v>
          </cell>
        </row>
        <row r="348">
          <cell r="AU348">
            <v>0</v>
          </cell>
        </row>
        <row r="348">
          <cell r="AX348">
            <v>24</v>
          </cell>
        </row>
        <row r="349">
          <cell r="B349">
            <v>688</v>
          </cell>
          <cell r="C349" t="str">
            <v>អ៊ុក ណារិន</v>
          </cell>
          <cell r="D349" t="str">
            <v>OUK NARIN</v>
          </cell>
          <cell r="E349">
            <v>44200</v>
          </cell>
          <cell r="F349" t="str">
            <v>090591740</v>
          </cell>
          <cell r="G349">
            <v>28991</v>
          </cell>
          <cell r="H349" t="str">
            <v>F</v>
          </cell>
          <cell r="I349" t="str">
            <v>针车A6线</v>
          </cell>
          <cell r="J349">
            <v>0</v>
          </cell>
          <cell r="K349">
            <v>0</v>
          </cell>
          <cell r="L349">
            <v>200</v>
          </cell>
          <cell r="M349">
            <v>7.69230769230769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30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30</v>
          </cell>
        </row>
        <row r="349">
          <cell r="AU349">
            <v>0</v>
          </cell>
        </row>
        <row r="349">
          <cell r="AX349">
            <v>24</v>
          </cell>
        </row>
        <row r="350">
          <cell r="B350">
            <v>852</v>
          </cell>
          <cell r="C350" t="str">
            <v>កែវ ឆាលី</v>
          </cell>
          <cell r="D350" t="str">
            <v>KEO CHHALY</v>
          </cell>
          <cell r="E350">
            <v>44306</v>
          </cell>
          <cell r="F350" t="str">
            <v>090653449</v>
          </cell>
          <cell r="G350">
            <v>35168</v>
          </cell>
          <cell r="H350" t="str">
            <v>M</v>
          </cell>
          <cell r="I350" t="str">
            <v>针车A6线</v>
          </cell>
          <cell r="J350">
            <v>0</v>
          </cell>
          <cell r="K350">
            <v>0</v>
          </cell>
          <cell r="L350">
            <v>200</v>
          </cell>
          <cell r="M350">
            <v>7.69230769230769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30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30</v>
          </cell>
        </row>
        <row r="350">
          <cell r="AU350">
            <v>0</v>
          </cell>
        </row>
        <row r="350">
          <cell r="AX350">
            <v>24</v>
          </cell>
        </row>
        <row r="351">
          <cell r="B351">
            <v>866</v>
          </cell>
          <cell r="C351" t="str">
            <v>យ៉ន ហៃ</v>
          </cell>
          <cell r="D351" t="str">
            <v>YORN HAY</v>
          </cell>
          <cell r="E351">
            <v>44307</v>
          </cell>
          <cell r="F351" t="str">
            <v>090866833</v>
          </cell>
          <cell r="G351">
            <v>32275</v>
          </cell>
          <cell r="H351" t="str">
            <v>F</v>
          </cell>
          <cell r="I351" t="str">
            <v>针车A6线</v>
          </cell>
          <cell r="J351">
            <v>0</v>
          </cell>
          <cell r="K351">
            <v>0</v>
          </cell>
          <cell r="L351">
            <v>200</v>
          </cell>
          <cell r="M351">
            <v>7.69230769230769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30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30</v>
          </cell>
        </row>
        <row r="351">
          <cell r="AU351">
            <v>0</v>
          </cell>
        </row>
        <row r="351">
          <cell r="AX351">
            <v>24</v>
          </cell>
        </row>
        <row r="352">
          <cell r="B352">
            <v>639</v>
          </cell>
          <cell r="C352" t="str">
            <v>ខ្វៃ សុភាព</v>
          </cell>
          <cell r="D352" t="str">
            <v>KHVAI SOPHEAP</v>
          </cell>
          <cell r="E352">
            <v>44186</v>
          </cell>
          <cell r="F352" t="str">
            <v>090635954</v>
          </cell>
          <cell r="G352">
            <v>29872</v>
          </cell>
          <cell r="H352" t="str">
            <v>F</v>
          </cell>
          <cell r="I352" t="str">
            <v>针车A6线</v>
          </cell>
          <cell r="J352">
            <v>0</v>
          </cell>
          <cell r="K352">
            <v>0</v>
          </cell>
          <cell r="L352">
            <v>200</v>
          </cell>
          <cell r="M352">
            <v>7.69230769230769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30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30</v>
          </cell>
        </row>
        <row r="352">
          <cell r="AU352">
            <v>0</v>
          </cell>
        </row>
        <row r="352">
          <cell r="AX352">
            <v>24</v>
          </cell>
        </row>
        <row r="353">
          <cell r="B353">
            <v>1045</v>
          </cell>
          <cell r="C353" t="str">
            <v>តាំង រស្មី</v>
          </cell>
          <cell r="D353" t="str">
            <v>TANG RAKSMEY</v>
          </cell>
          <cell r="E353">
            <v>44412</v>
          </cell>
          <cell r="F353" t="str">
            <v>090623346</v>
          </cell>
          <cell r="G353">
            <v>32164</v>
          </cell>
          <cell r="H353" t="str">
            <v>F</v>
          </cell>
          <cell r="I353" t="str">
            <v>针车A6线</v>
          </cell>
          <cell r="J353">
            <v>0</v>
          </cell>
          <cell r="K353">
            <v>0</v>
          </cell>
          <cell r="L353">
            <v>200</v>
          </cell>
          <cell r="M353">
            <v>7.69230769230769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30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30</v>
          </cell>
        </row>
        <row r="353">
          <cell r="AU353">
            <v>0</v>
          </cell>
        </row>
        <row r="353">
          <cell r="AX353">
            <v>24</v>
          </cell>
        </row>
        <row r="354">
          <cell r="B354">
            <v>1127</v>
          </cell>
          <cell r="C354" t="str">
            <v>គឹម រំដួល</v>
          </cell>
          <cell r="D354" t="str">
            <v>KOEM RUMDUOL</v>
          </cell>
          <cell r="E354">
            <v>44420</v>
          </cell>
          <cell r="F354" t="str">
            <v>090728642</v>
          </cell>
          <cell r="G354">
            <v>35612</v>
          </cell>
          <cell r="H354" t="str">
            <v>F</v>
          </cell>
          <cell r="I354" t="str">
            <v>针车A6线</v>
          </cell>
          <cell r="J354">
            <v>0</v>
          </cell>
          <cell r="K354">
            <v>0</v>
          </cell>
          <cell r="L354">
            <v>200</v>
          </cell>
          <cell r="M354">
            <v>7.69230769230769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30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30</v>
          </cell>
        </row>
        <row r="354">
          <cell r="AU354">
            <v>0</v>
          </cell>
        </row>
        <row r="354">
          <cell r="AX354">
            <v>24</v>
          </cell>
        </row>
        <row r="355">
          <cell r="B355">
            <v>1429</v>
          </cell>
          <cell r="C355" t="str">
            <v>តោក ម៉ាច</v>
          </cell>
          <cell r="D355" t="str">
            <v>TORK MACH</v>
          </cell>
          <cell r="E355">
            <v>44546</v>
          </cell>
          <cell r="F355">
            <v>51615431</v>
          </cell>
          <cell r="G355">
            <v>37965</v>
          </cell>
          <cell r="H355" t="str">
            <v>F</v>
          </cell>
          <cell r="I355" t="str">
            <v>针车A6线</v>
          </cell>
          <cell r="J355">
            <v>0</v>
          </cell>
          <cell r="K355">
            <v>0</v>
          </cell>
          <cell r="L355">
            <v>200</v>
          </cell>
          <cell r="M355">
            <v>7.69230769230769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30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30</v>
          </cell>
        </row>
        <row r="355">
          <cell r="AU355">
            <v>0</v>
          </cell>
        </row>
        <row r="355">
          <cell r="AX355">
            <v>0</v>
          </cell>
        </row>
        <row r="356">
          <cell r="B356">
            <v>1635</v>
          </cell>
          <cell r="C356" t="str">
            <v>ខ្មៅ រ៉ែន</v>
          </cell>
          <cell r="D356" t="str">
            <v>KMOY REN</v>
          </cell>
          <cell r="E356">
            <v>44578</v>
          </cell>
          <cell r="F356">
            <v>90532726</v>
          </cell>
          <cell r="G356">
            <v>30949</v>
          </cell>
          <cell r="H356" t="str">
            <v>F</v>
          </cell>
          <cell r="I356" t="str">
            <v>针车A6线</v>
          </cell>
          <cell r="J356">
            <v>0</v>
          </cell>
          <cell r="K356">
            <v>0</v>
          </cell>
          <cell r="L356">
            <v>200</v>
          </cell>
          <cell r="M356">
            <v>7.69230769230769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30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30</v>
          </cell>
        </row>
        <row r="356">
          <cell r="AU356">
            <v>0</v>
          </cell>
        </row>
        <row r="356">
          <cell r="AX356">
            <v>24</v>
          </cell>
        </row>
        <row r="357">
          <cell r="B357">
            <v>755</v>
          </cell>
          <cell r="C357" t="str">
            <v>ឈឹម សីម៉ា</v>
          </cell>
          <cell r="D357" t="str">
            <v>CHHOEM SEYMA</v>
          </cell>
          <cell r="E357">
            <v>44275</v>
          </cell>
          <cell r="F357" t="str">
            <v>090686968</v>
          </cell>
          <cell r="G357">
            <v>33169</v>
          </cell>
          <cell r="H357" t="str">
            <v>F</v>
          </cell>
          <cell r="I357" t="str">
            <v>针车A6线</v>
          </cell>
          <cell r="J357">
            <v>0</v>
          </cell>
          <cell r="K357">
            <v>0</v>
          </cell>
          <cell r="L357">
            <v>200</v>
          </cell>
          <cell r="M357">
            <v>7.69230769230769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30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30</v>
          </cell>
        </row>
        <row r="357">
          <cell r="AU357">
            <v>0</v>
          </cell>
        </row>
        <row r="357">
          <cell r="AX357">
            <v>24</v>
          </cell>
        </row>
        <row r="358">
          <cell r="B358">
            <v>2198</v>
          </cell>
          <cell r="C358" t="str">
            <v>ឡន ស្រីទូច</v>
          </cell>
          <cell r="D358" t="str">
            <v> LORN SREYTOUCH</v>
          </cell>
          <cell r="E358">
            <v>44740</v>
          </cell>
          <cell r="F358" t="str">
            <v>090852102</v>
          </cell>
          <cell r="G358">
            <v>35325</v>
          </cell>
          <cell r="H358" t="str">
            <v>F</v>
          </cell>
          <cell r="I358" t="str">
            <v>针车A6线</v>
          </cell>
          <cell r="J358">
            <v>0</v>
          </cell>
          <cell r="K358">
            <v>0</v>
          </cell>
          <cell r="L358">
            <v>200</v>
          </cell>
          <cell r="M358">
            <v>7.69230769230769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30</v>
          </cell>
        </row>
        <row r="358">
          <cell r="AU358">
            <v>0</v>
          </cell>
        </row>
        <row r="358">
          <cell r="AX358">
            <v>24</v>
          </cell>
        </row>
        <row r="359">
          <cell r="B359">
            <v>2281</v>
          </cell>
          <cell r="C359" t="str">
            <v>សំ វណ្ណ:</v>
          </cell>
          <cell r="D359" t="str">
            <v>SAM VANNAK</v>
          </cell>
          <cell r="E359">
            <v>44854</v>
          </cell>
          <cell r="F359" t="str">
            <v>090899550</v>
          </cell>
          <cell r="G359">
            <v>26052</v>
          </cell>
          <cell r="H359" t="str">
            <v>F</v>
          </cell>
          <cell r="I359" t="str">
            <v>针车A6线</v>
          </cell>
          <cell r="J359">
            <v>0</v>
          </cell>
          <cell r="K359">
            <v>0</v>
          </cell>
          <cell r="L359">
            <v>200</v>
          </cell>
          <cell r="M359">
            <v>7.69230769230769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30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30</v>
          </cell>
        </row>
        <row r="359">
          <cell r="AU359">
            <v>0</v>
          </cell>
        </row>
        <row r="359">
          <cell r="AX359">
            <v>24</v>
          </cell>
        </row>
        <row r="360">
          <cell r="B360">
            <v>476</v>
          </cell>
          <cell r="C360" t="str">
            <v>បឿន សុធាវី</v>
          </cell>
          <cell r="D360" t="str">
            <v>BOEUN SOTHEAVY</v>
          </cell>
          <cell r="E360">
            <v>44130</v>
          </cell>
          <cell r="F360" t="str">
            <v>090705728</v>
          </cell>
          <cell r="G360">
            <v>33736</v>
          </cell>
          <cell r="H360" t="str">
            <v>F</v>
          </cell>
          <cell r="I360" t="str">
            <v>针车A6线</v>
          </cell>
          <cell r="J360">
            <v>0</v>
          </cell>
          <cell r="K360">
            <v>0</v>
          </cell>
          <cell r="L360">
            <v>200</v>
          </cell>
          <cell r="M360">
            <v>7.69230769230769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30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30</v>
          </cell>
        </row>
        <row r="360">
          <cell r="AU360">
            <v>0</v>
          </cell>
        </row>
        <row r="360">
          <cell r="AX360">
            <v>0</v>
          </cell>
        </row>
        <row r="361">
          <cell r="B361">
            <v>784</v>
          </cell>
          <cell r="C361" t="str">
            <v>លន់ សាវី</v>
          </cell>
          <cell r="D361" t="str">
            <v>LUN SAVY</v>
          </cell>
          <cell r="E361">
            <v>44280</v>
          </cell>
          <cell r="F361" t="str">
            <v>160330016</v>
          </cell>
          <cell r="G361">
            <v>33758</v>
          </cell>
          <cell r="H361" t="str">
            <v>F</v>
          </cell>
          <cell r="I361" t="str">
            <v>针车A6线</v>
          </cell>
          <cell r="J361">
            <v>0</v>
          </cell>
          <cell r="K361">
            <v>0</v>
          </cell>
          <cell r="L361">
            <v>200</v>
          </cell>
          <cell r="M361">
            <v>7.69230769230769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30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30</v>
          </cell>
        </row>
        <row r="361">
          <cell r="AU361">
            <v>0</v>
          </cell>
        </row>
        <row r="361">
          <cell r="AX361">
            <v>24</v>
          </cell>
        </row>
        <row r="362">
          <cell r="B362">
            <v>1470</v>
          </cell>
          <cell r="C362" t="str">
            <v>ពៅ សារូន</v>
          </cell>
          <cell r="D362" t="str">
            <v>POV SARUN</v>
          </cell>
          <cell r="E362">
            <v>44551</v>
          </cell>
          <cell r="F362">
            <v>90935140</v>
          </cell>
          <cell r="G362">
            <v>38308</v>
          </cell>
          <cell r="H362" t="str">
            <v>F</v>
          </cell>
          <cell r="I362" t="str">
            <v>针车A6线</v>
          </cell>
          <cell r="J362">
            <v>0</v>
          </cell>
          <cell r="K362">
            <v>0</v>
          </cell>
          <cell r="L362">
            <v>200</v>
          </cell>
          <cell r="M362">
            <v>7.69230769230769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30</v>
          </cell>
        </row>
        <row r="362">
          <cell r="AU362">
            <v>0</v>
          </cell>
        </row>
        <row r="362">
          <cell r="AX362">
            <v>24</v>
          </cell>
        </row>
        <row r="363">
          <cell r="B363">
            <v>2279</v>
          </cell>
          <cell r="C363" t="str">
            <v>ឈឿន ចាន់យន</v>
          </cell>
          <cell r="D363" t="str">
            <v>CHHOEUNG CHHNYORN</v>
          </cell>
          <cell r="E363">
            <v>44833</v>
          </cell>
          <cell r="F363" t="str">
            <v>090794432</v>
          </cell>
          <cell r="G363">
            <v>32268</v>
          </cell>
          <cell r="H363" t="str">
            <v>F</v>
          </cell>
          <cell r="I363" t="str">
            <v>针车A6线</v>
          </cell>
          <cell r="J363">
            <v>0</v>
          </cell>
          <cell r="K363">
            <v>0</v>
          </cell>
          <cell r="L363">
            <v>200</v>
          </cell>
          <cell r="M363">
            <v>7.69230769230769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30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30</v>
          </cell>
        </row>
        <row r="363">
          <cell r="AU363">
            <v>0</v>
          </cell>
        </row>
        <row r="363">
          <cell r="AX363">
            <v>24</v>
          </cell>
        </row>
        <row r="364">
          <cell r="B364">
            <v>2167</v>
          </cell>
          <cell r="C364" t="str">
            <v>សន ស្រីម៉ៅ</v>
          </cell>
          <cell r="D364" t="str">
            <v>SORN SREYMAO</v>
          </cell>
          <cell r="E364">
            <v>44729</v>
          </cell>
          <cell r="F364" t="str">
            <v>090964762</v>
          </cell>
          <cell r="G364">
            <v>37840</v>
          </cell>
          <cell r="H364" t="str">
            <v>F</v>
          </cell>
          <cell r="I364" t="str">
            <v>针车A6线</v>
          </cell>
          <cell r="J364">
            <v>0</v>
          </cell>
          <cell r="K364">
            <v>0</v>
          </cell>
          <cell r="L364">
            <v>200</v>
          </cell>
          <cell r="M364">
            <v>7.69230769230769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30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30</v>
          </cell>
        </row>
        <row r="364">
          <cell r="AU364">
            <v>0</v>
          </cell>
        </row>
        <row r="364">
          <cell r="AX364">
            <v>24</v>
          </cell>
        </row>
        <row r="365">
          <cell r="B365">
            <v>2251</v>
          </cell>
          <cell r="C365" t="str">
            <v>សំ យ៉ា</v>
          </cell>
          <cell r="D365" t="str">
            <v>SAM YA</v>
          </cell>
          <cell r="E365">
            <v>44753</v>
          </cell>
          <cell r="F365" t="str">
            <v>090622933</v>
          </cell>
          <cell r="G365">
            <v>31687</v>
          </cell>
          <cell r="H365" t="str">
            <v>M</v>
          </cell>
          <cell r="I365" t="str">
            <v>针车A6线班长</v>
          </cell>
          <cell r="J365">
            <v>0</v>
          </cell>
          <cell r="K365">
            <v>0</v>
          </cell>
          <cell r="L365">
            <v>200</v>
          </cell>
          <cell r="M365">
            <v>7.69230769230769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30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30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30</v>
          </cell>
        </row>
        <row r="365">
          <cell r="AU365">
            <v>0</v>
          </cell>
        </row>
        <row r="365">
          <cell r="AX365">
            <v>24</v>
          </cell>
        </row>
        <row r="366">
          <cell r="B366" t="str">
            <v>合计：</v>
          </cell>
          <cell r="C366" t="str">
            <v>针车A6线</v>
          </cell>
          <cell r="D366">
            <v>20</v>
          </cell>
        </row>
        <row r="366">
          <cell r="L366">
            <v>4000</v>
          </cell>
          <cell r="M366">
            <v>153.846153846154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600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30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600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432</v>
          </cell>
        </row>
        <row r="367">
          <cell r="B367">
            <v>672</v>
          </cell>
          <cell r="C367" t="str">
            <v>អ៊ិន សាមី</v>
          </cell>
          <cell r="D367" t="str">
            <v>IN SAMEY</v>
          </cell>
          <cell r="E367">
            <v>44200</v>
          </cell>
          <cell r="F367" t="str">
            <v>090907297</v>
          </cell>
          <cell r="G367">
            <v>29142</v>
          </cell>
          <cell r="H367" t="str">
            <v>F</v>
          </cell>
          <cell r="I367" t="str">
            <v>针车A7线</v>
          </cell>
          <cell r="J367">
            <v>0</v>
          </cell>
          <cell r="K367">
            <v>0</v>
          </cell>
          <cell r="L367">
            <v>200</v>
          </cell>
          <cell r="M367">
            <v>7.69230769230769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30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30</v>
          </cell>
        </row>
        <row r="367">
          <cell r="AU367">
            <v>0</v>
          </cell>
        </row>
        <row r="367">
          <cell r="AX367">
            <v>24</v>
          </cell>
        </row>
        <row r="368">
          <cell r="B368">
            <v>610</v>
          </cell>
          <cell r="C368" t="str">
            <v>ចាន់ សុផល</v>
          </cell>
          <cell r="D368" t="str">
            <v>CHANN SOPHAL</v>
          </cell>
          <cell r="E368">
            <v>44166</v>
          </cell>
          <cell r="F368" t="str">
            <v>090744631</v>
          </cell>
          <cell r="G368">
            <v>29805</v>
          </cell>
          <cell r="H368" t="str">
            <v>F</v>
          </cell>
          <cell r="I368" t="str">
            <v>针车A7线</v>
          </cell>
          <cell r="J368">
            <v>0</v>
          </cell>
          <cell r="K368">
            <v>0</v>
          </cell>
          <cell r="L368">
            <v>200</v>
          </cell>
          <cell r="M368">
            <v>7.69230769230769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30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30</v>
          </cell>
        </row>
        <row r="368">
          <cell r="AU368">
            <v>0</v>
          </cell>
        </row>
        <row r="368">
          <cell r="AX368">
            <v>24</v>
          </cell>
        </row>
        <row r="369">
          <cell r="B369">
            <v>2223</v>
          </cell>
          <cell r="C369" t="str">
            <v>គង់ សុខា</v>
          </cell>
          <cell r="D369" t="str">
            <v>KONG SOKHA</v>
          </cell>
          <cell r="E369">
            <v>44744</v>
          </cell>
          <cell r="F369" t="str">
            <v>090816554</v>
          </cell>
          <cell r="G369">
            <v>29191</v>
          </cell>
          <cell r="H369" t="str">
            <v>F</v>
          </cell>
          <cell r="I369" t="str">
            <v>针车A7线</v>
          </cell>
          <cell r="J369">
            <v>0</v>
          </cell>
          <cell r="K369">
            <v>0</v>
          </cell>
          <cell r="L369">
            <v>200</v>
          </cell>
          <cell r="M369">
            <v>7.69230769230769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30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30</v>
          </cell>
        </row>
        <row r="369">
          <cell r="AU369">
            <v>0</v>
          </cell>
        </row>
        <row r="369">
          <cell r="AX369">
            <v>24</v>
          </cell>
        </row>
        <row r="370">
          <cell r="B370">
            <v>1265</v>
          </cell>
          <cell r="C370" t="str">
            <v>លី វណ្ណា</v>
          </cell>
          <cell r="D370" t="str">
            <v>LY VANNA</v>
          </cell>
          <cell r="E370">
            <v>44488</v>
          </cell>
          <cell r="F370" t="str">
            <v>090575199</v>
          </cell>
          <cell r="G370">
            <v>29757</v>
          </cell>
          <cell r="H370" t="str">
            <v>F</v>
          </cell>
          <cell r="I370" t="str">
            <v>针车A7线</v>
          </cell>
          <cell r="J370">
            <v>0</v>
          </cell>
          <cell r="K370">
            <v>0</v>
          </cell>
          <cell r="L370">
            <v>200</v>
          </cell>
          <cell r="M370">
            <v>7.69230769230769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30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30</v>
          </cell>
        </row>
        <row r="370">
          <cell r="AU370">
            <v>0</v>
          </cell>
        </row>
        <row r="370">
          <cell r="AX370">
            <v>24</v>
          </cell>
        </row>
        <row r="371">
          <cell r="B371">
            <v>941</v>
          </cell>
          <cell r="C371" t="str">
            <v>យ៉ោក សុភី</v>
          </cell>
          <cell r="D371" t="str">
            <v>YAOK SOPHY</v>
          </cell>
          <cell r="E371">
            <v>44329</v>
          </cell>
          <cell r="F371" t="str">
            <v>090605336</v>
          </cell>
          <cell r="G371">
            <v>29438</v>
          </cell>
          <cell r="H371" t="str">
            <v>F</v>
          </cell>
          <cell r="I371" t="str">
            <v>针车A7线</v>
          </cell>
          <cell r="J371">
            <v>0</v>
          </cell>
          <cell r="K371">
            <v>0</v>
          </cell>
          <cell r="L371">
            <v>200</v>
          </cell>
          <cell r="M371">
            <v>7.69230769230769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30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30</v>
          </cell>
        </row>
        <row r="371">
          <cell r="AU371">
            <v>0</v>
          </cell>
        </row>
        <row r="371">
          <cell r="AX371">
            <v>24</v>
          </cell>
        </row>
        <row r="372">
          <cell r="B372">
            <v>1047</v>
          </cell>
          <cell r="C372" t="str">
            <v>គុយ ផានិត</v>
          </cell>
          <cell r="D372" t="str">
            <v>KUY PHANIT</v>
          </cell>
          <cell r="E372">
            <v>44413</v>
          </cell>
          <cell r="F372" t="str">
            <v>090851274</v>
          </cell>
          <cell r="G372">
            <v>26403</v>
          </cell>
          <cell r="H372" t="str">
            <v>F</v>
          </cell>
          <cell r="I372" t="str">
            <v>针车A7线</v>
          </cell>
          <cell r="J372">
            <v>0</v>
          </cell>
          <cell r="K372">
            <v>0</v>
          </cell>
          <cell r="L372">
            <v>200</v>
          </cell>
          <cell r="M372">
            <v>7.69230769230769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30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30</v>
          </cell>
        </row>
        <row r="372">
          <cell r="AU372">
            <v>0</v>
          </cell>
        </row>
        <row r="372">
          <cell r="AX372">
            <v>24</v>
          </cell>
        </row>
        <row r="373">
          <cell r="B373">
            <v>372</v>
          </cell>
          <cell r="C373" t="str">
            <v>សួស ស៊ីថា</v>
          </cell>
          <cell r="D373" t="str">
            <v>SUOS SITHA</v>
          </cell>
          <cell r="E373">
            <v>44118</v>
          </cell>
          <cell r="F373" t="str">
            <v>090791546</v>
          </cell>
          <cell r="G373">
            <v>30376</v>
          </cell>
          <cell r="H373" t="str">
            <v>F</v>
          </cell>
          <cell r="I373" t="str">
            <v>针车A7线</v>
          </cell>
          <cell r="J373">
            <v>1</v>
          </cell>
          <cell r="K373">
            <v>1</v>
          </cell>
          <cell r="L373">
            <v>200</v>
          </cell>
          <cell r="M373">
            <v>7.69230769230769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30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30</v>
          </cell>
        </row>
        <row r="373">
          <cell r="AU373">
            <v>0</v>
          </cell>
        </row>
        <row r="373">
          <cell r="AX373">
            <v>24</v>
          </cell>
        </row>
        <row r="374">
          <cell r="B374">
            <v>455</v>
          </cell>
          <cell r="C374" t="str">
            <v>នង ផារី</v>
          </cell>
          <cell r="D374" t="str">
            <v>NONG PHARY</v>
          </cell>
          <cell r="E374">
            <v>44130</v>
          </cell>
          <cell r="F374" t="str">
            <v>090660475</v>
          </cell>
          <cell r="G374">
            <v>32599</v>
          </cell>
          <cell r="H374" t="str">
            <v>F</v>
          </cell>
          <cell r="I374" t="str">
            <v>针车A7线</v>
          </cell>
          <cell r="J374">
            <v>1</v>
          </cell>
          <cell r="K374">
            <v>1</v>
          </cell>
          <cell r="L374">
            <v>200</v>
          </cell>
          <cell r="M374">
            <v>7.69230769230769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30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30</v>
          </cell>
        </row>
        <row r="374">
          <cell r="AU374">
            <v>0</v>
          </cell>
        </row>
        <row r="374">
          <cell r="AX374">
            <v>24</v>
          </cell>
        </row>
        <row r="375">
          <cell r="B375">
            <v>692</v>
          </cell>
          <cell r="C375" t="str">
            <v>អ៊ឺម ចន</v>
          </cell>
          <cell r="D375" t="str">
            <v>OEM CHON</v>
          </cell>
          <cell r="E375">
            <v>44200</v>
          </cell>
          <cell r="F375" t="str">
            <v>090547299</v>
          </cell>
          <cell r="G375">
            <v>28499</v>
          </cell>
          <cell r="H375" t="str">
            <v>F</v>
          </cell>
          <cell r="I375" t="str">
            <v>针车A7线</v>
          </cell>
          <cell r="J375">
            <v>0</v>
          </cell>
          <cell r="K375">
            <v>0</v>
          </cell>
          <cell r="L375">
            <v>200</v>
          </cell>
          <cell r="M375">
            <v>7.69230769230769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30</v>
          </cell>
        </row>
        <row r="375">
          <cell r="AU375">
            <v>0</v>
          </cell>
        </row>
        <row r="375">
          <cell r="AX375">
            <v>24</v>
          </cell>
        </row>
        <row r="376">
          <cell r="B376">
            <v>309</v>
          </cell>
          <cell r="C376" t="str">
            <v>ដួង សុភាព</v>
          </cell>
          <cell r="D376" t="str">
            <v>DOUNG SOPHEAP</v>
          </cell>
          <cell r="E376">
            <v>44109</v>
          </cell>
          <cell r="F376" t="str">
            <v>090624833</v>
          </cell>
          <cell r="G376">
            <v>34716</v>
          </cell>
          <cell r="H376" t="str">
            <v>F</v>
          </cell>
          <cell r="I376" t="str">
            <v>针车A7线</v>
          </cell>
          <cell r="J376">
            <v>0</v>
          </cell>
          <cell r="K376">
            <v>1</v>
          </cell>
          <cell r="L376">
            <v>200</v>
          </cell>
          <cell r="M376">
            <v>7.69230769230769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30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30</v>
          </cell>
        </row>
        <row r="376">
          <cell r="AU376">
            <v>0</v>
          </cell>
        </row>
        <row r="376">
          <cell r="AX376">
            <v>0</v>
          </cell>
        </row>
        <row r="377">
          <cell r="B377">
            <v>1365</v>
          </cell>
          <cell r="C377" t="str">
            <v>សួស​ ចាន់</v>
          </cell>
          <cell r="D377" t="str">
            <v>SUOS CHAN</v>
          </cell>
          <cell r="E377">
            <v>44524</v>
          </cell>
          <cell r="F377">
            <v>90791845</v>
          </cell>
          <cell r="G377">
            <v>32264</v>
          </cell>
          <cell r="H377" t="str">
            <v>F</v>
          </cell>
          <cell r="I377" t="str">
            <v>针车A7线</v>
          </cell>
          <cell r="J377">
            <v>0</v>
          </cell>
          <cell r="K377">
            <v>0</v>
          </cell>
          <cell r="L377">
            <v>200</v>
          </cell>
          <cell r="M377">
            <v>7.69230769230769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30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30</v>
          </cell>
        </row>
        <row r="377">
          <cell r="AU377">
            <v>0</v>
          </cell>
        </row>
        <row r="377">
          <cell r="AX377">
            <v>24</v>
          </cell>
        </row>
        <row r="378">
          <cell r="B378">
            <v>1333</v>
          </cell>
          <cell r="C378" t="str">
            <v>ឈឿន ស្រីមុំ</v>
          </cell>
          <cell r="D378" t="str">
            <v>CHHORN SREYMOM</v>
          </cell>
          <cell r="E378">
            <v>44503</v>
          </cell>
          <cell r="F378" t="str">
            <v>210047202(01)</v>
          </cell>
          <cell r="G378">
            <v>34527</v>
          </cell>
          <cell r="H378" t="str">
            <v>F</v>
          </cell>
          <cell r="I378" t="str">
            <v>针车A7线</v>
          </cell>
          <cell r="J378">
            <v>0</v>
          </cell>
          <cell r="K378">
            <v>0</v>
          </cell>
          <cell r="L378">
            <v>200</v>
          </cell>
          <cell r="M378">
            <v>7.69230769230769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30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30</v>
          </cell>
        </row>
        <row r="378">
          <cell r="AU378">
            <v>0</v>
          </cell>
        </row>
        <row r="378">
          <cell r="AX378">
            <v>0</v>
          </cell>
        </row>
        <row r="379">
          <cell r="B379">
            <v>1521</v>
          </cell>
          <cell r="C379" t="str">
            <v>ព្រាប​ ឌីណាសាក់</v>
          </cell>
          <cell r="D379" t="str">
            <v>PREAP DYNASAK</v>
          </cell>
          <cell r="E379">
            <v>44558</v>
          </cell>
          <cell r="F379">
            <v>90957919</v>
          </cell>
          <cell r="G379">
            <v>37793</v>
          </cell>
          <cell r="H379" t="str">
            <v>F</v>
          </cell>
          <cell r="I379" t="str">
            <v>针车A7线</v>
          </cell>
          <cell r="J379">
            <v>0</v>
          </cell>
          <cell r="K379">
            <v>0</v>
          </cell>
          <cell r="L379">
            <v>200</v>
          </cell>
          <cell r="M379">
            <v>7.69230769230769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30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30</v>
          </cell>
        </row>
        <row r="379">
          <cell r="AU379">
            <v>0</v>
          </cell>
        </row>
        <row r="379">
          <cell r="AX379">
            <v>24</v>
          </cell>
        </row>
        <row r="380">
          <cell r="B380">
            <v>1380</v>
          </cell>
          <cell r="C380" t="str">
            <v>នៅ គន្ធា</v>
          </cell>
          <cell r="D380" t="str">
            <v>NEOU KUNTHEA</v>
          </cell>
          <cell r="E380">
            <v>44527</v>
          </cell>
          <cell r="F380">
            <v>90755249</v>
          </cell>
          <cell r="G380">
            <v>31059</v>
          </cell>
          <cell r="H380" t="str">
            <v>F</v>
          </cell>
          <cell r="I380" t="str">
            <v>针车A7线</v>
          </cell>
          <cell r="J380">
            <v>0</v>
          </cell>
          <cell r="K380">
            <v>0</v>
          </cell>
          <cell r="L380">
            <v>200</v>
          </cell>
          <cell r="M380">
            <v>7.69230769230769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30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30</v>
          </cell>
        </row>
        <row r="380">
          <cell r="AU380">
            <v>0</v>
          </cell>
        </row>
        <row r="380">
          <cell r="AX380">
            <v>24</v>
          </cell>
        </row>
        <row r="381">
          <cell r="B381">
            <v>1321</v>
          </cell>
          <cell r="C381" t="str">
            <v>សំ រតនា</v>
          </cell>
          <cell r="D381" t="str">
            <v>SAM RATHANA</v>
          </cell>
          <cell r="E381">
            <v>44497</v>
          </cell>
          <cell r="F381" t="str">
            <v>090801675</v>
          </cell>
          <cell r="G381">
            <v>0</v>
          </cell>
          <cell r="H381" t="str">
            <v>F</v>
          </cell>
          <cell r="I381" t="str">
            <v>针车A7线</v>
          </cell>
          <cell r="J381">
            <v>0</v>
          </cell>
          <cell r="K381">
            <v>0</v>
          </cell>
          <cell r="L381">
            <v>200</v>
          </cell>
          <cell r="M381">
            <v>7.69230769230769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30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30</v>
          </cell>
        </row>
        <row r="381">
          <cell r="AU381">
            <v>0</v>
          </cell>
        </row>
        <row r="381">
          <cell r="AX381">
            <v>24</v>
          </cell>
        </row>
        <row r="382">
          <cell r="B382">
            <v>1459</v>
          </cell>
          <cell r="C382" t="str">
            <v>ប្រាក់​ រ៉ានី</v>
          </cell>
          <cell r="D382" t="str">
            <v>PRAK RADY</v>
          </cell>
          <cell r="E382">
            <v>44551</v>
          </cell>
          <cell r="F382">
            <v>90816426</v>
          </cell>
          <cell r="G382">
            <v>35076</v>
          </cell>
          <cell r="H382" t="str">
            <v>F</v>
          </cell>
          <cell r="I382" t="str">
            <v>针车A7线</v>
          </cell>
          <cell r="J382">
            <v>0</v>
          </cell>
          <cell r="K382">
            <v>0</v>
          </cell>
          <cell r="L382">
            <v>200</v>
          </cell>
          <cell r="M382">
            <v>7.69230769230769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30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30</v>
          </cell>
        </row>
        <row r="382">
          <cell r="AU382">
            <v>0</v>
          </cell>
        </row>
        <row r="382">
          <cell r="AX382">
            <v>24</v>
          </cell>
        </row>
        <row r="383">
          <cell r="B383">
            <v>1505</v>
          </cell>
          <cell r="C383" t="str">
            <v>គង់ ឡៃ</v>
          </cell>
          <cell r="D383" t="str">
            <v>KONG LAI</v>
          </cell>
          <cell r="E383">
            <v>44559</v>
          </cell>
          <cell r="F383">
            <v>90609567</v>
          </cell>
          <cell r="G383">
            <v>28573</v>
          </cell>
          <cell r="H383" t="str">
            <v>F</v>
          </cell>
          <cell r="I383" t="str">
            <v>针车A7线</v>
          </cell>
          <cell r="J383">
            <v>0</v>
          </cell>
          <cell r="K383">
            <v>0</v>
          </cell>
          <cell r="L383">
            <v>200</v>
          </cell>
          <cell r="M383">
            <v>7.69230769230769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30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30</v>
          </cell>
        </row>
        <row r="383">
          <cell r="AU383">
            <v>0</v>
          </cell>
        </row>
        <row r="383">
          <cell r="AX383">
            <v>24</v>
          </cell>
        </row>
        <row r="384">
          <cell r="B384">
            <v>1539</v>
          </cell>
          <cell r="C384" t="str">
            <v>អ៊ុក វ៉ាន់ណាក់</v>
          </cell>
          <cell r="D384" t="str">
            <v>UK VANNAK</v>
          </cell>
          <cell r="E384">
            <v>44565</v>
          </cell>
          <cell r="F384">
            <v>90838379</v>
          </cell>
          <cell r="G384">
            <v>28540</v>
          </cell>
          <cell r="H384" t="str">
            <v>F</v>
          </cell>
          <cell r="I384" t="str">
            <v>针车A7线</v>
          </cell>
          <cell r="J384">
            <v>0</v>
          </cell>
          <cell r="K384">
            <v>0</v>
          </cell>
          <cell r="L384">
            <v>200</v>
          </cell>
          <cell r="M384">
            <v>7.69230769230769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30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30</v>
          </cell>
        </row>
        <row r="384">
          <cell r="AU384">
            <v>0</v>
          </cell>
        </row>
        <row r="384">
          <cell r="AX384">
            <v>24</v>
          </cell>
        </row>
        <row r="385">
          <cell r="B385">
            <v>1840</v>
          </cell>
          <cell r="C385" t="str">
            <v>ញ៉ ស្រីស្ដើង</v>
          </cell>
          <cell r="D385" t="str">
            <v>NHOR SREYSDOEUNG</v>
          </cell>
          <cell r="E385">
            <v>44608</v>
          </cell>
          <cell r="F385">
            <v>90935248</v>
          </cell>
          <cell r="G385">
            <v>37895</v>
          </cell>
          <cell r="H385" t="str">
            <v>F</v>
          </cell>
          <cell r="I385" t="str">
            <v>针车A7线</v>
          </cell>
          <cell r="J385">
            <v>0</v>
          </cell>
          <cell r="K385">
            <v>0</v>
          </cell>
          <cell r="L385">
            <v>200</v>
          </cell>
          <cell r="M385">
            <v>7.69230769230769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30</v>
          </cell>
        </row>
        <row r="385">
          <cell r="AU385">
            <v>0</v>
          </cell>
        </row>
        <row r="385">
          <cell r="AX385">
            <v>24</v>
          </cell>
        </row>
        <row r="386">
          <cell r="B386">
            <v>1387</v>
          </cell>
          <cell r="C386" t="str">
            <v>ទាវ  ចាន់រ៉ា</v>
          </cell>
          <cell r="D386" t="str">
            <v>TEAV CHANRA</v>
          </cell>
          <cell r="E386">
            <v>44531</v>
          </cell>
          <cell r="F386">
            <v>90755329</v>
          </cell>
          <cell r="G386">
            <v>33870</v>
          </cell>
          <cell r="H386" t="str">
            <v>F</v>
          </cell>
          <cell r="I386" t="str">
            <v>针车A7线</v>
          </cell>
          <cell r="J386">
            <v>0</v>
          </cell>
          <cell r="K386">
            <v>0</v>
          </cell>
          <cell r="L386">
            <v>200</v>
          </cell>
          <cell r="M386">
            <v>7.69230769230769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30</v>
          </cell>
        </row>
        <row r="386">
          <cell r="AU386">
            <v>0</v>
          </cell>
        </row>
        <row r="386">
          <cell r="AX386">
            <v>24</v>
          </cell>
        </row>
        <row r="387">
          <cell r="B387">
            <v>247</v>
          </cell>
          <cell r="C387" t="str">
            <v>សួន ចន្ថា</v>
          </cell>
          <cell r="D387" t="str">
            <v>SUON CHANTHA</v>
          </cell>
          <cell r="E387">
            <v>44081</v>
          </cell>
          <cell r="F387" t="str">
            <v>090751071</v>
          </cell>
          <cell r="G387">
            <v>31048</v>
          </cell>
          <cell r="H387" t="str">
            <v>F</v>
          </cell>
          <cell r="I387" t="str">
            <v>针车A7线班长</v>
          </cell>
          <cell r="J387">
            <v>1</v>
          </cell>
          <cell r="K387">
            <v>2</v>
          </cell>
          <cell r="L387">
            <v>200</v>
          </cell>
          <cell r="M387">
            <v>7.69230769230769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30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30</v>
          </cell>
          <cell r="AI387">
            <v>0</v>
          </cell>
          <cell r="AJ387">
            <v>30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30</v>
          </cell>
        </row>
        <row r="387">
          <cell r="AU387">
            <v>0</v>
          </cell>
        </row>
        <row r="387">
          <cell r="AX387">
            <v>24</v>
          </cell>
        </row>
        <row r="388">
          <cell r="B388">
            <v>544</v>
          </cell>
          <cell r="C388" t="str">
            <v>យិន សារ៉េត</v>
          </cell>
          <cell r="D388" t="str">
            <v>YIN SARET</v>
          </cell>
          <cell r="E388">
            <v>44138</v>
          </cell>
          <cell r="F388" t="str">
            <v>090686564</v>
          </cell>
          <cell r="G388">
            <v>29352</v>
          </cell>
          <cell r="H388" t="str">
            <v>F</v>
          </cell>
          <cell r="I388" t="str">
            <v>针车A课副课长</v>
          </cell>
          <cell r="J388">
            <v>1</v>
          </cell>
          <cell r="K388">
            <v>2</v>
          </cell>
          <cell r="L388">
            <v>200</v>
          </cell>
          <cell r="M388">
            <v>7.69230769230769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30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50</v>
          </cell>
          <cell r="AI388">
            <v>0</v>
          </cell>
          <cell r="AJ388">
            <v>100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30</v>
          </cell>
        </row>
        <row r="388">
          <cell r="AU388">
            <v>0</v>
          </cell>
        </row>
        <row r="388">
          <cell r="AX388">
            <v>24</v>
          </cell>
        </row>
        <row r="389">
          <cell r="B389" t="str">
            <v>合计：</v>
          </cell>
          <cell r="C389" t="str">
            <v>针车A7线</v>
          </cell>
          <cell r="D389">
            <v>22</v>
          </cell>
        </row>
        <row r="389">
          <cell r="L389">
            <v>4400</v>
          </cell>
          <cell r="M389">
            <v>169.230769230769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660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80</v>
          </cell>
          <cell r="AI389">
            <v>0</v>
          </cell>
          <cell r="AJ389">
            <v>130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660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480</v>
          </cell>
        </row>
        <row r="390">
          <cell r="B390">
            <v>765</v>
          </cell>
          <cell r="C390" t="str">
            <v>កែន​ ស្រី</v>
          </cell>
          <cell r="D390" t="str">
            <v>KEN SREY</v>
          </cell>
          <cell r="E390">
            <v>44278</v>
          </cell>
          <cell r="F390" t="str">
            <v>090846634</v>
          </cell>
          <cell r="G390">
            <v>36986</v>
          </cell>
          <cell r="H390" t="str">
            <v>F</v>
          </cell>
          <cell r="I390" t="str">
            <v>针车B1线</v>
          </cell>
          <cell r="J390">
            <v>0</v>
          </cell>
          <cell r="K390">
            <v>0</v>
          </cell>
          <cell r="L390">
            <v>200</v>
          </cell>
          <cell r="M390">
            <v>7.69230769230769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30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30</v>
          </cell>
        </row>
        <row r="390">
          <cell r="AU390">
            <v>0</v>
          </cell>
        </row>
        <row r="390">
          <cell r="AX390">
            <v>25</v>
          </cell>
        </row>
        <row r="391">
          <cell r="B391">
            <v>780</v>
          </cell>
          <cell r="C391" t="str">
            <v>ប្រាជ្ញ ច្រឹប</v>
          </cell>
          <cell r="D391" t="str">
            <v>BRACH CHROEB</v>
          </cell>
          <cell r="E391">
            <v>44280</v>
          </cell>
          <cell r="F391" t="str">
            <v>090646443</v>
          </cell>
          <cell r="G391">
            <v>29980</v>
          </cell>
          <cell r="H391" t="str">
            <v>F</v>
          </cell>
          <cell r="I391" t="str">
            <v>针车B1线</v>
          </cell>
          <cell r="J391">
            <v>0</v>
          </cell>
          <cell r="K391">
            <v>0</v>
          </cell>
          <cell r="L391">
            <v>200</v>
          </cell>
          <cell r="M391">
            <v>7.69230769230769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30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30</v>
          </cell>
        </row>
        <row r="391">
          <cell r="AU391">
            <v>0</v>
          </cell>
        </row>
        <row r="391">
          <cell r="AX391">
            <v>25</v>
          </cell>
        </row>
        <row r="392">
          <cell r="B392">
            <v>415</v>
          </cell>
          <cell r="C392" t="str">
            <v>ឌុច ស្រី</v>
          </cell>
          <cell r="D392" t="str">
            <v>DUCH SREY</v>
          </cell>
          <cell r="E392">
            <v>44118</v>
          </cell>
          <cell r="F392" t="str">
            <v>090776409</v>
          </cell>
          <cell r="G392">
            <v>32545</v>
          </cell>
          <cell r="H392" t="str">
            <v>F</v>
          </cell>
          <cell r="I392" t="str">
            <v>针车B1线</v>
          </cell>
          <cell r="J392">
            <v>0</v>
          </cell>
          <cell r="K392">
            <v>2</v>
          </cell>
          <cell r="L392">
            <v>200</v>
          </cell>
          <cell r="M392">
            <v>7.69230769230769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30</v>
          </cell>
        </row>
        <row r="392">
          <cell r="AU392">
            <v>0</v>
          </cell>
        </row>
        <row r="392">
          <cell r="AX392">
            <v>25</v>
          </cell>
        </row>
        <row r="393">
          <cell r="B393">
            <v>1224</v>
          </cell>
          <cell r="C393" t="str">
            <v>សួស រ៉ា</v>
          </cell>
          <cell r="D393" t="str">
            <v>SUOS RA</v>
          </cell>
          <cell r="E393">
            <v>44477</v>
          </cell>
          <cell r="F393" t="str">
            <v>090751432</v>
          </cell>
          <cell r="G393">
            <v>31121</v>
          </cell>
          <cell r="H393" t="str">
            <v>F</v>
          </cell>
          <cell r="I393" t="str">
            <v>针车B1线</v>
          </cell>
          <cell r="J393">
            <v>0</v>
          </cell>
          <cell r="K393">
            <v>0</v>
          </cell>
          <cell r="L393">
            <v>200</v>
          </cell>
          <cell r="M393">
            <v>7.69230769230769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30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30</v>
          </cell>
        </row>
        <row r="393">
          <cell r="AU393">
            <v>0</v>
          </cell>
        </row>
        <row r="393">
          <cell r="AX393">
            <v>25</v>
          </cell>
        </row>
        <row r="394">
          <cell r="B394">
            <v>1218</v>
          </cell>
          <cell r="C394" t="str">
            <v>ជុំ​ ខ្វឹន</v>
          </cell>
          <cell r="D394" t="str">
            <v>CHUM KHVOEN</v>
          </cell>
          <cell r="E394">
            <v>44467</v>
          </cell>
          <cell r="F394" t="str">
            <v>090911814</v>
          </cell>
          <cell r="G394">
            <v>36006</v>
          </cell>
          <cell r="H394" t="str">
            <v>M</v>
          </cell>
          <cell r="I394" t="str">
            <v>针车B1线</v>
          </cell>
          <cell r="J394">
            <v>0</v>
          </cell>
          <cell r="K394">
            <v>0</v>
          </cell>
          <cell r="L394">
            <v>200</v>
          </cell>
          <cell r="M394">
            <v>7.69230769230769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30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30</v>
          </cell>
        </row>
        <row r="394">
          <cell r="AU394">
            <v>0</v>
          </cell>
        </row>
        <row r="394">
          <cell r="AX394">
            <v>25</v>
          </cell>
        </row>
        <row r="395">
          <cell r="B395">
            <v>2145</v>
          </cell>
          <cell r="C395" t="str">
            <v>កុយ ថាវី</v>
          </cell>
          <cell r="D395" t="str">
            <v>KOY THAVY</v>
          </cell>
          <cell r="E395">
            <v>44723</v>
          </cell>
          <cell r="F395" t="str">
            <v>090722838</v>
          </cell>
          <cell r="G395">
            <v>31750</v>
          </cell>
          <cell r="H395" t="str">
            <v>F</v>
          </cell>
          <cell r="I395" t="str">
            <v>针车B1线</v>
          </cell>
          <cell r="J395">
            <v>0</v>
          </cell>
          <cell r="K395">
            <v>0</v>
          </cell>
          <cell r="L395">
            <v>200</v>
          </cell>
          <cell r="M395">
            <v>7.69230769230769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30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30</v>
          </cell>
        </row>
        <row r="395">
          <cell r="AU395">
            <v>0</v>
          </cell>
        </row>
        <row r="395">
          <cell r="AX395">
            <v>25</v>
          </cell>
        </row>
        <row r="396">
          <cell r="B396">
            <v>2219</v>
          </cell>
          <cell r="C396" t="str">
            <v>អ៊ិន ធឿន</v>
          </cell>
          <cell r="D396" t="str">
            <v>IN THOEUN</v>
          </cell>
          <cell r="E396">
            <v>44743</v>
          </cell>
          <cell r="F396" t="str">
            <v>090819745</v>
          </cell>
          <cell r="G396">
            <v>30633</v>
          </cell>
          <cell r="H396" t="str">
            <v>F</v>
          </cell>
          <cell r="I396" t="str">
            <v>针车B1线</v>
          </cell>
          <cell r="J396">
            <v>0</v>
          </cell>
          <cell r="K396">
            <v>0</v>
          </cell>
          <cell r="L396">
            <v>200</v>
          </cell>
          <cell r="M396">
            <v>7.69230769230769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30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30</v>
          </cell>
        </row>
        <row r="396">
          <cell r="AU396">
            <v>0</v>
          </cell>
        </row>
        <row r="396">
          <cell r="AX396">
            <v>25</v>
          </cell>
        </row>
        <row r="397">
          <cell r="B397">
            <v>2242</v>
          </cell>
          <cell r="C397" t="str">
            <v>វែន កន្និកា</v>
          </cell>
          <cell r="D397" t="str">
            <v>VEN KANIKA</v>
          </cell>
          <cell r="E397">
            <v>44747</v>
          </cell>
          <cell r="F397" t="str">
            <v>090962409</v>
          </cell>
          <cell r="G397">
            <v>37905</v>
          </cell>
          <cell r="H397" t="str">
            <v>F</v>
          </cell>
          <cell r="I397" t="str">
            <v>针车B1线</v>
          </cell>
          <cell r="J397">
            <v>0</v>
          </cell>
          <cell r="K397">
            <v>0</v>
          </cell>
          <cell r="L397">
            <v>200</v>
          </cell>
          <cell r="M397">
            <v>7.69230769230769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30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30</v>
          </cell>
        </row>
        <row r="397">
          <cell r="AU397">
            <v>0</v>
          </cell>
        </row>
        <row r="397">
          <cell r="AX397">
            <v>25</v>
          </cell>
        </row>
        <row r="398">
          <cell r="B398">
            <v>1571</v>
          </cell>
          <cell r="C398" t="str">
            <v>សែម សាវី</v>
          </cell>
          <cell r="D398" t="str">
            <v>SEM SAVY</v>
          </cell>
          <cell r="E398">
            <v>44571</v>
          </cell>
          <cell r="F398">
            <v>90665389</v>
          </cell>
          <cell r="G398">
            <v>34839</v>
          </cell>
          <cell r="H398" t="str">
            <v>F</v>
          </cell>
          <cell r="I398" t="str">
            <v>针车B1线</v>
          </cell>
          <cell r="J398">
            <v>0</v>
          </cell>
          <cell r="K398">
            <v>0</v>
          </cell>
          <cell r="L398">
            <v>200</v>
          </cell>
          <cell r="M398">
            <v>7.69230769230769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30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30</v>
          </cell>
        </row>
        <row r="398">
          <cell r="AU398">
            <v>0</v>
          </cell>
        </row>
        <row r="398">
          <cell r="AX398">
            <v>25</v>
          </cell>
        </row>
        <row r="399">
          <cell r="B399">
            <v>1622</v>
          </cell>
          <cell r="C399" t="str">
            <v>សៅ ចន្ធី</v>
          </cell>
          <cell r="D399" t="str">
            <v>SAO CHANTHY</v>
          </cell>
          <cell r="E399">
            <v>44579</v>
          </cell>
          <cell r="F399">
            <v>90691145</v>
          </cell>
          <cell r="G399">
            <v>32188</v>
          </cell>
          <cell r="H399" t="str">
            <v>F</v>
          </cell>
          <cell r="I399" t="str">
            <v>针车B1线</v>
          </cell>
          <cell r="J399">
            <v>0</v>
          </cell>
          <cell r="K399">
            <v>0</v>
          </cell>
          <cell r="L399">
            <v>200</v>
          </cell>
          <cell r="M399">
            <v>7.69230769230769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30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30</v>
          </cell>
        </row>
        <row r="399">
          <cell r="AU399">
            <v>0</v>
          </cell>
        </row>
        <row r="399">
          <cell r="AX399">
            <v>25</v>
          </cell>
        </row>
        <row r="400">
          <cell r="B400">
            <v>1715</v>
          </cell>
          <cell r="C400" t="str">
            <v>មាស ផង</v>
          </cell>
          <cell r="D400" t="str">
            <v>MEAS PHORNG</v>
          </cell>
          <cell r="E400">
            <v>44587</v>
          </cell>
          <cell r="F400">
            <v>90820239</v>
          </cell>
          <cell r="G400">
            <v>29622</v>
          </cell>
          <cell r="H400" t="str">
            <v>F</v>
          </cell>
          <cell r="I400" t="str">
            <v>针车B1线</v>
          </cell>
          <cell r="J400">
            <v>0</v>
          </cell>
          <cell r="K400">
            <v>0</v>
          </cell>
          <cell r="L400">
            <v>200</v>
          </cell>
          <cell r="M400">
            <v>7.69230769230769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30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30</v>
          </cell>
        </row>
        <row r="400">
          <cell r="AU400">
            <v>0</v>
          </cell>
        </row>
        <row r="400">
          <cell r="AX400">
            <v>25</v>
          </cell>
        </row>
        <row r="401">
          <cell r="B401">
            <v>868</v>
          </cell>
          <cell r="C401" t="str">
            <v>គួយ ចាន់ធូ</v>
          </cell>
          <cell r="D401" t="str">
            <v>KUOY CHANTHUO</v>
          </cell>
          <cell r="E401">
            <v>44307</v>
          </cell>
          <cell r="F401" t="str">
            <v>090560630</v>
          </cell>
          <cell r="G401">
            <v>31216</v>
          </cell>
          <cell r="H401" t="str">
            <v>F</v>
          </cell>
          <cell r="I401" t="str">
            <v>针车B1线</v>
          </cell>
          <cell r="J401">
            <v>0</v>
          </cell>
          <cell r="K401">
            <v>0</v>
          </cell>
          <cell r="L401">
            <v>200</v>
          </cell>
          <cell r="M401">
            <v>7.69230769230769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30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30</v>
          </cell>
        </row>
        <row r="401">
          <cell r="AU401">
            <v>0</v>
          </cell>
        </row>
        <row r="401">
          <cell r="AX401">
            <v>24</v>
          </cell>
        </row>
        <row r="402">
          <cell r="B402">
            <v>1367</v>
          </cell>
          <cell r="C402" t="str">
            <v>យាន​ សុភី</v>
          </cell>
          <cell r="D402" t="str">
            <v>YEAN SOPHY</v>
          </cell>
          <cell r="E402">
            <v>44524</v>
          </cell>
          <cell r="F402">
            <v>90918702</v>
          </cell>
          <cell r="G402">
            <v>37334</v>
          </cell>
          <cell r="H402" t="str">
            <v>F</v>
          </cell>
          <cell r="I402" t="str">
            <v>针车B1线</v>
          </cell>
          <cell r="J402">
            <v>0</v>
          </cell>
          <cell r="K402">
            <v>0</v>
          </cell>
          <cell r="L402">
            <v>200</v>
          </cell>
          <cell r="M402">
            <v>7.69230769230769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30</v>
          </cell>
        </row>
        <row r="402">
          <cell r="AU402">
            <v>0</v>
          </cell>
        </row>
        <row r="402">
          <cell r="AX402">
            <v>25</v>
          </cell>
        </row>
        <row r="403">
          <cell r="B403">
            <v>766</v>
          </cell>
          <cell r="C403" t="str">
            <v>វង់ ចន្ធូ</v>
          </cell>
          <cell r="D403" t="str">
            <v>VONG CHANTHOU</v>
          </cell>
          <cell r="E403">
            <v>44278</v>
          </cell>
          <cell r="F403" t="str">
            <v>090650138</v>
          </cell>
          <cell r="G403">
            <v>35550</v>
          </cell>
          <cell r="H403" t="str">
            <v>F</v>
          </cell>
          <cell r="I403" t="str">
            <v>针车B1线组长</v>
          </cell>
          <cell r="J403">
            <v>0</v>
          </cell>
          <cell r="K403">
            <v>0</v>
          </cell>
          <cell r="L403">
            <v>200</v>
          </cell>
          <cell r="M403">
            <v>7.69230769230769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30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30</v>
          </cell>
          <cell r="AI403">
            <v>0</v>
          </cell>
          <cell r="AJ403">
            <v>70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30</v>
          </cell>
        </row>
        <row r="403">
          <cell r="AU403">
            <v>0</v>
          </cell>
        </row>
        <row r="403">
          <cell r="AX403">
            <v>25</v>
          </cell>
        </row>
        <row r="404">
          <cell r="B404" t="str">
            <v>合计：</v>
          </cell>
          <cell r="C404" t="str">
            <v>针车B1线</v>
          </cell>
          <cell r="D404">
            <v>14</v>
          </cell>
        </row>
        <row r="404">
          <cell r="L404">
            <v>2800</v>
          </cell>
          <cell r="M404">
            <v>107.692307692308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420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30</v>
          </cell>
          <cell r="AI404">
            <v>0</v>
          </cell>
          <cell r="AJ404">
            <v>70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420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349</v>
          </cell>
        </row>
        <row r="405">
          <cell r="B405">
            <v>778</v>
          </cell>
          <cell r="C405" t="str">
            <v>នន់ នី</v>
          </cell>
          <cell r="D405" t="str">
            <v>NUN NY</v>
          </cell>
          <cell r="E405">
            <v>44280</v>
          </cell>
          <cell r="F405" t="str">
            <v>090751330</v>
          </cell>
          <cell r="G405">
            <v>31451</v>
          </cell>
          <cell r="H405" t="str">
            <v>F</v>
          </cell>
          <cell r="I405" t="str">
            <v>针车B2线</v>
          </cell>
          <cell r="J405">
            <v>0</v>
          </cell>
          <cell r="K405">
            <v>0</v>
          </cell>
          <cell r="L405">
            <v>200</v>
          </cell>
          <cell r="M405">
            <v>7.69230769230769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30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30</v>
          </cell>
        </row>
        <row r="405">
          <cell r="AU405">
            <v>0</v>
          </cell>
        </row>
        <row r="405">
          <cell r="AX405">
            <v>25</v>
          </cell>
        </row>
        <row r="406">
          <cell r="B406">
            <v>826</v>
          </cell>
          <cell r="C406" t="str">
            <v>ឈិន​ សុផា</v>
          </cell>
          <cell r="D406" t="str">
            <v>CHHEN SOPHA</v>
          </cell>
          <cell r="E406">
            <v>44289</v>
          </cell>
          <cell r="F406" t="str">
            <v>100759752</v>
          </cell>
          <cell r="G406">
            <v>32874</v>
          </cell>
          <cell r="H406" t="str">
            <v>F</v>
          </cell>
          <cell r="I406" t="str">
            <v>针车B2线</v>
          </cell>
          <cell r="J406">
            <v>0</v>
          </cell>
          <cell r="K406">
            <v>0</v>
          </cell>
          <cell r="L406">
            <v>200</v>
          </cell>
          <cell r="M406">
            <v>7.69230769230769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30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30</v>
          </cell>
        </row>
        <row r="406">
          <cell r="AU406">
            <v>0</v>
          </cell>
        </row>
        <row r="406">
          <cell r="AX406">
            <v>25</v>
          </cell>
        </row>
        <row r="407">
          <cell r="B407">
            <v>847</v>
          </cell>
          <cell r="C407" t="str">
            <v>ទេព រត្ថា</v>
          </cell>
          <cell r="D407" t="str">
            <v>TEP RATHA</v>
          </cell>
          <cell r="E407">
            <v>44306</v>
          </cell>
          <cell r="F407" t="str">
            <v>090646463</v>
          </cell>
          <cell r="G407">
            <v>35478</v>
          </cell>
          <cell r="H407" t="str">
            <v>F</v>
          </cell>
          <cell r="I407" t="str">
            <v>针车B2线</v>
          </cell>
          <cell r="J407">
            <v>0</v>
          </cell>
          <cell r="K407">
            <v>0</v>
          </cell>
          <cell r="L407">
            <v>200</v>
          </cell>
          <cell r="M407">
            <v>7.69230769230769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30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30</v>
          </cell>
        </row>
        <row r="407">
          <cell r="AU407">
            <v>0</v>
          </cell>
        </row>
        <row r="407">
          <cell r="AX407">
            <v>25</v>
          </cell>
        </row>
        <row r="408">
          <cell r="B408">
            <v>853</v>
          </cell>
          <cell r="C408" t="str">
            <v>តូច សាវឿន</v>
          </cell>
          <cell r="D408" t="str">
            <v>TAUCH SAVOEUN</v>
          </cell>
          <cell r="E408">
            <v>44306</v>
          </cell>
          <cell r="F408" t="str">
            <v>090837143</v>
          </cell>
          <cell r="G408">
            <v>26299</v>
          </cell>
          <cell r="H408" t="str">
            <v>F</v>
          </cell>
          <cell r="I408" t="str">
            <v>针车B2线</v>
          </cell>
          <cell r="J408">
            <v>0</v>
          </cell>
          <cell r="K408">
            <v>0</v>
          </cell>
          <cell r="L408">
            <v>200</v>
          </cell>
          <cell r="M408">
            <v>7.69230769230769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30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30</v>
          </cell>
        </row>
        <row r="408">
          <cell r="AU408">
            <v>0</v>
          </cell>
        </row>
        <row r="408">
          <cell r="AX408">
            <v>25</v>
          </cell>
        </row>
        <row r="409">
          <cell r="B409">
            <v>884</v>
          </cell>
          <cell r="C409" t="str">
            <v>សុខ ស្រីម៉ៅ</v>
          </cell>
          <cell r="D409" t="str">
            <v>SON SREYMAO</v>
          </cell>
          <cell r="E409">
            <v>44314</v>
          </cell>
          <cell r="F409" t="str">
            <v>090706452</v>
          </cell>
          <cell r="G409">
            <v>33789</v>
          </cell>
          <cell r="H409" t="str">
            <v>F</v>
          </cell>
          <cell r="I409" t="str">
            <v>针车B2线</v>
          </cell>
          <cell r="J409">
            <v>0</v>
          </cell>
          <cell r="K409">
            <v>0</v>
          </cell>
          <cell r="L409">
            <v>200</v>
          </cell>
          <cell r="M409">
            <v>7.69230769230769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30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30</v>
          </cell>
        </row>
        <row r="409">
          <cell r="AU409">
            <v>0</v>
          </cell>
        </row>
        <row r="409">
          <cell r="AX409">
            <v>25</v>
          </cell>
        </row>
        <row r="410">
          <cell r="B410">
            <v>896</v>
          </cell>
          <cell r="C410" t="str">
            <v>ហន នន់</v>
          </cell>
          <cell r="D410" t="str">
            <v>HORN NUN</v>
          </cell>
          <cell r="E410">
            <v>44320</v>
          </cell>
          <cell r="F410" t="str">
            <v>090780281</v>
          </cell>
          <cell r="G410">
            <v>30056</v>
          </cell>
          <cell r="H410" t="str">
            <v>F</v>
          </cell>
          <cell r="I410" t="str">
            <v>针车B2线</v>
          </cell>
          <cell r="J410">
            <v>0</v>
          </cell>
          <cell r="K410">
            <v>0</v>
          </cell>
          <cell r="L410">
            <v>200</v>
          </cell>
          <cell r="M410">
            <v>7.69230769230769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30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30</v>
          </cell>
        </row>
        <row r="410">
          <cell r="AU410">
            <v>0</v>
          </cell>
        </row>
        <row r="410">
          <cell r="AX410">
            <v>25</v>
          </cell>
        </row>
        <row r="411">
          <cell r="B411">
            <v>1049</v>
          </cell>
          <cell r="C411" t="str">
            <v>ប៉ែន​ ចិត្រា</v>
          </cell>
          <cell r="D411" t="str">
            <v>PEN CHETRA</v>
          </cell>
          <cell r="E411">
            <v>44413</v>
          </cell>
          <cell r="F411" t="str">
            <v>090677855</v>
          </cell>
          <cell r="G411">
            <v>33761</v>
          </cell>
          <cell r="H411" t="str">
            <v>M</v>
          </cell>
          <cell r="I411" t="str">
            <v>针车B2线</v>
          </cell>
          <cell r="J411">
            <v>0</v>
          </cell>
          <cell r="K411">
            <v>0</v>
          </cell>
          <cell r="L411">
            <v>200</v>
          </cell>
          <cell r="M411">
            <v>7.69230769230769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30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30</v>
          </cell>
        </row>
        <row r="411">
          <cell r="AU411">
            <v>0</v>
          </cell>
        </row>
        <row r="411">
          <cell r="AX411">
            <v>25</v>
          </cell>
        </row>
        <row r="412">
          <cell r="B412">
            <v>1087</v>
          </cell>
          <cell r="C412" t="str">
            <v>មឿន សារី</v>
          </cell>
          <cell r="D412" t="str">
            <v>MOEUNG SARY</v>
          </cell>
          <cell r="E412">
            <v>44418</v>
          </cell>
          <cell r="F412" t="str">
            <v>090751421</v>
          </cell>
          <cell r="G412">
            <v>32938</v>
          </cell>
          <cell r="H412" t="str">
            <v>F</v>
          </cell>
          <cell r="I412" t="str">
            <v>针车B2线</v>
          </cell>
          <cell r="J412">
            <v>0</v>
          </cell>
          <cell r="K412">
            <v>0</v>
          </cell>
          <cell r="L412">
            <v>200</v>
          </cell>
          <cell r="M412">
            <v>7.69230769230769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30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30</v>
          </cell>
        </row>
        <row r="412">
          <cell r="AU412">
            <v>0</v>
          </cell>
        </row>
        <row r="412">
          <cell r="AX412">
            <v>25</v>
          </cell>
        </row>
        <row r="413">
          <cell r="B413">
            <v>1564</v>
          </cell>
          <cell r="C413" t="str">
            <v>មាស សាវឿន </v>
          </cell>
          <cell r="D413" t="str">
            <v>MEAS SAVOEURN</v>
          </cell>
          <cell r="E413">
            <v>44567</v>
          </cell>
          <cell r="F413">
            <v>90707839</v>
          </cell>
          <cell r="G413">
            <v>31693</v>
          </cell>
          <cell r="H413" t="str">
            <v>F</v>
          </cell>
          <cell r="I413" t="str">
            <v>针车B2线</v>
          </cell>
          <cell r="J413">
            <v>0</v>
          </cell>
          <cell r="K413">
            <v>0</v>
          </cell>
          <cell r="L413">
            <v>200</v>
          </cell>
          <cell r="M413">
            <v>7.69230769230769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30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30</v>
          </cell>
        </row>
        <row r="413">
          <cell r="AU413">
            <v>0</v>
          </cell>
        </row>
        <row r="413">
          <cell r="AX413">
            <v>25</v>
          </cell>
        </row>
        <row r="414">
          <cell r="B414">
            <v>1569</v>
          </cell>
          <cell r="C414" t="str">
            <v>ហ៊ុល តែ</v>
          </cell>
          <cell r="D414" t="str">
            <v>HUL TE</v>
          </cell>
          <cell r="E414">
            <v>44567</v>
          </cell>
          <cell r="F414">
            <v>90958383</v>
          </cell>
          <cell r="G414">
            <v>37534</v>
          </cell>
          <cell r="H414" t="str">
            <v>F</v>
          </cell>
          <cell r="I414" t="str">
            <v>针车B2线</v>
          </cell>
          <cell r="J414">
            <v>0</v>
          </cell>
          <cell r="K414">
            <v>0</v>
          </cell>
          <cell r="L414">
            <v>200</v>
          </cell>
          <cell r="M414">
            <v>7.69230769230769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30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30</v>
          </cell>
        </row>
        <row r="414">
          <cell r="AU414">
            <v>0</v>
          </cell>
        </row>
        <row r="414">
          <cell r="AX414">
            <v>24</v>
          </cell>
        </row>
        <row r="415">
          <cell r="B415">
            <v>2205</v>
          </cell>
          <cell r="C415" t="str">
            <v>សុខ សំណាង</v>
          </cell>
          <cell r="D415" t="str">
            <v>SOK SAMNANG</v>
          </cell>
          <cell r="E415">
            <v>44740</v>
          </cell>
          <cell r="F415" t="str">
            <v>090963130</v>
          </cell>
          <cell r="G415">
            <v>38004</v>
          </cell>
          <cell r="H415" t="str">
            <v>F</v>
          </cell>
          <cell r="I415" t="str">
            <v>针车B2线</v>
          </cell>
          <cell r="J415">
            <v>0</v>
          </cell>
          <cell r="K415">
            <v>0</v>
          </cell>
          <cell r="L415">
            <v>200</v>
          </cell>
          <cell r="M415">
            <v>7.69230769230769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30</v>
          </cell>
        </row>
        <row r="415">
          <cell r="AU415">
            <v>0</v>
          </cell>
        </row>
        <row r="415">
          <cell r="AX415">
            <v>24</v>
          </cell>
        </row>
        <row r="416">
          <cell r="B416">
            <v>1678</v>
          </cell>
          <cell r="C416" t="str">
            <v>អ៊ឹម នាង</v>
          </cell>
          <cell r="D416" t="str">
            <v>OEM NEANG</v>
          </cell>
          <cell r="E416">
            <v>44585</v>
          </cell>
          <cell r="F416">
            <v>90582858</v>
          </cell>
          <cell r="G416">
            <v>31530</v>
          </cell>
          <cell r="H416" t="str">
            <v>F</v>
          </cell>
          <cell r="I416" t="str">
            <v>针车B2线</v>
          </cell>
          <cell r="J416">
            <v>0</v>
          </cell>
          <cell r="K416">
            <v>0</v>
          </cell>
          <cell r="L416">
            <v>200</v>
          </cell>
          <cell r="M416">
            <v>7.69230769230769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30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30</v>
          </cell>
        </row>
        <row r="416">
          <cell r="AU416">
            <v>0</v>
          </cell>
        </row>
        <row r="416">
          <cell r="AX416">
            <v>24</v>
          </cell>
        </row>
        <row r="417">
          <cell r="B417">
            <v>1765</v>
          </cell>
          <cell r="C417" t="str">
            <v>ឌឹម​ ថន</v>
          </cell>
          <cell r="D417" t="str">
            <v>DOEM THORN</v>
          </cell>
          <cell r="E417">
            <v>44593</v>
          </cell>
          <cell r="F417">
            <v>90937072</v>
          </cell>
          <cell r="G417">
            <v>34449</v>
          </cell>
          <cell r="H417" t="str">
            <v>F</v>
          </cell>
          <cell r="I417" t="str">
            <v>针车B2线</v>
          </cell>
          <cell r="J417">
            <v>0</v>
          </cell>
          <cell r="K417">
            <v>0</v>
          </cell>
          <cell r="L417">
            <v>200</v>
          </cell>
          <cell r="M417">
            <v>7.69230769230769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30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30</v>
          </cell>
        </row>
        <row r="417">
          <cell r="AU417">
            <v>0</v>
          </cell>
        </row>
        <row r="417">
          <cell r="AX417">
            <v>24</v>
          </cell>
        </row>
        <row r="418">
          <cell r="B418">
            <v>1684</v>
          </cell>
          <cell r="C418" t="str">
            <v>ភួង ស្រីនុត</v>
          </cell>
          <cell r="D418" t="str">
            <v>PHUONG SREYNUT</v>
          </cell>
          <cell r="E418">
            <v>44586</v>
          </cell>
          <cell r="F418">
            <v>90737144</v>
          </cell>
          <cell r="G418">
            <v>33884</v>
          </cell>
          <cell r="H418" t="str">
            <v>F</v>
          </cell>
          <cell r="I418" t="str">
            <v>针车B2线</v>
          </cell>
          <cell r="J418">
            <v>0</v>
          </cell>
          <cell r="K418">
            <v>0</v>
          </cell>
          <cell r="L418">
            <v>200</v>
          </cell>
          <cell r="M418">
            <v>7.69230769230769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30</v>
          </cell>
        </row>
        <row r="418">
          <cell r="AU418">
            <v>0</v>
          </cell>
        </row>
        <row r="418">
          <cell r="AX418">
            <v>25</v>
          </cell>
        </row>
        <row r="419">
          <cell r="B419">
            <v>1766</v>
          </cell>
          <cell r="C419" t="str">
            <v>សាន់ សុផេ</v>
          </cell>
          <cell r="D419" t="str">
            <v>SANN SOPHEN</v>
          </cell>
          <cell r="E419">
            <v>44593</v>
          </cell>
          <cell r="F419">
            <v>90865345</v>
          </cell>
          <cell r="G419">
            <v>27159</v>
          </cell>
          <cell r="H419" t="str">
            <v>F</v>
          </cell>
          <cell r="I419" t="str">
            <v>针车B2线</v>
          </cell>
          <cell r="J419">
            <v>0</v>
          </cell>
          <cell r="K419">
            <v>0</v>
          </cell>
          <cell r="L419">
            <v>200</v>
          </cell>
          <cell r="M419">
            <v>7.69230769230769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30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30</v>
          </cell>
        </row>
        <row r="419">
          <cell r="AU419">
            <v>0</v>
          </cell>
        </row>
        <row r="419">
          <cell r="AX419">
            <v>24</v>
          </cell>
        </row>
        <row r="420">
          <cell r="B420" t="str">
            <v>合计：</v>
          </cell>
          <cell r="C420" t="str">
            <v>针车B2线</v>
          </cell>
          <cell r="D420">
            <v>15</v>
          </cell>
        </row>
        <row r="420">
          <cell r="L420">
            <v>3000</v>
          </cell>
          <cell r="M420">
            <v>115.384615384615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450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450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370</v>
          </cell>
        </row>
        <row r="421">
          <cell r="B421">
            <v>2035</v>
          </cell>
          <cell r="C421" t="str">
            <v>ស្រី ដា</v>
          </cell>
          <cell r="D421" t="str">
            <v>SREY DA</v>
          </cell>
          <cell r="E421">
            <v>44671</v>
          </cell>
          <cell r="F421" t="str">
            <v>0714425749</v>
          </cell>
          <cell r="G421">
            <v>33794</v>
          </cell>
          <cell r="H421" t="str">
            <v>F</v>
          </cell>
          <cell r="I421" t="str">
            <v>针车B3线</v>
          </cell>
          <cell r="J421">
            <v>0</v>
          </cell>
          <cell r="K421">
            <v>0</v>
          </cell>
          <cell r="L421">
            <v>200</v>
          </cell>
          <cell r="M421">
            <v>7.69230769230769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30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30</v>
          </cell>
        </row>
        <row r="421">
          <cell r="AU421">
            <v>0</v>
          </cell>
        </row>
        <row r="421">
          <cell r="AX421">
            <v>25</v>
          </cell>
        </row>
        <row r="422">
          <cell r="B422">
            <v>1146</v>
          </cell>
          <cell r="C422" t="str">
            <v>ពុត សាមាន</v>
          </cell>
          <cell r="D422" t="str">
            <v>PUT SAMEAN</v>
          </cell>
          <cell r="E422">
            <v>44422</v>
          </cell>
          <cell r="F422" t="str">
            <v>090928456</v>
          </cell>
          <cell r="G422">
            <v>34252</v>
          </cell>
          <cell r="H422" t="str">
            <v>F</v>
          </cell>
          <cell r="I422" t="str">
            <v>针车B3线</v>
          </cell>
          <cell r="J422">
            <v>0</v>
          </cell>
          <cell r="K422">
            <v>0</v>
          </cell>
          <cell r="L422">
            <v>200</v>
          </cell>
          <cell r="M422">
            <v>7.69230769230769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30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30</v>
          </cell>
        </row>
        <row r="422">
          <cell r="AU422">
            <v>0</v>
          </cell>
        </row>
        <row r="422">
          <cell r="AX422">
            <v>25</v>
          </cell>
        </row>
        <row r="423">
          <cell r="B423">
            <v>1156</v>
          </cell>
          <cell r="C423" t="str">
            <v>មី សីឡា</v>
          </cell>
          <cell r="D423" t="str">
            <v>MY SEYLA</v>
          </cell>
          <cell r="E423">
            <v>44424</v>
          </cell>
          <cell r="F423" t="str">
            <v>090721165</v>
          </cell>
          <cell r="G423">
            <v>33310</v>
          </cell>
          <cell r="H423" t="str">
            <v>F</v>
          </cell>
          <cell r="I423" t="str">
            <v>针车B3线</v>
          </cell>
          <cell r="J423">
            <v>0</v>
          </cell>
          <cell r="K423">
            <v>0</v>
          </cell>
          <cell r="L423">
            <v>200</v>
          </cell>
          <cell r="M423">
            <v>7.69230769230769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30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30</v>
          </cell>
        </row>
        <row r="423">
          <cell r="AU423">
            <v>0</v>
          </cell>
        </row>
        <row r="423">
          <cell r="AX423">
            <v>25</v>
          </cell>
        </row>
        <row r="424">
          <cell r="B424">
            <v>1169</v>
          </cell>
          <cell r="C424" t="str">
            <v>ទេព សម័យ</v>
          </cell>
          <cell r="D424" t="str">
            <v>TEP SAMAI</v>
          </cell>
          <cell r="E424">
            <v>44427</v>
          </cell>
          <cell r="F424" t="str">
            <v>090706426</v>
          </cell>
          <cell r="G424">
            <v>34197</v>
          </cell>
          <cell r="H424" t="str">
            <v>F</v>
          </cell>
          <cell r="I424" t="str">
            <v>针车B3线</v>
          </cell>
          <cell r="J424">
            <v>0</v>
          </cell>
          <cell r="K424">
            <v>0</v>
          </cell>
          <cell r="L424">
            <v>200</v>
          </cell>
          <cell r="M424">
            <v>7.69230769230769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30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30</v>
          </cell>
        </row>
        <row r="424">
          <cell r="AU424">
            <v>0</v>
          </cell>
        </row>
        <row r="424">
          <cell r="AX424">
            <v>25</v>
          </cell>
        </row>
        <row r="425">
          <cell r="B425">
            <v>1144</v>
          </cell>
          <cell r="C425" t="str">
            <v>ឈឹម សាបាន់</v>
          </cell>
          <cell r="D425" t="str">
            <v>CHHOEM SABANN</v>
          </cell>
          <cell r="E425">
            <v>44422</v>
          </cell>
          <cell r="F425" t="str">
            <v>090542616</v>
          </cell>
          <cell r="G425">
            <v>30108</v>
          </cell>
          <cell r="H425" t="str">
            <v>F</v>
          </cell>
          <cell r="I425" t="str">
            <v>针车B3线</v>
          </cell>
          <cell r="J425">
            <v>0</v>
          </cell>
          <cell r="K425">
            <v>0</v>
          </cell>
          <cell r="L425">
            <v>200</v>
          </cell>
          <cell r="M425">
            <v>7.69230769230769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30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30</v>
          </cell>
        </row>
        <row r="425">
          <cell r="AU425">
            <v>0</v>
          </cell>
        </row>
        <row r="425">
          <cell r="AX425">
            <v>25</v>
          </cell>
        </row>
        <row r="426">
          <cell r="B426">
            <v>543</v>
          </cell>
          <cell r="C426" t="str">
            <v>អ៊ឹម យិត</v>
          </cell>
          <cell r="D426" t="str">
            <v>OEM YIT</v>
          </cell>
          <cell r="E426">
            <v>44138</v>
          </cell>
          <cell r="F426" t="str">
            <v>090609308</v>
          </cell>
          <cell r="G426">
            <v>27089</v>
          </cell>
          <cell r="H426" t="str">
            <v>F</v>
          </cell>
          <cell r="I426" t="str">
            <v>针车B3线</v>
          </cell>
          <cell r="J426">
            <v>1</v>
          </cell>
          <cell r="K426">
            <v>0</v>
          </cell>
          <cell r="L426">
            <v>200</v>
          </cell>
          <cell r="M426">
            <v>7.69230769230769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30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30</v>
          </cell>
        </row>
        <row r="426">
          <cell r="AU426">
            <v>0</v>
          </cell>
        </row>
        <row r="426">
          <cell r="AX426">
            <v>25</v>
          </cell>
        </row>
        <row r="427">
          <cell r="B427">
            <v>801</v>
          </cell>
          <cell r="C427" t="str">
            <v>ឃាន សំណាង</v>
          </cell>
          <cell r="D427" t="str">
            <v>KHEAN SAM NANG</v>
          </cell>
          <cell r="E427">
            <v>44287</v>
          </cell>
          <cell r="F427" t="str">
            <v>070322758</v>
          </cell>
          <cell r="G427">
            <v>33186</v>
          </cell>
          <cell r="H427" t="str">
            <v>F</v>
          </cell>
          <cell r="I427" t="str">
            <v>针车B3线</v>
          </cell>
          <cell r="J427">
            <v>0</v>
          </cell>
          <cell r="K427">
            <v>0</v>
          </cell>
          <cell r="L427">
            <v>200</v>
          </cell>
          <cell r="M427">
            <v>7.69230769230769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30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30</v>
          </cell>
        </row>
        <row r="427">
          <cell r="AU427">
            <v>0</v>
          </cell>
        </row>
        <row r="427">
          <cell r="AX427">
            <v>25</v>
          </cell>
        </row>
        <row r="428">
          <cell r="B428">
            <v>1330</v>
          </cell>
          <cell r="C428" t="str">
            <v>ឡុង ធា</v>
          </cell>
          <cell r="D428" t="str">
            <v>LONG THEA</v>
          </cell>
          <cell r="E428">
            <v>44502</v>
          </cell>
          <cell r="F428">
            <v>90904183</v>
          </cell>
          <cell r="G428">
            <v>37909</v>
          </cell>
          <cell r="H428" t="str">
            <v>F</v>
          </cell>
          <cell r="I428" t="str">
            <v>针车B3线</v>
          </cell>
          <cell r="J428">
            <v>0</v>
          </cell>
          <cell r="K428">
            <v>0</v>
          </cell>
          <cell r="L428">
            <v>200</v>
          </cell>
          <cell r="M428">
            <v>7.69230769230769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30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30</v>
          </cell>
        </row>
        <row r="428">
          <cell r="AU428">
            <v>0</v>
          </cell>
        </row>
        <row r="428">
          <cell r="AX428">
            <v>25</v>
          </cell>
        </row>
        <row r="429">
          <cell r="B429">
            <v>2147</v>
          </cell>
          <cell r="C429" t="str">
            <v>ជា ធីតា</v>
          </cell>
          <cell r="D429" t="str">
            <v>CHEA THYDA</v>
          </cell>
          <cell r="E429">
            <v>44726</v>
          </cell>
          <cell r="F429" t="str">
            <v>090883891</v>
          </cell>
          <cell r="G429">
            <v>36581</v>
          </cell>
          <cell r="H429" t="str">
            <v>F</v>
          </cell>
          <cell r="I429" t="str">
            <v>针车B3线</v>
          </cell>
          <cell r="J429">
            <v>0</v>
          </cell>
          <cell r="K429">
            <v>0</v>
          </cell>
          <cell r="L429">
            <v>200</v>
          </cell>
          <cell r="M429">
            <v>7.69230769230769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30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30</v>
          </cell>
        </row>
        <row r="429">
          <cell r="AU429">
            <v>0</v>
          </cell>
        </row>
        <row r="429">
          <cell r="AX429">
            <v>25</v>
          </cell>
        </row>
        <row r="430">
          <cell r="B430">
            <v>1579</v>
          </cell>
          <cell r="C430" t="str">
            <v>ញ៉ិល ស្រីអែម</v>
          </cell>
          <cell r="D430" t="str">
            <v>NHEL SREYEM</v>
          </cell>
          <cell r="E430">
            <v>44572</v>
          </cell>
          <cell r="F430">
            <v>61636968</v>
          </cell>
          <cell r="G430">
            <v>34979</v>
          </cell>
          <cell r="H430" t="str">
            <v>F</v>
          </cell>
          <cell r="I430" t="str">
            <v>针车B3线</v>
          </cell>
          <cell r="J430">
            <v>0</v>
          </cell>
          <cell r="K430">
            <v>0</v>
          </cell>
          <cell r="L430">
            <v>200</v>
          </cell>
          <cell r="M430">
            <v>7.69230769230769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30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30</v>
          </cell>
        </row>
        <row r="430">
          <cell r="AU430">
            <v>0</v>
          </cell>
        </row>
        <row r="430">
          <cell r="AX430">
            <v>0</v>
          </cell>
        </row>
        <row r="431">
          <cell r="B431">
            <v>397</v>
          </cell>
          <cell r="C431" t="str">
            <v>ឃឹម ស្រីនុត</v>
          </cell>
          <cell r="D431" t="str">
            <v>KHOEM SREYNUT</v>
          </cell>
          <cell r="E431">
            <v>44118</v>
          </cell>
          <cell r="F431" t="str">
            <v>090506314</v>
          </cell>
          <cell r="G431">
            <v>34733</v>
          </cell>
          <cell r="H431" t="str">
            <v>F</v>
          </cell>
          <cell r="I431" t="str">
            <v>针车B3线</v>
          </cell>
          <cell r="J431">
            <v>1</v>
          </cell>
          <cell r="K431">
            <v>1</v>
          </cell>
          <cell r="L431">
            <v>200</v>
          </cell>
          <cell r="M431">
            <v>7.69230769230769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30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30</v>
          </cell>
        </row>
        <row r="431">
          <cell r="AU431">
            <v>0</v>
          </cell>
        </row>
        <row r="431">
          <cell r="AX431">
            <v>0</v>
          </cell>
        </row>
        <row r="432">
          <cell r="B432">
            <v>2078</v>
          </cell>
          <cell r="C432" t="str">
            <v>ព្រាប ណាសាក់</v>
          </cell>
          <cell r="D432" t="str">
            <v>PREAB NASAK</v>
          </cell>
          <cell r="E432">
            <v>44687</v>
          </cell>
          <cell r="F432" t="str">
            <v>090879443</v>
          </cell>
          <cell r="G432">
            <v>36124</v>
          </cell>
          <cell r="H432" t="str">
            <v>F</v>
          </cell>
          <cell r="I432" t="str">
            <v>针车B3线</v>
          </cell>
          <cell r="J432">
            <v>0</v>
          </cell>
          <cell r="K432">
            <v>0</v>
          </cell>
          <cell r="L432">
            <v>200</v>
          </cell>
          <cell r="M432">
            <v>7.69230769230769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30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30</v>
          </cell>
        </row>
        <row r="432">
          <cell r="AU432">
            <v>0</v>
          </cell>
        </row>
        <row r="432">
          <cell r="AX432">
            <v>25</v>
          </cell>
        </row>
        <row r="433">
          <cell r="B433">
            <v>1149</v>
          </cell>
          <cell r="C433" t="str">
            <v>ណុប ផាន្នា</v>
          </cell>
          <cell r="D433" t="str">
            <v>NOP PHANNA</v>
          </cell>
          <cell r="E433">
            <v>44422</v>
          </cell>
          <cell r="F433" t="str">
            <v>090691609</v>
          </cell>
          <cell r="G433">
            <v>34694</v>
          </cell>
          <cell r="H433" t="str">
            <v>F</v>
          </cell>
          <cell r="I433" t="str">
            <v>针车B3线</v>
          </cell>
          <cell r="J433">
            <v>0</v>
          </cell>
          <cell r="K433">
            <v>0</v>
          </cell>
          <cell r="L433">
            <v>200</v>
          </cell>
          <cell r="M433">
            <v>7.69230769230769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30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30</v>
          </cell>
        </row>
        <row r="433">
          <cell r="AU433">
            <v>0</v>
          </cell>
        </row>
        <row r="433">
          <cell r="AX433">
            <v>25</v>
          </cell>
        </row>
        <row r="434">
          <cell r="B434">
            <v>1613</v>
          </cell>
          <cell r="C434" t="str">
            <v>បាំ ស្រីមុំ</v>
          </cell>
          <cell r="D434" t="str">
            <v>BAM SREYMOM</v>
          </cell>
          <cell r="E434">
            <v>44576</v>
          </cell>
          <cell r="F434">
            <v>90744587</v>
          </cell>
          <cell r="G434">
            <v>31850</v>
          </cell>
          <cell r="H434" t="str">
            <v>F</v>
          </cell>
          <cell r="I434" t="str">
            <v>针车B3线</v>
          </cell>
          <cell r="J434">
            <v>0</v>
          </cell>
          <cell r="K434">
            <v>0</v>
          </cell>
          <cell r="L434">
            <v>200</v>
          </cell>
          <cell r="M434">
            <v>7.69230769230769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30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30</v>
          </cell>
        </row>
        <row r="434">
          <cell r="AU434">
            <v>0</v>
          </cell>
        </row>
        <row r="434">
          <cell r="AX434">
            <v>24</v>
          </cell>
        </row>
        <row r="435">
          <cell r="B435">
            <v>1065</v>
          </cell>
          <cell r="C435" t="str">
            <v>យ៉ាត់ វៀង</v>
          </cell>
          <cell r="D435" t="str">
            <v>YATH VENG </v>
          </cell>
          <cell r="E435">
            <v>44424</v>
          </cell>
          <cell r="F435" t="str">
            <v>090572012</v>
          </cell>
          <cell r="G435">
            <v>33725</v>
          </cell>
          <cell r="H435" t="str">
            <v>F</v>
          </cell>
          <cell r="I435" t="str">
            <v>针车B3线组长</v>
          </cell>
          <cell r="J435">
            <v>0</v>
          </cell>
          <cell r="K435">
            <v>0</v>
          </cell>
          <cell r="L435">
            <v>200</v>
          </cell>
          <cell r="M435">
            <v>7.69230769230769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30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40</v>
          </cell>
          <cell r="AI435">
            <v>0</v>
          </cell>
          <cell r="AJ435">
            <v>30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30</v>
          </cell>
        </row>
        <row r="435">
          <cell r="AU435">
            <v>0</v>
          </cell>
        </row>
        <row r="435">
          <cell r="AX435">
            <v>25</v>
          </cell>
        </row>
        <row r="436">
          <cell r="B436" t="str">
            <v>合计：</v>
          </cell>
          <cell r="C436" t="str">
            <v>针车B3线</v>
          </cell>
          <cell r="D436">
            <v>15</v>
          </cell>
        </row>
        <row r="436">
          <cell r="L436">
            <v>3000</v>
          </cell>
          <cell r="M436">
            <v>115.384615384615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450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40</v>
          </cell>
          <cell r="AI436">
            <v>0</v>
          </cell>
          <cell r="AJ436">
            <v>30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450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324</v>
          </cell>
        </row>
        <row r="437">
          <cell r="B437">
            <v>1076</v>
          </cell>
          <cell r="C437" t="str">
            <v>កយ សោទ្ធា</v>
          </cell>
          <cell r="D437" t="str">
            <v>KAY SOKRTHEA</v>
          </cell>
          <cell r="E437">
            <v>44418</v>
          </cell>
          <cell r="F437" t="str">
            <v>090897755</v>
          </cell>
          <cell r="G437">
            <v>36895</v>
          </cell>
          <cell r="H437" t="str">
            <v>F</v>
          </cell>
          <cell r="I437" t="str">
            <v>针车B5线</v>
          </cell>
          <cell r="J437">
            <v>0</v>
          </cell>
          <cell r="K437">
            <v>0</v>
          </cell>
          <cell r="L437">
            <v>200</v>
          </cell>
          <cell r="M437">
            <v>7.69230769230769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30</v>
          </cell>
        </row>
        <row r="437">
          <cell r="AU437">
            <v>0</v>
          </cell>
        </row>
        <row r="437">
          <cell r="AX437">
            <v>25</v>
          </cell>
        </row>
        <row r="438">
          <cell r="B438">
            <v>1124</v>
          </cell>
          <cell r="C438" t="str">
            <v>សាំ ហន</v>
          </cell>
          <cell r="D438" t="str">
            <v>SAM HON</v>
          </cell>
          <cell r="E438">
            <v>44420</v>
          </cell>
          <cell r="F438" t="str">
            <v>090547300</v>
          </cell>
          <cell r="G438">
            <v>27578</v>
          </cell>
          <cell r="H438" t="str">
            <v>F</v>
          </cell>
          <cell r="I438" t="str">
            <v>针车B5线</v>
          </cell>
          <cell r="J438">
            <v>0</v>
          </cell>
          <cell r="K438">
            <v>0</v>
          </cell>
          <cell r="L438">
            <v>200</v>
          </cell>
          <cell r="M438">
            <v>7.69230769230769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30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30</v>
          </cell>
        </row>
        <row r="438">
          <cell r="AU438">
            <v>0</v>
          </cell>
        </row>
        <row r="438">
          <cell r="AX438">
            <v>25</v>
          </cell>
        </row>
        <row r="439">
          <cell r="B439">
            <v>1130</v>
          </cell>
          <cell r="C439" t="str">
            <v>ជា បុត្តា</v>
          </cell>
          <cell r="D439" t="str">
            <v>CHEA BOTA</v>
          </cell>
          <cell r="E439">
            <v>44420</v>
          </cell>
          <cell r="F439" t="str">
            <v>090564008</v>
          </cell>
          <cell r="G439">
            <v>34527</v>
          </cell>
          <cell r="H439" t="str">
            <v>F</v>
          </cell>
          <cell r="I439" t="str">
            <v>针车B5线</v>
          </cell>
          <cell r="J439">
            <v>0</v>
          </cell>
          <cell r="K439">
            <v>0</v>
          </cell>
          <cell r="L439">
            <v>200</v>
          </cell>
          <cell r="M439">
            <v>7.69230769230769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30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30</v>
          </cell>
        </row>
        <row r="439">
          <cell r="AU439">
            <v>0</v>
          </cell>
        </row>
        <row r="439">
          <cell r="AX439">
            <v>25</v>
          </cell>
        </row>
        <row r="440">
          <cell r="B440">
            <v>1051</v>
          </cell>
          <cell r="C440" t="str">
            <v>យ៉ា ភក្តី</v>
          </cell>
          <cell r="D440" t="str">
            <v>YA PHAKDY</v>
          </cell>
          <cell r="E440">
            <v>44413</v>
          </cell>
          <cell r="F440" t="str">
            <v>090563040</v>
          </cell>
          <cell r="G440">
            <v>30474</v>
          </cell>
          <cell r="H440" t="str">
            <v>F</v>
          </cell>
          <cell r="I440" t="str">
            <v>针车B5线</v>
          </cell>
          <cell r="J440">
            <v>0</v>
          </cell>
          <cell r="K440">
            <v>0</v>
          </cell>
          <cell r="L440">
            <v>200</v>
          </cell>
          <cell r="M440">
            <v>7.69230769230769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30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30</v>
          </cell>
        </row>
        <row r="440">
          <cell r="AU440">
            <v>0</v>
          </cell>
        </row>
        <row r="440">
          <cell r="AX440">
            <v>25</v>
          </cell>
        </row>
        <row r="441">
          <cell r="B441">
            <v>1454</v>
          </cell>
          <cell r="C441" t="str">
            <v>យ៉ាត់ ចង្រឹត</v>
          </cell>
          <cell r="D441" t="str">
            <v>YATH CHANGRET</v>
          </cell>
          <cell r="E441">
            <v>44551</v>
          </cell>
          <cell r="F441">
            <v>90943833</v>
          </cell>
          <cell r="G441">
            <v>37874</v>
          </cell>
          <cell r="H441" t="str">
            <v>F</v>
          </cell>
          <cell r="I441" t="str">
            <v>针车B5线</v>
          </cell>
          <cell r="J441">
            <v>0</v>
          </cell>
          <cell r="K441">
            <v>0</v>
          </cell>
          <cell r="L441">
            <v>200</v>
          </cell>
          <cell r="M441">
            <v>7.69230769230769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30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30</v>
          </cell>
        </row>
        <row r="441">
          <cell r="AU441">
            <v>0</v>
          </cell>
        </row>
        <row r="441">
          <cell r="AX441">
            <v>0</v>
          </cell>
        </row>
        <row r="442">
          <cell r="B442">
            <v>1547</v>
          </cell>
          <cell r="C442" t="str">
            <v>គង់ ហន</v>
          </cell>
          <cell r="D442" t="str">
            <v>KONG HORN </v>
          </cell>
          <cell r="E442">
            <v>44565</v>
          </cell>
          <cell r="F442">
            <v>90566735</v>
          </cell>
          <cell r="G442">
            <v>31082</v>
          </cell>
          <cell r="H442" t="str">
            <v>M</v>
          </cell>
          <cell r="I442" t="str">
            <v>针车B5线</v>
          </cell>
          <cell r="J442">
            <v>0</v>
          </cell>
          <cell r="K442">
            <v>0</v>
          </cell>
          <cell r="L442">
            <v>200</v>
          </cell>
          <cell r="M442">
            <v>7.69230769230769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30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30</v>
          </cell>
        </row>
        <row r="442">
          <cell r="AU442">
            <v>0</v>
          </cell>
        </row>
        <row r="442">
          <cell r="AX442">
            <v>25</v>
          </cell>
        </row>
        <row r="443">
          <cell r="B443">
            <v>1616</v>
          </cell>
          <cell r="C443" t="str">
            <v>ដុក ស៊ីថេត</v>
          </cell>
          <cell r="D443" t="str">
            <v>DOK SITHET</v>
          </cell>
          <cell r="E443">
            <v>44576</v>
          </cell>
          <cell r="F443">
            <v>90941326</v>
          </cell>
          <cell r="G443">
            <v>37304</v>
          </cell>
          <cell r="H443" t="str">
            <v>F</v>
          </cell>
          <cell r="I443" t="str">
            <v>针车B5线</v>
          </cell>
          <cell r="J443">
            <v>0</v>
          </cell>
          <cell r="K443">
            <v>0</v>
          </cell>
          <cell r="L443">
            <v>200</v>
          </cell>
          <cell r="M443">
            <v>7.69230769230769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30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30</v>
          </cell>
        </row>
        <row r="443">
          <cell r="AU443">
            <v>0</v>
          </cell>
        </row>
        <row r="443">
          <cell r="AX443">
            <v>25</v>
          </cell>
        </row>
        <row r="444">
          <cell r="B444">
            <v>2146</v>
          </cell>
          <cell r="C444" t="str">
            <v>ព្រំ ចន្ថា</v>
          </cell>
          <cell r="D444" t="str">
            <v>PRUM CHANTHA</v>
          </cell>
          <cell r="E444">
            <v>44726</v>
          </cell>
          <cell r="F444" t="str">
            <v>090703884</v>
          </cell>
          <cell r="G444">
            <v>30790</v>
          </cell>
          <cell r="H444" t="str">
            <v>F</v>
          </cell>
          <cell r="I444" t="str">
            <v>针车B5线</v>
          </cell>
          <cell r="J444">
            <v>0</v>
          </cell>
          <cell r="K444">
            <v>0</v>
          </cell>
          <cell r="L444">
            <v>200</v>
          </cell>
          <cell r="M444">
            <v>7.69230769230769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30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30</v>
          </cell>
        </row>
        <row r="444">
          <cell r="AU444">
            <v>0</v>
          </cell>
        </row>
        <row r="444">
          <cell r="AX444">
            <v>25</v>
          </cell>
        </row>
        <row r="445">
          <cell r="B445">
            <v>2160</v>
          </cell>
          <cell r="C445" t="str">
            <v>វ៉ាន់ ទិតធីតា</v>
          </cell>
          <cell r="D445" t="str">
            <v>VANN TITHIDA</v>
          </cell>
          <cell r="E445">
            <v>44728</v>
          </cell>
          <cell r="F445" t="str">
            <v>090611538</v>
          </cell>
          <cell r="G445">
            <v>31822</v>
          </cell>
          <cell r="H445" t="str">
            <v>F</v>
          </cell>
          <cell r="I445" t="str">
            <v>针车B5线</v>
          </cell>
          <cell r="J445">
            <v>0</v>
          </cell>
          <cell r="K445">
            <v>0</v>
          </cell>
          <cell r="L445">
            <v>200</v>
          </cell>
          <cell r="M445">
            <v>7.69230769230769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30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30</v>
          </cell>
        </row>
        <row r="445">
          <cell r="AU445">
            <v>0</v>
          </cell>
        </row>
        <row r="445">
          <cell r="AX445">
            <v>25</v>
          </cell>
        </row>
        <row r="446">
          <cell r="B446">
            <v>1937</v>
          </cell>
          <cell r="C446" t="str">
            <v>នៅ ចន្ធី</v>
          </cell>
          <cell r="D446" t="str">
            <v>NEOU CHANTHY</v>
          </cell>
          <cell r="E446">
            <v>44629</v>
          </cell>
          <cell r="F446">
            <v>90887107</v>
          </cell>
          <cell r="G446">
            <v>36485</v>
          </cell>
          <cell r="H446" t="str">
            <v>F</v>
          </cell>
          <cell r="I446" t="str">
            <v>针车B5线</v>
          </cell>
          <cell r="J446">
            <v>0</v>
          </cell>
          <cell r="K446">
            <v>0</v>
          </cell>
          <cell r="L446">
            <v>200</v>
          </cell>
          <cell r="M446">
            <v>7.69230769230769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30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30</v>
          </cell>
        </row>
        <row r="446">
          <cell r="AU446">
            <v>0</v>
          </cell>
        </row>
        <row r="446">
          <cell r="AX446">
            <v>25</v>
          </cell>
        </row>
        <row r="447">
          <cell r="B447">
            <v>2009</v>
          </cell>
          <cell r="C447" t="str">
            <v>ប៉ែន រ៉ែម</v>
          </cell>
          <cell r="D447" t="str">
            <v>PEN REM</v>
          </cell>
          <cell r="E447">
            <v>44650</v>
          </cell>
          <cell r="F447">
            <v>90816539</v>
          </cell>
          <cell r="G447">
            <v>33182</v>
          </cell>
          <cell r="H447" t="str">
            <v>F</v>
          </cell>
          <cell r="I447" t="str">
            <v>针车B5线</v>
          </cell>
          <cell r="J447">
            <v>0</v>
          </cell>
          <cell r="K447">
            <v>0</v>
          </cell>
          <cell r="L447">
            <v>200</v>
          </cell>
          <cell r="M447">
            <v>7.69230769230769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30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30</v>
          </cell>
        </row>
        <row r="447">
          <cell r="AU447">
            <v>0</v>
          </cell>
        </row>
        <row r="447">
          <cell r="AX447">
            <v>25</v>
          </cell>
        </row>
        <row r="448">
          <cell r="B448">
            <v>2063</v>
          </cell>
          <cell r="C448" t="str">
            <v>សួស សាភន់</v>
          </cell>
          <cell r="D448" t="str">
            <v>SOURS SAPHORN</v>
          </cell>
          <cell r="E448">
            <v>44685</v>
          </cell>
          <cell r="F448" t="str">
            <v>090498528</v>
          </cell>
          <cell r="G448">
            <v>29499</v>
          </cell>
          <cell r="H448" t="str">
            <v>F</v>
          </cell>
          <cell r="I448" t="str">
            <v>针车B5线</v>
          </cell>
          <cell r="J448">
            <v>0</v>
          </cell>
          <cell r="K448">
            <v>0</v>
          </cell>
          <cell r="L448">
            <v>200</v>
          </cell>
          <cell r="M448">
            <v>7.69230769230769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30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30</v>
          </cell>
        </row>
        <row r="448">
          <cell r="AU448">
            <v>0</v>
          </cell>
        </row>
        <row r="448">
          <cell r="AX448">
            <v>24</v>
          </cell>
        </row>
        <row r="449">
          <cell r="B449">
            <v>2245</v>
          </cell>
          <cell r="C449" t="str">
            <v>ជុំ ស្រីនី</v>
          </cell>
          <cell r="D449" t="str">
            <v>CHOM SREYNY</v>
          </cell>
          <cell r="E449">
            <v>44747</v>
          </cell>
          <cell r="F449" t="str">
            <v>090959160</v>
          </cell>
          <cell r="G449">
            <v>37805</v>
          </cell>
          <cell r="H449" t="str">
            <v>F</v>
          </cell>
          <cell r="I449" t="str">
            <v>针车B5线</v>
          </cell>
          <cell r="J449">
            <v>0</v>
          </cell>
          <cell r="K449">
            <v>0</v>
          </cell>
          <cell r="L449">
            <v>200</v>
          </cell>
          <cell r="M449">
            <v>7.69230769230769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30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30</v>
          </cell>
        </row>
        <row r="449">
          <cell r="AU449">
            <v>0</v>
          </cell>
        </row>
        <row r="449">
          <cell r="AX449">
            <v>25</v>
          </cell>
        </row>
        <row r="450">
          <cell r="B450">
            <v>2247</v>
          </cell>
          <cell r="C450" t="str">
            <v>មាស គុន</v>
          </cell>
          <cell r="D450" t="str">
            <v>MEAS KUN</v>
          </cell>
          <cell r="E450">
            <v>44747</v>
          </cell>
          <cell r="F450" t="str">
            <v>090569331</v>
          </cell>
          <cell r="G450">
            <v>29560</v>
          </cell>
          <cell r="H450" t="str">
            <v>F</v>
          </cell>
          <cell r="I450" t="str">
            <v>针车B5线</v>
          </cell>
          <cell r="J450">
            <v>0</v>
          </cell>
          <cell r="K450">
            <v>0</v>
          </cell>
          <cell r="L450">
            <v>200</v>
          </cell>
          <cell r="M450">
            <v>7.69230769230769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30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30</v>
          </cell>
        </row>
        <row r="450">
          <cell r="AU450">
            <v>0</v>
          </cell>
        </row>
        <row r="450">
          <cell r="AX450">
            <v>25</v>
          </cell>
        </row>
        <row r="451">
          <cell r="B451">
            <v>2150</v>
          </cell>
          <cell r="C451" t="str">
            <v>យ៉ង សុភាន់</v>
          </cell>
          <cell r="D451" t="str">
            <v>YANG SOPHORN</v>
          </cell>
          <cell r="E451">
            <v>44727</v>
          </cell>
          <cell r="F451" t="str">
            <v>090234581(01)</v>
          </cell>
          <cell r="G451">
            <v>27322</v>
          </cell>
          <cell r="H451" t="str">
            <v>F</v>
          </cell>
          <cell r="I451" t="str">
            <v>针车B5线</v>
          </cell>
          <cell r="J451">
            <v>0</v>
          </cell>
          <cell r="K451">
            <v>0</v>
          </cell>
          <cell r="L451">
            <v>200</v>
          </cell>
          <cell r="M451">
            <v>7.69230769230769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30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30</v>
          </cell>
        </row>
        <row r="451">
          <cell r="AU451">
            <v>0</v>
          </cell>
        </row>
        <row r="451">
          <cell r="AX451">
            <v>24</v>
          </cell>
        </row>
        <row r="452">
          <cell r="B452" t="str">
            <v>合计：</v>
          </cell>
          <cell r="C452" t="str">
            <v>针车B5线</v>
          </cell>
          <cell r="D452">
            <v>15</v>
          </cell>
        </row>
        <row r="452">
          <cell r="L452">
            <v>3000</v>
          </cell>
          <cell r="M452">
            <v>115.384615384615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450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450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348</v>
          </cell>
        </row>
        <row r="453">
          <cell r="B453">
            <v>1520</v>
          </cell>
          <cell r="C453" t="str">
            <v>ពៅ ស្រីរ៉ា</v>
          </cell>
          <cell r="D453" t="str">
            <v>PEOU SREYEA</v>
          </cell>
          <cell r="E453">
            <v>44558</v>
          </cell>
          <cell r="F453">
            <v>90957835</v>
          </cell>
          <cell r="G453">
            <v>37474</v>
          </cell>
          <cell r="H453" t="str">
            <v>F</v>
          </cell>
          <cell r="I453" t="str">
            <v>针车B6线</v>
          </cell>
          <cell r="J453">
            <v>0</v>
          </cell>
          <cell r="K453">
            <v>0</v>
          </cell>
          <cell r="L453">
            <v>200</v>
          </cell>
          <cell r="M453">
            <v>7.69230769230769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30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30</v>
          </cell>
        </row>
        <row r="453">
          <cell r="AU453">
            <v>0</v>
          </cell>
        </row>
        <row r="453">
          <cell r="AX453">
            <v>24</v>
          </cell>
        </row>
        <row r="454">
          <cell r="B454">
            <v>1562</v>
          </cell>
          <cell r="C454" t="str">
            <v>ខៅ ត្រប់</v>
          </cell>
          <cell r="D454" t="str">
            <v>KHAO TRAP</v>
          </cell>
          <cell r="E454">
            <v>44566</v>
          </cell>
          <cell r="F454">
            <v>90791726</v>
          </cell>
          <cell r="G454">
            <v>29997</v>
          </cell>
          <cell r="H454" t="str">
            <v>F</v>
          </cell>
          <cell r="I454" t="str">
            <v>针车B6线</v>
          </cell>
          <cell r="J454">
            <v>0</v>
          </cell>
          <cell r="K454">
            <v>0</v>
          </cell>
          <cell r="L454">
            <v>200</v>
          </cell>
          <cell r="M454">
            <v>7.69230769230769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30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30</v>
          </cell>
        </row>
        <row r="454">
          <cell r="AU454">
            <v>0</v>
          </cell>
        </row>
        <row r="454">
          <cell r="AX454">
            <v>25</v>
          </cell>
        </row>
        <row r="455">
          <cell r="B455">
            <v>2095</v>
          </cell>
          <cell r="C455" t="str">
            <v>សុន សុវណ្ណរ័ត្ន</v>
          </cell>
          <cell r="D455" t="str">
            <v>SON SOVANROTH</v>
          </cell>
          <cell r="E455">
            <v>44697</v>
          </cell>
          <cell r="F455" t="str">
            <v>090961311</v>
          </cell>
          <cell r="G455">
            <v>37947</v>
          </cell>
          <cell r="H455" t="str">
            <v>F</v>
          </cell>
          <cell r="I455" t="str">
            <v>针车B6线</v>
          </cell>
          <cell r="J455">
            <v>0</v>
          </cell>
          <cell r="K455">
            <v>0</v>
          </cell>
          <cell r="L455">
            <v>200</v>
          </cell>
          <cell r="M455">
            <v>7.69230769230769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30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30</v>
          </cell>
        </row>
        <row r="455">
          <cell r="AU455">
            <v>0</v>
          </cell>
        </row>
        <row r="455">
          <cell r="AX455">
            <v>25</v>
          </cell>
        </row>
        <row r="456">
          <cell r="B456">
            <v>1653</v>
          </cell>
          <cell r="C456" t="str">
            <v>ហ៊ន ចន្ទ័ឌី</v>
          </cell>
          <cell r="D456" t="str">
            <v>HORN CHANDY</v>
          </cell>
          <cell r="E456">
            <v>44581</v>
          </cell>
          <cell r="F456">
            <v>100994308</v>
          </cell>
          <cell r="G456">
            <v>34792</v>
          </cell>
          <cell r="H456" t="str">
            <v>F</v>
          </cell>
          <cell r="I456" t="str">
            <v>针车B6线</v>
          </cell>
          <cell r="J456">
            <v>0</v>
          </cell>
          <cell r="K456">
            <v>0</v>
          </cell>
          <cell r="L456">
            <v>200</v>
          </cell>
          <cell r="M456">
            <v>7.69230769230769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30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30</v>
          </cell>
        </row>
        <row r="456">
          <cell r="AU456">
            <v>0</v>
          </cell>
        </row>
        <row r="456">
          <cell r="AX456">
            <v>25</v>
          </cell>
        </row>
        <row r="457">
          <cell r="B457">
            <v>1649</v>
          </cell>
          <cell r="C457" t="str">
            <v>ស៊ឹង សុដា</v>
          </cell>
          <cell r="D457" t="str">
            <v>SOENG SODA</v>
          </cell>
          <cell r="E457">
            <v>44581</v>
          </cell>
          <cell r="F457">
            <v>90869178</v>
          </cell>
          <cell r="G457">
            <v>29615</v>
          </cell>
          <cell r="H457" t="str">
            <v>F</v>
          </cell>
          <cell r="I457" t="str">
            <v>针车B6线</v>
          </cell>
          <cell r="J457">
            <v>0</v>
          </cell>
          <cell r="K457">
            <v>0</v>
          </cell>
          <cell r="L457">
            <v>200</v>
          </cell>
          <cell r="M457">
            <v>7.69230769230769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30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30</v>
          </cell>
        </row>
        <row r="457">
          <cell r="AU457">
            <v>0</v>
          </cell>
        </row>
        <row r="457">
          <cell r="AX457">
            <v>25</v>
          </cell>
        </row>
        <row r="458">
          <cell r="B458">
            <v>1679</v>
          </cell>
          <cell r="C458" t="str">
            <v>ម៉ើ សាត</v>
          </cell>
          <cell r="D458" t="str">
            <v>MOEU SAT</v>
          </cell>
          <cell r="E458">
            <v>44585</v>
          </cell>
          <cell r="F458">
            <v>90832275</v>
          </cell>
          <cell r="G458">
            <v>36329</v>
          </cell>
          <cell r="H458" t="str">
            <v>F</v>
          </cell>
          <cell r="I458" t="str">
            <v>针车B6线</v>
          </cell>
          <cell r="J458">
            <v>0</v>
          </cell>
          <cell r="K458">
            <v>0</v>
          </cell>
          <cell r="L458">
            <v>200</v>
          </cell>
          <cell r="M458">
            <v>7.69230769230769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30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30</v>
          </cell>
        </row>
        <row r="458">
          <cell r="AU458">
            <v>0</v>
          </cell>
        </row>
        <row r="458">
          <cell r="AX458">
            <v>25</v>
          </cell>
        </row>
        <row r="459">
          <cell r="B459">
            <v>1680</v>
          </cell>
          <cell r="C459" t="str">
            <v>ប៉ែន សុខអូន</v>
          </cell>
          <cell r="D459" t="str">
            <v>PEN SOKAUN</v>
          </cell>
          <cell r="E459">
            <v>44585</v>
          </cell>
          <cell r="F459">
            <v>90722093</v>
          </cell>
          <cell r="G459">
            <v>30897</v>
          </cell>
          <cell r="H459" t="str">
            <v>F</v>
          </cell>
          <cell r="I459" t="str">
            <v>针车B6线</v>
          </cell>
          <cell r="J459">
            <v>0</v>
          </cell>
          <cell r="K459">
            <v>0</v>
          </cell>
          <cell r="L459">
            <v>200</v>
          </cell>
          <cell r="M459">
            <v>7.69230769230769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30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30</v>
          </cell>
        </row>
        <row r="459">
          <cell r="AU459">
            <v>0</v>
          </cell>
        </row>
        <row r="459">
          <cell r="AX459">
            <v>25</v>
          </cell>
        </row>
        <row r="460">
          <cell r="B460">
            <v>2026</v>
          </cell>
          <cell r="C460" t="str">
            <v>ម៉ៃ ស្រី​ណែត</v>
          </cell>
          <cell r="D460" t="str">
            <v>MAI SREYNET</v>
          </cell>
          <cell r="E460">
            <v>44670</v>
          </cell>
          <cell r="F460" t="str">
            <v>090873603</v>
          </cell>
          <cell r="G460">
            <v>35826</v>
          </cell>
          <cell r="H460" t="str">
            <v>F</v>
          </cell>
          <cell r="I460" t="str">
            <v>针车B6线</v>
          </cell>
          <cell r="J460">
            <v>0</v>
          </cell>
          <cell r="K460">
            <v>0</v>
          </cell>
          <cell r="L460">
            <v>200</v>
          </cell>
          <cell r="M460">
            <v>7.69230769230769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30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30</v>
          </cell>
        </row>
        <row r="460">
          <cell r="AU460">
            <v>0</v>
          </cell>
        </row>
        <row r="460">
          <cell r="AX460">
            <v>25</v>
          </cell>
        </row>
        <row r="461">
          <cell r="B461">
            <v>2276</v>
          </cell>
          <cell r="C461" t="str">
            <v>កើត ធីតា</v>
          </cell>
          <cell r="D461" t="str">
            <v>KOEUT THIDA</v>
          </cell>
          <cell r="E461">
            <v>44833</v>
          </cell>
          <cell r="F461" t="str">
            <v>090622787</v>
          </cell>
          <cell r="G461">
            <v>35770</v>
          </cell>
          <cell r="H461" t="str">
            <v>F</v>
          </cell>
          <cell r="I461" t="str">
            <v>针车B6线</v>
          </cell>
          <cell r="J461">
            <v>0</v>
          </cell>
          <cell r="K461">
            <v>0</v>
          </cell>
          <cell r="L461">
            <v>200</v>
          </cell>
          <cell r="M461">
            <v>7.69230769230769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30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30</v>
          </cell>
        </row>
        <row r="461">
          <cell r="AU461">
            <v>0</v>
          </cell>
        </row>
        <row r="461">
          <cell r="AX461">
            <v>25</v>
          </cell>
        </row>
        <row r="462">
          <cell r="B462">
            <v>2277</v>
          </cell>
          <cell r="C462" t="str">
            <v>ឃុន រីណា</v>
          </cell>
          <cell r="D462" t="str">
            <v>KHUN RINA</v>
          </cell>
          <cell r="E462">
            <v>44833</v>
          </cell>
          <cell r="F462" t="str">
            <v>090940047</v>
          </cell>
          <cell r="G462">
            <v>37655</v>
          </cell>
          <cell r="H462" t="str">
            <v>F</v>
          </cell>
          <cell r="I462" t="str">
            <v>针车B6线</v>
          </cell>
          <cell r="J462">
            <v>0</v>
          </cell>
          <cell r="K462">
            <v>0</v>
          </cell>
          <cell r="L462">
            <v>200</v>
          </cell>
          <cell r="M462">
            <v>7.69230769230769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30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30</v>
          </cell>
        </row>
        <row r="462">
          <cell r="AU462">
            <v>0</v>
          </cell>
        </row>
        <row r="462">
          <cell r="AX462">
            <v>25</v>
          </cell>
        </row>
        <row r="463">
          <cell r="B463">
            <v>1655</v>
          </cell>
          <cell r="C463" t="str">
            <v>សេង សួគា៍</v>
          </cell>
          <cell r="D463" t="str">
            <v>SENGSOUKEA</v>
          </cell>
          <cell r="E463">
            <v>44581</v>
          </cell>
          <cell r="F463">
            <v>90482892</v>
          </cell>
          <cell r="G463">
            <v>28126</v>
          </cell>
          <cell r="H463" t="str">
            <v>F</v>
          </cell>
          <cell r="I463" t="str">
            <v>针车B6线</v>
          </cell>
          <cell r="J463">
            <v>0</v>
          </cell>
          <cell r="K463">
            <v>0</v>
          </cell>
          <cell r="L463">
            <v>200</v>
          </cell>
          <cell r="M463">
            <v>7.69230769230769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30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30</v>
          </cell>
        </row>
        <row r="463">
          <cell r="AU463">
            <v>0</v>
          </cell>
        </row>
        <row r="463">
          <cell r="AX463">
            <v>25</v>
          </cell>
        </row>
        <row r="464">
          <cell r="B464">
            <v>1719</v>
          </cell>
          <cell r="C464" t="str">
            <v>ប៊ុន វាស្នា</v>
          </cell>
          <cell r="D464" t="str">
            <v>BUN VESNA</v>
          </cell>
          <cell r="E464">
            <v>44587</v>
          </cell>
          <cell r="F464">
            <v>90738025</v>
          </cell>
          <cell r="G464">
            <v>34610</v>
          </cell>
          <cell r="H464" t="str">
            <v>F</v>
          </cell>
          <cell r="I464" t="str">
            <v>针车B6线</v>
          </cell>
          <cell r="J464">
            <v>0</v>
          </cell>
          <cell r="K464">
            <v>0</v>
          </cell>
          <cell r="L464">
            <v>200</v>
          </cell>
          <cell r="M464">
            <v>7.69230769230769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30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30</v>
          </cell>
        </row>
        <row r="464">
          <cell r="AU464">
            <v>0</v>
          </cell>
        </row>
        <row r="464">
          <cell r="AX464">
            <v>25</v>
          </cell>
        </row>
        <row r="465">
          <cell r="B465">
            <v>1724</v>
          </cell>
          <cell r="C465" t="str">
            <v>សេក ខៀវ</v>
          </cell>
          <cell r="D465" t="str">
            <v>SEK KEV</v>
          </cell>
          <cell r="E465">
            <v>44588</v>
          </cell>
          <cell r="F465">
            <v>90582579</v>
          </cell>
          <cell r="G465">
            <v>31818</v>
          </cell>
          <cell r="H465" t="str">
            <v>F</v>
          </cell>
          <cell r="I465" t="str">
            <v>针车B6线</v>
          </cell>
          <cell r="J465">
            <v>0</v>
          </cell>
          <cell r="K465">
            <v>0</v>
          </cell>
          <cell r="L465">
            <v>200</v>
          </cell>
          <cell r="M465">
            <v>7.69230769230769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30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30</v>
          </cell>
        </row>
        <row r="465">
          <cell r="AU465">
            <v>0</v>
          </cell>
        </row>
        <row r="465">
          <cell r="AX465">
            <v>25</v>
          </cell>
        </row>
        <row r="466">
          <cell r="B466">
            <v>1733</v>
          </cell>
          <cell r="C466" t="str">
            <v>សុវណ្ណ ណាក់</v>
          </cell>
          <cell r="D466" t="str">
            <v>SOVAN NAK</v>
          </cell>
          <cell r="E466">
            <v>44589</v>
          </cell>
          <cell r="F466">
            <v>90634407</v>
          </cell>
          <cell r="G466">
            <v>30393</v>
          </cell>
          <cell r="H466" t="str">
            <v>F</v>
          </cell>
          <cell r="I466" t="str">
            <v>针车B6线</v>
          </cell>
          <cell r="J466">
            <v>0</v>
          </cell>
          <cell r="K466">
            <v>0</v>
          </cell>
          <cell r="L466">
            <v>200</v>
          </cell>
          <cell r="M466">
            <v>7.69230769230769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30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30</v>
          </cell>
        </row>
        <row r="466">
          <cell r="AU466">
            <v>0</v>
          </cell>
        </row>
        <row r="466">
          <cell r="AX466">
            <v>25</v>
          </cell>
        </row>
        <row r="467">
          <cell r="B467">
            <v>1736</v>
          </cell>
          <cell r="C467" t="str">
            <v>អ៊ុន រតនះ</v>
          </cell>
          <cell r="D467" t="str">
            <v>UN RATANAK</v>
          </cell>
          <cell r="E467">
            <v>44589</v>
          </cell>
          <cell r="F467">
            <v>90899754</v>
          </cell>
          <cell r="G467">
            <v>37105</v>
          </cell>
          <cell r="H467" t="str">
            <v>M</v>
          </cell>
          <cell r="I467" t="str">
            <v>针车B6线</v>
          </cell>
          <cell r="J467">
            <v>0</v>
          </cell>
          <cell r="K467">
            <v>0</v>
          </cell>
          <cell r="L467">
            <v>200</v>
          </cell>
          <cell r="M467">
            <v>7.69230769230769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30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30</v>
          </cell>
        </row>
        <row r="467">
          <cell r="AU467">
            <v>0</v>
          </cell>
        </row>
        <row r="467">
          <cell r="AX467">
            <v>25</v>
          </cell>
        </row>
        <row r="468">
          <cell r="B468">
            <v>2278</v>
          </cell>
          <cell r="C468" t="str">
            <v>អ៊ុន រដ្ឋា</v>
          </cell>
          <cell r="D468" t="str">
            <v>UN RATHA</v>
          </cell>
          <cell r="E468">
            <v>44833</v>
          </cell>
          <cell r="F468" t="str">
            <v>090547372</v>
          </cell>
          <cell r="G468">
            <v>35977</v>
          </cell>
          <cell r="H468" t="str">
            <v>F</v>
          </cell>
          <cell r="I468" t="str">
            <v>针车B6线</v>
          </cell>
          <cell r="J468">
            <v>0</v>
          </cell>
          <cell r="K468">
            <v>0</v>
          </cell>
          <cell r="L468">
            <v>200</v>
          </cell>
          <cell r="M468">
            <v>7.69230769230769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30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30</v>
          </cell>
        </row>
        <row r="468">
          <cell r="AU468">
            <v>0</v>
          </cell>
        </row>
        <row r="468">
          <cell r="AX468">
            <v>25</v>
          </cell>
        </row>
        <row r="469">
          <cell r="B469">
            <v>1343</v>
          </cell>
          <cell r="C469" t="str">
            <v>ភឿន វាសនា</v>
          </cell>
          <cell r="D469" t="str">
            <v>PHOEUN VEASAN</v>
          </cell>
          <cell r="E469">
            <v>44505</v>
          </cell>
          <cell r="F469">
            <v>90658636</v>
          </cell>
          <cell r="G469">
            <v>30322</v>
          </cell>
          <cell r="H469" t="str">
            <v>F</v>
          </cell>
          <cell r="I469" t="str">
            <v>针车B6线</v>
          </cell>
          <cell r="J469">
            <v>0</v>
          </cell>
          <cell r="K469">
            <v>0</v>
          </cell>
          <cell r="L469">
            <v>200</v>
          </cell>
          <cell r="M469">
            <v>7.69230769230769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30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30</v>
          </cell>
        </row>
        <row r="469">
          <cell r="AU469">
            <v>0</v>
          </cell>
        </row>
        <row r="469">
          <cell r="AX469">
            <v>25</v>
          </cell>
        </row>
        <row r="470">
          <cell r="B470">
            <v>1858</v>
          </cell>
          <cell r="C470" t="str">
            <v>ចាប ចាន់</v>
          </cell>
          <cell r="D470" t="str">
            <v>CHAB CHAN</v>
          </cell>
          <cell r="E470">
            <v>44614</v>
          </cell>
          <cell r="F470">
            <v>90669651</v>
          </cell>
          <cell r="G470">
            <v>34887</v>
          </cell>
          <cell r="H470" t="str">
            <v>F</v>
          </cell>
          <cell r="I470" t="str">
            <v>针车B6线</v>
          </cell>
          <cell r="J470">
            <v>0</v>
          </cell>
          <cell r="K470">
            <v>0</v>
          </cell>
          <cell r="L470">
            <v>200</v>
          </cell>
          <cell r="M470">
            <v>7.69230769230769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30</v>
          </cell>
        </row>
        <row r="470">
          <cell r="AU470">
            <v>0</v>
          </cell>
        </row>
        <row r="470">
          <cell r="AX470">
            <v>25</v>
          </cell>
        </row>
        <row r="471">
          <cell r="B471">
            <v>819</v>
          </cell>
          <cell r="C471" t="str">
            <v>ជុំ ម៉ាលិស</v>
          </cell>
          <cell r="D471" t="str">
            <v>CHUM MALIS</v>
          </cell>
          <cell r="E471">
            <v>44288</v>
          </cell>
          <cell r="F471" t="str">
            <v>090869947</v>
          </cell>
          <cell r="G471">
            <v>37530</v>
          </cell>
          <cell r="H471" t="str">
            <v>F</v>
          </cell>
          <cell r="I471" t="str">
            <v>针车B6线班长</v>
          </cell>
          <cell r="J471">
            <v>0</v>
          </cell>
          <cell r="K471">
            <v>0</v>
          </cell>
          <cell r="L471">
            <v>200</v>
          </cell>
          <cell r="M471">
            <v>7.69230769230769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30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20</v>
          </cell>
          <cell r="AI471">
            <v>0</v>
          </cell>
          <cell r="AJ471">
            <v>30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30</v>
          </cell>
        </row>
        <row r="471">
          <cell r="AU471">
            <v>0</v>
          </cell>
        </row>
        <row r="471">
          <cell r="AX471">
            <v>25</v>
          </cell>
        </row>
        <row r="472">
          <cell r="B472" t="str">
            <v>合计：</v>
          </cell>
          <cell r="C472" t="str">
            <v>针车B6线</v>
          </cell>
          <cell r="D472">
            <v>19</v>
          </cell>
        </row>
        <row r="472">
          <cell r="L472">
            <v>3800</v>
          </cell>
          <cell r="M472">
            <v>146.153846153846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570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20</v>
          </cell>
          <cell r="AI472">
            <v>0</v>
          </cell>
          <cell r="AJ472">
            <v>30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570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474</v>
          </cell>
        </row>
        <row r="473">
          <cell r="B473">
            <v>1206</v>
          </cell>
          <cell r="C473" t="str">
            <v>ជឹម វ៉ាន់រី</v>
          </cell>
          <cell r="D473" t="str">
            <v>CHOEM VANRY</v>
          </cell>
          <cell r="E473">
            <v>44453</v>
          </cell>
          <cell r="F473" t="str">
            <v>090947461</v>
          </cell>
          <cell r="G473">
            <v>37431</v>
          </cell>
          <cell r="H473" t="str">
            <v>F</v>
          </cell>
          <cell r="I473" t="str">
            <v>针车B7线</v>
          </cell>
          <cell r="J473">
            <v>0</v>
          </cell>
          <cell r="K473">
            <v>0</v>
          </cell>
          <cell r="L473">
            <v>200</v>
          </cell>
          <cell r="M473">
            <v>7.69230769230769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30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30</v>
          </cell>
        </row>
        <row r="473">
          <cell r="AU473">
            <v>0</v>
          </cell>
        </row>
        <row r="473">
          <cell r="AX473">
            <v>25</v>
          </cell>
        </row>
        <row r="474">
          <cell r="B474">
            <v>1231</v>
          </cell>
          <cell r="C474" t="str">
            <v>កើត ចាន់ដារ៉ា</v>
          </cell>
          <cell r="D474" t="str">
            <v>KOEUTH CHANDARA</v>
          </cell>
          <cell r="E474">
            <v>44482</v>
          </cell>
          <cell r="F474" t="str">
            <v>090622789</v>
          </cell>
          <cell r="G474">
            <v>34469</v>
          </cell>
          <cell r="H474" t="str">
            <v>F</v>
          </cell>
          <cell r="I474" t="str">
            <v>针车B7线</v>
          </cell>
          <cell r="J474">
            <v>0</v>
          </cell>
          <cell r="K474">
            <v>0</v>
          </cell>
          <cell r="L474">
            <v>200</v>
          </cell>
          <cell r="M474">
            <v>7.69230769230769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30</v>
          </cell>
        </row>
        <row r="474">
          <cell r="AU474">
            <v>0</v>
          </cell>
        </row>
        <row r="474">
          <cell r="AX474">
            <v>25</v>
          </cell>
        </row>
        <row r="475">
          <cell r="B475">
            <v>1207</v>
          </cell>
          <cell r="C475" t="str">
            <v>ហែម សារ៉ាប់</v>
          </cell>
          <cell r="D475" t="str">
            <v>HEM SARAB</v>
          </cell>
          <cell r="E475">
            <v>44453</v>
          </cell>
          <cell r="F475" t="str">
            <v>090947156</v>
          </cell>
          <cell r="G475">
            <v>37721</v>
          </cell>
          <cell r="H475" t="str">
            <v>F</v>
          </cell>
          <cell r="I475" t="str">
            <v>针车B7线</v>
          </cell>
          <cell r="J475">
            <v>0</v>
          </cell>
          <cell r="K475">
            <v>0</v>
          </cell>
          <cell r="L475">
            <v>200</v>
          </cell>
          <cell r="M475">
            <v>7.69230769230769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30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30</v>
          </cell>
        </row>
        <row r="475">
          <cell r="AU475">
            <v>0</v>
          </cell>
        </row>
        <row r="475">
          <cell r="AX475">
            <v>25</v>
          </cell>
        </row>
        <row r="476">
          <cell r="B476">
            <v>1276</v>
          </cell>
          <cell r="C476" t="str">
            <v>អ៊ួន សុខុន</v>
          </cell>
          <cell r="D476" t="str">
            <v>UON SAKHON</v>
          </cell>
          <cell r="E476">
            <v>44482</v>
          </cell>
          <cell r="F476" t="str">
            <v>090706514</v>
          </cell>
          <cell r="G476">
            <v>31848</v>
          </cell>
          <cell r="H476" t="str">
            <v>F</v>
          </cell>
          <cell r="I476" t="str">
            <v>针车B7线</v>
          </cell>
          <cell r="J476">
            <v>1</v>
          </cell>
          <cell r="K476">
            <v>1</v>
          </cell>
          <cell r="L476">
            <v>200</v>
          </cell>
          <cell r="M476">
            <v>7.69230769230769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30</v>
          </cell>
        </row>
        <row r="476">
          <cell r="AU476">
            <v>0</v>
          </cell>
        </row>
        <row r="476">
          <cell r="AX476">
            <v>25</v>
          </cell>
        </row>
        <row r="477">
          <cell r="B477">
            <v>1386</v>
          </cell>
          <cell r="C477" t="str">
            <v>នាង សៀកណា</v>
          </cell>
          <cell r="D477" t="str">
            <v>NEANG SIEKNA</v>
          </cell>
          <cell r="E477">
            <v>44530</v>
          </cell>
          <cell r="F477">
            <v>90807788</v>
          </cell>
          <cell r="G477">
            <v>32569</v>
          </cell>
          <cell r="H477" t="str">
            <v>F</v>
          </cell>
          <cell r="I477" t="str">
            <v>针车B7线</v>
          </cell>
          <cell r="J477">
            <v>0</v>
          </cell>
          <cell r="K477">
            <v>0</v>
          </cell>
          <cell r="L477">
            <v>200</v>
          </cell>
          <cell r="M477">
            <v>7.69230769230769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30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30</v>
          </cell>
        </row>
        <row r="477">
          <cell r="AU477">
            <v>0</v>
          </cell>
        </row>
        <row r="477">
          <cell r="AX477">
            <v>25</v>
          </cell>
        </row>
        <row r="478">
          <cell r="B478">
            <v>416</v>
          </cell>
          <cell r="C478" t="str">
            <v>ភិន កេត</v>
          </cell>
          <cell r="D478" t="str">
            <v>PHIN KET</v>
          </cell>
          <cell r="E478">
            <v>44118</v>
          </cell>
          <cell r="F478" t="str">
            <v>090609667</v>
          </cell>
          <cell r="G478">
            <v>35219</v>
          </cell>
          <cell r="H478" t="str">
            <v>F</v>
          </cell>
          <cell r="I478" t="str">
            <v>针车B7线</v>
          </cell>
          <cell r="J478">
            <v>0</v>
          </cell>
          <cell r="K478">
            <v>1</v>
          </cell>
          <cell r="L478">
            <v>200</v>
          </cell>
          <cell r="M478">
            <v>7.69230769230769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30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30</v>
          </cell>
        </row>
        <row r="478">
          <cell r="AU478">
            <v>0</v>
          </cell>
        </row>
        <row r="478">
          <cell r="AX478">
            <v>25</v>
          </cell>
        </row>
        <row r="479">
          <cell r="B479">
            <v>1451</v>
          </cell>
          <cell r="C479" t="str">
            <v>ពិន​ បញ្ញា</v>
          </cell>
          <cell r="D479" t="str">
            <v>PIN PANHA</v>
          </cell>
          <cell r="E479">
            <v>44551</v>
          </cell>
          <cell r="F479">
            <v>90954082</v>
          </cell>
          <cell r="G479">
            <v>33798</v>
          </cell>
          <cell r="H479" t="str">
            <v>F</v>
          </cell>
          <cell r="I479" t="str">
            <v>针车B7线</v>
          </cell>
          <cell r="J479">
            <v>0</v>
          </cell>
          <cell r="K479">
            <v>0</v>
          </cell>
          <cell r="L479">
            <v>200</v>
          </cell>
          <cell r="M479">
            <v>7.69230769230769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30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30</v>
          </cell>
        </row>
        <row r="479">
          <cell r="AU479">
            <v>0</v>
          </cell>
        </row>
        <row r="479">
          <cell r="AX479">
            <v>25</v>
          </cell>
        </row>
        <row r="480">
          <cell r="B480">
            <v>1546</v>
          </cell>
          <cell r="C480" t="str">
            <v>ទុំ សេដ្ឋា</v>
          </cell>
          <cell r="D480" t="str">
            <v>TUM SETHA</v>
          </cell>
          <cell r="E480">
            <v>44564</v>
          </cell>
          <cell r="F480">
            <v>90893890</v>
          </cell>
          <cell r="G480">
            <v>30670</v>
          </cell>
          <cell r="H480" t="str">
            <v>F</v>
          </cell>
          <cell r="I480" t="str">
            <v>针车B7线</v>
          </cell>
          <cell r="J480">
            <v>0</v>
          </cell>
          <cell r="K480">
            <v>0</v>
          </cell>
          <cell r="L480">
            <v>200</v>
          </cell>
          <cell r="M480">
            <v>7.69230769230769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30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30</v>
          </cell>
        </row>
        <row r="480">
          <cell r="AU480">
            <v>0</v>
          </cell>
        </row>
        <row r="480">
          <cell r="AX480">
            <v>25</v>
          </cell>
        </row>
        <row r="481">
          <cell r="B481">
            <v>2268</v>
          </cell>
          <cell r="C481" t="str">
            <v>មាស សុខសោភា</v>
          </cell>
          <cell r="D481" t="str">
            <v>MEAS SOKSOPHEA</v>
          </cell>
          <cell r="E481">
            <v>44818</v>
          </cell>
          <cell r="F481" t="str">
            <v>090907710</v>
          </cell>
          <cell r="G481">
            <v>36896</v>
          </cell>
          <cell r="H481" t="str">
            <v>F</v>
          </cell>
          <cell r="I481" t="str">
            <v>针车B7线</v>
          </cell>
          <cell r="J481">
            <v>0</v>
          </cell>
          <cell r="K481">
            <v>0</v>
          </cell>
          <cell r="L481">
            <v>200</v>
          </cell>
          <cell r="M481">
            <v>7.69230769230769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30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30</v>
          </cell>
        </row>
        <row r="481">
          <cell r="AU481">
            <v>0</v>
          </cell>
        </row>
        <row r="481">
          <cell r="AX481">
            <v>25</v>
          </cell>
        </row>
        <row r="482">
          <cell r="B482">
            <v>2270</v>
          </cell>
          <cell r="C482" t="str">
            <v>សុក​ នាង</v>
          </cell>
          <cell r="D482" t="str">
            <v>SOK NEANG</v>
          </cell>
          <cell r="E482">
            <v>44819</v>
          </cell>
          <cell r="F482" t="str">
            <v>090738604</v>
          </cell>
          <cell r="G482">
            <v>30990</v>
          </cell>
          <cell r="H482" t="str">
            <v>F</v>
          </cell>
          <cell r="I482" t="str">
            <v>针车B7线</v>
          </cell>
          <cell r="J482">
            <v>0</v>
          </cell>
          <cell r="K482">
            <v>0</v>
          </cell>
          <cell r="L482">
            <v>200</v>
          </cell>
          <cell r="M482">
            <v>7.69230769230769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30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30</v>
          </cell>
        </row>
        <row r="482">
          <cell r="AU482">
            <v>0</v>
          </cell>
        </row>
        <row r="482">
          <cell r="AX482">
            <v>25</v>
          </cell>
        </row>
        <row r="483">
          <cell r="B483">
            <v>2271</v>
          </cell>
          <cell r="C483" t="str">
            <v>កើត សួស្ដី</v>
          </cell>
          <cell r="D483" t="str">
            <v>KOEUT SOUSDEY</v>
          </cell>
          <cell r="E483">
            <v>44820</v>
          </cell>
          <cell r="F483" t="str">
            <v>090848781</v>
          </cell>
          <cell r="G483">
            <v>29348</v>
          </cell>
          <cell r="H483" t="str">
            <v>F</v>
          </cell>
          <cell r="I483" t="str">
            <v>针车B7线</v>
          </cell>
          <cell r="J483">
            <v>0</v>
          </cell>
          <cell r="K483">
            <v>0</v>
          </cell>
          <cell r="L483">
            <v>200</v>
          </cell>
          <cell r="M483">
            <v>7.69230769230769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30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30</v>
          </cell>
        </row>
        <row r="483">
          <cell r="AU483">
            <v>0</v>
          </cell>
        </row>
        <row r="483">
          <cell r="AX483">
            <v>25</v>
          </cell>
        </row>
        <row r="484">
          <cell r="B484">
            <v>1556</v>
          </cell>
          <cell r="C484" t="str">
            <v>ផាត​ ស្រីពេជ</v>
          </cell>
          <cell r="D484" t="str">
            <v>PHAT SREYPICH</v>
          </cell>
          <cell r="E484">
            <v>44565</v>
          </cell>
          <cell r="F484">
            <v>90957055</v>
          </cell>
          <cell r="G484">
            <v>37983</v>
          </cell>
          <cell r="H484" t="str">
            <v>F</v>
          </cell>
          <cell r="I484" t="str">
            <v>针车B7线</v>
          </cell>
          <cell r="J484">
            <v>0</v>
          </cell>
          <cell r="K484">
            <v>0</v>
          </cell>
          <cell r="L484">
            <v>200</v>
          </cell>
          <cell r="M484">
            <v>7.69230769230769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30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30</v>
          </cell>
        </row>
        <row r="484">
          <cell r="AU484">
            <v>0</v>
          </cell>
        </row>
        <row r="484">
          <cell r="AX484">
            <v>25</v>
          </cell>
        </row>
        <row r="485">
          <cell r="B485">
            <v>1280</v>
          </cell>
          <cell r="C485" t="str">
            <v>ប៊ូ បូផា</v>
          </cell>
          <cell r="D485" t="str">
            <v>BOU BOPHA</v>
          </cell>
          <cell r="E485">
            <v>44488</v>
          </cell>
          <cell r="F485" t="str">
            <v>090911741</v>
          </cell>
          <cell r="G485">
            <v>31481</v>
          </cell>
          <cell r="H485" t="str">
            <v>F</v>
          </cell>
          <cell r="I485" t="str">
            <v>针车B7线</v>
          </cell>
          <cell r="J485">
            <v>0</v>
          </cell>
          <cell r="K485">
            <v>0</v>
          </cell>
          <cell r="L485">
            <v>200</v>
          </cell>
          <cell r="M485">
            <v>7.69230769230769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30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30</v>
          </cell>
        </row>
        <row r="485">
          <cell r="AU485">
            <v>0</v>
          </cell>
        </row>
        <row r="485">
          <cell r="AX485">
            <v>25</v>
          </cell>
        </row>
        <row r="486">
          <cell r="B486">
            <v>1545</v>
          </cell>
          <cell r="C486" t="str">
            <v>នួន សាវី</v>
          </cell>
          <cell r="D486" t="str">
            <v>NUON SAVY</v>
          </cell>
          <cell r="E486">
            <v>44565</v>
          </cell>
          <cell r="F486">
            <v>90694324</v>
          </cell>
          <cell r="G486">
            <v>30286</v>
          </cell>
          <cell r="H486" t="str">
            <v>M</v>
          </cell>
          <cell r="I486" t="str">
            <v>针车B7线</v>
          </cell>
          <cell r="J486">
            <v>0</v>
          </cell>
          <cell r="K486">
            <v>0</v>
          </cell>
          <cell r="L486">
            <v>200</v>
          </cell>
          <cell r="M486">
            <v>7.69230769230769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30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30</v>
          </cell>
        </row>
        <row r="486">
          <cell r="AU486">
            <v>0</v>
          </cell>
        </row>
        <row r="486">
          <cell r="AX486">
            <v>25</v>
          </cell>
        </row>
        <row r="487">
          <cell r="B487">
            <v>1371</v>
          </cell>
          <cell r="C487" t="str">
            <v>ផន ម៉ាឡៃ</v>
          </cell>
          <cell r="D487" t="str">
            <v>PHORN MALAI</v>
          </cell>
          <cell r="E487">
            <v>44525</v>
          </cell>
          <cell r="F487">
            <v>90705746</v>
          </cell>
          <cell r="G487">
            <v>30756</v>
          </cell>
          <cell r="H487" t="str">
            <v>F</v>
          </cell>
          <cell r="I487" t="str">
            <v>针车B7线</v>
          </cell>
          <cell r="J487">
            <v>0</v>
          </cell>
          <cell r="K487">
            <v>0</v>
          </cell>
          <cell r="L487">
            <v>200</v>
          </cell>
          <cell r="M487">
            <v>7.69230769230769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30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30</v>
          </cell>
        </row>
        <row r="487">
          <cell r="AU487">
            <v>0</v>
          </cell>
        </row>
        <row r="487">
          <cell r="AX487">
            <v>25</v>
          </cell>
        </row>
        <row r="488">
          <cell r="B488">
            <v>895</v>
          </cell>
          <cell r="C488" t="str">
            <v>ខ្លូត ថាវី</v>
          </cell>
          <cell r="D488" t="str">
            <v>KHLOT THAVY</v>
          </cell>
          <cell r="E488">
            <v>44320</v>
          </cell>
          <cell r="F488" t="str">
            <v>090482991</v>
          </cell>
          <cell r="G488">
            <v>30996</v>
          </cell>
          <cell r="H488" t="str">
            <v>F</v>
          </cell>
          <cell r="I488" t="str">
            <v>针车B7线班长</v>
          </cell>
          <cell r="J488">
            <v>0</v>
          </cell>
          <cell r="K488">
            <v>0</v>
          </cell>
          <cell r="L488">
            <v>200</v>
          </cell>
          <cell r="M488">
            <v>7.69230769230769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30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30</v>
          </cell>
          <cell r="AI488">
            <v>0</v>
          </cell>
          <cell r="AJ488">
            <v>40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30</v>
          </cell>
        </row>
        <row r="488">
          <cell r="AU488">
            <v>0</v>
          </cell>
        </row>
        <row r="488">
          <cell r="AX488">
            <v>25</v>
          </cell>
        </row>
        <row r="489">
          <cell r="B489">
            <v>323</v>
          </cell>
          <cell r="C489" t="str">
            <v>ផាង ផារី</v>
          </cell>
          <cell r="D489" t="str">
            <v>PHANG PHARY</v>
          </cell>
          <cell r="E489">
            <v>44109</v>
          </cell>
          <cell r="F489" t="str">
            <v>090778501</v>
          </cell>
          <cell r="G489">
            <v>34196</v>
          </cell>
          <cell r="H489" t="str">
            <v>F</v>
          </cell>
          <cell r="I489" t="str">
            <v>针车B课副课长</v>
          </cell>
          <cell r="J489">
            <v>0</v>
          </cell>
          <cell r="K489">
            <v>2</v>
          </cell>
          <cell r="L489">
            <v>200</v>
          </cell>
          <cell r="M489">
            <v>7.69230769230769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30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50</v>
          </cell>
          <cell r="AI489">
            <v>0</v>
          </cell>
          <cell r="AJ489">
            <v>100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30</v>
          </cell>
        </row>
        <row r="489">
          <cell r="AU489">
            <v>0</v>
          </cell>
        </row>
        <row r="489">
          <cell r="AX489">
            <v>25</v>
          </cell>
        </row>
        <row r="490">
          <cell r="B490" t="str">
            <v>合计：</v>
          </cell>
          <cell r="C490" t="str">
            <v>针车B7线</v>
          </cell>
          <cell r="D490">
            <v>17</v>
          </cell>
        </row>
        <row r="490">
          <cell r="L490">
            <v>3400</v>
          </cell>
          <cell r="M490">
            <v>130.769230769231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510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80</v>
          </cell>
          <cell r="AI490">
            <v>0</v>
          </cell>
          <cell r="AJ490">
            <v>140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510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425</v>
          </cell>
        </row>
        <row r="491">
          <cell r="L491">
            <v>90700</v>
          </cell>
          <cell r="M491">
            <v>3488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13590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1255</v>
          </cell>
          <cell r="AI491">
            <v>0</v>
          </cell>
          <cell r="AJ491">
            <v>1715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13590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9562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引用数据库"/>
      <sheetName val="办公室"/>
      <sheetName val="Sheet1"/>
      <sheetName val="Sheet2"/>
      <sheetName val="Sheet3"/>
    </sheetNames>
    <sheetDataSet>
      <sheetData sheetId="0"/>
      <sheetData sheetId="1">
        <row r="1">
          <cell r="J1">
            <v>45113.5827546296</v>
          </cell>
        </row>
        <row r="1">
          <cell r="M1" t="str">
            <v>柬埔寨来克（2023年）考勤表</v>
          </cell>
        </row>
        <row r="1">
          <cell r="AI1" t="str">
            <v>当月天数：</v>
          </cell>
        </row>
        <row r="1">
          <cell r="AL1">
            <v>30</v>
          </cell>
          <cell r="AM1" t="str">
            <v>天</v>
          </cell>
        </row>
        <row r="2">
          <cell r="AE2" t="str">
            <v>选择年月</v>
          </cell>
        </row>
        <row r="2">
          <cell r="AH2">
            <v>2023</v>
          </cell>
        </row>
        <row r="2">
          <cell r="AK2" t="str">
            <v>年</v>
          </cell>
          <cell r="AL2">
            <v>6</v>
          </cell>
          <cell r="AM2" t="str">
            <v>月份</v>
          </cell>
        </row>
        <row r="4">
          <cell r="B4" t="str">
            <v>工号</v>
          </cell>
          <cell r="C4" t="str">
            <v>                                                   
     姓名              进厂日期        </v>
          </cell>
        </row>
        <row r="4">
          <cell r="F4" t="str">
            <v>四</v>
          </cell>
          <cell r="G4" t="str">
            <v>五</v>
          </cell>
          <cell r="H4" t="str">
            <v>六</v>
          </cell>
          <cell r="I4" t="str">
            <v>日</v>
          </cell>
          <cell r="J4" t="str">
            <v>一</v>
          </cell>
          <cell r="K4" t="str">
            <v>二</v>
          </cell>
          <cell r="L4" t="str">
            <v>三</v>
          </cell>
          <cell r="M4" t="str">
            <v>四</v>
          </cell>
          <cell r="N4" t="str">
            <v>五</v>
          </cell>
          <cell r="O4" t="str">
            <v>六</v>
          </cell>
          <cell r="P4" t="str">
            <v>日</v>
          </cell>
          <cell r="Q4" t="str">
            <v>一</v>
          </cell>
          <cell r="R4" t="str">
            <v>二</v>
          </cell>
          <cell r="S4" t="str">
            <v>三</v>
          </cell>
          <cell r="T4" t="str">
            <v>四</v>
          </cell>
          <cell r="U4" t="str">
            <v>五</v>
          </cell>
          <cell r="V4" t="str">
            <v>六</v>
          </cell>
          <cell r="W4" t="str">
            <v>日</v>
          </cell>
          <cell r="X4" t="str">
            <v>一</v>
          </cell>
          <cell r="Y4" t="str">
            <v>二</v>
          </cell>
          <cell r="Z4" t="str">
            <v>三</v>
          </cell>
          <cell r="AA4" t="str">
            <v>四</v>
          </cell>
          <cell r="AB4" t="str">
            <v>五</v>
          </cell>
          <cell r="AC4" t="str">
            <v>六</v>
          </cell>
          <cell r="AD4" t="str">
            <v>日</v>
          </cell>
          <cell r="AE4" t="str">
            <v>一</v>
          </cell>
          <cell r="AF4" t="str">
            <v>二</v>
          </cell>
          <cell r="AG4" t="str">
            <v>三</v>
          </cell>
          <cell r="AH4" t="str">
            <v>四</v>
          </cell>
          <cell r="AI4" t="str">
            <v>五</v>
          </cell>
          <cell r="AJ4" t="str">
            <v/>
          </cell>
          <cell r="AK4" t="str">
            <v>合计</v>
          </cell>
        </row>
        <row r="5">
          <cell r="F5">
            <v>45078</v>
          </cell>
          <cell r="G5">
            <v>45079</v>
          </cell>
          <cell r="H5">
            <v>45080</v>
          </cell>
          <cell r="I5">
            <v>45081</v>
          </cell>
          <cell r="J5">
            <v>45082</v>
          </cell>
          <cell r="K5">
            <v>45083</v>
          </cell>
          <cell r="L5">
            <v>45084</v>
          </cell>
          <cell r="M5">
            <v>45085</v>
          </cell>
          <cell r="N5">
            <v>45086</v>
          </cell>
          <cell r="O5">
            <v>45087</v>
          </cell>
          <cell r="P5">
            <v>45088</v>
          </cell>
          <cell r="Q5">
            <v>45089</v>
          </cell>
          <cell r="R5">
            <v>45090</v>
          </cell>
          <cell r="S5">
            <v>45091</v>
          </cell>
          <cell r="T5">
            <v>45092</v>
          </cell>
          <cell r="U5">
            <v>45093</v>
          </cell>
          <cell r="V5">
            <v>45094</v>
          </cell>
          <cell r="W5">
            <v>45095</v>
          </cell>
          <cell r="X5">
            <v>45096</v>
          </cell>
          <cell r="Y5">
            <v>45097</v>
          </cell>
          <cell r="Z5">
            <v>45098</v>
          </cell>
          <cell r="AA5">
            <v>45099</v>
          </cell>
          <cell r="AB5">
            <v>45100</v>
          </cell>
          <cell r="AC5">
            <v>45101</v>
          </cell>
          <cell r="AD5">
            <v>45102</v>
          </cell>
          <cell r="AE5">
            <v>45103</v>
          </cell>
          <cell r="AF5">
            <v>45104</v>
          </cell>
          <cell r="AG5">
            <v>45105</v>
          </cell>
          <cell r="AH5">
            <v>45106</v>
          </cell>
          <cell r="AI5">
            <v>45107</v>
          </cell>
          <cell r="AJ5" t="str">
            <v/>
          </cell>
          <cell r="AK5" t="str">
            <v>考勤</v>
          </cell>
          <cell r="AL5" t="str">
            <v>加班</v>
          </cell>
          <cell r="AM5" t="str">
            <v>事假</v>
          </cell>
          <cell r="AN5" t="str">
            <v>病假</v>
          </cell>
          <cell r="AO5" t="str">
            <v>年假</v>
          </cell>
        </row>
        <row r="6">
          <cell r="B6">
            <v>211</v>
          </cell>
          <cell r="C6" t="str">
            <v>KOV CHANRA</v>
          </cell>
          <cell r="D6">
            <v>44081</v>
          </cell>
          <cell r="E6" t="str">
            <v>上午</v>
          </cell>
          <cell r="F6" t="str">
            <v>√</v>
          </cell>
          <cell r="G6" t="str">
            <v>√</v>
          </cell>
          <cell r="H6" t="str">
            <v>√</v>
          </cell>
        </row>
        <row r="6">
          <cell r="J6" t="str">
            <v>√</v>
          </cell>
          <cell r="K6" t="str">
            <v>√</v>
          </cell>
          <cell r="L6" t="str">
            <v>√</v>
          </cell>
          <cell r="M6" t="str">
            <v>√</v>
          </cell>
          <cell r="N6" t="str">
            <v>√</v>
          </cell>
          <cell r="O6" t="str">
            <v>√</v>
          </cell>
        </row>
        <row r="6">
          <cell r="Q6" t="str">
            <v>√</v>
          </cell>
          <cell r="R6" t="str">
            <v>√</v>
          </cell>
          <cell r="S6" t="str">
            <v>√</v>
          </cell>
          <cell r="T6" t="str">
            <v>√</v>
          </cell>
          <cell r="U6" t="str">
            <v>√</v>
          </cell>
          <cell r="V6" t="str">
            <v>√</v>
          </cell>
        </row>
        <row r="6">
          <cell r="X6" t="str">
            <v>√</v>
          </cell>
          <cell r="Y6" t="str">
            <v>√</v>
          </cell>
          <cell r="Z6" t="str">
            <v>√</v>
          </cell>
          <cell r="AA6" t="str">
            <v>√</v>
          </cell>
          <cell r="AB6" t="str">
            <v>√</v>
          </cell>
          <cell r="AC6" t="str">
            <v>√</v>
          </cell>
        </row>
        <row r="6">
          <cell r="AE6" t="str">
            <v>√</v>
          </cell>
          <cell r="AF6" t="str">
            <v>√</v>
          </cell>
          <cell r="AG6" t="str">
            <v>√</v>
          </cell>
          <cell r="AH6" t="str">
            <v>√</v>
          </cell>
          <cell r="AI6" t="str">
            <v>√</v>
          </cell>
        </row>
        <row r="6">
          <cell r="AK6">
            <v>26</v>
          </cell>
          <cell r="AL6">
            <v>3</v>
          </cell>
          <cell r="AM6">
            <v>0</v>
          </cell>
          <cell r="AN6">
            <v>0</v>
          </cell>
          <cell r="AO6">
            <v>0</v>
          </cell>
        </row>
        <row r="7">
          <cell r="E7" t="str">
            <v>下午</v>
          </cell>
          <cell r="F7" t="str">
            <v>√</v>
          </cell>
          <cell r="G7" t="str">
            <v>√</v>
          </cell>
          <cell r="H7" t="str">
            <v>√</v>
          </cell>
        </row>
        <row r="7">
          <cell r="J7" t="str">
            <v>√</v>
          </cell>
          <cell r="K7" t="str">
            <v>√</v>
          </cell>
          <cell r="L7" t="str">
            <v>√</v>
          </cell>
          <cell r="M7" t="str">
            <v>√</v>
          </cell>
          <cell r="N7" t="str">
            <v>√</v>
          </cell>
          <cell r="O7" t="str">
            <v>√</v>
          </cell>
        </row>
        <row r="7">
          <cell r="Q7" t="str">
            <v>√</v>
          </cell>
          <cell r="R7" t="str">
            <v>√</v>
          </cell>
          <cell r="S7" t="str">
            <v>√</v>
          </cell>
          <cell r="T7" t="str">
            <v>√</v>
          </cell>
          <cell r="U7" t="str">
            <v>√</v>
          </cell>
          <cell r="V7" t="str">
            <v>√</v>
          </cell>
        </row>
        <row r="7">
          <cell r="X7" t="str">
            <v>√</v>
          </cell>
          <cell r="Y7" t="str">
            <v>√</v>
          </cell>
          <cell r="Z7" t="str">
            <v>√</v>
          </cell>
          <cell r="AA7" t="str">
            <v>√</v>
          </cell>
          <cell r="AB7" t="str">
            <v>√</v>
          </cell>
          <cell r="AC7" t="str">
            <v>√</v>
          </cell>
        </row>
        <row r="7">
          <cell r="AE7" t="str">
            <v>√</v>
          </cell>
          <cell r="AF7" t="str">
            <v>√</v>
          </cell>
          <cell r="AG7" t="str">
            <v>√</v>
          </cell>
          <cell r="AH7" t="str">
            <v>√</v>
          </cell>
          <cell r="AI7" t="str">
            <v>√</v>
          </cell>
        </row>
        <row r="8">
          <cell r="E8" t="str">
            <v>加班</v>
          </cell>
        </row>
        <row r="8">
          <cell r="R8">
            <v>3</v>
          </cell>
        </row>
        <row r="9">
          <cell r="B9">
            <v>218</v>
          </cell>
          <cell r="C9" t="str">
            <v>EN SOPHA</v>
          </cell>
          <cell r="D9">
            <v>44081</v>
          </cell>
          <cell r="E9" t="str">
            <v>上午</v>
          </cell>
          <cell r="F9" t="str">
            <v>√</v>
          </cell>
          <cell r="G9" t="str">
            <v>√</v>
          </cell>
          <cell r="H9" t="str">
            <v>√</v>
          </cell>
        </row>
        <row r="9">
          <cell r="J9" t="str">
            <v>√</v>
          </cell>
          <cell r="K9" t="str">
            <v>√</v>
          </cell>
          <cell r="L9" t="str">
            <v>√</v>
          </cell>
          <cell r="M9" t="str">
            <v>√</v>
          </cell>
          <cell r="N9" t="str">
            <v>√</v>
          </cell>
          <cell r="O9" t="str">
            <v>√</v>
          </cell>
        </row>
        <row r="9">
          <cell r="Q9" t="str">
            <v>√</v>
          </cell>
          <cell r="R9" t="str">
            <v>√</v>
          </cell>
          <cell r="S9" t="str">
            <v>√</v>
          </cell>
          <cell r="T9" t="str">
            <v>√</v>
          </cell>
          <cell r="U9" t="str">
            <v>√</v>
          </cell>
          <cell r="V9" t="str">
            <v>√</v>
          </cell>
        </row>
        <row r="9">
          <cell r="X9" t="str">
            <v>√</v>
          </cell>
          <cell r="Y9" t="str">
            <v>√</v>
          </cell>
          <cell r="Z9" t="str">
            <v>√</v>
          </cell>
          <cell r="AA9" t="str">
            <v>√</v>
          </cell>
          <cell r="AB9" t="str">
            <v>√</v>
          </cell>
          <cell r="AC9" t="str">
            <v>√</v>
          </cell>
        </row>
        <row r="9">
          <cell r="AE9" t="str">
            <v>√</v>
          </cell>
          <cell r="AF9" t="str">
            <v>√</v>
          </cell>
          <cell r="AG9" t="str">
            <v>√</v>
          </cell>
          <cell r="AH9" t="str">
            <v>√</v>
          </cell>
          <cell r="AI9" t="str">
            <v>√</v>
          </cell>
        </row>
        <row r="9">
          <cell r="AK9">
            <v>26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E10" t="str">
            <v>下午</v>
          </cell>
          <cell r="F10" t="str">
            <v>√</v>
          </cell>
          <cell r="G10" t="str">
            <v>√</v>
          </cell>
          <cell r="H10" t="str">
            <v>√</v>
          </cell>
        </row>
        <row r="10">
          <cell r="J10" t="str">
            <v>√</v>
          </cell>
          <cell r="K10" t="str">
            <v>√</v>
          </cell>
          <cell r="L10" t="str">
            <v>√</v>
          </cell>
          <cell r="M10" t="str">
            <v>√</v>
          </cell>
          <cell r="N10" t="str">
            <v>√</v>
          </cell>
          <cell r="O10" t="str">
            <v>√</v>
          </cell>
        </row>
        <row r="10">
          <cell r="Q10" t="str">
            <v>√</v>
          </cell>
          <cell r="R10" t="str">
            <v>√</v>
          </cell>
          <cell r="S10" t="str">
            <v>√</v>
          </cell>
          <cell r="T10" t="str">
            <v>√</v>
          </cell>
          <cell r="U10" t="str">
            <v>√</v>
          </cell>
          <cell r="V10" t="str">
            <v>√</v>
          </cell>
        </row>
        <row r="10">
          <cell r="X10" t="str">
            <v>√</v>
          </cell>
          <cell r="Y10" t="str">
            <v>√</v>
          </cell>
          <cell r="Z10" t="str">
            <v>√</v>
          </cell>
          <cell r="AA10" t="str">
            <v>√</v>
          </cell>
          <cell r="AB10" t="str">
            <v>√</v>
          </cell>
          <cell r="AC10" t="str">
            <v>√</v>
          </cell>
        </row>
        <row r="10">
          <cell r="AE10" t="str">
            <v>√</v>
          </cell>
          <cell r="AF10" t="str">
            <v>√</v>
          </cell>
          <cell r="AG10" t="str">
            <v>√</v>
          </cell>
          <cell r="AH10" t="str">
            <v>√</v>
          </cell>
          <cell r="AI10" t="str">
            <v>√</v>
          </cell>
        </row>
        <row r="11">
          <cell r="E11" t="str">
            <v>加班</v>
          </cell>
        </row>
        <row r="12">
          <cell r="B12">
            <v>472</v>
          </cell>
          <cell r="C12" t="str">
            <v>SIN VISARETH</v>
          </cell>
          <cell r="D12">
            <v>44131</v>
          </cell>
          <cell r="E12" t="str">
            <v>上午</v>
          </cell>
          <cell r="F12" t="str">
            <v>√</v>
          </cell>
          <cell r="G12" t="str">
            <v>√</v>
          </cell>
          <cell r="H12" t="str">
            <v>√</v>
          </cell>
        </row>
        <row r="12">
          <cell r="J12" t="str">
            <v>√</v>
          </cell>
          <cell r="K12" t="str">
            <v>√</v>
          </cell>
          <cell r="L12" t="str">
            <v>√</v>
          </cell>
          <cell r="M12" t="str">
            <v>√</v>
          </cell>
          <cell r="N12" t="str">
            <v>√</v>
          </cell>
          <cell r="O12" t="str">
            <v>√</v>
          </cell>
        </row>
        <row r="12">
          <cell r="Q12" t="str">
            <v>√</v>
          </cell>
          <cell r="R12" t="str">
            <v>√</v>
          </cell>
          <cell r="S12" t="str">
            <v>√</v>
          </cell>
          <cell r="T12" t="str">
            <v>√</v>
          </cell>
          <cell r="U12" t="str">
            <v>√</v>
          </cell>
          <cell r="V12" t="str">
            <v>√</v>
          </cell>
        </row>
        <row r="12">
          <cell r="X12" t="str">
            <v>√</v>
          </cell>
          <cell r="Y12" t="str">
            <v>√</v>
          </cell>
          <cell r="Z12" t="str">
            <v>√</v>
          </cell>
          <cell r="AA12" t="str">
            <v>√</v>
          </cell>
          <cell r="AB12" t="str">
            <v>√</v>
          </cell>
          <cell r="AC12" t="str">
            <v>√</v>
          </cell>
        </row>
        <row r="12">
          <cell r="AE12" t="str">
            <v>√</v>
          </cell>
          <cell r="AF12" t="str">
            <v>√</v>
          </cell>
          <cell r="AG12" t="str">
            <v>√</v>
          </cell>
          <cell r="AH12" t="str">
            <v>√</v>
          </cell>
          <cell r="AI12" t="str">
            <v>√</v>
          </cell>
        </row>
        <row r="12">
          <cell r="AK12">
            <v>26</v>
          </cell>
          <cell r="AL12">
            <v>3</v>
          </cell>
          <cell r="AM12">
            <v>0</v>
          </cell>
          <cell r="AN12">
            <v>0</v>
          </cell>
          <cell r="AO12">
            <v>0</v>
          </cell>
        </row>
        <row r="13">
          <cell r="E13" t="str">
            <v>下午</v>
          </cell>
          <cell r="F13" t="str">
            <v>√</v>
          </cell>
          <cell r="G13" t="str">
            <v>√</v>
          </cell>
          <cell r="H13" t="str">
            <v>√</v>
          </cell>
        </row>
        <row r="13">
          <cell r="J13" t="str">
            <v>√</v>
          </cell>
          <cell r="K13" t="str">
            <v>√</v>
          </cell>
          <cell r="L13" t="str">
            <v>√</v>
          </cell>
          <cell r="M13" t="str">
            <v>√</v>
          </cell>
          <cell r="N13" t="str">
            <v>√</v>
          </cell>
          <cell r="O13" t="str">
            <v>√</v>
          </cell>
        </row>
        <row r="13">
          <cell r="Q13" t="str">
            <v>√</v>
          </cell>
          <cell r="R13" t="str">
            <v>√</v>
          </cell>
          <cell r="S13" t="str">
            <v>√</v>
          </cell>
          <cell r="T13" t="str">
            <v>√</v>
          </cell>
          <cell r="U13" t="str">
            <v>√</v>
          </cell>
          <cell r="V13" t="str">
            <v>√</v>
          </cell>
        </row>
        <row r="13">
          <cell r="X13" t="str">
            <v>√</v>
          </cell>
          <cell r="Y13" t="str">
            <v>√</v>
          </cell>
          <cell r="Z13" t="str">
            <v>√</v>
          </cell>
          <cell r="AA13" t="str">
            <v>√</v>
          </cell>
          <cell r="AB13" t="str">
            <v>√</v>
          </cell>
          <cell r="AC13" t="str">
            <v>√</v>
          </cell>
        </row>
        <row r="13">
          <cell r="AE13" t="str">
            <v>√</v>
          </cell>
          <cell r="AF13" t="str">
            <v>√</v>
          </cell>
          <cell r="AG13" t="str">
            <v>√</v>
          </cell>
          <cell r="AH13" t="str">
            <v>√</v>
          </cell>
          <cell r="AI13" t="str">
            <v>√</v>
          </cell>
        </row>
        <row r="14">
          <cell r="E14" t="str">
            <v>加班</v>
          </cell>
        </row>
        <row r="14">
          <cell r="R14">
            <v>3</v>
          </cell>
        </row>
        <row r="15">
          <cell r="B15">
            <v>573</v>
          </cell>
          <cell r="C15" t="str">
            <v>LVEY SREY EM</v>
          </cell>
          <cell r="D15">
            <v>44140</v>
          </cell>
          <cell r="E15" t="str">
            <v>上午</v>
          </cell>
          <cell r="F15" t="str">
            <v>√</v>
          </cell>
          <cell r="G15" t="str">
            <v>√</v>
          </cell>
          <cell r="H15" t="str">
            <v>√</v>
          </cell>
        </row>
        <row r="15">
          <cell r="J15" t="str">
            <v>√</v>
          </cell>
          <cell r="K15" t="str">
            <v>√</v>
          </cell>
          <cell r="L15" t="str">
            <v>√</v>
          </cell>
          <cell r="M15" t="str">
            <v>√</v>
          </cell>
          <cell r="N15" t="str">
            <v>√</v>
          </cell>
          <cell r="O15" t="str">
            <v>√</v>
          </cell>
        </row>
        <row r="15">
          <cell r="Q15" t="str">
            <v>√</v>
          </cell>
          <cell r="R15" t="str">
            <v>√</v>
          </cell>
          <cell r="S15" t="str">
            <v>√</v>
          </cell>
          <cell r="T15" t="str">
            <v>√</v>
          </cell>
          <cell r="U15" t="str">
            <v>√</v>
          </cell>
          <cell r="V15" t="str">
            <v>√</v>
          </cell>
        </row>
        <row r="15">
          <cell r="X15" t="str">
            <v>√</v>
          </cell>
          <cell r="Y15" t="str">
            <v>√</v>
          </cell>
          <cell r="Z15" t="str">
            <v>√</v>
          </cell>
          <cell r="AA15" t="str">
            <v>Δ</v>
          </cell>
          <cell r="AB15" t="str">
            <v>Δ</v>
          </cell>
          <cell r="AC15" t="str">
            <v>Δ</v>
          </cell>
        </row>
        <row r="15">
          <cell r="AE15" t="str">
            <v>√</v>
          </cell>
          <cell r="AF15" t="str">
            <v>√</v>
          </cell>
          <cell r="AG15" t="str">
            <v>√</v>
          </cell>
          <cell r="AH15" t="str">
            <v>√</v>
          </cell>
          <cell r="AI15" t="str">
            <v>√</v>
          </cell>
        </row>
        <row r="15">
          <cell r="AK15">
            <v>23</v>
          </cell>
          <cell r="AL15">
            <v>0</v>
          </cell>
          <cell r="AM15">
            <v>3</v>
          </cell>
          <cell r="AN15">
            <v>0</v>
          </cell>
          <cell r="AO15">
            <v>0</v>
          </cell>
        </row>
        <row r="16">
          <cell r="E16" t="str">
            <v>下午</v>
          </cell>
          <cell r="F16" t="str">
            <v>√</v>
          </cell>
          <cell r="G16" t="str">
            <v>√</v>
          </cell>
          <cell r="H16" t="str">
            <v>√</v>
          </cell>
        </row>
        <row r="16">
          <cell r="J16" t="str">
            <v>√</v>
          </cell>
          <cell r="K16" t="str">
            <v>√</v>
          </cell>
          <cell r="L16" t="str">
            <v>√</v>
          </cell>
          <cell r="M16" t="str">
            <v>√</v>
          </cell>
          <cell r="N16" t="str">
            <v>√</v>
          </cell>
          <cell r="O16" t="str">
            <v>√</v>
          </cell>
        </row>
        <row r="16">
          <cell r="Q16" t="str">
            <v>√</v>
          </cell>
          <cell r="R16" t="str">
            <v>√</v>
          </cell>
          <cell r="S16" t="str">
            <v>√</v>
          </cell>
          <cell r="T16" t="str">
            <v>√</v>
          </cell>
          <cell r="U16" t="str">
            <v>√</v>
          </cell>
          <cell r="V16" t="str">
            <v>√</v>
          </cell>
        </row>
        <row r="16">
          <cell r="X16" t="str">
            <v>√</v>
          </cell>
          <cell r="Y16" t="str">
            <v>√</v>
          </cell>
          <cell r="Z16" t="str">
            <v>√</v>
          </cell>
          <cell r="AA16" t="str">
            <v>Δ</v>
          </cell>
          <cell r="AB16" t="str">
            <v>Δ</v>
          </cell>
          <cell r="AC16" t="str">
            <v>Δ</v>
          </cell>
        </row>
        <row r="16">
          <cell r="AE16" t="str">
            <v>√</v>
          </cell>
          <cell r="AF16" t="str">
            <v>√</v>
          </cell>
          <cell r="AG16" t="str">
            <v>√</v>
          </cell>
          <cell r="AH16" t="str">
            <v>√</v>
          </cell>
          <cell r="AI16" t="str">
            <v>√</v>
          </cell>
        </row>
        <row r="17">
          <cell r="E17" t="str">
            <v>加班</v>
          </cell>
        </row>
        <row r="18">
          <cell r="B18">
            <v>741</v>
          </cell>
          <cell r="C18" t="str">
            <v>LY LEUMSOEUG</v>
          </cell>
          <cell r="D18">
            <v>44228</v>
          </cell>
          <cell r="E18" t="str">
            <v>上午</v>
          </cell>
          <cell r="F18" t="str">
            <v>√</v>
          </cell>
          <cell r="G18" t="str">
            <v>√</v>
          </cell>
          <cell r="H18" t="str">
            <v>√</v>
          </cell>
        </row>
        <row r="18">
          <cell r="J18" t="str">
            <v>√</v>
          </cell>
          <cell r="K18" t="str">
            <v>√</v>
          </cell>
          <cell r="L18" t="str">
            <v>√</v>
          </cell>
          <cell r="M18" t="str">
            <v>√</v>
          </cell>
          <cell r="N18" t="str">
            <v>√</v>
          </cell>
          <cell r="O18" t="str">
            <v>√</v>
          </cell>
        </row>
        <row r="18">
          <cell r="Q18" t="str">
            <v>√</v>
          </cell>
          <cell r="R18" t="str">
            <v>√</v>
          </cell>
          <cell r="S18" t="str">
            <v>√</v>
          </cell>
          <cell r="T18" t="str">
            <v>√</v>
          </cell>
          <cell r="U18" t="str">
            <v>√</v>
          </cell>
          <cell r="V18" t="str">
            <v>√</v>
          </cell>
        </row>
        <row r="18">
          <cell r="X18" t="str">
            <v>√</v>
          </cell>
          <cell r="Y18" t="str">
            <v>√</v>
          </cell>
          <cell r="Z18" t="str">
            <v>√</v>
          </cell>
          <cell r="AA18" t="str">
            <v>√</v>
          </cell>
          <cell r="AB18" t="str">
            <v>√</v>
          </cell>
          <cell r="AC18" t="str">
            <v>√</v>
          </cell>
        </row>
        <row r="18">
          <cell r="AE18" t="str">
            <v>√</v>
          </cell>
          <cell r="AF18" t="str">
            <v>√</v>
          </cell>
          <cell r="AG18" t="str">
            <v>√</v>
          </cell>
          <cell r="AH18" t="str">
            <v>√</v>
          </cell>
          <cell r="AI18" t="str">
            <v>√</v>
          </cell>
        </row>
        <row r="18">
          <cell r="AK18">
            <v>26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E19" t="str">
            <v>下午</v>
          </cell>
          <cell r="F19" t="str">
            <v>√</v>
          </cell>
          <cell r="G19" t="str">
            <v>√</v>
          </cell>
          <cell r="H19" t="str">
            <v>√</v>
          </cell>
        </row>
        <row r="19">
          <cell r="J19" t="str">
            <v>√</v>
          </cell>
          <cell r="K19" t="str">
            <v>√</v>
          </cell>
          <cell r="L19" t="str">
            <v>√</v>
          </cell>
          <cell r="M19" t="str">
            <v>√</v>
          </cell>
          <cell r="N19" t="str">
            <v>√</v>
          </cell>
          <cell r="O19" t="str">
            <v>√</v>
          </cell>
        </row>
        <row r="19">
          <cell r="Q19" t="str">
            <v>√</v>
          </cell>
          <cell r="R19" t="str">
            <v>√</v>
          </cell>
          <cell r="S19" t="str">
            <v>√</v>
          </cell>
          <cell r="T19" t="str">
            <v>√</v>
          </cell>
          <cell r="U19" t="str">
            <v>√</v>
          </cell>
          <cell r="V19" t="str">
            <v>√</v>
          </cell>
        </row>
        <row r="19">
          <cell r="X19" t="str">
            <v>√</v>
          </cell>
          <cell r="Y19" t="str">
            <v>√</v>
          </cell>
          <cell r="Z19" t="str">
            <v>√</v>
          </cell>
          <cell r="AA19" t="str">
            <v>√</v>
          </cell>
          <cell r="AB19" t="str">
            <v>√</v>
          </cell>
          <cell r="AC19" t="str">
            <v>√</v>
          </cell>
        </row>
        <row r="19">
          <cell r="AE19" t="str">
            <v>√</v>
          </cell>
          <cell r="AF19" t="str">
            <v>√</v>
          </cell>
          <cell r="AG19" t="str">
            <v>√</v>
          </cell>
          <cell r="AH19" t="str">
            <v>√</v>
          </cell>
          <cell r="AI19" t="str">
            <v>√</v>
          </cell>
        </row>
        <row r="20">
          <cell r="E20" t="str">
            <v>加班</v>
          </cell>
        </row>
        <row r="21">
          <cell r="B21">
            <v>495</v>
          </cell>
          <cell r="C21" t="str">
            <v>HOUN RACHNA</v>
          </cell>
          <cell r="D21">
            <v>44130</v>
          </cell>
          <cell r="E21" t="str">
            <v>上午</v>
          </cell>
          <cell r="F21" t="str">
            <v>√</v>
          </cell>
          <cell r="G21" t="str">
            <v>√</v>
          </cell>
          <cell r="H21" t="str">
            <v>√</v>
          </cell>
        </row>
        <row r="21">
          <cell r="J21" t="str">
            <v>√</v>
          </cell>
          <cell r="K21" t="str">
            <v>√</v>
          </cell>
          <cell r="L21" t="str">
            <v>√</v>
          </cell>
          <cell r="M21" t="str">
            <v>√</v>
          </cell>
          <cell r="N21" t="str">
            <v>√</v>
          </cell>
          <cell r="O21" t="str">
            <v>√</v>
          </cell>
        </row>
        <row r="21">
          <cell r="Q21" t="str">
            <v>√</v>
          </cell>
          <cell r="R21" t="str">
            <v>√</v>
          </cell>
          <cell r="S21" t="str">
            <v>√</v>
          </cell>
          <cell r="T21" t="str">
            <v>√</v>
          </cell>
          <cell r="U21" t="str">
            <v>√</v>
          </cell>
          <cell r="V21" t="str">
            <v>√</v>
          </cell>
        </row>
        <row r="21">
          <cell r="X21" t="str">
            <v>√</v>
          </cell>
          <cell r="Y21" t="str">
            <v>√</v>
          </cell>
          <cell r="Z21" t="str">
            <v>√</v>
          </cell>
          <cell r="AA21" t="str">
            <v>√</v>
          </cell>
          <cell r="AB21" t="str">
            <v>√</v>
          </cell>
          <cell r="AC21" t="str">
            <v>√</v>
          </cell>
        </row>
        <row r="21">
          <cell r="AE21" t="str">
            <v>◇</v>
          </cell>
          <cell r="AF21" t="str">
            <v>√</v>
          </cell>
          <cell r="AG21" t="str">
            <v>√</v>
          </cell>
          <cell r="AH21" t="str">
            <v>√</v>
          </cell>
          <cell r="AI21" t="str">
            <v>√</v>
          </cell>
        </row>
        <row r="21">
          <cell r="AK21">
            <v>25</v>
          </cell>
          <cell r="AL21">
            <v>27</v>
          </cell>
          <cell r="AM21">
            <v>0</v>
          </cell>
          <cell r="AN21">
            <v>0</v>
          </cell>
          <cell r="AO21">
            <v>1</v>
          </cell>
        </row>
        <row r="22">
          <cell r="E22" t="str">
            <v>下午</v>
          </cell>
          <cell r="F22" t="str">
            <v>√</v>
          </cell>
          <cell r="G22" t="str">
            <v>√</v>
          </cell>
          <cell r="H22" t="str">
            <v>√</v>
          </cell>
        </row>
        <row r="22">
          <cell r="J22" t="str">
            <v>√</v>
          </cell>
          <cell r="K22" t="str">
            <v>√</v>
          </cell>
          <cell r="L22" t="str">
            <v>√</v>
          </cell>
          <cell r="M22" t="str">
            <v>√</v>
          </cell>
          <cell r="N22" t="str">
            <v>√</v>
          </cell>
          <cell r="O22" t="str">
            <v>√</v>
          </cell>
        </row>
        <row r="22">
          <cell r="Q22" t="str">
            <v>√</v>
          </cell>
          <cell r="R22" t="str">
            <v>√</v>
          </cell>
          <cell r="S22" t="str">
            <v>√</v>
          </cell>
          <cell r="T22" t="str">
            <v>√</v>
          </cell>
          <cell r="U22" t="str">
            <v>√</v>
          </cell>
          <cell r="V22" t="str">
            <v>√</v>
          </cell>
        </row>
        <row r="22">
          <cell r="X22" t="str">
            <v>√</v>
          </cell>
          <cell r="Y22" t="str">
            <v>√</v>
          </cell>
          <cell r="Z22" t="str">
            <v>√</v>
          </cell>
          <cell r="AA22" t="str">
            <v>√</v>
          </cell>
          <cell r="AB22" t="str">
            <v>√</v>
          </cell>
          <cell r="AC22" t="str">
            <v>√</v>
          </cell>
        </row>
        <row r="22">
          <cell r="AE22" t="str">
            <v>◇</v>
          </cell>
          <cell r="AF22" t="str">
            <v>√</v>
          </cell>
          <cell r="AG22" t="str">
            <v>√</v>
          </cell>
          <cell r="AH22" t="str">
            <v>√</v>
          </cell>
          <cell r="AI22" t="str">
            <v>√</v>
          </cell>
        </row>
        <row r="23">
          <cell r="E23" t="str">
            <v>加班</v>
          </cell>
        </row>
        <row r="23">
          <cell r="J23">
            <v>12.5</v>
          </cell>
        </row>
        <row r="23">
          <cell r="Q23">
            <v>7</v>
          </cell>
        </row>
        <row r="23">
          <cell r="X23">
            <v>7.5</v>
          </cell>
        </row>
        <row r="24">
          <cell r="B24">
            <v>446</v>
          </cell>
          <cell r="C24" t="str">
            <v>TEP PANHA</v>
          </cell>
          <cell r="D24">
            <v>44125</v>
          </cell>
          <cell r="E24" t="str">
            <v>上午</v>
          </cell>
          <cell r="F24" t="str">
            <v>√</v>
          </cell>
          <cell r="G24" t="str">
            <v>√</v>
          </cell>
          <cell r="H24" t="str">
            <v>√</v>
          </cell>
        </row>
        <row r="24">
          <cell r="J24" t="str">
            <v>√</v>
          </cell>
          <cell r="K24" t="str">
            <v>√</v>
          </cell>
          <cell r="L24" t="str">
            <v>√</v>
          </cell>
          <cell r="M24" t="str">
            <v>√</v>
          </cell>
          <cell r="N24" t="str">
            <v>√</v>
          </cell>
          <cell r="O24" t="str">
            <v>√</v>
          </cell>
        </row>
        <row r="24">
          <cell r="Q24" t="str">
            <v>Δ</v>
          </cell>
          <cell r="R24" t="str">
            <v>√</v>
          </cell>
          <cell r="S24" t="str">
            <v>√</v>
          </cell>
          <cell r="T24" t="str">
            <v>√</v>
          </cell>
          <cell r="U24" t="str">
            <v>√</v>
          </cell>
          <cell r="V24" t="str">
            <v>√</v>
          </cell>
        </row>
        <row r="24">
          <cell r="X24" t="str">
            <v>√</v>
          </cell>
          <cell r="Y24" t="str">
            <v>√</v>
          </cell>
          <cell r="Z24" t="str">
            <v>√</v>
          </cell>
          <cell r="AA24" t="str">
            <v>√</v>
          </cell>
          <cell r="AB24" t="str">
            <v>√</v>
          </cell>
          <cell r="AC24" t="str">
            <v>√</v>
          </cell>
        </row>
        <row r="24">
          <cell r="AE24" t="str">
            <v>√</v>
          </cell>
          <cell r="AF24" t="str">
            <v>√</v>
          </cell>
          <cell r="AG24" t="str">
            <v>√</v>
          </cell>
          <cell r="AH24" t="str">
            <v>√</v>
          </cell>
          <cell r="AI24" t="str">
            <v>√</v>
          </cell>
        </row>
        <row r="24">
          <cell r="AK24">
            <v>25</v>
          </cell>
          <cell r="AL24">
            <v>1</v>
          </cell>
          <cell r="AM24">
            <v>1</v>
          </cell>
          <cell r="AN24">
            <v>0</v>
          </cell>
          <cell r="AO24">
            <v>0</v>
          </cell>
        </row>
        <row r="25">
          <cell r="E25" t="str">
            <v>下午</v>
          </cell>
          <cell r="F25" t="str">
            <v>√</v>
          </cell>
          <cell r="G25" t="str">
            <v>√</v>
          </cell>
          <cell r="H25" t="str">
            <v>√</v>
          </cell>
        </row>
        <row r="25">
          <cell r="J25" t="str">
            <v>√</v>
          </cell>
          <cell r="K25" t="str">
            <v>√</v>
          </cell>
          <cell r="L25" t="str">
            <v>√</v>
          </cell>
          <cell r="M25" t="str">
            <v>√</v>
          </cell>
          <cell r="N25" t="str">
            <v>√</v>
          </cell>
          <cell r="O25" t="str">
            <v>√</v>
          </cell>
        </row>
        <row r="25">
          <cell r="Q25" t="str">
            <v>Δ</v>
          </cell>
          <cell r="R25" t="str">
            <v>√</v>
          </cell>
          <cell r="S25" t="str">
            <v>√</v>
          </cell>
          <cell r="T25" t="str">
            <v>√</v>
          </cell>
          <cell r="U25" t="str">
            <v>√</v>
          </cell>
          <cell r="V25" t="str">
            <v>√</v>
          </cell>
        </row>
        <row r="25">
          <cell r="X25" t="str">
            <v>√</v>
          </cell>
          <cell r="Y25" t="str">
            <v>√</v>
          </cell>
          <cell r="Z25" t="str">
            <v>√</v>
          </cell>
          <cell r="AA25" t="str">
            <v>√</v>
          </cell>
          <cell r="AB25" t="str">
            <v>√</v>
          </cell>
          <cell r="AC25" t="str">
            <v>√</v>
          </cell>
        </row>
        <row r="25">
          <cell r="AE25" t="str">
            <v>√</v>
          </cell>
          <cell r="AF25" t="str">
            <v>√</v>
          </cell>
          <cell r="AG25" t="str">
            <v>√</v>
          </cell>
          <cell r="AH25" t="str">
            <v>√</v>
          </cell>
          <cell r="AI25" t="str">
            <v>√</v>
          </cell>
        </row>
        <row r="26">
          <cell r="E26" t="str">
            <v>加班</v>
          </cell>
        </row>
        <row r="26">
          <cell r="K26">
            <v>1</v>
          </cell>
        </row>
        <row r="27">
          <cell r="B27">
            <v>435</v>
          </cell>
          <cell r="C27" t="str">
            <v>LAK SAMNANG</v>
          </cell>
          <cell r="D27">
            <v>44123</v>
          </cell>
          <cell r="E27" t="str">
            <v>上午</v>
          </cell>
          <cell r="F27" t="str">
            <v>√</v>
          </cell>
          <cell r="G27" t="str">
            <v>√</v>
          </cell>
          <cell r="H27" t="str">
            <v>√</v>
          </cell>
        </row>
        <row r="27">
          <cell r="J27" t="str">
            <v>√</v>
          </cell>
          <cell r="K27" t="str">
            <v>√</v>
          </cell>
          <cell r="L27" t="str">
            <v>√</v>
          </cell>
          <cell r="M27" t="str">
            <v>√</v>
          </cell>
          <cell r="N27" t="str">
            <v>√</v>
          </cell>
          <cell r="O27" t="str">
            <v>√</v>
          </cell>
        </row>
        <row r="27">
          <cell r="Q27" t="str">
            <v>√</v>
          </cell>
          <cell r="R27" t="str">
            <v>×</v>
          </cell>
          <cell r="S27" t="str">
            <v>√</v>
          </cell>
          <cell r="T27" t="str">
            <v>√</v>
          </cell>
          <cell r="U27" t="str">
            <v>√</v>
          </cell>
          <cell r="V27" t="str">
            <v>√</v>
          </cell>
        </row>
        <row r="27">
          <cell r="X27" t="str">
            <v>√</v>
          </cell>
          <cell r="Y27" t="str">
            <v>√</v>
          </cell>
          <cell r="Z27" t="str">
            <v>√</v>
          </cell>
          <cell r="AA27" t="str">
            <v>√</v>
          </cell>
          <cell r="AB27" t="str">
            <v>√</v>
          </cell>
          <cell r="AC27" t="str">
            <v>√</v>
          </cell>
          <cell r="AD27" t="str">
            <v>◆</v>
          </cell>
          <cell r="AE27" t="str">
            <v>√</v>
          </cell>
          <cell r="AF27" t="str">
            <v>√</v>
          </cell>
          <cell r="AG27" t="str">
            <v>√</v>
          </cell>
          <cell r="AH27" t="str">
            <v>√</v>
          </cell>
          <cell r="AI27" t="str">
            <v>√</v>
          </cell>
        </row>
        <row r="27">
          <cell r="AK27">
            <v>25</v>
          </cell>
          <cell r="AL27">
            <v>31</v>
          </cell>
          <cell r="AM27">
            <v>0</v>
          </cell>
          <cell r="AN27">
            <v>0</v>
          </cell>
          <cell r="AO27">
            <v>0</v>
          </cell>
        </row>
        <row r="28">
          <cell r="E28" t="str">
            <v>下午</v>
          </cell>
          <cell r="F28" t="str">
            <v>√</v>
          </cell>
          <cell r="G28" t="str">
            <v>√</v>
          </cell>
          <cell r="H28" t="str">
            <v>√</v>
          </cell>
        </row>
        <row r="28">
          <cell r="J28" t="str">
            <v>√</v>
          </cell>
          <cell r="K28" t="str">
            <v>√</v>
          </cell>
          <cell r="L28" t="str">
            <v>√</v>
          </cell>
          <cell r="M28" t="str">
            <v>√</v>
          </cell>
          <cell r="N28" t="str">
            <v>√</v>
          </cell>
          <cell r="O28" t="str">
            <v>√</v>
          </cell>
        </row>
        <row r="28">
          <cell r="Q28" t="str">
            <v>√</v>
          </cell>
          <cell r="R28" t="str">
            <v>×</v>
          </cell>
          <cell r="S28" t="str">
            <v>√</v>
          </cell>
          <cell r="T28" t="str">
            <v>√</v>
          </cell>
          <cell r="U28" t="str">
            <v>√</v>
          </cell>
          <cell r="V28" t="str">
            <v>√</v>
          </cell>
        </row>
        <row r="28">
          <cell r="X28" t="str">
            <v>√</v>
          </cell>
          <cell r="Y28" t="str">
            <v>√</v>
          </cell>
          <cell r="Z28" t="str">
            <v>√</v>
          </cell>
          <cell r="AA28" t="str">
            <v>√</v>
          </cell>
          <cell r="AB28" t="str">
            <v>√</v>
          </cell>
          <cell r="AC28" t="str">
            <v>√</v>
          </cell>
        </row>
        <row r="28">
          <cell r="AE28" t="str">
            <v>√</v>
          </cell>
          <cell r="AF28" t="str">
            <v>√</v>
          </cell>
          <cell r="AG28" t="str">
            <v>√</v>
          </cell>
          <cell r="AH28" t="str">
            <v>√</v>
          </cell>
          <cell r="AI28" t="str">
            <v>√</v>
          </cell>
        </row>
        <row r="29">
          <cell r="E29" t="str">
            <v>加班</v>
          </cell>
          <cell r="F29">
            <v>5</v>
          </cell>
        </row>
        <row r="29">
          <cell r="K29">
            <v>8</v>
          </cell>
        </row>
        <row r="29">
          <cell r="Q29">
            <v>10</v>
          </cell>
        </row>
        <row r="29">
          <cell r="AC29">
            <v>8</v>
          </cell>
        </row>
        <row r="30">
          <cell r="B30">
            <v>465</v>
          </cell>
          <cell r="C30" t="str">
            <v>MEAS SREYKA</v>
          </cell>
          <cell r="D30">
            <v>44130</v>
          </cell>
          <cell r="E30" t="str">
            <v>上午</v>
          </cell>
        </row>
        <row r="30"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E31" t="str">
            <v>下午</v>
          </cell>
        </row>
        <row r="32">
          <cell r="E32" t="str">
            <v>加班</v>
          </cell>
        </row>
        <row r="33">
          <cell r="B33">
            <v>332</v>
          </cell>
          <cell r="C33" t="str">
            <v>HEM VUTHA</v>
          </cell>
          <cell r="D33">
            <v>44109</v>
          </cell>
          <cell r="E33" t="str">
            <v>上午</v>
          </cell>
          <cell r="F33" t="str">
            <v>√</v>
          </cell>
          <cell r="G33" t="str">
            <v>√</v>
          </cell>
          <cell r="H33" t="str">
            <v>√</v>
          </cell>
        </row>
        <row r="33">
          <cell r="J33" t="str">
            <v>√</v>
          </cell>
          <cell r="K33" t="str">
            <v>Δ</v>
          </cell>
          <cell r="L33" t="str">
            <v>√</v>
          </cell>
          <cell r="M33" t="str">
            <v>√</v>
          </cell>
          <cell r="N33" t="str">
            <v>√</v>
          </cell>
          <cell r="O33" t="str">
            <v>√</v>
          </cell>
        </row>
        <row r="33">
          <cell r="Q33" t="str">
            <v>√</v>
          </cell>
          <cell r="R33" t="str">
            <v>√</v>
          </cell>
          <cell r="S33" t="str">
            <v>√</v>
          </cell>
          <cell r="T33" t="str">
            <v>√</v>
          </cell>
          <cell r="U33" t="str">
            <v>√</v>
          </cell>
          <cell r="V33" t="str">
            <v>√</v>
          </cell>
        </row>
        <row r="33">
          <cell r="X33" t="str">
            <v>√</v>
          </cell>
          <cell r="Y33" t="str">
            <v>√</v>
          </cell>
          <cell r="Z33" t="str">
            <v>√</v>
          </cell>
          <cell r="AA33" t="str">
            <v>√</v>
          </cell>
          <cell r="AB33" t="str">
            <v>√</v>
          </cell>
          <cell r="AC33" t="str">
            <v>√</v>
          </cell>
        </row>
        <row r="33">
          <cell r="AE33" t="str">
            <v>◇</v>
          </cell>
          <cell r="AF33" t="str">
            <v>√</v>
          </cell>
          <cell r="AG33" t="str">
            <v>√</v>
          </cell>
          <cell r="AH33" t="str">
            <v>√</v>
          </cell>
          <cell r="AI33" t="str">
            <v>√</v>
          </cell>
        </row>
        <row r="33">
          <cell r="AK33">
            <v>24.5</v>
          </cell>
          <cell r="AL33">
            <v>27</v>
          </cell>
          <cell r="AM33">
            <v>0.5</v>
          </cell>
          <cell r="AN33">
            <v>0</v>
          </cell>
          <cell r="AO33">
            <v>1</v>
          </cell>
        </row>
        <row r="34">
          <cell r="E34" t="str">
            <v>下午</v>
          </cell>
          <cell r="F34" t="str">
            <v>√</v>
          </cell>
          <cell r="G34" t="str">
            <v>√</v>
          </cell>
          <cell r="H34" t="str">
            <v>√</v>
          </cell>
        </row>
        <row r="34">
          <cell r="J34" t="str">
            <v>√</v>
          </cell>
          <cell r="K34" t="str">
            <v>√</v>
          </cell>
          <cell r="L34" t="str">
            <v>√</v>
          </cell>
          <cell r="M34" t="str">
            <v>√</v>
          </cell>
          <cell r="N34" t="str">
            <v>√</v>
          </cell>
          <cell r="O34" t="str">
            <v>√</v>
          </cell>
        </row>
        <row r="34">
          <cell r="Q34" t="str">
            <v>√</v>
          </cell>
          <cell r="R34" t="str">
            <v>√</v>
          </cell>
          <cell r="S34" t="str">
            <v>√</v>
          </cell>
          <cell r="T34" t="str">
            <v>√</v>
          </cell>
          <cell r="U34" t="str">
            <v>√</v>
          </cell>
          <cell r="V34" t="str">
            <v>√</v>
          </cell>
        </row>
        <row r="34">
          <cell r="X34" t="str">
            <v>√</v>
          </cell>
          <cell r="Y34" t="str">
            <v>√</v>
          </cell>
          <cell r="Z34" t="str">
            <v>√</v>
          </cell>
          <cell r="AA34" t="str">
            <v>√</v>
          </cell>
          <cell r="AB34" t="str">
            <v>√</v>
          </cell>
          <cell r="AC34" t="str">
            <v>√</v>
          </cell>
        </row>
        <row r="34">
          <cell r="AE34" t="str">
            <v>◇</v>
          </cell>
          <cell r="AF34" t="str">
            <v>√</v>
          </cell>
          <cell r="AG34" t="str">
            <v>√</v>
          </cell>
          <cell r="AH34" t="str">
            <v>√</v>
          </cell>
          <cell r="AI34" t="str">
            <v>√</v>
          </cell>
        </row>
        <row r="35">
          <cell r="E35" t="str">
            <v>加班</v>
          </cell>
        </row>
        <row r="35">
          <cell r="J35">
            <v>12.5</v>
          </cell>
        </row>
        <row r="35">
          <cell r="Q35">
            <v>7</v>
          </cell>
        </row>
        <row r="35">
          <cell r="X35">
            <v>7.5</v>
          </cell>
        </row>
        <row r="36">
          <cell r="B36">
            <v>222</v>
          </cell>
          <cell r="C36" t="str">
            <v>SOR SAVORN</v>
          </cell>
          <cell r="D36">
            <v>44081</v>
          </cell>
          <cell r="E36" t="str">
            <v>上午</v>
          </cell>
          <cell r="F36" t="str">
            <v>√</v>
          </cell>
          <cell r="G36" t="str">
            <v>√</v>
          </cell>
          <cell r="H36" t="str">
            <v>√</v>
          </cell>
        </row>
        <row r="36">
          <cell r="J36" t="str">
            <v>√</v>
          </cell>
          <cell r="K36" t="str">
            <v>√</v>
          </cell>
          <cell r="L36" t="str">
            <v>√</v>
          </cell>
          <cell r="M36" t="str">
            <v>√</v>
          </cell>
          <cell r="N36" t="str">
            <v>√</v>
          </cell>
          <cell r="O36" t="str">
            <v>√</v>
          </cell>
        </row>
        <row r="36">
          <cell r="Q36" t="str">
            <v>√</v>
          </cell>
          <cell r="R36" t="str">
            <v>√</v>
          </cell>
          <cell r="S36" t="str">
            <v>√</v>
          </cell>
          <cell r="T36" t="str">
            <v>√</v>
          </cell>
          <cell r="U36" t="str">
            <v>√</v>
          </cell>
          <cell r="V36" t="str">
            <v>√</v>
          </cell>
        </row>
        <row r="36">
          <cell r="X36" t="str">
            <v>√</v>
          </cell>
          <cell r="Y36" t="str">
            <v>√</v>
          </cell>
          <cell r="Z36" t="str">
            <v>√</v>
          </cell>
          <cell r="AA36" t="str">
            <v>√</v>
          </cell>
          <cell r="AB36" t="str">
            <v>√</v>
          </cell>
          <cell r="AC36" t="str">
            <v>√</v>
          </cell>
        </row>
        <row r="36">
          <cell r="AE36" t="str">
            <v>√</v>
          </cell>
          <cell r="AF36" t="str">
            <v>√</v>
          </cell>
          <cell r="AG36" t="str">
            <v>√</v>
          </cell>
          <cell r="AH36" t="str">
            <v>√</v>
          </cell>
          <cell r="AI36" t="str">
            <v>√</v>
          </cell>
        </row>
        <row r="36">
          <cell r="AK36">
            <v>26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E37" t="str">
            <v>下午</v>
          </cell>
          <cell r="F37" t="str">
            <v>√</v>
          </cell>
          <cell r="G37" t="str">
            <v>√</v>
          </cell>
          <cell r="H37" t="str">
            <v>√</v>
          </cell>
        </row>
        <row r="37">
          <cell r="J37" t="str">
            <v>√</v>
          </cell>
          <cell r="K37" t="str">
            <v>√</v>
          </cell>
          <cell r="L37" t="str">
            <v>√</v>
          </cell>
          <cell r="M37" t="str">
            <v>√</v>
          </cell>
          <cell r="N37" t="str">
            <v>√</v>
          </cell>
          <cell r="O37" t="str">
            <v>√</v>
          </cell>
        </row>
        <row r="37">
          <cell r="Q37" t="str">
            <v>√</v>
          </cell>
          <cell r="R37" t="str">
            <v>√</v>
          </cell>
          <cell r="S37" t="str">
            <v>√</v>
          </cell>
          <cell r="T37" t="str">
            <v>√</v>
          </cell>
          <cell r="U37" t="str">
            <v>√</v>
          </cell>
          <cell r="V37" t="str">
            <v>√</v>
          </cell>
        </row>
        <row r="37">
          <cell r="X37" t="str">
            <v>√</v>
          </cell>
          <cell r="Y37" t="str">
            <v>√</v>
          </cell>
          <cell r="Z37" t="str">
            <v>√</v>
          </cell>
          <cell r="AA37" t="str">
            <v>√</v>
          </cell>
          <cell r="AB37" t="str">
            <v>√</v>
          </cell>
          <cell r="AC37" t="str">
            <v>√</v>
          </cell>
        </row>
        <row r="37">
          <cell r="AE37" t="str">
            <v>√</v>
          </cell>
          <cell r="AF37" t="str">
            <v>√</v>
          </cell>
          <cell r="AG37" t="str">
            <v>√</v>
          </cell>
          <cell r="AH37" t="str">
            <v>√</v>
          </cell>
          <cell r="AI37" t="str">
            <v>√</v>
          </cell>
        </row>
        <row r="38">
          <cell r="E38" t="str">
            <v>加班</v>
          </cell>
        </row>
        <row r="39">
          <cell r="B39">
            <v>902</v>
          </cell>
          <cell r="C39" t="str">
            <v>MANH MAKARA</v>
          </cell>
          <cell r="D39">
            <v>44321</v>
          </cell>
          <cell r="E39" t="str">
            <v>上午</v>
          </cell>
          <cell r="F39" t="str">
            <v>√</v>
          </cell>
          <cell r="G39" t="str">
            <v>√</v>
          </cell>
          <cell r="H39" t="str">
            <v>√</v>
          </cell>
        </row>
        <row r="39">
          <cell r="J39" t="str">
            <v>√</v>
          </cell>
          <cell r="K39" t="str">
            <v>√</v>
          </cell>
          <cell r="L39" t="str">
            <v>√</v>
          </cell>
          <cell r="M39" t="str">
            <v>√</v>
          </cell>
          <cell r="N39" t="str">
            <v>√</v>
          </cell>
          <cell r="O39" t="str">
            <v>√</v>
          </cell>
        </row>
        <row r="39">
          <cell r="Q39" t="str">
            <v>√</v>
          </cell>
          <cell r="R39" t="str">
            <v>√</v>
          </cell>
          <cell r="S39" t="str">
            <v>√</v>
          </cell>
          <cell r="T39" t="str">
            <v>√</v>
          </cell>
          <cell r="U39" t="str">
            <v>√</v>
          </cell>
          <cell r="V39" t="str">
            <v>√</v>
          </cell>
        </row>
        <row r="39">
          <cell r="X39" t="str">
            <v>√</v>
          </cell>
          <cell r="Y39" t="str">
            <v>√</v>
          </cell>
          <cell r="Z39" t="str">
            <v>√</v>
          </cell>
          <cell r="AA39" t="str">
            <v>√</v>
          </cell>
          <cell r="AB39" t="str">
            <v>√</v>
          </cell>
          <cell r="AC39" t="str">
            <v>√</v>
          </cell>
        </row>
        <row r="39">
          <cell r="AE39" t="str">
            <v>√</v>
          </cell>
          <cell r="AF39" t="str">
            <v>√</v>
          </cell>
          <cell r="AG39" t="str">
            <v>√</v>
          </cell>
          <cell r="AH39" t="str">
            <v>√</v>
          </cell>
          <cell r="AI39" t="str">
            <v>√</v>
          </cell>
        </row>
        <row r="39">
          <cell r="AK39">
            <v>26</v>
          </cell>
          <cell r="AL39">
            <v>3</v>
          </cell>
          <cell r="AM39">
            <v>0</v>
          </cell>
          <cell r="AN39">
            <v>0</v>
          </cell>
          <cell r="AO39">
            <v>0</v>
          </cell>
        </row>
        <row r="40">
          <cell r="E40" t="str">
            <v>下午</v>
          </cell>
          <cell r="F40" t="str">
            <v>√</v>
          </cell>
          <cell r="G40" t="str">
            <v>√</v>
          </cell>
          <cell r="H40" t="str">
            <v>√</v>
          </cell>
        </row>
        <row r="40">
          <cell r="J40" t="str">
            <v>√</v>
          </cell>
          <cell r="K40" t="str">
            <v>√</v>
          </cell>
          <cell r="L40" t="str">
            <v>√</v>
          </cell>
          <cell r="M40" t="str">
            <v>√</v>
          </cell>
          <cell r="N40" t="str">
            <v>√</v>
          </cell>
          <cell r="O40" t="str">
            <v>√</v>
          </cell>
        </row>
        <row r="40">
          <cell r="Q40" t="str">
            <v>√</v>
          </cell>
          <cell r="R40" t="str">
            <v>√</v>
          </cell>
          <cell r="S40" t="str">
            <v>√</v>
          </cell>
          <cell r="T40" t="str">
            <v>√</v>
          </cell>
          <cell r="U40" t="str">
            <v>√</v>
          </cell>
          <cell r="V40" t="str">
            <v>√</v>
          </cell>
        </row>
        <row r="40">
          <cell r="X40" t="str">
            <v>√</v>
          </cell>
          <cell r="Y40" t="str">
            <v>√</v>
          </cell>
          <cell r="Z40" t="str">
            <v>√</v>
          </cell>
          <cell r="AA40" t="str">
            <v>√</v>
          </cell>
          <cell r="AB40" t="str">
            <v>√</v>
          </cell>
          <cell r="AC40" t="str">
            <v>√</v>
          </cell>
        </row>
        <row r="40">
          <cell r="AE40" t="str">
            <v>√</v>
          </cell>
          <cell r="AF40" t="str">
            <v>√</v>
          </cell>
          <cell r="AG40" t="str">
            <v>√</v>
          </cell>
          <cell r="AH40" t="str">
            <v>√</v>
          </cell>
          <cell r="AI40" t="str">
            <v>√</v>
          </cell>
        </row>
        <row r="41">
          <cell r="E41" t="str">
            <v>加班</v>
          </cell>
        </row>
        <row r="41">
          <cell r="R41">
            <v>3</v>
          </cell>
        </row>
        <row r="42">
          <cell r="B42">
            <v>445</v>
          </cell>
          <cell r="C42" t="str">
            <v>PEN THOEUN</v>
          </cell>
          <cell r="D42">
            <v>44125</v>
          </cell>
          <cell r="E42" t="str">
            <v>上午</v>
          </cell>
          <cell r="F42" t="str">
            <v>√</v>
          </cell>
          <cell r="G42" t="str">
            <v>√</v>
          </cell>
          <cell r="H42" t="str">
            <v>√</v>
          </cell>
        </row>
        <row r="42">
          <cell r="J42" t="str">
            <v>√</v>
          </cell>
          <cell r="K42" t="str">
            <v>√</v>
          </cell>
          <cell r="L42" t="str">
            <v>√</v>
          </cell>
          <cell r="M42" t="str">
            <v>√</v>
          </cell>
          <cell r="N42" t="str">
            <v>√</v>
          </cell>
          <cell r="O42" t="str">
            <v>√</v>
          </cell>
        </row>
        <row r="42">
          <cell r="Q42" t="str">
            <v>√</v>
          </cell>
          <cell r="R42" t="str">
            <v>√</v>
          </cell>
          <cell r="S42" t="str">
            <v>√</v>
          </cell>
          <cell r="T42" t="str">
            <v>√</v>
          </cell>
          <cell r="U42" t="str">
            <v>√</v>
          </cell>
          <cell r="V42" t="str">
            <v>◇</v>
          </cell>
        </row>
        <row r="42">
          <cell r="X42" t="str">
            <v>◇</v>
          </cell>
          <cell r="Y42" t="str">
            <v>√</v>
          </cell>
          <cell r="Z42" t="str">
            <v>√</v>
          </cell>
          <cell r="AA42" t="str">
            <v>√</v>
          </cell>
          <cell r="AB42" t="str">
            <v>√</v>
          </cell>
          <cell r="AC42" t="str">
            <v>√</v>
          </cell>
        </row>
        <row r="42">
          <cell r="AE42" t="str">
            <v>◇</v>
          </cell>
          <cell r="AF42" t="str">
            <v>√</v>
          </cell>
          <cell r="AG42" t="str">
            <v>√</v>
          </cell>
          <cell r="AH42" t="str">
            <v>√</v>
          </cell>
          <cell r="AI42" t="str">
            <v>√</v>
          </cell>
        </row>
        <row r="42">
          <cell r="AK42">
            <v>23</v>
          </cell>
          <cell r="AL42">
            <v>0</v>
          </cell>
          <cell r="AM42">
            <v>0</v>
          </cell>
          <cell r="AN42">
            <v>0</v>
          </cell>
          <cell r="AO42">
            <v>3</v>
          </cell>
        </row>
        <row r="43">
          <cell r="E43" t="str">
            <v>下午</v>
          </cell>
          <cell r="F43" t="str">
            <v>√</v>
          </cell>
          <cell r="G43" t="str">
            <v>√</v>
          </cell>
          <cell r="H43" t="str">
            <v>√</v>
          </cell>
        </row>
        <row r="43">
          <cell r="J43" t="str">
            <v>√</v>
          </cell>
          <cell r="K43" t="str">
            <v>√</v>
          </cell>
          <cell r="L43" t="str">
            <v>√</v>
          </cell>
          <cell r="M43" t="str">
            <v>√</v>
          </cell>
          <cell r="N43" t="str">
            <v>√</v>
          </cell>
          <cell r="O43" t="str">
            <v>√</v>
          </cell>
        </row>
        <row r="43">
          <cell r="Q43" t="str">
            <v>√</v>
          </cell>
          <cell r="R43" t="str">
            <v>√</v>
          </cell>
          <cell r="S43" t="str">
            <v>√</v>
          </cell>
          <cell r="T43" t="str">
            <v>√</v>
          </cell>
          <cell r="U43" t="str">
            <v>√</v>
          </cell>
          <cell r="V43" t="str">
            <v>◇</v>
          </cell>
        </row>
        <row r="43">
          <cell r="X43" t="str">
            <v>◇</v>
          </cell>
          <cell r="Y43" t="str">
            <v>√</v>
          </cell>
          <cell r="Z43" t="str">
            <v>√</v>
          </cell>
          <cell r="AA43" t="str">
            <v>√</v>
          </cell>
          <cell r="AB43" t="str">
            <v>√</v>
          </cell>
          <cell r="AC43" t="str">
            <v>√</v>
          </cell>
        </row>
        <row r="43">
          <cell r="AE43" t="str">
            <v>◇</v>
          </cell>
          <cell r="AF43" t="str">
            <v>√</v>
          </cell>
          <cell r="AG43" t="str">
            <v>√</v>
          </cell>
          <cell r="AH43" t="str">
            <v>√</v>
          </cell>
          <cell r="AI43" t="str">
            <v>√</v>
          </cell>
        </row>
        <row r="44">
          <cell r="E44" t="str">
            <v>加班</v>
          </cell>
        </row>
        <row r="45">
          <cell r="B45">
            <v>1022</v>
          </cell>
          <cell r="C45" t="str">
            <v>KUL DARO</v>
          </cell>
          <cell r="D45">
            <v>44406</v>
          </cell>
          <cell r="E45" t="str">
            <v>上午</v>
          </cell>
          <cell r="F45" t="str">
            <v>√</v>
          </cell>
          <cell r="G45" t="str">
            <v>√</v>
          </cell>
          <cell r="H45" t="str">
            <v>√</v>
          </cell>
        </row>
        <row r="45">
          <cell r="J45" t="str">
            <v>√</v>
          </cell>
          <cell r="K45" t="str">
            <v>√</v>
          </cell>
          <cell r="L45" t="str">
            <v>√</v>
          </cell>
          <cell r="M45" t="str">
            <v>√</v>
          </cell>
          <cell r="N45" t="str">
            <v>√</v>
          </cell>
          <cell r="O45" t="str">
            <v>√</v>
          </cell>
        </row>
        <row r="45">
          <cell r="Q45" t="str">
            <v>√</v>
          </cell>
          <cell r="R45" t="str">
            <v>√</v>
          </cell>
          <cell r="S45" t="str">
            <v>√</v>
          </cell>
          <cell r="T45" t="str">
            <v>√</v>
          </cell>
          <cell r="U45" t="str">
            <v>Δ</v>
          </cell>
          <cell r="V45" t="str">
            <v>Δ</v>
          </cell>
        </row>
        <row r="45">
          <cell r="X45" t="str">
            <v>√</v>
          </cell>
          <cell r="Y45" t="str">
            <v>√</v>
          </cell>
          <cell r="Z45" t="str">
            <v>√</v>
          </cell>
          <cell r="AA45" t="str">
            <v>√</v>
          </cell>
          <cell r="AB45" t="str">
            <v>√</v>
          </cell>
          <cell r="AC45" t="str">
            <v>√</v>
          </cell>
        </row>
        <row r="45">
          <cell r="AE45" t="str">
            <v>√</v>
          </cell>
          <cell r="AF45" t="str">
            <v>√</v>
          </cell>
          <cell r="AG45" t="str">
            <v>√</v>
          </cell>
          <cell r="AH45" t="str">
            <v>√</v>
          </cell>
          <cell r="AI45" t="str">
            <v>√</v>
          </cell>
        </row>
        <row r="45">
          <cell r="AK45">
            <v>23.75</v>
          </cell>
          <cell r="AL45">
            <v>0</v>
          </cell>
          <cell r="AM45">
            <v>2.25</v>
          </cell>
          <cell r="AN45">
            <v>0</v>
          </cell>
          <cell r="AO45">
            <v>0</v>
          </cell>
        </row>
        <row r="46">
          <cell r="E46" t="str">
            <v>下午</v>
          </cell>
          <cell r="F46" t="str">
            <v>√</v>
          </cell>
          <cell r="G46" t="str">
            <v>√</v>
          </cell>
          <cell r="H46" t="str">
            <v>√</v>
          </cell>
        </row>
        <row r="46">
          <cell r="J46" t="str">
            <v>√</v>
          </cell>
          <cell r="K46" t="str">
            <v>√</v>
          </cell>
          <cell r="L46" t="str">
            <v>√</v>
          </cell>
          <cell r="M46" t="str">
            <v>√</v>
          </cell>
          <cell r="N46" t="str">
            <v>√</v>
          </cell>
          <cell r="O46" t="str">
            <v>√</v>
          </cell>
        </row>
        <row r="46">
          <cell r="R46" t="str">
            <v>√</v>
          </cell>
          <cell r="S46" t="str">
            <v>√</v>
          </cell>
          <cell r="T46" t="str">
            <v>√</v>
          </cell>
          <cell r="U46" t="str">
            <v>Δ</v>
          </cell>
          <cell r="V46" t="str">
            <v>Δ</v>
          </cell>
        </row>
        <row r="46">
          <cell r="X46" t="str">
            <v>√</v>
          </cell>
          <cell r="Y46" t="str">
            <v>√</v>
          </cell>
          <cell r="Z46" t="str">
            <v>√</v>
          </cell>
          <cell r="AA46" t="str">
            <v>√</v>
          </cell>
          <cell r="AB46" t="str">
            <v>√</v>
          </cell>
          <cell r="AC46" t="str">
            <v>√</v>
          </cell>
        </row>
        <row r="46">
          <cell r="AE46" t="str">
            <v>√</v>
          </cell>
          <cell r="AF46" t="str">
            <v>√</v>
          </cell>
          <cell r="AG46" t="str">
            <v>√</v>
          </cell>
          <cell r="AH46" t="str">
            <v>√</v>
          </cell>
          <cell r="AI46" t="str">
            <v>√</v>
          </cell>
        </row>
        <row r="47">
          <cell r="E47" t="str">
            <v>加班</v>
          </cell>
        </row>
        <row r="48">
          <cell r="B48">
            <v>1471</v>
          </cell>
          <cell r="C48" t="str">
            <v>SAO NAVY</v>
          </cell>
          <cell r="D48">
            <v>44551</v>
          </cell>
          <cell r="E48" t="str">
            <v>上午</v>
          </cell>
          <cell r="F48" t="str">
            <v>√</v>
          </cell>
          <cell r="G48" t="str">
            <v>√</v>
          </cell>
          <cell r="H48" t="str">
            <v>√</v>
          </cell>
        </row>
        <row r="48">
          <cell r="J48" t="str">
            <v>√</v>
          </cell>
          <cell r="K48" t="str">
            <v>√</v>
          </cell>
          <cell r="L48" t="str">
            <v>√</v>
          </cell>
          <cell r="M48" t="str">
            <v>√</v>
          </cell>
          <cell r="N48" t="str">
            <v>√</v>
          </cell>
          <cell r="O48" t="str">
            <v>√</v>
          </cell>
        </row>
        <row r="48">
          <cell r="Q48" t="str">
            <v>√</v>
          </cell>
          <cell r="R48" t="str">
            <v>√</v>
          </cell>
          <cell r="S48" t="str">
            <v>√</v>
          </cell>
          <cell r="T48" t="str">
            <v>√</v>
          </cell>
          <cell r="U48" t="str">
            <v>√</v>
          </cell>
          <cell r="V48" t="str">
            <v>√</v>
          </cell>
        </row>
        <row r="48">
          <cell r="X48" t="str">
            <v>√</v>
          </cell>
          <cell r="Y48" t="str">
            <v>√</v>
          </cell>
          <cell r="Z48" t="str">
            <v>√</v>
          </cell>
          <cell r="AA48" t="str">
            <v>√</v>
          </cell>
          <cell r="AB48" t="str">
            <v>√</v>
          </cell>
          <cell r="AC48" t="str">
            <v>√</v>
          </cell>
        </row>
        <row r="48">
          <cell r="AE48" t="str">
            <v>√</v>
          </cell>
          <cell r="AF48" t="str">
            <v>√</v>
          </cell>
          <cell r="AG48" t="str">
            <v>√</v>
          </cell>
          <cell r="AH48" t="str">
            <v>√</v>
          </cell>
          <cell r="AI48" t="str">
            <v>√</v>
          </cell>
        </row>
        <row r="48">
          <cell r="AK48">
            <v>26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E49" t="str">
            <v>下午</v>
          </cell>
          <cell r="F49" t="str">
            <v>√</v>
          </cell>
          <cell r="G49" t="str">
            <v>√</v>
          </cell>
          <cell r="H49" t="str">
            <v>√</v>
          </cell>
        </row>
        <row r="49">
          <cell r="J49" t="str">
            <v>√</v>
          </cell>
          <cell r="K49" t="str">
            <v>√</v>
          </cell>
          <cell r="L49" t="str">
            <v>√</v>
          </cell>
          <cell r="M49" t="str">
            <v>√</v>
          </cell>
          <cell r="N49" t="str">
            <v>√</v>
          </cell>
          <cell r="O49" t="str">
            <v>√</v>
          </cell>
        </row>
        <row r="49">
          <cell r="Q49" t="str">
            <v>√</v>
          </cell>
          <cell r="R49" t="str">
            <v>√</v>
          </cell>
          <cell r="S49" t="str">
            <v>√</v>
          </cell>
          <cell r="T49" t="str">
            <v>√</v>
          </cell>
          <cell r="U49" t="str">
            <v>√</v>
          </cell>
          <cell r="V49" t="str">
            <v>√</v>
          </cell>
        </row>
        <row r="49">
          <cell r="X49" t="str">
            <v>√</v>
          </cell>
          <cell r="Y49" t="str">
            <v>√</v>
          </cell>
          <cell r="Z49" t="str">
            <v>√</v>
          </cell>
          <cell r="AA49" t="str">
            <v>√</v>
          </cell>
          <cell r="AB49" t="str">
            <v>√</v>
          </cell>
          <cell r="AC49" t="str">
            <v>√</v>
          </cell>
        </row>
        <row r="49">
          <cell r="AE49" t="str">
            <v>√</v>
          </cell>
          <cell r="AF49" t="str">
            <v>√</v>
          </cell>
          <cell r="AG49" t="str">
            <v>√</v>
          </cell>
          <cell r="AH49" t="str">
            <v>√</v>
          </cell>
          <cell r="AI49" t="str">
            <v>√</v>
          </cell>
        </row>
        <row r="50">
          <cell r="E50" t="str">
            <v>加班</v>
          </cell>
        </row>
        <row r="51">
          <cell r="B51">
            <v>285</v>
          </cell>
          <cell r="C51" t="str">
            <v>POV SOPHARA</v>
          </cell>
          <cell r="D51">
            <v>44109</v>
          </cell>
          <cell r="E51" t="str">
            <v>上午</v>
          </cell>
          <cell r="F51" t="str">
            <v>√</v>
          </cell>
          <cell r="G51" t="str">
            <v>√</v>
          </cell>
          <cell r="H51" t="str">
            <v>√</v>
          </cell>
        </row>
        <row r="51">
          <cell r="J51" t="str">
            <v>√</v>
          </cell>
          <cell r="K51" t="str">
            <v>√</v>
          </cell>
          <cell r="L51" t="str">
            <v>√</v>
          </cell>
          <cell r="M51" t="str">
            <v>√</v>
          </cell>
          <cell r="N51" t="str">
            <v>√</v>
          </cell>
          <cell r="O51" t="str">
            <v>√</v>
          </cell>
        </row>
        <row r="51">
          <cell r="Q51" t="str">
            <v>√</v>
          </cell>
          <cell r="R51" t="str">
            <v>√</v>
          </cell>
          <cell r="S51" t="str">
            <v>√</v>
          </cell>
          <cell r="T51" t="str">
            <v>√</v>
          </cell>
          <cell r="U51" t="str">
            <v>√</v>
          </cell>
          <cell r="V51" t="str">
            <v>√</v>
          </cell>
        </row>
        <row r="51">
          <cell r="X51" t="str">
            <v>√</v>
          </cell>
          <cell r="Y51" t="str">
            <v>√</v>
          </cell>
          <cell r="Z51" t="str">
            <v>√</v>
          </cell>
          <cell r="AA51" t="str">
            <v>√</v>
          </cell>
          <cell r="AB51" t="str">
            <v>√</v>
          </cell>
          <cell r="AC51" t="str">
            <v>√</v>
          </cell>
        </row>
        <row r="51">
          <cell r="AE51" t="str">
            <v>√</v>
          </cell>
          <cell r="AF51" t="str">
            <v>√</v>
          </cell>
          <cell r="AG51" t="str">
            <v>√</v>
          </cell>
          <cell r="AH51" t="str">
            <v>√</v>
          </cell>
          <cell r="AI51" t="str">
            <v>√</v>
          </cell>
        </row>
        <row r="51">
          <cell r="AK51">
            <v>26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E52" t="str">
            <v>下午</v>
          </cell>
          <cell r="F52" t="str">
            <v>√</v>
          </cell>
          <cell r="G52" t="str">
            <v>√</v>
          </cell>
          <cell r="H52" t="str">
            <v>√</v>
          </cell>
        </row>
        <row r="52">
          <cell r="J52" t="str">
            <v>√</v>
          </cell>
          <cell r="K52" t="str">
            <v>√</v>
          </cell>
          <cell r="L52" t="str">
            <v>√</v>
          </cell>
          <cell r="M52" t="str">
            <v>√</v>
          </cell>
          <cell r="N52" t="str">
            <v>√</v>
          </cell>
          <cell r="O52" t="str">
            <v>√</v>
          </cell>
        </row>
        <row r="52">
          <cell r="Q52" t="str">
            <v>√</v>
          </cell>
          <cell r="R52" t="str">
            <v>√</v>
          </cell>
          <cell r="S52" t="str">
            <v>√</v>
          </cell>
          <cell r="T52" t="str">
            <v>√</v>
          </cell>
          <cell r="U52" t="str">
            <v>√</v>
          </cell>
          <cell r="V52" t="str">
            <v>√</v>
          </cell>
        </row>
        <row r="52">
          <cell r="X52" t="str">
            <v>√</v>
          </cell>
          <cell r="Y52" t="str">
            <v>√</v>
          </cell>
          <cell r="Z52" t="str">
            <v>√</v>
          </cell>
          <cell r="AA52" t="str">
            <v>√</v>
          </cell>
          <cell r="AB52" t="str">
            <v>√</v>
          </cell>
          <cell r="AC52" t="str">
            <v>√</v>
          </cell>
        </row>
        <row r="52">
          <cell r="AE52" t="str">
            <v>√</v>
          </cell>
          <cell r="AF52" t="str">
            <v>√</v>
          </cell>
          <cell r="AG52" t="str">
            <v>√</v>
          </cell>
          <cell r="AH52" t="str">
            <v>√</v>
          </cell>
          <cell r="AI52" t="str">
            <v>√</v>
          </cell>
        </row>
        <row r="53">
          <cell r="E53" t="str">
            <v>加班</v>
          </cell>
        </row>
        <row r="54">
          <cell r="B54">
            <v>286</v>
          </cell>
          <cell r="C54" t="str">
            <v>MAO THEARY</v>
          </cell>
          <cell r="D54">
            <v>44109</v>
          </cell>
          <cell r="E54" t="str">
            <v>上午</v>
          </cell>
          <cell r="F54" t="str">
            <v>√</v>
          </cell>
          <cell r="G54" t="str">
            <v>√</v>
          </cell>
          <cell r="H54" t="str">
            <v>√</v>
          </cell>
        </row>
        <row r="54">
          <cell r="J54" t="str">
            <v>√</v>
          </cell>
          <cell r="K54" t="str">
            <v>√</v>
          </cell>
          <cell r="L54" t="str">
            <v>√</v>
          </cell>
          <cell r="M54" t="str">
            <v>√</v>
          </cell>
          <cell r="N54" t="str">
            <v>√</v>
          </cell>
          <cell r="O54" t="str">
            <v>√</v>
          </cell>
        </row>
        <row r="54">
          <cell r="Q54" t="str">
            <v>√</v>
          </cell>
          <cell r="R54" t="str">
            <v>√</v>
          </cell>
          <cell r="S54" t="str">
            <v>√</v>
          </cell>
          <cell r="T54" t="str">
            <v>√</v>
          </cell>
          <cell r="U54" t="str">
            <v>√</v>
          </cell>
          <cell r="V54" t="str">
            <v>√</v>
          </cell>
        </row>
        <row r="54">
          <cell r="X54" t="str">
            <v>√</v>
          </cell>
          <cell r="Y54" t="str">
            <v>√</v>
          </cell>
          <cell r="Z54" t="str">
            <v>√</v>
          </cell>
          <cell r="AA54" t="str">
            <v>√</v>
          </cell>
          <cell r="AB54" t="str">
            <v>√</v>
          </cell>
          <cell r="AC54" t="str">
            <v>√</v>
          </cell>
        </row>
        <row r="54">
          <cell r="AE54" t="str">
            <v>√</v>
          </cell>
          <cell r="AF54" t="str">
            <v>√</v>
          </cell>
          <cell r="AG54" t="str">
            <v>√</v>
          </cell>
          <cell r="AH54" t="str">
            <v>√</v>
          </cell>
          <cell r="AI54" t="str">
            <v>√</v>
          </cell>
        </row>
        <row r="54">
          <cell r="AK54">
            <v>26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E55" t="str">
            <v>下午</v>
          </cell>
          <cell r="F55" t="str">
            <v>√</v>
          </cell>
          <cell r="G55" t="str">
            <v>√</v>
          </cell>
          <cell r="H55" t="str">
            <v>√</v>
          </cell>
        </row>
        <row r="55">
          <cell r="J55" t="str">
            <v>√</v>
          </cell>
          <cell r="K55" t="str">
            <v>√</v>
          </cell>
          <cell r="L55" t="str">
            <v>√</v>
          </cell>
          <cell r="M55" t="str">
            <v>√</v>
          </cell>
          <cell r="N55" t="str">
            <v>√</v>
          </cell>
          <cell r="O55" t="str">
            <v>√</v>
          </cell>
        </row>
        <row r="55">
          <cell r="Q55" t="str">
            <v>√</v>
          </cell>
          <cell r="R55" t="str">
            <v>√</v>
          </cell>
          <cell r="S55" t="str">
            <v>√</v>
          </cell>
          <cell r="T55" t="str">
            <v>√</v>
          </cell>
          <cell r="U55" t="str">
            <v>√</v>
          </cell>
          <cell r="V55" t="str">
            <v>√</v>
          </cell>
        </row>
        <row r="55">
          <cell r="X55" t="str">
            <v>√</v>
          </cell>
          <cell r="Y55" t="str">
            <v>√</v>
          </cell>
          <cell r="Z55" t="str">
            <v>√</v>
          </cell>
          <cell r="AA55" t="str">
            <v>√</v>
          </cell>
          <cell r="AB55" t="str">
            <v>√</v>
          </cell>
          <cell r="AC55" t="str">
            <v>√</v>
          </cell>
        </row>
        <row r="55">
          <cell r="AE55" t="str">
            <v>√</v>
          </cell>
          <cell r="AF55" t="str">
            <v>√</v>
          </cell>
          <cell r="AG55" t="str">
            <v>√</v>
          </cell>
          <cell r="AH55" t="str">
            <v>√</v>
          </cell>
          <cell r="AI55" t="str">
            <v>√</v>
          </cell>
        </row>
        <row r="56">
          <cell r="E56" t="str">
            <v>加班</v>
          </cell>
        </row>
        <row r="57">
          <cell r="B57">
            <v>292</v>
          </cell>
          <cell r="C57" t="str">
            <v>SEK SOPHAL</v>
          </cell>
          <cell r="D57">
            <v>44109</v>
          </cell>
          <cell r="E57" t="str">
            <v>上午</v>
          </cell>
          <cell r="F57" t="str">
            <v>√</v>
          </cell>
          <cell r="G57" t="str">
            <v>√</v>
          </cell>
          <cell r="H57" t="str">
            <v>√</v>
          </cell>
        </row>
        <row r="57">
          <cell r="J57" t="str">
            <v>√</v>
          </cell>
          <cell r="K57" t="str">
            <v>√</v>
          </cell>
          <cell r="L57" t="str">
            <v>√</v>
          </cell>
          <cell r="M57" t="str">
            <v>√</v>
          </cell>
          <cell r="N57" t="str">
            <v>√</v>
          </cell>
          <cell r="O57" t="str">
            <v>√</v>
          </cell>
        </row>
        <row r="57">
          <cell r="Q57" t="str">
            <v>√</v>
          </cell>
          <cell r="R57" t="str">
            <v>√</v>
          </cell>
          <cell r="S57" t="str">
            <v>√</v>
          </cell>
          <cell r="T57" t="str">
            <v>√</v>
          </cell>
          <cell r="U57" t="str">
            <v>＋</v>
          </cell>
          <cell r="V57" t="str">
            <v>√</v>
          </cell>
        </row>
        <row r="57">
          <cell r="X57" t="str">
            <v>√</v>
          </cell>
          <cell r="Y57" t="str">
            <v>√</v>
          </cell>
          <cell r="Z57" t="str">
            <v>√</v>
          </cell>
          <cell r="AA57" t="str">
            <v>√</v>
          </cell>
          <cell r="AB57" t="str">
            <v>√</v>
          </cell>
          <cell r="AC57" t="str">
            <v>√</v>
          </cell>
        </row>
        <row r="57">
          <cell r="AE57" t="str">
            <v>√</v>
          </cell>
          <cell r="AF57" t="str">
            <v>√</v>
          </cell>
          <cell r="AG57" t="str">
            <v>√</v>
          </cell>
          <cell r="AH57" t="str">
            <v>√</v>
          </cell>
          <cell r="AI57" t="str">
            <v>√</v>
          </cell>
        </row>
        <row r="57">
          <cell r="AK57">
            <v>25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</row>
        <row r="58">
          <cell r="E58" t="str">
            <v>下午</v>
          </cell>
          <cell r="F58" t="str">
            <v>√</v>
          </cell>
          <cell r="G58" t="str">
            <v>√</v>
          </cell>
          <cell r="H58" t="str">
            <v>√</v>
          </cell>
        </row>
        <row r="58">
          <cell r="J58" t="str">
            <v>√</v>
          </cell>
          <cell r="K58" t="str">
            <v>√</v>
          </cell>
          <cell r="L58" t="str">
            <v>√</v>
          </cell>
          <cell r="M58" t="str">
            <v>√</v>
          </cell>
          <cell r="N58" t="str">
            <v>√</v>
          </cell>
          <cell r="O58" t="str">
            <v>√</v>
          </cell>
        </row>
        <row r="58">
          <cell r="Q58" t="str">
            <v>√</v>
          </cell>
          <cell r="R58" t="str">
            <v>√</v>
          </cell>
          <cell r="S58" t="str">
            <v>√</v>
          </cell>
          <cell r="T58" t="str">
            <v>√</v>
          </cell>
          <cell r="U58" t="str">
            <v>＋</v>
          </cell>
          <cell r="V58" t="str">
            <v>√</v>
          </cell>
        </row>
        <row r="58">
          <cell r="X58" t="str">
            <v>√</v>
          </cell>
          <cell r="Y58" t="str">
            <v>√</v>
          </cell>
          <cell r="Z58" t="str">
            <v>√</v>
          </cell>
          <cell r="AA58" t="str">
            <v>√</v>
          </cell>
          <cell r="AB58" t="str">
            <v>√</v>
          </cell>
          <cell r="AC58" t="str">
            <v>√</v>
          </cell>
        </row>
        <row r="58">
          <cell r="AE58" t="str">
            <v>√</v>
          </cell>
          <cell r="AF58" t="str">
            <v>√</v>
          </cell>
          <cell r="AG58" t="str">
            <v>√</v>
          </cell>
          <cell r="AH58" t="str">
            <v>√</v>
          </cell>
          <cell r="AI58" t="str">
            <v>√</v>
          </cell>
        </row>
        <row r="59">
          <cell r="E59" t="str">
            <v>加班</v>
          </cell>
        </row>
        <row r="60">
          <cell r="B60">
            <v>293</v>
          </cell>
          <cell r="C60" t="str">
            <v>PRAK PHROLA</v>
          </cell>
          <cell r="D60">
            <v>44109</v>
          </cell>
          <cell r="E60" t="str">
            <v>上午</v>
          </cell>
          <cell r="F60" t="str">
            <v>√</v>
          </cell>
          <cell r="G60" t="str">
            <v>√</v>
          </cell>
          <cell r="H60" t="str">
            <v>√</v>
          </cell>
        </row>
        <row r="60">
          <cell r="J60" t="str">
            <v>√</v>
          </cell>
          <cell r="K60" t="str">
            <v>√</v>
          </cell>
          <cell r="L60" t="str">
            <v>√</v>
          </cell>
          <cell r="M60" t="str">
            <v>√</v>
          </cell>
          <cell r="N60" t="str">
            <v>√</v>
          </cell>
          <cell r="O60" t="str">
            <v>√</v>
          </cell>
        </row>
        <row r="60">
          <cell r="Q60" t="str">
            <v>√</v>
          </cell>
          <cell r="R60" t="str">
            <v>√</v>
          </cell>
          <cell r="S60" t="str">
            <v>√</v>
          </cell>
          <cell r="T60" t="str">
            <v>√</v>
          </cell>
          <cell r="U60" t="str">
            <v>√</v>
          </cell>
          <cell r="V60" t="str">
            <v>√</v>
          </cell>
        </row>
        <row r="60">
          <cell r="X60" t="str">
            <v>√</v>
          </cell>
          <cell r="Y60" t="str">
            <v>√</v>
          </cell>
          <cell r="Z60" t="str">
            <v>√</v>
          </cell>
          <cell r="AA60" t="str">
            <v>√</v>
          </cell>
          <cell r="AB60" t="str">
            <v>√</v>
          </cell>
          <cell r="AC60" t="str">
            <v>√</v>
          </cell>
        </row>
        <row r="60">
          <cell r="AE60" t="str">
            <v>√</v>
          </cell>
          <cell r="AF60" t="str">
            <v>√</v>
          </cell>
          <cell r="AG60" t="str">
            <v>√</v>
          </cell>
          <cell r="AH60" t="str">
            <v>√</v>
          </cell>
          <cell r="AI60" t="str">
            <v>√</v>
          </cell>
        </row>
        <row r="60">
          <cell r="AK60">
            <v>26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E61" t="str">
            <v>下午</v>
          </cell>
          <cell r="F61" t="str">
            <v>√</v>
          </cell>
          <cell r="G61" t="str">
            <v>√</v>
          </cell>
          <cell r="H61" t="str">
            <v>√</v>
          </cell>
        </row>
        <row r="61">
          <cell r="J61" t="str">
            <v>√</v>
          </cell>
          <cell r="K61" t="str">
            <v>√</v>
          </cell>
          <cell r="L61" t="str">
            <v>√</v>
          </cell>
          <cell r="M61" t="str">
            <v>√</v>
          </cell>
          <cell r="N61" t="str">
            <v>√</v>
          </cell>
          <cell r="O61" t="str">
            <v>√</v>
          </cell>
        </row>
        <row r="61">
          <cell r="Q61" t="str">
            <v>√</v>
          </cell>
          <cell r="R61" t="str">
            <v>√</v>
          </cell>
          <cell r="S61" t="str">
            <v>√</v>
          </cell>
          <cell r="T61" t="str">
            <v>√</v>
          </cell>
          <cell r="U61" t="str">
            <v>√</v>
          </cell>
          <cell r="V61" t="str">
            <v>√</v>
          </cell>
        </row>
        <row r="61">
          <cell r="X61" t="str">
            <v>√</v>
          </cell>
          <cell r="Y61" t="str">
            <v>√</v>
          </cell>
          <cell r="Z61" t="str">
            <v>√</v>
          </cell>
          <cell r="AA61" t="str">
            <v>√</v>
          </cell>
          <cell r="AB61" t="str">
            <v>√</v>
          </cell>
          <cell r="AC61" t="str">
            <v>√</v>
          </cell>
        </row>
        <row r="61">
          <cell r="AE61" t="str">
            <v>√</v>
          </cell>
          <cell r="AF61" t="str">
            <v>√</v>
          </cell>
          <cell r="AG61" t="str">
            <v>√</v>
          </cell>
          <cell r="AH61" t="str">
            <v>√</v>
          </cell>
          <cell r="AI61" t="str">
            <v>√</v>
          </cell>
        </row>
        <row r="62">
          <cell r="E62" t="str">
            <v>加班</v>
          </cell>
        </row>
        <row r="63">
          <cell r="B63">
            <v>296</v>
          </cell>
          <cell r="C63" t="str">
            <v>SOK PHARA</v>
          </cell>
          <cell r="D63">
            <v>44109</v>
          </cell>
          <cell r="E63" t="str">
            <v>上午</v>
          </cell>
          <cell r="F63" t="str">
            <v>√</v>
          </cell>
          <cell r="G63" t="str">
            <v>√</v>
          </cell>
          <cell r="H63" t="str">
            <v>√</v>
          </cell>
        </row>
        <row r="63">
          <cell r="J63" t="str">
            <v>√</v>
          </cell>
          <cell r="K63" t="str">
            <v>√</v>
          </cell>
          <cell r="L63" t="str">
            <v>√</v>
          </cell>
          <cell r="M63" t="str">
            <v>√</v>
          </cell>
          <cell r="N63" t="str">
            <v>√</v>
          </cell>
          <cell r="O63" t="str">
            <v>√</v>
          </cell>
        </row>
        <row r="63">
          <cell r="Q63" t="str">
            <v>√</v>
          </cell>
          <cell r="R63" t="str">
            <v>√</v>
          </cell>
          <cell r="S63" t="str">
            <v>√</v>
          </cell>
          <cell r="T63" t="str">
            <v>√</v>
          </cell>
          <cell r="U63" t="str">
            <v>√</v>
          </cell>
          <cell r="V63" t="str">
            <v>√</v>
          </cell>
        </row>
        <row r="63">
          <cell r="X63" t="str">
            <v>√</v>
          </cell>
          <cell r="Y63" t="str">
            <v>√</v>
          </cell>
          <cell r="Z63" t="str">
            <v>√</v>
          </cell>
          <cell r="AA63" t="str">
            <v>√</v>
          </cell>
          <cell r="AB63" t="str">
            <v>√</v>
          </cell>
          <cell r="AC63" t="str">
            <v>√</v>
          </cell>
        </row>
        <row r="63">
          <cell r="AE63" t="str">
            <v>√</v>
          </cell>
          <cell r="AF63" t="str">
            <v>×</v>
          </cell>
          <cell r="AG63" t="str">
            <v>√</v>
          </cell>
          <cell r="AH63" t="str">
            <v>√</v>
          </cell>
          <cell r="AI63" t="str">
            <v>√</v>
          </cell>
        </row>
        <row r="63">
          <cell r="AK63">
            <v>25.5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E64" t="str">
            <v>下午</v>
          </cell>
          <cell r="F64" t="str">
            <v>√</v>
          </cell>
          <cell r="G64" t="str">
            <v>√</v>
          </cell>
          <cell r="H64" t="str">
            <v>√</v>
          </cell>
        </row>
        <row r="64">
          <cell r="J64" t="str">
            <v>√</v>
          </cell>
          <cell r="K64" t="str">
            <v>√</v>
          </cell>
          <cell r="L64" t="str">
            <v>√</v>
          </cell>
          <cell r="M64" t="str">
            <v>√</v>
          </cell>
          <cell r="N64" t="str">
            <v>√</v>
          </cell>
          <cell r="O64" t="str">
            <v>√</v>
          </cell>
        </row>
        <row r="64">
          <cell r="Q64" t="str">
            <v>√</v>
          </cell>
          <cell r="R64" t="str">
            <v>√</v>
          </cell>
          <cell r="S64" t="str">
            <v>√</v>
          </cell>
          <cell r="T64" t="str">
            <v>√</v>
          </cell>
          <cell r="U64" t="str">
            <v>√</v>
          </cell>
          <cell r="V64" t="str">
            <v>√</v>
          </cell>
        </row>
        <row r="64">
          <cell r="X64" t="str">
            <v>√</v>
          </cell>
          <cell r="Y64" t="str">
            <v>√</v>
          </cell>
          <cell r="Z64" t="str">
            <v>√</v>
          </cell>
          <cell r="AA64" t="str">
            <v>√</v>
          </cell>
          <cell r="AB64" t="str">
            <v>√</v>
          </cell>
          <cell r="AC64" t="str">
            <v>√</v>
          </cell>
        </row>
        <row r="64">
          <cell r="AE64" t="str">
            <v>√</v>
          </cell>
          <cell r="AF64" t="str">
            <v>√</v>
          </cell>
          <cell r="AG64" t="str">
            <v>√</v>
          </cell>
          <cell r="AH64" t="str">
            <v>√</v>
          </cell>
          <cell r="AI64" t="str">
            <v>√</v>
          </cell>
        </row>
        <row r="65">
          <cell r="E65" t="str">
            <v>加班</v>
          </cell>
        </row>
        <row r="66">
          <cell r="B66">
            <v>381</v>
          </cell>
          <cell r="C66" t="str">
            <v>CHAP SONA</v>
          </cell>
          <cell r="D66">
            <v>44118</v>
          </cell>
          <cell r="E66" t="str">
            <v>上午</v>
          </cell>
          <cell r="F66" t="str">
            <v>√</v>
          </cell>
          <cell r="G66" t="str">
            <v>√</v>
          </cell>
          <cell r="H66" t="str">
            <v>√</v>
          </cell>
        </row>
        <row r="66">
          <cell r="J66" t="str">
            <v>√</v>
          </cell>
          <cell r="K66" t="str">
            <v>√</v>
          </cell>
          <cell r="L66" t="str">
            <v>√</v>
          </cell>
          <cell r="M66" t="str">
            <v>√</v>
          </cell>
          <cell r="N66" t="str">
            <v>√</v>
          </cell>
          <cell r="O66" t="str">
            <v>√</v>
          </cell>
        </row>
        <row r="66">
          <cell r="Q66" t="str">
            <v>√</v>
          </cell>
          <cell r="R66" t="str">
            <v>√</v>
          </cell>
          <cell r="S66" t="str">
            <v>√</v>
          </cell>
          <cell r="T66" t="str">
            <v>√</v>
          </cell>
          <cell r="U66" t="str">
            <v>√</v>
          </cell>
          <cell r="V66" t="str">
            <v>√</v>
          </cell>
        </row>
        <row r="66">
          <cell r="X66" t="str">
            <v>√</v>
          </cell>
          <cell r="Y66" t="str">
            <v>√</v>
          </cell>
          <cell r="Z66" t="str">
            <v>√</v>
          </cell>
          <cell r="AA66" t="str">
            <v>√</v>
          </cell>
          <cell r="AB66" t="str">
            <v>√</v>
          </cell>
          <cell r="AC66" t="str">
            <v>√</v>
          </cell>
        </row>
        <row r="66">
          <cell r="AE66" t="str">
            <v>√</v>
          </cell>
          <cell r="AF66" t="str">
            <v>√</v>
          </cell>
          <cell r="AG66" t="str">
            <v>√</v>
          </cell>
          <cell r="AH66" t="str">
            <v>√</v>
          </cell>
          <cell r="AI66" t="str">
            <v>√</v>
          </cell>
        </row>
        <row r="66">
          <cell r="AK66">
            <v>26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E67" t="str">
            <v>下午</v>
          </cell>
          <cell r="F67" t="str">
            <v>√</v>
          </cell>
          <cell r="G67" t="str">
            <v>√</v>
          </cell>
          <cell r="H67" t="str">
            <v>√</v>
          </cell>
        </row>
        <row r="67">
          <cell r="J67" t="str">
            <v>√</v>
          </cell>
          <cell r="K67" t="str">
            <v>√</v>
          </cell>
          <cell r="L67" t="str">
            <v>√</v>
          </cell>
          <cell r="M67" t="str">
            <v>√</v>
          </cell>
          <cell r="N67" t="str">
            <v>√</v>
          </cell>
          <cell r="O67" t="str">
            <v>√</v>
          </cell>
        </row>
        <row r="67">
          <cell r="Q67" t="str">
            <v>√</v>
          </cell>
          <cell r="R67" t="str">
            <v>√</v>
          </cell>
          <cell r="S67" t="str">
            <v>√</v>
          </cell>
          <cell r="T67" t="str">
            <v>√</v>
          </cell>
          <cell r="U67" t="str">
            <v>√</v>
          </cell>
          <cell r="V67" t="str">
            <v>√</v>
          </cell>
        </row>
        <row r="67">
          <cell r="X67" t="str">
            <v>√</v>
          </cell>
          <cell r="Y67" t="str">
            <v>√</v>
          </cell>
          <cell r="Z67" t="str">
            <v>√</v>
          </cell>
          <cell r="AA67" t="str">
            <v>√</v>
          </cell>
          <cell r="AB67" t="str">
            <v>√</v>
          </cell>
          <cell r="AC67" t="str">
            <v>√</v>
          </cell>
        </row>
        <row r="67">
          <cell r="AE67" t="str">
            <v>√</v>
          </cell>
          <cell r="AF67" t="str">
            <v>√</v>
          </cell>
          <cell r="AG67" t="str">
            <v>√</v>
          </cell>
          <cell r="AH67" t="str">
            <v>√</v>
          </cell>
          <cell r="AI67" t="str">
            <v>√</v>
          </cell>
        </row>
        <row r="68">
          <cell r="E68" t="str">
            <v>加班</v>
          </cell>
        </row>
        <row r="69">
          <cell r="B69">
            <v>417</v>
          </cell>
          <cell r="C69" t="str">
            <v>BOEUN SALORN</v>
          </cell>
          <cell r="D69">
            <v>44123</v>
          </cell>
          <cell r="E69" t="str">
            <v>上午</v>
          </cell>
          <cell r="F69" t="str">
            <v>√</v>
          </cell>
          <cell r="G69" t="str">
            <v>√</v>
          </cell>
          <cell r="H69" t="str">
            <v>√</v>
          </cell>
        </row>
        <row r="69">
          <cell r="J69" t="str">
            <v>√</v>
          </cell>
          <cell r="K69" t="str">
            <v>√</v>
          </cell>
          <cell r="L69" t="str">
            <v>√</v>
          </cell>
          <cell r="M69" t="str">
            <v>√</v>
          </cell>
          <cell r="N69" t="str">
            <v>√</v>
          </cell>
          <cell r="O69" t="str">
            <v>√</v>
          </cell>
        </row>
        <row r="69">
          <cell r="Q69" t="str">
            <v>√</v>
          </cell>
          <cell r="R69" t="str">
            <v>√</v>
          </cell>
          <cell r="S69" t="str">
            <v>√</v>
          </cell>
          <cell r="T69" t="str">
            <v>√</v>
          </cell>
          <cell r="U69" t="str">
            <v>√</v>
          </cell>
          <cell r="V69" t="str">
            <v>√</v>
          </cell>
        </row>
        <row r="69">
          <cell r="X69" t="str">
            <v>√</v>
          </cell>
          <cell r="Y69" t="str">
            <v>√</v>
          </cell>
          <cell r="Z69" t="str">
            <v>√</v>
          </cell>
          <cell r="AA69" t="str">
            <v>√</v>
          </cell>
          <cell r="AB69" t="str">
            <v>√</v>
          </cell>
          <cell r="AC69" t="str">
            <v>√</v>
          </cell>
        </row>
        <row r="69">
          <cell r="AE69" t="str">
            <v>×</v>
          </cell>
          <cell r="AF69" t="str">
            <v>×</v>
          </cell>
          <cell r="AG69" t="str">
            <v>√</v>
          </cell>
          <cell r="AH69" t="str">
            <v>√</v>
          </cell>
          <cell r="AI69" t="str">
            <v>√</v>
          </cell>
        </row>
        <row r="69">
          <cell r="AK69">
            <v>24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E70" t="str">
            <v>下午</v>
          </cell>
          <cell r="F70" t="str">
            <v>√</v>
          </cell>
          <cell r="G70" t="str">
            <v>√</v>
          </cell>
          <cell r="H70" t="str">
            <v>√</v>
          </cell>
        </row>
        <row r="70">
          <cell r="J70" t="str">
            <v>√</v>
          </cell>
          <cell r="K70" t="str">
            <v>√</v>
          </cell>
          <cell r="L70" t="str">
            <v>√</v>
          </cell>
          <cell r="M70" t="str">
            <v>√</v>
          </cell>
          <cell r="N70" t="str">
            <v>√</v>
          </cell>
          <cell r="O70" t="str">
            <v>√</v>
          </cell>
        </row>
        <row r="70">
          <cell r="Q70" t="str">
            <v>√</v>
          </cell>
          <cell r="R70" t="str">
            <v>√</v>
          </cell>
          <cell r="S70" t="str">
            <v>√</v>
          </cell>
          <cell r="T70" t="str">
            <v>√</v>
          </cell>
          <cell r="U70" t="str">
            <v>√</v>
          </cell>
          <cell r="V70" t="str">
            <v>√</v>
          </cell>
        </row>
        <row r="70">
          <cell r="X70" t="str">
            <v>√</v>
          </cell>
          <cell r="Y70" t="str">
            <v>√</v>
          </cell>
          <cell r="Z70" t="str">
            <v>√</v>
          </cell>
          <cell r="AA70" t="str">
            <v>√</v>
          </cell>
          <cell r="AB70" t="str">
            <v>√</v>
          </cell>
          <cell r="AC70" t="str">
            <v>√</v>
          </cell>
        </row>
        <row r="70">
          <cell r="AE70" t="str">
            <v>×</v>
          </cell>
          <cell r="AF70" t="str">
            <v>×</v>
          </cell>
          <cell r="AG70" t="str">
            <v>√</v>
          </cell>
          <cell r="AH70" t="str">
            <v>√</v>
          </cell>
          <cell r="AI70" t="str">
            <v>√</v>
          </cell>
        </row>
        <row r="71">
          <cell r="E71" t="str">
            <v>加班</v>
          </cell>
        </row>
        <row r="72">
          <cell r="B72">
            <v>590</v>
          </cell>
          <cell r="C72" t="str">
            <v>HEM MONNYROMDUOL</v>
          </cell>
          <cell r="D72">
            <v>44155</v>
          </cell>
          <cell r="E72" t="str">
            <v>上午</v>
          </cell>
          <cell r="F72" t="str">
            <v>√</v>
          </cell>
          <cell r="G72" t="str">
            <v>√</v>
          </cell>
          <cell r="H72" t="str">
            <v>√</v>
          </cell>
        </row>
        <row r="72">
          <cell r="J72" t="str">
            <v>√</v>
          </cell>
          <cell r="K72" t="str">
            <v>√</v>
          </cell>
          <cell r="L72" t="str">
            <v>√</v>
          </cell>
          <cell r="M72" t="str">
            <v>√</v>
          </cell>
          <cell r="N72" t="str">
            <v>√</v>
          </cell>
          <cell r="O72" t="str">
            <v>√</v>
          </cell>
        </row>
        <row r="72">
          <cell r="Q72" t="str">
            <v>×</v>
          </cell>
          <cell r="R72" t="str">
            <v>√</v>
          </cell>
          <cell r="S72" t="str">
            <v>√</v>
          </cell>
          <cell r="T72" t="str">
            <v>√</v>
          </cell>
          <cell r="U72" t="str">
            <v>√</v>
          </cell>
          <cell r="V72" t="str">
            <v>√</v>
          </cell>
        </row>
        <row r="72">
          <cell r="X72" t="str">
            <v>√</v>
          </cell>
          <cell r="Y72" t="str">
            <v>√</v>
          </cell>
          <cell r="Z72" t="str">
            <v>√</v>
          </cell>
          <cell r="AA72" t="str">
            <v>√</v>
          </cell>
          <cell r="AB72" t="str">
            <v>√</v>
          </cell>
          <cell r="AC72" t="str">
            <v>√</v>
          </cell>
        </row>
        <row r="72">
          <cell r="AE72" t="str">
            <v>√</v>
          </cell>
          <cell r="AF72" t="str">
            <v>√</v>
          </cell>
          <cell r="AG72" t="str">
            <v>√</v>
          </cell>
          <cell r="AH72" t="str">
            <v>√</v>
          </cell>
          <cell r="AI72" t="str">
            <v>√</v>
          </cell>
        </row>
        <row r="72">
          <cell r="AK72">
            <v>24.875</v>
          </cell>
          <cell r="AL72">
            <v>0</v>
          </cell>
          <cell r="AM72">
            <v>0.125</v>
          </cell>
          <cell r="AN72">
            <v>0</v>
          </cell>
          <cell r="AO72">
            <v>0</v>
          </cell>
        </row>
        <row r="73">
          <cell r="E73" t="str">
            <v>下午</v>
          </cell>
          <cell r="F73" t="str">
            <v>√</v>
          </cell>
        </row>
        <row r="73">
          <cell r="H73" t="str">
            <v>√</v>
          </cell>
        </row>
        <row r="73">
          <cell r="J73" t="str">
            <v>√</v>
          </cell>
          <cell r="K73" t="str">
            <v>√</v>
          </cell>
          <cell r="L73" t="str">
            <v>√</v>
          </cell>
          <cell r="M73" t="str">
            <v>√</v>
          </cell>
          <cell r="N73" t="str">
            <v>√</v>
          </cell>
          <cell r="O73" t="str">
            <v>√</v>
          </cell>
        </row>
        <row r="73">
          <cell r="Q73" t="str">
            <v>×</v>
          </cell>
          <cell r="R73" t="str">
            <v>√</v>
          </cell>
          <cell r="S73" t="str">
            <v>√</v>
          </cell>
          <cell r="T73" t="str">
            <v>√</v>
          </cell>
          <cell r="U73" t="str">
            <v>√</v>
          </cell>
          <cell r="V73" t="str">
            <v>√</v>
          </cell>
        </row>
        <row r="73">
          <cell r="X73" t="str">
            <v>√</v>
          </cell>
          <cell r="Y73" t="str">
            <v>√</v>
          </cell>
          <cell r="Z73" t="str">
            <v>√</v>
          </cell>
          <cell r="AA73" t="str">
            <v>√</v>
          </cell>
          <cell r="AB73" t="str">
            <v>√</v>
          </cell>
          <cell r="AC73" t="str">
            <v>√</v>
          </cell>
        </row>
        <row r="73">
          <cell r="AE73" t="str">
            <v>√</v>
          </cell>
          <cell r="AF73" t="str">
            <v>√</v>
          </cell>
          <cell r="AG73" t="str">
            <v>√</v>
          </cell>
          <cell r="AH73" t="str">
            <v>√</v>
          </cell>
          <cell r="AI73" t="str">
            <v>√</v>
          </cell>
        </row>
        <row r="74">
          <cell r="E74" t="str">
            <v>加班</v>
          </cell>
        </row>
        <row r="75">
          <cell r="B75">
            <v>628</v>
          </cell>
          <cell r="C75" t="str">
            <v>CHAN SOPAL</v>
          </cell>
          <cell r="D75">
            <v>44183</v>
          </cell>
          <cell r="E75" t="str">
            <v>上午</v>
          </cell>
          <cell r="F75" t="str">
            <v>2.②</v>
          </cell>
          <cell r="G75" t="str">
            <v>2.②</v>
          </cell>
          <cell r="H75" t="str">
            <v>2.②</v>
          </cell>
        </row>
        <row r="75">
          <cell r="J75" t="str">
            <v>2.②</v>
          </cell>
          <cell r="K75" t="str">
            <v>2.②</v>
          </cell>
          <cell r="L75" t="str">
            <v>2.②</v>
          </cell>
          <cell r="M75" t="str">
            <v>2.②</v>
          </cell>
          <cell r="N75" t="str">
            <v>2.②</v>
          </cell>
          <cell r="O75" t="str">
            <v>2.②</v>
          </cell>
        </row>
        <row r="75">
          <cell r="Q75" t="str">
            <v>2.②</v>
          </cell>
          <cell r="R75" t="str">
            <v>2.②</v>
          </cell>
          <cell r="S75" t="str">
            <v>2.②</v>
          </cell>
          <cell r="T75" t="str">
            <v>2.②</v>
          </cell>
          <cell r="U75" t="str">
            <v>2.②</v>
          </cell>
          <cell r="V75" t="str">
            <v>2.②</v>
          </cell>
        </row>
        <row r="75">
          <cell r="X75" t="str">
            <v>2.②</v>
          </cell>
          <cell r="Y75" t="str">
            <v>2.②</v>
          </cell>
          <cell r="Z75" t="str">
            <v>2.②</v>
          </cell>
          <cell r="AA75" t="str">
            <v>2.②</v>
          </cell>
          <cell r="AB75" t="str">
            <v>2.②</v>
          </cell>
          <cell r="AC75" t="str">
            <v>2.②</v>
          </cell>
        </row>
        <row r="75">
          <cell r="AE75" t="str">
            <v>2.②</v>
          </cell>
          <cell r="AF75" t="str">
            <v>2.②</v>
          </cell>
          <cell r="AG75" t="str">
            <v>2.②</v>
          </cell>
          <cell r="AH75" t="str">
            <v>2.②</v>
          </cell>
          <cell r="AI75" t="str">
            <v>2.②</v>
          </cell>
        </row>
        <row r="75"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E76" t="str">
            <v>下午</v>
          </cell>
          <cell r="F76" t="str">
            <v>2.②</v>
          </cell>
          <cell r="G76" t="str">
            <v>2.②</v>
          </cell>
          <cell r="H76" t="str">
            <v>2.②</v>
          </cell>
        </row>
        <row r="76">
          <cell r="J76" t="str">
            <v>2.②</v>
          </cell>
          <cell r="K76" t="str">
            <v>2.②</v>
          </cell>
          <cell r="L76" t="str">
            <v>2.②</v>
          </cell>
          <cell r="M76" t="str">
            <v>2.②</v>
          </cell>
          <cell r="N76" t="str">
            <v>2.②</v>
          </cell>
          <cell r="O76" t="str">
            <v>2.②</v>
          </cell>
        </row>
        <row r="76">
          <cell r="Q76" t="str">
            <v>2.②</v>
          </cell>
          <cell r="R76" t="str">
            <v>2.②</v>
          </cell>
          <cell r="S76" t="str">
            <v>2.②</v>
          </cell>
          <cell r="T76" t="str">
            <v>2.②</v>
          </cell>
          <cell r="U76" t="str">
            <v>2.②</v>
          </cell>
          <cell r="V76" t="str">
            <v>2.②</v>
          </cell>
        </row>
        <row r="76">
          <cell r="X76" t="str">
            <v>2.②</v>
          </cell>
          <cell r="Y76" t="str">
            <v>2.②</v>
          </cell>
          <cell r="Z76" t="str">
            <v>2.②</v>
          </cell>
          <cell r="AA76" t="str">
            <v>2.②</v>
          </cell>
          <cell r="AB76" t="str">
            <v>2.②</v>
          </cell>
          <cell r="AC76" t="str">
            <v>2.②</v>
          </cell>
        </row>
        <row r="76">
          <cell r="AE76" t="str">
            <v>2.②</v>
          </cell>
          <cell r="AF76" t="str">
            <v>2.②</v>
          </cell>
          <cell r="AG76" t="str">
            <v>2.②</v>
          </cell>
          <cell r="AH76" t="str">
            <v>2.②</v>
          </cell>
          <cell r="AI76" t="str">
            <v>2.②</v>
          </cell>
        </row>
        <row r="77">
          <cell r="E77" t="str">
            <v>加班</v>
          </cell>
        </row>
        <row r="78">
          <cell r="B78">
            <v>632</v>
          </cell>
          <cell r="C78" t="str">
            <v>MY LIS</v>
          </cell>
          <cell r="D78">
            <v>44184</v>
          </cell>
          <cell r="E78" t="str">
            <v>上午</v>
          </cell>
          <cell r="F78" t="str">
            <v>√</v>
          </cell>
          <cell r="G78" t="str">
            <v>√</v>
          </cell>
          <cell r="H78" t="str">
            <v>√</v>
          </cell>
        </row>
        <row r="78">
          <cell r="J78" t="str">
            <v>√</v>
          </cell>
          <cell r="K78" t="str">
            <v>√</v>
          </cell>
          <cell r="L78" t="str">
            <v>√</v>
          </cell>
          <cell r="M78" t="str">
            <v>×</v>
          </cell>
          <cell r="N78" t="str">
            <v>√</v>
          </cell>
          <cell r="O78" t="str">
            <v>√</v>
          </cell>
        </row>
        <row r="78">
          <cell r="Q78" t="str">
            <v>√</v>
          </cell>
          <cell r="R78" t="str">
            <v>√</v>
          </cell>
          <cell r="S78" t="str">
            <v>√</v>
          </cell>
          <cell r="T78" t="str">
            <v>√</v>
          </cell>
          <cell r="U78" t="str">
            <v>√</v>
          </cell>
          <cell r="V78" t="str">
            <v>√</v>
          </cell>
        </row>
        <row r="78">
          <cell r="X78" t="str">
            <v>×</v>
          </cell>
          <cell r="Y78" t="str">
            <v>√</v>
          </cell>
          <cell r="Z78" t="str">
            <v>√</v>
          </cell>
          <cell r="AA78" t="str">
            <v>√</v>
          </cell>
          <cell r="AB78" t="str">
            <v>√</v>
          </cell>
          <cell r="AC78" t="str">
            <v>√</v>
          </cell>
        </row>
        <row r="78">
          <cell r="AE78" t="str">
            <v>√</v>
          </cell>
          <cell r="AF78" t="str">
            <v>√</v>
          </cell>
          <cell r="AG78" t="str">
            <v>√</v>
          </cell>
          <cell r="AH78" t="str">
            <v>√</v>
          </cell>
          <cell r="AI78" t="str">
            <v>√</v>
          </cell>
        </row>
        <row r="78">
          <cell r="AK78">
            <v>24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E79" t="str">
            <v>下午</v>
          </cell>
          <cell r="F79" t="str">
            <v>√</v>
          </cell>
          <cell r="G79" t="str">
            <v>√</v>
          </cell>
          <cell r="H79" t="str">
            <v>√</v>
          </cell>
        </row>
        <row r="79">
          <cell r="J79" t="str">
            <v>√</v>
          </cell>
          <cell r="K79" t="str">
            <v>√</v>
          </cell>
          <cell r="L79" t="str">
            <v>√</v>
          </cell>
          <cell r="M79" t="str">
            <v>×</v>
          </cell>
          <cell r="N79" t="str">
            <v>√</v>
          </cell>
          <cell r="O79" t="str">
            <v>√</v>
          </cell>
        </row>
        <row r="79">
          <cell r="Q79" t="str">
            <v>√</v>
          </cell>
          <cell r="R79" t="str">
            <v>√</v>
          </cell>
          <cell r="S79" t="str">
            <v>√</v>
          </cell>
          <cell r="T79" t="str">
            <v>√</v>
          </cell>
          <cell r="U79" t="str">
            <v>√</v>
          </cell>
          <cell r="V79" t="str">
            <v>√</v>
          </cell>
        </row>
        <row r="79">
          <cell r="X79" t="str">
            <v>×</v>
          </cell>
          <cell r="Y79" t="str">
            <v>√</v>
          </cell>
          <cell r="Z79" t="str">
            <v>√</v>
          </cell>
          <cell r="AA79" t="str">
            <v>√</v>
          </cell>
          <cell r="AB79" t="str">
            <v>√</v>
          </cell>
          <cell r="AC79" t="str">
            <v>√</v>
          </cell>
        </row>
        <row r="79">
          <cell r="AE79" t="str">
            <v>√</v>
          </cell>
          <cell r="AF79" t="str">
            <v>√</v>
          </cell>
          <cell r="AG79" t="str">
            <v>√</v>
          </cell>
          <cell r="AH79" t="str">
            <v>√</v>
          </cell>
          <cell r="AI79" t="str">
            <v>√</v>
          </cell>
        </row>
        <row r="80">
          <cell r="E80" t="str">
            <v>加班</v>
          </cell>
        </row>
        <row r="81">
          <cell r="B81">
            <v>634</v>
          </cell>
          <cell r="C81" t="str">
            <v>KOP ANN</v>
          </cell>
          <cell r="D81">
            <v>44184</v>
          </cell>
          <cell r="E81" t="str">
            <v>上午</v>
          </cell>
          <cell r="F81" t="str">
            <v>√</v>
          </cell>
          <cell r="G81" t="str">
            <v>√</v>
          </cell>
          <cell r="H81" t="str">
            <v>√</v>
          </cell>
        </row>
        <row r="81">
          <cell r="J81" t="str">
            <v>√</v>
          </cell>
          <cell r="K81" t="str">
            <v>√</v>
          </cell>
          <cell r="L81" t="str">
            <v>√</v>
          </cell>
          <cell r="M81" t="str">
            <v>√</v>
          </cell>
          <cell r="N81" t="str">
            <v>√</v>
          </cell>
          <cell r="O81" t="str">
            <v>√</v>
          </cell>
        </row>
        <row r="81">
          <cell r="Q81" t="str">
            <v>√</v>
          </cell>
          <cell r="R81" t="str">
            <v>√</v>
          </cell>
          <cell r="S81" t="str">
            <v>√</v>
          </cell>
          <cell r="T81" t="str">
            <v>√</v>
          </cell>
          <cell r="U81" t="str">
            <v>√</v>
          </cell>
          <cell r="V81" t="str">
            <v>√</v>
          </cell>
        </row>
        <row r="81">
          <cell r="X81" t="str">
            <v>√</v>
          </cell>
          <cell r="Y81" t="str">
            <v>√</v>
          </cell>
          <cell r="Z81" t="str">
            <v>√</v>
          </cell>
          <cell r="AA81" t="str">
            <v>√</v>
          </cell>
          <cell r="AB81" t="str">
            <v>√</v>
          </cell>
          <cell r="AC81" t="str">
            <v>√</v>
          </cell>
        </row>
        <row r="81">
          <cell r="AE81" t="str">
            <v>√</v>
          </cell>
          <cell r="AF81" t="str">
            <v>√</v>
          </cell>
          <cell r="AG81" t="str">
            <v>√</v>
          </cell>
          <cell r="AH81" t="str">
            <v>√</v>
          </cell>
          <cell r="AI81" t="str">
            <v>√</v>
          </cell>
        </row>
        <row r="81">
          <cell r="AK81">
            <v>26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E82" t="str">
            <v>下午</v>
          </cell>
          <cell r="F82" t="str">
            <v>√</v>
          </cell>
          <cell r="G82" t="str">
            <v>√</v>
          </cell>
          <cell r="H82" t="str">
            <v>√</v>
          </cell>
        </row>
        <row r="82">
          <cell r="J82" t="str">
            <v>√</v>
          </cell>
          <cell r="K82" t="str">
            <v>√</v>
          </cell>
          <cell r="L82" t="str">
            <v>√</v>
          </cell>
          <cell r="M82" t="str">
            <v>√</v>
          </cell>
          <cell r="N82" t="str">
            <v>√</v>
          </cell>
          <cell r="O82" t="str">
            <v>√</v>
          </cell>
        </row>
        <row r="82">
          <cell r="Q82" t="str">
            <v>√</v>
          </cell>
          <cell r="R82" t="str">
            <v>√</v>
          </cell>
          <cell r="S82" t="str">
            <v>√</v>
          </cell>
          <cell r="T82" t="str">
            <v>√</v>
          </cell>
          <cell r="U82" t="str">
            <v>√</v>
          </cell>
          <cell r="V82" t="str">
            <v>√</v>
          </cell>
        </row>
        <row r="82">
          <cell r="X82" t="str">
            <v>√</v>
          </cell>
          <cell r="Y82" t="str">
            <v>√</v>
          </cell>
          <cell r="Z82" t="str">
            <v>√</v>
          </cell>
          <cell r="AA82" t="str">
            <v>√</v>
          </cell>
          <cell r="AB82" t="str">
            <v>√</v>
          </cell>
          <cell r="AC82" t="str">
            <v>√</v>
          </cell>
        </row>
        <row r="82">
          <cell r="AE82" t="str">
            <v>√</v>
          </cell>
          <cell r="AF82" t="str">
            <v>√</v>
          </cell>
          <cell r="AG82" t="str">
            <v>√</v>
          </cell>
          <cell r="AH82" t="str">
            <v>√</v>
          </cell>
          <cell r="AI82" t="str">
            <v>√</v>
          </cell>
        </row>
        <row r="83">
          <cell r="E83" t="str">
            <v>加班</v>
          </cell>
        </row>
        <row r="84">
          <cell r="B84">
            <v>657</v>
          </cell>
          <cell r="C84" t="str">
            <v>MERN SARUN</v>
          </cell>
          <cell r="D84">
            <v>44187</v>
          </cell>
          <cell r="E84" t="str">
            <v>上午</v>
          </cell>
          <cell r="F84" t="str">
            <v>√</v>
          </cell>
          <cell r="G84" t="str">
            <v>√</v>
          </cell>
          <cell r="H84" t="str">
            <v>√</v>
          </cell>
        </row>
        <row r="84">
          <cell r="J84" t="str">
            <v>√</v>
          </cell>
          <cell r="K84" t="str">
            <v>√</v>
          </cell>
          <cell r="L84" t="str">
            <v>√</v>
          </cell>
          <cell r="M84" t="str">
            <v>√</v>
          </cell>
          <cell r="N84" t="str">
            <v>√</v>
          </cell>
          <cell r="O84" t="str">
            <v>√</v>
          </cell>
        </row>
        <row r="84">
          <cell r="Q84" t="str">
            <v>√</v>
          </cell>
          <cell r="R84" t="str">
            <v>√</v>
          </cell>
          <cell r="S84" t="str">
            <v>√</v>
          </cell>
          <cell r="T84" t="str">
            <v>√</v>
          </cell>
          <cell r="U84" t="str">
            <v>√</v>
          </cell>
          <cell r="V84" t="str">
            <v>√</v>
          </cell>
        </row>
        <row r="84">
          <cell r="X84" t="str">
            <v>√</v>
          </cell>
          <cell r="Y84" t="str">
            <v>√</v>
          </cell>
          <cell r="Z84" t="str">
            <v>√</v>
          </cell>
          <cell r="AA84" t="str">
            <v>√</v>
          </cell>
          <cell r="AB84" t="str">
            <v>√</v>
          </cell>
          <cell r="AC84" t="str">
            <v>√</v>
          </cell>
        </row>
        <row r="84">
          <cell r="AE84" t="str">
            <v>√</v>
          </cell>
          <cell r="AF84" t="str">
            <v>√</v>
          </cell>
          <cell r="AG84" t="str">
            <v>√</v>
          </cell>
          <cell r="AH84" t="str">
            <v>√</v>
          </cell>
          <cell r="AI84" t="str">
            <v>Δ</v>
          </cell>
        </row>
        <row r="84">
          <cell r="AK84">
            <v>25</v>
          </cell>
          <cell r="AL84">
            <v>0</v>
          </cell>
          <cell r="AM84">
            <v>1</v>
          </cell>
          <cell r="AN84">
            <v>0</v>
          </cell>
          <cell r="AO84">
            <v>0</v>
          </cell>
        </row>
        <row r="85">
          <cell r="E85" t="str">
            <v>下午</v>
          </cell>
          <cell r="F85" t="str">
            <v>√</v>
          </cell>
          <cell r="G85" t="str">
            <v>√</v>
          </cell>
          <cell r="H85" t="str">
            <v>√</v>
          </cell>
        </row>
        <row r="85">
          <cell r="J85" t="str">
            <v>√</v>
          </cell>
          <cell r="K85" t="str">
            <v>√</v>
          </cell>
          <cell r="L85" t="str">
            <v>√</v>
          </cell>
          <cell r="M85" t="str">
            <v>√</v>
          </cell>
          <cell r="N85" t="str">
            <v>√</v>
          </cell>
          <cell r="O85" t="str">
            <v>√</v>
          </cell>
        </row>
        <row r="85">
          <cell r="Q85" t="str">
            <v>√</v>
          </cell>
          <cell r="R85" t="str">
            <v>√</v>
          </cell>
          <cell r="S85" t="str">
            <v>√</v>
          </cell>
          <cell r="T85" t="str">
            <v>√</v>
          </cell>
          <cell r="U85" t="str">
            <v>√</v>
          </cell>
          <cell r="V85" t="str">
            <v>√</v>
          </cell>
        </row>
        <row r="85">
          <cell r="X85" t="str">
            <v>√</v>
          </cell>
          <cell r="Y85" t="str">
            <v>√</v>
          </cell>
          <cell r="Z85" t="str">
            <v>√</v>
          </cell>
          <cell r="AA85" t="str">
            <v>√</v>
          </cell>
          <cell r="AB85" t="str">
            <v>√</v>
          </cell>
          <cell r="AC85" t="str">
            <v>√</v>
          </cell>
        </row>
        <row r="85">
          <cell r="AE85" t="str">
            <v>√</v>
          </cell>
          <cell r="AF85" t="str">
            <v>√</v>
          </cell>
          <cell r="AG85" t="str">
            <v>√</v>
          </cell>
          <cell r="AH85" t="str">
            <v>√</v>
          </cell>
          <cell r="AI85" t="str">
            <v>Δ</v>
          </cell>
        </row>
        <row r="86">
          <cell r="E86" t="str">
            <v>加班</v>
          </cell>
        </row>
        <row r="87">
          <cell r="B87">
            <v>695</v>
          </cell>
          <cell r="C87" t="str">
            <v>SREYHORM BOPHA</v>
          </cell>
          <cell r="D87">
            <v>44200</v>
          </cell>
          <cell r="E87" t="str">
            <v>上午</v>
          </cell>
          <cell r="F87" t="str">
            <v>√</v>
          </cell>
          <cell r="G87" t="str">
            <v>√</v>
          </cell>
          <cell r="H87" t="str">
            <v>√</v>
          </cell>
        </row>
        <row r="87">
          <cell r="J87" t="str">
            <v>√</v>
          </cell>
          <cell r="K87" t="str">
            <v>√</v>
          </cell>
          <cell r="L87" t="str">
            <v>√</v>
          </cell>
          <cell r="M87" t="str">
            <v>√</v>
          </cell>
          <cell r="N87" t="str">
            <v>√</v>
          </cell>
          <cell r="O87" t="str">
            <v>√</v>
          </cell>
        </row>
        <row r="87">
          <cell r="Q87" t="str">
            <v>√</v>
          </cell>
          <cell r="R87" t="str">
            <v>√</v>
          </cell>
          <cell r="S87" t="str">
            <v>√</v>
          </cell>
          <cell r="T87" t="str">
            <v>√</v>
          </cell>
          <cell r="U87" t="str">
            <v>√</v>
          </cell>
          <cell r="V87" t="str">
            <v>√</v>
          </cell>
        </row>
        <row r="87">
          <cell r="X87" t="str">
            <v>√</v>
          </cell>
          <cell r="Y87" t="str">
            <v>√</v>
          </cell>
          <cell r="Z87" t="str">
            <v>√</v>
          </cell>
          <cell r="AA87" t="str">
            <v>√</v>
          </cell>
          <cell r="AB87" t="str">
            <v>√</v>
          </cell>
          <cell r="AC87" t="str">
            <v>√</v>
          </cell>
        </row>
        <row r="87">
          <cell r="AE87" t="str">
            <v>√</v>
          </cell>
          <cell r="AF87" t="str">
            <v>√</v>
          </cell>
          <cell r="AG87" t="str">
            <v>√</v>
          </cell>
          <cell r="AH87" t="str">
            <v>√</v>
          </cell>
          <cell r="AI87" t="str">
            <v>√</v>
          </cell>
        </row>
        <row r="87">
          <cell r="AK87">
            <v>26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E88" t="str">
            <v>下午</v>
          </cell>
          <cell r="F88" t="str">
            <v>√</v>
          </cell>
          <cell r="G88" t="str">
            <v>√</v>
          </cell>
          <cell r="H88" t="str">
            <v>√</v>
          </cell>
        </row>
        <row r="88">
          <cell r="J88" t="str">
            <v>√</v>
          </cell>
          <cell r="K88" t="str">
            <v>√</v>
          </cell>
          <cell r="L88" t="str">
            <v>√</v>
          </cell>
          <cell r="M88" t="str">
            <v>√</v>
          </cell>
          <cell r="N88" t="str">
            <v>√</v>
          </cell>
          <cell r="O88" t="str">
            <v>√</v>
          </cell>
        </row>
        <row r="88">
          <cell r="Q88" t="str">
            <v>√</v>
          </cell>
          <cell r="R88" t="str">
            <v>√</v>
          </cell>
          <cell r="S88" t="str">
            <v>√</v>
          </cell>
          <cell r="T88" t="str">
            <v>√</v>
          </cell>
          <cell r="U88" t="str">
            <v>√</v>
          </cell>
          <cell r="V88" t="str">
            <v>√</v>
          </cell>
        </row>
        <row r="88">
          <cell r="X88" t="str">
            <v>√</v>
          </cell>
          <cell r="Y88" t="str">
            <v>√</v>
          </cell>
          <cell r="Z88" t="str">
            <v>√</v>
          </cell>
          <cell r="AA88" t="str">
            <v>√</v>
          </cell>
          <cell r="AB88" t="str">
            <v>√</v>
          </cell>
          <cell r="AC88" t="str">
            <v>√</v>
          </cell>
        </row>
        <row r="88">
          <cell r="AE88" t="str">
            <v>√</v>
          </cell>
          <cell r="AF88" t="str">
            <v>√</v>
          </cell>
          <cell r="AG88" t="str">
            <v>√</v>
          </cell>
          <cell r="AH88" t="str">
            <v>√</v>
          </cell>
          <cell r="AI88" t="str">
            <v>√</v>
          </cell>
        </row>
        <row r="89">
          <cell r="E89" t="str">
            <v>加班</v>
          </cell>
        </row>
        <row r="90">
          <cell r="B90">
            <v>938</v>
          </cell>
          <cell r="C90" t="str">
            <v>NUON PHARY</v>
          </cell>
          <cell r="D90">
            <v>44328</v>
          </cell>
          <cell r="E90" t="str">
            <v>上午</v>
          </cell>
          <cell r="F90" t="str">
            <v>√</v>
          </cell>
          <cell r="G90" t="str">
            <v>√</v>
          </cell>
          <cell r="H90" t="str">
            <v>√</v>
          </cell>
        </row>
        <row r="90">
          <cell r="J90" t="str">
            <v>√</v>
          </cell>
          <cell r="K90" t="str">
            <v>√</v>
          </cell>
          <cell r="L90" t="str">
            <v>√</v>
          </cell>
          <cell r="M90" t="str">
            <v>√</v>
          </cell>
          <cell r="N90" t="str">
            <v>√</v>
          </cell>
          <cell r="O90" t="str">
            <v>√</v>
          </cell>
        </row>
        <row r="90">
          <cell r="Q90" t="str">
            <v>√</v>
          </cell>
          <cell r="R90" t="str">
            <v>√</v>
          </cell>
          <cell r="S90" t="str">
            <v>√</v>
          </cell>
          <cell r="T90" t="str">
            <v>√</v>
          </cell>
          <cell r="U90" t="str">
            <v>√</v>
          </cell>
          <cell r="V90" t="str">
            <v>√</v>
          </cell>
        </row>
        <row r="90">
          <cell r="X90" t="str">
            <v>√</v>
          </cell>
          <cell r="Y90" t="str">
            <v>√</v>
          </cell>
          <cell r="Z90" t="str">
            <v>√</v>
          </cell>
          <cell r="AA90" t="str">
            <v>√</v>
          </cell>
          <cell r="AB90" t="str">
            <v>√</v>
          </cell>
          <cell r="AC90" t="str">
            <v>√</v>
          </cell>
        </row>
        <row r="90">
          <cell r="AE90" t="str">
            <v>√</v>
          </cell>
          <cell r="AF90" t="str">
            <v>√</v>
          </cell>
          <cell r="AG90" t="str">
            <v>√</v>
          </cell>
          <cell r="AH90" t="str">
            <v>√</v>
          </cell>
          <cell r="AI90" t="str">
            <v>√</v>
          </cell>
        </row>
        <row r="90">
          <cell r="AK90">
            <v>25.5</v>
          </cell>
          <cell r="AL90">
            <v>0</v>
          </cell>
          <cell r="AM90">
            <v>0.5</v>
          </cell>
          <cell r="AN90">
            <v>0</v>
          </cell>
          <cell r="AO90">
            <v>0</v>
          </cell>
        </row>
        <row r="91">
          <cell r="E91" t="str">
            <v>下午</v>
          </cell>
          <cell r="F91" t="str">
            <v>√</v>
          </cell>
          <cell r="G91" t="str">
            <v>√</v>
          </cell>
          <cell r="H91" t="str">
            <v>√</v>
          </cell>
        </row>
        <row r="91">
          <cell r="J91" t="str">
            <v>√</v>
          </cell>
          <cell r="K91" t="str">
            <v>√</v>
          </cell>
          <cell r="L91" t="str">
            <v>√</v>
          </cell>
          <cell r="M91" t="str">
            <v>√</v>
          </cell>
          <cell r="N91" t="str">
            <v>√</v>
          </cell>
          <cell r="O91" t="str">
            <v>√</v>
          </cell>
        </row>
        <row r="91">
          <cell r="Q91" t="str">
            <v>Δ</v>
          </cell>
          <cell r="R91" t="str">
            <v>√</v>
          </cell>
          <cell r="S91" t="str">
            <v>√</v>
          </cell>
          <cell r="T91" t="str">
            <v>√</v>
          </cell>
          <cell r="U91" t="str">
            <v>√</v>
          </cell>
          <cell r="V91" t="str">
            <v>√</v>
          </cell>
        </row>
        <row r="91">
          <cell r="X91" t="str">
            <v>√</v>
          </cell>
          <cell r="Y91" t="str">
            <v>√</v>
          </cell>
          <cell r="Z91" t="str">
            <v>√</v>
          </cell>
          <cell r="AA91" t="str">
            <v>√</v>
          </cell>
          <cell r="AB91" t="str">
            <v>√</v>
          </cell>
          <cell r="AC91" t="str">
            <v>√</v>
          </cell>
        </row>
        <row r="91">
          <cell r="AE91" t="str">
            <v>√</v>
          </cell>
          <cell r="AF91" t="str">
            <v>√</v>
          </cell>
          <cell r="AG91" t="str">
            <v>√</v>
          </cell>
          <cell r="AH91" t="str">
            <v>√</v>
          </cell>
          <cell r="AI91" t="str">
            <v>√</v>
          </cell>
        </row>
        <row r="92">
          <cell r="E92" t="str">
            <v>加班</v>
          </cell>
        </row>
        <row r="93">
          <cell r="B93">
            <v>1041</v>
          </cell>
          <cell r="C93" t="str">
            <v>PHOEUNG SABAN</v>
          </cell>
          <cell r="D93">
            <v>44412</v>
          </cell>
          <cell r="E93" t="str">
            <v>上午</v>
          </cell>
          <cell r="F93" t="str">
            <v>√</v>
          </cell>
          <cell r="G93" t="str">
            <v>√</v>
          </cell>
          <cell r="H93" t="str">
            <v>√</v>
          </cell>
        </row>
        <row r="93">
          <cell r="J93" t="str">
            <v>√</v>
          </cell>
          <cell r="K93" t="str">
            <v>√</v>
          </cell>
          <cell r="L93" t="str">
            <v>√</v>
          </cell>
          <cell r="M93" t="str">
            <v>√</v>
          </cell>
          <cell r="N93" t="str">
            <v>√</v>
          </cell>
          <cell r="O93" t="str">
            <v>√</v>
          </cell>
        </row>
        <row r="93">
          <cell r="Q93" t="str">
            <v>√</v>
          </cell>
          <cell r="R93" t="str">
            <v>√</v>
          </cell>
          <cell r="S93" t="str">
            <v>√</v>
          </cell>
          <cell r="T93" t="str">
            <v>√</v>
          </cell>
          <cell r="U93" t="str">
            <v>√</v>
          </cell>
          <cell r="V93" t="str">
            <v>√</v>
          </cell>
        </row>
        <row r="93">
          <cell r="X93" t="str">
            <v>√</v>
          </cell>
          <cell r="Y93" t="str">
            <v>√</v>
          </cell>
          <cell r="Z93" t="str">
            <v>√</v>
          </cell>
          <cell r="AA93" t="str">
            <v>√</v>
          </cell>
          <cell r="AB93" t="str">
            <v>√</v>
          </cell>
          <cell r="AC93" t="str">
            <v>√</v>
          </cell>
        </row>
        <row r="93">
          <cell r="AE93" t="str">
            <v>√</v>
          </cell>
          <cell r="AF93" t="str">
            <v>√</v>
          </cell>
          <cell r="AG93" t="str">
            <v>√</v>
          </cell>
          <cell r="AH93" t="str">
            <v>√</v>
          </cell>
          <cell r="AI93" t="str">
            <v>√</v>
          </cell>
        </row>
        <row r="93">
          <cell r="AK93">
            <v>26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E94" t="str">
            <v>下午</v>
          </cell>
          <cell r="F94" t="str">
            <v>√</v>
          </cell>
          <cell r="G94" t="str">
            <v>√</v>
          </cell>
          <cell r="H94" t="str">
            <v>√</v>
          </cell>
        </row>
        <row r="94">
          <cell r="J94" t="str">
            <v>√</v>
          </cell>
          <cell r="K94" t="str">
            <v>√</v>
          </cell>
          <cell r="L94" t="str">
            <v>√</v>
          </cell>
          <cell r="M94" t="str">
            <v>√</v>
          </cell>
          <cell r="N94" t="str">
            <v>√</v>
          </cell>
          <cell r="O94" t="str">
            <v>√</v>
          </cell>
        </row>
        <row r="94">
          <cell r="Q94" t="str">
            <v>√</v>
          </cell>
          <cell r="R94" t="str">
            <v>√</v>
          </cell>
          <cell r="S94" t="str">
            <v>√</v>
          </cell>
          <cell r="T94" t="str">
            <v>√</v>
          </cell>
          <cell r="U94" t="str">
            <v>√</v>
          </cell>
          <cell r="V94" t="str">
            <v>√</v>
          </cell>
        </row>
        <row r="94">
          <cell r="X94" t="str">
            <v>√</v>
          </cell>
          <cell r="Y94" t="str">
            <v>√</v>
          </cell>
          <cell r="Z94" t="str">
            <v>√</v>
          </cell>
          <cell r="AA94" t="str">
            <v>√</v>
          </cell>
          <cell r="AB94" t="str">
            <v>√</v>
          </cell>
          <cell r="AC94" t="str">
            <v>√</v>
          </cell>
        </row>
        <row r="94">
          <cell r="AE94" t="str">
            <v>√</v>
          </cell>
          <cell r="AF94" t="str">
            <v>√</v>
          </cell>
          <cell r="AG94" t="str">
            <v>√</v>
          </cell>
          <cell r="AH94" t="str">
            <v>√</v>
          </cell>
          <cell r="AI94" t="str">
            <v>√</v>
          </cell>
        </row>
        <row r="95">
          <cell r="E95" t="str">
            <v>加班</v>
          </cell>
        </row>
        <row r="96">
          <cell r="B96">
            <v>1337</v>
          </cell>
          <cell r="C96" t="str">
            <v>PHA PHEAP</v>
          </cell>
          <cell r="D96">
            <v>44503</v>
          </cell>
          <cell r="E96" t="str">
            <v>上午</v>
          </cell>
          <cell r="F96" t="str">
            <v>√</v>
          </cell>
          <cell r="G96" t="str">
            <v>√</v>
          </cell>
          <cell r="H96" t="str">
            <v>√</v>
          </cell>
        </row>
        <row r="96">
          <cell r="J96" t="str">
            <v>√</v>
          </cell>
          <cell r="K96" t="str">
            <v>√</v>
          </cell>
          <cell r="L96" t="str">
            <v>√</v>
          </cell>
          <cell r="M96" t="str">
            <v>√</v>
          </cell>
          <cell r="N96" t="str">
            <v>√</v>
          </cell>
          <cell r="O96" t="str">
            <v>√</v>
          </cell>
        </row>
        <row r="96">
          <cell r="Q96" t="str">
            <v>√</v>
          </cell>
          <cell r="R96" t="str">
            <v>√</v>
          </cell>
          <cell r="S96" t="str">
            <v>√</v>
          </cell>
          <cell r="T96" t="str">
            <v>√</v>
          </cell>
          <cell r="U96" t="str">
            <v>√</v>
          </cell>
          <cell r="V96" t="str">
            <v>√</v>
          </cell>
        </row>
        <row r="96">
          <cell r="X96" t="str">
            <v>√</v>
          </cell>
          <cell r="Y96" t="str">
            <v>√</v>
          </cell>
          <cell r="Z96" t="str">
            <v>√</v>
          </cell>
          <cell r="AA96" t="str">
            <v>√</v>
          </cell>
          <cell r="AB96" t="str">
            <v>√</v>
          </cell>
          <cell r="AC96" t="str">
            <v>√</v>
          </cell>
        </row>
        <row r="96">
          <cell r="AE96" t="str">
            <v>√</v>
          </cell>
          <cell r="AF96" t="str">
            <v>√</v>
          </cell>
          <cell r="AG96" t="str">
            <v>√</v>
          </cell>
          <cell r="AH96" t="str">
            <v>√</v>
          </cell>
          <cell r="AI96" t="str">
            <v>√</v>
          </cell>
        </row>
        <row r="96">
          <cell r="AK96">
            <v>26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E97" t="str">
            <v>下午</v>
          </cell>
          <cell r="F97" t="str">
            <v>√</v>
          </cell>
          <cell r="G97" t="str">
            <v>√</v>
          </cell>
          <cell r="H97" t="str">
            <v>√</v>
          </cell>
        </row>
        <row r="97">
          <cell r="J97" t="str">
            <v>√</v>
          </cell>
          <cell r="K97" t="str">
            <v>√</v>
          </cell>
          <cell r="L97" t="str">
            <v>√</v>
          </cell>
          <cell r="M97" t="str">
            <v>√</v>
          </cell>
          <cell r="N97" t="str">
            <v>√</v>
          </cell>
          <cell r="O97" t="str">
            <v>√</v>
          </cell>
        </row>
        <row r="97">
          <cell r="Q97" t="str">
            <v>√</v>
          </cell>
          <cell r="R97" t="str">
            <v>√</v>
          </cell>
          <cell r="S97" t="str">
            <v>√</v>
          </cell>
          <cell r="T97" t="str">
            <v>√</v>
          </cell>
          <cell r="U97" t="str">
            <v>√</v>
          </cell>
          <cell r="V97" t="str">
            <v>√</v>
          </cell>
        </row>
        <row r="97">
          <cell r="X97" t="str">
            <v>√</v>
          </cell>
          <cell r="Y97" t="str">
            <v>√</v>
          </cell>
          <cell r="Z97" t="str">
            <v>√</v>
          </cell>
          <cell r="AA97" t="str">
            <v>√</v>
          </cell>
          <cell r="AB97" t="str">
            <v>√</v>
          </cell>
          <cell r="AC97" t="str">
            <v>√</v>
          </cell>
        </row>
        <row r="97">
          <cell r="AE97" t="str">
            <v>√</v>
          </cell>
          <cell r="AF97" t="str">
            <v>√</v>
          </cell>
          <cell r="AG97" t="str">
            <v>√</v>
          </cell>
          <cell r="AH97" t="str">
            <v>√</v>
          </cell>
          <cell r="AI97" t="str">
            <v>√</v>
          </cell>
        </row>
        <row r="98">
          <cell r="E98" t="str">
            <v>加班</v>
          </cell>
        </row>
        <row r="99">
          <cell r="B99">
            <v>1389</v>
          </cell>
          <cell r="C99" t="str">
            <v>NHEB MORAKORT</v>
          </cell>
          <cell r="D99">
            <v>44531</v>
          </cell>
          <cell r="E99" t="str">
            <v>上午</v>
          </cell>
          <cell r="F99" t="str">
            <v>√</v>
          </cell>
          <cell r="G99" t="str">
            <v>√</v>
          </cell>
          <cell r="H99" t="str">
            <v>√</v>
          </cell>
        </row>
        <row r="99">
          <cell r="J99" t="str">
            <v>√</v>
          </cell>
          <cell r="K99" t="str">
            <v>√</v>
          </cell>
          <cell r="L99" t="str">
            <v>√</v>
          </cell>
          <cell r="M99" t="str">
            <v>√</v>
          </cell>
          <cell r="N99" t="str">
            <v>√</v>
          </cell>
          <cell r="O99" t="str">
            <v>√</v>
          </cell>
        </row>
        <row r="99">
          <cell r="Q99" t="str">
            <v>√</v>
          </cell>
          <cell r="R99" t="str">
            <v>√</v>
          </cell>
          <cell r="S99" t="str">
            <v>√</v>
          </cell>
          <cell r="T99" t="str">
            <v>√</v>
          </cell>
          <cell r="U99" t="str">
            <v>√</v>
          </cell>
          <cell r="V99" t="str">
            <v>√</v>
          </cell>
        </row>
        <row r="99">
          <cell r="X99" t="str">
            <v>√</v>
          </cell>
          <cell r="Y99" t="str">
            <v>√</v>
          </cell>
          <cell r="Z99" t="str">
            <v>√</v>
          </cell>
          <cell r="AA99" t="str">
            <v>√</v>
          </cell>
          <cell r="AB99" t="str">
            <v>√</v>
          </cell>
          <cell r="AC99" t="str">
            <v>√</v>
          </cell>
        </row>
        <row r="99">
          <cell r="AE99" t="str">
            <v>√</v>
          </cell>
          <cell r="AF99" t="str">
            <v>√</v>
          </cell>
          <cell r="AG99" t="str">
            <v>√</v>
          </cell>
          <cell r="AH99" t="str">
            <v>√</v>
          </cell>
          <cell r="AI99" t="str">
            <v>√</v>
          </cell>
        </row>
        <row r="99">
          <cell r="AK99">
            <v>26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E100" t="str">
            <v>下午</v>
          </cell>
          <cell r="F100" t="str">
            <v>√</v>
          </cell>
          <cell r="G100" t="str">
            <v>√</v>
          </cell>
          <cell r="H100" t="str">
            <v>√</v>
          </cell>
        </row>
        <row r="100">
          <cell r="J100" t="str">
            <v>√</v>
          </cell>
          <cell r="K100" t="str">
            <v>√</v>
          </cell>
          <cell r="L100" t="str">
            <v>√</v>
          </cell>
          <cell r="M100" t="str">
            <v>√</v>
          </cell>
          <cell r="N100" t="str">
            <v>√</v>
          </cell>
          <cell r="O100" t="str">
            <v>√</v>
          </cell>
        </row>
        <row r="100">
          <cell r="Q100" t="str">
            <v>√</v>
          </cell>
          <cell r="R100" t="str">
            <v>√</v>
          </cell>
          <cell r="S100" t="str">
            <v>√</v>
          </cell>
          <cell r="T100" t="str">
            <v>√</v>
          </cell>
          <cell r="U100" t="str">
            <v>√</v>
          </cell>
          <cell r="V100" t="str">
            <v>√</v>
          </cell>
        </row>
        <row r="100">
          <cell r="X100" t="str">
            <v>√</v>
          </cell>
          <cell r="Y100" t="str">
            <v>√</v>
          </cell>
          <cell r="Z100" t="str">
            <v>√</v>
          </cell>
          <cell r="AA100" t="str">
            <v>√</v>
          </cell>
          <cell r="AB100" t="str">
            <v>√</v>
          </cell>
          <cell r="AC100" t="str">
            <v>√</v>
          </cell>
        </row>
        <row r="100">
          <cell r="AE100" t="str">
            <v>√</v>
          </cell>
          <cell r="AF100" t="str">
            <v>√</v>
          </cell>
          <cell r="AG100" t="str">
            <v>√</v>
          </cell>
          <cell r="AH100" t="str">
            <v>√</v>
          </cell>
          <cell r="AI100" t="str">
            <v>√</v>
          </cell>
        </row>
        <row r="101">
          <cell r="E101" t="str">
            <v>加班</v>
          </cell>
        </row>
        <row r="102">
          <cell r="B102">
            <v>1431</v>
          </cell>
          <cell r="C102" t="str">
            <v>CHEK SREYVI</v>
          </cell>
          <cell r="D102">
            <v>44551</v>
          </cell>
          <cell r="E102" t="str">
            <v>上午</v>
          </cell>
          <cell r="F102" t="str">
            <v>√</v>
          </cell>
          <cell r="G102" t="str">
            <v>√</v>
          </cell>
          <cell r="H102" t="str">
            <v>√</v>
          </cell>
        </row>
        <row r="102">
          <cell r="J102" t="str">
            <v>√</v>
          </cell>
          <cell r="K102" t="str">
            <v>√</v>
          </cell>
          <cell r="L102" t="str">
            <v>√</v>
          </cell>
          <cell r="M102" t="str">
            <v>√</v>
          </cell>
          <cell r="N102" t="str">
            <v>√</v>
          </cell>
          <cell r="O102" t="str">
            <v>√</v>
          </cell>
        </row>
        <row r="102">
          <cell r="Q102" t="str">
            <v>√</v>
          </cell>
          <cell r="R102" t="str">
            <v>√</v>
          </cell>
          <cell r="S102" t="str">
            <v>√</v>
          </cell>
          <cell r="T102" t="str">
            <v>√</v>
          </cell>
          <cell r="U102" t="str">
            <v>√</v>
          </cell>
          <cell r="V102" t="str">
            <v>√</v>
          </cell>
        </row>
        <row r="102">
          <cell r="X102" t="str">
            <v>√</v>
          </cell>
          <cell r="Y102" t="str">
            <v>√</v>
          </cell>
          <cell r="Z102" t="str">
            <v>√</v>
          </cell>
          <cell r="AA102" t="str">
            <v>√</v>
          </cell>
          <cell r="AB102" t="str">
            <v>√</v>
          </cell>
          <cell r="AC102" t="str">
            <v>√</v>
          </cell>
        </row>
        <row r="102">
          <cell r="AE102" t="str">
            <v>√</v>
          </cell>
          <cell r="AF102" t="str">
            <v>√</v>
          </cell>
          <cell r="AG102" t="str">
            <v>√</v>
          </cell>
          <cell r="AH102" t="str">
            <v>√</v>
          </cell>
          <cell r="AI102" t="str">
            <v>√</v>
          </cell>
        </row>
        <row r="102">
          <cell r="AK102">
            <v>26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E103" t="str">
            <v>下午</v>
          </cell>
          <cell r="F103" t="str">
            <v>√</v>
          </cell>
          <cell r="G103" t="str">
            <v>√</v>
          </cell>
          <cell r="H103" t="str">
            <v>√</v>
          </cell>
        </row>
        <row r="103">
          <cell r="J103" t="str">
            <v>√</v>
          </cell>
          <cell r="K103" t="str">
            <v>√</v>
          </cell>
          <cell r="L103" t="str">
            <v>√</v>
          </cell>
          <cell r="M103" t="str">
            <v>√</v>
          </cell>
          <cell r="N103" t="str">
            <v>√</v>
          </cell>
          <cell r="O103" t="str">
            <v>√</v>
          </cell>
        </row>
        <row r="103">
          <cell r="Q103" t="str">
            <v>√</v>
          </cell>
          <cell r="R103" t="str">
            <v>√</v>
          </cell>
          <cell r="S103" t="str">
            <v>√</v>
          </cell>
          <cell r="T103" t="str">
            <v>√</v>
          </cell>
          <cell r="U103" t="str">
            <v>√</v>
          </cell>
          <cell r="V103" t="str">
            <v>√</v>
          </cell>
        </row>
        <row r="103">
          <cell r="X103" t="str">
            <v>√</v>
          </cell>
          <cell r="Y103" t="str">
            <v>√</v>
          </cell>
          <cell r="Z103" t="str">
            <v>√</v>
          </cell>
          <cell r="AA103" t="str">
            <v>√</v>
          </cell>
          <cell r="AB103" t="str">
            <v>√</v>
          </cell>
          <cell r="AC103" t="str">
            <v>√</v>
          </cell>
        </row>
        <row r="103">
          <cell r="AE103" t="str">
            <v>√</v>
          </cell>
          <cell r="AF103" t="str">
            <v>√</v>
          </cell>
          <cell r="AG103" t="str">
            <v>√</v>
          </cell>
          <cell r="AH103" t="str">
            <v>√</v>
          </cell>
          <cell r="AI103" t="str">
            <v>√</v>
          </cell>
        </row>
        <row r="104">
          <cell r="E104" t="str">
            <v>加班</v>
          </cell>
        </row>
        <row r="105">
          <cell r="B105">
            <v>1444</v>
          </cell>
          <cell r="C105" t="str">
            <v>VIEN SREYNEA</v>
          </cell>
          <cell r="D105">
            <v>44551</v>
          </cell>
          <cell r="E105" t="str">
            <v>上午</v>
          </cell>
          <cell r="F105" t="str">
            <v>√</v>
          </cell>
          <cell r="G105" t="str">
            <v>√</v>
          </cell>
          <cell r="H105" t="str">
            <v>√</v>
          </cell>
        </row>
        <row r="105">
          <cell r="J105" t="str">
            <v>√</v>
          </cell>
          <cell r="K105" t="str">
            <v>√</v>
          </cell>
          <cell r="L105" t="str">
            <v>√</v>
          </cell>
          <cell r="M105" t="str">
            <v>√</v>
          </cell>
          <cell r="N105" t="str">
            <v>√</v>
          </cell>
          <cell r="O105" t="str">
            <v>√</v>
          </cell>
        </row>
        <row r="105">
          <cell r="Q105" t="str">
            <v>√</v>
          </cell>
          <cell r="R105" t="str">
            <v>√</v>
          </cell>
          <cell r="S105" t="str">
            <v>√</v>
          </cell>
          <cell r="T105" t="str">
            <v>√</v>
          </cell>
          <cell r="U105" t="str">
            <v>√</v>
          </cell>
          <cell r="V105" t="str">
            <v>√</v>
          </cell>
        </row>
        <row r="105">
          <cell r="X105" t="str">
            <v>√</v>
          </cell>
          <cell r="Y105" t="str">
            <v>√</v>
          </cell>
          <cell r="Z105" t="str">
            <v>√</v>
          </cell>
          <cell r="AA105" t="str">
            <v>√</v>
          </cell>
          <cell r="AB105" t="str">
            <v>√</v>
          </cell>
          <cell r="AC105" t="str">
            <v>√</v>
          </cell>
        </row>
        <row r="105">
          <cell r="AE105" t="str">
            <v>×</v>
          </cell>
          <cell r="AF105" t="str">
            <v>√</v>
          </cell>
          <cell r="AG105" t="str">
            <v>√</v>
          </cell>
          <cell r="AH105" t="str">
            <v>√</v>
          </cell>
          <cell r="AI105" t="str">
            <v>√</v>
          </cell>
        </row>
        <row r="105">
          <cell r="AK105">
            <v>25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E106" t="str">
            <v>下午</v>
          </cell>
          <cell r="F106" t="str">
            <v>√</v>
          </cell>
          <cell r="G106" t="str">
            <v>√</v>
          </cell>
          <cell r="H106" t="str">
            <v>√</v>
          </cell>
        </row>
        <row r="106">
          <cell r="J106" t="str">
            <v>√</v>
          </cell>
          <cell r="K106" t="str">
            <v>√</v>
          </cell>
          <cell r="L106" t="str">
            <v>√</v>
          </cell>
          <cell r="M106" t="str">
            <v>√</v>
          </cell>
          <cell r="N106" t="str">
            <v>√</v>
          </cell>
          <cell r="O106" t="str">
            <v>√</v>
          </cell>
        </row>
        <row r="106">
          <cell r="Q106" t="str">
            <v>√</v>
          </cell>
          <cell r="R106" t="str">
            <v>√</v>
          </cell>
          <cell r="S106" t="str">
            <v>√</v>
          </cell>
          <cell r="T106" t="str">
            <v>√</v>
          </cell>
          <cell r="U106" t="str">
            <v>√</v>
          </cell>
          <cell r="V106" t="str">
            <v>√</v>
          </cell>
        </row>
        <row r="106">
          <cell r="X106" t="str">
            <v>√</v>
          </cell>
          <cell r="Y106" t="str">
            <v>√</v>
          </cell>
          <cell r="Z106" t="str">
            <v>√</v>
          </cell>
          <cell r="AA106" t="str">
            <v>√</v>
          </cell>
          <cell r="AB106" t="str">
            <v>√</v>
          </cell>
          <cell r="AC106" t="str">
            <v>√</v>
          </cell>
        </row>
        <row r="106">
          <cell r="AE106" t="str">
            <v>×</v>
          </cell>
          <cell r="AF106" t="str">
            <v>√</v>
          </cell>
          <cell r="AG106" t="str">
            <v>√</v>
          </cell>
          <cell r="AH106" t="str">
            <v>√</v>
          </cell>
          <cell r="AI106" t="str">
            <v>√</v>
          </cell>
        </row>
        <row r="107">
          <cell r="E107" t="str">
            <v>加班</v>
          </cell>
        </row>
        <row r="108">
          <cell r="B108">
            <v>1474</v>
          </cell>
          <cell r="C108" t="str">
            <v>KEO SAMNANG</v>
          </cell>
          <cell r="D108">
            <v>44552</v>
          </cell>
          <cell r="E108" t="str">
            <v>上午</v>
          </cell>
          <cell r="F108" t="str">
            <v>√</v>
          </cell>
          <cell r="G108" t="str">
            <v>√</v>
          </cell>
          <cell r="H108" t="str">
            <v>√</v>
          </cell>
        </row>
        <row r="108">
          <cell r="J108" t="str">
            <v>√</v>
          </cell>
          <cell r="K108" t="str">
            <v>√</v>
          </cell>
          <cell r="L108" t="str">
            <v>√</v>
          </cell>
          <cell r="M108" t="str">
            <v>√</v>
          </cell>
          <cell r="N108" t="str">
            <v>√</v>
          </cell>
          <cell r="O108" t="str">
            <v>√</v>
          </cell>
        </row>
        <row r="108">
          <cell r="Q108" t="str">
            <v>√</v>
          </cell>
          <cell r="R108" t="str">
            <v>√</v>
          </cell>
          <cell r="S108" t="str">
            <v>√</v>
          </cell>
          <cell r="T108" t="str">
            <v>√</v>
          </cell>
          <cell r="U108" t="str">
            <v>√</v>
          </cell>
          <cell r="V108" t="str">
            <v>√</v>
          </cell>
        </row>
        <row r="108">
          <cell r="X108" t="str">
            <v>√</v>
          </cell>
          <cell r="Y108" t="str">
            <v>√</v>
          </cell>
          <cell r="Z108" t="str">
            <v>√</v>
          </cell>
          <cell r="AA108" t="str">
            <v>√</v>
          </cell>
          <cell r="AB108" t="str">
            <v>√</v>
          </cell>
          <cell r="AC108" t="str">
            <v>√</v>
          </cell>
        </row>
        <row r="108">
          <cell r="AE108" t="str">
            <v>√</v>
          </cell>
          <cell r="AF108" t="str">
            <v>√</v>
          </cell>
          <cell r="AG108" t="str">
            <v>√</v>
          </cell>
          <cell r="AH108" t="str">
            <v>√</v>
          </cell>
          <cell r="AI108" t="str">
            <v>√</v>
          </cell>
        </row>
        <row r="108">
          <cell r="AK108">
            <v>26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E109" t="str">
            <v>下午</v>
          </cell>
          <cell r="F109" t="str">
            <v>√</v>
          </cell>
          <cell r="G109" t="str">
            <v>√</v>
          </cell>
          <cell r="H109" t="str">
            <v>√</v>
          </cell>
        </row>
        <row r="109">
          <cell r="J109" t="str">
            <v>√</v>
          </cell>
          <cell r="K109" t="str">
            <v>√</v>
          </cell>
          <cell r="L109" t="str">
            <v>√</v>
          </cell>
          <cell r="M109" t="str">
            <v>√</v>
          </cell>
          <cell r="N109" t="str">
            <v>√</v>
          </cell>
          <cell r="O109" t="str">
            <v>√</v>
          </cell>
        </row>
        <row r="109">
          <cell r="Q109" t="str">
            <v>√</v>
          </cell>
          <cell r="R109" t="str">
            <v>√</v>
          </cell>
          <cell r="S109" t="str">
            <v>√</v>
          </cell>
          <cell r="T109" t="str">
            <v>√</v>
          </cell>
          <cell r="U109" t="str">
            <v>√</v>
          </cell>
          <cell r="V109" t="str">
            <v>√</v>
          </cell>
        </row>
        <row r="109">
          <cell r="X109" t="str">
            <v>√</v>
          </cell>
          <cell r="Y109" t="str">
            <v>√</v>
          </cell>
          <cell r="Z109" t="str">
            <v>√</v>
          </cell>
          <cell r="AA109" t="str">
            <v>√</v>
          </cell>
          <cell r="AB109" t="str">
            <v>√</v>
          </cell>
          <cell r="AC109" t="str">
            <v>√</v>
          </cell>
        </row>
        <row r="109">
          <cell r="AE109" t="str">
            <v>√</v>
          </cell>
          <cell r="AF109" t="str">
            <v>√</v>
          </cell>
          <cell r="AG109" t="str">
            <v>√</v>
          </cell>
          <cell r="AH109" t="str">
            <v>√</v>
          </cell>
          <cell r="AI109" t="str">
            <v>√</v>
          </cell>
        </row>
        <row r="110">
          <cell r="E110" t="str">
            <v>加班</v>
          </cell>
        </row>
        <row r="111">
          <cell r="B111">
            <v>1530</v>
          </cell>
          <cell r="C111" t="str">
            <v>AN VECHNA</v>
          </cell>
          <cell r="D111">
            <v>44559</v>
          </cell>
          <cell r="E111" t="str">
            <v>上午</v>
          </cell>
          <cell r="F111" t="str">
            <v>√</v>
          </cell>
          <cell r="G111" t="str">
            <v>√</v>
          </cell>
          <cell r="H111" t="str">
            <v>×</v>
          </cell>
        </row>
        <row r="111">
          <cell r="J111" t="str">
            <v>√</v>
          </cell>
          <cell r="K111" t="str">
            <v>√</v>
          </cell>
          <cell r="L111" t="str">
            <v>√</v>
          </cell>
          <cell r="M111" t="str">
            <v>√</v>
          </cell>
          <cell r="N111" t="str">
            <v>√</v>
          </cell>
          <cell r="O111" t="str">
            <v>√</v>
          </cell>
        </row>
        <row r="111">
          <cell r="Q111" t="str">
            <v>√</v>
          </cell>
          <cell r="R111" t="str">
            <v>√</v>
          </cell>
          <cell r="S111" t="str">
            <v>√</v>
          </cell>
          <cell r="T111" t="str">
            <v>√</v>
          </cell>
          <cell r="U111" t="str">
            <v>√</v>
          </cell>
          <cell r="V111" t="str">
            <v>√</v>
          </cell>
        </row>
        <row r="111">
          <cell r="X111" t="str">
            <v>√</v>
          </cell>
          <cell r="Y111" t="str">
            <v>√</v>
          </cell>
          <cell r="Z111" t="str">
            <v>√</v>
          </cell>
          <cell r="AA111" t="str">
            <v>√</v>
          </cell>
          <cell r="AB111" t="str">
            <v>√</v>
          </cell>
          <cell r="AC111" t="str">
            <v>√</v>
          </cell>
        </row>
        <row r="111">
          <cell r="AE111" t="str">
            <v>√</v>
          </cell>
          <cell r="AF111" t="str">
            <v>√</v>
          </cell>
          <cell r="AG111" t="str">
            <v>√</v>
          </cell>
          <cell r="AH111" t="str">
            <v>√</v>
          </cell>
          <cell r="AI111" t="str">
            <v>√</v>
          </cell>
        </row>
        <row r="111">
          <cell r="AK111">
            <v>25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E112" t="str">
            <v>下午</v>
          </cell>
          <cell r="F112" t="str">
            <v>√</v>
          </cell>
          <cell r="G112" t="str">
            <v>√</v>
          </cell>
          <cell r="H112" t="str">
            <v>×</v>
          </cell>
        </row>
        <row r="112">
          <cell r="J112" t="str">
            <v>√</v>
          </cell>
          <cell r="K112" t="str">
            <v>√</v>
          </cell>
          <cell r="L112" t="str">
            <v>√</v>
          </cell>
          <cell r="M112" t="str">
            <v>√</v>
          </cell>
          <cell r="N112" t="str">
            <v>√</v>
          </cell>
          <cell r="O112" t="str">
            <v>√</v>
          </cell>
        </row>
        <row r="112">
          <cell r="Q112" t="str">
            <v>√</v>
          </cell>
          <cell r="R112" t="str">
            <v>√</v>
          </cell>
          <cell r="S112" t="str">
            <v>√</v>
          </cell>
          <cell r="T112" t="str">
            <v>√</v>
          </cell>
          <cell r="U112" t="str">
            <v>√</v>
          </cell>
          <cell r="V112" t="str">
            <v>√</v>
          </cell>
        </row>
        <row r="112">
          <cell r="X112" t="str">
            <v>√</v>
          </cell>
          <cell r="Y112" t="str">
            <v>√</v>
          </cell>
          <cell r="Z112" t="str">
            <v>√</v>
          </cell>
          <cell r="AA112" t="str">
            <v>√</v>
          </cell>
          <cell r="AB112" t="str">
            <v>√</v>
          </cell>
          <cell r="AC112" t="str">
            <v>√</v>
          </cell>
        </row>
        <row r="112">
          <cell r="AE112" t="str">
            <v>√</v>
          </cell>
          <cell r="AF112" t="str">
            <v>√</v>
          </cell>
          <cell r="AG112" t="str">
            <v>√</v>
          </cell>
          <cell r="AH112" t="str">
            <v>√</v>
          </cell>
          <cell r="AI112" t="str">
            <v>√</v>
          </cell>
        </row>
        <row r="113">
          <cell r="E113" t="str">
            <v>加班</v>
          </cell>
        </row>
        <row r="114">
          <cell r="B114">
            <v>1621</v>
          </cell>
          <cell r="C114" t="str">
            <v>EN SAMPHORS</v>
          </cell>
          <cell r="D114">
            <v>44579</v>
          </cell>
          <cell r="E114" t="str">
            <v>上午</v>
          </cell>
          <cell r="F114" t="str">
            <v>√</v>
          </cell>
          <cell r="G114" t="str">
            <v>√</v>
          </cell>
          <cell r="H114" t="str">
            <v>√</v>
          </cell>
        </row>
        <row r="114">
          <cell r="J114" t="str">
            <v>√</v>
          </cell>
          <cell r="K114" t="str">
            <v>√</v>
          </cell>
          <cell r="L114" t="str">
            <v>√</v>
          </cell>
          <cell r="M114" t="str">
            <v>√</v>
          </cell>
          <cell r="N114" t="str">
            <v>√</v>
          </cell>
          <cell r="O114" t="str">
            <v>√</v>
          </cell>
        </row>
        <row r="114">
          <cell r="Q114" t="str">
            <v>√</v>
          </cell>
          <cell r="R114" t="str">
            <v>√</v>
          </cell>
          <cell r="S114" t="str">
            <v>√</v>
          </cell>
          <cell r="T114" t="str">
            <v>√</v>
          </cell>
          <cell r="U114" t="str">
            <v>√</v>
          </cell>
          <cell r="V114" t="str">
            <v>√</v>
          </cell>
        </row>
        <row r="114">
          <cell r="X114" t="str">
            <v>√</v>
          </cell>
          <cell r="Y114" t="str">
            <v>√</v>
          </cell>
          <cell r="Z114" t="str">
            <v>√</v>
          </cell>
          <cell r="AA114" t="str">
            <v>√</v>
          </cell>
          <cell r="AB114" t="str">
            <v>√</v>
          </cell>
          <cell r="AC114" t="str">
            <v>√</v>
          </cell>
        </row>
        <row r="114">
          <cell r="AE114" t="str">
            <v>√</v>
          </cell>
          <cell r="AF114" t="str">
            <v>√</v>
          </cell>
          <cell r="AG114" t="str">
            <v>√</v>
          </cell>
          <cell r="AH114" t="str">
            <v>√</v>
          </cell>
          <cell r="AI114" t="str">
            <v>√</v>
          </cell>
        </row>
        <row r="114">
          <cell r="AK114">
            <v>26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E115" t="str">
            <v>下午</v>
          </cell>
          <cell r="F115" t="str">
            <v>√</v>
          </cell>
          <cell r="G115" t="str">
            <v>√</v>
          </cell>
          <cell r="H115" t="str">
            <v>√</v>
          </cell>
        </row>
        <row r="115">
          <cell r="J115" t="str">
            <v>√</v>
          </cell>
          <cell r="K115" t="str">
            <v>√</v>
          </cell>
          <cell r="L115" t="str">
            <v>√</v>
          </cell>
          <cell r="M115" t="str">
            <v>√</v>
          </cell>
          <cell r="N115" t="str">
            <v>√</v>
          </cell>
          <cell r="O115" t="str">
            <v>√</v>
          </cell>
        </row>
        <row r="115">
          <cell r="Q115" t="str">
            <v>√</v>
          </cell>
          <cell r="R115" t="str">
            <v>√</v>
          </cell>
          <cell r="S115" t="str">
            <v>√</v>
          </cell>
          <cell r="T115" t="str">
            <v>√</v>
          </cell>
          <cell r="U115" t="str">
            <v>√</v>
          </cell>
          <cell r="V115" t="str">
            <v>√</v>
          </cell>
        </row>
        <row r="115">
          <cell r="X115" t="str">
            <v>√</v>
          </cell>
          <cell r="Y115" t="str">
            <v>√</v>
          </cell>
          <cell r="Z115" t="str">
            <v>√</v>
          </cell>
          <cell r="AA115" t="str">
            <v>√</v>
          </cell>
          <cell r="AB115" t="str">
            <v>√</v>
          </cell>
          <cell r="AC115" t="str">
            <v>√</v>
          </cell>
        </row>
        <row r="115">
          <cell r="AE115" t="str">
            <v>√</v>
          </cell>
          <cell r="AF115" t="str">
            <v>√</v>
          </cell>
          <cell r="AG115" t="str">
            <v>√</v>
          </cell>
          <cell r="AH115" t="str">
            <v>√</v>
          </cell>
          <cell r="AI115" t="str">
            <v>√</v>
          </cell>
        </row>
        <row r="116">
          <cell r="E116" t="str">
            <v>加班</v>
          </cell>
        </row>
        <row r="117">
          <cell r="B117">
            <v>220</v>
          </cell>
          <cell r="C117" t="str">
            <v>PHON THEANY</v>
          </cell>
          <cell r="D117">
            <v>44081</v>
          </cell>
          <cell r="E117" t="str">
            <v>上午</v>
          </cell>
          <cell r="F117" t="str">
            <v>√</v>
          </cell>
          <cell r="G117" t="str">
            <v>√</v>
          </cell>
          <cell r="H117" t="str">
            <v>√</v>
          </cell>
        </row>
        <row r="117">
          <cell r="J117" t="str">
            <v>√</v>
          </cell>
          <cell r="K117" t="str">
            <v>√</v>
          </cell>
          <cell r="L117" t="str">
            <v>√</v>
          </cell>
          <cell r="M117" t="str">
            <v>√</v>
          </cell>
          <cell r="N117" t="str">
            <v>√</v>
          </cell>
          <cell r="O117" t="str">
            <v>√</v>
          </cell>
        </row>
        <row r="117">
          <cell r="Q117" t="str">
            <v>√</v>
          </cell>
          <cell r="R117" t="str">
            <v>√</v>
          </cell>
          <cell r="S117" t="str">
            <v>√</v>
          </cell>
          <cell r="T117" t="str">
            <v>√</v>
          </cell>
          <cell r="U117" t="str">
            <v>√</v>
          </cell>
          <cell r="V117" t="str">
            <v>√</v>
          </cell>
        </row>
        <row r="117">
          <cell r="X117" t="str">
            <v>√</v>
          </cell>
          <cell r="Y117" t="str">
            <v>√</v>
          </cell>
          <cell r="Z117" t="str">
            <v>×</v>
          </cell>
          <cell r="AA117" t="str">
            <v>×</v>
          </cell>
          <cell r="AB117" t="str">
            <v>√</v>
          </cell>
          <cell r="AC117" t="str">
            <v>√</v>
          </cell>
        </row>
        <row r="117">
          <cell r="AE117" t="str">
            <v>√</v>
          </cell>
          <cell r="AF117" t="str">
            <v>√</v>
          </cell>
          <cell r="AG117" t="str">
            <v>√</v>
          </cell>
          <cell r="AH117" t="str">
            <v>√</v>
          </cell>
          <cell r="AI117" t="str">
            <v>√</v>
          </cell>
        </row>
        <row r="117">
          <cell r="AK117">
            <v>24</v>
          </cell>
          <cell r="AL117">
            <v>3</v>
          </cell>
          <cell r="AM117">
            <v>0</v>
          </cell>
          <cell r="AN117">
            <v>0</v>
          </cell>
          <cell r="AO117">
            <v>0</v>
          </cell>
        </row>
        <row r="118">
          <cell r="E118" t="str">
            <v>下午</v>
          </cell>
          <cell r="F118" t="str">
            <v>√</v>
          </cell>
          <cell r="G118" t="str">
            <v>√</v>
          </cell>
          <cell r="H118" t="str">
            <v>√</v>
          </cell>
        </row>
        <row r="118">
          <cell r="J118" t="str">
            <v>√</v>
          </cell>
          <cell r="K118" t="str">
            <v>√</v>
          </cell>
          <cell r="L118" t="str">
            <v>√</v>
          </cell>
          <cell r="M118" t="str">
            <v>√</v>
          </cell>
          <cell r="N118" t="str">
            <v>√</v>
          </cell>
          <cell r="O118" t="str">
            <v>√</v>
          </cell>
        </row>
        <row r="118">
          <cell r="Q118" t="str">
            <v>√</v>
          </cell>
          <cell r="R118" t="str">
            <v>√</v>
          </cell>
          <cell r="S118" t="str">
            <v>√</v>
          </cell>
          <cell r="T118" t="str">
            <v>√</v>
          </cell>
          <cell r="U118" t="str">
            <v>√</v>
          </cell>
          <cell r="V118" t="str">
            <v>√</v>
          </cell>
        </row>
        <row r="118">
          <cell r="X118" t="str">
            <v>√</v>
          </cell>
          <cell r="Y118" t="str">
            <v>√</v>
          </cell>
          <cell r="Z118" t="str">
            <v>×</v>
          </cell>
          <cell r="AA118" t="str">
            <v>×</v>
          </cell>
          <cell r="AB118" t="str">
            <v>√</v>
          </cell>
          <cell r="AC118" t="str">
            <v>√</v>
          </cell>
        </row>
        <row r="118">
          <cell r="AE118" t="str">
            <v>√</v>
          </cell>
          <cell r="AF118" t="str">
            <v>√</v>
          </cell>
          <cell r="AG118" t="str">
            <v>√</v>
          </cell>
          <cell r="AH118" t="str">
            <v>√</v>
          </cell>
          <cell r="AI118" t="str">
            <v>√</v>
          </cell>
        </row>
        <row r="119">
          <cell r="E119" t="str">
            <v>加班</v>
          </cell>
        </row>
        <row r="119">
          <cell r="R119">
            <v>3</v>
          </cell>
        </row>
        <row r="120">
          <cell r="B120">
            <v>223</v>
          </cell>
          <cell r="C120" t="str">
            <v>NHEB KUNTHEA</v>
          </cell>
          <cell r="D120">
            <v>44081</v>
          </cell>
          <cell r="E120" t="str">
            <v>上午</v>
          </cell>
          <cell r="F120" t="str">
            <v>√</v>
          </cell>
          <cell r="G120" t="str">
            <v>√</v>
          </cell>
          <cell r="H120" t="str">
            <v>√</v>
          </cell>
        </row>
        <row r="120">
          <cell r="J120" t="str">
            <v>√</v>
          </cell>
          <cell r="K120" t="str">
            <v>√</v>
          </cell>
          <cell r="L120" t="str">
            <v>√</v>
          </cell>
          <cell r="M120" t="str">
            <v>√</v>
          </cell>
          <cell r="N120" t="str">
            <v>√</v>
          </cell>
          <cell r="O120" t="str">
            <v>√</v>
          </cell>
        </row>
        <row r="120">
          <cell r="Q120" t="str">
            <v>√</v>
          </cell>
          <cell r="R120" t="str">
            <v>√</v>
          </cell>
          <cell r="S120" t="str">
            <v>√</v>
          </cell>
          <cell r="T120" t="str">
            <v>√</v>
          </cell>
          <cell r="U120" t="str">
            <v>√</v>
          </cell>
          <cell r="V120" t="str">
            <v>√</v>
          </cell>
        </row>
        <row r="120">
          <cell r="X120" t="str">
            <v>√</v>
          </cell>
          <cell r="Y120" t="str">
            <v>√</v>
          </cell>
          <cell r="Z120" t="str">
            <v>√</v>
          </cell>
          <cell r="AA120" t="str">
            <v>√</v>
          </cell>
          <cell r="AB120" t="str">
            <v>√</v>
          </cell>
          <cell r="AC120" t="str">
            <v>√</v>
          </cell>
        </row>
        <row r="120">
          <cell r="AE120" t="str">
            <v>√</v>
          </cell>
          <cell r="AF120" t="str">
            <v>√</v>
          </cell>
          <cell r="AG120" t="str">
            <v>√</v>
          </cell>
          <cell r="AH120" t="str">
            <v>√</v>
          </cell>
          <cell r="AI120" t="str">
            <v>√</v>
          </cell>
        </row>
        <row r="120">
          <cell r="AK120">
            <v>26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E121" t="str">
            <v>下午</v>
          </cell>
          <cell r="F121" t="str">
            <v>√</v>
          </cell>
          <cell r="G121" t="str">
            <v>√</v>
          </cell>
          <cell r="H121" t="str">
            <v>√</v>
          </cell>
        </row>
        <row r="121">
          <cell r="J121" t="str">
            <v>√</v>
          </cell>
          <cell r="K121" t="str">
            <v>√</v>
          </cell>
          <cell r="L121" t="str">
            <v>√</v>
          </cell>
          <cell r="M121" t="str">
            <v>√</v>
          </cell>
          <cell r="N121" t="str">
            <v>√</v>
          </cell>
          <cell r="O121" t="str">
            <v>√</v>
          </cell>
        </row>
        <row r="121">
          <cell r="Q121" t="str">
            <v>√</v>
          </cell>
          <cell r="R121" t="str">
            <v>√</v>
          </cell>
          <cell r="S121" t="str">
            <v>√</v>
          </cell>
          <cell r="T121" t="str">
            <v>√</v>
          </cell>
          <cell r="U121" t="str">
            <v>√</v>
          </cell>
          <cell r="V121" t="str">
            <v>√</v>
          </cell>
        </row>
        <row r="121">
          <cell r="X121" t="str">
            <v>√</v>
          </cell>
          <cell r="Y121" t="str">
            <v>√</v>
          </cell>
          <cell r="Z121" t="str">
            <v>√</v>
          </cell>
          <cell r="AA121" t="str">
            <v>√</v>
          </cell>
          <cell r="AB121" t="str">
            <v>√</v>
          </cell>
          <cell r="AC121" t="str">
            <v>√</v>
          </cell>
        </row>
        <row r="121">
          <cell r="AE121" t="str">
            <v>√</v>
          </cell>
          <cell r="AF121" t="str">
            <v>√</v>
          </cell>
          <cell r="AG121" t="str">
            <v>√</v>
          </cell>
          <cell r="AH121" t="str">
            <v>√</v>
          </cell>
          <cell r="AI121" t="str">
            <v>√</v>
          </cell>
        </row>
        <row r="122">
          <cell r="E122" t="str">
            <v>加班</v>
          </cell>
        </row>
        <row r="123">
          <cell r="B123">
            <v>233</v>
          </cell>
          <cell r="C123" t="str">
            <v>CHEA SAMALY</v>
          </cell>
          <cell r="D123">
            <v>44081</v>
          </cell>
          <cell r="E123" t="str">
            <v>上午</v>
          </cell>
          <cell r="F123" t="str">
            <v>√</v>
          </cell>
          <cell r="G123" t="str">
            <v>√</v>
          </cell>
          <cell r="H123" t="str">
            <v>√</v>
          </cell>
        </row>
        <row r="123">
          <cell r="J123" t="str">
            <v>√</v>
          </cell>
          <cell r="K123" t="str">
            <v>√</v>
          </cell>
          <cell r="L123" t="str">
            <v>√</v>
          </cell>
          <cell r="M123" t="str">
            <v>√</v>
          </cell>
          <cell r="N123" t="str">
            <v>√</v>
          </cell>
          <cell r="O123" t="str">
            <v>√</v>
          </cell>
        </row>
        <row r="123">
          <cell r="Q123" t="str">
            <v>√</v>
          </cell>
          <cell r="R123" t="str">
            <v>√</v>
          </cell>
          <cell r="S123" t="str">
            <v>√</v>
          </cell>
          <cell r="T123" t="str">
            <v>√</v>
          </cell>
          <cell r="U123" t="str">
            <v>√</v>
          </cell>
          <cell r="V123" t="str">
            <v>√</v>
          </cell>
        </row>
        <row r="123">
          <cell r="X123" t="str">
            <v>√</v>
          </cell>
          <cell r="Y123" t="str">
            <v>√</v>
          </cell>
          <cell r="Z123" t="str">
            <v>√</v>
          </cell>
          <cell r="AA123" t="str">
            <v>√</v>
          </cell>
          <cell r="AB123" t="str">
            <v>√</v>
          </cell>
          <cell r="AC123" t="str">
            <v>√</v>
          </cell>
        </row>
        <row r="123">
          <cell r="AE123" t="str">
            <v>√</v>
          </cell>
          <cell r="AF123" t="str">
            <v>Δ</v>
          </cell>
          <cell r="AG123" t="str">
            <v>√</v>
          </cell>
          <cell r="AH123" t="str">
            <v>√</v>
          </cell>
          <cell r="AI123" t="str">
            <v>√</v>
          </cell>
        </row>
        <row r="123">
          <cell r="AK123">
            <v>25</v>
          </cell>
          <cell r="AL123">
            <v>0</v>
          </cell>
          <cell r="AM123">
            <v>1</v>
          </cell>
          <cell r="AN123">
            <v>0</v>
          </cell>
          <cell r="AO123">
            <v>0</v>
          </cell>
        </row>
        <row r="124">
          <cell r="E124" t="str">
            <v>下午</v>
          </cell>
          <cell r="F124" t="str">
            <v>√</v>
          </cell>
          <cell r="G124" t="str">
            <v>√</v>
          </cell>
          <cell r="H124" t="str">
            <v>√</v>
          </cell>
        </row>
        <row r="124">
          <cell r="J124" t="str">
            <v>√</v>
          </cell>
          <cell r="K124" t="str">
            <v>√</v>
          </cell>
          <cell r="L124" t="str">
            <v>√</v>
          </cell>
          <cell r="M124" t="str">
            <v>√</v>
          </cell>
          <cell r="N124" t="str">
            <v>√</v>
          </cell>
          <cell r="O124" t="str">
            <v>√</v>
          </cell>
        </row>
        <row r="124">
          <cell r="Q124" t="str">
            <v>√</v>
          </cell>
          <cell r="R124" t="str">
            <v>√</v>
          </cell>
          <cell r="S124" t="str">
            <v>√</v>
          </cell>
          <cell r="T124" t="str">
            <v>√</v>
          </cell>
          <cell r="U124" t="str">
            <v>√</v>
          </cell>
          <cell r="V124" t="str">
            <v>√</v>
          </cell>
        </row>
        <row r="124">
          <cell r="X124" t="str">
            <v>√</v>
          </cell>
          <cell r="Y124" t="str">
            <v>√</v>
          </cell>
          <cell r="Z124" t="str">
            <v>√</v>
          </cell>
          <cell r="AA124" t="str">
            <v>√</v>
          </cell>
          <cell r="AB124" t="str">
            <v>√</v>
          </cell>
          <cell r="AC124" t="str">
            <v>√</v>
          </cell>
        </row>
        <row r="124">
          <cell r="AE124" t="str">
            <v>√</v>
          </cell>
          <cell r="AF124" t="str">
            <v>Δ</v>
          </cell>
          <cell r="AG124" t="str">
            <v>√</v>
          </cell>
          <cell r="AH124" t="str">
            <v>√</v>
          </cell>
          <cell r="AI124" t="str">
            <v>√</v>
          </cell>
        </row>
        <row r="125">
          <cell r="E125" t="str">
            <v>加班</v>
          </cell>
        </row>
        <row r="126">
          <cell r="B126">
            <v>270</v>
          </cell>
          <cell r="C126" t="str">
            <v>SUM SREYMA</v>
          </cell>
          <cell r="D126">
            <v>44103</v>
          </cell>
          <cell r="E126" t="str">
            <v>上午</v>
          </cell>
          <cell r="F126" t="str">
            <v>√</v>
          </cell>
          <cell r="G126" t="str">
            <v>√</v>
          </cell>
          <cell r="H126" t="str">
            <v>√</v>
          </cell>
        </row>
        <row r="126">
          <cell r="J126" t="str">
            <v>√</v>
          </cell>
          <cell r="K126" t="str">
            <v>√</v>
          </cell>
          <cell r="L126" t="str">
            <v>√</v>
          </cell>
          <cell r="M126" t="str">
            <v>√</v>
          </cell>
          <cell r="N126" t="str">
            <v>√</v>
          </cell>
          <cell r="O126" t="str">
            <v>×</v>
          </cell>
        </row>
        <row r="126">
          <cell r="Q126" t="str">
            <v>√</v>
          </cell>
          <cell r="R126" t="str">
            <v>√</v>
          </cell>
          <cell r="S126" t="str">
            <v>√</v>
          </cell>
          <cell r="T126" t="str">
            <v>√</v>
          </cell>
          <cell r="U126" t="str">
            <v>√</v>
          </cell>
          <cell r="V126" t="str">
            <v>√</v>
          </cell>
        </row>
        <row r="126">
          <cell r="X126" t="str">
            <v>√</v>
          </cell>
          <cell r="Y126" t="str">
            <v>√</v>
          </cell>
          <cell r="Z126" t="str">
            <v>√</v>
          </cell>
          <cell r="AA126" t="str">
            <v>√</v>
          </cell>
          <cell r="AB126" t="str">
            <v>√</v>
          </cell>
          <cell r="AC126" t="str">
            <v>√</v>
          </cell>
        </row>
        <row r="126">
          <cell r="AE126" t="str">
            <v>√</v>
          </cell>
          <cell r="AF126" t="str">
            <v>√</v>
          </cell>
          <cell r="AG126" t="str">
            <v>√</v>
          </cell>
          <cell r="AH126" t="str">
            <v>√</v>
          </cell>
          <cell r="AI126" t="str">
            <v>√</v>
          </cell>
        </row>
        <row r="126">
          <cell r="AK126">
            <v>25.5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E127" t="str">
            <v>下午</v>
          </cell>
          <cell r="F127" t="str">
            <v>√</v>
          </cell>
          <cell r="G127" t="str">
            <v>√</v>
          </cell>
          <cell r="H127" t="str">
            <v>√</v>
          </cell>
        </row>
        <row r="127">
          <cell r="J127" t="str">
            <v>√</v>
          </cell>
          <cell r="K127" t="str">
            <v>√</v>
          </cell>
          <cell r="L127" t="str">
            <v>√</v>
          </cell>
          <cell r="M127" t="str">
            <v>√</v>
          </cell>
          <cell r="N127" t="str">
            <v>√</v>
          </cell>
          <cell r="O127" t="str">
            <v>√</v>
          </cell>
        </row>
        <row r="127">
          <cell r="Q127" t="str">
            <v>√</v>
          </cell>
          <cell r="R127" t="str">
            <v>√</v>
          </cell>
          <cell r="S127" t="str">
            <v>√</v>
          </cell>
          <cell r="T127" t="str">
            <v>√</v>
          </cell>
          <cell r="U127" t="str">
            <v>√</v>
          </cell>
          <cell r="V127" t="str">
            <v>√</v>
          </cell>
        </row>
        <row r="127">
          <cell r="X127" t="str">
            <v>√</v>
          </cell>
          <cell r="Y127" t="str">
            <v>√</v>
          </cell>
          <cell r="Z127" t="str">
            <v>√</v>
          </cell>
          <cell r="AA127" t="str">
            <v>√</v>
          </cell>
          <cell r="AB127" t="str">
            <v>√</v>
          </cell>
          <cell r="AC127" t="str">
            <v>√</v>
          </cell>
        </row>
        <row r="127">
          <cell r="AE127" t="str">
            <v>√</v>
          </cell>
          <cell r="AF127" t="str">
            <v>√</v>
          </cell>
          <cell r="AG127" t="str">
            <v>√</v>
          </cell>
          <cell r="AH127" t="str">
            <v>√</v>
          </cell>
          <cell r="AI127" t="str">
            <v>√</v>
          </cell>
        </row>
        <row r="128">
          <cell r="E128" t="str">
            <v>加班</v>
          </cell>
        </row>
        <row r="129">
          <cell r="B129">
            <v>271</v>
          </cell>
          <cell r="C129" t="str">
            <v>MON SAMY</v>
          </cell>
          <cell r="D129">
            <v>44103</v>
          </cell>
          <cell r="E129" t="str">
            <v>上午</v>
          </cell>
          <cell r="F129" t="str">
            <v>√</v>
          </cell>
          <cell r="G129" t="str">
            <v>√</v>
          </cell>
          <cell r="H129" t="str">
            <v>√</v>
          </cell>
        </row>
        <row r="129">
          <cell r="J129" t="str">
            <v>√</v>
          </cell>
          <cell r="K129" t="str">
            <v>√</v>
          </cell>
          <cell r="L129" t="str">
            <v>√</v>
          </cell>
          <cell r="M129" t="str">
            <v>√</v>
          </cell>
          <cell r="N129" t="str">
            <v>√</v>
          </cell>
          <cell r="O129" t="str">
            <v>√</v>
          </cell>
        </row>
        <row r="129">
          <cell r="Q129" t="str">
            <v>√</v>
          </cell>
          <cell r="R129" t="str">
            <v>√</v>
          </cell>
          <cell r="S129" t="str">
            <v>√</v>
          </cell>
          <cell r="T129" t="str">
            <v>√</v>
          </cell>
          <cell r="U129" t="str">
            <v>√</v>
          </cell>
          <cell r="V129" t="str">
            <v>√</v>
          </cell>
        </row>
        <row r="129">
          <cell r="X129" t="str">
            <v>√</v>
          </cell>
          <cell r="Y129" t="str">
            <v>√</v>
          </cell>
          <cell r="Z129" t="str">
            <v>√</v>
          </cell>
          <cell r="AA129" t="str">
            <v>√</v>
          </cell>
          <cell r="AB129" t="str">
            <v>√</v>
          </cell>
          <cell r="AC129" t="str">
            <v>√</v>
          </cell>
        </row>
        <row r="129">
          <cell r="AE129" t="str">
            <v>√</v>
          </cell>
          <cell r="AF129" t="str">
            <v>√</v>
          </cell>
          <cell r="AG129" t="str">
            <v>√</v>
          </cell>
          <cell r="AH129" t="str">
            <v>√</v>
          </cell>
          <cell r="AI129" t="str">
            <v>√</v>
          </cell>
        </row>
        <row r="129">
          <cell r="AK129">
            <v>26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  <row r="130">
          <cell r="E130" t="str">
            <v>下午</v>
          </cell>
          <cell r="F130" t="str">
            <v>√</v>
          </cell>
          <cell r="G130" t="str">
            <v>√</v>
          </cell>
          <cell r="H130" t="str">
            <v>√</v>
          </cell>
        </row>
        <row r="130">
          <cell r="J130" t="str">
            <v>√</v>
          </cell>
          <cell r="K130" t="str">
            <v>√</v>
          </cell>
          <cell r="L130" t="str">
            <v>√</v>
          </cell>
          <cell r="M130" t="str">
            <v>√</v>
          </cell>
          <cell r="N130" t="str">
            <v>√</v>
          </cell>
          <cell r="O130" t="str">
            <v>√</v>
          </cell>
        </row>
        <row r="130">
          <cell r="Q130" t="str">
            <v>√</v>
          </cell>
          <cell r="R130" t="str">
            <v>√</v>
          </cell>
          <cell r="S130" t="str">
            <v>√</v>
          </cell>
          <cell r="T130" t="str">
            <v>√</v>
          </cell>
          <cell r="U130" t="str">
            <v>√</v>
          </cell>
          <cell r="V130" t="str">
            <v>√</v>
          </cell>
        </row>
        <row r="130">
          <cell r="X130" t="str">
            <v>√</v>
          </cell>
          <cell r="Y130" t="str">
            <v>√</v>
          </cell>
          <cell r="Z130" t="str">
            <v>√</v>
          </cell>
          <cell r="AA130" t="str">
            <v>√</v>
          </cell>
          <cell r="AB130" t="str">
            <v>√</v>
          </cell>
          <cell r="AC130" t="str">
            <v>√</v>
          </cell>
        </row>
        <row r="130">
          <cell r="AE130" t="str">
            <v>√</v>
          </cell>
          <cell r="AF130" t="str">
            <v>√</v>
          </cell>
          <cell r="AG130" t="str">
            <v>√</v>
          </cell>
          <cell r="AH130" t="str">
            <v>√</v>
          </cell>
          <cell r="AI130" t="str">
            <v>√</v>
          </cell>
        </row>
        <row r="131">
          <cell r="E131" t="str">
            <v>加班</v>
          </cell>
        </row>
        <row r="132">
          <cell r="B132">
            <v>288</v>
          </cell>
          <cell r="C132" t="str">
            <v>CHHAN SREY AUN</v>
          </cell>
          <cell r="D132">
            <v>44109</v>
          </cell>
          <cell r="E132" t="str">
            <v>上午</v>
          </cell>
          <cell r="F132" t="str">
            <v>√</v>
          </cell>
          <cell r="G132" t="str">
            <v>√</v>
          </cell>
          <cell r="H132" t="str">
            <v>√</v>
          </cell>
        </row>
        <row r="132">
          <cell r="J132" t="str">
            <v>√</v>
          </cell>
          <cell r="K132" t="str">
            <v>√</v>
          </cell>
          <cell r="L132" t="str">
            <v>√</v>
          </cell>
          <cell r="M132" t="str">
            <v>√</v>
          </cell>
          <cell r="N132" t="str">
            <v>√</v>
          </cell>
          <cell r="O132" t="str">
            <v>√</v>
          </cell>
        </row>
        <row r="132">
          <cell r="Q132" t="str">
            <v>√</v>
          </cell>
          <cell r="R132" t="str">
            <v>√</v>
          </cell>
          <cell r="S132" t="str">
            <v>√</v>
          </cell>
          <cell r="T132" t="str">
            <v>√</v>
          </cell>
          <cell r="U132" t="str">
            <v>√</v>
          </cell>
          <cell r="V132" t="str">
            <v>√</v>
          </cell>
        </row>
        <row r="132">
          <cell r="X132" t="str">
            <v>√</v>
          </cell>
          <cell r="Y132" t="str">
            <v>√</v>
          </cell>
          <cell r="Z132" t="str">
            <v>√</v>
          </cell>
          <cell r="AA132" t="str">
            <v>√</v>
          </cell>
          <cell r="AB132" t="str">
            <v>√</v>
          </cell>
          <cell r="AC132" t="str">
            <v>√</v>
          </cell>
        </row>
        <row r="132">
          <cell r="AE132" t="str">
            <v>√</v>
          </cell>
          <cell r="AF132" t="str">
            <v>√</v>
          </cell>
          <cell r="AG132" t="str">
            <v>√</v>
          </cell>
          <cell r="AH132" t="str">
            <v>√</v>
          </cell>
          <cell r="AI132" t="str">
            <v>√</v>
          </cell>
        </row>
        <row r="132">
          <cell r="AK132">
            <v>25.75</v>
          </cell>
          <cell r="AL132">
            <v>0</v>
          </cell>
          <cell r="AM132">
            <v>0.25</v>
          </cell>
          <cell r="AN132">
            <v>0</v>
          </cell>
          <cell r="AO132">
            <v>0</v>
          </cell>
        </row>
        <row r="133">
          <cell r="E133" t="str">
            <v>下午</v>
          </cell>
          <cell r="F133" t="str">
            <v>√</v>
          </cell>
          <cell r="G133" t="str">
            <v>√</v>
          </cell>
          <cell r="H133" t="str">
            <v>√</v>
          </cell>
        </row>
        <row r="133">
          <cell r="J133" t="str">
            <v>√</v>
          </cell>
          <cell r="K133" t="str">
            <v>√</v>
          </cell>
          <cell r="L133" t="str">
            <v>√</v>
          </cell>
          <cell r="M133" t="str">
            <v>√</v>
          </cell>
          <cell r="N133" t="str">
            <v>√</v>
          </cell>
          <cell r="O133" t="str">
            <v>√</v>
          </cell>
        </row>
        <row r="133">
          <cell r="R133" t="str">
            <v>√</v>
          </cell>
          <cell r="S133" t="str">
            <v>√</v>
          </cell>
          <cell r="T133" t="str">
            <v>√</v>
          </cell>
          <cell r="U133" t="str">
            <v>√</v>
          </cell>
          <cell r="V133" t="str">
            <v>√</v>
          </cell>
        </row>
        <row r="133">
          <cell r="X133" t="str">
            <v>√</v>
          </cell>
          <cell r="Y133" t="str">
            <v>√</v>
          </cell>
          <cell r="Z133" t="str">
            <v>√</v>
          </cell>
          <cell r="AA133" t="str">
            <v>√</v>
          </cell>
          <cell r="AB133" t="str">
            <v>√</v>
          </cell>
          <cell r="AC133" t="str">
            <v>√</v>
          </cell>
        </row>
        <row r="133">
          <cell r="AE133" t="str">
            <v>√</v>
          </cell>
          <cell r="AF133" t="str">
            <v>√</v>
          </cell>
          <cell r="AG133" t="str">
            <v>√</v>
          </cell>
          <cell r="AH133" t="str">
            <v>√</v>
          </cell>
          <cell r="AI133" t="str">
            <v>√</v>
          </cell>
        </row>
        <row r="134">
          <cell r="E134" t="str">
            <v>加班</v>
          </cell>
        </row>
        <row r="135">
          <cell r="B135">
            <v>422</v>
          </cell>
          <cell r="C135" t="str">
            <v>DAM KUNG</v>
          </cell>
          <cell r="D135">
            <v>44123</v>
          </cell>
          <cell r="E135" t="str">
            <v>上午</v>
          </cell>
          <cell r="F135" t="str">
            <v>√</v>
          </cell>
          <cell r="G135" t="str">
            <v>√</v>
          </cell>
          <cell r="H135" t="str">
            <v>√</v>
          </cell>
        </row>
        <row r="135">
          <cell r="J135" t="str">
            <v>√</v>
          </cell>
          <cell r="K135" t="str">
            <v>√</v>
          </cell>
          <cell r="L135" t="str">
            <v>√</v>
          </cell>
          <cell r="M135" t="str">
            <v>√</v>
          </cell>
          <cell r="N135" t="str">
            <v>√</v>
          </cell>
          <cell r="O135" t="str">
            <v>√</v>
          </cell>
        </row>
        <row r="135">
          <cell r="Q135" t="str">
            <v>√</v>
          </cell>
          <cell r="R135" t="str">
            <v>√</v>
          </cell>
          <cell r="S135" t="str">
            <v>√</v>
          </cell>
          <cell r="T135" t="str">
            <v>√</v>
          </cell>
          <cell r="U135" t="str">
            <v>√</v>
          </cell>
          <cell r="V135" t="str">
            <v>√</v>
          </cell>
        </row>
        <row r="135">
          <cell r="X135" t="str">
            <v>√</v>
          </cell>
          <cell r="Y135" t="str">
            <v>√</v>
          </cell>
          <cell r="Z135" t="str">
            <v>√</v>
          </cell>
          <cell r="AA135" t="str">
            <v>√</v>
          </cell>
          <cell r="AB135" t="str">
            <v>√</v>
          </cell>
          <cell r="AC135" t="str">
            <v>√</v>
          </cell>
        </row>
        <row r="135">
          <cell r="AE135" t="str">
            <v>√</v>
          </cell>
          <cell r="AF135" t="str">
            <v>√</v>
          </cell>
          <cell r="AG135" t="str">
            <v>√</v>
          </cell>
          <cell r="AH135" t="str">
            <v>√</v>
          </cell>
          <cell r="AI135" t="str">
            <v>√</v>
          </cell>
        </row>
        <row r="135">
          <cell r="AK135">
            <v>26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</row>
        <row r="136">
          <cell r="E136" t="str">
            <v>下午</v>
          </cell>
          <cell r="F136" t="str">
            <v>√</v>
          </cell>
          <cell r="G136" t="str">
            <v>√</v>
          </cell>
          <cell r="H136" t="str">
            <v>√</v>
          </cell>
        </row>
        <row r="136">
          <cell r="J136" t="str">
            <v>√</v>
          </cell>
          <cell r="K136" t="str">
            <v>√</v>
          </cell>
          <cell r="L136" t="str">
            <v>√</v>
          </cell>
          <cell r="M136" t="str">
            <v>√</v>
          </cell>
          <cell r="N136" t="str">
            <v>√</v>
          </cell>
          <cell r="O136" t="str">
            <v>√</v>
          </cell>
        </row>
        <row r="136">
          <cell r="Q136" t="str">
            <v>√</v>
          </cell>
          <cell r="R136" t="str">
            <v>√</v>
          </cell>
          <cell r="S136" t="str">
            <v>√</v>
          </cell>
          <cell r="T136" t="str">
            <v>√</v>
          </cell>
          <cell r="U136" t="str">
            <v>√</v>
          </cell>
          <cell r="V136" t="str">
            <v>√</v>
          </cell>
        </row>
        <row r="136">
          <cell r="X136" t="str">
            <v>√</v>
          </cell>
          <cell r="Y136" t="str">
            <v>√</v>
          </cell>
          <cell r="Z136" t="str">
            <v>√</v>
          </cell>
          <cell r="AA136" t="str">
            <v>√</v>
          </cell>
          <cell r="AB136" t="str">
            <v>√</v>
          </cell>
          <cell r="AC136" t="str">
            <v>√</v>
          </cell>
        </row>
        <row r="136">
          <cell r="AE136" t="str">
            <v>√</v>
          </cell>
          <cell r="AF136" t="str">
            <v>√</v>
          </cell>
          <cell r="AG136" t="str">
            <v>√</v>
          </cell>
          <cell r="AH136" t="str">
            <v>√</v>
          </cell>
          <cell r="AI136" t="str">
            <v>√</v>
          </cell>
        </row>
        <row r="137">
          <cell r="E137" t="str">
            <v>加班</v>
          </cell>
        </row>
        <row r="138">
          <cell r="B138">
            <v>424</v>
          </cell>
          <cell r="C138" t="str">
            <v>PRUM CHANTREA</v>
          </cell>
          <cell r="D138">
            <v>44123</v>
          </cell>
          <cell r="E138" t="str">
            <v>上午</v>
          </cell>
          <cell r="F138" t="str">
            <v>√</v>
          </cell>
          <cell r="G138" t="str">
            <v>√</v>
          </cell>
          <cell r="H138" t="str">
            <v>√</v>
          </cell>
        </row>
        <row r="138">
          <cell r="J138" t="str">
            <v>√</v>
          </cell>
          <cell r="K138" t="str">
            <v>√</v>
          </cell>
          <cell r="L138" t="str">
            <v>√</v>
          </cell>
          <cell r="M138" t="str">
            <v>√</v>
          </cell>
          <cell r="N138" t="str">
            <v>√</v>
          </cell>
          <cell r="O138" t="str">
            <v>√</v>
          </cell>
        </row>
        <row r="138">
          <cell r="Q138" t="str">
            <v>√</v>
          </cell>
          <cell r="R138" t="str">
            <v>√</v>
          </cell>
          <cell r="S138" t="str">
            <v>√</v>
          </cell>
          <cell r="T138" t="str">
            <v>√</v>
          </cell>
          <cell r="U138" t="str">
            <v>√</v>
          </cell>
          <cell r="V138" t="str">
            <v>√</v>
          </cell>
        </row>
        <row r="138">
          <cell r="X138" t="str">
            <v>√</v>
          </cell>
          <cell r="Y138" t="str">
            <v>√</v>
          </cell>
          <cell r="Z138" t="str">
            <v>√</v>
          </cell>
          <cell r="AA138" t="str">
            <v>√</v>
          </cell>
          <cell r="AB138" t="str">
            <v>√</v>
          </cell>
          <cell r="AC138" t="str">
            <v>√</v>
          </cell>
        </row>
        <row r="138">
          <cell r="AE138" t="str">
            <v>√</v>
          </cell>
          <cell r="AF138" t="str">
            <v>√</v>
          </cell>
          <cell r="AG138" t="str">
            <v>√</v>
          </cell>
          <cell r="AH138" t="str">
            <v>√</v>
          </cell>
          <cell r="AI138" t="str">
            <v>√</v>
          </cell>
        </row>
        <row r="138">
          <cell r="AK138">
            <v>26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</row>
        <row r="139">
          <cell r="E139" t="str">
            <v>下午</v>
          </cell>
          <cell r="F139" t="str">
            <v>√</v>
          </cell>
          <cell r="G139" t="str">
            <v>√</v>
          </cell>
          <cell r="H139" t="str">
            <v>√</v>
          </cell>
        </row>
        <row r="139">
          <cell r="J139" t="str">
            <v>√</v>
          </cell>
          <cell r="K139" t="str">
            <v>√</v>
          </cell>
          <cell r="L139" t="str">
            <v>√</v>
          </cell>
          <cell r="M139" t="str">
            <v>√</v>
          </cell>
          <cell r="N139" t="str">
            <v>√</v>
          </cell>
          <cell r="O139" t="str">
            <v>√</v>
          </cell>
        </row>
        <row r="139">
          <cell r="Q139" t="str">
            <v>√</v>
          </cell>
          <cell r="R139" t="str">
            <v>√</v>
          </cell>
          <cell r="S139" t="str">
            <v>√</v>
          </cell>
          <cell r="T139" t="str">
            <v>√</v>
          </cell>
          <cell r="U139" t="str">
            <v>√</v>
          </cell>
          <cell r="V139" t="str">
            <v>√</v>
          </cell>
        </row>
        <row r="139">
          <cell r="X139" t="str">
            <v>√</v>
          </cell>
          <cell r="Y139" t="str">
            <v>√</v>
          </cell>
          <cell r="Z139" t="str">
            <v>√</v>
          </cell>
          <cell r="AA139" t="str">
            <v>√</v>
          </cell>
          <cell r="AB139" t="str">
            <v>√</v>
          </cell>
          <cell r="AC139" t="str">
            <v>√</v>
          </cell>
        </row>
        <row r="139">
          <cell r="AE139" t="str">
            <v>√</v>
          </cell>
          <cell r="AF139" t="str">
            <v>√</v>
          </cell>
          <cell r="AG139" t="str">
            <v>√</v>
          </cell>
          <cell r="AH139" t="str">
            <v>√</v>
          </cell>
          <cell r="AI139" t="str">
            <v>√</v>
          </cell>
        </row>
        <row r="140">
          <cell r="E140" t="str">
            <v>加班</v>
          </cell>
        </row>
        <row r="141">
          <cell r="B141">
            <v>425</v>
          </cell>
          <cell r="C141" t="str">
            <v>KOV CHANRY</v>
          </cell>
          <cell r="D141">
            <v>44123</v>
          </cell>
          <cell r="E141" t="str">
            <v>上午</v>
          </cell>
          <cell r="F141" t="str">
            <v>√</v>
          </cell>
          <cell r="G141" t="str">
            <v>√</v>
          </cell>
          <cell r="H141" t="str">
            <v>√</v>
          </cell>
        </row>
        <row r="141">
          <cell r="J141" t="str">
            <v>√</v>
          </cell>
          <cell r="K141" t="str">
            <v>√</v>
          </cell>
          <cell r="L141" t="str">
            <v>√</v>
          </cell>
          <cell r="M141" t="str">
            <v>√</v>
          </cell>
          <cell r="N141" t="str">
            <v>√</v>
          </cell>
          <cell r="O141" t="str">
            <v>√</v>
          </cell>
        </row>
        <row r="141">
          <cell r="Q141" t="str">
            <v>√</v>
          </cell>
          <cell r="R141" t="str">
            <v>√</v>
          </cell>
          <cell r="S141" t="str">
            <v>√</v>
          </cell>
          <cell r="T141" t="str">
            <v>√</v>
          </cell>
          <cell r="U141" t="str">
            <v>√</v>
          </cell>
          <cell r="V141" t="str">
            <v>√</v>
          </cell>
        </row>
        <row r="141">
          <cell r="X141" t="str">
            <v>√</v>
          </cell>
          <cell r="Y141" t="str">
            <v>√</v>
          </cell>
          <cell r="Z141" t="str">
            <v>√</v>
          </cell>
          <cell r="AA141" t="str">
            <v>√</v>
          </cell>
          <cell r="AB141" t="str">
            <v>√</v>
          </cell>
          <cell r="AC141" t="str">
            <v>√</v>
          </cell>
        </row>
        <row r="141">
          <cell r="AE141" t="str">
            <v>√</v>
          </cell>
          <cell r="AF141" t="str">
            <v>√</v>
          </cell>
          <cell r="AG141" t="str">
            <v>√</v>
          </cell>
          <cell r="AH141" t="str">
            <v>√</v>
          </cell>
          <cell r="AI141" t="str">
            <v>√</v>
          </cell>
        </row>
        <row r="141">
          <cell r="AK141">
            <v>26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</row>
        <row r="142">
          <cell r="E142" t="str">
            <v>下午</v>
          </cell>
          <cell r="F142" t="str">
            <v>√</v>
          </cell>
          <cell r="G142" t="str">
            <v>√</v>
          </cell>
          <cell r="H142" t="str">
            <v>√</v>
          </cell>
        </row>
        <row r="142">
          <cell r="J142" t="str">
            <v>√</v>
          </cell>
          <cell r="K142" t="str">
            <v>√</v>
          </cell>
          <cell r="L142" t="str">
            <v>√</v>
          </cell>
          <cell r="M142" t="str">
            <v>√</v>
          </cell>
          <cell r="N142" t="str">
            <v>√</v>
          </cell>
          <cell r="O142" t="str">
            <v>√</v>
          </cell>
        </row>
        <row r="142">
          <cell r="Q142" t="str">
            <v>√</v>
          </cell>
          <cell r="R142" t="str">
            <v>√</v>
          </cell>
          <cell r="S142" t="str">
            <v>√</v>
          </cell>
          <cell r="T142" t="str">
            <v>√</v>
          </cell>
          <cell r="U142" t="str">
            <v>√</v>
          </cell>
          <cell r="V142" t="str">
            <v>√</v>
          </cell>
        </row>
        <row r="142">
          <cell r="X142" t="str">
            <v>√</v>
          </cell>
          <cell r="Y142" t="str">
            <v>√</v>
          </cell>
          <cell r="Z142" t="str">
            <v>√</v>
          </cell>
          <cell r="AA142" t="str">
            <v>√</v>
          </cell>
          <cell r="AB142" t="str">
            <v>√</v>
          </cell>
          <cell r="AC142" t="str">
            <v>√</v>
          </cell>
        </row>
        <row r="142">
          <cell r="AE142" t="str">
            <v>√</v>
          </cell>
          <cell r="AF142" t="str">
            <v>√</v>
          </cell>
          <cell r="AG142" t="str">
            <v>√</v>
          </cell>
          <cell r="AH142" t="str">
            <v>√</v>
          </cell>
          <cell r="AI142" t="str">
            <v>√</v>
          </cell>
        </row>
        <row r="143">
          <cell r="E143" t="str">
            <v>加班</v>
          </cell>
        </row>
        <row r="144">
          <cell r="B144">
            <v>473</v>
          </cell>
          <cell r="C144" t="str">
            <v>YIN VANDA</v>
          </cell>
          <cell r="D144">
            <v>44131</v>
          </cell>
          <cell r="E144" t="str">
            <v>上午</v>
          </cell>
          <cell r="F144" t="str">
            <v>√</v>
          </cell>
          <cell r="G144" t="str">
            <v>√</v>
          </cell>
          <cell r="H144" t="str">
            <v>√</v>
          </cell>
        </row>
        <row r="144">
          <cell r="J144" t="str">
            <v>√</v>
          </cell>
          <cell r="K144" t="str">
            <v>√</v>
          </cell>
          <cell r="L144" t="str">
            <v>√</v>
          </cell>
          <cell r="M144" t="str">
            <v>√</v>
          </cell>
          <cell r="N144" t="str">
            <v>√</v>
          </cell>
          <cell r="O144" t="str">
            <v>√</v>
          </cell>
        </row>
        <row r="144">
          <cell r="Q144" t="str">
            <v>√</v>
          </cell>
          <cell r="R144" t="str">
            <v>√</v>
          </cell>
          <cell r="S144" t="str">
            <v>√</v>
          </cell>
          <cell r="T144" t="str">
            <v>√</v>
          </cell>
          <cell r="U144" t="str">
            <v>√</v>
          </cell>
          <cell r="V144" t="str">
            <v>√</v>
          </cell>
        </row>
        <row r="144">
          <cell r="X144" t="str">
            <v>√</v>
          </cell>
          <cell r="Y144" t="str">
            <v>√</v>
          </cell>
          <cell r="Z144" t="str">
            <v>√</v>
          </cell>
          <cell r="AA144" t="str">
            <v>√</v>
          </cell>
          <cell r="AB144" t="str">
            <v>√</v>
          </cell>
          <cell r="AC144" t="str">
            <v>√</v>
          </cell>
        </row>
        <row r="144">
          <cell r="AE144" t="str">
            <v>√</v>
          </cell>
          <cell r="AF144" t="str">
            <v>√</v>
          </cell>
          <cell r="AG144" t="str">
            <v>√</v>
          </cell>
          <cell r="AH144" t="str">
            <v>√</v>
          </cell>
          <cell r="AI144" t="str">
            <v>√</v>
          </cell>
        </row>
        <row r="144">
          <cell r="AK144">
            <v>26</v>
          </cell>
          <cell r="AL144">
            <v>3</v>
          </cell>
          <cell r="AM144">
            <v>0</v>
          </cell>
          <cell r="AN144">
            <v>0</v>
          </cell>
          <cell r="AO144">
            <v>0</v>
          </cell>
        </row>
        <row r="145">
          <cell r="E145" t="str">
            <v>下午</v>
          </cell>
          <cell r="F145" t="str">
            <v>√</v>
          </cell>
          <cell r="G145" t="str">
            <v>√</v>
          </cell>
          <cell r="H145" t="str">
            <v>√</v>
          </cell>
        </row>
        <row r="145">
          <cell r="J145" t="str">
            <v>√</v>
          </cell>
          <cell r="K145" t="str">
            <v>√</v>
          </cell>
          <cell r="L145" t="str">
            <v>√</v>
          </cell>
          <cell r="M145" t="str">
            <v>√</v>
          </cell>
          <cell r="N145" t="str">
            <v>√</v>
          </cell>
          <cell r="O145" t="str">
            <v>√</v>
          </cell>
        </row>
        <row r="145">
          <cell r="Q145" t="str">
            <v>√</v>
          </cell>
          <cell r="R145" t="str">
            <v>√</v>
          </cell>
          <cell r="S145" t="str">
            <v>√</v>
          </cell>
          <cell r="T145" t="str">
            <v>√</v>
          </cell>
          <cell r="U145" t="str">
            <v>√</v>
          </cell>
          <cell r="V145" t="str">
            <v>√</v>
          </cell>
        </row>
        <row r="145">
          <cell r="X145" t="str">
            <v>√</v>
          </cell>
          <cell r="Y145" t="str">
            <v>√</v>
          </cell>
          <cell r="Z145" t="str">
            <v>√</v>
          </cell>
          <cell r="AA145" t="str">
            <v>√</v>
          </cell>
          <cell r="AB145" t="str">
            <v>√</v>
          </cell>
          <cell r="AC145" t="str">
            <v>√</v>
          </cell>
        </row>
        <row r="145">
          <cell r="AE145" t="str">
            <v>√</v>
          </cell>
          <cell r="AF145" t="str">
            <v>√</v>
          </cell>
          <cell r="AG145" t="str">
            <v>√</v>
          </cell>
          <cell r="AH145" t="str">
            <v>√</v>
          </cell>
          <cell r="AI145" t="str">
            <v>√</v>
          </cell>
        </row>
        <row r="146">
          <cell r="E146" t="str">
            <v>加班</v>
          </cell>
        </row>
        <row r="146">
          <cell r="R146">
            <v>3</v>
          </cell>
        </row>
        <row r="147">
          <cell r="B147">
            <v>589</v>
          </cell>
          <cell r="C147" t="str">
            <v>SEK KLEY</v>
          </cell>
          <cell r="D147">
            <v>44155</v>
          </cell>
          <cell r="E147" t="str">
            <v>上午</v>
          </cell>
          <cell r="F147" t="str">
            <v>√</v>
          </cell>
          <cell r="G147" t="str">
            <v>√</v>
          </cell>
          <cell r="H147" t="str">
            <v>√</v>
          </cell>
        </row>
        <row r="147">
          <cell r="J147" t="str">
            <v>√</v>
          </cell>
          <cell r="K147" t="str">
            <v>√</v>
          </cell>
          <cell r="L147" t="str">
            <v>√</v>
          </cell>
          <cell r="M147" t="str">
            <v>√</v>
          </cell>
          <cell r="N147" t="str">
            <v>√</v>
          </cell>
          <cell r="O147" t="str">
            <v>√</v>
          </cell>
        </row>
        <row r="147">
          <cell r="Q147" t="str">
            <v>√</v>
          </cell>
          <cell r="R147" t="str">
            <v>√</v>
          </cell>
          <cell r="S147" t="str">
            <v>√</v>
          </cell>
          <cell r="T147" t="str">
            <v>√</v>
          </cell>
          <cell r="U147" t="str">
            <v>√</v>
          </cell>
          <cell r="V147" t="str">
            <v>√</v>
          </cell>
        </row>
        <row r="147">
          <cell r="X147" t="str">
            <v>√</v>
          </cell>
          <cell r="Y147" t="str">
            <v>√</v>
          </cell>
          <cell r="Z147" t="str">
            <v>√</v>
          </cell>
          <cell r="AA147" t="str">
            <v>√</v>
          </cell>
          <cell r="AB147" t="str">
            <v>√</v>
          </cell>
          <cell r="AC147" t="str">
            <v>√</v>
          </cell>
        </row>
        <row r="147">
          <cell r="AE147" t="str">
            <v>√</v>
          </cell>
          <cell r="AF147" t="str">
            <v>√</v>
          </cell>
          <cell r="AG147" t="str">
            <v>√</v>
          </cell>
          <cell r="AH147" t="str">
            <v>√</v>
          </cell>
          <cell r="AI147" t="str">
            <v>√</v>
          </cell>
        </row>
        <row r="147">
          <cell r="AK147">
            <v>26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</row>
        <row r="148">
          <cell r="E148" t="str">
            <v>下午</v>
          </cell>
          <cell r="F148" t="str">
            <v>√</v>
          </cell>
          <cell r="G148" t="str">
            <v>√</v>
          </cell>
          <cell r="H148" t="str">
            <v>√</v>
          </cell>
        </row>
        <row r="148">
          <cell r="J148" t="str">
            <v>√</v>
          </cell>
          <cell r="K148" t="str">
            <v>√</v>
          </cell>
          <cell r="L148" t="str">
            <v>√</v>
          </cell>
          <cell r="M148" t="str">
            <v>√</v>
          </cell>
          <cell r="N148" t="str">
            <v>√</v>
          </cell>
          <cell r="O148" t="str">
            <v>√</v>
          </cell>
        </row>
        <row r="148">
          <cell r="Q148" t="str">
            <v>√</v>
          </cell>
          <cell r="R148" t="str">
            <v>√</v>
          </cell>
          <cell r="S148" t="str">
            <v>√</v>
          </cell>
          <cell r="T148" t="str">
            <v>√</v>
          </cell>
          <cell r="U148" t="str">
            <v>√</v>
          </cell>
          <cell r="V148" t="str">
            <v>√</v>
          </cell>
        </row>
        <row r="148">
          <cell r="X148" t="str">
            <v>√</v>
          </cell>
          <cell r="Y148" t="str">
            <v>√</v>
          </cell>
          <cell r="Z148" t="str">
            <v>√</v>
          </cell>
          <cell r="AA148" t="str">
            <v>√</v>
          </cell>
          <cell r="AB148" t="str">
            <v>√</v>
          </cell>
          <cell r="AC148" t="str">
            <v>√</v>
          </cell>
        </row>
        <row r="148">
          <cell r="AE148" t="str">
            <v>√</v>
          </cell>
          <cell r="AF148" t="str">
            <v>√</v>
          </cell>
          <cell r="AG148" t="str">
            <v>√</v>
          </cell>
          <cell r="AH148" t="str">
            <v>√</v>
          </cell>
          <cell r="AI148" t="str">
            <v>√</v>
          </cell>
        </row>
        <row r="149">
          <cell r="E149" t="str">
            <v>加班</v>
          </cell>
        </row>
        <row r="150">
          <cell r="B150">
            <v>661</v>
          </cell>
          <cell r="C150" t="str">
            <v>MATT VANDY</v>
          </cell>
          <cell r="D150">
            <v>44188</v>
          </cell>
          <cell r="E150" t="str">
            <v>上午</v>
          </cell>
          <cell r="F150" t="str">
            <v>√</v>
          </cell>
          <cell r="G150" t="str">
            <v>√</v>
          </cell>
          <cell r="H150" t="str">
            <v>√</v>
          </cell>
        </row>
        <row r="150">
          <cell r="J150" t="str">
            <v>√</v>
          </cell>
          <cell r="K150" t="str">
            <v>√</v>
          </cell>
          <cell r="L150" t="str">
            <v>√</v>
          </cell>
          <cell r="M150" t="str">
            <v>√</v>
          </cell>
          <cell r="N150" t="str">
            <v>√</v>
          </cell>
          <cell r="O150" t="str">
            <v>√</v>
          </cell>
        </row>
        <row r="150">
          <cell r="Q150" t="str">
            <v>√</v>
          </cell>
          <cell r="R150" t="str">
            <v>√</v>
          </cell>
          <cell r="S150" t="str">
            <v>√</v>
          </cell>
          <cell r="T150" t="str">
            <v>√</v>
          </cell>
          <cell r="U150" t="str">
            <v>√</v>
          </cell>
          <cell r="V150" t="str">
            <v>√</v>
          </cell>
        </row>
        <row r="150">
          <cell r="X150" t="str">
            <v>√</v>
          </cell>
          <cell r="Y150" t="str">
            <v>√</v>
          </cell>
          <cell r="Z150" t="str">
            <v>√</v>
          </cell>
          <cell r="AA150" t="str">
            <v>√</v>
          </cell>
          <cell r="AB150" t="str">
            <v>√</v>
          </cell>
          <cell r="AC150" t="str">
            <v>√</v>
          </cell>
        </row>
        <row r="150">
          <cell r="AE150" t="str">
            <v>√</v>
          </cell>
          <cell r="AF150" t="str">
            <v>√</v>
          </cell>
          <cell r="AG150" t="str">
            <v>√</v>
          </cell>
          <cell r="AH150" t="str">
            <v>√</v>
          </cell>
          <cell r="AI150" t="str">
            <v>√</v>
          </cell>
        </row>
        <row r="150">
          <cell r="AK150">
            <v>26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</row>
        <row r="151">
          <cell r="E151" t="str">
            <v>下午</v>
          </cell>
          <cell r="F151" t="str">
            <v>√</v>
          </cell>
          <cell r="G151" t="str">
            <v>√</v>
          </cell>
          <cell r="H151" t="str">
            <v>√</v>
          </cell>
        </row>
        <row r="151">
          <cell r="J151" t="str">
            <v>√</v>
          </cell>
          <cell r="K151" t="str">
            <v>√</v>
          </cell>
          <cell r="L151" t="str">
            <v>√</v>
          </cell>
          <cell r="M151" t="str">
            <v>√</v>
          </cell>
          <cell r="N151" t="str">
            <v>√</v>
          </cell>
          <cell r="O151" t="str">
            <v>√</v>
          </cell>
        </row>
        <row r="151">
          <cell r="Q151" t="str">
            <v>√</v>
          </cell>
          <cell r="R151" t="str">
            <v>√</v>
          </cell>
          <cell r="S151" t="str">
            <v>√</v>
          </cell>
          <cell r="T151" t="str">
            <v>√</v>
          </cell>
          <cell r="U151" t="str">
            <v>√</v>
          </cell>
          <cell r="V151" t="str">
            <v>√</v>
          </cell>
        </row>
        <row r="151">
          <cell r="X151" t="str">
            <v>√</v>
          </cell>
          <cell r="Y151" t="str">
            <v>√</v>
          </cell>
          <cell r="Z151" t="str">
            <v>√</v>
          </cell>
          <cell r="AA151" t="str">
            <v>√</v>
          </cell>
          <cell r="AB151" t="str">
            <v>√</v>
          </cell>
          <cell r="AC151" t="str">
            <v>√</v>
          </cell>
        </row>
        <row r="151">
          <cell r="AE151" t="str">
            <v>√</v>
          </cell>
          <cell r="AF151" t="str">
            <v>√</v>
          </cell>
          <cell r="AG151" t="str">
            <v>√</v>
          </cell>
          <cell r="AH151" t="str">
            <v>√</v>
          </cell>
          <cell r="AI151" t="str">
            <v>√</v>
          </cell>
        </row>
        <row r="152">
          <cell r="E152" t="str">
            <v>加班</v>
          </cell>
        </row>
        <row r="153">
          <cell r="B153">
            <v>901</v>
          </cell>
          <cell r="C153" t="str">
            <v>KHOUN CHEAT</v>
          </cell>
          <cell r="D153">
            <v>44321</v>
          </cell>
          <cell r="E153" t="str">
            <v>上午</v>
          </cell>
          <cell r="F153" t="str">
            <v>√</v>
          </cell>
          <cell r="G153" t="str">
            <v>√</v>
          </cell>
          <cell r="H153" t="str">
            <v>√</v>
          </cell>
        </row>
        <row r="153">
          <cell r="J153" t="str">
            <v>√</v>
          </cell>
          <cell r="K153" t="str">
            <v>√</v>
          </cell>
          <cell r="L153" t="str">
            <v>√</v>
          </cell>
          <cell r="M153" t="str">
            <v>√</v>
          </cell>
          <cell r="N153" t="str">
            <v>√</v>
          </cell>
          <cell r="O153" t="str">
            <v>√</v>
          </cell>
        </row>
        <row r="153">
          <cell r="Q153" t="str">
            <v>√</v>
          </cell>
          <cell r="R153" t="str">
            <v>√</v>
          </cell>
          <cell r="S153" t="str">
            <v>√</v>
          </cell>
          <cell r="T153" t="str">
            <v>√</v>
          </cell>
          <cell r="U153" t="str">
            <v>√</v>
          </cell>
          <cell r="V153" t="str">
            <v>√</v>
          </cell>
        </row>
        <row r="153">
          <cell r="X153" t="str">
            <v>√</v>
          </cell>
          <cell r="Y153" t="str">
            <v>√</v>
          </cell>
          <cell r="Z153" t="str">
            <v>√</v>
          </cell>
          <cell r="AA153" t="str">
            <v>√</v>
          </cell>
          <cell r="AB153" t="str">
            <v>√</v>
          </cell>
          <cell r="AC153" t="str">
            <v>√</v>
          </cell>
        </row>
        <row r="153">
          <cell r="AE153" t="str">
            <v>√</v>
          </cell>
          <cell r="AF153" t="str">
            <v>√</v>
          </cell>
          <cell r="AG153" t="str">
            <v>√</v>
          </cell>
          <cell r="AH153" t="str">
            <v>√</v>
          </cell>
          <cell r="AI153" t="str">
            <v>√</v>
          </cell>
        </row>
        <row r="153">
          <cell r="AK153">
            <v>26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</row>
        <row r="154">
          <cell r="E154" t="str">
            <v>下午</v>
          </cell>
          <cell r="F154" t="str">
            <v>√</v>
          </cell>
          <cell r="G154" t="str">
            <v>√</v>
          </cell>
          <cell r="H154" t="str">
            <v>√</v>
          </cell>
        </row>
        <row r="154">
          <cell r="J154" t="str">
            <v>√</v>
          </cell>
          <cell r="K154" t="str">
            <v>√</v>
          </cell>
          <cell r="L154" t="str">
            <v>√</v>
          </cell>
          <cell r="M154" t="str">
            <v>√</v>
          </cell>
          <cell r="N154" t="str">
            <v>√</v>
          </cell>
          <cell r="O154" t="str">
            <v>√</v>
          </cell>
        </row>
        <row r="154">
          <cell r="Q154" t="str">
            <v>√</v>
          </cell>
          <cell r="R154" t="str">
            <v>√</v>
          </cell>
          <cell r="S154" t="str">
            <v>√</v>
          </cell>
          <cell r="T154" t="str">
            <v>√</v>
          </cell>
          <cell r="U154" t="str">
            <v>√</v>
          </cell>
          <cell r="V154" t="str">
            <v>√</v>
          </cell>
        </row>
        <row r="154">
          <cell r="X154" t="str">
            <v>√</v>
          </cell>
          <cell r="Y154" t="str">
            <v>√</v>
          </cell>
          <cell r="Z154" t="str">
            <v>√</v>
          </cell>
          <cell r="AA154" t="str">
            <v>√</v>
          </cell>
          <cell r="AB154" t="str">
            <v>√</v>
          </cell>
          <cell r="AC154" t="str">
            <v>√</v>
          </cell>
        </row>
        <row r="154">
          <cell r="AE154" t="str">
            <v>√</v>
          </cell>
          <cell r="AF154" t="str">
            <v>√</v>
          </cell>
          <cell r="AG154" t="str">
            <v>√</v>
          </cell>
          <cell r="AH154" t="str">
            <v>√</v>
          </cell>
          <cell r="AI154" t="str">
            <v>√</v>
          </cell>
        </row>
        <row r="155">
          <cell r="E155" t="str">
            <v>加班</v>
          </cell>
        </row>
        <row r="156">
          <cell r="B156">
            <v>922</v>
          </cell>
          <cell r="C156" t="str">
            <v>SOEUN SINAT</v>
          </cell>
          <cell r="D156">
            <v>44326</v>
          </cell>
          <cell r="E156" t="str">
            <v>上午</v>
          </cell>
          <cell r="F156" t="str">
            <v>√</v>
          </cell>
          <cell r="G156" t="str">
            <v>√</v>
          </cell>
          <cell r="H156" t="str">
            <v>√</v>
          </cell>
        </row>
        <row r="156">
          <cell r="J156" t="str">
            <v>√</v>
          </cell>
          <cell r="K156" t="str">
            <v>√</v>
          </cell>
          <cell r="L156" t="str">
            <v>√</v>
          </cell>
          <cell r="M156" t="str">
            <v>√</v>
          </cell>
          <cell r="N156" t="str">
            <v>√</v>
          </cell>
          <cell r="O156" t="str">
            <v>√</v>
          </cell>
        </row>
        <row r="156">
          <cell r="Q156" t="str">
            <v>√</v>
          </cell>
          <cell r="R156" t="str">
            <v>√</v>
          </cell>
          <cell r="S156" t="str">
            <v>√</v>
          </cell>
          <cell r="T156" t="str">
            <v>√</v>
          </cell>
          <cell r="U156" t="str">
            <v>√</v>
          </cell>
          <cell r="V156" t="str">
            <v>√</v>
          </cell>
        </row>
        <row r="156">
          <cell r="X156" t="str">
            <v>√</v>
          </cell>
          <cell r="Y156" t="str">
            <v>√</v>
          </cell>
          <cell r="Z156" t="str">
            <v>√</v>
          </cell>
          <cell r="AA156" t="str">
            <v>√</v>
          </cell>
          <cell r="AB156" t="str">
            <v>√</v>
          </cell>
          <cell r="AC156" t="str">
            <v>√</v>
          </cell>
        </row>
        <row r="156">
          <cell r="AE156" t="str">
            <v>√</v>
          </cell>
          <cell r="AF156" t="str">
            <v>√</v>
          </cell>
          <cell r="AG156" t="str">
            <v>√</v>
          </cell>
          <cell r="AH156" t="str">
            <v>√</v>
          </cell>
          <cell r="AI156" t="str">
            <v>√</v>
          </cell>
        </row>
        <row r="156">
          <cell r="AK156">
            <v>26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</row>
        <row r="157">
          <cell r="E157" t="str">
            <v>下午</v>
          </cell>
          <cell r="F157" t="str">
            <v>√</v>
          </cell>
          <cell r="G157" t="str">
            <v>√</v>
          </cell>
          <cell r="H157" t="str">
            <v>√</v>
          </cell>
        </row>
        <row r="157">
          <cell r="J157" t="str">
            <v>√</v>
          </cell>
          <cell r="K157" t="str">
            <v>√</v>
          </cell>
          <cell r="L157" t="str">
            <v>√</v>
          </cell>
          <cell r="M157" t="str">
            <v>√</v>
          </cell>
          <cell r="N157" t="str">
            <v>√</v>
          </cell>
          <cell r="O157" t="str">
            <v>√</v>
          </cell>
        </row>
        <row r="157">
          <cell r="Q157" t="str">
            <v>√</v>
          </cell>
          <cell r="R157" t="str">
            <v>√</v>
          </cell>
          <cell r="S157" t="str">
            <v>√</v>
          </cell>
          <cell r="T157" t="str">
            <v>√</v>
          </cell>
          <cell r="U157" t="str">
            <v>√</v>
          </cell>
          <cell r="V157" t="str">
            <v>√</v>
          </cell>
        </row>
        <row r="157">
          <cell r="X157" t="str">
            <v>√</v>
          </cell>
          <cell r="Y157" t="str">
            <v>√</v>
          </cell>
          <cell r="Z157" t="str">
            <v>√</v>
          </cell>
          <cell r="AA157" t="str">
            <v>√</v>
          </cell>
          <cell r="AB157" t="str">
            <v>√</v>
          </cell>
          <cell r="AC157" t="str">
            <v>√</v>
          </cell>
        </row>
        <row r="157">
          <cell r="AE157" t="str">
            <v>√</v>
          </cell>
          <cell r="AF157" t="str">
            <v>√</v>
          </cell>
          <cell r="AG157" t="str">
            <v>√</v>
          </cell>
          <cell r="AH157" t="str">
            <v>√</v>
          </cell>
          <cell r="AI157" t="str">
            <v>√</v>
          </cell>
        </row>
        <row r="158">
          <cell r="E158" t="str">
            <v>加班</v>
          </cell>
        </row>
        <row r="159">
          <cell r="B159">
            <v>987</v>
          </cell>
          <cell r="C159" t="str">
            <v>NOV RATHA</v>
          </cell>
          <cell r="D159">
            <v>44398</v>
          </cell>
          <cell r="E159" t="str">
            <v>上午</v>
          </cell>
          <cell r="F159" t="str">
            <v>√</v>
          </cell>
          <cell r="G159" t="str">
            <v>√</v>
          </cell>
          <cell r="H159" t="str">
            <v>√</v>
          </cell>
        </row>
        <row r="159">
          <cell r="J159" t="str">
            <v>√</v>
          </cell>
          <cell r="K159" t="str">
            <v>√</v>
          </cell>
          <cell r="L159" t="str">
            <v>√</v>
          </cell>
          <cell r="M159" t="str">
            <v>√</v>
          </cell>
          <cell r="N159" t="str">
            <v>√</v>
          </cell>
          <cell r="O159" t="str">
            <v>√</v>
          </cell>
        </row>
        <row r="159">
          <cell r="Q159" t="str">
            <v>√</v>
          </cell>
          <cell r="R159" t="str">
            <v>√</v>
          </cell>
          <cell r="S159" t="str">
            <v>√</v>
          </cell>
          <cell r="T159" t="str">
            <v>√</v>
          </cell>
          <cell r="U159" t="str">
            <v>√</v>
          </cell>
          <cell r="V159" t="str">
            <v>√</v>
          </cell>
        </row>
        <row r="159">
          <cell r="X159" t="str">
            <v>√</v>
          </cell>
          <cell r="Y159" t="str">
            <v>√</v>
          </cell>
          <cell r="Z159" t="str">
            <v>√</v>
          </cell>
          <cell r="AA159" t="str">
            <v>√</v>
          </cell>
          <cell r="AB159" t="str">
            <v>√</v>
          </cell>
          <cell r="AC159" t="str">
            <v>√</v>
          </cell>
        </row>
        <row r="159">
          <cell r="AE159" t="str">
            <v>√</v>
          </cell>
          <cell r="AF159" t="str">
            <v>√</v>
          </cell>
          <cell r="AG159" t="str">
            <v>√</v>
          </cell>
          <cell r="AH159" t="str">
            <v>√</v>
          </cell>
          <cell r="AI159" t="str">
            <v>√</v>
          </cell>
        </row>
        <row r="159">
          <cell r="AK159">
            <v>26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</row>
        <row r="160">
          <cell r="E160" t="str">
            <v>下午</v>
          </cell>
          <cell r="F160" t="str">
            <v>√</v>
          </cell>
          <cell r="G160" t="str">
            <v>√</v>
          </cell>
          <cell r="H160" t="str">
            <v>√</v>
          </cell>
        </row>
        <row r="160">
          <cell r="J160" t="str">
            <v>√</v>
          </cell>
          <cell r="K160" t="str">
            <v>√</v>
          </cell>
          <cell r="L160" t="str">
            <v>√</v>
          </cell>
          <cell r="M160" t="str">
            <v>√</v>
          </cell>
          <cell r="N160" t="str">
            <v>√</v>
          </cell>
          <cell r="O160" t="str">
            <v>√</v>
          </cell>
        </row>
        <row r="160">
          <cell r="Q160" t="str">
            <v>√</v>
          </cell>
          <cell r="R160" t="str">
            <v>√</v>
          </cell>
          <cell r="S160" t="str">
            <v>√</v>
          </cell>
          <cell r="T160" t="str">
            <v>√</v>
          </cell>
          <cell r="U160" t="str">
            <v>√</v>
          </cell>
          <cell r="V160" t="str">
            <v>√</v>
          </cell>
        </row>
        <row r="160">
          <cell r="X160" t="str">
            <v>√</v>
          </cell>
          <cell r="Y160" t="str">
            <v>√</v>
          </cell>
          <cell r="Z160" t="str">
            <v>√</v>
          </cell>
          <cell r="AA160" t="str">
            <v>√</v>
          </cell>
          <cell r="AB160" t="str">
            <v>√</v>
          </cell>
          <cell r="AC160" t="str">
            <v>√</v>
          </cell>
        </row>
        <row r="160">
          <cell r="AE160" t="str">
            <v>√</v>
          </cell>
          <cell r="AF160" t="str">
            <v>√</v>
          </cell>
          <cell r="AG160" t="str">
            <v>√</v>
          </cell>
          <cell r="AH160" t="str">
            <v>√</v>
          </cell>
          <cell r="AI160" t="str">
            <v>√</v>
          </cell>
        </row>
        <row r="161">
          <cell r="E161" t="str">
            <v>加班</v>
          </cell>
        </row>
        <row r="162">
          <cell r="B162">
            <v>1058</v>
          </cell>
          <cell r="C162" t="str">
            <v>NY SIYA</v>
          </cell>
          <cell r="D162">
            <v>44414</v>
          </cell>
          <cell r="E162" t="str">
            <v>上午</v>
          </cell>
          <cell r="F162" t="str">
            <v>√</v>
          </cell>
          <cell r="G162" t="str">
            <v>√</v>
          </cell>
          <cell r="H162" t="str">
            <v>√</v>
          </cell>
        </row>
        <row r="162">
          <cell r="J162" t="str">
            <v>√</v>
          </cell>
          <cell r="K162" t="str">
            <v>√</v>
          </cell>
          <cell r="L162" t="str">
            <v>√</v>
          </cell>
          <cell r="M162" t="str">
            <v>√</v>
          </cell>
          <cell r="N162" t="str">
            <v>√</v>
          </cell>
          <cell r="O162" t="str">
            <v>√</v>
          </cell>
        </row>
        <row r="162">
          <cell r="Q162" t="str">
            <v>√</v>
          </cell>
          <cell r="R162" t="str">
            <v>√</v>
          </cell>
          <cell r="S162" t="str">
            <v>√</v>
          </cell>
          <cell r="T162" t="str">
            <v>√</v>
          </cell>
          <cell r="U162" t="str">
            <v>√</v>
          </cell>
          <cell r="V162" t="str">
            <v>√</v>
          </cell>
        </row>
        <row r="162">
          <cell r="X162" t="str">
            <v>√</v>
          </cell>
          <cell r="Y162" t="str">
            <v>√</v>
          </cell>
          <cell r="Z162" t="str">
            <v>√</v>
          </cell>
          <cell r="AA162" t="str">
            <v>√</v>
          </cell>
          <cell r="AB162" t="str">
            <v>√</v>
          </cell>
          <cell r="AC162" t="str">
            <v>√</v>
          </cell>
        </row>
        <row r="162">
          <cell r="AE162" t="str">
            <v>√</v>
          </cell>
          <cell r="AF162" t="str">
            <v>√</v>
          </cell>
          <cell r="AG162" t="str">
            <v>√</v>
          </cell>
          <cell r="AH162" t="str">
            <v>√</v>
          </cell>
          <cell r="AI162" t="str">
            <v>√</v>
          </cell>
        </row>
        <row r="162">
          <cell r="AK162">
            <v>26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</row>
        <row r="163">
          <cell r="E163" t="str">
            <v>下午</v>
          </cell>
          <cell r="F163" t="str">
            <v>√</v>
          </cell>
          <cell r="G163" t="str">
            <v>√</v>
          </cell>
          <cell r="H163" t="str">
            <v>√</v>
          </cell>
        </row>
        <row r="163">
          <cell r="J163" t="str">
            <v>√</v>
          </cell>
          <cell r="K163" t="str">
            <v>√</v>
          </cell>
          <cell r="L163" t="str">
            <v>√</v>
          </cell>
          <cell r="M163" t="str">
            <v>√</v>
          </cell>
          <cell r="N163" t="str">
            <v>√</v>
          </cell>
          <cell r="O163" t="str">
            <v>√</v>
          </cell>
        </row>
        <row r="163">
          <cell r="Q163" t="str">
            <v>√</v>
          </cell>
          <cell r="R163" t="str">
            <v>√</v>
          </cell>
          <cell r="S163" t="str">
            <v>√</v>
          </cell>
          <cell r="T163" t="str">
            <v>√</v>
          </cell>
          <cell r="U163" t="str">
            <v>√</v>
          </cell>
          <cell r="V163" t="str">
            <v>√</v>
          </cell>
        </row>
        <row r="163">
          <cell r="X163" t="str">
            <v>√</v>
          </cell>
          <cell r="Y163" t="str">
            <v>√</v>
          </cell>
          <cell r="Z163" t="str">
            <v>√</v>
          </cell>
          <cell r="AA163" t="str">
            <v>√</v>
          </cell>
          <cell r="AB163" t="str">
            <v>√</v>
          </cell>
          <cell r="AC163" t="str">
            <v>√</v>
          </cell>
        </row>
        <row r="163">
          <cell r="AE163" t="str">
            <v>√</v>
          </cell>
          <cell r="AF163" t="str">
            <v>√</v>
          </cell>
          <cell r="AG163" t="str">
            <v>√</v>
          </cell>
          <cell r="AH163" t="str">
            <v>√</v>
          </cell>
          <cell r="AI163" t="str">
            <v>√</v>
          </cell>
        </row>
        <row r="164">
          <cell r="E164" t="str">
            <v>加班</v>
          </cell>
        </row>
        <row r="165">
          <cell r="B165">
            <v>1158</v>
          </cell>
          <cell r="C165" t="str">
            <v>HON SREYNICH</v>
          </cell>
          <cell r="D165">
            <v>44424</v>
          </cell>
          <cell r="E165" t="str">
            <v>上午</v>
          </cell>
          <cell r="F165" t="str">
            <v>√</v>
          </cell>
          <cell r="G165" t="str">
            <v>√</v>
          </cell>
          <cell r="H165" t="str">
            <v>√</v>
          </cell>
        </row>
        <row r="165">
          <cell r="J165" t="str">
            <v>√</v>
          </cell>
          <cell r="K165" t="str">
            <v>√</v>
          </cell>
          <cell r="L165" t="str">
            <v>√</v>
          </cell>
          <cell r="M165" t="str">
            <v>√</v>
          </cell>
          <cell r="N165" t="str">
            <v>√</v>
          </cell>
          <cell r="O165" t="str">
            <v>√</v>
          </cell>
        </row>
        <row r="165">
          <cell r="Q165" t="str">
            <v>√</v>
          </cell>
          <cell r="R165" t="str">
            <v>√</v>
          </cell>
          <cell r="S165" t="str">
            <v>√</v>
          </cell>
          <cell r="T165" t="str">
            <v>√</v>
          </cell>
          <cell r="U165" t="str">
            <v>√</v>
          </cell>
          <cell r="V165" t="str">
            <v>√</v>
          </cell>
        </row>
        <row r="165">
          <cell r="X165" t="str">
            <v>√</v>
          </cell>
          <cell r="Y165" t="str">
            <v>√</v>
          </cell>
          <cell r="Z165" t="str">
            <v>√</v>
          </cell>
          <cell r="AA165" t="str">
            <v>√</v>
          </cell>
          <cell r="AB165" t="str">
            <v>√</v>
          </cell>
          <cell r="AC165" t="str">
            <v>√</v>
          </cell>
        </row>
        <row r="165">
          <cell r="AE165" t="str">
            <v>√</v>
          </cell>
          <cell r="AF165" t="str">
            <v>√</v>
          </cell>
          <cell r="AG165" t="str">
            <v>√</v>
          </cell>
          <cell r="AH165" t="str">
            <v>√</v>
          </cell>
          <cell r="AI165" t="str">
            <v>√</v>
          </cell>
        </row>
        <row r="165">
          <cell r="AK165">
            <v>26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</row>
        <row r="166">
          <cell r="E166" t="str">
            <v>下午</v>
          </cell>
          <cell r="F166" t="str">
            <v>√</v>
          </cell>
          <cell r="G166" t="str">
            <v>√</v>
          </cell>
          <cell r="H166" t="str">
            <v>√</v>
          </cell>
        </row>
        <row r="166">
          <cell r="J166" t="str">
            <v>√</v>
          </cell>
          <cell r="K166" t="str">
            <v>√</v>
          </cell>
          <cell r="L166" t="str">
            <v>√</v>
          </cell>
          <cell r="M166" t="str">
            <v>√</v>
          </cell>
          <cell r="N166" t="str">
            <v>√</v>
          </cell>
          <cell r="O166" t="str">
            <v>√</v>
          </cell>
        </row>
        <row r="166">
          <cell r="Q166" t="str">
            <v>√</v>
          </cell>
          <cell r="R166" t="str">
            <v>√</v>
          </cell>
          <cell r="S166" t="str">
            <v>√</v>
          </cell>
          <cell r="T166" t="str">
            <v>√</v>
          </cell>
          <cell r="U166" t="str">
            <v>√</v>
          </cell>
          <cell r="V166" t="str">
            <v>√</v>
          </cell>
        </row>
        <row r="166">
          <cell r="X166" t="str">
            <v>√</v>
          </cell>
          <cell r="Y166" t="str">
            <v>√</v>
          </cell>
          <cell r="Z166" t="str">
            <v>√</v>
          </cell>
          <cell r="AA166" t="str">
            <v>√</v>
          </cell>
          <cell r="AB166" t="str">
            <v>√</v>
          </cell>
          <cell r="AC166" t="str">
            <v>√</v>
          </cell>
        </row>
        <row r="166">
          <cell r="AE166" t="str">
            <v>√</v>
          </cell>
          <cell r="AF166" t="str">
            <v>√</v>
          </cell>
          <cell r="AG166" t="str">
            <v>√</v>
          </cell>
          <cell r="AH166" t="str">
            <v>√</v>
          </cell>
          <cell r="AI166" t="str">
            <v>√</v>
          </cell>
        </row>
        <row r="167">
          <cell r="E167" t="str">
            <v>加班</v>
          </cell>
        </row>
        <row r="168">
          <cell r="B168">
            <v>1217</v>
          </cell>
          <cell r="C168" t="str">
            <v>KEO DET</v>
          </cell>
          <cell r="D168">
            <v>44467</v>
          </cell>
          <cell r="E168" t="str">
            <v>上午</v>
          </cell>
          <cell r="F168" t="str">
            <v>√</v>
          </cell>
          <cell r="G168" t="str">
            <v>√</v>
          </cell>
          <cell r="H168" t="str">
            <v>√</v>
          </cell>
        </row>
        <row r="168">
          <cell r="J168" t="str">
            <v>√</v>
          </cell>
          <cell r="K168" t="str">
            <v>√</v>
          </cell>
          <cell r="L168" t="str">
            <v>√</v>
          </cell>
          <cell r="M168" t="str">
            <v>√</v>
          </cell>
          <cell r="N168" t="str">
            <v>√</v>
          </cell>
          <cell r="O168" t="str">
            <v>√</v>
          </cell>
        </row>
        <row r="168">
          <cell r="Q168" t="str">
            <v>√</v>
          </cell>
          <cell r="R168" t="str">
            <v>√</v>
          </cell>
          <cell r="S168" t="str">
            <v>√</v>
          </cell>
          <cell r="T168" t="str">
            <v>√</v>
          </cell>
          <cell r="U168" t="str">
            <v>√</v>
          </cell>
          <cell r="V168" t="str">
            <v>√</v>
          </cell>
        </row>
        <row r="168">
          <cell r="X168" t="str">
            <v>√</v>
          </cell>
          <cell r="Y168" t="str">
            <v>√</v>
          </cell>
          <cell r="Z168" t="str">
            <v>√</v>
          </cell>
          <cell r="AA168" t="str">
            <v>×</v>
          </cell>
          <cell r="AB168" t="str">
            <v>√</v>
          </cell>
          <cell r="AC168" t="str">
            <v>√</v>
          </cell>
        </row>
        <row r="168">
          <cell r="AE168" t="str">
            <v>√</v>
          </cell>
          <cell r="AF168" t="str">
            <v>√</v>
          </cell>
          <cell r="AG168" t="str">
            <v>√</v>
          </cell>
          <cell r="AH168" t="str">
            <v>√</v>
          </cell>
          <cell r="AI168" t="str">
            <v>√</v>
          </cell>
        </row>
        <row r="168">
          <cell r="AK168">
            <v>25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</row>
        <row r="169">
          <cell r="E169" t="str">
            <v>下午</v>
          </cell>
          <cell r="F169" t="str">
            <v>√</v>
          </cell>
          <cell r="G169" t="str">
            <v>√</v>
          </cell>
          <cell r="H169" t="str">
            <v>√</v>
          </cell>
        </row>
        <row r="169">
          <cell r="J169" t="str">
            <v>√</v>
          </cell>
          <cell r="K169" t="str">
            <v>√</v>
          </cell>
          <cell r="L169" t="str">
            <v>√</v>
          </cell>
          <cell r="M169" t="str">
            <v>√</v>
          </cell>
          <cell r="N169" t="str">
            <v>√</v>
          </cell>
          <cell r="O169" t="str">
            <v>√</v>
          </cell>
        </row>
        <row r="169">
          <cell r="Q169" t="str">
            <v>√</v>
          </cell>
          <cell r="R169" t="str">
            <v>√</v>
          </cell>
          <cell r="S169" t="str">
            <v>√</v>
          </cell>
          <cell r="T169" t="str">
            <v>√</v>
          </cell>
          <cell r="U169" t="str">
            <v>√</v>
          </cell>
          <cell r="V169" t="str">
            <v>√</v>
          </cell>
        </row>
        <row r="169">
          <cell r="X169" t="str">
            <v>√</v>
          </cell>
          <cell r="Y169" t="str">
            <v>√</v>
          </cell>
          <cell r="Z169" t="str">
            <v>√</v>
          </cell>
          <cell r="AA169" t="str">
            <v>×</v>
          </cell>
          <cell r="AB169" t="str">
            <v>√</v>
          </cell>
          <cell r="AC169" t="str">
            <v>√</v>
          </cell>
        </row>
        <row r="169">
          <cell r="AE169" t="str">
            <v>√</v>
          </cell>
          <cell r="AF169" t="str">
            <v>√</v>
          </cell>
          <cell r="AG169" t="str">
            <v>√</v>
          </cell>
          <cell r="AH169" t="str">
            <v>√</v>
          </cell>
          <cell r="AI169" t="str">
            <v>√</v>
          </cell>
        </row>
        <row r="170">
          <cell r="E170" t="str">
            <v>加班</v>
          </cell>
        </row>
        <row r="171">
          <cell r="B171">
            <v>1584</v>
          </cell>
          <cell r="C171" t="str">
            <v>IT HORY</v>
          </cell>
          <cell r="D171">
            <v>44572</v>
          </cell>
          <cell r="E171" t="str">
            <v>上午</v>
          </cell>
          <cell r="F171" t="str">
            <v>√</v>
          </cell>
          <cell r="G171" t="str">
            <v>√</v>
          </cell>
          <cell r="H171" t="str">
            <v>√</v>
          </cell>
        </row>
        <row r="171">
          <cell r="J171" t="str">
            <v>√</v>
          </cell>
          <cell r="K171" t="str">
            <v>√</v>
          </cell>
          <cell r="L171" t="str">
            <v>√</v>
          </cell>
          <cell r="M171" t="str">
            <v>√</v>
          </cell>
          <cell r="N171" t="str">
            <v>√</v>
          </cell>
          <cell r="O171" t="str">
            <v>√</v>
          </cell>
        </row>
        <row r="171">
          <cell r="Q171" t="str">
            <v>√</v>
          </cell>
          <cell r="R171" t="str">
            <v>√</v>
          </cell>
          <cell r="S171" t="str">
            <v>√</v>
          </cell>
          <cell r="T171" t="str">
            <v>√</v>
          </cell>
          <cell r="U171" t="str">
            <v>√</v>
          </cell>
          <cell r="V171" t="str">
            <v>√</v>
          </cell>
        </row>
        <row r="171">
          <cell r="X171" t="str">
            <v>√</v>
          </cell>
          <cell r="Y171" t="str">
            <v>√</v>
          </cell>
          <cell r="Z171" t="str">
            <v>√</v>
          </cell>
          <cell r="AA171" t="str">
            <v>√</v>
          </cell>
          <cell r="AB171" t="str">
            <v>√</v>
          </cell>
          <cell r="AC171" t="str">
            <v>√</v>
          </cell>
        </row>
        <row r="171">
          <cell r="AE171" t="str">
            <v>√</v>
          </cell>
          <cell r="AF171" t="str">
            <v>√</v>
          </cell>
          <cell r="AG171" t="str">
            <v>√</v>
          </cell>
          <cell r="AH171" t="str">
            <v>√</v>
          </cell>
          <cell r="AI171" t="str">
            <v>√</v>
          </cell>
        </row>
        <row r="171">
          <cell r="AK171">
            <v>26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</row>
        <row r="172">
          <cell r="E172" t="str">
            <v>下午</v>
          </cell>
          <cell r="F172" t="str">
            <v>√</v>
          </cell>
          <cell r="G172" t="str">
            <v>√</v>
          </cell>
          <cell r="H172" t="str">
            <v>√</v>
          </cell>
        </row>
        <row r="172">
          <cell r="J172" t="str">
            <v>√</v>
          </cell>
          <cell r="K172" t="str">
            <v>√</v>
          </cell>
          <cell r="L172" t="str">
            <v>√</v>
          </cell>
          <cell r="M172" t="str">
            <v>√</v>
          </cell>
          <cell r="N172" t="str">
            <v>√</v>
          </cell>
          <cell r="O172" t="str">
            <v>√</v>
          </cell>
        </row>
        <row r="172">
          <cell r="Q172" t="str">
            <v>√</v>
          </cell>
          <cell r="R172" t="str">
            <v>√</v>
          </cell>
          <cell r="S172" t="str">
            <v>√</v>
          </cell>
          <cell r="T172" t="str">
            <v>√</v>
          </cell>
          <cell r="U172" t="str">
            <v>√</v>
          </cell>
          <cell r="V172" t="str">
            <v>√</v>
          </cell>
        </row>
        <row r="172">
          <cell r="X172" t="str">
            <v>√</v>
          </cell>
          <cell r="Y172" t="str">
            <v>√</v>
          </cell>
          <cell r="Z172" t="str">
            <v>√</v>
          </cell>
          <cell r="AA172" t="str">
            <v>√</v>
          </cell>
          <cell r="AB172" t="str">
            <v>√</v>
          </cell>
          <cell r="AC172" t="str">
            <v>√</v>
          </cell>
        </row>
        <row r="172">
          <cell r="AE172" t="str">
            <v>√</v>
          </cell>
          <cell r="AF172" t="str">
            <v>√</v>
          </cell>
          <cell r="AG172" t="str">
            <v>√</v>
          </cell>
          <cell r="AH172" t="str">
            <v>√</v>
          </cell>
          <cell r="AI172" t="str">
            <v>√</v>
          </cell>
        </row>
        <row r="173">
          <cell r="E173" t="str">
            <v>加班</v>
          </cell>
        </row>
        <row r="174">
          <cell r="B174">
            <v>505</v>
          </cell>
          <cell r="C174" t="str">
            <v>YIM SAPHAT</v>
          </cell>
          <cell r="D174">
            <v>44130</v>
          </cell>
          <cell r="E174" t="str">
            <v>上午</v>
          </cell>
          <cell r="F174" t="str">
            <v>√</v>
          </cell>
          <cell r="G174" t="str">
            <v>√</v>
          </cell>
          <cell r="H174" t="str">
            <v>√</v>
          </cell>
        </row>
        <row r="174">
          <cell r="J174" t="str">
            <v>√</v>
          </cell>
          <cell r="K174" t="str">
            <v>√</v>
          </cell>
          <cell r="L174" t="str">
            <v>√</v>
          </cell>
          <cell r="M174" t="str">
            <v>√</v>
          </cell>
          <cell r="N174" t="str">
            <v>√</v>
          </cell>
          <cell r="O174" t="str">
            <v>√</v>
          </cell>
        </row>
        <row r="174">
          <cell r="Q174" t="str">
            <v>√</v>
          </cell>
          <cell r="R174" t="str">
            <v>√</v>
          </cell>
          <cell r="S174" t="str">
            <v>√</v>
          </cell>
          <cell r="T174" t="str">
            <v>√</v>
          </cell>
          <cell r="U174" t="str">
            <v>√</v>
          </cell>
          <cell r="V174" t="str">
            <v>√</v>
          </cell>
        </row>
        <row r="174">
          <cell r="X174" t="str">
            <v>√</v>
          </cell>
          <cell r="Y174" t="str">
            <v>√</v>
          </cell>
          <cell r="Z174" t="str">
            <v>√</v>
          </cell>
          <cell r="AA174" t="str">
            <v>√</v>
          </cell>
          <cell r="AB174" t="str">
            <v>√</v>
          </cell>
          <cell r="AC174" t="str">
            <v>√</v>
          </cell>
        </row>
        <row r="174">
          <cell r="AE174" t="str">
            <v>√</v>
          </cell>
          <cell r="AF174" t="str">
            <v>√</v>
          </cell>
          <cell r="AG174" t="str">
            <v>√</v>
          </cell>
          <cell r="AH174" t="str">
            <v>√</v>
          </cell>
          <cell r="AI174" t="str">
            <v>√</v>
          </cell>
        </row>
        <row r="174">
          <cell r="AK174">
            <v>26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E175" t="str">
            <v>下午</v>
          </cell>
          <cell r="F175" t="str">
            <v>√</v>
          </cell>
          <cell r="G175" t="str">
            <v>√</v>
          </cell>
          <cell r="H175" t="str">
            <v>√</v>
          </cell>
        </row>
        <row r="175">
          <cell r="J175" t="str">
            <v>√</v>
          </cell>
          <cell r="K175" t="str">
            <v>√</v>
          </cell>
          <cell r="L175" t="str">
            <v>√</v>
          </cell>
          <cell r="M175" t="str">
            <v>√</v>
          </cell>
          <cell r="N175" t="str">
            <v>√</v>
          </cell>
          <cell r="O175" t="str">
            <v>√</v>
          </cell>
        </row>
        <row r="175">
          <cell r="Q175" t="str">
            <v>√</v>
          </cell>
          <cell r="R175" t="str">
            <v>√</v>
          </cell>
          <cell r="S175" t="str">
            <v>√</v>
          </cell>
          <cell r="T175" t="str">
            <v>√</v>
          </cell>
          <cell r="U175" t="str">
            <v>√</v>
          </cell>
          <cell r="V175" t="str">
            <v>√</v>
          </cell>
        </row>
        <row r="175">
          <cell r="X175" t="str">
            <v>√</v>
          </cell>
          <cell r="Y175" t="str">
            <v>√</v>
          </cell>
          <cell r="Z175" t="str">
            <v>√</v>
          </cell>
          <cell r="AA175" t="str">
            <v>√</v>
          </cell>
          <cell r="AB175" t="str">
            <v>√</v>
          </cell>
          <cell r="AC175" t="str">
            <v>√</v>
          </cell>
        </row>
        <row r="175">
          <cell r="AE175" t="str">
            <v>√</v>
          </cell>
          <cell r="AF175" t="str">
            <v>√</v>
          </cell>
          <cell r="AG175" t="str">
            <v>√</v>
          </cell>
          <cell r="AH175" t="str">
            <v>√</v>
          </cell>
          <cell r="AI175" t="str">
            <v>√</v>
          </cell>
        </row>
        <row r="176">
          <cell r="E176" t="str">
            <v>加班</v>
          </cell>
        </row>
        <row r="177">
          <cell r="B177">
            <v>533</v>
          </cell>
          <cell r="C177" t="str">
            <v>THAN ROTHA</v>
          </cell>
          <cell r="D177">
            <v>44130</v>
          </cell>
          <cell r="E177" t="str">
            <v>上午</v>
          </cell>
          <cell r="F177" t="str">
            <v>2.②</v>
          </cell>
          <cell r="G177" t="str">
            <v>2.②</v>
          </cell>
          <cell r="H177" t="str">
            <v>2.②</v>
          </cell>
        </row>
        <row r="177">
          <cell r="J177" t="str">
            <v>2.②</v>
          </cell>
          <cell r="K177" t="str">
            <v>2.②</v>
          </cell>
          <cell r="L177" t="str">
            <v>2.②</v>
          </cell>
          <cell r="M177" t="str">
            <v>2.②</v>
          </cell>
          <cell r="N177" t="str">
            <v>2.②</v>
          </cell>
          <cell r="O177" t="str">
            <v>2.②</v>
          </cell>
        </row>
        <row r="177">
          <cell r="Q177" t="str">
            <v>2.②</v>
          </cell>
          <cell r="R177" t="str">
            <v>2.②</v>
          </cell>
          <cell r="S177" t="str">
            <v>2.②</v>
          </cell>
          <cell r="T177" t="str">
            <v>2.②</v>
          </cell>
          <cell r="U177" t="str">
            <v>2.②</v>
          </cell>
          <cell r="V177" t="str">
            <v>2.②</v>
          </cell>
        </row>
        <row r="177">
          <cell r="X177" t="str">
            <v>2.②</v>
          </cell>
          <cell r="Y177" t="str">
            <v>2.②</v>
          </cell>
          <cell r="Z177" t="str">
            <v>2.②</v>
          </cell>
          <cell r="AA177" t="str">
            <v>2.②</v>
          </cell>
          <cell r="AB177" t="str">
            <v>2.②</v>
          </cell>
          <cell r="AC177" t="str">
            <v>2.②</v>
          </cell>
        </row>
        <row r="177">
          <cell r="AE177" t="str">
            <v>2.②</v>
          </cell>
          <cell r="AF177" t="str">
            <v>2.②</v>
          </cell>
          <cell r="AG177" t="str">
            <v>2.②</v>
          </cell>
          <cell r="AH177" t="str">
            <v>2.②</v>
          </cell>
          <cell r="AI177" t="str">
            <v>2.②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E178" t="str">
            <v>下午</v>
          </cell>
          <cell r="F178" t="str">
            <v>2.②</v>
          </cell>
          <cell r="G178" t="str">
            <v>2.②</v>
          </cell>
          <cell r="H178" t="str">
            <v>2.②</v>
          </cell>
        </row>
        <row r="178">
          <cell r="J178" t="str">
            <v>2.②</v>
          </cell>
          <cell r="K178" t="str">
            <v>2.②</v>
          </cell>
          <cell r="L178" t="str">
            <v>2.②</v>
          </cell>
          <cell r="M178" t="str">
            <v>2.②</v>
          </cell>
          <cell r="N178" t="str">
            <v>2.②</v>
          </cell>
          <cell r="O178" t="str">
            <v>2.②</v>
          </cell>
        </row>
        <row r="178">
          <cell r="Q178" t="str">
            <v>2.②</v>
          </cell>
          <cell r="R178" t="str">
            <v>2.②</v>
          </cell>
          <cell r="S178" t="str">
            <v>2.②</v>
          </cell>
          <cell r="T178" t="str">
            <v>2.②</v>
          </cell>
          <cell r="U178" t="str">
            <v>2.②</v>
          </cell>
          <cell r="V178" t="str">
            <v>2.②</v>
          </cell>
        </row>
        <row r="178">
          <cell r="X178" t="str">
            <v>2.②</v>
          </cell>
          <cell r="Y178" t="str">
            <v>2.②</v>
          </cell>
          <cell r="Z178" t="str">
            <v>2.②</v>
          </cell>
          <cell r="AA178" t="str">
            <v>2.②</v>
          </cell>
          <cell r="AB178" t="str">
            <v>2.②</v>
          </cell>
          <cell r="AC178" t="str">
            <v>2.②</v>
          </cell>
        </row>
        <row r="178">
          <cell r="AE178" t="str">
            <v>2.②</v>
          </cell>
          <cell r="AF178" t="str">
            <v>2.②</v>
          </cell>
          <cell r="AG178" t="str">
            <v>2.②</v>
          </cell>
          <cell r="AH178" t="str">
            <v>2.②</v>
          </cell>
          <cell r="AI178" t="str">
            <v>2.②</v>
          </cell>
        </row>
        <row r="179">
          <cell r="E179" t="str">
            <v>加班</v>
          </cell>
        </row>
        <row r="180">
          <cell r="B180">
            <v>535</v>
          </cell>
          <cell r="C180" t="str">
            <v>PHOEUK SAROM</v>
          </cell>
          <cell r="D180">
            <v>44130</v>
          </cell>
          <cell r="E180" t="str">
            <v>上午</v>
          </cell>
          <cell r="F180" t="str">
            <v>√</v>
          </cell>
          <cell r="G180" t="str">
            <v>√</v>
          </cell>
          <cell r="H180" t="str">
            <v>√</v>
          </cell>
        </row>
        <row r="180">
          <cell r="J180" t="str">
            <v>√</v>
          </cell>
          <cell r="K180" t="str">
            <v>√</v>
          </cell>
          <cell r="L180" t="str">
            <v>√</v>
          </cell>
          <cell r="M180" t="str">
            <v>√</v>
          </cell>
          <cell r="N180" t="str">
            <v>√</v>
          </cell>
          <cell r="O180" t="str">
            <v>√</v>
          </cell>
        </row>
        <row r="180">
          <cell r="Q180" t="str">
            <v>√</v>
          </cell>
          <cell r="R180" t="str">
            <v>√</v>
          </cell>
          <cell r="S180" t="str">
            <v>√</v>
          </cell>
          <cell r="T180" t="str">
            <v>√</v>
          </cell>
          <cell r="U180" t="str">
            <v>√</v>
          </cell>
          <cell r="V180" t="str">
            <v>√</v>
          </cell>
        </row>
        <row r="180">
          <cell r="X180" t="str">
            <v>√</v>
          </cell>
          <cell r="Y180" t="str">
            <v>√</v>
          </cell>
          <cell r="Z180" t="str">
            <v>√</v>
          </cell>
          <cell r="AA180" t="str">
            <v>√</v>
          </cell>
          <cell r="AB180" t="str">
            <v>√</v>
          </cell>
          <cell r="AC180" t="str">
            <v>√</v>
          </cell>
        </row>
        <row r="180">
          <cell r="AE180" t="str">
            <v>√</v>
          </cell>
          <cell r="AF180" t="str">
            <v>√</v>
          </cell>
          <cell r="AG180" t="str">
            <v>√</v>
          </cell>
          <cell r="AH180" t="str">
            <v>√</v>
          </cell>
          <cell r="AI180" t="str">
            <v>√</v>
          </cell>
        </row>
        <row r="180">
          <cell r="AK180">
            <v>26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</row>
        <row r="181">
          <cell r="E181" t="str">
            <v>下午</v>
          </cell>
          <cell r="F181" t="str">
            <v>√</v>
          </cell>
          <cell r="G181" t="str">
            <v>√</v>
          </cell>
          <cell r="H181" t="str">
            <v>√</v>
          </cell>
        </row>
        <row r="181">
          <cell r="J181" t="str">
            <v>√</v>
          </cell>
          <cell r="K181" t="str">
            <v>√</v>
          </cell>
          <cell r="L181" t="str">
            <v>√</v>
          </cell>
          <cell r="M181" t="str">
            <v>√</v>
          </cell>
          <cell r="N181" t="str">
            <v>√</v>
          </cell>
          <cell r="O181" t="str">
            <v>√</v>
          </cell>
        </row>
        <row r="181">
          <cell r="Q181" t="str">
            <v>√</v>
          </cell>
          <cell r="R181" t="str">
            <v>√</v>
          </cell>
          <cell r="S181" t="str">
            <v>√</v>
          </cell>
          <cell r="T181" t="str">
            <v>√</v>
          </cell>
          <cell r="U181" t="str">
            <v>√</v>
          </cell>
          <cell r="V181" t="str">
            <v>√</v>
          </cell>
        </row>
        <row r="181">
          <cell r="X181" t="str">
            <v>√</v>
          </cell>
          <cell r="Y181" t="str">
            <v>√</v>
          </cell>
          <cell r="Z181" t="str">
            <v>√</v>
          </cell>
          <cell r="AA181" t="str">
            <v>√</v>
          </cell>
          <cell r="AB181" t="str">
            <v>√</v>
          </cell>
          <cell r="AC181" t="str">
            <v>√</v>
          </cell>
        </row>
        <row r="181">
          <cell r="AE181" t="str">
            <v>√</v>
          </cell>
          <cell r="AF181" t="str">
            <v>√</v>
          </cell>
          <cell r="AG181" t="str">
            <v>√</v>
          </cell>
          <cell r="AH181" t="str">
            <v>√</v>
          </cell>
          <cell r="AI181" t="str">
            <v>√</v>
          </cell>
        </row>
        <row r="182">
          <cell r="E182" t="str">
            <v>加班</v>
          </cell>
        </row>
        <row r="183">
          <cell r="B183">
            <v>686</v>
          </cell>
          <cell r="C183" t="str">
            <v>CHHAN TOEMLEN</v>
          </cell>
          <cell r="D183">
            <v>44200</v>
          </cell>
          <cell r="E183" t="str">
            <v>上午</v>
          </cell>
          <cell r="F183" t="str">
            <v>√</v>
          </cell>
          <cell r="G183" t="str">
            <v>√</v>
          </cell>
          <cell r="H183" t="str">
            <v>√</v>
          </cell>
        </row>
        <row r="183">
          <cell r="J183" t="str">
            <v>√</v>
          </cell>
          <cell r="K183" t="str">
            <v>√</v>
          </cell>
          <cell r="L183" t="str">
            <v>√</v>
          </cell>
          <cell r="M183" t="str">
            <v>√</v>
          </cell>
          <cell r="N183" t="str">
            <v>√</v>
          </cell>
          <cell r="O183" t="str">
            <v>√</v>
          </cell>
        </row>
        <row r="183">
          <cell r="Q183" t="str">
            <v>√</v>
          </cell>
          <cell r="R183" t="str">
            <v>√</v>
          </cell>
          <cell r="S183" t="str">
            <v>√</v>
          </cell>
          <cell r="T183" t="str">
            <v>√</v>
          </cell>
          <cell r="U183" t="str">
            <v>√</v>
          </cell>
          <cell r="V183" t="str">
            <v>√</v>
          </cell>
        </row>
        <row r="183">
          <cell r="X183" t="str">
            <v>√</v>
          </cell>
          <cell r="Y183" t="str">
            <v>√</v>
          </cell>
          <cell r="Z183" t="str">
            <v>√</v>
          </cell>
          <cell r="AA183" t="str">
            <v>√</v>
          </cell>
          <cell r="AB183" t="str">
            <v>√</v>
          </cell>
          <cell r="AC183" t="str">
            <v>√</v>
          </cell>
        </row>
        <row r="183">
          <cell r="AE183" t="str">
            <v>√</v>
          </cell>
          <cell r="AF183" t="str">
            <v>√</v>
          </cell>
          <cell r="AG183" t="str">
            <v>√</v>
          </cell>
          <cell r="AH183" t="str">
            <v>√</v>
          </cell>
          <cell r="AI183" t="str">
            <v>√</v>
          </cell>
        </row>
        <row r="183">
          <cell r="AK183">
            <v>26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</row>
        <row r="184">
          <cell r="E184" t="str">
            <v>下午</v>
          </cell>
          <cell r="F184" t="str">
            <v>√</v>
          </cell>
          <cell r="G184" t="str">
            <v>√</v>
          </cell>
          <cell r="H184" t="str">
            <v>√</v>
          </cell>
        </row>
        <row r="184">
          <cell r="J184" t="str">
            <v>√</v>
          </cell>
          <cell r="K184" t="str">
            <v>√</v>
          </cell>
          <cell r="L184" t="str">
            <v>√</v>
          </cell>
          <cell r="M184" t="str">
            <v>√</v>
          </cell>
          <cell r="N184" t="str">
            <v>√</v>
          </cell>
          <cell r="O184" t="str">
            <v>√</v>
          </cell>
        </row>
        <row r="184">
          <cell r="Q184" t="str">
            <v>√</v>
          </cell>
          <cell r="R184" t="str">
            <v>√</v>
          </cell>
          <cell r="S184" t="str">
            <v>√</v>
          </cell>
          <cell r="T184" t="str">
            <v>√</v>
          </cell>
          <cell r="U184" t="str">
            <v>√</v>
          </cell>
          <cell r="V184" t="str">
            <v>√</v>
          </cell>
        </row>
        <row r="184">
          <cell r="X184" t="str">
            <v>√</v>
          </cell>
          <cell r="Y184" t="str">
            <v>√</v>
          </cell>
          <cell r="Z184" t="str">
            <v>√</v>
          </cell>
          <cell r="AA184" t="str">
            <v>√</v>
          </cell>
          <cell r="AB184" t="str">
            <v>√</v>
          </cell>
          <cell r="AC184" t="str">
            <v>√</v>
          </cell>
        </row>
        <row r="184">
          <cell r="AE184" t="str">
            <v>√</v>
          </cell>
          <cell r="AF184" t="str">
            <v>√</v>
          </cell>
          <cell r="AG184" t="str">
            <v>√</v>
          </cell>
          <cell r="AH184" t="str">
            <v>√</v>
          </cell>
          <cell r="AI184" t="str">
            <v>√</v>
          </cell>
        </row>
        <row r="185">
          <cell r="E185" t="str">
            <v>加班</v>
          </cell>
        </row>
        <row r="186">
          <cell r="B186">
            <v>689</v>
          </cell>
          <cell r="C186" t="str">
            <v>YIM SITHA</v>
          </cell>
          <cell r="D186">
            <v>44200</v>
          </cell>
          <cell r="E186" t="str">
            <v>上午</v>
          </cell>
          <cell r="F186" t="str">
            <v>√</v>
          </cell>
          <cell r="G186" t="str">
            <v>√</v>
          </cell>
          <cell r="H186" t="str">
            <v>√</v>
          </cell>
        </row>
        <row r="186">
          <cell r="J186" t="str">
            <v>√</v>
          </cell>
          <cell r="K186" t="str">
            <v>√</v>
          </cell>
          <cell r="L186" t="str">
            <v>√</v>
          </cell>
          <cell r="M186" t="str">
            <v>√</v>
          </cell>
          <cell r="N186" t="str">
            <v>√</v>
          </cell>
          <cell r="O186" t="str">
            <v>√</v>
          </cell>
        </row>
        <row r="186">
          <cell r="Q186" t="str">
            <v>√</v>
          </cell>
          <cell r="R186" t="str">
            <v>√</v>
          </cell>
          <cell r="S186" t="str">
            <v>√</v>
          </cell>
          <cell r="T186" t="str">
            <v>√</v>
          </cell>
          <cell r="U186" t="str">
            <v>√</v>
          </cell>
          <cell r="V186" t="str">
            <v>√</v>
          </cell>
        </row>
        <row r="186">
          <cell r="X186" t="str">
            <v>√</v>
          </cell>
          <cell r="Y186" t="str">
            <v>√</v>
          </cell>
          <cell r="Z186" t="str">
            <v>√</v>
          </cell>
          <cell r="AA186" t="str">
            <v>√</v>
          </cell>
          <cell r="AB186" t="str">
            <v>√</v>
          </cell>
          <cell r="AC186" t="str">
            <v>√</v>
          </cell>
        </row>
        <row r="186">
          <cell r="AE186" t="str">
            <v>√</v>
          </cell>
          <cell r="AF186" t="str">
            <v>√</v>
          </cell>
          <cell r="AG186" t="str">
            <v>√</v>
          </cell>
          <cell r="AH186" t="str">
            <v>√</v>
          </cell>
          <cell r="AI186" t="str">
            <v>√</v>
          </cell>
        </row>
        <row r="186">
          <cell r="AK186">
            <v>26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</row>
        <row r="187">
          <cell r="E187" t="str">
            <v>下午</v>
          </cell>
          <cell r="F187" t="str">
            <v>√</v>
          </cell>
          <cell r="G187" t="str">
            <v>√</v>
          </cell>
          <cell r="H187" t="str">
            <v>√</v>
          </cell>
        </row>
        <row r="187">
          <cell r="J187" t="str">
            <v>√</v>
          </cell>
          <cell r="K187" t="str">
            <v>√</v>
          </cell>
          <cell r="L187" t="str">
            <v>√</v>
          </cell>
          <cell r="M187" t="str">
            <v>√</v>
          </cell>
          <cell r="N187" t="str">
            <v>√</v>
          </cell>
          <cell r="O187" t="str">
            <v>√</v>
          </cell>
        </row>
        <row r="187">
          <cell r="Q187" t="str">
            <v>√</v>
          </cell>
          <cell r="R187" t="str">
            <v>√</v>
          </cell>
          <cell r="S187" t="str">
            <v>√</v>
          </cell>
          <cell r="T187" t="str">
            <v>√</v>
          </cell>
          <cell r="U187" t="str">
            <v>√</v>
          </cell>
          <cell r="V187" t="str">
            <v>√</v>
          </cell>
        </row>
        <row r="187">
          <cell r="X187" t="str">
            <v>√</v>
          </cell>
          <cell r="Y187" t="str">
            <v>√</v>
          </cell>
          <cell r="Z187" t="str">
            <v>√</v>
          </cell>
          <cell r="AA187" t="str">
            <v>√</v>
          </cell>
          <cell r="AB187" t="str">
            <v>√</v>
          </cell>
          <cell r="AC187" t="str">
            <v>√</v>
          </cell>
        </row>
        <row r="187">
          <cell r="AE187" t="str">
            <v>√</v>
          </cell>
          <cell r="AF187" t="str">
            <v>√</v>
          </cell>
          <cell r="AG187" t="str">
            <v>√</v>
          </cell>
          <cell r="AH187" t="str">
            <v>√</v>
          </cell>
          <cell r="AI187" t="str">
            <v>√</v>
          </cell>
        </row>
        <row r="188">
          <cell r="E188" t="str">
            <v>加班</v>
          </cell>
        </row>
        <row r="189">
          <cell r="B189">
            <v>701</v>
          </cell>
          <cell r="C189" t="str">
            <v>LONG SOKHA</v>
          </cell>
          <cell r="D189">
            <v>44200</v>
          </cell>
          <cell r="E189" t="str">
            <v>上午</v>
          </cell>
          <cell r="F189" t="str">
            <v>√</v>
          </cell>
          <cell r="G189" t="str">
            <v>√</v>
          </cell>
          <cell r="H189" t="str">
            <v>√</v>
          </cell>
        </row>
        <row r="189">
          <cell r="J189" t="str">
            <v>√</v>
          </cell>
          <cell r="K189" t="str">
            <v>√</v>
          </cell>
          <cell r="L189" t="str">
            <v>√</v>
          </cell>
          <cell r="M189" t="str">
            <v>√</v>
          </cell>
          <cell r="N189" t="str">
            <v>√</v>
          </cell>
          <cell r="O189" t="str">
            <v>√</v>
          </cell>
        </row>
        <row r="189">
          <cell r="Q189" t="str">
            <v>√</v>
          </cell>
          <cell r="R189" t="str">
            <v>√</v>
          </cell>
          <cell r="S189" t="str">
            <v>√</v>
          </cell>
          <cell r="T189" t="str">
            <v>√</v>
          </cell>
          <cell r="U189" t="str">
            <v>√</v>
          </cell>
          <cell r="V189" t="str">
            <v>√</v>
          </cell>
        </row>
        <row r="189">
          <cell r="X189" t="str">
            <v>√</v>
          </cell>
          <cell r="Y189" t="str">
            <v>√</v>
          </cell>
          <cell r="Z189" t="str">
            <v>√</v>
          </cell>
          <cell r="AA189" t="str">
            <v>√</v>
          </cell>
          <cell r="AB189" t="str">
            <v>√</v>
          </cell>
          <cell r="AC189" t="str">
            <v>√</v>
          </cell>
        </row>
        <row r="189">
          <cell r="AE189" t="str">
            <v>√</v>
          </cell>
          <cell r="AF189" t="str">
            <v>√</v>
          </cell>
          <cell r="AG189" t="str">
            <v>√</v>
          </cell>
          <cell r="AH189" t="str">
            <v>√</v>
          </cell>
          <cell r="AI189" t="str">
            <v>√</v>
          </cell>
        </row>
        <row r="189">
          <cell r="AK189">
            <v>26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</row>
        <row r="190">
          <cell r="E190" t="str">
            <v>下午</v>
          </cell>
          <cell r="F190" t="str">
            <v>√</v>
          </cell>
          <cell r="G190" t="str">
            <v>√</v>
          </cell>
          <cell r="H190" t="str">
            <v>√</v>
          </cell>
        </row>
        <row r="190">
          <cell r="J190" t="str">
            <v>√</v>
          </cell>
          <cell r="K190" t="str">
            <v>√</v>
          </cell>
          <cell r="L190" t="str">
            <v>√</v>
          </cell>
          <cell r="M190" t="str">
            <v>√</v>
          </cell>
          <cell r="N190" t="str">
            <v>√</v>
          </cell>
          <cell r="O190" t="str">
            <v>√</v>
          </cell>
        </row>
        <row r="190">
          <cell r="Q190" t="str">
            <v>√</v>
          </cell>
          <cell r="R190" t="str">
            <v>√</v>
          </cell>
          <cell r="S190" t="str">
            <v>√</v>
          </cell>
          <cell r="T190" t="str">
            <v>√</v>
          </cell>
          <cell r="U190" t="str">
            <v>√</v>
          </cell>
          <cell r="V190" t="str">
            <v>√</v>
          </cell>
        </row>
        <row r="190">
          <cell r="X190" t="str">
            <v>√</v>
          </cell>
          <cell r="Y190" t="str">
            <v>√</v>
          </cell>
          <cell r="Z190" t="str">
            <v>√</v>
          </cell>
          <cell r="AA190" t="str">
            <v>√</v>
          </cell>
          <cell r="AB190" t="str">
            <v>√</v>
          </cell>
          <cell r="AC190" t="str">
            <v>√</v>
          </cell>
        </row>
        <row r="190">
          <cell r="AE190" t="str">
            <v>√</v>
          </cell>
          <cell r="AF190" t="str">
            <v>√</v>
          </cell>
          <cell r="AG190" t="str">
            <v>√</v>
          </cell>
          <cell r="AH190" t="str">
            <v>√</v>
          </cell>
          <cell r="AI190" t="str">
            <v>√</v>
          </cell>
        </row>
        <row r="191">
          <cell r="E191" t="str">
            <v>加班</v>
          </cell>
        </row>
        <row r="192">
          <cell r="B192">
            <v>739</v>
          </cell>
          <cell r="C192" t="str">
            <v>LVEY SREYNY</v>
          </cell>
          <cell r="D192">
            <v>44221</v>
          </cell>
          <cell r="E192" t="str">
            <v>上午</v>
          </cell>
          <cell r="F192" t="str">
            <v>√</v>
          </cell>
          <cell r="G192" t="str">
            <v>√</v>
          </cell>
          <cell r="H192" t="str">
            <v>√</v>
          </cell>
        </row>
        <row r="192">
          <cell r="J192" t="str">
            <v>√</v>
          </cell>
          <cell r="K192" t="str">
            <v>√</v>
          </cell>
          <cell r="L192" t="str">
            <v>√</v>
          </cell>
          <cell r="M192" t="str">
            <v>√</v>
          </cell>
          <cell r="N192" t="str">
            <v>√</v>
          </cell>
          <cell r="O192" t="str">
            <v>√</v>
          </cell>
        </row>
        <row r="192">
          <cell r="Q192" t="str">
            <v>√</v>
          </cell>
          <cell r="R192" t="str">
            <v>√</v>
          </cell>
          <cell r="S192" t="str">
            <v>√</v>
          </cell>
          <cell r="T192" t="str">
            <v>√</v>
          </cell>
          <cell r="U192" t="str">
            <v>√</v>
          </cell>
          <cell r="V192" t="str">
            <v>√</v>
          </cell>
        </row>
        <row r="192">
          <cell r="X192" t="str">
            <v>√</v>
          </cell>
          <cell r="Y192" t="str">
            <v>√</v>
          </cell>
          <cell r="Z192" t="str">
            <v>√</v>
          </cell>
          <cell r="AA192" t="str">
            <v>√</v>
          </cell>
          <cell r="AB192" t="str">
            <v>√</v>
          </cell>
          <cell r="AC192" t="str">
            <v>√</v>
          </cell>
        </row>
        <row r="192">
          <cell r="AE192" t="str">
            <v>√</v>
          </cell>
          <cell r="AF192" t="str">
            <v>√</v>
          </cell>
          <cell r="AG192" t="str">
            <v>√</v>
          </cell>
          <cell r="AH192" t="str">
            <v>√</v>
          </cell>
          <cell r="AI192" t="str">
            <v>√</v>
          </cell>
        </row>
        <row r="192">
          <cell r="AK192">
            <v>26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</row>
        <row r="193">
          <cell r="E193" t="str">
            <v>下午</v>
          </cell>
          <cell r="F193" t="str">
            <v>√</v>
          </cell>
          <cell r="G193" t="str">
            <v>√</v>
          </cell>
          <cell r="H193" t="str">
            <v>√</v>
          </cell>
        </row>
        <row r="193">
          <cell r="J193" t="str">
            <v>√</v>
          </cell>
          <cell r="K193" t="str">
            <v>√</v>
          </cell>
          <cell r="L193" t="str">
            <v>√</v>
          </cell>
          <cell r="M193" t="str">
            <v>√</v>
          </cell>
          <cell r="N193" t="str">
            <v>√</v>
          </cell>
          <cell r="O193" t="str">
            <v>√</v>
          </cell>
        </row>
        <row r="193">
          <cell r="Q193" t="str">
            <v>√</v>
          </cell>
          <cell r="R193" t="str">
            <v>√</v>
          </cell>
          <cell r="S193" t="str">
            <v>√</v>
          </cell>
          <cell r="T193" t="str">
            <v>√</v>
          </cell>
          <cell r="U193" t="str">
            <v>√</v>
          </cell>
          <cell r="V193" t="str">
            <v>√</v>
          </cell>
        </row>
        <row r="193">
          <cell r="X193" t="str">
            <v>√</v>
          </cell>
          <cell r="Y193" t="str">
            <v>√</v>
          </cell>
          <cell r="Z193" t="str">
            <v>√</v>
          </cell>
          <cell r="AA193" t="str">
            <v>√</v>
          </cell>
          <cell r="AB193" t="str">
            <v>√</v>
          </cell>
          <cell r="AC193" t="str">
            <v>√</v>
          </cell>
        </row>
        <row r="193">
          <cell r="AE193" t="str">
            <v>√</v>
          </cell>
          <cell r="AF193" t="str">
            <v>√</v>
          </cell>
          <cell r="AG193" t="str">
            <v>√</v>
          </cell>
          <cell r="AH193" t="str">
            <v>√</v>
          </cell>
          <cell r="AI193" t="str">
            <v>√</v>
          </cell>
        </row>
        <row r="194">
          <cell r="E194" t="str">
            <v>加班</v>
          </cell>
        </row>
        <row r="195">
          <cell r="B195">
            <v>742</v>
          </cell>
          <cell r="C195" t="str">
            <v>ROS SOPHON</v>
          </cell>
          <cell r="D195">
            <v>44228</v>
          </cell>
          <cell r="E195" t="str">
            <v>上午</v>
          </cell>
          <cell r="F195" t="str">
            <v>√</v>
          </cell>
          <cell r="G195" t="str">
            <v>√</v>
          </cell>
          <cell r="H195" t="str">
            <v>√</v>
          </cell>
        </row>
        <row r="195">
          <cell r="J195" t="str">
            <v>√</v>
          </cell>
          <cell r="K195" t="str">
            <v>√</v>
          </cell>
          <cell r="L195" t="str">
            <v>√</v>
          </cell>
          <cell r="M195" t="str">
            <v>√</v>
          </cell>
          <cell r="N195" t="str">
            <v>√</v>
          </cell>
          <cell r="O195" t="str">
            <v>√</v>
          </cell>
        </row>
        <row r="195">
          <cell r="Q195" t="str">
            <v>√</v>
          </cell>
          <cell r="R195" t="str">
            <v>√</v>
          </cell>
          <cell r="S195" t="str">
            <v>√</v>
          </cell>
          <cell r="T195" t="str">
            <v>√</v>
          </cell>
          <cell r="U195" t="str">
            <v>√</v>
          </cell>
          <cell r="V195" t="str">
            <v>√</v>
          </cell>
        </row>
        <row r="195">
          <cell r="X195" t="str">
            <v>√</v>
          </cell>
          <cell r="Y195" t="str">
            <v>√</v>
          </cell>
          <cell r="Z195" t="str">
            <v>√</v>
          </cell>
          <cell r="AA195" t="str">
            <v>√</v>
          </cell>
          <cell r="AB195" t="str">
            <v>√</v>
          </cell>
          <cell r="AC195" t="str">
            <v>√</v>
          </cell>
        </row>
        <row r="195">
          <cell r="AE195" t="str">
            <v>√</v>
          </cell>
          <cell r="AF195" t="str">
            <v>√</v>
          </cell>
          <cell r="AG195" t="str">
            <v>√</v>
          </cell>
          <cell r="AH195" t="str">
            <v>2.①</v>
          </cell>
          <cell r="AI195" t="str">
            <v>√</v>
          </cell>
        </row>
        <row r="195">
          <cell r="AK195">
            <v>25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</row>
        <row r="196">
          <cell r="E196" t="str">
            <v>下午</v>
          </cell>
          <cell r="F196" t="str">
            <v>√</v>
          </cell>
          <cell r="G196" t="str">
            <v>√</v>
          </cell>
          <cell r="H196" t="str">
            <v>√</v>
          </cell>
        </row>
        <row r="196">
          <cell r="J196" t="str">
            <v>√</v>
          </cell>
          <cell r="K196" t="str">
            <v>√</v>
          </cell>
          <cell r="L196" t="str">
            <v>√</v>
          </cell>
          <cell r="M196" t="str">
            <v>√</v>
          </cell>
          <cell r="N196" t="str">
            <v>√</v>
          </cell>
          <cell r="O196" t="str">
            <v>√</v>
          </cell>
        </row>
        <row r="196">
          <cell r="Q196" t="str">
            <v>√</v>
          </cell>
          <cell r="R196" t="str">
            <v>√</v>
          </cell>
          <cell r="S196" t="str">
            <v>√</v>
          </cell>
          <cell r="T196" t="str">
            <v>√</v>
          </cell>
          <cell r="U196" t="str">
            <v>√</v>
          </cell>
          <cell r="V196" t="str">
            <v>√</v>
          </cell>
        </row>
        <row r="196">
          <cell r="X196" t="str">
            <v>√</v>
          </cell>
          <cell r="Y196" t="str">
            <v>√</v>
          </cell>
          <cell r="Z196" t="str">
            <v>√</v>
          </cell>
          <cell r="AA196" t="str">
            <v>√</v>
          </cell>
          <cell r="AB196" t="str">
            <v>√</v>
          </cell>
          <cell r="AC196" t="str">
            <v>√</v>
          </cell>
        </row>
        <row r="196">
          <cell r="AE196" t="str">
            <v>√</v>
          </cell>
          <cell r="AF196" t="str">
            <v>√</v>
          </cell>
          <cell r="AG196" t="str">
            <v>√</v>
          </cell>
          <cell r="AH196" t="str">
            <v>2.①</v>
          </cell>
          <cell r="AI196" t="str">
            <v>√</v>
          </cell>
        </row>
        <row r="197">
          <cell r="E197" t="str">
            <v>加班</v>
          </cell>
        </row>
        <row r="198">
          <cell r="B198">
            <v>888</v>
          </cell>
          <cell r="C198" t="str">
            <v>YIN RA</v>
          </cell>
          <cell r="D198">
            <v>44314</v>
          </cell>
          <cell r="E198" t="str">
            <v>上午</v>
          </cell>
          <cell r="F198" t="str">
            <v>√</v>
          </cell>
          <cell r="G198" t="str">
            <v>√</v>
          </cell>
          <cell r="H198" t="str">
            <v>√</v>
          </cell>
        </row>
        <row r="198">
          <cell r="J198" t="str">
            <v>√</v>
          </cell>
          <cell r="K198" t="str">
            <v>√</v>
          </cell>
          <cell r="L198" t="str">
            <v>√</v>
          </cell>
          <cell r="M198" t="str">
            <v>√</v>
          </cell>
          <cell r="N198" t="str">
            <v>√</v>
          </cell>
          <cell r="O198" t="str">
            <v>√</v>
          </cell>
        </row>
        <row r="198">
          <cell r="Q198" t="str">
            <v>√</v>
          </cell>
          <cell r="R198" t="str">
            <v>√</v>
          </cell>
          <cell r="S198" t="str">
            <v>√</v>
          </cell>
          <cell r="T198" t="str">
            <v>√</v>
          </cell>
          <cell r="U198" t="str">
            <v>√</v>
          </cell>
          <cell r="V198" t="str">
            <v>√</v>
          </cell>
        </row>
        <row r="198">
          <cell r="X198" t="str">
            <v>√</v>
          </cell>
          <cell r="Y198" t="str">
            <v>√</v>
          </cell>
          <cell r="Z198" t="str">
            <v>√</v>
          </cell>
          <cell r="AA198" t="str">
            <v>√</v>
          </cell>
          <cell r="AB198" t="str">
            <v>√</v>
          </cell>
          <cell r="AC198" t="str">
            <v>√</v>
          </cell>
        </row>
        <row r="198">
          <cell r="AE198" t="str">
            <v>√</v>
          </cell>
          <cell r="AF198" t="str">
            <v>√</v>
          </cell>
          <cell r="AG198" t="str">
            <v>√</v>
          </cell>
          <cell r="AH198" t="str">
            <v>√</v>
          </cell>
          <cell r="AI198" t="str">
            <v>√</v>
          </cell>
        </row>
        <row r="198">
          <cell r="AK198">
            <v>26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</row>
        <row r="199">
          <cell r="E199" t="str">
            <v>下午</v>
          </cell>
          <cell r="F199" t="str">
            <v>√</v>
          </cell>
          <cell r="G199" t="str">
            <v>√</v>
          </cell>
          <cell r="H199" t="str">
            <v>√</v>
          </cell>
        </row>
        <row r="199">
          <cell r="J199" t="str">
            <v>√</v>
          </cell>
          <cell r="K199" t="str">
            <v>√</v>
          </cell>
          <cell r="L199" t="str">
            <v>√</v>
          </cell>
          <cell r="M199" t="str">
            <v>√</v>
          </cell>
          <cell r="N199" t="str">
            <v>√</v>
          </cell>
          <cell r="O199" t="str">
            <v>√</v>
          </cell>
        </row>
        <row r="199">
          <cell r="Q199" t="str">
            <v>√</v>
          </cell>
          <cell r="R199" t="str">
            <v>√</v>
          </cell>
          <cell r="S199" t="str">
            <v>√</v>
          </cell>
          <cell r="T199" t="str">
            <v>√</v>
          </cell>
          <cell r="U199" t="str">
            <v>√</v>
          </cell>
          <cell r="V199" t="str">
            <v>√</v>
          </cell>
        </row>
        <row r="199">
          <cell r="X199" t="str">
            <v>√</v>
          </cell>
          <cell r="Y199" t="str">
            <v>√</v>
          </cell>
          <cell r="Z199" t="str">
            <v>√</v>
          </cell>
          <cell r="AA199" t="str">
            <v>√</v>
          </cell>
          <cell r="AB199" t="str">
            <v>√</v>
          </cell>
          <cell r="AC199" t="str">
            <v>√</v>
          </cell>
        </row>
        <row r="199">
          <cell r="AE199" t="str">
            <v>√</v>
          </cell>
          <cell r="AF199" t="str">
            <v>√</v>
          </cell>
          <cell r="AG199" t="str">
            <v>√</v>
          </cell>
          <cell r="AH199" t="str">
            <v>√</v>
          </cell>
          <cell r="AI199" t="str">
            <v>√</v>
          </cell>
        </row>
        <row r="200">
          <cell r="E200" t="str">
            <v>加班</v>
          </cell>
        </row>
        <row r="201">
          <cell r="B201">
            <v>908</v>
          </cell>
          <cell r="C201" t="str">
            <v>SUM SIDA</v>
          </cell>
          <cell r="D201">
            <v>44321</v>
          </cell>
          <cell r="E201" t="str">
            <v>上午</v>
          </cell>
          <cell r="F201" t="str">
            <v>√</v>
          </cell>
          <cell r="G201" t="str">
            <v>√</v>
          </cell>
          <cell r="H201" t="str">
            <v>√</v>
          </cell>
        </row>
        <row r="201">
          <cell r="J201" t="str">
            <v>√</v>
          </cell>
          <cell r="K201" t="str">
            <v>√</v>
          </cell>
          <cell r="L201" t="str">
            <v>√</v>
          </cell>
          <cell r="M201" t="str">
            <v>√</v>
          </cell>
          <cell r="N201" t="str">
            <v>√</v>
          </cell>
          <cell r="O201" t="str">
            <v>Δ</v>
          </cell>
        </row>
        <row r="201">
          <cell r="Q201" t="str">
            <v>Δ</v>
          </cell>
          <cell r="R201" t="str">
            <v>Δ</v>
          </cell>
          <cell r="S201" t="str">
            <v>√</v>
          </cell>
          <cell r="T201" t="str">
            <v>√</v>
          </cell>
          <cell r="U201" t="str">
            <v>√</v>
          </cell>
          <cell r="V201" t="str">
            <v>√</v>
          </cell>
        </row>
        <row r="201">
          <cell r="X201" t="str">
            <v>√</v>
          </cell>
          <cell r="Y201" t="str">
            <v>√</v>
          </cell>
          <cell r="Z201" t="str">
            <v>√</v>
          </cell>
          <cell r="AA201" t="str">
            <v>√</v>
          </cell>
          <cell r="AB201" t="str">
            <v>√</v>
          </cell>
          <cell r="AC201" t="str">
            <v>√</v>
          </cell>
        </row>
        <row r="201">
          <cell r="AE201" t="str">
            <v>√</v>
          </cell>
          <cell r="AF201" t="str">
            <v>√</v>
          </cell>
          <cell r="AG201" t="str">
            <v>√</v>
          </cell>
          <cell r="AH201" t="str">
            <v>√</v>
          </cell>
          <cell r="AI201" t="str">
            <v>√</v>
          </cell>
        </row>
        <row r="201">
          <cell r="AK201">
            <v>23</v>
          </cell>
          <cell r="AL201">
            <v>0</v>
          </cell>
          <cell r="AM201">
            <v>3</v>
          </cell>
          <cell r="AN201">
            <v>0</v>
          </cell>
          <cell r="AO201">
            <v>0</v>
          </cell>
        </row>
        <row r="202">
          <cell r="E202" t="str">
            <v>下午</v>
          </cell>
          <cell r="F202" t="str">
            <v>√</v>
          </cell>
          <cell r="G202" t="str">
            <v>√</v>
          </cell>
          <cell r="H202" t="str">
            <v>√</v>
          </cell>
        </row>
        <row r="202">
          <cell r="J202" t="str">
            <v>√</v>
          </cell>
          <cell r="K202" t="str">
            <v>√</v>
          </cell>
          <cell r="L202" t="str">
            <v>√</v>
          </cell>
          <cell r="M202" t="str">
            <v>√</v>
          </cell>
          <cell r="N202" t="str">
            <v>√</v>
          </cell>
          <cell r="O202" t="str">
            <v>Δ</v>
          </cell>
        </row>
        <row r="202">
          <cell r="Q202" t="str">
            <v>Δ</v>
          </cell>
          <cell r="R202" t="str">
            <v>Δ</v>
          </cell>
          <cell r="S202" t="str">
            <v>√</v>
          </cell>
          <cell r="T202" t="str">
            <v>√</v>
          </cell>
          <cell r="U202" t="str">
            <v>√</v>
          </cell>
          <cell r="V202" t="str">
            <v>√</v>
          </cell>
        </row>
        <row r="202">
          <cell r="X202" t="str">
            <v>√</v>
          </cell>
          <cell r="Y202" t="str">
            <v>√</v>
          </cell>
          <cell r="Z202" t="str">
            <v>√</v>
          </cell>
          <cell r="AA202" t="str">
            <v>√</v>
          </cell>
          <cell r="AB202" t="str">
            <v>√</v>
          </cell>
          <cell r="AC202" t="str">
            <v>√</v>
          </cell>
        </row>
        <row r="202">
          <cell r="AE202" t="str">
            <v>√</v>
          </cell>
          <cell r="AF202" t="str">
            <v>√</v>
          </cell>
          <cell r="AG202" t="str">
            <v>√</v>
          </cell>
          <cell r="AH202" t="str">
            <v>√</v>
          </cell>
          <cell r="AI202" t="str">
            <v>√</v>
          </cell>
        </row>
        <row r="203">
          <cell r="E203" t="str">
            <v>加班</v>
          </cell>
        </row>
        <row r="204">
          <cell r="B204">
            <v>1105</v>
          </cell>
          <cell r="C204" t="str">
            <v>LUN SREYNITH</v>
          </cell>
          <cell r="D204">
            <v>44419</v>
          </cell>
          <cell r="E204" t="str">
            <v>上午</v>
          </cell>
          <cell r="F204" t="str">
            <v>√</v>
          </cell>
          <cell r="G204" t="str">
            <v>√</v>
          </cell>
          <cell r="H204" t="str">
            <v>√</v>
          </cell>
        </row>
        <row r="204">
          <cell r="J204" t="str">
            <v>√</v>
          </cell>
          <cell r="K204" t="str">
            <v>√</v>
          </cell>
          <cell r="L204" t="str">
            <v>√</v>
          </cell>
          <cell r="M204" t="str">
            <v>√</v>
          </cell>
          <cell r="N204" t="str">
            <v>Δ</v>
          </cell>
          <cell r="O204" t="str">
            <v>√</v>
          </cell>
        </row>
        <row r="204">
          <cell r="Q204" t="str">
            <v>√</v>
          </cell>
          <cell r="R204" t="str">
            <v>√</v>
          </cell>
          <cell r="S204" t="str">
            <v>√</v>
          </cell>
          <cell r="T204" t="str">
            <v>√</v>
          </cell>
          <cell r="U204" t="str">
            <v>√</v>
          </cell>
          <cell r="V204" t="str">
            <v>√</v>
          </cell>
        </row>
        <row r="204">
          <cell r="X204" t="str">
            <v>√</v>
          </cell>
          <cell r="Y204" t="str">
            <v>√</v>
          </cell>
          <cell r="Z204" t="str">
            <v>√</v>
          </cell>
          <cell r="AA204" t="str">
            <v>√</v>
          </cell>
          <cell r="AB204" t="str">
            <v>√</v>
          </cell>
          <cell r="AC204" t="str">
            <v>√</v>
          </cell>
        </row>
        <row r="204">
          <cell r="AE204" t="str">
            <v>√</v>
          </cell>
          <cell r="AF204" t="str">
            <v>√</v>
          </cell>
          <cell r="AG204" t="str">
            <v>√</v>
          </cell>
          <cell r="AH204" t="str">
            <v>√</v>
          </cell>
          <cell r="AI204" t="str">
            <v>√</v>
          </cell>
        </row>
        <row r="204">
          <cell r="AK204">
            <v>25</v>
          </cell>
          <cell r="AL204">
            <v>0</v>
          </cell>
          <cell r="AM204">
            <v>1</v>
          </cell>
          <cell r="AN204">
            <v>0</v>
          </cell>
          <cell r="AO204">
            <v>0</v>
          </cell>
        </row>
        <row r="205">
          <cell r="E205" t="str">
            <v>下午</v>
          </cell>
          <cell r="F205" t="str">
            <v>√</v>
          </cell>
          <cell r="G205" t="str">
            <v>√</v>
          </cell>
          <cell r="H205" t="str">
            <v>√</v>
          </cell>
        </row>
        <row r="205">
          <cell r="J205" t="str">
            <v>√</v>
          </cell>
          <cell r="K205" t="str">
            <v>√</v>
          </cell>
          <cell r="L205" t="str">
            <v>√</v>
          </cell>
          <cell r="M205" t="str">
            <v>√</v>
          </cell>
          <cell r="N205" t="str">
            <v>Δ</v>
          </cell>
          <cell r="O205" t="str">
            <v>√</v>
          </cell>
        </row>
        <row r="205">
          <cell r="Q205" t="str">
            <v>√</v>
          </cell>
          <cell r="R205" t="str">
            <v>√</v>
          </cell>
          <cell r="S205" t="str">
            <v>√</v>
          </cell>
          <cell r="T205" t="str">
            <v>√</v>
          </cell>
          <cell r="U205" t="str">
            <v>√</v>
          </cell>
          <cell r="V205" t="str">
            <v>√</v>
          </cell>
        </row>
        <row r="205">
          <cell r="X205" t="str">
            <v>√</v>
          </cell>
          <cell r="Y205" t="str">
            <v>√</v>
          </cell>
          <cell r="Z205" t="str">
            <v>√</v>
          </cell>
          <cell r="AA205" t="str">
            <v>√</v>
          </cell>
          <cell r="AB205" t="str">
            <v>√</v>
          </cell>
          <cell r="AC205" t="str">
            <v>√</v>
          </cell>
        </row>
        <row r="205">
          <cell r="AE205" t="str">
            <v>√</v>
          </cell>
          <cell r="AF205" t="str">
            <v>√</v>
          </cell>
          <cell r="AG205" t="str">
            <v>√</v>
          </cell>
          <cell r="AH205" t="str">
            <v>√</v>
          </cell>
          <cell r="AI205" t="str">
            <v>√</v>
          </cell>
        </row>
        <row r="206">
          <cell r="E206" t="str">
            <v>加班</v>
          </cell>
        </row>
        <row r="207">
          <cell r="B207">
            <v>1117</v>
          </cell>
          <cell r="C207" t="str">
            <v>DEAM SEYHA</v>
          </cell>
          <cell r="D207">
            <v>44419</v>
          </cell>
          <cell r="E207" t="str">
            <v>上午</v>
          </cell>
          <cell r="F207" t="str">
            <v>√</v>
          </cell>
          <cell r="G207" t="str">
            <v>√</v>
          </cell>
          <cell r="H207" t="str">
            <v>√</v>
          </cell>
        </row>
        <row r="207">
          <cell r="J207" t="str">
            <v>√</v>
          </cell>
          <cell r="K207" t="str">
            <v>√</v>
          </cell>
          <cell r="L207" t="str">
            <v>√</v>
          </cell>
          <cell r="M207" t="str">
            <v>√</v>
          </cell>
          <cell r="N207" t="str">
            <v>√</v>
          </cell>
          <cell r="O207" t="str">
            <v>√</v>
          </cell>
        </row>
        <row r="207">
          <cell r="Q207" t="str">
            <v>√</v>
          </cell>
          <cell r="R207" t="str">
            <v>√</v>
          </cell>
          <cell r="S207" t="str">
            <v>√</v>
          </cell>
          <cell r="T207" t="str">
            <v>√</v>
          </cell>
          <cell r="U207" t="str">
            <v>√</v>
          </cell>
          <cell r="V207" t="str">
            <v>√</v>
          </cell>
        </row>
        <row r="207">
          <cell r="X207" t="str">
            <v>＋</v>
          </cell>
          <cell r="Y207" t="str">
            <v>√</v>
          </cell>
          <cell r="Z207" t="str">
            <v>√</v>
          </cell>
          <cell r="AA207" t="str">
            <v>√</v>
          </cell>
          <cell r="AB207" t="str">
            <v>√</v>
          </cell>
          <cell r="AC207" t="str">
            <v>√</v>
          </cell>
        </row>
        <row r="207">
          <cell r="AE207" t="str">
            <v>√</v>
          </cell>
          <cell r="AF207" t="str">
            <v>√</v>
          </cell>
          <cell r="AG207" t="str">
            <v>√</v>
          </cell>
          <cell r="AH207" t="str">
            <v>√</v>
          </cell>
          <cell r="AI207" t="str">
            <v>√</v>
          </cell>
        </row>
        <row r="207">
          <cell r="AK207">
            <v>25</v>
          </cell>
          <cell r="AL207">
            <v>0</v>
          </cell>
          <cell r="AM207">
            <v>0</v>
          </cell>
          <cell r="AN207">
            <v>1</v>
          </cell>
          <cell r="AO207">
            <v>0</v>
          </cell>
        </row>
        <row r="208">
          <cell r="E208" t="str">
            <v>下午</v>
          </cell>
          <cell r="F208" t="str">
            <v>√</v>
          </cell>
          <cell r="G208" t="str">
            <v>√</v>
          </cell>
          <cell r="H208" t="str">
            <v>√</v>
          </cell>
        </row>
        <row r="208">
          <cell r="J208" t="str">
            <v>√</v>
          </cell>
          <cell r="K208" t="str">
            <v>√</v>
          </cell>
          <cell r="L208" t="str">
            <v>√</v>
          </cell>
          <cell r="M208" t="str">
            <v>√</v>
          </cell>
          <cell r="N208" t="str">
            <v>√</v>
          </cell>
          <cell r="O208" t="str">
            <v>√</v>
          </cell>
        </row>
        <row r="208">
          <cell r="Q208" t="str">
            <v>√</v>
          </cell>
          <cell r="R208" t="str">
            <v>√</v>
          </cell>
          <cell r="S208" t="str">
            <v>√</v>
          </cell>
          <cell r="T208" t="str">
            <v>√</v>
          </cell>
          <cell r="U208" t="str">
            <v>√</v>
          </cell>
          <cell r="V208" t="str">
            <v>√</v>
          </cell>
        </row>
        <row r="208">
          <cell r="X208" t="str">
            <v>＋</v>
          </cell>
          <cell r="Y208" t="str">
            <v>√</v>
          </cell>
          <cell r="Z208" t="str">
            <v>√</v>
          </cell>
          <cell r="AA208" t="str">
            <v>√</v>
          </cell>
          <cell r="AB208" t="str">
            <v>√</v>
          </cell>
          <cell r="AC208" t="str">
            <v>√</v>
          </cell>
        </row>
        <row r="208">
          <cell r="AE208" t="str">
            <v>√</v>
          </cell>
          <cell r="AF208" t="str">
            <v>√</v>
          </cell>
          <cell r="AG208" t="str">
            <v>√</v>
          </cell>
          <cell r="AH208" t="str">
            <v>√</v>
          </cell>
          <cell r="AI208" t="str">
            <v>√</v>
          </cell>
        </row>
        <row r="209">
          <cell r="E209" t="str">
            <v>加班</v>
          </cell>
        </row>
        <row r="210">
          <cell r="B210">
            <v>1120</v>
          </cell>
          <cell r="C210" t="str">
            <v>MAO TRY</v>
          </cell>
          <cell r="D210">
            <v>44419</v>
          </cell>
          <cell r="E210" t="str">
            <v>上午</v>
          </cell>
          <cell r="F210" t="str">
            <v>√</v>
          </cell>
          <cell r="G210" t="str">
            <v>√</v>
          </cell>
          <cell r="H210" t="str">
            <v>√</v>
          </cell>
        </row>
        <row r="210">
          <cell r="J210" t="str">
            <v>√</v>
          </cell>
          <cell r="K210" t="str">
            <v>√</v>
          </cell>
          <cell r="L210" t="str">
            <v>√</v>
          </cell>
          <cell r="M210" t="str">
            <v>√</v>
          </cell>
          <cell r="N210" t="str">
            <v>√</v>
          </cell>
          <cell r="O210" t="str">
            <v>√</v>
          </cell>
        </row>
        <row r="210">
          <cell r="Q210" t="str">
            <v>√</v>
          </cell>
          <cell r="R210" t="str">
            <v>√</v>
          </cell>
          <cell r="S210" t="str">
            <v>√</v>
          </cell>
          <cell r="T210" t="str">
            <v>√</v>
          </cell>
          <cell r="U210" t="str">
            <v>√</v>
          </cell>
          <cell r="V210" t="str">
            <v>√</v>
          </cell>
        </row>
        <row r="210">
          <cell r="X210" t="str">
            <v>√</v>
          </cell>
          <cell r="Y210" t="str">
            <v>√</v>
          </cell>
          <cell r="Z210" t="str">
            <v>√</v>
          </cell>
          <cell r="AA210" t="str">
            <v>√</v>
          </cell>
          <cell r="AB210" t="str">
            <v>√</v>
          </cell>
          <cell r="AC210" t="str">
            <v>√</v>
          </cell>
        </row>
        <row r="210">
          <cell r="AE210" t="str">
            <v>√</v>
          </cell>
          <cell r="AF210" t="str">
            <v>√</v>
          </cell>
          <cell r="AG210" t="str">
            <v>√</v>
          </cell>
          <cell r="AH210" t="str">
            <v>√</v>
          </cell>
          <cell r="AI210" t="str">
            <v>√</v>
          </cell>
        </row>
        <row r="210">
          <cell r="AK210">
            <v>26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</row>
        <row r="211">
          <cell r="E211" t="str">
            <v>下午</v>
          </cell>
          <cell r="F211" t="str">
            <v>√</v>
          </cell>
          <cell r="G211" t="str">
            <v>√</v>
          </cell>
          <cell r="H211" t="str">
            <v>√</v>
          </cell>
        </row>
        <row r="211">
          <cell r="J211" t="str">
            <v>√</v>
          </cell>
          <cell r="K211" t="str">
            <v>√</v>
          </cell>
          <cell r="L211" t="str">
            <v>√</v>
          </cell>
          <cell r="M211" t="str">
            <v>√</v>
          </cell>
          <cell r="N211" t="str">
            <v>√</v>
          </cell>
          <cell r="O211" t="str">
            <v>√</v>
          </cell>
        </row>
        <row r="211">
          <cell r="Q211" t="str">
            <v>√</v>
          </cell>
          <cell r="R211" t="str">
            <v>√</v>
          </cell>
          <cell r="S211" t="str">
            <v>√</v>
          </cell>
          <cell r="T211" t="str">
            <v>√</v>
          </cell>
          <cell r="U211" t="str">
            <v>√</v>
          </cell>
          <cell r="V211" t="str">
            <v>√</v>
          </cell>
        </row>
        <row r="211">
          <cell r="X211" t="str">
            <v>√</v>
          </cell>
          <cell r="Y211" t="str">
            <v>√</v>
          </cell>
          <cell r="Z211" t="str">
            <v>√</v>
          </cell>
          <cell r="AA211" t="str">
            <v>√</v>
          </cell>
          <cell r="AB211" t="str">
            <v>√</v>
          </cell>
          <cell r="AC211" t="str">
            <v>√</v>
          </cell>
        </row>
        <row r="211">
          <cell r="AE211" t="str">
            <v>√</v>
          </cell>
          <cell r="AF211" t="str">
            <v>√</v>
          </cell>
          <cell r="AG211" t="str">
            <v>√</v>
          </cell>
          <cell r="AH211" t="str">
            <v>√</v>
          </cell>
          <cell r="AI211" t="str">
            <v>√</v>
          </cell>
        </row>
        <row r="212">
          <cell r="E212" t="str">
            <v>加班</v>
          </cell>
        </row>
        <row r="213">
          <cell r="B213">
            <v>1151</v>
          </cell>
          <cell r="C213" t="str">
            <v>SOM NY</v>
          </cell>
          <cell r="D213">
            <v>44422</v>
          </cell>
          <cell r="E213" t="str">
            <v>上午</v>
          </cell>
          <cell r="F213" t="str">
            <v>√</v>
          </cell>
          <cell r="G213" t="str">
            <v>√</v>
          </cell>
          <cell r="H213" t="str">
            <v>√</v>
          </cell>
        </row>
        <row r="213">
          <cell r="J213" t="str">
            <v>√</v>
          </cell>
          <cell r="K213" t="str">
            <v>√</v>
          </cell>
          <cell r="L213" t="str">
            <v>√</v>
          </cell>
          <cell r="M213" t="str">
            <v>√</v>
          </cell>
          <cell r="N213" t="str">
            <v>√</v>
          </cell>
          <cell r="O213" t="str">
            <v>√</v>
          </cell>
        </row>
        <row r="213">
          <cell r="Q213" t="str">
            <v>√</v>
          </cell>
          <cell r="R213" t="str">
            <v>√</v>
          </cell>
          <cell r="S213" t="str">
            <v>√</v>
          </cell>
          <cell r="T213" t="str">
            <v>√</v>
          </cell>
          <cell r="U213" t="str">
            <v>√</v>
          </cell>
          <cell r="V213" t="str">
            <v>√</v>
          </cell>
        </row>
        <row r="213">
          <cell r="X213" t="str">
            <v>√</v>
          </cell>
          <cell r="Y213" t="str">
            <v>√</v>
          </cell>
          <cell r="Z213" t="str">
            <v>√</v>
          </cell>
          <cell r="AA213" t="str">
            <v>√</v>
          </cell>
          <cell r="AB213" t="str">
            <v>√</v>
          </cell>
          <cell r="AC213" t="str">
            <v>√</v>
          </cell>
        </row>
        <row r="213">
          <cell r="AE213" t="str">
            <v>√</v>
          </cell>
          <cell r="AF213" t="str">
            <v>√</v>
          </cell>
          <cell r="AG213" t="str">
            <v>√</v>
          </cell>
          <cell r="AH213" t="str">
            <v>√</v>
          </cell>
          <cell r="AI213" t="str">
            <v>√</v>
          </cell>
        </row>
        <row r="213">
          <cell r="AK213">
            <v>26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</row>
        <row r="214">
          <cell r="E214" t="str">
            <v>下午</v>
          </cell>
          <cell r="F214" t="str">
            <v>√</v>
          </cell>
          <cell r="G214" t="str">
            <v>√</v>
          </cell>
          <cell r="H214" t="str">
            <v>√</v>
          </cell>
        </row>
        <row r="214">
          <cell r="J214" t="str">
            <v>√</v>
          </cell>
          <cell r="K214" t="str">
            <v>√</v>
          </cell>
          <cell r="L214" t="str">
            <v>√</v>
          </cell>
          <cell r="M214" t="str">
            <v>√</v>
          </cell>
          <cell r="N214" t="str">
            <v>√</v>
          </cell>
          <cell r="O214" t="str">
            <v>√</v>
          </cell>
        </row>
        <row r="214">
          <cell r="Q214" t="str">
            <v>√</v>
          </cell>
          <cell r="R214" t="str">
            <v>√</v>
          </cell>
          <cell r="S214" t="str">
            <v>√</v>
          </cell>
          <cell r="T214" t="str">
            <v>√</v>
          </cell>
          <cell r="U214" t="str">
            <v>√</v>
          </cell>
          <cell r="V214" t="str">
            <v>√</v>
          </cell>
        </row>
        <row r="214">
          <cell r="X214" t="str">
            <v>√</v>
          </cell>
          <cell r="Y214" t="str">
            <v>√</v>
          </cell>
          <cell r="Z214" t="str">
            <v>√</v>
          </cell>
          <cell r="AA214" t="str">
            <v>√</v>
          </cell>
          <cell r="AB214" t="str">
            <v>√</v>
          </cell>
          <cell r="AC214" t="str">
            <v>√</v>
          </cell>
        </row>
        <row r="214">
          <cell r="AE214" t="str">
            <v>√</v>
          </cell>
          <cell r="AF214" t="str">
            <v>√</v>
          </cell>
          <cell r="AG214" t="str">
            <v>√</v>
          </cell>
          <cell r="AH214" t="str">
            <v>√</v>
          </cell>
          <cell r="AI214" t="str">
            <v>√</v>
          </cell>
        </row>
        <row r="215">
          <cell r="E215" t="str">
            <v>加班</v>
          </cell>
        </row>
        <row r="216">
          <cell r="B216">
            <v>1232</v>
          </cell>
          <cell r="C216" t="str">
            <v>NAOMALA</v>
          </cell>
          <cell r="D216">
            <v>44482</v>
          </cell>
          <cell r="E216" t="str">
            <v>上午</v>
          </cell>
          <cell r="F216" t="str">
            <v>√</v>
          </cell>
          <cell r="G216" t="str">
            <v>√</v>
          </cell>
          <cell r="H216" t="str">
            <v>√</v>
          </cell>
        </row>
        <row r="216">
          <cell r="J216" t="str">
            <v>√</v>
          </cell>
          <cell r="K216" t="str">
            <v>√</v>
          </cell>
          <cell r="L216" t="str">
            <v>√</v>
          </cell>
          <cell r="M216" t="str">
            <v>√</v>
          </cell>
          <cell r="N216" t="str">
            <v>√</v>
          </cell>
          <cell r="O216" t="str">
            <v>√</v>
          </cell>
        </row>
        <row r="216">
          <cell r="Q216" t="str">
            <v>√</v>
          </cell>
          <cell r="R216" t="str">
            <v>√</v>
          </cell>
          <cell r="S216" t="str">
            <v>√</v>
          </cell>
          <cell r="T216" t="str">
            <v>√</v>
          </cell>
          <cell r="U216" t="str">
            <v>√</v>
          </cell>
          <cell r="V216" t="str">
            <v>√</v>
          </cell>
        </row>
        <row r="216">
          <cell r="X216" t="str">
            <v>√</v>
          </cell>
          <cell r="Y216" t="str">
            <v>√</v>
          </cell>
          <cell r="Z216" t="str">
            <v>√</v>
          </cell>
          <cell r="AA216" t="str">
            <v>√</v>
          </cell>
          <cell r="AB216" t="str">
            <v>√</v>
          </cell>
          <cell r="AC216" t="str">
            <v>√</v>
          </cell>
        </row>
        <row r="216">
          <cell r="AE216" t="str">
            <v>√</v>
          </cell>
          <cell r="AF216" t="str">
            <v>√</v>
          </cell>
          <cell r="AG216" t="str">
            <v>√</v>
          </cell>
          <cell r="AH216" t="str">
            <v>√</v>
          </cell>
          <cell r="AI216" t="str">
            <v>√</v>
          </cell>
        </row>
        <row r="216">
          <cell r="AK216">
            <v>26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</row>
        <row r="217">
          <cell r="E217" t="str">
            <v>下午</v>
          </cell>
          <cell r="F217" t="str">
            <v>√</v>
          </cell>
          <cell r="G217" t="str">
            <v>√</v>
          </cell>
          <cell r="H217" t="str">
            <v>√</v>
          </cell>
        </row>
        <row r="217">
          <cell r="J217" t="str">
            <v>√</v>
          </cell>
          <cell r="K217" t="str">
            <v>√</v>
          </cell>
          <cell r="L217" t="str">
            <v>√</v>
          </cell>
          <cell r="M217" t="str">
            <v>√</v>
          </cell>
          <cell r="N217" t="str">
            <v>√</v>
          </cell>
          <cell r="O217" t="str">
            <v>√</v>
          </cell>
        </row>
        <row r="217">
          <cell r="Q217" t="str">
            <v>√</v>
          </cell>
          <cell r="R217" t="str">
            <v>√</v>
          </cell>
          <cell r="S217" t="str">
            <v>√</v>
          </cell>
          <cell r="T217" t="str">
            <v>√</v>
          </cell>
          <cell r="U217" t="str">
            <v>√</v>
          </cell>
          <cell r="V217" t="str">
            <v>√</v>
          </cell>
        </row>
        <row r="217">
          <cell r="X217" t="str">
            <v>√</v>
          </cell>
          <cell r="Y217" t="str">
            <v>√</v>
          </cell>
          <cell r="Z217" t="str">
            <v>√</v>
          </cell>
          <cell r="AA217" t="str">
            <v>√</v>
          </cell>
          <cell r="AB217" t="str">
            <v>√</v>
          </cell>
          <cell r="AC217" t="str">
            <v>√</v>
          </cell>
        </row>
        <row r="217">
          <cell r="AE217" t="str">
            <v>√</v>
          </cell>
          <cell r="AF217" t="str">
            <v>√</v>
          </cell>
          <cell r="AG217" t="str">
            <v>√</v>
          </cell>
          <cell r="AH217" t="str">
            <v>√</v>
          </cell>
          <cell r="AI217" t="str">
            <v>√</v>
          </cell>
        </row>
        <row r="218">
          <cell r="E218" t="str">
            <v>加班</v>
          </cell>
        </row>
        <row r="219">
          <cell r="B219">
            <v>1390</v>
          </cell>
          <cell r="C219" t="str">
            <v>EN SREYMOM</v>
          </cell>
          <cell r="D219">
            <v>44531</v>
          </cell>
          <cell r="E219" t="str">
            <v>上午</v>
          </cell>
          <cell r="F219" t="str">
            <v>√</v>
          </cell>
          <cell r="G219" t="str">
            <v>√</v>
          </cell>
          <cell r="H219" t="str">
            <v>√</v>
          </cell>
        </row>
        <row r="219">
          <cell r="J219" t="str">
            <v>√</v>
          </cell>
          <cell r="K219" t="str">
            <v>√</v>
          </cell>
          <cell r="L219" t="str">
            <v>√</v>
          </cell>
          <cell r="M219" t="str">
            <v>√</v>
          </cell>
          <cell r="N219" t="str">
            <v>√</v>
          </cell>
          <cell r="O219" t="str">
            <v>√</v>
          </cell>
        </row>
        <row r="219">
          <cell r="Q219" t="str">
            <v>√</v>
          </cell>
          <cell r="R219" t="str">
            <v>√</v>
          </cell>
          <cell r="S219" t="str">
            <v>√</v>
          </cell>
          <cell r="T219" t="str">
            <v>√</v>
          </cell>
          <cell r="U219" t="str">
            <v>√</v>
          </cell>
          <cell r="V219" t="str">
            <v>√</v>
          </cell>
        </row>
        <row r="219">
          <cell r="X219" t="str">
            <v>√</v>
          </cell>
          <cell r="Y219" t="str">
            <v>√</v>
          </cell>
          <cell r="Z219" t="str">
            <v>√</v>
          </cell>
          <cell r="AA219" t="str">
            <v>√</v>
          </cell>
          <cell r="AB219" t="str">
            <v>√</v>
          </cell>
          <cell r="AC219" t="str">
            <v>√</v>
          </cell>
        </row>
        <row r="219">
          <cell r="AE219" t="str">
            <v>√</v>
          </cell>
          <cell r="AF219" t="str">
            <v>√</v>
          </cell>
          <cell r="AG219" t="str">
            <v>√</v>
          </cell>
          <cell r="AH219" t="str">
            <v>√</v>
          </cell>
          <cell r="AI219" t="str">
            <v>√</v>
          </cell>
        </row>
        <row r="219">
          <cell r="AK219">
            <v>26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E220" t="str">
            <v>下午</v>
          </cell>
          <cell r="F220" t="str">
            <v>√</v>
          </cell>
          <cell r="G220" t="str">
            <v>√</v>
          </cell>
          <cell r="H220" t="str">
            <v>√</v>
          </cell>
        </row>
        <row r="220">
          <cell r="J220" t="str">
            <v>√</v>
          </cell>
          <cell r="K220" t="str">
            <v>√</v>
          </cell>
          <cell r="L220" t="str">
            <v>√</v>
          </cell>
          <cell r="M220" t="str">
            <v>√</v>
          </cell>
          <cell r="N220" t="str">
            <v>√</v>
          </cell>
          <cell r="O220" t="str">
            <v>√</v>
          </cell>
        </row>
        <row r="220">
          <cell r="Q220" t="str">
            <v>√</v>
          </cell>
          <cell r="R220" t="str">
            <v>√</v>
          </cell>
          <cell r="S220" t="str">
            <v>√</v>
          </cell>
          <cell r="T220" t="str">
            <v>√</v>
          </cell>
          <cell r="U220" t="str">
            <v>√</v>
          </cell>
          <cell r="V220" t="str">
            <v>√</v>
          </cell>
        </row>
        <row r="220">
          <cell r="X220" t="str">
            <v>√</v>
          </cell>
          <cell r="Y220" t="str">
            <v>√</v>
          </cell>
          <cell r="Z220" t="str">
            <v>√</v>
          </cell>
          <cell r="AA220" t="str">
            <v>√</v>
          </cell>
          <cell r="AB220" t="str">
            <v>√</v>
          </cell>
          <cell r="AC220" t="str">
            <v>√</v>
          </cell>
        </row>
        <row r="220">
          <cell r="AE220" t="str">
            <v>√</v>
          </cell>
          <cell r="AF220" t="str">
            <v>√</v>
          </cell>
          <cell r="AG220" t="str">
            <v>√</v>
          </cell>
          <cell r="AH220" t="str">
            <v>√</v>
          </cell>
          <cell r="AI220" t="str">
            <v>√</v>
          </cell>
        </row>
        <row r="221">
          <cell r="E221" t="str">
            <v>加班</v>
          </cell>
        </row>
        <row r="222">
          <cell r="B222">
            <v>1407</v>
          </cell>
          <cell r="C222" t="str">
            <v>SENG VANNA</v>
          </cell>
          <cell r="D222">
            <v>44532</v>
          </cell>
          <cell r="E222" t="str">
            <v>上午</v>
          </cell>
          <cell r="F222" t="str">
            <v>×</v>
          </cell>
          <cell r="G222" t="str">
            <v>√</v>
          </cell>
          <cell r="H222" t="str">
            <v>√</v>
          </cell>
        </row>
        <row r="222">
          <cell r="J222" t="str">
            <v>√</v>
          </cell>
          <cell r="K222" t="str">
            <v>√</v>
          </cell>
          <cell r="L222" t="str">
            <v>√</v>
          </cell>
          <cell r="M222" t="str">
            <v>√</v>
          </cell>
          <cell r="N222" t="str">
            <v>√</v>
          </cell>
          <cell r="O222" t="str">
            <v>√</v>
          </cell>
        </row>
        <row r="222">
          <cell r="Q222" t="str">
            <v>√</v>
          </cell>
          <cell r="R222" t="str">
            <v>√</v>
          </cell>
          <cell r="S222" t="str">
            <v>√</v>
          </cell>
          <cell r="T222" t="str">
            <v>√</v>
          </cell>
          <cell r="U222" t="str">
            <v>√</v>
          </cell>
          <cell r="V222" t="str">
            <v>√</v>
          </cell>
        </row>
        <row r="222">
          <cell r="X222" t="str">
            <v>√</v>
          </cell>
          <cell r="Y222" t="str">
            <v>√</v>
          </cell>
          <cell r="Z222" t="str">
            <v>√</v>
          </cell>
          <cell r="AA222" t="str">
            <v>√</v>
          </cell>
          <cell r="AB222" t="str">
            <v>√</v>
          </cell>
          <cell r="AC222" t="str">
            <v>√</v>
          </cell>
        </row>
        <row r="222">
          <cell r="AE222" t="str">
            <v>√</v>
          </cell>
          <cell r="AF222" t="str">
            <v>√</v>
          </cell>
          <cell r="AG222" t="str">
            <v>√</v>
          </cell>
          <cell r="AH222" t="str">
            <v>√</v>
          </cell>
          <cell r="AI222" t="str">
            <v>√</v>
          </cell>
        </row>
        <row r="222">
          <cell r="AK222">
            <v>24.5</v>
          </cell>
          <cell r="AL222">
            <v>0</v>
          </cell>
          <cell r="AM222">
            <v>0.5</v>
          </cell>
          <cell r="AN222">
            <v>0</v>
          </cell>
          <cell r="AO222">
            <v>0</v>
          </cell>
        </row>
        <row r="223">
          <cell r="E223" t="str">
            <v>下午</v>
          </cell>
          <cell r="F223" t="str">
            <v>×</v>
          </cell>
          <cell r="G223" t="str">
            <v>√</v>
          </cell>
          <cell r="H223" t="str">
            <v>√</v>
          </cell>
        </row>
        <row r="223">
          <cell r="J223" t="str">
            <v>√</v>
          </cell>
          <cell r="K223" t="str">
            <v>√</v>
          </cell>
          <cell r="L223" t="str">
            <v>√</v>
          </cell>
          <cell r="M223" t="str">
            <v>√</v>
          </cell>
          <cell r="N223" t="str">
            <v>√</v>
          </cell>
          <cell r="O223" t="str">
            <v>Δ</v>
          </cell>
        </row>
        <row r="223">
          <cell r="Q223" t="str">
            <v>√</v>
          </cell>
          <cell r="R223" t="str">
            <v>√</v>
          </cell>
          <cell r="S223" t="str">
            <v>√</v>
          </cell>
          <cell r="T223" t="str">
            <v>√</v>
          </cell>
          <cell r="U223" t="str">
            <v>√</v>
          </cell>
          <cell r="V223" t="str">
            <v>√</v>
          </cell>
        </row>
        <row r="223">
          <cell r="X223" t="str">
            <v>√</v>
          </cell>
          <cell r="Y223" t="str">
            <v>√</v>
          </cell>
          <cell r="Z223" t="str">
            <v>√</v>
          </cell>
          <cell r="AA223" t="str">
            <v>√</v>
          </cell>
          <cell r="AB223" t="str">
            <v>√</v>
          </cell>
          <cell r="AC223" t="str">
            <v>√</v>
          </cell>
        </row>
        <row r="223">
          <cell r="AE223" t="str">
            <v>√</v>
          </cell>
          <cell r="AF223" t="str">
            <v>√</v>
          </cell>
          <cell r="AG223" t="str">
            <v>√</v>
          </cell>
          <cell r="AH223" t="str">
            <v>√</v>
          </cell>
          <cell r="AI223" t="str">
            <v>√</v>
          </cell>
        </row>
        <row r="224">
          <cell r="E224" t="str">
            <v>加班</v>
          </cell>
        </row>
        <row r="225">
          <cell r="B225">
            <v>1472</v>
          </cell>
          <cell r="C225" t="str">
            <v>SOR SREYPOV</v>
          </cell>
          <cell r="D225">
            <v>44551</v>
          </cell>
          <cell r="E225" t="str">
            <v>上午</v>
          </cell>
          <cell r="F225" t="str">
            <v>√</v>
          </cell>
          <cell r="G225" t="str">
            <v>√</v>
          </cell>
          <cell r="H225" t="str">
            <v>√</v>
          </cell>
        </row>
        <row r="225">
          <cell r="J225" t="str">
            <v>√</v>
          </cell>
          <cell r="K225" t="str">
            <v>√</v>
          </cell>
          <cell r="L225" t="str">
            <v>√</v>
          </cell>
          <cell r="M225" t="str">
            <v>√</v>
          </cell>
          <cell r="N225" t="str">
            <v>√</v>
          </cell>
          <cell r="O225" t="str">
            <v>√</v>
          </cell>
        </row>
        <row r="225">
          <cell r="Q225" t="str">
            <v>√</v>
          </cell>
          <cell r="R225" t="str">
            <v>√</v>
          </cell>
          <cell r="S225" t="str">
            <v>√</v>
          </cell>
          <cell r="T225" t="str">
            <v>√</v>
          </cell>
          <cell r="U225" t="str">
            <v>√</v>
          </cell>
          <cell r="V225" t="str">
            <v>√</v>
          </cell>
        </row>
        <row r="225">
          <cell r="X225" t="str">
            <v>√</v>
          </cell>
          <cell r="Y225" t="str">
            <v>√</v>
          </cell>
          <cell r="Z225" t="str">
            <v>√</v>
          </cell>
          <cell r="AA225" t="str">
            <v>√</v>
          </cell>
          <cell r="AB225" t="str">
            <v>√</v>
          </cell>
          <cell r="AC225" t="str">
            <v>√</v>
          </cell>
        </row>
        <row r="225">
          <cell r="AE225" t="str">
            <v>√</v>
          </cell>
          <cell r="AF225" t="str">
            <v>√</v>
          </cell>
          <cell r="AG225" t="str">
            <v>√</v>
          </cell>
          <cell r="AH225" t="str">
            <v>√</v>
          </cell>
          <cell r="AI225" t="str">
            <v>√</v>
          </cell>
        </row>
        <row r="225">
          <cell r="AK225">
            <v>26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E226" t="str">
            <v>下午</v>
          </cell>
          <cell r="F226" t="str">
            <v>√</v>
          </cell>
          <cell r="G226" t="str">
            <v>√</v>
          </cell>
          <cell r="H226" t="str">
            <v>√</v>
          </cell>
        </row>
        <row r="226">
          <cell r="J226" t="str">
            <v>√</v>
          </cell>
          <cell r="K226" t="str">
            <v>√</v>
          </cell>
          <cell r="L226" t="str">
            <v>√</v>
          </cell>
          <cell r="M226" t="str">
            <v>√</v>
          </cell>
          <cell r="N226" t="str">
            <v>√</v>
          </cell>
          <cell r="O226" t="str">
            <v>√</v>
          </cell>
        </row>
        <row r="226">
          <cell r="Q226" t="str">
            <v>√</v>
          </cell>
          <cell r="R226" t="str">
            <v>√</v>
          </cell>
          <cell r="S226" t="str">
            <v>√</v>
          </cell>
          <cell r="T226" t="str">
            <v>√</v>
          </cell>
          <cell r="U226" t="str">
            <v>√</v>
          </cell>
          <cell r="V226" t="str">
            <v>√</v>
          </cell>
        </row>
        <row r="226">
          <cell r="X226" t="str">
            <v>√</v>
          </cell>
          <cell r="Y226" t="str">
            <v>√</v>
          </cell>
          <cell r="Z226" t="str">
            <v>√</v>
          </cell>
          <cell r="AA226" t="str">
            <v>√</v>
          </cell>
          <cell r="AB226" t="str">
            <v>√</v>
          </cell>
          <cell r="AC226" t="str">
            <v>√</v>
          </cell>
        </row>
        <row r="226">
          <cell r="AE226" t="str">
            <v>√</v>
          </cell>
          <cell r="AF226" t="str">
            <v>√</v>
          </cell>
          <cell r="AG226" t="str">
            <v>√</v>
          </cell>
          <cell r="AH226" t="str">
            <v>√</v>
          </cell>
          <cell r="AI226" t="str">
            <v>√</v>
          </cell>
        </row>
        <row r="227">
          <cell r="E227" t="str">
            <v>加班</v>
          </cell>
        </row>
        <row r="228">
          <cell r="B228">
            <v>287</v>
          </cell>
          <cell r="C228" t="str">
            <v>ERL SOEM</v>
          </cell>
          <cell r="D228">
            <v>44109</v>
          </cell>
          <cell r="E228" t="str">
            <v>上午</v>
          </cell>
          <cell r="F228" t="str">
            <v>√</v>
          </cell>
          <cell r="G228" t="str">
            <v>√</v>
          </cell>
          <cell r="H228" t="str">
            <v>√</v>
          </cell>
        </row>
        <row r="228">
          <cell r="J228" t="str">
            <v>√</v>
          </cell>
          <cell r="K228" t="str">
            <v>√</v>
          </cell>
          <cell r="L228" t="str">
            <v>√</v>
          </cell>
          <cell r="M228" t="str">
            <v>√</v>
          </cell>
          <cell r="N228" t="str">
            <v>√</v>
          </cell>
          <cell r="O228" t="str">
            <v>√</v>
          </cell>
        </row>
        <row r="228">
          <cell r="Q228" t="str">
            <v>√</v>
          </cell>
          <cell r="R228" t="str">
            <v>√</v>
          </cell>
          <cell r="S228" t="str">
            <v>√</v>
          </cell>
          <cell r="T228" t="str">
            <v>√</v>
          </cell>
          <cell r="U228" t="str">
            <v>√</v>
          </cell>
          <cell r="V228" t="str">
            <v>√</v>
          </cell>
        </row>
        <row r="228">
          <cell r="X228" t="str">
            <v>√</v>
          </cell>
          <cell r="Y228" t="str">
            <v>√</v>
          </cell>
          <cell r="Z228" t="str">
            <v>√</v>
          </cell>
          <cell r="AA228" t="str">
            <v>√</v>
          </cell>
          <cell r="AB228" t="str">
            <v>√</v>
          </cell>
          <cell r="AC228" t="str">
            <v>√</v>
          </cell>
        </row>
        <row r="228">
          <cell r="AE228" t="str">
            <v>√</v>
          </cell>
          <cell r="AF228" t="str">
            <v>√</v>
          </cell>
          <cell r="AG228" t="str">
            <v>√</v>
          </cell>
          <cell r="AH228" t="str">
            <v>√</v>
          </cell>
          <cell r="AI228" t="str">
            <v>√</v>
          </cell>
        </row>
        <row r="228">
          <cell r="AK228">
            <v>26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</row>
        <row r="229">
          <cell r="E229" t="str">
            <v>下午</v>
          </cell>
          <cell r="F229" t="str">
            <v>√</v>
          </cell>
          <cell r="G229" t="str">
            <v>√</v>
          </cell>
          <cell r="H229" t="str">
            <v>√</v>
          </cell>
        </row>
        <row r="229">
          <cell r="J229" t="str">
            <v>√</v>
          </cell>
          <cell r="K229" t="str">
            <v>√</v>
          </cell>
          <cell r="L229" t="str">
            <v>√</v>
          </cell>
          <cell r="M229" t="str">
            <v>√</v>
          </cell>
          <cell r="N229" t="str">
            <v>√</v>
          </cell>
          <cell r="O229" t="str">
            <v>√</v>
          </cell>
        </row>
        <row r="229">
          <cell r="Q229" t="str">
            <v>√</v>
          </cell>
          <cell r="R229" t="str">
            <v>√</v>
          </cell>
          <cell r="S229" t="str">
            <v>√</v>
          </cell>
          <cell r="T229" t="str">
            <v>√</v>
          </cell>
          <cell r="U229" t="str">
            <v>√</v>
          </cell>
          <cell r="V229" t="str">
            <v>√</v>
          </cell>
        </row>
        <row r="229">
          <cell r="X229" t="str">
            <v>√</v>
          </cell>
          <cell r="Y229" t="str">
            <v>√</v>
          </cell>
          <cell r="Z229" t="str">
            <v>√</v>
          </cell>
          <cell r="AA229" t="str">
            <v>√</v>
          </cell>
          <cell r="AB229" t="str">
            <v>√</v>
          </cell>
          <cell r="AC229" t="str">
            <v>√</v>
          </cell>
        </row>
        <row r="229">
          <cell r="AE229" t="str">
            <v>√</v>
          </cell>
          <cell r="AF229" t="str">
            <v>√</v>
          </cell>
          <cell r="AG229" t="str">
            <v>√</v>
          </cell>
          <cell r="AH229" t="str">
            <v>√</v>
          </cell>
          <cell r="AI229" t="str">
            <v>√</v>
          </cell>
        </row>
        <row r="230">
          <cell r="E230" t="str">
            <v>加班</v>
          </cell>
        </row>
        <row r="231">
          <cell r="B231">
            <v>508</v>
          </cell>
          <cell r="C231" t="str">
            <v>KAO MENG</v>
          </cell>
          <cell r="D231">
            <v>44130</v>
          </cell>
          <cell r="E231" t="str">
            <v>上午</v>
          </cell>
          <cell r="F231" t="str">
            <v>√</v>
          </cell>
          <cell r="G231" t="str">
            <v>√</v>
          </cell>
          <cell r="H231" t="str">
            <v>√</v>
          </cell>
        </row>
        <row r="231">
          <cell r="J231" t="str">
            <v>√</v>
          </cell>
          <cell r="K231" t="str">
            <v>√</v>
          </cell>
          <cell r="L231" t="str">
            <v>√</v>
          </cell>
          <cell r="M231" t="str">
            <v>√</v>
          </cell>
          <cell r="N231" t="str">
            <v>√</v>
          </cell>
          <cell r="O231" t="str">
            <v>√</v>
          </cell>
        </row>
        <row r="231">
          <cell r="Q231" t="str">
            <v>√</v>
          </cell>
          <cell r="R231" t="str">
            <v>√</v>
          </cell>
          <cell r="S231" t="str">
            <v>√</v>
          </cell>
          <cell r="T231" t="str">
            <v>√</v>
          </cell>
          <cell r="U231" t="str">
            <v>√</v>
          </cell>
          <cell r="V231" t="str">
            <v>√</v>
          </cell>
        </row>
        <row r="231">
          <cell r="X231" t="str">
            <v>√</v>
          </cell>
          <cell r="Y231" t="str">
            <v>√</v>
          </cell>
          <cell r="Z231" t="str">
            <v>√</v>
          </cell>
          <cell r="AA231" t="str">
            <v>√</v>
          </cell>
          <cell r="AB231" t="str">
            <v>√</v>
          </cell>
          <cell r="AC231" t="str">
            <v>√</v>
          </cell>
        </row>
        <row r="231">
          <cell r="AE231" t="str">
            <v>√</v>
          </cell>
          <cell r="AF231" t="str">
            <v>√</v>
          </cell>
          <cell r="AG231" t="str">
            <v>√</v>
          </cell>
          <cell r="AH231" t="str">
            <v>√</v>
          </cell>
          <cell r="AI231" t="str">
            <v>√</v>
          </cell>
        </row>
        <row r="231">
          <cell r="AK231">
            <v>26</v>
          </cell>
          <cell r="AL231">
            <v>3</v>
          </cell>
          <cell r="AM231">
            <v>0</v>
          </cell>
          <cell r="AN231">
            <v>0</v>
          </cell>
          <cell r="AO231">
            <v>0</v>
          </cell>
        </row>
        <row r="232">
          <cell r="E232" t="str">
            <v>下午</v>
          </cell>
          <cell r="F232" t="str">
            <v>√</v>
          </cell>
          <cell r="G232" t="str">
            <v>√</v>
          </cell>
          <cell r="H232" t="str">
            <v>√</v>
          </cell>
        </row>
        <row r="232">
          <cell r="J232" t="str">
            <v>√</v>
          </cell>
          <cell r="K232" t="str">
            <v>√</v>
          </cell>
          <cell r="L232" t="str">
            <v>√</v>
          </cell>
          <cell r="M232" t="str">
            <v>√</v>
          </cell>
          <cell r="N232" t="str">
            <v>√</v>
          </cell>
          <cell r="O232" t="str">
            <v>√</v>
          </cell>
        </row>
        <row r="232">
          <cell r="Q232" t="str">
            <v>√</v>
          </cell>
          <cell r="R232" t="str">
            <v>√</v>
          </cell>
          <cell r="S232" t="str">
            <v>√</v>
          </cell>
          <cell r="T232" t="str">
            <v>√</v>
          </cell>
          <cell r="U232" t="str">
            <v>√</v>
          </cell>
          <cell r="V232" t="str">
            <v>√</v>
          </cell>
        </row>
        <row r="232">
          <cell r="X232" t="str">
            <v>√</v>
          </cell>
          <cell r="Y232" t="str">
            <v>√</v>
          </cell>
          <cell r="Z232" t="str">
            <v>√</v>
          </cell>
          <cell r="AA232" t="str">
            <v>√</v>
          </cell>
          <cell r="AB232" t="str">
            <v>√</v>
          </cell>
          <cell r="AC232" t="str">
            <v>√</v>
          </cell>
        </row>
        <row r="232">
          <cell r="AE232" t="str">
            <v>√</v>
          </cell>
          <cell r="AF232" t="str">
            <v>√</v>
          </cell>
          <cell r="AG232" t="str">
            <v>√</v>
          </cell>
          <cell r="AH232" t="str">
            <v>√</v>
          </cell>
          <cell r="AI232" t="str">
            <v>√</v>
          </cell>
        </row>
        <row r="233">
          <cell r="E233" t="str">
            <v>加班</v>
          </cell>
        </row>
        <row r="233">
          <cell r="R233">
            <v>3</v>
          </cell>
        </row>
        <row r="234">
          <cell r="B234">
            <v>574</v>
          </cell>
          <cell r="C234" t="str">
            <v>NHANH CHENDA</v>
          </cell>
          <cell r="D234">
            <v>44140</v>
          </cell>
          <cell r="E234" t="str">
            <v>上午</v>
          </cell>
          <cell r="F234" t="str">
            <v>√</v>
          </cell>
          <cell r="G234" t="str">
            <v>√</v>
          </cell>
          <cell r="H234" t="str">
            <v>√</v>
          </cell>
        </row>
        <row r="234">
          <cell r="J234" t="str">
            <v>√</v>
          </cell>
          <cell r="K234" t="str">
            <v>×</v>
          </cell>
          <cell r="L234" t="str">
            <v>√</v>
          </cell>
          <cell r="M234" t="str">
            <v>√</v>
          </cell>
          <cell r="N234" t="str">
            <v>√</v>
          </cell>
          <cell r="O234" t="str">
            <v>√</v>
          </cell>
        </row>
        <row r="234">
          <cell r="Q234" t="str">
            <v>√</v>
          </cell>
          <cell r="R234" t="str">
            <v>√</v>
          </cell>
          <cell r="S234" t="str">
            <v>√</v>
          </cell>
          <cell r="T234" t="str">
            <v>√</v>
          </cell>
          <cell r="U234" t="str">
            <v>√</v>
          </cell>
          <cell r="V234" t="str">
            <v>√</v>
          </cell>
        </row>
        <row r="234">
          <cell r="X234" t="str">
            <v>√</v>
          </cell>
          <cell r="Y234" t="str">
            <v>√</v>
          </cell>
          <cell r="Z234" t="str">
            <v>√</v>
          </cell>
          <cell r="AA234" t="str">
            <v>√</v>
          </cell>
          <cell r="AB234" t="str">
            <v>√</v>
          </cell>
          <cell r="AC234" t="str">
            <v>√</v>
          </cell>
        </row>
        <row r="234">
          <cell r="AE234" t="str">
            <v>√</v>
          </cell>
          <cell r="AF234" t="str">
            <v>√</v>
          </cell>
          <cell r="AG234" t="str">
            <v>√</v>
          </cell>
          <cell r="AH234" t="str">
            <v>√</v>
          </cell>
          <cell r="AI234" t="str">
            <v>√</v>
          </cell>
        </row>
        <row r="234">
          <cell r="AK234">
            <v>25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E235" t="str">
            <v>下午</v>
          </cell>
          <cell r="F235" t="str">
            <v>√</v>
          </cell>
          <cell r="G235" t="str">
            <v>√</v>
          </cell>
          <cell r="H235" t="str">
            <v>√</v>
          </cell>
        </row>
        <row r="235">
          <cell r="J235" t="str">
            <v>√</v>
          </cell>
          <cell r="K235" t="str">
            <v>×</v>
          </cell>
          <cell r="L235" t="str">
            <v>√</v>
          </cell>
          <cell r="M235" t="str">
            <v>√</v>
          </cell>
          <cell r="N235" t="str">
            <v>√</v>
          </cell>
          <cell r="O235" t="str">
            <v>√</v>
          </cell>
        </row>
        <row r="235">
          <cell r="Q235" t="str">
            <v>√</v>
          </cell>
          <cell r="R235" t="str">
            <v>√</v>
          </cell>
          <cell r="S235" t="str">
            <v>√</v>
          </cell>
          <cell r="T235" t="str">
            <v>√</v>
          </cell>
          <cell r="U235" t="str">
            <v>√</v>
          </cell>
          <cell r="V235" t="str">
            <v>√</v>
          </cell>
        </row>
        <row r="235">
          <cell r="X235" t="str">
            <v>√</v>
          </cell>
          <cell r="Y235" t="str">
            <v>√</v>
          </cell>
          <cell r="Z235" t="str">
            <v>√</v>
          </cell>
          <cell r="AA235" t="str">
            <v>√</v>
          </cell>
          <cell r="AB235" t="str">
            <v>√</v>
          </cell>
          <cell r="AC235" t="str">
            <v>√</v>
          </cell>
        </row>
        <row r="235">
          <cell r="AE235" t="str">
            <v>√</v>
          </cell>
          <cell r="AF235" t="str">
            <v>√</v>
          </cell>
          <cell r="AG235" t="str">
            <v>√</v>
          </cell>
          <cell r="AH235" t="str">
            <v>√</v>
          </cell>
          <cell r="AI235" t="str">
            <v>√</v>
          </cell>
        </row>
        <row r="236">
          <cell r="E236" t="str">
            <v>加班</v>
          </cell>
        </row>
        <row r="237">
          <cell r="B237">
            <v>648</v>
          </cell>
          <cell r="C237" t="str">
            <v>THOEURN CHOMBY</v>
          </cell>
          <cell r="D237">
            <v>44187</v>
          </cell>
          <cell r="E237" t="str">
            <v>上午</v>
          </cell>
          <cell r="F237" t="str">
            <v>√</v>
          </cell>
          <cell r="G237" t="str">
            <v>√</v>
          </cell>
          <cell r="H237" t="str">
            <v>√</v>
          </cell>
        </row>
        <row r="237">
          <cell r="J237" t="str">
            <v>√</v>
          </cell>
          <cell r="K237" t="str">
            <v>√</v>
          </cell>
          <cell r="L237" t="str">
            <v>√</v>
          </cell>
          <cell r="M237" t="str">
            <v>√</v>
          </cell>
          <cell r="N237" t="str">
            <v>√</v>
          </cell>
          <cell r="O237" t="str">
            <v>√</v>
          </cell>
        </row>
        <row r="237">
          <cell r="Q237" t="str">
            <v>√</v>
          </cell>
          <cell r="R237" t="str">
            <v>√</v>
          </cell>
          <cell r="S237" t="str">
            <v>√</v>
          </cell>
          <cell r="T237" t="str">
            <v>√</v>
          </cell>
          <cell r="U237" t="str">
            <v>√</v>
          </cell>
          <cell r="V237" t="str">
            <v>×</v>
          </cell>
        </row>
        <row r="237">
          <cell r="X237" t="str">
            <v>√</v>
          </cell>
          <cell r="Y237" t="str">
            <v>√</v>
          </cell>
          <cell r="Z237" t="str">
            <v>√</v>
          </cell>
          <cell r="AA237" t="str">
            <v>√</v>
          </cell>
          <cell r="AB237" t="str">
            <v>√</v>
          </cell>
          <cell r="AC237" t="str">
            <v>√</v>
          </cell>
        </row>
        <row r="237">
          <cell r="AE237" t="str">
            <v>√</v>
          </cell>
          <cell r="AF237" t="str">
            <v>√</v>
          </cell>
          <cell r="AG237" t="str">
            <v>√</v>
          </cell>
          <cell r="AH237" t="str">
            <v>√</v>
          </cell>
          <cell r="AI237" t="str">
            <v>√</v>
          </cell>
        </row>
        <row r="237">
          <cell r="AK237">
            <v>25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</row>
        <row r="238">
          <cell r="E238" t="str">
            <v>下午</v>
          </cell>
          <cell r="F238" t="str">
            <v>√</v>
          </cell>
          <cell r="G238" t="str">
            <v>√</v>
          </cell>
          <cell r="H238" t="str">
            <v>√</v>
          </cell>
        </row>
        <row r="238">
          <cell r="J238" t="str">
            <v>√</v>
          </cell>
          <cell r="K238" t="str">
            <v>√</v>
          </cell>
          <cell r="L238" t="str">
            <v>√</v>
          </cell>
          <cell r="M238" t="str">
            <v>√</v>
          </cell>
          <cell r="N238" t="str">
            <v>√</v>
          </cell>
          <cell r="O238" t="str">
            <v>√</v>
          </cell>
        </row>
        <row r="238">
          <cell r="Q238" t="str">
            <v>√</v>
          </cell>
          <cell r="R238" t="str">
            <v>√</v>
          </cell>
          <cell r="S238" t="str">
            <v>√</v>
          </cell>
          <cell r="T238" t="str">
            <v>√</v>
          </cell>
          <cell r="U238" t="str">
            <v>√</v>
          </cell>
          <cell r="V238" t="str">
            <v>×</v>
          </cell>
        </row>
        <row r="238">
          <cell r="X238" t="str">
            <v>√</v>
          </cell>
          <cell r="Y238" t="str">
            <v>√</v>
          </cell>
          <cell r="Z238" t="str">
            <v>√</v>
          </cell>
          <cell r="AA238" t="str">
            <v>√</v>
          </cell>
          <cell r="AB238" t="str">
            <v>√</v>
          </cell>
          <cell r="AC238" t="str">
            <v>√</v>
          </cell>
        </row>
        <row r="238">
          <cell r="AE238" t="str">
            <v>√</v>
          </cell>
          <cell r="AF238" t="str">
            <v>√</v>
          </cell>
          <cell r="AG238" t="str">
            <v>√</v>
          </cell>
          <cell r="AH238" t="str">
            <v>√</v>
          </cell>
          <cell r="AI238" t="str">
            <v>√</v>
          </cell>
        </row>
        <row r="239">
          <cell r="E239" t="str">
            <v>加班</v>
          </cell>
        </row>
        <row r="240">
          <cell r="B240">
            <v>699</v>
          </cell>
          <cell r="C240" t="str">
            <v>NON SAMOL</v>
          </cell>
          <cell r="D240">
            <v>44200</v>
          </cell>
          <cell r="E240" t="str">
            <v>上午</v>
          </cell>
          <cell r="F240" t="str">
            <v>√</v>
          </cell>
          <cell r="G240" t="str">
            <v>√</v>
          </cell>
          <cell r="H240" t="str">
            <v>√</v>
          </cell>
        </row>
        <row r="240">
          <cell r="J240" t="str">
            <v>×</v>
          </cell>
          <cell r="K240" t="str">
            <v>√</v>
          </cell>
          <cell r="L240" t="str">
            <v>√</v>
          </cell>
          <cell r="M240" t="str">
            <v>√</v>
          </cell>
          <cell r="N240" t="str">
            <v>√</v>
          </cell>
          <cell r="O240" t="str">
            <v>√</v>
          </cell>
        </row>
        <row r="240">
          <cell r="Q240" t="str">
            <v>√</v>
          </cell>
          <cell r="R240" t="str">
            <v>√</v>
          </cell>
          <cell r="S240" t="str">
            <v>√</v>
          </cell>
          <cell r="T240" t="str">
            <v>√</v>
          </cell>
          <cell r="U240" t="str">
            <v>√</v>
          </cell>
          <cell r="V240" t="str">
            <v>√</v>
          </cell>
        </row>
        <row r="240">
          <cell r="X240" t="str">
            <v>√</v>
          </cell>
          <cell r="Y240" t="str">
            <v>√</v>
          </cell>
          <cell r="Z240" t="str">
            <v>√</v>
          </cell>
          <cell r="AA240" t="str">
            <v>√</v>
          </cell>
          <cell r="AB240" t="str">
            <v>√</v>
          </cell>
          <cell r="AC240" t="str">
            <v>√</v>
          </cell>
        </row>
        <row r="240">
          <cell r="AE240" t="str">
            <v>√</v>
          </cell>
          <cell r="AF240" t="str">
            <v>√</v>
          </cell>
          <cell r="AG240" t="str">
            <v>√</v>
          </cell>
          <cell r="AH240" t="str">
            <v>×</v>
          </cell>
          <cell r="AI240" t="str">
            <v>√</v>
          </cell>
        </row>
        <row r="240">
          <cell r="AK240">
            <v>24.5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</row>
        <row r="241">
          <cell r="E241" t="str">
            <v>下午</v>
          </cell>
          <cell r="F241" t="str">
            <v>√</v>
          </cell>
          <cell r="G241" t="str">
            <v>√</v>
          </cell>
          <cell r="H241" t="str">
            <v>√</v>
          </cell>
        </row>
        <row r="241">
          <cell r="J241" t="str">
            <v>√</v>
          </cell>
          <cell r="K241" t="str">
            <v>√</v>
          </cell>
          <cell r="L241" t="str">
            <v>√</v>
          </cell>
          <cell r="M241" t="str">
            <v>√</v>
          </cell>
          <cell r="N241" t="str">
            <v>√</v>
          </cell>
          <cell r="O241" t="str">
            <v>√</v>
          </cell>
        </row>
        <row r="241">
          <cell r="Q241" t="str">
            <v>√</v>
          </cell>
          <cell r="R241" t="str">
            <v>√</v>
          </cell>
          <cell r="S241" t="str">
            <v>√</v>
          </cell>
          <cell r="T241" t="str">
            <v>√</v>
          </cell>
          <cell r="U241" t="str">
            <v>√</v>
          </cell>
          <cell r="V241" t="str">
            <v>√</v>
          </cell>
        </row>
        <row r="241">
          <cell r="X241" t="str">
            <v>√</v>
          </cell>
          <cell r="Y241" t="str">
            <v>√</v>
          </cell>
          <cell r="Z241" t="str">
            <v>√</v>
          </cell>
          <cell r="AA241" t="str">
            <v>√</v>
          </cell>
          <cell r="AB241" t="str">
            <v>√</v>
          </cell>
          <cell r="AC241" t="str">
            <v>√</v>
          </cell>
        </row>
        <row r="241">
          <cell r="AE241" t="str">
            <v>√</v>
          </cell>
          <cell r="AF241" t="str">
            <v>√</v>
          </cell>
          <cell r="AG241" t="str">
            <v>√</v>
          </cell>
          <cell r="AH241" t="str">
            <v>×</v>
          </cell>
          <cell r="AI241" t="str">
            <v>√</v>
          </cell>
        </row>
        <row r="242">
          <cell r="E242" t="str">
            <v>加班</v>
          </cell>
        </row>
        <row r="243">
          <cell r="B243">
            <v>907</v>
          </cell>
          <cell r="C243" t="str">
            <v>THOUCH MAKRA</v>
          </cell>
          <cell r="D243">
            <v>44321</v>
          </cell>
          <cell r="E243" t="str">
            <v>上午</v>
          </cell>
          <cell r="F243" t="str">
            <v>√</v>
          </cell>
          <cell r="G243" t="str">
            <v>√</v>
          </cell>
          <cell r="H243" t="str">
            <v>√</v>
          </cell>
        </row>
        <row r="243">
          <cell r="J243" t="str">
            <v>√</v>
          </cell>
          <cell r="K243" t="str">
            <v>√</v>
          </cell>
          <cell r="L243" t="str">
            <v>√</v>
          </cell>
          <cell r="M243" t="str">
            <v>√</v>
          </cell>
          <cell r="N243" t="str">
            <v>√</v>
          </cell>
          <cell r="O243" t="str">
            <v>√</v>
          </cell>
        </row>
        <row r="243">
          <cell r="Q243" t="str">
            <v>√</v>
          </cell>
          <cell r="R243" t="str">
            <v>√</v>
          </cell>
          <cell r="S243" t="str">
            <v>√</v>
          </cell>
          <cell r="T243" t="str">
            <v>√</v>
          </cell>
          <cell r="U243" t="str">
            <v>√</v>
          </cell>
          <cell r="V243" t="str">
            <v>√</v>
          </cell>
        </row>
        <row r="243">
          <cell r="X243" t="str">
            <v>√</v>
          </cell>
          <cell r="Y243" t="str">
            <v>√</v>
          </cell>
          <cell r="Z243" t="str">
            <v>√</v>
          </cell>
          <cell r="AA243" t="str">
            <v>√</v>
          </cell>
          <cell r="AB243" t="str">
            <v>√</v>
          </cell>
          <cell r="AC243" t="str">
            <v>√</v>
          </cell>
        </row>
        <row r="243">
          <cell r="AE243" t="str">
            <v>√</v>
          </cell>
          <cell r="AF243" t="str">
            <v>√</v>
          </cell>
          <cell r="AG243" t="str">
            <v>√</v>
          </cell>
          <cell r="AH243" t="str">
            <v>√</v>
          </cell>
          <cell r="AI243" t="str">
            <v>√</v>
          </cell>
        </row>
        <row r="243">
          <cell r="AK243">
            <v>25.75</v>
          </cell>
          <cell r="AL243">
            <v>0</v>
          </cell>
          <cell r="AM243">
            <v>0.25</v>
          </cell>
          <cell r="AN243">
            <v>0</v>
          </cell>
          <cell r="AO243">
            <v>0</v>
          </cell>
        </row>
        <row r="244">
          <cell r="E244" t="str">
            <v>下午</v>
          </cell>
          <cell r="F244" t="str">
            <v>√</v>
          </cell>
          <cell r="G244" t="str">
            <v>√</v>
          </cell>
          <cell r="H244" t="str">
            <v>√</v>
          </cell>
        </row>
        <row r="244">
          <cell r="J244" t="str">
            <v>√</v>
          </cell>
          <cell r="K244" t="str">
            <v>√</v>
          </cell>
          <cell r="L244" t="str">
            <v>√</v>
          </cell>
          <cell r="M244" t="str">
            <v>√</v>
          </cell>
          <cell r="N244" t="str">
            <v>√</v>
          </cell>
          <cell r="O244" t="str">
            <v>√</v>
          </cell>
        </row>
        <row r="244">
          <cell r="R244" t="str">
            <v>√</v>
          </cell>
          <cell r="S244" t="str">
            <v>√</v>
          </cell>
          <cell r="T244" t="str">
            <v>√</v>
          </cell>
          <cell r="U244" t="str">
            <v>√</v>
          </cell>
          <cell r="V244" t="str">
            <v>√</v>
          </cell>
        </row>
        <row r="244">
          <cell r="X244" t="str">
            <v>√</v>
          </cell>
          <cell r="Y244" t="str">
            <v>√</v>
          </cell>
          <cell r="Z244" t="str">
            <v>√</v>
          </cell>
          <cell r="AA244" t="str">
            <v>√</v>
          </cell>
          <cell r="AB244" t="str">
            <v>√</v>
          </cell>
          <cell r="AC244" t="str">
            <v>√</v>
          </cell>
        </row>
        <row r="244">
          <cell r="AE244" t="str">
            <v>√</v>
          </cell>
          <cell r="AF244" t="str">
            <v>√</v>
          </cell>
          <cell r="AG244" t="str">
            <v>√</v>
          </cell>
          <cell r="AH244" t="str">
            <v>√</v>
          </cell>
          <cell r="AI244" t="str">
            <v>√</v>
          </cell>
        </row>
        <row r="245">
          <cell r="E245" t="str">
            <v>加班</v>
          </cell>
        </row>
        <row r="246">
          <cell r="B246">
            <v>1604</v>
          </cell>
          <cell r="C246" t="str">
            <v>HEAS HE</v>
          </cell>
          <cell r="D246">
            <v>44575</v>
          </cell>
          <cell r="E246" t="str">
            <v>上午</v>
          </cell>
          <cell r="F246" t="str">
            <v>√</v>
          </cell>
          <cell r="G246" t="str">
            <v>√</v>
          </cell>
          <cell r="H246" t="str">
            <v>√</v>
          </cell>
        </row>
        <row r="246">
          <cell r="J246" t="str">
            <v>√</v>
          </cell>
          <cell r="K246" t="str">
            <v>√</v>
          </cell>
          <cell r="L246" t="str">
            <v>√</v>
          </cell>
          <cell r="M246" t="str">
            <v>√</v>
          </cell>
          <cell r="N246" t="str">
            <v>√</v>
          </cell>
          <cell r="O246" t="str">
            <v>√</v>
          </cell>
        </row>
        <row r="246">
          <cell r="Q246" t="str">
            <v>√</v>
          </cell>
          <cell r="R246" t="str">
            <v>√</v>
          </cell>
          <cell r="S246" t="str">
            <v>√</v>
          </cell>
          <cell r="T246" t="str">
            <v>√</v>
          </cell>
          <cell r="U246" t="str">
            <v>√</v>
          </cell>
          <cell r="V246" t="str">
            <v>√</v>
          </cell>
        </row>
        <row r="246">
          <cell r="X246" t="str">
            <v>√</v>
          </cell>
          <cell r="Y246" t="str">
            <v>√</v>
          </cell>
          <cell r="Z246" t="str">
            <v>√</v>
          </cell>
          <cell r="AA246" t="str">
            <v>√</v>
          </cell>
          <cell r="AB246" t="str">
            <v>√</v>
          </cell>
          <cell r="AC246" t="str">
            <v>√</v>
          </cell>
        </row>
        <row r="246">
          <cell r="AE246" t="str">
            <v>√</v>
          </cell>
          <cell r="AF246" t="str">
            <v>√</v>
          </cell>
          <cell r="AG246" t="str">
            <v>√</v>
          </cell>
          <cell r="AH246" t="str">
            <v>√</v>
          </cell>
          <cell r="AI246" t="str">
            <v>√</v>
          </cell>
        </row>
        <row r="246">
          <cell r="AK246">
            <v>26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</row>
        <row r="247">
          <cell r="E247" t="str">
            <v>下午</v>
          </cell>
          <cell r="F247" t="str">
            <v>√</v>
          </cell>
          <cell r="G247" t="str">
            <v>√</v>
          </cell>
          <cell r="H247" t="str">
            <v>√</v>
          </cell>
        </row>
        <row r="247">
          <cell r="J247" t="str">
            <v>√</v>
          </cell>
          <cell r="K247" t="str">
            <v>√</v>
          </cell>
          <cell r="L247" t="str">
            <v>√</v>
          </cell>
          <cell r="M247" t="str">
            <v>√</v>
          </cell>
          <cell r="N247" t="str">
            <v>√</v>
          </cell>
          <cell r="O247" t="str">
            <v>√</v>
          </cell>
        </row>
        <row r="247">
          <cell r="Q247" t="str">
            <v>√</v>
          </cell>
          <cell r="R247" t="str">
            <v>√</v>
          </cell>
          <cell r="S247" t="str">
            <v>√</v>
          </cell>
          <cell r="T247" t="str">
            <v>√</v>
          </cell>
          <cell r="U247" t="str">
            <v>√</v>
          </cell>
          <cell r="V247" t="str">
            <v>√</v>
          </cell>
        </row>
        <row r="247">
          <cell r="X247" t="str">
            <v>√</v>
          </cell>
          <cell r="Y247" t="str">
            <v>√</v>
          </cell>
          <cell r="Z247" t="str">
            <v>√</v>
          </cell>
          <cell r="AA247" t="str">
            <v>√</v>
          </cell>
          <cell r="AB247" t="str">
            <v>√</v>
          </cell>
          <cell r="AC247" t="str">
            <v>√</v>
          </cell>
        </row>
        <row r="247">
          <cell r="AE247" t="str">
            <v>√</v>
          </cell>
          <cell r="AF247" t="str">
            <v>√</v>
          </cell>
          <cell r="AG247" t="str">
            <v>√</v>
          </cell>
          <cell r="AH247" t="str">
            <v>√</v>
          </cell>
          <cell r="AI247" t="str">
            <v>√</v>
          </cell>
        </row>
        <row r="248">
          <cell r="E248" t="str">
            <v>加班</v>
          </cell>
        </row>
        <row r="249">
          <cell r="B249">
            <v>562</v>
          </cell>
          <cell r="C249" t="str">
            <v>LOK SABORN</v>
          </cell>
          <cell r="D249">
            <v>44138</v>
          </cell>
          <cell r="E249" t="str">
            <v>上午</v>
          </cell>
          <cell r="F249" t="str">
            <v>√</v>
          </cell>
          <cell r="G249" t="str">
            <v>√</v>
          </cell>
          <cell r="H249" t="str">
            <v>√</v>
          </cell>
        </row>
        <row r="249">
          <cell r="J249" t="str">
            <v>√</v>
          </cell>
          <cell r="K249" t="str">
            <v>√</v>
          </cell>
          <cell r="L249" t="str">
            <v>√</v>
          </cell>
          <cell r="M249" t="str">
            <v>√</v>
          </cell>
          <cell r="N249" t="str">
            <v>√</v>
          </cell>
          <cell r="O249" t="str">
            <v>√</v>
          </cell>
        </row>
        <row r="249">
          <cell r="Q249" t="str">
            <v>√</v>
          </cell>
          <cell r="R249" t="str">
            <v>√</v>
          </cell>
          <cell r="S249" t="str">
            <v>√</v>
          </cell>
          <cell r="T249" t="str">
            <v>√</v>
          </cell>
          <cell r="U249" t="str">
            <v>√</v>
          </cell>
          <cell r="V249" t="str">
            <v>√</v>
          </cell>
        </row>
        <row r="249">
          <cell r="X249" t="str">
            <v>√</v>
          </cell>
          <cell r="Y249" t="str">
            <v>√</v>
          </cell>
          <cell r="Z249" t="str">
            <v>√</v>
          </cell>
          <cell r="AA249" t="str">
            <v>√</v>
          </cell>
          <cell r="AB249" t="str">
            <v>√</v>
          </cell>
          <cell r="AC249" t="str">
            <v>√</v>
          </cell>
        </row>
        <row r="249">
          <cell r="AE249" t="str">
            <v>√</v>
          </cell>
          <cell r="AF249" t="str">
            <v>√</v>
          </cell>
          <cell r="AG249" t="str">
            <v>√</v>
          </cell>
          <cell r="AH249" t="str">
            <v>√</v>
          </cell>
          <cell r="AI249" t="str">
            <v>√</v>
          </cell>
        </row>
        <row r="249">
          <cell r="AK249">
            <v>25.5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</row>
        <row r="250">
          <cell r="E250" t="str">
            <v>下午</v>
          </cell>
          <cell r="F250" t="str">
            <v>√</v>
          </cell>
          <cell r="G250" t="str">
            <v>√</v>
          </cell>
          <cell r="H250" t="str">
            <v>√</v>
          </cell>
        </row>
        <row r="250">
          <cell r="J250" t="str">
            <v>√</v>
          </cell>
          <cell r="K250" t="str">
            <v>√</v>
          </cell>
          <cell r="L250" t="str">
            <v>√</v>
          </cell>
          <cell r="M250" t="str">
            <v>√</v>
          </cell>
          <cell r="N250" t="str">
            <v>√</v>
          </cell>
          <cell r="O250" t="str">
            <v>√</v>
          </cell>
        </row>
        <row r="250">
          <cell r="Q250" t="str">
            <v>×</v>
          </cell>
          <cell r="R250" t="str">
            <v>√</v>
          </cell>
          <cell r="S250" t="str">
            <v>√</v>
          </cell>
          <cell r="T250" t="str">
            <v>√</v>
          </cell>
          <cell r="U250" t="str">
            <v>√</v>
          </cell>
          <cell r="V250" t="str">
            <v>√</v>
          </cell>
        </row>
        <row r="250">
          <cell r="X250" t="str">
            <v>√</v>
          </cell>
          <cell r="Y250" t="str">
            <v>√</v>
          </cell>
          <cell r="Z250" t="str">
            <v>√</v>
          </cell>
          <cell r="AA250" t="str">
            <v>√</v>
          </cell>
          <cell r="AB250" t="str">
            <v>√</v>
          </cell>
          <cell r="AC250" t="str">
            <v>√</v>
          </cell>
        </row>
        <row r="250">
          <cell r="AE250" t="str">
            <v>√</v>
          </cell>
          <cell r="AF250" t="str">
            <v>√</v>
          </cell>
          <cell r="AG250" t="str">
            <v>√</v>
          </cell>
          <cell r="AH250" t="str">
            <v>√</v>
          </cell>
          <cell r="AI250" t="str">
            <v>√</v>
          </cell>
        </row>
        <row r="251">
          <cell r="E251" t="str">
            <v>加班</v>
          </cell>
        </row>
        <row r="252">
          <cell r="B252">
            <v>1301</v>
          </cell>
          <cell r="C252" t="str">
            <v>KEO MEAS</v>
          </cell>
          <cell r="D252">
            <v>44490</v>
          </cell>
          <cell r="E252" t="str">
            <v>上午</v>
          </cell>
          <cell r="F252" t="str">
            <v>√</v>
          </cell>
          <cell r="G252" t="str">
            <v>√</v>
          </cell>
          <cell r="H252" t="str">
            <v>√</v>
          </cell>
        </row>
        <row r="252">
          <cell r="J252" t="str">
            <v>√</v>
          </cell>
          <cell r="K252" t="str">
            <v>√</v>
          </cell>
          <cell r="L252" t="str">
            <v>√</v>
          </cell>
          <cell r="M252" t="str">
            <v>√</v>
          </cell>
          <cell r="N252" t="str">
            <v>√</v>
          </cell>
          <cell r="O252" t="str">
            <v>√</v>
          </cell>
        </row>
        <row r="252">
          <cell r="Q252" t="str">
            <v>√</v>
          </cell>
          <cell r="R252" t="str">
            <v>√</v>
          </cell>
          <cell r="S252" t="str">
            <v>√</v>
          </cell>
          <cell r="T252" t="str">
            <v>√</v>
          </cell>
          <cell r="U252" t="str">
            <v>√</v>
          </cell>
          <cell r="V252" t="str">
            <v>◇</v>
          </cell>
        </row>
        <row r="252">
          <cell r="X252" t="str">
            <v>◇</v>
          </cell>
          <cell r="Y252" t="str">
            <v>√</v>
          </cell>
          <cell r="Z252" t="str">
            <v>√</v>
          </cell>
          <cell r="AA252" t="str">
            <v>√</v>
          </cell>
          <cell r="AB252" t="str">
            <v>√</v>
          </cell>
          <cell r="AC252" t="str">
            <v>√</v>
          </cell>
        </row>
        <row r="252">
          <cell r="AE252" t="str">
            <v>√</v>
          </cell>
          <cell r="AF252" t="str">
            <v>√</v>
          </cell>
          <cell r="AG252" t="str">
            <v>√</v>
          </cell>
          <cell r="AH252" t="str">
            <v>√</v>
          </cell>
          <cell r="AI252" t="str">
            <v>×</v>
          </cell>
        </row>
        <row r="252">
          <cell r="AK252">
            <v>22.5</v>
          </cell>
          <cell r="AL252">
            <v>1</v>
          </cell>
          <cell r="AM252">
            <v>0</v>
          </cell>
          <cell r="AN252">
            <v>0</v>
          </cell>
          <cell r="AO252">
            <v>2</v>
          </cell>
        </row>
        <row r="253">
          <cell r="E253" t="str">
            <v>下午</v>
          </cell>
          <cell r="F253" t="str">
            <v>√</v>
          </cell>
          <cell r="G253" t="str">
            <v>√</v>
          </cell>
          <cell r="H253" t="str">
            <v>√</v>
          </cell>
        </row>
        <row r="253">
          <cell r="J253" t="str">
            <v>√</v>
          </cell>
          <cell r="K253" t="str">
            <v>√</v>
          </cell>
          <cell r="L253" t="str">
            <v>√</v>
          </cell>
          <cell r="M253" t="str">
            <v>√</v>
          </cell>
          <cell r="N253" t="str">
            <v>√</v>
          </cell>
          <cell r="O253" t="str">
            <v>√</v>
          </cell>
        </row>
        <row r="253">
          <cell r="Q253" t="str">
            <v>√</v>
          </cell>
          <cell r="R253" t="str">
            <v>√</v>
          </cell>
          <cell r="S253" t="str">
            <v>√</v>
          </cell>
          <cell r="T253" t="str">
            <v>√</v>
          </cell>
          <cell r="U253" t="str">
            <v>√</v>
          </cell>
          <cell r="V253" t="str">
            <v>◇</v>
          </cell>
        </row>
        <row r="253">
          <cell r="X253" t="str">
            <v>◇</v>
          </cell>
          <cell r="Y253" t="str">
            <v>×</v>
          </cell>
          <cell r="Z253" t="str">
            <v>√</v>
          </cell>
          <cell r="AA253" t="str">
            <v>√</v>
          </cell>
          <cell r="AB253" t="str">
            <v>√</v>
          </cell>
          <cell r="AC253" t="str">
            <v>√</v>
          </cell>
        </row>
        <row r="253">
          <cell r="AE253" t="str">
            <v>√</v>
          </cell>
          <cell r="AF253" t="str">
            <v>√</v>
          </cell>
          <cell r="AG253" t="str">
            <v>√</v>
          </cell>
          <cell r="AH253" t="str">
            <v>√</v>
          </cell>
          <cell r="AI253" t="str">
            <v>×</v>
          </cell>
        </row>
        <row r="254">
          <cell r="E254" t="str">
            <v>加班</v>
          </cell>
        </row>
        <row r="254">
          <cell r="K254">
            <v>1</v>
          </cell>
        </row>
        <row r="255">
          <cell r="B255">
            <v>1234</v>
          </cell>
          <cell r="C255" t="str">
            <v>KEO SOKHAI</v>
          </cell>
          <cell r="D255">
            <v>44483</v>
          </cell>
          <cell r="E255" t="str">
            <v>上午</v>
          </cell>
          <cell r="F255" t="str">
            <v>√</v>
          </cell>
          <cell r="G255" t="str">
            <v>√</v>
          </cell>
          <cell r="H255" t="str">
            <v>√</v>
          </cell>
        </row>
        <row r="255">
          <cell r="J255" t="str">
            <v>√</v>
          </cell>
          <cell r="K255" t="str">
            <v>√</v>
          </cell>
          <cell r="L255" t="str">
            <v>√</v>
          </cell>
          <cell r="M255" t="str">
            <v>√</v>
          </cell>
          <cell r="N255" t="str">
            <v>√</v>
          </cell>
          <cell r="O255" t="str">
            <v>√</v>
          </cell>
        </row>
        <row r="255">
          <cell r="Q255" t="str">
            <v>√</v>
          </cell>
          <cell r="R255" t="str">
            <v>√</v>
          </cell>
          <cell r="S255" t="str">
            <v>√</v>
          </cell>
          <cell r="T255" t="str">
            <v>√</v>
          </cell>
          <cell r="U255" t="str">
            <v>√</v>
          </cell>
          <cell r="V255" t="str">
            <v>√</v>
          </cell>
        </row>
        <row r="255">
          <cell r="X255" t="str">
            <v>√</v>
          </cell>
          <cell r="Y255" t="str">
            <v>√</v>
          </cell>
          <cell r="Z255" t="str">
            <v>√</v>
          </cell>
          <cell r="AA255" t="str">
            <v>√</v>
          </cell>
          <cell r="AB255" t="str">
            <v>√</v>
          </cell>
          <cell r="AC255" t="str">
            <v>√</v>
          </cell>
        </row>
        <row r="255">
          <cell r="AE255" t="str">
            <v>√</v>
          </cell>
          <cell r="AF255" t="str">
            <v>Δ</v>
          </cell>
          <cell r="AG255" t="str">
            <v>√</v>
          </cell>
          <cell r="AH255" t="str">
            <v>√</v>
          </cell>
          <cell r="AI255" t="str">
            <v>√</v>
          </cell>
        </row>
        <row r="255">
          <cell r="AK255">
            <v>25</v>
          </cell>
          <cell r="AL255">
            <v>0</v>
          </cell>
          <cell r="AM255">
            <v>1</v>
          </cell>
          <cell r="AN255">
            <v>0</v>
          </cell>
          <cell r="AO255">
            <v>0</v>
          </cell>
        </row>
        <row r="256">
          <cell r="E256" t="str">
            <v>下午</v>
          </cell>
          <cell r="F256" t="str">
            <v>√</v>
          </cell>
          <cell r="G256" t="str">
            <v>√</v>
          </cell>
          <cell r="H256" t="str">
            <v>√</v>
          </cell>
        </row>
        <row r="256">
          <cell r="J256" t="str">
            <v>√</v>
          </cell>
          <cell r="K256" t="str">
            <v>√</v>
          </cell>
          <cell r="L256" t="str">
            <v>√</v>
          </cell>
          <cell r="M256" t="str">
            <v>√</v>
          </cell>
          <cell r="N256" t="str">
            <v>√</v>
          </cell>
          <cell r="O256" t="str">
            <v>√</v>
          </cell>
        </row>
        <row r="256">
          <cell r="Q256" t="str">
            <v>√</v>
          </cell>
          <cell r="R256" t="str">
            <v>√</v>
          </cell>
          <cell r="S256" t="str">
            <v>√</v>
          </cell>
          <cell r="T256" t="str">
            <v>√</v>
          </cell>
          <cell r="U256" t="str">
            <v>√</v>
          </cell>
          <cell r="V256" t="str">
            <v>√</v>
          </cell>
        </row>
        <row r="256">
          <cell r="X256" t="str">
            <v>√</v>
          </cell>
          <cell r="Y256" t="str">
            <v>√</v>
          </cell>
          <cell r="Z256" t="str">
            <v>√</v>
          </cell>
          <cell r="AA256" t="str">
            <v>√</v>
          </cell>
          <cell r="AB256" t="str">
            <v>√</v>
          </cell>
          <cell r="AC256" t="str">
            <v>√</v>
          </cell>
        </row>
        <row r="256">
          <cell r="AE256" t="str">
            <v>√</v>
          </cell>
          <cell r="AF256" t="str">
            <v>Δ</v>
          </cell>
          <cell r="AG256" t="str">
            <v>√</v>
          </cell>
          <cell r="AH256" t="str">
            <v>√</v>
          </cell>
          <cell r="AI256" t="str">
            <v>√</v>
          </cell>
        </row>
        <row r="257">
          <cell r="E257" t="str">
            <v>加班</v>
          </cell>
        </row>
        <row r="258">
          <cell r="B258">
            <v>542</v>
          </cell>
          <cell r="C258" t="str">
            <v>KHAO SREYNEANG</v>
          </cell>
          <cell r="D258">
            <v>44138</v>
          </cell>
          <cell r="E258" t="str">
            <v>上午</v>
          </cell>
          <cell r="F258" t="str">
            <v>√</v>
          </cell>
          <cell r="G258" t="str">
            <v>√</v>
          </cell>
          <cell r="H258" t="str">
            <v>√</v>
          </cell>
        </row>
        <row r="258">
          <cell r="J258" t="str">
            <v>√</v>
          </cell>
          <cell r="K258" t="str">
            <v>√</v>
          </cell>
          <cell r="L258" t="str">
            <v>√</v>
          </cell>
          <cell r="M258" t="str">
            <v>√</v>
          </cell>
          <cell r="N258" t="str">
            <v>√</v>
          </cell>
          <cell r="O258" t="str">
            <v>√</v>
          </cell>
        </row>
        <row r="258">
          <cell r="Q258" t="str">
            <v>√</v>
          </cell>
          <cell r="R258" t="str">
            <v>√</v>
          </cell>
          <cell r="S258" t="str">
            <v>√</v>
          </cell>
          <cell r="T258" t="str">
            <v>√</v>
          </cell>
          <cell r="U258" t="str">
            <v>√</v>
          </cell>
          <cell r="V258" t="str">
            <v>√</v>
          </cell>
        </row>
        <row r="258">
          <cell r="X258" t="str">
            <v>√</v>
          </cell>
          <cell r="Y258" t="str">
            <v>√</v>
          </cell>
          <cell r="Z258" t="str">
            <v>√</v>
          </cell>
          <cell r="AA258" t="str">
            <v>√</v>
          </cell>
          <cell r="AB258" t="str">
            <v>√</v>
          </cell>
          <cell r="AC258" t="str">
            <v>√</v>
          </cell>
        </row>
        <row r="258">
          <cell r="AE258" t="str">
            <v>√</v>
          </cell>
          <cell r="AF258" t="str">
            <v>√</v>
          </cell>
          <cell r="AG258" t="str">
            <v>√</v>
          </cell>
          <cell r="AH258" t="str">
            <v>√</v>
          </cell>
          <cell r="AI258" t="str">
            <v>√</v>
          </cell>
        </row>
        <row r="258">
          <cell r="AK258">
            <v>26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</row>
        <row r="259">
          <cell r="E259" t="str">
            <v>下午</v>
          </cell>
          <cell r="F259" t="str">
            <v>√</v>
          </cell>
          <cell r="G259" t="str">
            <v>√</v>
          </cell>
          <cell r="H259" t="str">
            <v>√</v>
          </cell>
        </row>
        <row r="259">
          <cell r="J259" t="str">
            <v>√</v>
          </cell>
          <cell r="K259" t="str">
            <v>√</v>
          </cell>
          <cell r="L259" t="str">
            <v>√</v>
          </cell>
          <cell r="M259" t="str">
            <v>√</v>
          </cell>
          <cell r="N259" t="str">
            <v>√</v>
          </cell>
          <cell r="O259" t="str">
            <v>√</v>
          </cell>
        </row>
        <row r="259">
          <cell r="Q259" t="str">
            <v>√</v>
          </cell>
          <cell r="R259" t="str">
            <v>√</v>
          </cell>
          <cell r="S259" t="str">
            <v>√</v>
          </cell>
          <cell r="T259" t="str">
            <v>√</v>
          </cell>
          <cell r="U259" t="str">
            <v>√</v>
          </cell>
          <cell r="V259" t="str">
            <v>√</v>
          </cell>
        </row>
        <row r="259">
          <cell r="X259" t="str">
            <v>√</v>
          </cell>
          <cell r="Y259" t="str">
            <v>√</v>
          </cell>
          <cell r="Z259" t="str">
            <v>√</v>
          </cell>
          <cell r="AA259" t="str">
            <v>√</v>
          </cell>
          <cell r="AB259" t="str">
            <v>√</v>
          </cell>
          <cell r="AC259" t="str">
            <v>√</v>
          </cell>
        </row>
        <row r="259">
          <cell r="AE259" t="str">
            <v>√</v>
          </cell>
          <cell r="AF259" t="str">
            <v>√</v>
          </cell>
          <cell r="AG259" t="str">
            <v>√</v>
          </cell>
          <cell r="AH259" t="str">
            <v>√</v>
          </cell>
          <cell r="AI259" t="str">
            <v>√</v>
          </cell>
        </row>
        <row r="260">
          <cell r="E260" t="str">
            <v>加班</v>
          </cell>
        </row>
        <row r="261">
          <cell r="B261">
            <v>919</v>
          </cell>
          <cell r="C261" t="str">
            <v>SREY KRANGYOUV</v>
          </cell>
          <cell r="D261">
            <v>44326</v>
          </cell>
          <cell r="E261" t="str">
            <v>上午</v>
          </cell>
          <cell r="F261" t="str">
            <v>√</v>
          </cell>
          <cell r="G261" t="str">
            <v>√</v>
          </cell>
          <cell r="H261" t="str">
            <v>√</v>
          </cell>
        </row>
        <row r="261">
          <cell r="J261" t="str">
            <v>√</v>
          </cell>
          <cell r="K261" t="str">
            <v>√</v>
          </cell>
          <cell r="L261" t="str">
            <v>√</v>
          </cell>
          <cell r="M261" t="str">
            <v>√</v>
          </cell>
          <cell r="N261" t="str">
            <v>√</v>
          </cell>
          <cell r="O261" t="str">
            <v>√</v>
          </cell>
        </row>
        <row r="261">
          <cell r="Q261" t="str">
            <v>√</v>
          </cell>
          <cell r="R261" t="str">
            <v>√</v>
          </cell>
          <cell r="S261" t="str">
            <v>√</v>
          </cell>
          <cell r="T261" t="str">
            <v>√</v>
          </cell>
          <cell r="U261" t="str">
            <v>√</v>
          </cell>
          <cell r="V261" t="str">
            <v>√</v>
          </cell>
        </row>
        <row r="261">
          <cell r="X261" t="str">
            <v>√</v>
          </cell>
          <cell r="Y261" t="str">
            <v>√</v>
          </cell>
          <cell r="Z261" t="str">
            <v>√</v>
          </cell>
          <cell r="AA261" t="str">
            <v>√</v>
          </cell>
          <cell r="AB261" t="str">
            <v>√</v>
          </cell>
          <cell r="AC261" t="str">
            <v>√</v>
          </cell>
        </row>
        <row r="261">
          <cell r="AE261" t="str">
            <v>√</v>
          </cell>
          <cell r="AF261" t="str">
            <v>√</v>
          </cell>
          <cell r="AG261" t="str">
            <v>√</v>
          </cell>
          <cell r="AH261" t="str">
            <v>√</v>
          </cell>
          <cell r="AI261" t="str">
            <v>√</v>
          </cell>
        </row>
        <row r="261">
          <cell r="AK261">
            <v>25.5</v>
          </cell>
          <cell r="AL261">
            <v>0</v>
          </cell>
          <cell r="AM261">
            <v>0.5</v>
          </cell>
          <cell r="AN261">
            <v>0</v>
          </cell>
          <cell r="AO261">
            <v>0</v>
          </cell>
        </row>
        <row r="262">
          <cell r="E262" t="str">
            <v>下午</v>
          </cell>
          <cell r="F262" t="str">
            <v>√</v>
          </cell>
          <cell r="G262" t="str">
            <v>√</v>
          </cell>
          <cell r="H262" t="str">
            <v>Δ</v>
          </cell>
        </row>
        <row r="262">
          <cell r="J262" t="str">
            <v>√</v>
          </cell>
          <cell r="K262" t="str">
            <v>√</v>
          </cell>
          <cell r="L262" t="str">
            <v>√</v>
          </cell>
          <cell r="M262" t="str">
            <v>√</v>
          </cell>
          <cell r="N262" t="str">
            <v>√</v>
          </cell>
          <cell r="O262" t="str">
            <v>√</v>
          </cell>
        </row>
        <row r="262">
          <cell r="Q262" t="str">
            <v>√</v>
          </cell>
          <cell r="R262" t="str">
            <v>√</v>
          </cell>
          <cell r="S262" t="str">
            <v>√</v>
          </cell>
          <cell r="T262" t="str">
            <v>√</v>
          </cell>
          <cell r="U262" t="str">
            <v>√</v>
          </cell>
          <cell r="V262" t="str">
            <v>√</v>
          </cell>
        </row>
        <row r="262">
          <cell r="X262" t="str">
            <v>√</v>
          </cell>
          <cell r="Y262" t="str">
            <v>√</v>
          </cell>
          <cell r="Z262" t="str">
            <v>√</v>
          </cell>
          <cell r="AA262" t="str">
            <v>√</v>
          </cell>
          <cell r="AB262" t="str">
            <v>√</v>
          </cell>
          <cell r="AC262" t="str">
            <v>√</v>
          </cell>
        </row>
        <row r="262">
          <cell r="AE262" t="str">
            <v>√</v>
          </cell>
          <cell r="AF262" t="str">
            <v>√</v>
          </cell>
          <cell r="AG262" t="str">
            <v>√</v>
          </cell>
          <cell r="AH262" t="str">
            <v>√</v>
          </cell>
          <cell r="AI262" t="str">
            <v>√</v>
          </cell>
        </row>
        <row r="263">
          <cell r="E263" t="str">
            <v>加班</v>
          </cell>
        </row>
        <row r="264">
          <cell r="B264">
            <v>1699</v>
          </cell>
          <cell r="C264" t="str">
            <v>YONG SALEAP</v>
          </cell>
          <cell r="D264">
            <v>44586</v>
          </cell>
          <cell r="E264" t="str">
            <v>上午</v>
          </cell>
          <cell r="F264" t="str">
            <v>√</v>
          </cell>
          <cell r="G264" t="str">
            <v>√</v>
          </cell>
          <cell r="H264" t="str">
            <v>√</v>
          </cell>
        </row>
        <row r="264">
          <cell r="J264" t="str">
            <v>√</v>
          </cell>
          <cell r="K264" t="str">
            <v>√</v>
          </cell>
          <cell r="L264" t="str">
            <v>√</v>
          </cell>
          <cell r="M264" t="str">
            <v>√</v>
          </cell>
          <cell r="N264" t="str">
            <v>√</v>
          </cell>
          <cell r="O264" t="str">
            <v>√</v>
          </cell>
        </row>
        <row r="264">
          <cell r="Q264" t="str">
            <v>√</v>
          </cell>
          <cell r="R264" t="str">
            <v>√</v>
          </cell>
          <cell r="S264" t="str">
            <v>√</v>
          </cell>
          <cell r="T264" t="str">
            <v>√</v>
          </cell>
          <cell r="U264" t="str">
            <v>×</v>
          </cell>
          <cell r="V264" t="str">
            <v>√</v>
          </cell>
        </row>
        <row r="264">
          <cell r="X264" t="str">
            <v>√</v>
          </cell>
          <cell r="Y264" t="str">
            <v>√</v>
          </cell>
          <cell r="Z264" t="str">
            <v>√</v>
          </cell>
          <cell r="AA264" t="str">
            <v>√</v>
          </cell>
          <cell r="AB264" t="str">
            <v>√</v>
          </cell>
          <cell r="AC264" t="str">
            <v>√</v>
          </cell>
        </row>
        <row r="264">
          <cell r="AE264" t="str">
            <v>√</v>
          </cell>
          <cell r="AF264" t="str">
            <v>√</v>
          </cell>
          <cell r="AG264" t="str">
            <v>√</v>
          </cell>
          <cell r="AH264" t="str">
            <v>√</v>
          </cell>
          <cell r="AI264" t="str">
            <v>×</v>
          </cell>
        </row>
        <row r="264">
          <cell r="AK264">
            <v>24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</row>
        <row r="265">
          <cell r="E265" t="str">
            <v>下午</v>
          </cell>
          <cell r="F265" t="str">
            <v>√</v>
          </cell>
          <cell r="G265" t="str">
            <v>√</v>
          </cell>
          <cell r="H265" t="str">
            <v>√</v>
          </cell>
        </row>
        <row r="265">
          <cell r="J265" t="str">
            <v>√</v>
          </cell>
          <cell r="K265" t="str">
            <v>√</v>
          </cell>
          <cell r="L265" t="str">
            <v>√</v>
          </cell>
          <cell r="M265" t="str">
            <v>√</v>
          </cell>
          <cell r="N265" t="str">
            <v>√</v>
          </cell>
          <cell r="O265" t="str">
            <v>√</v>
          </cell>
        </row>
        <row r="265">
          <cell r="Q265" t="str">
            <v>√</v>
          </cell>
          <cell r="R265" t="str">
            <v>√</v>
          </cell>
          <cell r="S265" t="str">
            <v>√</v>
          </cell>
          <cell r="T265" t="str">
            <v>√</v>
          </cell>
          <cell r="U265" t="str">
            <v>×</v>
          </cell>
          <cell r="V265" t="str">
            <v>√</v>
          </cell>
        </row>
        <row r="265">
          <cell r="X265" t="str">
            <v>√</v>
          </cell>
          <cell r="Y265" t="str">
            <v>√</v>
          </cell>
          <cell r="Z265" t="str">
            <v>√</v>
          </cell>
          <cell r="AA265" t="str">
            <v>√</v>
          </cell>
          <cell r="AB265" t="str">
            <v>√</v>
          </cell>
          <cell r="AC265" t="str">
            <v>√</v>
          </cell>
        </row>
        <row r="265">
          <cell r="AE265" t="str">
            <v>√</v>
          </cell>
          <cell r="AF265" t="str">
            <v>√</v>
          </cell>
          <cell r="AG265" t="str">
            <v>√</v>
          </cell>
          <cell r="AH265" t="str">
            <v>√</v>
          </cell>
          <cell r="AI265" t="str">
            <v>×</v>
          </cell>
        </row>
        <row r="266">
          <cell r="E266" t="str">
            <v>加班</v>
          </cell>
        </row>
        <row r="267">
          <cell r="B267">
            <v>1700</v>
          </cell>
          <cell r="C267" t="str">
            <v>BOEURN NGORL</v>
          </cell>
          <cell r="D267">
            <v>44586</v>
          </cell>
          <cell r="E267" t="str">
            <v>上午</v>
          </cell>
          <cell r="F267" t="str">
            <v>√</v>
          </cell>
          <cell r="G267" t="str">
            <v>√</v>
          </cell>
          <cell r="H267" t="str">
            <v>√</v>
          </cell>
        </row>
        <row r="267">
          <cell r="J267" t="str">
            <v>√</v>
          </cell>
          <cell r="K267" t="str">
            <v>√</v>
          </cell>
          <cell r="L267" t="str">
            <v>√</v>
          </cell>
          <cell r="M267" t="str">
            <v>√</v>
          </cell>
          <cell r="N267" t="str">
            <v>√</v>
          </cell>
          <cell r="O267" t="str">
            <v>√</v>
          </cell>
        </row>
        <row r="267">
          <cell r="Q267" t="str">
            <v>√</v>
          </cell>
          <cell r="R267" t="str">
            <v>√</v>
          </cell>
          <cell r="S267" t="str">
            <v>√</v>
          </cell>
          <cell r="T267" t="str">
            <v>√</v>
          </cell>
          <cell r="U267" t="str">
            <v>√</v>
          </cell>
          <cell r="V267" t="str">
            <v>√</v>
          </cell>
        </row>
        <row r="267">
          <cell r="X267" t="str">
            <v>√</v>
          </cell>
          <cell r="Y267" t="str">
            <v>√</v>
          </cell>
          <cell r="Z267" t="str">
            <v>√</v>
          </cell>
          <cell r="AA267" t="str">
            <v>√</v>
          </cell>
          <cell r="AB267" t="str">
            <v>√</v>
          </cell>
          <cell r="AC267" t="str">
            <v>√</v>
          </cell>
        </row>
        <row r="267">
          <cell r="AE267" t="str">
            <v>√</v>
          </cell>
          <cell r="AF267" t="str">
            <v>√</v>
          </cell>
          <cell r="AG267" t="str">
            <v>√</v>
          </cell>
          <cell r="AH267" t="str">
            <v>√</v>
          </cell>
          <cell r="AI267" t="str">
            <v>√</v>
          </cell>
        </row>
        <row r="267">
          <cell r="AK267">
            <v>26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</row>
        <row r="268">
          <cell r="E268" t="str">
            <v>下午</v>
          </cell>
          <cell r="F268" t="str">
            <v>√</v>
          </cell>
          <cell r="G268" t="str">
            <v>√</v>
          </cell>
          <cell r="H268" t="str">
            <v>√</v>
          </cell>
        </row>
        <row r="268">
          <cell r="J268" t="str">
            <v>√</v>
          </cell>
          <cell r="K268" t="str">
            <v>√</v>
          </cell>
          <cell r="L268" t="str">
            <v>√</v>
          </cell>
          <cell r="M268" t="str">
            <v>√</v>
          </cell>
          <cell r="N268" t="str">
            <v>√</v>
          </cell>
          <cell r="O268" t="str">
            <v>√</v>
          </cell>
        </row>
        <row r="268">
          <cell r="Q268" t="str">
            <v>√</v>
          </cell>
          <cell r="R268" t="str">
            <v>√</v>
          </cell>
          <cell r="S268" t="str">
            <v>√</v>
          </cell>
          <cell r="T268" t="str">
            <v>√</v>
          </cell>
          <cell r="U268" t="str">
            <v>√</v>
          </cell>
          <cell r="V268" t="str">
            <v>√</v>
          </cell>
        </row>
        <row r="268">
          <cell r="X268" t="str">
            <v>√</v>
          </cell>
          <cell r="Y268" t="str">
            <v>√</v>
          </cell>
          <cell r="Z268" t="str">
            <v>√</v>
          </cell>
          <cell r="AA268" t="str">
            <v>√</v>
          </cell>
          <cell r="AB268" t="str">
            <v>√</v>
          </cell>
          <cell r="AC268" t="str">
            <v>√</v>
          </cell>
        </row>
        <row r="268">
          <cell r="AE268" t="str">
            <v>√</v>
          </cell>
          <cell r="AF268" t="str">
            <v>√</v>
          </cell>
          <cell r="AG268" t="str">
            <v>√</v>
          </cell>
          <cell r="AH268" t="str">
            <v>√</v>
          </cell>
          <cell r="AI268" t="str">
            <v>√</v>
          </cell>
        </row>
        <row r="269">
          <cell r="E269" t="str">
            <v>加班</v>
          </cell>
        </row>
        <row r="270">
          <cell r="B270">
            <v>1707</v>
          </cell>
          <cell r="C270" t="str">
            <v>CHHIEMPHALY KHAKNISRN</v>
          </cell>
          <cell r="D270">
            <v>44586</v>
          </cell>
          <cell r="E270" t="str">
            <v>上午</v>
          </cell>
          <cell r="F270" t="str">
            <v>√</v>
          </cell>
          <cell r="G270" t="str">
            <v>√</v>
          </cell>
          <cell r="H270" t="str">
            <v>√</v>
          </cell>
        </row>
        <row r="270">
          <cell r="J270" t="str">
            <v>√</v>
          </cell>
          <cell r="K270" t="str">
            <v>√</v>
          </cell>
          <cell r="L270" t="str">
            <v>√</v>
          </cell>
          <cell r="M270" t="str">
            <v>√</v>
          </cell>
          <cell r="N270" t="str">
            <v>√</v>
          </cell>
          <cell r="O270" t="str">
            <v>√</v>
          </cell>
        </row>
        <row r="270">
          <cell r="Q270" t="str">
            <v>√</v>
          </cell>
          <cell r="R270" t="str">
            <v>√</v>
          </cell>
          <cell r="S270" t="str">
            <v>√</v>
          </cell>
          <cell r="T270" t="str">
            <v>√</v>
          </cell>
          <cell r="U270" t="str">
            <v>√</v>
          </cell>
          <cell r="V270" t="str">
            <v>√</v>
          </cell>
        </row>
        <row r="270">
          <cell r="X270" t="str">
            <v>√</v>
          </cell>
          <cell r="Y270" t="str">
            <v>√</v>
          </cell>
          <cell r="Z270" t="str">
            <v>√</v>
          </cell>
          <cell r="AA270" t="str">
            <v>√</v>
          </cell>
          <cell r="AB270" t="str">
            <v>√</v>
          </cell>
          <cell r="AC270" t="str">
            <v>√</v>
          </cell>
        </row>
        <row r="270">
          <cell r="AE270" t="str">
            <v>√</v>
          </cell>
          <cell r="AF270" t="str">
            <v>√</v>
          </cell>
          <cell r="AG270" t="str">
            <v>√</v>
          </cell>
          <cell r="AH270" t="str">
            <v>√</v>
          </cell>
          <cell r="AI270" t="str">
            <v>√</v>
          </cell>
        </row>
        <row r="270">
          <cell r="AK270">
            <v>25.5</v>
          </cell>
          <cell r="AL270">
            <v>0</v>
          </cell>
          <cell r="AM270">
            <v>0.5</v>
          </cell>
          <cell r="AN270">
            <v>0</v>
          </cell>
          <cell r="AO270">
            <v>0</v>
          </cell>
        </row>
        <row r="271">
          <cell r="E271" t="str">
            <v>下午</v>
          </cell>
          <cell r="F271" t="str">
            <v>√</v>
          </cell>
          <cell r="G271" t="str">
            <v>√</v>
          </cell>
          <cell r="H271" t="str">
            <v>√</v>
          </cell>
        </row>
        <row r="271">
          <cell r="J271" t="str">
            <v>√</v>
          </cell>
          <cell r="K271" t="str">
            <v>√</v>
          </cell>
          <cell r="L271" t="str">
            <v>Δ</v>
          </cell>
          <cell r="M271" t="str">
            <v>√</v>
          </cell>
          <cell r="N271" t="str">
            <v>√</v>
          </cell>
          <cell r="O271" t="str">
            <v>√</v>
          </cell>
        </row>
        <row r="271">
          <cell r="Q271" t="str">
            <v>√</v>
          </cell>
          <cell r="R271" t="str">
            <v>√</v>
          </cell>
          <cell r="S271" t="str">
            <v>√</v>
          </cell>
          <cell r="T271" t="str">
            <v>√</v>
          </cell>
          <cell r="U271" t="str">
            <v>√</v>
          </cell>
          <cell r="V271" t="str">
            <v>√</v>
          </cell>
        </row>
        <row r="271">
          <cell r="X271" t="str">
            <v>√</v>
          </cell>
          <cell r="Y271" t="str">
            <v>√</v>
          </cell>
          <cell r="Z271" t="str">
            <v>√</v>
          </cell>
          <cell r="AA271" t="str">
            <v>√</v>
          </cell>
          <cell r="AB271" t="str">
            <v>√</v>
          </cell>
          <cell r="AC271" t="str">
            <v>√</v>
          </cell>
        </row>
        <row r="271">
          <cell r="AE271" t="str">
            <v>√</v>
          </cell>
          <cell r="AF271" t="str">
            <v>√</v>
          </cell>
          <cell r="AG271" t="str">
            <v>√</v>
          </cell>
          <cell r="AH271" t="str">
            <v>√</v>
          </cell>
          <cell r="AI271" t="str">
            <v>√</v>
          </cell>
        </row>
        <row r="272">
          <cell r="E272" t="str">
            <v>加班</v>
          </cell>
        </row>
        <row r="273">
          <cell r="B273">
            <v>1708</v>
          </cell>
          <cell r="C273" t="str">
            <v>KONG DAVUTH</v>
          </cell>
          <cell r="D273">
            <v>44586</v>
          </cell>
          <cell r="E273" t="str">
            <v>上午</v>
          </cell>
          <cell r="F273" t="str">
            <v>√</v>
          </cell>
          <cell r="G273" t="str">
            <v>√</v>
          </cell>
          <cell r="H273" t="str">
            <v>√</v>
          </cell>
        </row>
        <row r="273">
          <cell r="J273" t="str">
            <v>√</v>
          </cell>
          <cell r="K273" t="str">
            <v>√</v>
          </cell>
          <cell r="L273" t="str">
            <v>√</v>
          </cell>
          <cell r="M273" t="str">
            <v>√</v>
          </cell>
          <cell r="N273" t="str">
            <v>√</v>
          </cell>
          <cell r="O273" t="str">
            <v>√</v>
          </cell>
        </row>
        <row r="273">
          <cell r="Q273" t="str">
            <v>√</v>
          </cell>
          <cell r="R273" t="str">
            <v>√</v>
          </cell>
          <cell r="S273" t="str">
            <v>√</v>
          </cell>
          <cell r="T273" t="str">
            <v>√</v>
          </cell>
          <cell r="U273" t="str">
            <v>√</v>
          </cell>
          <cell r="V273" t="str">
            <v>√</v>
          </cell>
        </row>
        <row r="273">
          <cell r="X273" t="str">
            <v>√</v>
          </cell>
          <cell r="Y273" t="str">
            <v>√</v>
          </cell>
          <cell r="Z273" t="str">
            <v>√</v>
          </cell>
          <cell r="AA273" t="str">
            <v>√</v>
          </cell>
          <cell r="AB273" t="str">
            <v>√</v>
          </cell>
          <cell r="AC273" t="str">
            <v>√</v>
          </cell>
        </row>
        <row r="273">
          <cell r="AE273" t="str">
            <v>√</v>
          </cell>
          <cell r="AF273" t="str">
            <v>√</v>
          </cell>
          <cell r="AG273" t="str">
            <v>√</v>
          </cell>
          <cell r="AH273" t="str">
            <v>√</v>
          </cell>
          <cell r="AI273" t="str">
            <v>√</v>
          </cell>
        </row>
        <row r="273">
          <cell r="AK273">
            <v>26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</row>
        <row r="274">
          <cell r="E274" t="str">
            <v>下午</v>
          </cell>
          <cell r="F274" t="str">
            <v>√</v>
          </cell>
          <cell r="G274" t="str">
            <v>√</v>
          </cell>
          <cell r="H274" t="str">
            <v>√</v>
          </cell>
        </row>
        <row r="274">
          <cell r="J274" t="str">
            <v>√</v>
          </cell>
          <cell r="K274" t="str">
            <v>√</v>
          </cell>
          <cell r="L274" t="str">
            <v>√</v>
          </cell>
          <cell r="M274" t="str">
            <v>√</v>
          </cell>
          <cell r="N274" t="str">
            <v>√</v>
          </cell>
          <cell r="O274" t="str">
            <v>√</v>
          </cell>
        </row>
        <row r="274">
          <cell r="Q274" t="str">
            <v>√</v>
          </cell>
          <cell r="R274" t="str">
            <v>√</v>
          </cell>
          <cell r="S274" t="str">
            <v>√</v>
          </cell>
          <cell r="T274" t="str">
            <v>√</v>
          </cell>
          <cell r="U274" t="str">
            <v>√</v>
          </cell>
          <cell r="V274" t="str">
            <v>√</v>
          </cell>
        </row>
        <row r="274">
          <cell r="X274" t="str">
            <v>√</v>
          </cell>
          <cell r="Y274" t="str">
            <v>√</v>
          </cell>
          <cell r="Z274" t="str">
            <v>√</v>
          </cell>
          <cell r="AA274" t="str">
            <v>√</v>
          </cell>
          <cell r="AB274" t="str">
            <v>√</v>
          </cell>
          <cell r="AC274" t="str">
            <v>√</v>
          </cell>
        </row>
        <row r="274">
          <cell r="AE274" t="str">
            <v>√</v>
          </cell>
          <cell r="AF274" t="str">
            <v>√</v>
          </cell>
          <cell r="AG274" t="str">
            <v>√</v>
          </cell>
          <cell r="AH274" t="str">
            <v>√</v>
          </cell>
          <cell r="AI274" t="str">
            <v>√</v>
          </cell>
        </row>
        <row r="275">
          <cell r="E275" t="str">
            <v>加班</v>
          </cell>
        </row>
        <row r="276">
          <cell r="B276">
            <v>1720</v>
          </cell>
          <cell r="C276" t="str">
            <v>CHHEB SINET</v>
          </cell>
          <cell r="D276">
            <v>44587</v>
          </cell>
          <cell r="E276" t="str">
            <v>上午</v>
          </cell>
          <cell r="F276" t="str">
            <v>√</v>
          </cell>
          <cell r="G276" t="str">
            <v>√</v>
          </cell>
          <cell r="H276" t="str">
            <v>√</v>
          </cell>
        </row>
        <row r="276">
          <cell r="J276" t="str">
            <v>√</v>
          </cell>
          <cell r="K276" t="str">
            <v>√</v>
          </cell>
          <cell r="L276" t="str">
            <v>√</v>
          </cell>
          <cell r="M276" t="str">
            <v>√</v>
          </cell>
          <cell r="N276" t="str">
            <v>√</v>
          </cell>
          <cell r="O276" t="str">
            <v>√</v>
          </cell>
        </row>
        <row r="276">
          <cell r="Q276" t="str">
            <v>√</v>
          </cell>
          <cell r="R276" t="str">
            <v>×</v>
          </cell>
          <cell r="S276" t="str">
            <v>√</v>
          </cell>
          <cell r="T276" t="str">
            <v>√</v>
          </cell>
          <cell r="U276" t="str">
            <v>√</v>
          </cell>
          <cell r="V276" t="str">
            <v>√</v>
          </cell>
        </row>
        <row r="276">
          <cell r="X276" t="str">
            <v>√</v>
          </cell>
          <cell r="Y276" t="str">
            <v>√</v>
          </cell>
          <cell r="Z276" t="str">
            <v>√</v>
          </cell>
          <cell r="AA276" t="str">
            <v>√</v>
          </cell>
          <cell r="AB276" t="str">
            <v>√</v>
          </cell>
          <cell r="AC276" t="str">
            <v>√</v>
          </cell>
        </row>
        <row r="276">
          <cell r="AE276" t="str">
            <v>√</v>
          </cell>
          <cell r="AF276" t="str">
            <v>√</v>
          </cell>
          <cell r="AG276" t="str">
            <v>√</v>
          </cell>
          <cell r="AH276" t="str">
            <v>√</v>
          </cell>
          <cell r="AI276" t="str">
            <v>√</v>
          </cell>
        </row>
        <row r="276">
          <cell r="AK276">
            <v>24.75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</row>
        <row r="277">
          <cell r="E277" t="str">
            <v>下午</v>
          </cell>
          <cell r="F277" t="str">
            <v>√</v>
          </cell>
          <cell r="G277" t="str">
            <v>√</v>
          </cell>
          <cell r="H277" t="str">
            <v>√</v>
          </cell>
        </row>
        <row r="277">
          <cell r="J277" t="str">
            <v>√</v>
          </cell>
          <cell r="K277" t="str">
            <v>√</v>
          </cell>
          <cell r="L277" t="str">
            <v>√</v>
          </cell>
          <cell r="M277" t="str">
            <v>√</v>
          </cell>
          <cell r="N277" t="str">
            <v>√</v>
          </cell>
        </row>
        <row r="277">
          <cell r="Q277" t="str">
            <v>√</v>
          </cell>
          <cell r="R277" t="str">
            <v>×</v>
          </cell>
          <cell r="S277" t="str">
            <v>√</v>
          </cell>
          <cell r="T277" t="str">
            <v>√</v>
          </cell>
          <cell r="U277" t="str">
            <v>√</v>
          </cell>
          <cell r="V277" t="str">
            <v>√</v>
          </cell>
        </row>
        <row r="277">
          <cell r="X277" t="str">
            <v>√</v>
          </cell>
          <cell r="Y277" t="str">
            <v>√</v>
          </cell>
          <cell r="Z277" t="str">
            <v>√</v>
          </cell>
          <cell r="AA277" t="str">
            <v>√</v>
          </cell>
          <cell r="AB277" t="str">
            <v>√</v>
          </cell>
          <cell r="AC277" t="str">
            <v>√</v>
          </cell>
        </row>
        <row r="277">
          <cell r="AE277" t="str">
            <v>√</v>
          </cell>
          <cell r="AF277" t="str">
            <v>√</v>
          </cell>
          <cell r="AG277" t="str">
            <v>√</v>
          </cell>
          <cell r="AH277" t="str">
            <v>√</v>
          </cell>
          <cell r="AI277" t="str">
            <v>√</v>
          </cell>
        </row>
        <row r="278">
          <cell r="E278" t="str">
            <v>加班</v>
          </cell>
        </row>
        <row r="279">
          <cell r="B279">
            <v>1739</v>
          </cell>
          <cell r="C279" t="str">
            <v>KOP SREYNA</v>
          </cell>
          <cell r="D279">
            <v>44589</v>
          </cell>
          <cell r="E279" t="str">
            <v>上午</v>
          </cell>
          <cell r="F279" t="str">
            <v>√</v>
          </cell>
          <cell r="G279" t="str">
            <v>√</v>
          </cell>
          <cell r="H279" t="str">
            <v>√</v>
          </cell>
        </row>
        <row r="279">
          <cell r="J279" t="str">
            <v>√</v>
          </cell>
          <cell r="K279" t="str">
            <v>√</v>
          </cell>
          <cell r="L279" t="str">
            <v>√</v>
          </cell>
          <cell r="M279" t="str">
            <v>√</v>
          </cell>
          <cell r="N279" t="str">
            <v>√</v>
          </cell>
          <cell r="O279" t="str">
            <v>√</v>
          </cell>
        </row>
        <row r="279">
          <cell r="Q279" t="str">
            <v>√</v>
          </cell>
          <cell r="R279" t="str">
            <v>√</v>
          </cell>
          <cell r="S279" t="str">
            <v>√</v>
          </cell>
          <cell r="T279" t="str">
            <v>√</v>
          </cell>
          <cell r="U279" t="str">
            <v>√</v>
          </cell>
          <cell r="V279" t="str">
            <v>√</v>
          </cell>
        </row>
        <row r="279">
          <cell r="X279" t="str">
            <v>√</v>
          </cell>
          <cell r="Y279" t="str">
            <v>√</v>
          </cell>
          <cell r="Z279" t="str">
            <v>√</v>
          </cell>
          <cell r="AA279" t="str">
            <v>√</v>
          </cell>
          <cell r="AB279" t="str">
            <v>√</v>
          </cell>
          <cell r="AC279" t="str">
            <v>√</v>
          </cell>
        </row>
        <row r="279">
          <cell r="AE279" t="str">
            <v>√</v>
          </cell>
          <cell r="AF279" t="str">
            <v>√</v>
          </cell>
          <cell r="AG279" t="str">
            <v>√</v>
          </cell>
          <cell r="AH279" t="str">
            <v>√</v>
          </cell>
          <cell r="AI279" t="str">
            <v>√</v>
          </cell>
        </row>
        <row r="279">
          <cell r="AK279">
            <v>26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E280" t="str">
            <v>下午</v>
          </cell>
          <cell r="F280" t="str">
            <v>√</v>
          </cell>
          <cell r="G280" t="str">
            <v>√</v>
          </cell>
          <cell r="H280" t="str">
            <v>√</v>
          </cell>
        </row>
        <row r="280">
          <cell r="J280" t="str">
            <v>√</v>
          </cell>
          <cell r="K280" t="str">
            <v>√</v>
          </cell>
          <cell r="L280" t="str">
            <v>√</v>
          </cell>
          <cell r="M280" t="str">
            <v>√</v>
          </cell>
          <cell r="N280" t="str">
            <v>√</v>
          </cell>
          <cell r="O280" t="str">
            <v>√</v>
          </cell>
        </row>
        <row r="280">
          <cell r="Q280" t="str">
            <v>√</v>
          </cell>
          <cell r="R280" t="str">
            <v>√</v>
          </cell>
          <cell r="S280" t="str">
            <v>√</v>
          </cell>
          <cell r="T280" t="str">
            <v>√</v>
          </cell>
          <cell r="U280" t="str">
            <v>√</v>
          </cell>
          <cell r="V280" t="str">
            <v>√</v>
          </cell>
        </row>
        <row r="280">
          <cell r="X280" t="str">
            <v>√</v>
          </cell>
          <cell r="Y280" t="str">
            <v>√</v>
          </cell>
          <cell r="Z280" t="str">
            <v>√</v>
          </cell>
          <cell r="AA280" t="str">
            <v>√</v>
          </cell>
          <cell r="AB280" t="str">
            <v>√</v>
          </cell>
          <cell r="AC280" t="str">
            <v>√</v>
          </cell>
        </row>
        <row r="280">
          <cell r="AE280" t="str">
            <v>√</v>
          </cell>
          <cell r="AF280" t="str">
            <v>√</v>
          </cell>
          <cell r="AG280" t="str">
            <v>√</v>
          </cell>
          <cell r="AH280" t="str">
            <v>√</v>
          </cell>
          <cell r="AI280" t="str">
            <v>√</v>
          </cell>
        </row>
        <row r="281">
          <cell r="E281" t="str">
            <v>加班</v>
          </cell>
        </row>
        <row r="282">
          <cell r="B282">
            <v>1722</v>
          </cell>
          <cell r="C282" t="str">
            <v>KHIEV PISET</v>
          </cell>
          <cell r="D282">
            <v>44587</v>
          </cell>
          <cell r="E282" t="str">
            <v>上午</v>
          </cell>
          <cell r="F282" t="str">
            <v>√</v>
          </cell>
          <cell r="G282" t="str">
            <v>√</v>
          </cell>
          <cell r="H282" t="str">
            <v>√</v>
          </cell>
        </row>
        <row r="282">
          <cell r="J282" t="str">
            <v>√</v>
          </cell>
          <cell r="K282" t="str">
            <v>√</v>
          </cell>
          <cell r="L282" t="str">
            <v>√</v>
          </cell>
          <cell r="M282" t="str">
            <v>√</v>
          </cell>
          <cell r="N282" t="str">
            <v>√</v>
          </cell>
          <cell r="O282" t="str">
            <v>√</v>
          </cell>
        </row>
        <row r="282">
          <cell r="Q282" t="str">
            <v>√</v>
          </cell>
          <cell r="R282" t="str">
            <v>√</v>
          </cell>
          <cell r="S282" t="str">
            <v>√</v>
          </cell>
          <cell r="T282" t="str">
            <v>√</v>
          </cell>
          <cell r="U282" t="str">
            <v>√</v>
          </cell>
          <cell r="V282" t="str">
            <v>＋</v>
          </cell>
        </row>
        <row r="282">
          <cell r="X282" t="str">
            <v>√</v>
          </cell>
          <cell r="Y282" t="str">
            <v>√</v>
          </cell>
          <cell r="Z282" t="str">
            <v>√</v>
          </cell>
          <cell r="AA282" t="str">
            <v>√</v>
          </cell>
          <cell r="AB282" t="str">
            <v>√</v>
          </cell>
          <cell r="AC282" t="str">
            <v>√</v>
          </cell>
        </row>
        <row r="282">
          <cell r="AE282" t="str">
            <v>√</v>
          </cell>
          <cell r="AF282" t="str">
            <v>√</v>
          </cell>
          <cell r="AG282" t="str">
            <v>√</v>
          </cell>
          <cell r="AH282" t="str">
            <v>√</v>
          </cell>
          <cell r="AI282" t="str">
            <v>√</v>
          </cell>
        </row>
        <row r="282">
          <cell r="AK282">
            <v>25</v>
          </cell>
          <cell r="AL282">
            <v>0</v>
          </cell>
          <cell r="AM282">
            <v>0</v>
          </cell>
          <cell r="AN282">
            <v>1</v>
          </cell>
          <cell r="AO282">
            <v>0</v>
          </cell>
        </row>
        <row r="283">
          <cell r="E283" t="str">
            <v>下午</v>
          </cell>
          <cell r="F283" t="str">
            <v>√</v>
          </cell>
          <cell r="G283" t="str">
            <v>√</v>
          </cell>
          <cell r="H283" t="str">
            <v>√</v>
          </cell>
        </row>
        <row r="283">
          <cell r="J283" t="str">
            <v>√</v>
          </cell>
          <cell r="K283" t="str">
            <v>√</v>
          </cell>
          <cell r="L283" t="str">
            <v>√</v>
          </cell>
          <cell r="M283" t="str">
            <v>√</v>
          </cell>
          <cell r="N283" t="str">
            <v>√</v>
          </cell>
          <cell r="O283" t="str">
            <v>√</v>
          </cell>
        </row>
        <row r="283">
          <cell r="Q283" t="str">
            <v>√</v>
          </cell>
          <cell r="R283" t="str">
            <v>√</v>
          </cell>
          <cell r="S283" t="str">
            <v>√</v>
          </cell>
          <cell r="T283" t="str">
            <v>√</v>
          </cell>
          <cell r="U283" t="str">
            <v>√</v>
          </cell>
          <cell r="V283" t="str">
            <v>＋</v>
          </cell>
        </row>
        <row r="283">
          <cell r="X283" t="str">
            <v>√</v>
          </cell>
          <cell r="Y283" t="str">
            <v>√</v>
          </cell>
          <cell r="Z283" t="str">
            <v>√</v>
          </cell>
          <cell r="AA283" t="str">
            <v>√</v>
          </cell>
          <cell r="AB283" t="str">
            <v>√</v>
          </cell>
          <cell r="AC283" t="str">
            <v>√</v>
          </cell>
        </row>
        <row r="283">
          <cell r="AE283" t="str">
            <v>√</v>
          </cell>
          <cell r="AF283" t="str">
            <v>√</v>
          </cell>
          <cell r="AG283" t="str">
            <v>√</v>
          </cell>
          <cell r="AH283" t="str">
            <v>√</v>
          </cell>
          <cell r="AI283" t="str">
            <v>√</v>
          </cell>
        </row>
        <row r="284">
          <cell r="E284" t="str">
            <v>加班</v>
          </cell>
        </row>
        <row r="285">
          <cell r="B285">
            <v>1732</v>
          </cell>
          <cell r="C285" t="str">
            <v>SOME NYSA</v>
          </cell>
          <cell r="D285">
            <v>44589</v>
          </cell>
          <cell r="E285" t="str">
            <v>上午</v>
          </cell>
          <cell r="F285" t="str">
            <v>√</v>
          </cell>
          <cell r="G285" t="str">
            <v>√</v>
          </cell>
          <cell r="H285" t="str">
            <v>√</v>
          </cell>
        </row>
        <row r="285">
          <cell r="J285" t="str">
            <v>√</v>
          </cell>
          <cell r="K285" t="str">
            <v>√</v>
          </cell>
          <cell r="L285" t="str">
            <v>√</v>
          </cell>
          <cell r="M285" t="str">
            <v>√</v>
          </cell>
          <cell r="N285" t="str">
            <v>√</v>
          </cell>
          <cell r="O285" t="str">
            <v>√</v>
          </cell>
        </row>
        <row r="285">
          <cell r="Q285" t="str">
            <v>√</v>
          </cell>
          <cell r="R285" t="str">
            <v>√</v>
          </cell>
          <cell r="S285" t="str">
            <v>√</v>
          </cell>
          <cell r="T285" t="str">
            <v>√</v>
          </cell>
          <cell r="U285" t="str">
            <v>√</v>
          </cell>
          <cell r="V285" t="str">
            <v>√</v>
          </cell>
        </row>
        <row r="285">
          <cell r="X285" t="str">
            <v>√</v>
          </cell>
          <cell r="Y285" t="str">
            <v>√</v>
          </cell>
          <cell r="Z285" t="str">
            <v>×</v>
          </cell>
          <cell r="AA285" t="str">
            <v>√</v>
          </cell>
          <cell r="AB285" t="str">
            <v>√</v>
          </cell>
          <cell r="AC285" t="str">
            <v>√</v>
          </cell>
        </row>
        <row r="285">
          <cell r="AE285" t="str">
            <v>√</v>
          </cell>
          <cell r="AF285" t="str">
            <v>√</v>
          </cell>
          <cell r="AG285" t="str">
            <v>√</v>
          </cell>
          <cell r="AH285" t="str">
            <v>√</v>
          </cell>
          <cell r="AI285" t="str">
            <v>√</v>
          </cell>
        </row>
        <row r="285">
          <cell r="AK285">
            <v>24.5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E286" t="str">
            <v>下午</v>
          </cell>
          <cell r="F286" t="str">
            <v>√</v>
          </cell>
          <cell r="G286" t="str">
            <v>√</v>
          </cell>
          <cell r="H286" t="str">
            <v>√</v>
          </cell>
        </row>
        <row r="286">
          <cell r="J286" t="str">
            <v>√</v>
          </cell>
          <cell r="K286" t="str">
            <v>√</v>
          </cell>
          <cell r="L286" t="str">
            <v>√</v>
          </cell>
          <cell r="M286" t="str">
            <v>√</v>
          </cell>
          <cell r="N286" t="str">
            <v>√</v>
          </cell>
          <cell r="O286" t="str">
            <v>√</v>
          </cell>
        </row>
        <row r="286">
          <cell r="Q286" t="str">
            <v>√</v>
          </cell>
          <cell r="R286" t="str">
            <v>√</v>
          </cell>
          <cell r="S286" t="str">
            <v>√</v>
          </cell>
          <cell r="T286" t="str">
            <v>√</v>
          </cell>
          <cell r="U286" t="str">
            <v>√</v>
          </cell>
          <cell r="V286" t="str">
            <v>√</v>
          </cell>
        </row>
        <row r="286">
          <cell r="X286" t="str">
            <v>√</v>
          </cell>
          <cell r="Y286" t="str">
            <v>×</v>
          </cell>
          <cell r="Z286" t="str">
            <v>×</v>
          </cell>
          <cell r="AA286" t="str">
            <v>√</v>
          </cell>
          <cell r="AB286" t="str">
            <v>√</v>
          </cell>
          <cell r="AC286" t="str">
            <v>√</v>
          </cell>
        </row>
        <row r="286">
          <cell r="AE286" t="str">
            <v>√</v>
          </cell>
          <cell r="AF286" t="str">
            <v>√</v>
          </cell>
          <cell r="AG286" t="str">
            <v>√</v>
          </cell>
          <cell r="AH286" t="str">
            <v>√</v>
          </cell>
          <cell r="AI286" t="str">
            <v>√</v>
          </cell>
        </row>
        <row r="287">
          <cell r="E287" t="str">
            <v>加班</v>
          </cell>
        </row>
        <row r="288">
          <cell r="B288">
            <v>1768</v>
          </cell>
          <cell r="C288" t="str">
            <v>RATH SOKHEA</v>
          </cell>
          <cell r="D288">
            <v>44594</v>
          </cell>
          <cell r="E288" t="str">
            <v>上午</v>
          </cell>
          <cell r="F288" t="str">
            <v>√</v>
          </cell>
          <cell r="G288" t="str">
            <v>√</v>
          </cell>
          <cell r="H288" t="str">
            <v>√</v>
          </cell>
        </row>
        <row r="288">
          <cell r="J288" t="str">
            <v>√</v>
          </cell>
          <cell r="K288" t="str">
            <v>√</v>
          </cell>
          <cell r="L288" t="str">
            <v>√</v>
          </cell>
          <cell r="M288" t="str">
            <v>√</v>
          </cell>
          <cell r="N288" t="str">
            <v>√</v>
          </cell>
          <cell r="O288" t="str">
            <v>√</v>
          </cell>
        </row>
        <row r="288">
          <cell r="Q288" t="str">
            <v>√</v>
          </cell>
          <cell r="R288" t="str">
            <v>√</v>
          </cell>
          <cell r="S288" t="str">
            <v>√</v>
          </cell>
          <cell r="T288" t="str">
            <v>√</v>
          </cell>
          <cell r="U288" t="str">
            <v>√</v>
          </cell>
          <cell r="V288" t="str">
            <v>√</v>
          </cell>
        </row>
        <row r="288">
          <cell r="X288" t="str">
            <v>√</v>
          </cell>
          <cell r="Y288" t="str">
            <v>√</v>
          </cell>
          <cell r="Z288" t="str">
            <v>√</v>
          </cell>
          <cell r="AA288" t="str">
            <v>√</v>
          </cell>
          <cell r="AB288" t="str">
            <v>√</v>
          </cell>
          <cell r="AC288" t="str">
            <v>√</v>
          </cell>
        </row>
        <row r="288">
          <cell r="AE288" t="str">
            <v>√</v>
          </cell>
          <cell r="AF288" t="str">
            <v>√</v>
          </cell>
          <cell r="AG288" t="str">
            <v>√</v>
          </cell>
          <cell r="AH288" t="str">
            <v>√</v>
          </cell>
          <cell r="AI288" t="str">
            <v>√</v>
          </cell>
        </row>
        <row r="288">
          <cell r="AK288">
            <v>26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</row>
        <row r="289">
          <cell r="E289" t="str">
            <v>下午</v>
          </cell>
          <cell r="F289" t="str">
            <v>√</v>
          </cell>
          <cell r="G289" t="str">
            <v>√</v>
          </cell>
          <cell r="H289" t="str">
            <v>√</v>
          </cell>
        </row>
        <row r="289">
          <cell r="J289" t="str">
            <v>√</v>
          </cell>
          <cell r="K289" t="str">
            <v>√</v>
          </cell>
          <cell r="L289" t="str">
            <v>√</v>
          </cell>
          <cell r="M289" t="str">
            <v>√</v>
          </cell>
          <cell r="N289" t="str">
            <v>√</v>
          </cell>
          <cell r="O289" t="str">
            <v>√</v>
          </cell>
        </row>
        <row r="289">
          <cell r="Q289" t="str">
            <v>√</v>
          </cell>
          <cell r="R289" t="str">
            <v>√</v>
          </cell>
          <cell r="S289" t="str">
            <v>√</v>
          </cell>
          <cell r="T289" t="str">
            <v>√</v>
          </cell>
          <cell r="U289" t="str">
            <v>√</v>
          </cell>
          <cell r="V289" t="str">
            <v>√</v>
          </cell>
        </row>
        <row r="289">
          <cell r="X289" t="str">
            <v>√</v>
          </cell>
          <cell r="Y289" t="str">
            <v>√</v>
          </cell>
          <cell r="Z289" t="str">
            <v>√</v>
          </cell>
          <cell r="AA289" t="str">
            <v>√</v>
          </cell>
          <cell r="AB289" t="str">
            <v>√</v>
          </cell>
          <cell r="AC289" t="str">
            <v>√</v>
          </cell>
        </row>
        <row r="289">
          <cell r="AE289" t="str">
            <v>√</v>
          </cell>
          <cell r="AF289" t="str">
            <v>√</v>
          </cell>
          <cell r="AG289" t="str">
            <v>√</v>
          </cell>
          <cell r="AH289" t="str">
            <v>√</v>
          </cell>
          <cell r="AI289" t="str">
            <v>√</v>
          </cell>
        </row>
        <row r="290">
          <cell r="E290" t="str">
            <v>加班</v>
          </cell>
        </row>
        <row r="291">
          <cell r="B291">
            <v>1769</v>
          </cell>
          <cell r="C291" t="str">
            <v>YOEM BOREY</v>
          </cell>
          <cell r="D291">
            <v>44594</v>
          </cell>
          <cell r="E291" t="str">
            <v>上午</v>
          </cell>
          <cell r="F291" t="str">
            <v>√</v>
          </cell>
          <cell r="G291" t="str">
            <v>√</v>
          </cell>
          <cell r="H291" t="str">
            <v>√</v>
          </cell>
        </row>
        <row r="291">
          <cell r="J291" t="str">
            <v>√</v>
          </cell>
          <cell r="K291" t="str">
            <v>√</v>
          </cell>
          <cell r="L291" t="str">
            <v>√</v>
          </cell>
          <cell r="M291" t="str">
            <v>√</v>
          </cell>
          <cell r="N291" t="str">
            <v>√</v>
          </cell>
          <cell r="O291" t="str">
            <v>√</v>
          </cell>
        </row>
        <row r="291">
          <cell r="Q291" t="str">
            <v>√</v>
          </cell>
          <cell r="R291" t="str">
            <v>√</v>
          </cell>
          <cell r="S291" t="str">
            <v>√</v>
          </cell>
          <cell r="T291" t="str">
            <v>√</v>
          </cell>
          <cell r="U291" t="str">
            <v>√</v>
          </cell>
          <cell r="V291" t="str">
            <v>√</v>
          </cell>
        </row>
        <row r="291">
          <cell r="X291" t="str">
            <v>√</v>
          </cell>
          <cell r="Y291" t="str">
            <v>√</v>
          </cell>
          <cell r="Z291" t="str">
            <v>√</v>
          </cell>
          <cell r="AA291" t="str">
            <v>√</v>
          </cell>
          <cell r="AB291" t="str">
            <v>√</v>
          </cell>
          <cell r="AC291" t="str">
            <v>√</v>
          </cell>
        </row>
        <row r="291">
          <cell r="AE291" t="str">
            <v>√</v>
          </cell>
          <cell r="AF291" t="str">
            <v>√</v>
          </cell>
          <cell r="AG291" t="str">
            <v>√</v>
          </cell>
          <cell r="AH291" t="str">
            <v>√</v>
          </cell>
          <cell r="AI291" t="str">
            <v>√</v>
          </cell>
        </row>
        <row r="291">
          <cell r="AK291">
            <v>26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</row>
        <row r="292">
          <cell r="E292" t="str">
            <v>下午</v>
          </cell>
          <cell r="F292" t="str">
            <v>√</v>
          </cell>
          <cell r="G292" t="str">
            <v>√</v>
          </cell>
          <cell r="H292" t="str">
            <v>√</v>
          </cell>
        </row>
        <row r="292">
          <cell r="J292" t="str">
            <v>√</v>
          </cell>
          <cell r="K292" t="str">
            <v>√</v>
          </cell>
          <cell r="L292" t="str">
            <v>√</v>
          </cell>
          <cell r="M292" t="str">
            <v>√</v>
          </cell>
          <cell r="N292" t="str">
            <v>√</v>
          </cell>
          <cell r="O292" t="str">
            <v>√</v>
          </cell>
        </row>
        <row r="292">
          <cell r="Q292" t="str">
            <v>√</v>
          </cell>
          <cell r="R292" t="str">
            <v>√</v>
          </cell>
          <cell r="S292" t="str">
            <v>√</v>
          </cell>
          <cell r="T292" t="str">
            <v>√</v>
          </cell>
          <cell r="U292" t="str">
            <v>√</v>
          </cell>
          <cell r="V292" t="str">
            <v>√</v>
          </cell>
        </row>
        <row r="292">
          <cell r="X292" t="str">
            <v>√</v>
          </cell>
          <cell r="Y292" t="str">
            <v>√</v>
          </cell>
          <cell r="Z292" t="str">
            <v>√</v>
          </cell>
          <cell r="AA292" t="str">
            <v>√</v>
          </cell>
          <cell r="AB292" t="str">
            <v>√</v>
          </cell>
          <cell r="AC292" t="str">
            <v>√</v>
          </cell>
        </row>
        <row r="292">
          <cell r="AE292" t="str">
            <v>√</v>
          </cell>
          <cell r="AF292" t="str">
            <v>√</v>
          </cell>
          <cell r="AG292" t="str">
            <v>√</v>
          </cell>
          <cell r="AH292" t="str">
            <v>√</v>
          </cell>
          <cell r="AI292" t="str">
            <v>√</v>
          </cell>
        </row>
        <row r="293">
          <cell r="E293" t="str">
            <v>加班</v>
          </cell>
        </row>
        <row r="294">
          <cell r="B294">
            <v>1782</v>
          </cell>
          <cell r="C294" t="str">
            <v>SEO SABAN</v>
          </cell>
          <cell r="D294">
            <v>44595</v>
          </cell>
          <cell r="E294" t="str">
            <v>上午</v>
          </cell>
          <cell r="F294" t="str">
            <v>√</v>
          </cell>
          <cell r="G294" t="str">
            <v>√</v>
          </cell>
          <cell r="H294" t="str">
            <v>√</v>
          </cell>
        </row>
        <row r="294">
          <cell r="J294" t="str">
            <v>√</v>
          </cell>
          <cell r="K294" t="str">
            <v>√</v>
          </cell>
          <cell r="L294" t="str">
            <v>√</v>
          </cell>
          <cell r="M294" t="str">
            <v>√</v>
          </cell>
          <cell r="N294" t="str">
            <v>√</v>
          </cell>
          <cell r="O294" t="str">
            <v>√</v>
          </cell>
        </row>
        <row r="294">
          <cell r="Q294" t="str">
            <v>√</v>
          </cell>
          <cell r="R294" t="str">
            <v>√</v>
          </cell>
          <cell r="S294" t="str">
            <v>√</v>
          </cell>
          <cell r="T294" t="str">
            <v>√</v>
          </cell>
          <cell r="U294" t="str">
            <v>√</v>
          </cell>
          <cell r="V294" t="str">
            <v>√</v>
          </cell>
        </row>
        <row r="294">
          <cell r="X294" t="str">
            <v>√</v>
          </cell>
          <cell r="Y294" t="str">
            <v>√</v>
          </cell>
          <cell r="Z294" t="str">
            <v>√</v>
          </cell>
          <cell r="AA294" t="str">
            <v>√</v>
          </cell>
          <cell r="AB294" t="str">
            <v>√</v>
          </cell>
          <cell r="AC294" t="str">
            <v>√</v>
          </cell>
        </row>
        <row r="294">
          <cell r="AE294" t="str">
            <v>√</v>
          </cell>
          <cell r="AF294" t="str">
            <v>√</v>
          </cell>
          <cell r="AG294" t="str">
            <v>√</v>
          </cell>
          <cell r="AH294" t="str">
            <v>√</v>
          </cell>
          <cell r="AI294" t="str">
            <v>√</v>
          </cell>
        </row>
        <row r="294">
          <cell r="AK294">
            <v>26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E295" t="str">
            <v>下午</v>
          </cell>
          <cell r="F295" t="str">
            <v>√</v>
          </cell>
          <cell r="G295" t="str">
            <v>√</v>
          </cell>
          <cell r="H295" t="str">
            <v>√</v>
          </cell>
        </row>
        <row r="295">
          <cell r="J295" t="str">
            <v>√</v>
          </cell>
          <cell r="K295" t="str">
            <v>√</v>
          </cell>
          <cell r="L295" t="str">
            <v>√</v>
          </cell>
          <cell r="M295" t="str">
            <v>√</v>
          </cell>
          <cell r="N295" t="str">
            <v>√</v>
          </cell>
          <cell r="O295" t="str">
            <v>√</v>
          </cell>
        </row>
        <row r="295">
          <cell r="Q295" t="str">
            <v>√</v>
          </cell>
          <cell r="R295" t="str">
            <v>√</v>
          </cell>
          <cell r="S295" t="str">
            <v>√</v>
          </cell>
          <cell r="T295" t="str">
            <v>√</v>
          </cell>
          <cell r="U295" t="str">
            <v>√</v>
          </cell>
          <cell r="V295" t="str">
            <v>√</v>
          </cell>
        </row>
        <row r="295">
          <cell r="X295" t="str">
            <v>√</v>
          </cell>
          <cell r="Y295" t="str">
            <v>√</v>
          </cell>
          <cell r="Z295" t="str">
            <v>√</v>
          </cell>
          <cell r="AA295" t="str">
            <v>√</v>
          </cell>
          <cell r="AB295" t="str">
            <v>√</v>
          </cell>
          <cell r="AC295" t="str">
            <v>√</v>
          </cell>
        </row>
        <row r="295">
          <cell r="AE295" t="str">
            <v>√</v>
          </cell>
          <cell r="AF295" t="str">
            <v>√</v>
          </cell>
          <cell r="AG295" t="str">
            <v>√</v>
          </cell>
          <cell r="AH295" t="str">
            <v>√</v>
          </cell>
          <cell r="AI295" t="str">
            <v>√</v>
          </cell>
        </row>
        <row r="296">
          <cell r="E296" t="str">
            <v>加班</v>
          </cell>
        </row>
        <row r="297">
          <cell r="B297">
            <v>1807</v>
          </cell>
          <cell r="C297" t="str">
            <v>SIE NA</v>
          </cell>
          <cell r="D297">
            <v>44600</v>
          </cell>
          <cell r="E297" t="str">
            <v>上午</v>
          </cell>
          <cell r="F297" t="str">
            <v>√</v>
          </cell>
          <cell r="G297" t="str">
            <v>√</v>
          </cell>
          <cell r="H297" t="str">
            <v>√</v>
          </cell>
        </row>
        <row r="297">
          <cell r="J297" t="str">
            <v>√</v>
          </cell>
          <cell r="K297" t="str">
            <v>√</v>
          </cell>
          <cell r="L297" t="str">
            <v>√</v>
          </cell>
          <cell r="M297" t="str">
            <v>√</v>
          </cell>
          <cell r="N297" t="str">
            <v>√</v>
          </cell>
          <cell r="O297" t="str">
            <v>√</v>
          </cell>
        </row>
        <row r="297">
          <cell r="AK297">
            <v>9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</row>
        <row r="298">
          <cell r="E298" t="str">
            <v>下午</v>
          </cell>
          <cell r="F298" t="str">
            <v>√</v>
          </cell>
          <cell r="G298" t="str">
            <v>√</v>
          </cell>
          <cell r="H298" t="str">
            <v>√</v>
          </cell>
        </row>
        <row r="298">
          <cell r="J298" t="str">
            <v>√</v>
          </cell>
          <cell r="K298" t="str">
            <v>√</v>
          </cell>
          <cell r="L298" t="str">
            <v>√</v>
          </cell>
          <cell r="M298" t="str">
            <v>√</v>
          </cell>
          <cell r="N298" t="str">
            <v>√</v>
          </cell>
          <cell r="O298" t="str">
            <v>√</v>
          </cell>
        </row>
        <row r="299">
          <cell r="E299" t="str">
            <v>加班</v>
          </cell>
        </row>
        <row r="300">
          <cell r="B300">
            <v>1818</v>
          </cell>
          <cell r="C300" t="str">
            <v>MOL RY</v>
          </cell>
          <cell r="D300">
            <v>44601</v>
          </cell>
          <cell r="E300" t="str">
            <v>上午</v>
          </cell>
          <cell r="F300" t="str">
            <v>×</v>
          </cell>
          <cell r="G300" t="str">
            <v>√</v>
          </cell>
          <cell r="H300" t="str">
            <v>√</v>
          </cell>
        </row>
        <row r="300">
          <cell r="J300" t="str">
            <v>√</v>
          </cell>
          <cell r="K300" t="str">
            <v>√</v>
          </cell>
          <cell r="L300" t="str">
            <v>√</v>
          </cell>
          <cell r="M300" t="str">
            <v>√</v>
          </cell>
          <cell r="N300" t="str">
            <v>√</v>
          </cell>
          <cell r="O300" t="str">
            <v>√</v>
          </cell>
        </row>
        <row r="300">
          <cell r="Q300" t="str">
            <v>√</v>
          </cell>
          <cell r="R300" t="str">
            <v>√</v>
          </cell>
          <cell r="S300" t="str">
            <v>√</v>
          </cell>
          <cell r="T300" t="str">
            <v>√</v>
          </cell>
          <cell r="U300" t="str">
            <v>√</v>
          </cell>
          <cell r="V300" t="str">
            <v>√</v>
          </cell>
        </row>
        <row r="300">
          <cell r="X300" t="str">
            <v>√</v>
          </cell>
          <cell r="Y300" t="str">
            <v>√</v>
          </cell>
          <cell r="Z300" t="str">
            <v>√</v>
          </cell>
          <cell r="AA300" t="str">
            <v>√</v>
          </cell>
          <cell r="AB300" t="str">
            <v>√</v>
          </cell>
          <cell r="AC300" t="str">
            <v>√</v>
          </cell>
        </row>
        <row r="300">
          <cell r="AE300" t="str">
            <v>2.①</v>
          </cell>
          <cell r="AF300" t="str">
            <v>√</v>
          </cell>
          <cell r="AG300" t="str">
            <v>√</v>
          </cell>
          <cell r="AH300" t="str">
            <v>√</v>
          </cell>
          <cell r="AI300" t="str">
            <v>√</v>
          </cell>
        </row>
        <row r="300">
          <cell r="AK300">
            <v>24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E301" t="str">
            <v>下午</v>
          </cell>
          <cell r="F301" t="str">
            <v>×</v>
          </cell>
          <cell r="G301" t="str">
            <v>√</v>
          </cell>
          <cell r="H301" t="str">
            <v>√</v>
          </cell>
        </row>
        <row r="301">
          <cell r="J301" t="str">
            <v>√</v>
          </cell>
          <cell r="K301" t="str">
            <v>√</v>
          </cell>
          <cell r="L301" t="str">
            <v>√</v>
          </cell>
          <cell r="M301" t="str">
            <v>√</v>
          </cell>
          <cell r="N301" t="str">
            <v>√</v>
          </cell>
          <cell r="O301" t="str">
            <v>√</v>
          </cell>
        </row>
        <row r="301">
          <cell r="Q301" t="str">
            <v>√</v>
          </cell>
          <cell r="R301" t="str">
            <v>√</v>
          </cell>
          <cell r="S301" t="str">
            <v>√</v>
          </cell>
          <cell r="T301" t="str">
            <v>√</v>
          </cell>
          <cell r="U301" t="str">
            <v>√</v>
          </cell>
          <cell r="V301" t="str">
            <v>√</v>
          </cell>
        </row>
        <row r="301">
          <cell r="X301" t="str">
            <v>√</v>
          </cell>
          <cell r="Y301" t="str">
            <v>√</v>
          </cell>
          <cell r="Z301" t="str">
            <v>√</v>
          </cell>
          <cell r="AA301" t="str">
            <v>√</v>
          </cell>
          <cell r="AB301" t="str">
            <v>√</v>
          </cell>
          <cell r="AC301" t="str">
            <v>√</v>
          </cell>
        </row>
        <row r="301">
          <cell r="AE301" t="str">
            <v>2.①</v>
          </cell>
          <cell r="AF301" t="str">
            <v>√</v>
          </cell>
          <cell r="AG301" t="str">
            <v>√</v>
          </cell>
          <cell r="AH301" t="str">
            <v>√</v>
          </cell>
          <cell r="AI301" t="str">
            <v>√</v>
          </cell>
        </row>
        <row r="302">
          <cell r="E302" t="str">
            <v>加班</v>
          </cell>
        </row>
        <row r="303">
          <cell r="B303">
            <v>1828</v>
          </cell>
          <cell r="C303" t="str">
            <v>CHUT SREYKONG</v>
          </cell>
          <cell r="D303">
            <v>44604</v>
          </cell>
          <cell r="E303" t="str">
            <v>上午</v>
          </cell>
          <cell r="F303" t="str">
            <v>√</v>
          </cell>
          <cell r="G303" t="str">
            <v>√</v>
          </cell>
          <cell r="H303" t="str">
            <v>√</v>
          </cell>
        </row>
        <row r="303">
          <cell r="J303" t="str">
            <v>√</v>
          </cell>
          <cell r="K303" t="str">
            <v>√</v>
          </cell>
          <cell r="L303" t="str">
            <v>√</v>
          </cell>
          <cell r="M303" t="str">
            <v>√</v>
          </cell>
          <cell r="N303" t="str">
            <v>√</v>
          </cell>
          <cell r="O303" t="str">
            <v>√</v>
          </cell>
        </row>
        <row r="303">
          <cell r="Q303" t="str">
            <v>√</v>
          </cell>
          <cell r="R303" t="str">
            <v>√</v>
          </cell>
          <cell r="S303" t="str">
            <v>√</v>
          </cell>
          <cell r="T303" t="str">
            <v>√</v>
          </cell>
          <cell r="U303" t="str">
            <v>√</v>
          </cell>
          <cell r="V303" t="str">
            <v>√</v>
          </cell>
        </row>
        <row r="303">
          <cell r="X303" t="str">
            <v>√</v>
          </cell>
          <cell r="Y303" t="str">
            <v>√</v>
          </cell>
          <cell r="Z303" t="str">
            <v>√</v>
          </cell>
          <cell r="AA303" t="str">
            <v>√</v>
          </cell>
          <cell r="AB303" t="str">
            <v>√</v>
          </cell>
          <cell r="AC303" t="str">
            <v>√</v>
          </cell>
        </row>
        <row r="303">
          <cell r="AE303" t="str">
            <v>√</v>
          </cell>
          <cell r="AF303" t="str">
            <v>√</v>
          </cell>
          <cell r="AG303" t="str">
            <v>√</v>
          </cell>
          <cell r="AH303" t="str">
            <v>√</v>
          </cell>
          <cell r="AI303" t="str">
            <v>√</v>
          </cell>
        </row>
        <row r="303">
          <cell r="AK303">
            <v>26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E304" t="str">
            <v>下午</v>
          </cell>
          <cell r="F304" t="str">
            <v>√</v>
          </cell>
          <cell r="G304" t="str">
            <v>√</v>
          </cell>
          <cell r="H304" t="str">
            <v>√</v>
          </cell>
        </row>
        <row r="304">
          <cell r="J304" t="str">
            <v>√</v>
          </cell>
          <cell r="K304" t="str">
            <v>√</v>
          </cell>
          <cell r="L304" t="str">
            <v>√</v>
          </cell>
          <cell r="M304" t="str">
            <v>√</v>
          </cell>
          <cell r="N304" t="str">
            <v>√</v>
          </cell>
          <cell r="O304" t="str">
            <v>√</v>
          </cell>
        </row>
        <row r="304">
          <cell r="Q304" t="str">
            <v>√</v>
          </cell>
          <cell r="R304" t="str">
            <v>√</v>
          </cell>
          <cell r="S304" t="str">
            <v>√</v>
          </cell>
          <cell r="T304" t="str">
            <v>√</v>
          </cell>
          <cell r="U304" t="str">
            <v>√</v>
          </cell>
          <cell r="V304" t="str">
            <v>√</v>
          </cell>
        </row>
        <row r="304">
          <cell r="X304" t="str">
            <v>√</v>
          </cell>
          <cell r="Y304" t="str">
            <v>√</v>
          </cell>
          <cell r="Z304" t="str">
            <v>√</v>
          </cell>
          <cell r="AA304" t="str">
            <v>√</v>
          </cell>
          <cell r="AB304" t="str">
            <v>√</v>
          </cell>
          <cell r="AC304" t="str">
            <v>√</v>
          </cell>
        </row>
        <row r="304">
          <cell r="AE304" t="str">
            <v>√</v>
          </cell>
          <cell r="AF304" t="str">
            <v>√</v>
          </cell>
          <cell r="AG304" t="str">
            <v>√</v>
          </cell>
          <cell r="AH304" t="str">
            <v>√</v>
          </cell>
          <cell r="AI304" t="str">
            <v>√</v>
          </cell>
        </row>
        <row r="305">
          <cell r="E305" t="str">
            <v>加班</v>
          </cell>
        </row>
        <row r="306">
          <cell r="B306">
            <v>1855</v>
          </cell>
          <cell r="C306" t="str">
            <v>SORN SAMEN</v>
          </cell>
          <cell r="D306">
            <v>44614</v>
          </cell>
          <cell r="E306" t="str">
            <v>上午</v>
          </cell>
          <cell r="F306" t="str">
            <v>√</v>
          </cell>
          <cell r="G306" t="str">
            <v>√</v>
          </cell>
          <cell r="H306" t="str">
            <v>√</v>
          </cell>
        </row>
        <row r="306">
          <cell r="J306" t="str">
            <v>√</v>
          </cell>
          <cell r="K306" t="str">
            <v>√</v>
          </cell>
          <cell r="L306" t="str">
            <v>√</v>
          </cell>
          <cell r="M306" t="str">
            <v>√</v>
          </cell>
          <cell r="N306" t="str">
            <v>√</v>
          </cell>
          <cell r="O306" t="str">
            <v>√</v>
          </cell>
        </row>
        <row r="306">
          <cell r="Q306" t="str">
            <v>√</v>
          </cell>
          <cell r="R306" t="str">
            <v>√</v>
          </cell>
          <cell r="S306" t="str">
            <v>√</v>
          </cell>
          <cell r="T306" t="str">
            <v>√</v>
          </cell>
          <cell r="U306" t="str">
            <v>√</v>
          </cell>
          <cell r="V306" t="str">
            <v>√</v>
          </cell>
        </row>
        <row r="306">
          <cell r="X306" t="str">
            <v>√</v>
          </cell>
          <cell r="Y306" t="str">
            <v>√</v>
          </cell>
          <cell r="Z306" t="str">
            <v>√</v>
          </cell>
          <cell r="AA306" t="str">
            <v>√</v>
          </cell>
          <cell r="AB306" t="str">
            <v>√</v>
          </cell>
          <cell r="AC306" t="str">
            <v>√</v>
          </cell>
        </row>
        <row r="306">
          <cell r="AE306" t="str">
            <v>√</v>
          </cell>
          <cell r="AF306" t="str">
            <v>√</v>
          </cell>
          <cell r="AG306" t="str">
            <v>√</v>
          </cell>
          <cell r="AH306" t="str">
            <v>√</v>
          </cell>
          <cell r="AI306" t="str">
            <v>√</v>
          </cell>
        </row>
        <row r="306">
          <cell r="AK306">
            <v>26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</row>
        <row r="307">
          <cell r="E307" t="str">
            <v>下午</v>
          </cell>
          <cell r="F307" t="str">
            <v>√</v>
          </cell>
          <cell r="G307" t="str">
            <v>√</v>
          </cell>
          <cell r="H307" t="str">
            <v>√</v>
          </cell>
        </row>
        <row r="307">
          <cell r="J307" t="str">
            <v>√</v>
          </cell>
          <cell r="K307" t="str">
            <v>√</v>
          </cell>
          <cell r="L307" t="str">
            <v>√</v>
          </cell>
          <cell r="M307" t="str">
            <v>√</v>
          </cell>
          <cell r="N307" t="str">
            <v>√</v>
          </cell>
          <cell r="O307" t="str">
            <v>√</v>
          </cell>
        </row>
        <row r="307">
          <cell r="Q307" t="str">
            <v>√</v>
          </cell>
          <cell r="R307" t="str">
            <v>√</v>
          </cell>
          <cell r="S307" t="str">
            <v>√</v>
          </cell>
          <cell r="T307" t="str">
            <v>√</v>
          </cell>
          <cell r="U307" t="str">
            <v>√</v>
          </cell>
          <cell r="V307" t="str">
            <v>√</v>
          </cell>
        </row>
        <row r="307">
          <cell r="X307" t="str">
            <v>√</v>
          </cell>
          <cell r="Y307" t="str">
            <v>√</v>
          </cell>
          <cell r="Z307" t="str">
            <v>√</v>
          </cell>
          <cell r="AA307" t="str">
            <v>√</v>
          </cell>
          <cell r="AB307" t="str">
            <v>√</v>
          </cell>
          <cell r="AC307" t="str">
            <v>√</v>
          </cell>
        </row>
        <row r="307">
          <cell r="AE307" t="str">
            <v>√</v>
          </cell>
          <cell r="AF307" t="str">
            <v>√</v>
          </cell>
          <cell r="AG307" t="str">
            <v>√</v>
          </cell>
          <cell r="AH307" t="str">
            <v>√</v>
          </cell>
          <cell r="AI307" t="str">
            <v>√</v>
          </cell>
        </row>
        <row r="308">
          <cell r="E308" t="str">
            <v>加班</v>
          </cell>
        </row>
        <row r="309">
          <cell r="B309">
            <v>1862</v>
          </cell>
          <cell r="C309" t="str">
            <v>UNG SAVON</v>
          </cell>
          <cell r="D309">
            <v>44614</v>
          </cell>
          <cell r="E309" t="str">
            <v>上午</v>
          </cell>
          <cell r="F309" t="str">
            <v>√</v>
          </cell>
          <cell r="G309" t="str">
            <v>√</v>
          </cell>
          <cell r="H309" t="str">
            <v>√</v>
          </cell>
        </row>
        <row r="309">
          <cell r="J309" t="str">
            <v>√</v>
          </cell>
          <cell r="K309" t="str">
            <v>√</v>
          </cell>
          <cell r="L309" t="str">
            <v>√</v>
          </cell>
          <cell r="M309" t="str">
            <v>√</v>
          </cell>
          <cell r="N309" t="str">
            <v>√</v>
          </cell>
          <cell r="O309" t="str">
            <v>√</v>
          </cell>
        </row>
        <row r="309">
          <cell r="Q309" t="str">
            <v>√</v>
          </cell>
          <cell r="R309" t="str">
            <v>√</v>
          </cell>
          <cell r="S309" t="str">
            <v>√</v>
          </cell>
          <cell r="T309" t="str">
            <v>√</v>
          </cell>
          <cell r="U309" t="str">
            <v>√</v>
          </cell>
          <cell r="V309" t="str">
            <v>√</v>
          </cell>
        </row>
        <row r="309">
          <cell r="X309" t="str">
            <v>√</v>
          </cell>
          <cell r="Y309" t="str">
            <v>×</v>
          </cell>
          <cell r="Z309" t="str">
            <v>√</v>
          </cell>
          <cell r="AA309" t="str">
            <v>√</v>
          </cell>
          <cell r="AB309" t="str">
            <v>√</v>
          </cell>
          <cell r="AC309" t="str">
            <v>√</v>
          </cell>
        </row>
        <row r="309">
          <cell r="AE309" t="str">
            <v>√</v>
          </cell>
          <cell r="AF309" t="str">
            <v>√</v>
          </cell>
          <cell r="AG309" t="str">
            <v>√</v>
          </cell>
          <cell r="AH309" t="str">
            <v>√</v>
          </cell>
          <cell r="AI309" t="str">
            <v>√</v>
          </cell>
        </row>
        <row r="309">
          <cell r="AK309">
            <v>25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</row>
        <row r="310">
          <cell r="E310" t="str">
            <v>下午</v>
          </cell>
          <cell r="F310" t="str">
            <v>√</v>
          </cell>
          <cell r="G310" t="str">
            <v>√</v>
          </cell>
          <cell r="H310" t="str">
            <v>√</v>
          </cell>
        </row>
        <row r="310">
          <cell r="J310" t="str">
            <v>√</v>
          </cell>
          <cell r="K310" t="str">
            <v>√</v>
          </cell>
          <cell r="L310" t="str">
            <v>√</v>
          </cell>
          <cell r="M310" t="str">
            <v>√</v>
          </cell>
          <cell r="N310" t="str">
            <v>√</v>
          </cell>
          <cell r="O310" t="str">
            <v>√</v>
          </cell>
        </row>
        <row r="310">
          <cell r="Q310" t="str">
            <v>√</v>
          </cell>
          <cell r="R310" t="str">
            <v>√</v>
          </cell>
          <cell r="S310" t="str">
            <v>√</v>
          </cell>
          <cell r="T310" t="str">
            <v>√</v>
          </cell>
          <cell r="U310" t="str">
            <v>√</v>
          </cell>
          <cell r="V310" t="str">
            <v>√</v>
          </cell>
        </row>
        <row r="310">
          <cell r="X310" t="str">
            <v>√</v>
          </cell>
          <cell r="Y310" t="str">
            <v>×</v>
          </cell>
          <cell r="Z310" t="str">
            <v>√</v>
          </cell>
          <cell r="AA310" t="str">
            <v>√</v>
          </cell>
          <cell r="AB310" t="str">
            <v>√</v>
          </cell>
          <cell r="AC310" t="str">
            <v>√</v>
          </cell>
        </row>
        <row r="310">
          <cell r="AE310" t="str">
            <v>√</v>
          </cell>
          <cell r="AF310" t="str">
            <v>√</v>
          </cell>
          <cell r="AG310" t="str">
            <v>√</v>
          </cell>
          <cell r="AH310" t="str">
            <v>√</v>
          </cell>
          <cell r="AI310" t="str">
            <v>√</v>
          </cell>
        </row>
        <row r="311">
          <cell r="E311" t="str">
            <v>加班</v>
          </cell>
        </row>
        <row r="312">
          <cell r="B312">
            <v>1867</v>
          </cell>
          <cell r="C312" t="str">
            <v>KOV CHANTHY</v>
          </cell>
          <cell r="D312">
            <v>44615</v>
          </cell>
          <cell r="E312" t="str">
            <v>上午</v>
          </cell>
          <cell r="F312" t="str">
            <v>√</v>
          </cell>
          <cell r="G312" t="str">
            <v>√</v>
          </cell>
          <cell r="H312" t="str">
            <v>√</v>
          </cell>
        </row>
        <row r="312">
          <cell r="J312" t="str">
            <v>√</v>
          </cell>
          <cell r="K312" t="str">
            <v>√</v>
          </cell>
          <cell r="L312" t="str">
            <v>√</v>
          </cell>
          <cell r="M312" t="str">
            <v>√</v>
          </cell>
          <cell r="N312" t="str">
            <v>√</v>
          </cell>
          <cell r="O312" t="str">
            <v>√</v>
          </cell>
        </row>
        <row r="312">
          <cell r="Q312" t="str">
            <v>√</v>
          </cell>
          <cell r="R312" t="str">
            <v>√</v>
          </cell>
          <cell r="S312" t="str">
            <v>√</v>
          </cell>
          <cell r="T312" t="str">
            <v>√</v>
          </cell>
          <cell r="U312" t="str">
            <v>√</v>
          </cell>
          <cell r="V312" t="str">
            <v>√</v>
          </cell>
        </row>
        <row r="312">
          <cell r="X312" t="str">
            <v>√</v>
          </cell>
          <cell r="Y312" t="str">
            <v>√</v>
          </cell>
          <cell r="Z312" t="str">
            <v>√</v>
          </cell>
          <cell r="AA312" t="str">
            <v>√</v>
          </cell>
          <cell r="AB312" t="str">
            <v>√</v>
          </cell>
          <cell r="AC312" t="str">
            <v>Δ</v>
          </cell>
        </row>
        <row r="312">
          <cell r="AE312" t="str">
            <v>√</v>
          </cell>
          <cell r="AF312" t="str">
            <v>√</v>
          </cell>
          <cell r="AG312" t="str">
            <v>√</v>
          </cell>
          <cell r="AH312" t="str">
            <v>√</v>
          </cell>
          <cell r="AI312" t="str">
            <v>√</v>
          </cell>
        </row>
        <row r="312">
          <cell r="AK312">
            <v>25</v>
          </cell>
          <cell r="AL312">
            <v>0</v>
          </cell>
          <cell r="AM312">
            <v>1</v>
          </cell>
          <cell r="AN312">
            <v>0</v>
          </cell>
          <cell r="AO312">
            <v>0</v>
          </cell>
        </row>
        <row r="313">
          <cell r="E313" t="str">
            <v>下午</v>
          </cell>
          <cell r="F313" t="str">
            <v>√</v>
          </cell>
          <cell r="G313" t="str">
            <v>√</v>
          </cell>
          <cell r="H313" t="str">
            <v>√</v>
          </cell>
        </row>
        <row r="313">
          <cell r="J313" t="str">
            <v>√</v>
          </cell>
          <cell r="K313" t="str">
            <v>√</v>
          </cell>
          <cell r="L313" t="str">
            <v>√</v>
          </cell>
          <cell r="M313" t="str">
            <v>√</v>
          </cell>
          <cell r="N313" t="str">
            <v>√</v>
          </cell>
          <cell r="O313" t="str">
            <v>√</v>
          </cell>
        </row>
        <row r="313">
          <cell r="Q313" t="str">
            <v>√</v>
          </cell>
          <cell r="R313" t="str">
            <v>√</v>
          </cell>
          <cell r="S313" t="str">
            <v>√</v>
          </cell>
          <cell r="T313" t="str">
            <v>√</v>
          </cell>
          <cell r="U313" t="str">
            <v>√</v>
          </cell>
          <cell r="V313" t="str">
            <v>√</v>
          </cell>
        </row>
        <row r="313">
          <cell r="X313" t="str">
            <v>√</v>
          </cell>
          <cell r="Y313" t="str">
            <v>√</v>
          </cell>
          <cell r="Z313" t="str">
            <v>√</v>
          </cell>
          <cell r="AA313" t="str">
            <v>√</v>
          </cell>
          <cell r="AB313" t="str">
            <v>√</v>
          </cell>
          <cell r="AC313" t="str">
            <v>Δ</v>
          </cell>
        </row>
        <row r="313">
          <cell r="AE313" t="str">
            <v>√</v>
          </cell>
          <cell r="AF313" t="str">
            <v>√</v>
          </cell>
          <cell r="AG313" t="str">
            <v>√</v>
          </cell>
          <cell r="AH313" t="str">
            <v>√</v>
          </cell>
          <cell r="AI313" t="str">
            <v>√</v>
          </cell>
        </row>
        <row r="314">
          <cell r="E314" t="str">
            <v>加班</v>
          </cell>
        </row>
        <row r="315">
          <cell r="B315">
            <v>1873</v>
          </cell>
          <cell r="C315" t="str">
            <v>TANG KOEMRANG</v>
          </cell>
          <cell r="D315">
            <v>44616</v>
          </cell>
          <cell r="E315" t="str">
            <v>上午</v>
          </cell>
          <cell r="F315" t="str">
            <v>√</v>
          </cell>
          <cell r="G315" t="str">
            <v>√</v>
          </cell>
          <cell r="H315" t="str">
            <v>√</v>
          </cell>
        </row>
        <row r="315">
          <cell r="J315" t="str">
            <v>√</v>
          </cell>
          <cell r="K315" t="str">
            <v>√</v>
          </cell>
          <cell r="L315" t="str">
            <v>√</v>
          </cell>
          <cell r="M315" t="str">
            <v>√</v>
          </cell>
          <cell r="N315" t="str">
            <v>√</v>
          </cell>
          <cell r="O315" t="str">
            <v>√</v>
          </cell>
        </row>
        <row r="315">
          <cell r="Q315" t="str">
            <v>√</v>
          </cell>
          <cell r="R315" t="str">
            <v>√</v>
          </cell>
          <cell r="S315" t="str">
            <v>√</v>
          </cell>
          <cell r="T315" t="str">
            <v>√</v>
          </cell>
          <cell r="U315" t="str">
            <v>√</v>
          </cell>
          <cell r="V315" t="str">
            <v>√</v>
          </cell>
        </row>
        <row r="315">
          <cell r="X315" t="str">
            <v>√</v>
          </cell>
          <cell r="Y315" t="str">
            <v>√</v>
          </cell>
          <cell r="Z315" t="str">
            <v>√</v>
          </cell>
          <cell r="AA315" t="str">
            <v>√</v>
          </cell>
          <cell r="AB315" t="str">
            <v>√</v>
          </cell>
          <cell r="AC315" t="str">
            <v>√</v>
          </cell>
        </row>
        <row r="315">
          <cell r="AE315" t="str">
            <v>√</v>
          </cell>
          <cell r="AF315" t="str">
            <v>√</v>
          </cell>
          <cell r="AG315" t="str">
            <v>√</v>
          </cell>
          <cell r="AH315" t="str">
            <v>√</v>
          </cell>
          <cell r="AI315" t="str">
            <v>√</v>
          </cell>
        </row>
        <row r="315">
          <cell r="AK315">
            <v>26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</row>
        <row r="316">
          <cell r="E316" t="str">
            <v>下午</v>
          </cell>
          <cell r="F316" t="str">
            <v>√</v>
          </cell>
          <cell r="G316" t="str">
            <v>√</v>
          </cell>
          <cell r="H316" t="str">
            <v>√</v>
          </cell>
        </row>
        <row r="316">
          <cell r="J316" t="str">
            <v>√</v>
          </cell>
          <cell r="K316" t="str">
            <v>√</v>
          </cell>
          <cell r="L316" t="str">
            <v>√</v>
          </cell>
          <cell r="M316" t="str">
            <v>√</v>
          </cell>
          <cell r="N316" t="str">
            <v>√</v>
          </cell>
          <cell r="O316" t="str">
            <v>√</v>
          </cell>
        </row>
        <row r="316">
          <cell r="Q316" t="str">
            <v>√</v>
          </cell>
          <cell r="R316" t="str">
            <v>√</v>
          </cell>
          <cell r="S316" t="str">
            <v>√</v>
          </cell>
          <cell r="T316" t="str">
            <v>√</v>
          </cell>
          <cell r="U316" t="str">
            <v>√</v>
          </cell>
          <cell r="V316" t="str">
            <v>√</v>
          </cell>
        </row>
        <row r="316">
          <cell r="X316" t="str">
            <v>√</v>
          </cell>
          <cell r="Y316" t="str">
            <v>√</v>
          </cell>
          <cell r="Z316" t="str">
            <v>√</v>
          </cell>
          <cell r="AA316" t="str">
            <v>√</v>
          </cell>
          <cell r="AB316" t="str">
            <v>√</v>
          </cell>
          <cell r="AC316" t="str">
            <v>√</v>
          </cell>
        </row>
        <row r="316">
          <cell r="AE316" t="str">
            <v>√</v>
          </cell>
          <cell r="AF316" t="str">
            <v>√</v>
          </cell>
          <cell r="AG316" t="str">
            <v>√</v>
          </cell>
          <cell r="AH316" t="str">
            <v>√</v>
          </cell>
          <cell r="AI316" t="str">
            <v>√</v>
          </cell>
        </row>
        <row r="317">
          <cell r="E317" t="str">
            <v>加班</v>
          </cell>
        </row>
        <row r="318">
          <cell r="B318">
            <v>1879</v>
          </cell>
          <cell r="C318" t="str">
            <v>SIE KHNAO</v>
          </cell>
          <cell r="D318">
            <v>44617</v>
          </cell>
          <cell r="E318" t="str">
            <v>上午</v>
          </cell>
          <cell r="F318" t="str">
            <v>√</v>
          </cell>
          <cell r="G318" t="str">
            <v>√</v>
          </cell>
          <cell r="H318" t="str">
            <v>√</v>
          </cell>
        </row>
        <row r="318">
          <cell r="J318" t="str">
            <v>√</v>
          </cell>
          <cell r="K318" t="str">
            <v>√</v>
          </cell>
          <cell r="L318" t="str">
            <v>√</v>
          </cell>
          <cell r="M318" t="str">
            <v>√</v>
          </cell>
          <cell r="N318" t="str">
            <v>√</v>
          </cell>
          <cell r="O318" t="str">
            <v>√</v>
          </cell>
        </row>
        <row r="318">
          <cell r="Q318" t="str">
            <v>√</v>
          </cell>
          <cell r="R318" t="str">
            <v>√</v>
          </cell>
          <cell r="S318" t="str">
            <v>√</v>
          </cell>
          <cell r="T318" t="str">
            <v>√</v>
          </cell>
          <cell r="U318" t="str">
            <v>√</v>
          </cell>
          <cell r="V318" t="str">
            <v>√</v>
          </cell>
        </row>
        <row r="318">
          <cell r="X318" t="str">
            <v>√</v>
          </cell>
          <cell r="Y318" t="str">
            <v>√</v>
          </cell>
          <cell r="Z318" t="str">
            <v>√</v>
          </cell>
          <cell r="AA318" t="str">
            <v>√</v>
          </cell>
          <cell r="AB318" t="str">
            <v>√</v>
          </cell>
          <cell r="AC318" t="str">
            <v>√</v>
          </cell>
        </row>
        <row r="318">
          <cell r="AE318" t="str">
            <v>√</v>
          </cell>
          <cell r="AF318" t="str">
            <v>√</v>
          </cell>
          <cell r="AG318" t="str">
            <v>√</v>
          </cell>
          <cell r="AH318" t="str">
            <v>√</v>
          </cell>
          <cell r="AI318" t="str">
            <v>√</v>
          </cell>
        </row>
        <row r="318">
          <cell r="AK318">
            <v>26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</row>
        <row r="319">
          <cell r="E319" t="str">
            <v>下午</v>
          </cell>
          <cell r="F319" t="str">
            <v>√</v>
          </cell>
          <cell r="G319" t="str">
            <v>√</v>
          </cell>
          <cell r="H319" t="str">
            <v>√</v>
          </cell>
        </row>
        <row r="319">
          <cell r="J319" t="str">
            <v>√</v>
          </cell>
          <cell r="K319" t="str">
            <v>√</v>
          </cell>
          <cell r="L319" t="str">
            <v>√</v>
          </cell>
          <cell r="M319" t="str">
            <v>√</v>
          </cell>
          <cell r="N319" t="str">
            <v>√</v>
          </cell>
          <cell r="O319" t="str">
            <v>√</v>
          </cell>
        </row>
        <row r="319">
          <cell r="Q319" t="str">
            <v>√</v>
          </cell>
          <cell r="R319" t="str">
            <v>√</v>
          </cell>
          <cell r="S319" t="str">
            <v>√</v>
          </cell>
          <cell r="T319" t="str">
            <v>√</v>
          </cell>
          <cell r="U319" t="str">
            <v>√</v>
          </cell>
          <cell r="V319" t="str">
            <v>√</v>
          </cell>
        </row>
        <row r="319">
          <cell r="X319" t="str">
            <v>√</v>
          </cell>
          <cell r="Y319" t="str">
            <v>√</v>
          </cell>
          <cell r="Z319" t="str">
            <v>√</v>
          </cell>
          <cell r="AA319" t="str">
            <v>√</v>
          </cell>
          <cell r="AB319" t="str">
            <v>√</v>
          </cell>
          <cell r="AC319" t="str">
            <v>√</v>
          </cell>
        </row>
        <row r="319">
          <cell r="AE319" t="str">
            <v>√</v>
          </cell>
          <cell r="AF319" t="str">
            <v>√</v>
          </cell>
          <cell r="AG319" t="str">
            <v>√</v>
          </cell>
          <cell r="AH319" t="str">
            <v>√</v>
          </cell>
          <cell r="AI319" t="str">
            <v>√</v>
          </cell>
        </row>
        <row r="320">
          <cell r="E320" t="str">
            <v>加班</v>
          </cell>
        </row>
        <row r="321">
          <cell r="B321">
            <v>1900</v>
          </cell>
          <cell r="C321" t="str">
            <v>SOK SREYMAO</v>
          </cell>
          <cell r="D321">
            <v>44623</v>
          </cell>
          <cell r="E321" t="str">
            <v>上午</v>
          </cell>
          <cell r="F321" t="str">
            <v>√</v>
          </cell>
          <cell r="G321" t="str">
            <v>√</v>
          </cell>
          <cell r="H321" t="str">
            <v>√</v>
          </cell>
        </row>
        <row r="321">
          <cell r="J321" t="str">
            <v>√</v>
          </cell>
          <cell r="K321" t="str">
            <v>√</v>
          </cell>
          <cell r="L321" t="str">
            <v>√</v>
          </cell>
          <cell r="M321" t="str">
            <v>√</v>
          </cell>
          <cell r="N321" t="str">
            <v>√</v>
          </cell>
          <cell r="O321" t="str">
            <v>√</v>
          </cell>
        </row>
        <row r="321">
          <cell r="Q321" t="str">
            <v>√</v>
          </cell>
          <cell r="R321" t="str">
            <v>√</v>
          </cell>
          <cell r="S321" t="str">
            <v>√</v>
          </cell>
          <cell r="T321" t="str">
            <v>√</v>
          </cell>
          <cell r="U321" t="str">
            <v>√</v>
          </cell>
          <cell r="V321" t="str">
            <v>√</v>
          </cell>
        </row>
        <row r="321">
          <cell r="X321" t="str">
            <v>√</v>
          </cell>
          <cell r="Y321" t="str">
            <v>√</v>
          </cell>
          <cell r="Z321" t="str">
            <v>√</v>
          </cell>
          <cell r="AA321" t="str">
            <v>√</v>
          </cell>
          <cell r="AB321" t="str">
            <v>√</v>
          </cell>
          <cell r="AC321" t="str">
            <v>√</v>
          </cell>
        </row>
        <row r="321">
          <cell r="AE321" t="str">
            <v>√</v>
          </cell>
          <cell r="AF321" t="str">
            <v>√</v>
          </cell>
          <cell r="AG321" t="str">
            <v>√</v>
          </cell>
          <cell r="AH321" t="str">
            <v>√</v>
          </cell>
          <cell r="AI321" t="str">
            <v>√</v>
          </cell>
        </row>
        <row r="321">
          <cell r="AK321">
            <v>26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</row>
        <row r="322">
          <cell r="E322" t="str">
            <v>下午</v>
          </cell>
          <cell r="F322" t="str">
            <v>√</v>
          </cell>
          <cell r="G322" t="str">
            <v>√</v>
          </cell>
          <cell r="H322" t="str">
            <v>√</v>
          </cell>
        </row>
        <row r="322">
          <cell r="J322" t="str">
            <v>√</v>
          </cell>
          <cell r="K322" t="str">
            <v>√</v>
          </cell>
          <cell r="L322" t="str">
            <v>√</v>
          </cell>
          <cell r="M322" t="str">
            <v>√</v>
          </cell>
          <cell r="N322" t="str">
            <v>√</v>
          </cell>
          <cell r="O322" t="str">
            <v>√</v>
          </cell>
        </row>
        <row r="322">
          <cell r="Q322" t="str">
            <v>√</v>
          </cell>
          <cell r="R322" t="str">
            <v>√</v>
          </cell>
          <cell r="S322" t="str">
            <v>√</v>
          </cell>
          <cell r="T322" t="str">
            <v>√</v>
          </cell>
          <cell r="U322" t="str">
            <v>√</v>
          </cell>
          <cell r="V322" t="str">
            <v>√</v>
          </cell>
        </row>
        <row r="322">
          <cell r="X322" t="str">
            <v>√</v>
          </cell>
          <cell r="Y322" t="str">
            <v>√</v>
          </cell>
          <cell r="Z322" t="str">
            <v>√</v>
          </cell>
          <cell r="AA322" t="str">
            <v>√</v>
          </cell>
          <cell r="AB322" t="str">
            <v>√</v>
          </cell>
          <cell r="AC322" t="str">
            <v>√</v>
          </cell>
        </row>
        <row r="322">
          <cell r="AE322" t="str">
            <v>√</v>
          </cell>
          <cell r="AF322" t="str">
            <v>√</v>
          </cell>
          <cell r="AG322" t="str">
            <v>√</v>
          </cell>
          <cell r="AH322" t="str">
            <v>√</v>
          </cell>
          <cell r="AI322" t="str">
            <v>√</v>
          </cell>
        </row>
        <row r="323">
          <cell r="E323" t="str">
            <v>加班</v>
          </cell>
        </row>
        <row r="324">
          <cell r="B324">
            <v>1909</v>
          </cell>
          <cell r="C324" t="str">
            <v>UK SARET</v>
          </cell>
          <cell r="D324">
            <v>44624</v>
          </cell>
          <cell r="E324" t="str">
            <v>上午</v>
          </cell>
          <cell r="F324" t="str">
            <v>√</v>
          </cell>
          <cell r="G324" t="str">
            <v>√</v>
          </cell>
          <cell r="H324" t="str">
            <v>√</v>
          </cell>
        </row>
        <row r="324">
          <cell r="J324" t="str">
            <v>√</v>
          </cell>
          <cell r="K324" t="str">
            <v>√</v>
          </cell>
          <cell r="L324" t="str">
            <v>√</v>
          </cell>
          <cell r="M324" t="str">
            <v>√</v>
          </cell>
          <cell r="N324" t="str">
            <v>√</v>
          </cell>
          <cell r="O324" t="str">
            <v>√</v>
          </cell>
        </row>
        <row r="324">
          <cell r="Q324" t="str">
            <v>√</v>
          </cell>
          <cell r="R324" t="str">
            <v>√</v>
          </cell>
          <cell r="S324" t="str">
            <v>√</v>
          </cell>
          <cell r="T324" t="str">
            <v>√</v>
          </cell>
          <cell r="U324" t="str">
            <v>√</v>
          </cell>
          <cell r="V324" t="str">
            <v>√</v>
          </cell>
        </row>
        <row r="324">
          <cell r="X324" t="str">
            <v>√</v>
          </cell>
          <cell r="Y324" t="str">
            <v>√</v>
          </cell>
          <cell r="Z324" t="str">
            <v>√</v>
          </cell>
          <cell r="AA324" t="str">
            <v>√</v>
          </cell>
          <cell r="AB324" t="str">
            <v>√</v>
          </cell>
          <cell r="AC324" t="str">
            <v>√</v>
          </cell>
        </row>
        <row r="324">
          <cell r="AE324" t="str">
            <v>√</v>
          </cell>
          <cell r="AF324" t="str">
            <v>√</v>
          </cell>
          <cell r="AG324" t="str">
            <v>√</v>
          </cell>
          <cell r="AH324" t="str">
            <v>√</v>
          </cell>
          <cell r="AI324" t="str">
            <v>√</v>
          </cell>
        </row>
        <row r="324">
          <cell r="AK324">
            <v>26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</row>
        <row r="325">
          <cell r="E325" t="str">
            <v>下午</v>
          </cell>
          <cell r="F325" t="str">
            <v>√</v>
          </cell>
          <cell r="G325" t="str">
            <v>√</v>
          </cell>
          <cell r="H325" t="str">
            <v>√</v>
          </cell>
        </row>
        <row r="325">
          <cell r="J325" t="str">
            <v>√</v>
          </cell>
          <cell r="K325" t="str">
            <v>√</v>
          </cell>
          <cell r="L325" t="str">
            <v>√</v>
          </cell>
          <cell r="M325" t="str">
            <v>√</v>
          </cell>
          <cell r="N325" t="str">
            <v>√</v>
          </cell>
          <cell r="O325" t="str">
            <v>√</v>
          </cell>
        </row>
        <row r="325">
          <cell r="Q325" t="str">
            <v>√</v>
          </cell>
          <cell r="R325" t="str">
            <v>√</v>
          </cell>
          <cell r="S325" t="str">
            <v>√</v>
          </cell>
          <cell r="T325" t="str">
            <v>√</v>
          </cell>
          <cell r="U325" t="str">
            <v>√</v>
          </cell>
          <cell r="V325" t="str">
            <v>√</v>
          </cell>
        </row>
        <row r="325">
          <cell r="X325" t="str">
            <v>√</v>
          </cell>
          <cell r="Y325" t="str">
            <v>√</v>
          </cell>
          <cell r="Z325" t="str">
            <v>√</v>
          </cell>
          <cell r="AA325" t="str">
            <v>√</v>
          </cell>
          <cell r="AB325" t="str">
            <v>√</v>
          </cell>
          <cell r="AC325" t="str">
            <v>√</v>
          </cell>
        </row>
        <row r="325">
          <cell r="AE325" t="str">
            <v>√</v>
          </cell>
          <cell r="AF325" t="str">
            <v>√</v>
          </cell>
          <cell r="AG325" t="str">
            <v>√</v>
          </cell>
          <cell r="AH325" t="str">
            <v>√</v>
          </cell>
          <cell r="AI325" t="str">
            <v>√</v>
          </cell>
        </row>
        <row r="326">
          <cell r="E326" t="str">
            <v>加班</v>
          </cell>
        </row>
        <row r="327">
          <cell r="B327">
            <v>1910</v>
          </cell>
          <cell r="C327" t="str">
            <v>RON RONGYA</v>
          </cell>
          <cell r="D327">
            <v>44624</v>
          </cell>
          <cell r="E327" t="str">
            <v>上午</v>
          </cell>
          <cell r="F327" t="str">
            <v>√</v>
          </cell>
          <cell r="G327" t="str">
            <v>√</v>
          </cell>
          <cell r="H327" t="str">
            <v>√</v>
          </cell>
        </row>
        <row r="327">
          <cell r="J327" t="str">
            <v>√</v>
          </cell>
          <cell r="K327" t="str">
            <v>√</v>
          </cell>
          <cell r="L327" t="str">
            <v>√</v>
          </cell>
          <cell r="M327" t="str">
            <v>√</v>
          </cell>
          <cell r="N327" t="str">
            <v>√</v>
          </cell>
          <cell r="O327" t="str">
            <v>√</v>
          </cell>
        </row>
        <row r="327">
          <cell r="Q327" t="str">
            <v>√</v>
          </cell>
          <cell r="R327" t="str">
            <v>√</v>
          </cell>
          <cell r="S327" t="str">
            <v>√</v>
          </cell>
          <cell r="T327" t="str">
            <v>√</v>
          </cell>
          <cell r="U327" t="str">
            <v>√</v>
          </cell>
          <cell r="V327" t="str">
            <v>√</v>
          </cell>
        </row>
        <row r="327">
          <cell r="X327" t="str">
            <v>√</v>
          </cell>
          <cell r="Y327" t="str">
            <v>√</v>
          </cell>
          <cell r="Z327" t="str">
            <v>√</v>
          </cell>
          <cell r="AA327" t="str">
            <v>√</v>
          </cell>
          <cell r="AB327" t="str">
            <v>×</v>
          </cell>
          <cell r="AC327" t="str">
            <v>√</v>
          </cell>
        </row>
        <row r="327">
          <cell r="AE327" t="str">
            <v>√</v>
          </cell>
          <cell r="AF327" t="str">
            <v>√</v>
          </cell>
          <cell r="AG327" t="str">
            <v>√</v>
          </cell>
          <cell r="AH327" t="str">
            <v>√</v>
          </cell>
          <cell r="AI327" t="str">
            <v>√</v>
          </cell>
        </row>
        <row r="327">
          <cell r="AK327">
            <v>25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</row>
        <row r="328">
          <cell r="E328" t="str">
            <v>下午</v>
          </cell>
          <cell r="F328" t="str">
            <v>√</v>
          </cell>
          <cell r="G328" t="str">
            <v>√</v>
          </cell>
          <cell r="H328" t="str">
            <v>√</v>
          </cell>
        </row>
        <row r="328">
          <cell r="J328" t="str">
            <v>√</v>
          </cell>
          <cell r="K328" t="str">
            <v>√</v>
          </cell>
          <cell r="L328" t="str">
            <v>√</v>
          </cell>
          <cell r="M328" t="str">
            <v>√</v>
          </cell>
          <cell r="N328" t="str">
            <v>√</v>
          </cell>
          <cell r="O328" t="str">
            <v>√</v>
          </cell>
        </row>
        <row r="328">
          <cell r="Q328" t="str">
            <v>√</v>
          </cell>
          <cell r="R328" t="str">
            <v>√</v>
          </cell>
          <cell r="S328" t="str">
            <v>√</v>
          </cell>
          <cell r="T328" t="str">
            <v>√</v>
          </cell>
          <cell r="U328" t="str">
            <v>√</v>
          </cell>
          <cell r="V328" t="str">
            <v>√</v>
          </cell>
        </row>
        <row r="328">
          <cell r="X328" t="str">
            <v>√</v>
          </cell>
          <cell r="Y328" t="str">
            <v>√</v>
          </cell>
          <cell r="Z328" t="str">
            <v>√</v>
          </cell>
          <cell r="AA328" t="str">
            <v>√</v>
          </cell>
          <cell r="AB328" t="str">
            <v>×</v>
          </cell>
          <cell r="AC328" t="str">
            <v>√</v>
          </cell>
        </row>
        <row r="328">
          <cell r="AE328" t="str">
            <v>√</v>
          </cell>
          <cell r="AF328" t="str">
            <v>√</v>
          </cell>
          <cell r="AG328" t="str">
            <v>√</v>
          </cell>
          <cell r="AH328" t="str">
            <v>√</v>
          </cell>
          <cell r="AI328" t="str">
            <v>√</v>
          </cell>
        </row>
        <row r="329">
          <cell r="E329" t="str">
            <v>加班</v>
          </cell>
        </row>
        <row r="330">
          <cell r="B330">
            <v>1911</v>
          </cell>
          <cell r="C330" t="str">
            <v>LY MALIS</v>
          </cell>
          <cell r="D330">
            <v>44624</v>
          </cell>
          <cell r="E330" t="str">
            <v>上午</v>
          </cell>
          <cell r="F330" t="str">
            <v>Δ</v>
          </cell>
          <cell r="G330" t="str">
            <v>√</v>
          </cell>
          <cell r="H330" t="str">
            <v>√</v>
          </cell>
        </row>
        <row r="330">
          <cell r="J330" t="str">
            <v>√</v>
          </cell>
          <cell r="K330" t="str">
            <v>√</v>
          </cell>
          <cell r="L330" t="str">
            <v>√</v>
          </cell>
          <cell r="M330" t="str">
            <v>√</v>
          </cell>
          <cell r="N330" t="str">
            <v>√</v>
          </cell>
          <cell r="O330" t="str">
            <v>√</v>
          </cell>
        </row>
        <row r="330">
          <cell r="Q330" t="str">
            <v>√</v>
          </cell>
          <cell r="R330" t="str">
            <v>√</v>
          </cell>
          <cell r="S330" t="str">
            <v>√</v>
          </cell>
          <cell r="T330" t="str">
            <v>√</v>
          </cell>
          <cell r="U330" t="str">
            <v>√</v>
          </cell>
          <cell r="V330" t="str">
            <v>√</v>
          </cell>
        </row>
        <row r="330">
          <cell r="X330" t="str">
            <v>√</v>
          </cell>
          <cell r="Y330" t="str">
            <v>√</v>
          </cell>
          <cell r="Z330" t="str">
            <v>√</v>
          </cell>
          <cell r="AA330" t="str">
            <v>√</v>
          </cell>
          <cell r="AB330" t="str">
            <v>√</v>
          </cell>
          <cell r="AC330" t="str">
            <v>√</v>
          </cell>
        </row>
        <row r="330">
          <cell r="AE330" t="str">
            <v>√</v>
          </cell>
          <cell r="AF330" t="str">
            <v>√</v>
          </cell>
          <cell r="AG330" t="str">
            <v>√</v>
          </cell>
          <cell r="AH330" t="str">
            <v>√</v>
          </cell>
          <cell r="AI330" t="str">
            <v>√</v>
          </cell>
        </row>
        <row r="330">
          <cell r="AK330">
            <v>25</v>
          </cell>
          <cell r="AL330">
            <v>0</v>
          </cell>
          <cell r="AM330">
            <v>1</v>
          </cell>
          <cell r="AN330">
            <v>0</v>
          </cell>
          <cell r="AO330">
            <v>0</v>
          </cell>
        </row>
        <row r="331">
          <cell r="E331" t="str">
            <v>下午</v>
          </cell>
          <cell r="F331" t="str">
            <v>Δ</v>
          </cell>
          <cell r="G331" t="str">
            <v>√</v>
          </cell>
          <cell r="H331" t="str">
            <v>√</v>
          </cell>
        </row>
        <row r="331">
          <cell r="J331" t="str">
            <v>√</v>
          </cell>
          <cell r="K331" t="str">
            <v>√</v>
          </cell>
          <cell r="L331" t="str">
            <v>√</v>
          </cell>
          <cell r="M331" t="str">
            <v>√</v>
          </cell>
          <cell r="N331" t="str">
            <v>√</v>
          </cell>
          <cell r="O331" t="str">
            <v>√</v>
          </cell>
        </row>
        <row r="331">
          <cell r="Q331" t="str">
            <v>√</v>
          </cell>
          <cell r="R331" t="str">
            <v>√</v>
          </cell>
          <cell r="S331" t="str">
            <v>√</v>
          </cell>
          <cell r="T331" t="str">
            <v>√</v>
          </cell>
          <cell r="U331" t="str">
            <v>√</v>
          </cell>
          <cell r="V331" t="str">
            <v>√</v>
          </cell>
        </row>
        <row r="331">
          <cell r="X331" t="str">
            <v>√</v>
          </cell>
          <cell r="Y331" t="str">
            <v>√</v>
          </cell>
          <cell r="Z331" t="str">
            <v>√</v>
          </cell>
          <cell r="AA331" t="str">
            <v>√</v>
          </cell>
          <cell r="AB331" t="str">
            <v>√</v>
          </cell>
          <cell r="AC331" t="str">
            <v>√</v>
          </cell>
        </row>
        <row r="331">
          <cell r="AE331" t="str">
            <v>√</v>
          </cell>
          <cell r="AF331" t="str">
            <v>√</v>
          </cell>
          <cell r="AG331" t="str">
            <v>√</v>
          </cell>
          <cell r="AH331" t="str">
            <v>√</v>
          </cell>
          <cell r="AI331" t="str">
            <v>√</v>
          </cell>
        </row>
        <row r="332">
          <cell r="E332" t="str">
            <v>加班</v>
          </cell>
        </row>
        <row r="333">
          <cell r="B333">
            <v>1917</v>
          </cell>
          <cell r="C333" t="str">
            <v>MAN RAMBO</v>
          </cell>
          <cell r="D333">
            <v>44624</v>
          </cell>
          <cell r="E333" t="str">
            <v>上午</v>
          </cell>
          <cell r="F333" t="str">
            <v>√</v>
          </cell>
          <cell r="G333" t="str">
            <v>√</v>
          </cell>
          <cell r="H333" t="str">
            <v>√</v>
          </cell>
        </row>
        <row r="333">
          <cell r="J333" t="str">
            <v>×</v>
          </cell>
          <cell r="K333" t="str">
            <v>√</v>
          </cell>
          <cell r="L333" t="str">
            <v>√</v>
          </cell>
          <cell r="M333" t="str">
            <v>√</v>
          </cell>
          <cell r="N333" t="str">
            <v>√</v>
          </cell>
          <cell r="O333" t="str">
            <v>√</v>
          </cell>
        </row>
        <row r="333">
          <cell r="Q333" t="str">
            <v>√</v>
          </cell>
          <cell r="R333" t="str">
            <v>√</v>
          </cell>
          <cell r="S333" t="str">
            <v>√</v>
          </cell>
          <cell r="T333" t="str">
            <v>√</v>
          </cell>
          <cell r="U333" t="str">
            <v>√</v>
          </cell>
          <cell r="V333" t="str">
            <v>√</v>
          </cell>
        </row>
        <row r="333">
          <cell r="X333" t="str">
            <v>√</v>
          </cell>
          <cell r="Y333" t="str">
            <v>√</v>
          </cell>
          <cell r="Z333" t="str">
            <v>√</v>
          </cell>
          <cell r="AA333" t="str">
            <v>√</v>
          </cell>
          <cell r="AB333" t="str">
            <v>√</v>
          </cell>
          <cell r="AC333" t="str">
            <v>√</v>
          </cell>
        </row>
        <row r="333">
          <cell r="AE333" t="str">
            <v>√</v>
          </cell>
          <cell r="AF333" t="str">
            <v>√</v>
          </cell>
          <cell r="AG333" t="str">
            <v>√</v>
          </cell>
          <cell r="AH333" t="str">
            <v>√</v>
          </cell>
          <cell r="AI333" t="str">
            <v>√</v>
          </cell>
        </row>
        <row r="333">
          <cell r="AK333">
            <v>25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</row>
        <row r="334">
          <cell r="E334" t="str">
            <v>下午</v>
          </cell>
          <cell r="F334" t="str">
            <v>√</v>
          </cell>
          <cell r="G334" t="str">
            <v>√</v>
          </cell>
          <cell r="H334" t="str">
            <v>√</v>
          </cell>
        </row>
        <row r="334">
          <cell r="J334" t="str">
            <v>×</v>
          </cell>
          <cell r="K334" t="str">
            <v>√</v>
          </cell>
          <cell r="L334" t="str">
            <v>√</v>
          </cell>
          <cell r="M334" t="str">
            <v>√</v>
          </cell>
          <cell r="N334" t="str">
            <v>√</v>
          </cell>
          <cell r="O334" t="str">
            <v>√</v>
          </cell>
        </row>
        <row r="334">
          <cell r="Q334" t="str">
            <v>√</v>
          </cell>
          <cell r="R334" t="str">
            <v>√</v>
          </cell>
          <cell r="S334" t="str">
            <v>√</v>
          </cell>
          <cell r="T334" t="str">
            <v>√</v>
          </cell>
          <cell r="U334" t="str">
            <v>√</v>
          </cell>
          <cell r="V334" t="str">
            <v>√</v>
          </cell>
        </row>
        <row r="334">
          <cell r="X334" t="str">
            <v>√</v>
          </cell>
          <cell r="Y334" t="str">
            <v>√</v>
          </cell>
          <cell r="Z334" t="str">
            <v>√</v>
          </cell>
          <cell r="AA334" t="str">
            <v>√</v>
          </cell>
          <cell r="AB334" t="str">
            <v>√</v>
          </cell>
          <cell r="AC334" t="str">
            <v>√</v>
          </cell>
        </row>
        <row r="334">
          <cell r="AE334" t="str">
            <v>√</v>
          </cell>
          <cell r="AF334" t="str">
            <v>√</v>
          </cell>
          <cell r="AG334" t="str">
            <v>√</v>
          </cell>
          <cell r="AH334" t="str">
            <v>√</v>
          </cell>
          <cell r="AI334" t="str">
            <v>√</v>
          </cell>
        </row>
        <row r="335">
          <cell r="E335" t="str">
            <v>加班</v>
          </cell>
        </row>
        <row r="336">
          <cell r="B336">
            <v>1920</v>
          </cell>
          <cell r="C336" t="str">
            <v>SOK RATHA</v>
          </cell>
          <cell r="D336">
            <v>44625</v>
          </cell>
          <cell r="E336" t="str">
            <v>上午</v>
          </cell>
          <cell r="F336" t="str">
            <v>√</v>
          </cell>
          <cell r="G336" t="str">
            <v>√</v>
          </cell>
          <cell r="H336" t="str">
            <v>√</v>
          </cell>
        </row>
        <row r="336">
          <cell r="J336" t="str">
            <v>√</v>
          </cell>
          <cell r="K336" t="str">
            <v>√</v>
          </cell>
          <cell r="L336" t="str">
            <v>√</v>
          </cell>
          <cell r="M336" t="str">
            <v>√</v>
          </cell>
          <cell r="N336" t="str">
            <v>×</v>
          </cell>
          <cell r="O336" t="str">
            <v>√</v>
          </cell>
        </row>
        <row r="336">
          <cell r="Q336" t="str">
            <v>√</v>
          </cell>
          <cell r="R336" t="str">
            <v>√</v>
          </cell>
          <cell r="S336" t="str">
            <v>√</v>
          </cell>
          <cell r="T336" t="str">
            <v>√</v>
          </cell>
          <cell r="U336" t="str">
            <v>√</v>
          </cell>
          <cell r="V336" t="str">
            <v>√</v>
          </cell>
        </row>
        <row r="336">
          <cell r="X336" t="str">
            <v>√</v>
          </cell>
          <cell r="Y336" t="str">
            <v>√</v>
          </cell>
          <cell r="Z336" t="str">
            <v>√</v>
          </cell>
          <cell r="AA336" t="str">
            <v>√</v>
          </cell>
          <cell r="AB336" t="str">
            <v>√</v>
          </cell>
          <cell r="AC336" t="str">
            <v>√</v>
          </cell>
        </row>
        <row r="336">
          <cell r="AE336" t="str">
            <v>√</v>
          </cell>
          <cell r="AF336" t="str">
            <v>√</v>
          </cell>
          <cell r="AG336" t="str">
            <v>√</v>
          </cell>
          <cell r="AH336" t="str">
            <v>√</v>
          </cell>
          <cell r="AI336" t="str">
            <v>√</v>
          </cell>
        </row>
        <row r="336">
          <cell r="AK336">
            <v>25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</row>
        <row r="337">
          <cell r="E337" t="str">
            <v>下午</v>
          </cell>
          <cell r="F337" t="str">
            <v>√</v>
          </cell>
          <cell r="G337" t="str">
            <v>√</v>
          </cell>
          <cell r="H337" t="str">
            <v>√</v>
          </cell>
        </row>
        <row r="337">
          <cell r="J337" t="str">
            <v>√</v>
          </cell>
          <cell r="K337" t="str">
            <v>√</v>
          </cell>
          <cell r="L337" t="str">
            <v>√</v>
          </cell>
          <cell r="M337" t="str">
            <v>√</v>
          </cell>
          <cell r="N337" t="str">
            <v>×</v>
          </cell>
          <cell r="O337" t="str">
            <v>√</v>
          </cell>
        </row>
        <row r="337">
          <cell r="Q337" t="str">
            <v>√</v>
          </cell>
          <cell r="R337" t="str">
            <v>√</v>
          </cell>
          <cell r="S337" t="str">
            <v>√</v>
          </cell>
          <cell r="T337" t="str">
            <v>√</v>
          </cell>
          <cell r="U337" t="str">
            <v>√</v>
          </cell>
          <cell r="V337" t="str">
            <v>√</v>
          </cell>
        </row>
        <row r="337">
          <cell r="X337" t="str">
            <v>√</v>
          </cell>
          <cell r="Y337" t="str">
            <v>√</v>
          </cell>
          <cell r="Z337" t="str">
            <v>√</v>
          </cell>
          <cell r="AA337" t="str">
            <v>√</v>
          </cell>
          <cell r="AB337" t="str">
            <v>√</v>
          </cell>
          <cell r="AC337" t="str">
            <v>√</v>
          </cell>
        </row>
        <row r="337">
          <cell r="AE337" t="str">
            <v>√</v>
          </cell>
          <cell r="AF337" t="str">
            <v>√</v>
          </cell>
          <cell r="AG337" t="str">
            <v>√</v>
          </cell>
          <cell r="AH337" t="str">
            <v>√</v>
          </cell>
          <cell r="AI337" t="str">
            <v>√</v>
          </cell>
        </row>
        <row r="338">
          <cell r="E338" t="str">
            <v>加班</v>
          </cell>
        </row>
        <row r="339">
          <cell r="B339">
            <v>1926</v>
          </cell>
          <cell r="C339" t="str">
            <v>NOU PHALLA</v>
          </cell>
          <cell r="D339">
            <v>44625</v>
          </cell>
          <cell r="E339" t="str">
            <v>上午</v>
          </cell>
          <cell r="F339" t="str">
            <v>√</v>
          </cell>
          <cell r="G339" t="str">
            <v>√</v>
          </cell>
          <cell r="H339" t="str">
            <v>√</v>
          </cell>
        </row>
        <row r="339">
          <cell r="J339" t="str">
            <v>√</v>
          </cell>
          <cell r="K339" t="str">
            <v>√</v>
          </cell>
          <cell r="L339" t="str">
            <v>√</v>
          </cell>
          <cell r="M339" t="str">
            <v>√</v>
          </cell>
          <cell r="N339" t="str">
            <v>√</v>
          </cell>
          <cell r="O339" t="str">
            <v>√</v>
          </cell>
        </row>
        <row r="339">
          <cell r="Q339" t="str">
            <v>√</v>
          </cell>
          <cell r="R339" t="str">
            <v>√</v>
          </cell>
          <cell r="S339" t="str">
            <v>√</v>
          </cell>
          <cell r="T339" t="str">
            <v>√</v>
          </cell>
          <cell r="U339" t="str">
            <v>√</v>
          </cell>
          <cell r="V339" t="str">
            <v>√</v>
          </cell>
        </row>
        <row r="339">
          <cell r="X339" t="str">
            <v>√</v>
          </cell>
          <cell r="Y339" t="str">
            <v>√</v>
          </cell>
          <cell r="Z339" t="str">
            <v>√</v>
          </cell>
          <cell r="AA339" t="str">
            <v>√</v>
          </cell>
          <cell r="AB339" t="str">
            <v>√</v>
          </cell>
          <cell r="AC339" t="str">
            <v>√</v>
          </cell>
        </row>
        <row r="339">
          <cell r="AE339" t="str">
            <v>√</v>
          </cell>
          <cell r="AF339" t="str">
            <v>√</v>
          </cell>
          <cell r="AG339" t="str">
            <v>√</v>
          </cell>
          <cell r="AH339" t="str">
            <v>√</v>
          </cell>
          <cell r="AI339" t="str">
            <v>√</v>
          </cell>
        </row>
        <row r="339">
          <cell r="AK339">
            <v>26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</row>
        <row r="340">
          <cell r="E340" t="str">
            <v>下午</v>
          </cell>
          <cell r="F340" t="str">
            <v>√</v>
          </cell>
          <cell r="G340" t="str">
            <v>√</v>
          </cell>
          <cell r="H340" t="str">
            <v>√</v>
          </cell>
        </row>
        <row r="340">
          <cell r="J340" t="str">
            <v>√</v>
          </cell>
          <cell r="K340" t="str">
            <v>√</v>
          </cell>
          <cell r="L340" t="str">
            <v>√</v>
          </cell>
          <cell r="M340" t="str">
            <v>√</v>
          </cell>
          <cell r="N340" t="str">
            <v>√</v>
          </cell>
          <cell r="O340" t="str">
            <v>√</v>
          </cell>
        </row>
        <row r="340">
          <cell r="Q340" t="str">
            <v>√</v>
          </cell>
          <cell r="R340" t="str">
            <v>√</v>
          </cell>
          <cell r="S340" t="str">
            <v>√</v>
          </cell>
          <cell r="T340" t="str">
            <v>√</v>
          </cell>
          <cell r="U340" t="str">
            <v>√</v>
          </cell>
          <cell r="V340" t="str">
            <v>√</v>
          </cell>
        </row>
        <row r="340">
          <cell r="X340" t="str">
            <v>√</v>
          </cell>
          <cell r="Y340" t="str">
            <v>√</v>
          </cell>
          <cell r="Z340" t="str">
            <v>√</v>
          </cell>
          <cell r="AA340" t="str">
            <v>√</v>
          </cell>
          <cell r="AB340" t="str">
            <v>√</v>
          </cell>
          <cell r="AC340" t="str">
            <v>√</v>
          </cell>
        </row>
        <row r="340">
          <cell r="AE340" t="str">
            <v>√</v>
          </cell>
          <cell r="AF340" t="str">
            <v>√</v>
          </cell>
          <cell r="AG340" t="str">
            <v>√</v>
          </cell>
          <cell r="AH340" t="str">
            <v>√</v>
          </cell>
          <cell r="AI340" t="str">
            <v>√</v>
          </cell>
        </row>
        <row r="341">
          <cell r="E341" t="str">
            <v>加班</v>
          </cell>
        </row>
        <row r="342">
          <cell r="B342">
            <v>1946</v>
          </cell>
          <cell r="C342" t="str">
            <v>SOR SOPHA</v>
          </cell>
          <cell r="D342">
            <v>44629</v>
          </cell>
          <cell r="E342" t="str">
            <v>上午</v>
          </cell>
          <cell r="F342" t="str">
            <v>√</v>
          </cell>
          <cell r="G342" t="str">
            <v>√</v>
          </cell>
          <cell r="H342" t="str">
            <v>√</v>
          </cell>
        </row>
        <row r="342">
          <cell r="J342" t="str">
            <v>√</v>
          </cell>
          <cell r="K342" t="str">
            <v>√</v>
          </cell>
          <cell r="L342" t="str">
            <v>√</v>
          </cell>
          <cell r="M342" t="str">
            <v>√</v>
          </cell>
          <cell r="N342" t="str">
            <v>√</v>
          </cell>
          <cell r="O342" t="str">
            <v>√</v>
          </cell>
        </row>
        <row r="342">
          <cell r="Q342" t="str">
            <v>√</v>
          </cell>
          <cell r="R342" t="str">
            <v>√</v>
          </cell>
          <cell r="S342" t="str">
            <v>√</v>
          </cell>
          <cell r="T342" t="str">
            <v>√</v>
          </cell>
          <cell r="U342" t="str">
            <v>√</v>
          </cell>
          <cell r="V342" t="str">
            <v>√</v>
          </cell>
        </row>
        <row r="342">
          <cell r="X342" t="str">
            <v>√</v>
          </cell>
          <cell r="Y342" t="str">
            <v>√</v>
          </cell>
          <cell r="Z342" t="str">
            <v>√</v>
          </cell>
          <cell r="AA342" t="str">
            <v>√</v>
          </cell>
          <cell r="AB342" t="str">
            <v>√</v>
          </cell>
          <cell r="AC342" t="str">
            <v>√</v>
          </cell>
        </row>
        <row r="342">
          <cell r="AE342" t="str">
            <v>√</v>
          </cell>
          <cell r="AF342" t="str">
            <v>√</v>
          </cell>
          <cell r="AG342" t="str">
            <v>√</v>
          </cell>
          <cell r="AH342" t="str">
            <v>√</v>
          </cell>
          <cell r="AI342" t="str">
            <v>√</v>
          </cell>
        </row>
        <row r="342">
          <cell r="AK342">
            <v>26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</row>
        <row r="343">
          <cell r="E343" t="str">
            <v>下午</v>
          </cell>
          <cell r="F343" t="str">
            <v>√</v>
          </cell>
          <cell r="G343" t="str">
            <v>√</v>
          </cell>
          <cell r="H343" t="str">
            <v>√</v>
          </cell>
        </row>
        <row r="343">
          <cell r="J343" t="str">
            <v>√</v>
          </cell>
          <cell r="K343" t="str">
            <v>√</v>
          </cell>
          <cell r="L343" t="str">
            <v>√</v>
          </cell>
          <cell r="M343" t="str">
            <v>√</v>
          </cell>
          <cell r="N343" t="str">
            <v>√</v>
          </cell>
          <cell r="O343" t="str">
            <v>√</v>
          </cell>
        </row>
        <row r="343">
          <cell r="Q343" t="str">
            <v>√</v>
          </cell>
          <cell r="R343" t="str">
            <v>√</v>
          </cell>
          <cell r="S343" t="str">
            <v>√</v>
          </cell>
          <cell r="T343" t="str">
            <v>√</v>
          </cell>
          <cell r="U343" t="str">
            <v>√</v>
          </cell>
          <cell r="V343" t="str">
            <v>√</v>
          </cell>
        </row>
        <row r="343">
          <cell r="X343" t="str">
            <v>√</v>
          </cell>
          <cell r="Y343" t="str">
            <v>√</v>
          </cell>
          <cell r="Z343" t="str">
            <v>√</v>
          </cell>
          <cell r="AA343" t="str">
            <v>√</v>
          </cell>
          <cell r="AB343" t="str">
            <v>√</v>
          </cell>
          <cell r="AC343" t="str">
            <v>√</v>
          </cell>
        </row>
        <row r="343">
          <cell r="AE343" t="str">
            <v>√</v>
          </cell>
          <cell r="AF343" t="str">
            <v>√</v>
          </cell>
          <cell r="AG343" t="str">
            <v>√</v>
          </cell>
          <cell r="AH343" t="str">
            <v>√</v>
          </cell>
          <cell r="AI343" t="str">
            <v>√</v>
          </cell>
        </row>
        <row r="344">
          <cell r="E344" t="str">
            <v>加班</v>
          </cell>
        </row>
        <row r="345">
          <cell r="B345">
            <v>1948</v>
          </cell>
          <cell r="C345" t="str">
            <v>MEAK CHANTHY</v>
          </cell>
          <cell r="D345">
            <v>44630</v>
          </cell>
          <cell r="E345" t="str">
            <v>上午</v>
          </cell>
          <cell r="F345" t="str">
            <v>√</v>
          </cell>
          <cell r="G345" t="str">
            <v>√</v>
          </cell>
          <cell r="H345" t="str">
            <v>√</v>
          </cell>
        </row>
        <row r="345">
          <cell r="J345" t="str">
            <v>√</v>
          </cell>
          <cell r="K345" t="str">
            <v>√</v>
          </cell>
          <cell r="L345" t="str">
            <v>√</v>
          </cell>
          <cell r="M345" t="str">
            <v>√</v>
          </cell>
          <cell r="N345" t="str">
            <v>√</v>
          </cell>
          <cell r="O345" t="str">
            <v>√</v>
          </cell>
        </row>
        <row r="345">
          <cell r="Q345" t="str">
            <v>√</v>
          </cell>
          <cell r="R345" t="str">
            <v>√</v>
          </cell>
          <cell r="S345" t="str">
            <v>√</v>
          </cell>
          <cell r="T345" t="str">
            <v>√</v>
          </cell>
          <cell r="U345" t="str">
            <v>√</v>
          </cell>
          <cell r="V345" t="str">
            <v>√</v>
          </cell>
        </row>
        <row r="345">
          <cell r="X345" t="str">
            <v>√</v>
          </cell>
          <cell r="Y345" t="str">
            <v>√</v>
          </cell>
          <cell r="Z345" t="str">
            <v>√</v>
          </cell>
          <cell r="AA345" t="str">
            <v>√</v>
          </cell>
          <cell r="AB345" t="str">
            <v>√</v>
          </cell>
          <cell r="AC345" t="str">
            <v>√</v>
          </cell>
        </row>
        <row r="345">
          <cell r="AE345" t="str">
            <v>√</v>
          </cell>
          <cell r="AF345" t="str">
            <v>√</v>
          </cell>
          <cell r="AG345" t="str">
            <v>√</v>
          </cell>
          <cell r="AH345" t="str">
            <v>√</v>
          </cell>
          <cell r="AI345" t="str">
            <v>√</v>
          </cell>
        </row>
        <row r="345">
          <cell r="AK345">
            <v>26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</row>
        <row r="346">
          <cell r="E346" t="str">
            <v>下午</v>
          </cell>
          <cell r="F346" t="str">
            <v>√</v>
          </cell>
          <cell r="G346" t="str">
            <v>√</v>
          </cell>
          <cell r="H346" t="str">
            <v>√</v>
          </cell>
        </row>
        <row r="346">
          <cell r="J346" t="str">
            <v>√</v>
          </cell>
          <cell r="K346" t="str">
            <v>√</v>
          </cell>
          <cell r="L346" t="str">
            <v>√</v>
          </cell>
          <cell r="M346" t="str">
            <v>√</v>
          </cell>
          <cell r="N346" t="str">
            <v>√</v>
          </cell>
          <cell r="O346" t="str">
            <v>√</v>
          </cell>
        </row>
        <row r="346">
          <cell r="Q346" t="str">
            <v>√</v>
          </cell>
          <cell r="R346" t="str">
            <v>√</v>
          </cell>
          <cell r="S346" t="str">
            <v>√</v>
          </cell>
          <cell r="T346" t="str">
            <v>√</v>
          </cell>
          <cell r="U346" t="str">
            <v>√</v>
          </cell>
          <cell r="V346" t="str">
            <v>√</v>
          </cell>
        </row>
        <row r="346">
          <cell r="X346" t="str">
            <v>√</v>
          </cell>
          <cell r="Y346" t="str">
            <v>√</v>
          </cell>
          <cell r="Z346" t="str">
            <v>√</v>
          </cell>
          <cell r="AA346" t="str">
            <v>√</v>
          </cell>
          <cell r="AB346" t="str">
            <v>√</v>
          </cell>
          <cell r="AC346" t="str">
            <v>√</v>
          </cell>
        </row>
        <row r="346">
          <cell r="AE346" t="str">
            <v>√</v>
          </cell>
          <cell r="AF346" t="str">
            <v>√</v>
          </cell>
          <cell r="AG346" t="str">
            <v>√</v>
          </cell>
          <cell r="AH346" t="str">
            <v>√</v>
          </cell>
          <cell r="AI346" t="str">
            <v>√</v>
          </cell>
        </row>
        <row r="347">
          <cell r="E347" t="str">
            <v>加班</v>
          </cell>
        </row>
        <row r="348">
          <cell r="B348">
            <v>1958</v>
          </cell>
          <cell r="C348" t="str">
            <v>PICH SAEM</v>
          </cell>
          <cell r="D348">
            <v>44630</v>
          </cell>
          <cell r="E348" t="str">
            <v>上午</v>
          </cell>
          <cell r="F348" t="str">
            <v>√</v>
          </cell>
          <cell r="G348" t="str">
            <v>√</v>
          </cell>
          <cell r="H348" t="str">
            <v>√</v>
          </cell>
        </row>
        <row r="348">
          <cell r="J348" t="str">
            <v>√</v>
          </cell>
          <cell r="K348" t="str">
            <v>√</v>
          </cell>
          <cell r="L348" t="str">
            <v>√</v>
          </cell>
          <cell r="M348" t="str">
            <v>√</v>
          </cell>
          <cell r="N348" t="str">
            <v>√</v>
          </cell>
          <cell r="O348" t="str">
            <v>√</v>
          </cell>
        </row>
        <row r="348">
          <cell r="Q348" t="str">
            <v>√</v>
          </cell>
          <cell r="R348" t="str">
            <v>√</v>
          </cell>
          <cell r="S348" t="str">
            <v>√</v>
          </cell>
          <cell r="T348" t="str">
            <v>√</v>
          </cell>
          <cell r="U348" t="str">
            <v>√</v>
          </cell>
          <cell r="V348" t="str">
            <v>√</v>
          </cell>
        </row>
        <row r="348">
          <cell r="X348" t="str">
            <v>√</v>
          </cell>
          <cell r="Y348" t="str">
            <v>√</v>
          </cell>
          <cell r="Z348" t="str">
            <v>√</v>
          </cell>
          <cell r="AA348" t="str">
            <v>√</v>
          </cell>
          <cell r="AB348" t="str">
            <v>√</v>
          </cell>
          <cell r="AC348" t="str">
            <v>Δ</v>
          </cell>
        </row>
        <row r="348">
          <cell r="AE348" t="str">
            <v>√</v>
          </cell>
          <cell r="AF348" t="str">
            <v>√</v>
          </cell>
          <cell r="AG348" t="str">
            <v>√</v>
          </cell>
          <cell r="AH348" t="str">
            <v>√</v>
          </cell>
          <cell r="AI348" t="str">
            <v>√</v>
          </cell>
        </row>
        <row r="348">
          <cell r="AK348">
            <v>25</v>
          </cell>
          <cell r="AL348">
            <v>0</v>
          </cell>
          <cell r="AM348">
            <v>1</v>
          </cell>
          <cell r="AN348">
            <v>0</v>
          </cell>
          <cell r="AO348">
            <v>0</v>
          </cell>
        </row>
        <row r="349">
          <cell r="E349" t="str">
            <v>下午</v>
          </cell>
          <cell r="F349" t="str">
            <v>√</v>
          </cell>
          <cell r="G349" t="str">
            <v>√</v>
          </cell>
          <cell r="H349" t="str">
            <v>√</v>
          </cell>
        </row>
        <row r="349">
          <cell r="J349" t="str">
            <v>√</v>
          </cell>
          <cell r="K349" t="str">
            <v>√</v>
          </cell>
          <cell r="L349" t="str">
            <v>√</v>
          </cell>
          <cell r="M349" t="str">
            <v>√</v>
          </cell>
          <cell r="N349" t="str">
            <v>√</v>
          </cell>
          <cell r="O349" t="str">
            <v>√</v>
          </cell>
        </row>
        <row r="349">
          <cell r="Q349" t="str">
            <v>√</v>
          </cell>
          <cell r="R349" t="str">
            <v>√</v>
          </cell>
          <cell r="S349" t="str">
            <v>√</v>
          </cell>
          <cell r="T349" t="str">
            <v>√</v>
          </cell>
          <cell r="U349" t="str">
            <v>√</v>
          </cell>
          <cell r="V349" t="str">
            <v>√</v>
          </cell>
        </row>
        <row r="349">
          <cell r="X349" t="str">
            <v>√</v>
          </cell>
          <cell r="Y349" t="str">
            <v>√</v>
          </cell>
          <cell r="Z349" t="str">
            <v>√</v>
          </cell>
          <cell r="AA349" t="str">
            <v>√</v>
          </cell>
          <cell r="AB349" t="str">
            <v>√</v>
          </cell>
          <cell r="AC349" t="str">
            <v>Δ</v>
          </cell>
        </row>
        <row r="349">
          <cell r="AE349" t="str">
            <v>√</v>
          </cell>
          <cell r="AF349" t="str">
            <v>√</v>
          </cell>
          <cell r="AG349" t="str">
            <v>√</v>
          </cell>
          <cell r="AH349" t="str">
            <v>√</v>
          </cell>
          <cell r="AI349" t="str">
            <v>√</v>
          </cell>
        </row>
        <row r="350">
          <cell r="E350" t="str">
            <v>加班</v>
          </cell>
        </row>
        <row r="351">
          <cell r="B351">
            <v>1995</v>
          </cell>
          <cell r="C351" t="str">
            <v>MEAS HAI</v>
          </cell>
          <cell r="D351">
            <v>44639</v>
          </cell>
          <cell r="E351" t="str">
            <v>上午</v>
          </cell>
          <cell r="F351" t="str">
            <v>√</v>
          </cell>
          <cell r="G351" t="str">
            <v>√</v>
          </cell>
          <cell r="H351" t="str">
            <v>√</v>
          </cell>
        </row>
        <row r="351">
          <cell r="J351" t="str">
            <v>√</v>
          </cell>
          <cell r="K351" t="str">
            <v>√</v>
          </cell>
          <cell r="L351" t="str">
            <v>√</v>
          </cell>
          <cell r="M351" t="str">
            <v>√</v>
          </cell>
          <cell r="N351" t="str">
            <v>√</v>
          </cell>
          <cell r="O351" t="str">
            <v>√</v>
          </cell>
        </row>
        <row r="351">
          <cell r="Q351" t="str">
            <v>√</v>
          </cell>
          <cell r="R351" t="str">
            <v>√</v>
          </cell>
          <cell r="S351" t="str">
            <v>√</v>
          </cell>
          <cell r="T351" t="str">
            <v>√</v>
          </cell>
          <cell r="U351" t="str">
            <v>√</v>
          </cell>
          <cell r="V351" t="str">
            <v>√</v>
          </cell>
        </row>
        <row r="351">
          <cell r="X351" t="str">
            <v>√</v>
          </cell>
          <cell r="Y351" t="str">
            <v>√</v>
          </cell>
          <cell r="Z351" t="str">
            <v>√</v>
          </cell>
          <cell r="AA351" t="str">
            <v>√</v>
          </cell>
          <cell r="AB351" t="str">
            <v>√</v>
          </cell>
          <cell r="AC351" t="str">
            <v>√</v>
          </cell>
        </row>
        <row r="351">
          <cell r="AE351" t="str">
            <v>√</v>
          </cell>
          <cell r="AF351" t="str">
            <v>√</v>
          </cell>
          <cell r="AG351" t="str">
            <v>√</v>
          </cell>
          <cell r="AH351" t="str">
            <v>√</v>
          </cell>
          <cell r="AI351" t="str">
            <v>√</v>
          </cell>
        </row>
        <row r="351">
          <cell r="AK351">
            <v>26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</row>
        <row r="352">
          <cell r="E352" t="str">
            <v>下午</v>
          </cell>
          <cell r="F352" t="str">
            <v>√</v>
          </cell>
          <cell r="G352" t="str">
            <v>√</v>
          </cell>
          <cell r="H352" t="str">
            <v>√</v>
          </cell>
        </row>
        <row r="352">
          <cell r="J352" t="str">
            <v>√</v>
          </cell>
          <cell r="K352" t="str">
            <v>√</v>
          </cell>
          <cell r="L352" t="str">
            <v>√</v>
          </cell>
          <cell r="M352" t="str">
            <v>√</v>
          </cell>
          <cell r="N352" t="str">
            <v>√</v>
          </cell>
          <cell r="O352" t="str">
            <v>√</v>
          </cell>
        </row>
        <row r="352">
          <cell r="Q352" t="str">
            <v>√</v>
          </cell>
          <cell r="R352" t="str">
            <v>√</v>
          </cell>
          <cell r="S352" t="str">
            <v>√</v>
          </cell>
          <cell r="T352" t="str">
            <v>√</v>
          </cell>
          <cell r="U352" t="str">
            <v>√</v>
          </cell>
          <cell r="V352" t="str">
            <v>√</v>
          </cell>
        </row>
        <row r="352">
          <cell r="X352" t="str">
            <v>√</v>
          </cell>
          <cell r="Y352" t="str">
            <v>√</v>
          </cell>
          <cell r="Z352" t="str">
            <v>√</v>
          </cell>
          <cell r="AA352" t="str">
            <v>√</v>
          </cell>
          <cell r="AB352" t="str">
            <v>√</v>
          </cell>
          <cell r="AC352" t="str">
            <v>√</v>
          </cell>
        </row>
        <row r="352">
          <cell r="AE352" t="str">
            <v>√</v>
          </cell>
          <cell r="AF352" t="str">
            <v>√</v>
          </cell>
          <cell r="AG352" t="str">
            <v>√</v>
          </cell>
          <cell r="AH352" t="str">
            <v>√</v>
          </cell>
          <cell r="AI352" t="str">
            <v>√</v>
          </cell>
        </row>
        <row r="353">
          <cell r="E353" t="str">
            <v>加班</v>
          </cell>
        </row>
        <row r="354">
          <cell r="B354">
            <v>2000</v>
          </cell>
          <cell r="C354" t="str">
            <v>KOY SREYPEOU</v>
          </cell>
          <cell r="D354">
            <v>44642</v>
          </cell>
          <cell r="E354" t="str">
            <v>上午</v>
          </cell>
          <cell r="F354" t="str">
            <v>√</v>
          </cell>
          <cell r="G354" t="str">
            <v>√</v>
          </cell>
          <cell r="H354" t="str">
            <v>√</v>
          </cell>
        </row>
        <row r="354">
          <cell r="J354" t="str">
            <v>√</v>
          </cell>
          <cell r="K354" t="str">
            <v>√</v>
          </cell>
          <cell r="L354" t="str">
            <v>2.①</v>
          </cell>
          <cell r="M354" t="str">
            <v>√</v>
          </cell>
          <cell r="N354" t="str">
            <v>√</v>
          </cell>
          <cell r="O354" t="str">
            <v>√</v>
          </cell>
        </row>
        <row r="354">
          <cell r="Q354" t="str">
            <v>√</v>
          </cell>
          <cell r="R354" t="str">
            <v>√</v>
          </cell>
          <cell r="S354" t="str">
            <v>√</v>
          </cell>
          <cell r="T354" t="str">
            <v>√</v>
          </cell>
          <cell r="U354" t="str">
            <v>√</v>
          </cell>
          <cell r="V354" t="str">
            <v>√</v>
          </cell>
        </row>
        <row r="354">
          <cell r="X354" t="str">
            <v>√</v>
          </cell>
          <cell r="Y354" t="str">
            <v>√</v>
          </cell>
          <cell r="Z354" t="str">
            <v>√</v>
          </cell>
          <cell r="AA354" t="str">
            <v>√</v>
          </cell>
          <cell r="AB354" t="str">
            <v>√</v>
          </cell>
          <cell r="AC354" t="str">
            <v>√</v>
          </cell>
        </row>
        <row r="354">
          <cell r="AE354" t="str">
            <v>√</v>
          </cell>
          <cell r="AF354" t="str">
            <v>√</v>
          </cell>
          <cell r="AG354" t="str">
            <v>√</v>
          </cell>
          <cell r="AH354" t="str">
            <v>√</v>
          </cell>
          <cell r="AI354" t="str">
            <v>√</v>
          </cell>
        </row>
        <row r="354">
          <cell r="AK354">
            <v>25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</row>
        <row r="355">
          <cell r="E355" t="str">
            <v>下午</v>
          </cell>
          <cell r="F355" t="str">
            <v>√</v>
          </cell>
          <cell r="G355" t="str">
            <v>√</v>
          </cell>
          <cell r="H355" t="str">
            <v>√</v>
          </cell>
        </row>
        <row r="355">
          <cell r="J355" t="str">
            <v>√</v>
          </cell>
          <cell r="K355" t="str">
            <v>√</v>
          </cell>
          <cell r="L355" t="str">
            <v>2.①</v>
          </cell>
          <cell r="M355" t="str">
            <v>√</v>
          </cell>
          <cell r="N355" t="str">
            <v>√</v>
          </cell>
          <cell r="O355" t="str">
            <v>√</v>
          </cell>
        </row>
        <row r="355">
          <cell r="Q355" t="str">
            <v>√</v>
          </cell>
          <cell r="R355" t="str">
            <v>√</v>
          </cell>
          <cell r="S355" t="str">
            <v>√</v>
          </cell>
          <cell r="T355" t="str">
            <v>√</v>
          </cell>
          <cell r="U355" t="str">
            <v>√</v>
          </cell>
          <cell r="V355" t="str">
            <v>√</v>
          </cell>
        </row>
        <row r="355">
          <cell r="X355" t="str">
            <v>√</v>
          </cell>
          <cell r="Y355" t="str">
            <v>√</v>
          </cell>
          <cell r="Z355" t="str">
            <v>√</v>
          </cell>
          <cell r="AA355" t="str">
            <v>√</v>
          </cell>
          <cell r="AB355" t="str">
            <v>√</v>
          </cell>
          <cell r="AC355" t="str">
            <v>√</v>
          </cell>
        </row>
        <row r="355">
          <cell r="AE355" t="str">
            <v>√</v>
          </cell>
          <cell r="AF355" t="str">
            <v>√</v>
          </cell>
          <cell r="AG355" t="str">
            <v>√</v>
          </cell>
          <cell r="AH355" t="str">
            <v>√</v>
          </cell>
          <cell r="AI355" t="str">
            <v>√</v>
          </cell>
        </row>
        <row r="356">
          <cell r="E356" t="str">
            <v>加班</v>
          </cell>
        </row>
        <row r="357">
          <cell r="B357">
            <v>2018</v>
          </cell>
          <cell r="C357" t="str">
            <v>PHOUERN SOPHEAK</v>
          </cell>
          <cell r="D357">
            <v>44656</v>
          </cell>
          <cell r="E357" t="str">
            <v>上午</v>
          </cell>
          <cell r="F357" t="str">
            <v>√</v>
          </cell>
          <cell r="G357" t="str">
            <v>√</v>
          </cell>
          <cell r="H357" t="str">
            <v>√</v>
          </cell>
        </row>
        <row r="357">
          <cell r="J357" t="str">
            <v>√</v>
          </cell>
          <cell r="K357" t="str">
            <v>Δ</v>
          </cell>
          <cell r="L357" t="str">
            <v>√</v>
          </cell>
          <cell r="M357" t="str">
            <v>√</v>
          </cell>
          <cell r="N357" t="str">
            <v>√</v>
          </cell>
          <cell r="O357" t="str">
            <v>√</v>
          </cell>
        </row>
        <row r="357">
          <cell r="Q357" t="str">
            <v>√</v>
          </cell>
          <cell r="R357" t="str">
            <v>√</v>
          </cell>
          <cell r="S357" t="str">
            <v>√</v>
          </cell>
          <cell r="T357" t="str">
            <v>√</v>
          </cell>
          <cell r="U357" t="str">
            <v>√</v>
          </cell>
          <cell r="V357" t="str">
            <v>◇</v>
          </cell>
        </row>
        <row r="357">
          <cell r="X357" t="str">
            <v>√</v>
          </cell>
          <cell r="Y357" t="str">
            <v>√</v>
          </cell>
          <cell r="Z357" t="str">
            <v>√</v>
          </cell>
          <cell r="AA357" t="str">
            <v>√</v>
          </cell>
          <cell r="AB357" t="str">
            <v>√</v>
          </cell>
          <cell r="AC357" t="str">
            <v>√</v>
          </cell>
        </row>
        <row r="357">
          <cell r="AE357" t="str">
            <v>◇</v>
          </cell>
          <cell r="AF357" t="str">
            <v>√</v>
          </cell>
          <cell r="AG357" t="str">
            <v>√</v>
          </cell>
          <cell r="AH357" t="str">
            <v>√</v>
          </cell>
          <cell r="AI357" t="str">
            <v>√</v>
          </cell>
        </row>
        <row r="357">
          <cell r="AK357">
            <v>23.5</v>
          </cell>
          <cell r="AL357">
            <v>27</v>
          </cell>
          <cell r="AM357">
            <v>0.5</v>
          </cell>
          <cell r="AN357">
            <v>0</v>
          </cell>
          <cell r="AO357">
            <v>2</v>
          </cell>
        </row>
        <row r="358">
          <cell r="E358" t="str">
            <v>下午</v>
          </cell>
          <cell r="F358" t="str">
            <v>√</v>
          </cell>
          <cell r="G358" t="str">
            <v>√</v>
          </cell>
          <cell r="H358" t="str">
            <v>√</v>
          </cell>
        </row>
        <row r="358">
          <cell r="J358" t="str">
            <v>√</v>
          </cell>
          <cell r="K358" t="str">
            <v>√</v>
          </cell>
          <cell r="L358" t="str">
            <v>√</v>
          </cell>
          <cell r="M358" t="str">
            <v>√</v>
          </cell>
          <cell r="N358" t="str">
            <v>√</v>
          </cell>
          <cell r="O358" t="str">
            <v>√</v>
          </cell>
        </row>
        <row r="358">
          <cell r="Q358" t="str">
            <v>√</v>
          </cell>
          <cell r="R358" t="str">
            <v>√</v>
          </cell>
          <cell r="S358" t="str">
            <v>√</v>
          </cell>
          <cell r="T358" t="str">
            <v>√</v>
          </cell>
          <cell r="U358" t="str">
            <v>√</v>
          </cell>
          <cell r="V358" t="str">
            <v>◇</v>
          </cell>
        </row>
        <row r="358">
          <cell r="X358" t="str">
            <v>√</v>
          </cell>
          <cell r="Y358" t="str">
            <v>√</v>
          </cell>
          <cell r="Z358" t="str">
            <v>√</v>
          </cell>
          <cell r="AA358" t="str">
            <v>√</v>
          </cell>
          <cell r="AB358" t="str">
            <v>√</v>
          </cell>
          <cell r="AC358" t="str">
            <v>√</v>
          </cell>
        </row>
        <row r="358">
          <cell r="AE358" t="str">
            <v>◇</v>
          </cell>
          <cell r="AF358" t="str">
            <v>√</v>
          </cell>
          <cell r="AG358" t="str">
            <v>√</v>
          </cell>
          <cell r="AH358" t="str">
            <v>√</v>
          </cell>
          <cell r="AI358" t="str">
            <v>√</v>
          </cell>
        </row>
        <row r="359">
          <cell r="E359" t="str">
            <v>加班</v>
          </cell>
        </row>
        <row r="359">
          <cell r="J359">
            <v>12.5</v>
          </cell>
        </row>
        <row r="359">
          <cell r="Q359">
            <v>7</v>
          </cell>
        </row>
        <row r="359">
          <cell r="X359">
            <v>7.5</v>
          </cell>
        </row>
        <row r="360">
          <cell r="B360">
            <v>2021</v>
          </cell>
          <cell r="C360" t="str">
            <v>YONG VOSAL</v>
          </cell>
          <cell r="D360">
            <v>44657</v>
          </cell>
          <cell r="E360" t="str">
            <v>上午</v>
          </cell>
          <cell r="F360" t="str">
            <v>√</v>
          </cell>
          <cell r="G360" t="str">
            <v>√</v>
          </cell>
          <cell r="H360" t="str">
            <v>√</v>
          </cell>
        </row>
        <row r="360">
          <cell r="J360" t="str">
            <v>√</v>
          </cell>
          <cell r="K360" t="str">
            <v>√</v>
          </cell>
          <cell r="L360" t="str">
            <v>√</v>
          </cell>
          <cell r="M360" t="str">
            <v>√</v>
          </cell>
          <cell r="N360" t="str">
            <v>√</v>
          </cell>
          <cell r="O360" t="str">
            <v>√</v>
          </cell>
        </row>
        <row r="360">
          <cell r="Q360" t="str">
            <v>√</v>
          </cell>
          <cell r="R360" t="str">
            <v>√</v>
          </cell>
          <cell r="S360" t="str">
            <v>√</v>
          </cell>
          <cell r="T360" t="str">
            <v>√</v>
          </cell>
          <cell r="U360" t="str">
            <v>√</v>
          </cell>
          <cell r="V360" t="str">
            <v>◇</v>
          </cell>
        </row>
        <row r="360">
          <cell r="X360" t="str">
            <v>◇</v>
          </cell>
          <cell r="Y360" t="str">
            <v>√</v>
          </cell>
          <cell r="Z360" t="str">
            <v>√</v>
          </cell>
          <cell r="AA360" t="str">
            <v>√</v>
          </cell>
          <cell r="AB360" t="str">
            <v>√</v>
          </cell>
          <cell r="AC360" t="str">
            <v>√</v>
          </cell>
        </row>
        <row r="360">
          <cell r="AE360" t="str">
            <v>2.②</v>
          </cell>
          <cell r="AF360" t="str">
            <v>2.②</v>
          </cell>
          <cell r="AG360" t="str">
            <v>2.②</v>
          </cell>
          <cell r="AH360" t="str">
            <v>2.②</v>
          </cell>
          <cell r="AI360" t="str">
            <v>2.②</v>
          </cell>
        </row>
        <row r="360">
          <cell r="AK360">
            <v>19</v>
          </cell>
          <cell r="AL360">
            <v>0</v>
          </cell>
          <cell r="AM360">
            <v>0</v>
          </cell>
          <cell r="AN360">
            <v>0</v>
          </cell>
          <cell r="AO360">
            <v>2</v>
          </cell>
        </row>
        <row r="361">
          <cell r="E361" t="str">
            <v>下午</v>
          </cell>
          <cell r="F361" t="str">
            <v>√</v>
          </cell>
          <cell r="G361" t="str">
            <v>√</v>
          </cell>
          <cell r="H361" t="str">
            <v>√</v>
          </cell>
        </row>
        <row r="361">
          <cell r="J361" t="str">
            <v>√</v>
          </cell>
          <cell r="K361" t="str">
            <v>√</v>
          </cell>
          <cell r="L361" t="str">
            <v>√</v>
          </cell>
          <cell r="M361" t="str">
            <v>√</v>
          </cell>
          <cell r="N361" t="str">
            <v>√</v>
          </cell>
          <cell r="O361" t="str">
            <v>√</v>
          </cell>
        </row>
        <row r="361">
          <cell r="Q361" t="str">
            <v>√</v>
          </cell>
          <cell r="R361" t="str">
            <v>√</v>
          </cell>
          <cell r="S361" t="str">
            <v>√</v>
          </cell>
          <cell r="T361" t="str">
            <v>√</v>
          </cell>
          <cell r="U361" t="str">
            <v>√</v>
          </cell>
          <cell r="V361" t="str">
            <v>◇</v>
          </cell>
        </row>
        <row r="361">
          <cell r="X361" t="str">
            <v>◇</v>
          </cell>
          <cell r="Y361" t="str">
            <v>√</v>
          </cell>
          <cell r="Z361" t="str">
            <v>√</v>
          </cell>
          <cell r="AA361" t="str">
            <v>√</v>
          </cell>
          <cell r="AB361" t="str">
            <v>√</v>
          </cell>
          <cell r="AC361" t="str">
            <v>√</v>
          </cell>
        </row>
        <row r="361">
          <cell r="AE361" t="str">
            <v>2.②</v>
          </cell>
          <cell r="AF361" t="str">
            <v>2.②</v>
          </cell>
          <cell r="AG361" t="str">
            <v>2.②</v>
          </cell>
          <cell r="AH361" t="str">
            <v>2.②</v>
          </cell>
          <cell r="AI361" t="str">
            <v>2.②</v>
          </cell>
        </row>
        <row r="362">
          <cell r="E362" t="str">
            <v>加班</v>
          </cell>
        </row>
        <row r="363">
          <cell r="B363">
            <v>2038</v>
          </cell>
          <cell r="C363" t="str">
            <v>SONG VUTHY</v>
          </cell>
          <cell r="D363">
            <v>44672</v>
          </cell>
          <cell r="E363" t="str">
            <v>上午</v>
          </cell>
          <cell r="F363" t="str">
            <v>√</v>
          </cell>
          <cell r="G363" t="str">
            <v>√</v>
          </cell>
          <cell r="H363" t="str">
            <v>√</v>
          </cell>
        </row>
        <row r="363">
          <cell r="J363" t="str">
            <v>√</v>
          </cell>
          <cell r="K363" t="str">
            <v>√</v>
          </cell>
          <cell r="L363" t="str">
            <v>√</v>
          </cell>
          <cell r="M363" t="str">
            <v>√</v>
          </cell>
          <cell r="N363" t="str">
            <v>√</v>
          </cell>
          <cell r="O363" t="str">
            <v>√</v>
          </cell>
        </row>
        <row r="363">
          <cell r="Q363" t="str">
            <v>√</v>
          </cell>
          <cell r="R363" t="str">
            <v>√</v>
          </cell>
          <cell r="S363" t="str">
            <v>√</v>
          </cell>
          <cell r="T363" t="str">
            <v>√</v>
          </cell>
          <cell r="U363" t="str">
            <v>√</v>
          </cell>
          <cell r="V363" t="str">
            <v>√</v>
          </cell>
        </row>
        <row r="363">
          <cell r="X363" t="str">
            <v>√</v>
          </cell>
          <cell r="Y363" t="str">
            <v>√</v>
          </cell>
          <cell r="Z363" t="str">
            <v>√</v>
          </cell>
          <cell r="AA363" t="str">
            <v>√</v>
          </cell>
          <cell r="AB363" t="str">
            <v>√</v>
          </cell>
          <cell r="AC363" t="str">
            <v>√</v>
          </cell>
        </row>
        <row r="363">
          <cell r="AE363" t="str">
            <v>√</v>
          </cell>
          <cell r="AF363" t="str">
            <v>√</v>
          </cell>
          <cell r="AG363" t="str">
            <v>√</v>
          </cell>
          <cell r="AH363" t="str">
            <v>√</v>
          </cell>
          <cell r="AI363" t="str">
            <v>√</v>
          </cell>
        </row>
        <row r="363">
          <cell r="AK363">
            <v>26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</row>
        <row r="364">
          <cell r="E364" t="str">
            <v>下午</v>
          </cell>
          <cell r="F364" t="str">
            <v>√</v>
          </cell>
          <cell r="G364" t="str">
            <v>√</v>
          </cell>
          <cell r="H364" t="str">
            <v>√</v>
          </cell>
        </row>
        <row r="364">
          <cell r="J364" t="str">
            <v>√</v>
          </cell>
          <cell r="K364" t="str">
            <v>√</v>
          </cell>
          <cell r="L364" t="str">
            <v>√</v>
          </cell>
          <cell r="M364" t="str">
            <v>√</v>
          </cell>
          <cell r="N364" t="str">
            <v>√</v>
          </cell>
          <cell r="O364" t="str">
            <v>√</v>
          </cell>
        </row>
        <row r="364">
          <cell r="Q364" t="str">
            <v>√</v>
          </cell>
          <cell r="R364" t="str">
            <v>√</v>
          </cell>
          <cell r="S364" t="str">
            <v>√</v>
          </cell>
          <cell r="T364" t="str">
            <v>√</v>
          </cell>
          <cell r="U364" t="str">
            <v>√</v>
          </cell>
          <cell r="V364" t="str">
            <v>√</v>
          </cell>
        </row>
        <row r="364">
          <cell r="X364" t="str">
            <v>√</v>
          </cell>
          <cell r="Y364" t="str">
            <v>√</v>
          </cell>
          <cell r="Z364" t="str">
            <v>√</v>
          </cell>
          <cell r="AA364" t="str">
            <v>√</v>
          </cell>
          <cell r="AB364" t="str">
            <v>√</v>
          </cell>
          <cell r="AC364" t="str">
            <v>√</v>
          </cell>
        </row>
        <row r="364">
          <cell r="AE364" t="str">
            <v>√</v>
          </cell>
          <cell r="AF364" t="str">
            <v>√</v>
          </cell>
          <cell r="AG364" t="str">
            <v>√</v>
          </cell>
          <cell r="AH364" t="str">
            <v>√</v>
          </cell>
          <cell r="AI364" t="str">
            <v>√</v>
          </cell>
        </row>
        <row r="365">
          <cell r="E365" t="str">
            <v>加班</v>
          </cell>
        </row>
        <row r="366">
          <cell r="B366">
            <v>2041</v>
          </cell>
          <cell r="C366" t="str">
            <v>KHMAO YEAN</v>
          </cell>
          <cell r="D366">
            <v>44674</v>
          </cell>
          <cell r="E366" t="str">
            <v>上午</v>
          </cell>
          <cell r="F366" t="str">
            <v>√</v>
          </cell>
          <cell r="G366" t="str">
            <v>√</v>
          </cell>
          <cell r="H366" t="str">
            <v>√</v>
          </cell>
        </row>
        <row r="366">
          <cell r="J366" t="str">
            <v>√</v>
          </cell>
          <cell r="K366" t="str">
            <v>√</v>
          </cell>
          <cell r="L366" t="str">
            <v>√</v>
          </cell>
          <cell r="M366" t="str">
            <v>√</v>
          </cell>
          <cell r="N366" t="str">
            <v>√</v>
          </cell>
          <cell r="O366" t="str">
            <v>√</v>
          </cell>
        </row>
        <row r="366">
          <cell r="Q366" t="str">
            <v>√</v>
          </cell>
          <cell r="R366" t="str">
            <v>√</v>
          </cell>
          <cell r="S366" t="str">
            <v>√</v>
          </cell>
          <cell r="T366" t="str">
            <v>√</v>
          </cell>
          <cell r="U366" t="str">
            <v>√</v>
          </cell>
          <cell r="V366" t="str">
            <v>◇</v>
          </cell>
        </row>
        <row r="366">
          <cell r="X366" t="str">
            <v>◇</v>
          </cell>
          <cell r="Y366" t="str">
            <v>√</v>
          </cell>
          <cell r="Z366" t="str">
            <v>√</v>
          </cell>
          <cell r="AA366" t="str">
            <v>√</v>
          </cell>
          <cell r="AB366" t="str">
            <v>√</v>
          </cell>
          <cell r="AC366" t="str">
            <v>√</v>
          </cell>
        </row>
        <row r="366">
          <cell r="AE366" t="str">
            <v>◇</v>
          </cell>
          <cell r="AF366" t="str">
            <v>√</v>
          </cell>
          <cell r="AG366" t="str">
            <v>√</v>
          </cell>
          <cell r="AH366" t="str">
            <v>√</v>
          </cell>
          <cell r="AI366" t="str">
            <v>√</v>
          </cell>
        </row>
        <row r="366">
          <cell r="AK366">
            <v>23</v>
          </cell>
          <cell r="AL366">
            <v>1.5</v>
          </cell>
          <cell r="AM366">
            <v>0</v>
          </cell>
          <cell r="AN366">
            <v>0</v>
          </cell>
          <cell r="AO366">
            <v>3</v>
          </cell>
        </row>
        <row r="367">
          <cell r="E367" t="str">
            <v>下午</v>
          </cell>
          <cell r="F367" t="str">
            <v>√</v>
          </cell>
          <cell r="G367" t="str">
            <v>√</v>
          </cell>
          <cell r="H367" t="str">
            <v>√</v>
          </cell>
        </row>
        <row r="367">
          <cell r="J367" t="str">
            <v>√</v>
          </cell>
          <cell r="K367" t="str">
            <v>√</v>
          </cell>
          <cell r="L367" t="str">
            <v>√</v>
          </cell>
          <cell r="M367" t="str">
            <v>√</v>
          </cell>
          <cell r="N367" t="str">
            <v>√</v>
          </cell>
          <cell r="O367" t="str">
            <v>√</v>
          </cell>
        </row>
        <row r="367">
          <cell r="Q367" t="str">
            <v>√</v>
          </cell>
          <cell r="R367" t="str">
            <v>√</v>
          </cell>
          <cell r="S367" t="str">
            <v>√</v>
          </cell>
          <cell r="T367" t="str">
            <v>√</v>
          </cell>
          <cell r="U367" t="str">
            <v>√</v>
          </cell>
          <cell r="V367" t="str">
            <v>◇</v>
          </cell>
        </row>
        <row r="367">
          <cell r="X367" t="str">
            <v>◇</v>
          </cell>
          <cell r="Y367" t="str">
            <v>√</v>
          </cell>
          <cell r="Z367" t="str">
            <v>√</v>
          </cell>
          <cell r="AA367" t="str">
            <v>√</v>
          </cell>
          <cell r="AB367" t="str">
            <v>√</v>
          </cell>
          <cell r="AC367" t="str">
            <v>√</v>
          </cell>
        </row>
        <row r="367">
          <cell r="AE367" t="str">
            <v>◇</v>
          </cell>
          <cell r="AF367" t="str">
            <v>√</v>
          </cell>
          <cell r="AG367" t="str">
            <v>√</v>
          </cell>
          <cell r="AH367" t="str">
            <v>√</v>
          </cell>
          <cell r="AI367" t="str">
            <v>√</v>
          </cell>
        </row>
        <row r="368">
          <cell r="E368" t="str">
            <v>加班</v>
          </cell>
        </row>
        <row r="368">
          <cell r="K368">
            <v>1</v>
          </cell>
        </row>
        <row r="368">
          <cell r="Q368">
            <v>0.5</v>
          </cell>
        </row>
        <row r="369">
          <cell r="B369">
            <v>2045</v>
          </cell>
          <cell r="C369" t="str">
            <v>CHAB POV</v>
          </cell>
          <cell r="D369">
            <v>44677</v>
          </cell>
          <cell r="E369" t="str">
            <v>上午</v>
          </cell>
          <cell r="F369" t="str">
            <v>√</v>
          </cell>
          <cell r="G369" t="str">
            <v>√</v>
          </cell>
          <cell r="H369" t="str">
            <v>√</v>
          </cell>
        </row>
        <row r="369">
          <cell r="J369" t="str">
            <v>√</v>
          </cell>
          <cell r="K369" t="str">
            <v>√</v>
          </cell>
          <cell r="L369" t="str">
            <v>√</v>
          </cell>
          <cell r="M369" t="str">
            <v>√</v>
          </cell>
          <cell r="N369" t="str">
            <v>√</v>
          </cell>
          <cell r="O369" t="str">
            <v>√</v>
          </cell>
        </row>
        <row r="369">
          <cell r="Q369" t="str">
            <v>√</v>
          </cell>
          <cell r="R369" t="str">
            <v>√</v>
          </cell>
          <cell r="S369" t="str">
            <v>√</v>
          </cell>
          <cell r="T369" t="str">
            <v>√</v>
          </cell>
          <cell r="U369" t="str">
            <v>√</v>
          </cell>
          <cell r="V369" t="str">
            <v>√</v>
          </cell>
        </row>
        <row r="369">
          <cell r="X369" t="str">
            <v>√</v>
          </cell>
          <cell r="Y369" t="str">
            <v>√</v>
          </cell>
          <cell r="Z369" t="str">
            <v>√</v>
          </cell>
          <cell r="AA369" t="str">
            <v>√</v>
          </cell>
          <cell r="AB369" t="str">
            <v>√</v>
          </cell>
          <cell r="AC369" t="str">
            <v>√</v>
          </cell>
        </row>
        <row r="369">
          <cell r="AE369" t="str">
            <v>×</v>
          </cell>
          <cell r="AF369" t="str">
            <v>×</v>
          </cell>
          <cell r="AG369" t="str">
            <v>√</v>
          </cell>
          <cell r="AH369" t="str">
            <v>√</v>
          </cell>
          <cell r="AI369" t="str">
            <v>√</v>
          </cell>
        </row>
        <row r="369">
          <cell r="AK369">
            <v>24.5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</row>
        <row r="370">
          <cell r="E370" t="str">
            <v>下午</v>
          </cell>
          <cell r="F370" t="str">
            <v>√</v>
          </cell>
          <cell r="G370" t="str">
            <v>√</v>
          </cell>
          <cell r="H370" t="str">
            <v>√</v>
          </cell>
        </row>
        <row r="370">
          <cell r="J370" t="str">
            <v>√</v>
          </cell>
          <cell r="K370" t="str">
            <v>√</v>
          </cell>
          <cell r="L370" t="str">
            <v>√</v>
          </cell>
          <cell r="M370" t="str">
            <v>√</v>
          </cell>
          <cell r="N370" t="str">
            <v>√</v>
          </cell>
          <cell r="O370" t="str">
            <v>√</v>
          </cell>
        </row>
        <row r="370">
          <cell r="Q370" t="str">
            <v>√</v>
          </cell>
          <cell r="R370" t="str">
            <v>√</v>
          </cell>
          <cell r="S370" t="str">
            <v>√</v>
          </cell>
          <cell r="T370" t="str">
            <v>√</v>
          </cell>
          <cell r="U370" t="str">
            <v>√</v>
          </cell>
          <cell r="V370" t="str">
            <v>√</v>
          </cell>
        </row>
        <row r="370">
          <cell r="X370" t="str">
            <v>√</v>
          </cell>
          <cell r="Y370" t="str">
            <v>√</v>
          </cell>
          <cell r="Z370" t="str">
            <v>√</v>
          </cell>
          <cell r="AA370" t="str">
            <v>√</v>
          </cell>
          <cell r="AB370" t="str">
            <v>√</v>
          </cell>
          <cell r="AC370" t="str">
            <v>√</v>
          </cell>
        </row>
        <row r="370">
          <cell r="AE370" t="str">
            <v>×</v>
          </cell>
          <cell r="AF370" t="str">
            <v>√</v>
          </cell>
          <cell r="AG370" t="str">
            <v>√</v>
          </cell>
          <cell r="AH370" t="str">
            <v>√</v>
          </cell>
          <cell r="AI370" t="str">
            <v>√</v>
          </cell>
        </row>
        <row r="371">
          <cell r="E371" t="str">
            <v>加班</v>
          </cell>
        </row>
        <row r="372">
          <cell r="B372">
            <v>2057</v>
          </cell>
          <cell r="C372" t="str">
            <v>MOEURN PARY</v>
          </cell>
          <cell r="D372">
            <v>44680</v>
          </cell>
          <cell r="E372" t="str">
            <v>上午</v>
          </cell>
          <cell r="F372" t="str">
            <v>√</v>
          </cell>
          <cell r="G372" t="str">
            <v>×</v>
          </cell>
          <cell r="H372" t="str">
            <v>√</v>
          </cell>
        </row>
        <row r="372">
          <cell r="J372" t="str">
            <v>√</v>
          </cell>
          <cell r="K372" t="str">
            <v>√</v>
          </cell>
          <cell r="L372" t="str">
            <v>√</v>
          </cell>
          <cell r="M372" t="str">
            <v>×</v>
          </cell>
          <cell r="N372" t="str">
            <v>√</v>
          </cell>
          <cell r="O372" t="str">
            <v>√</v>
          </cell>
        </row>
        <row r="372">
          <cell r="Q372" t="str">
            <v>√</v>
          </cell>
          <cell r="R372" t="str">
            <v>√</v>
          </cell>
          <cell r="S372" t="str">
            <v>√</v>
          </cell>
          <cell r="T372" t="str">
            <v>√</v>
          </cell>
          <cell r="U372" t="str">
            <v>√</v>
          </cell>
          <cell r="V372" t="str">
            <v>√</v>
          </cell>
        </row>
        <row r="372">
          <cell r="X372" t="str">
            <v>√</v>
          </cell>
          <cell r="Y372" t="str">
            <v>√</v>
          </cell>
          <cell r="Z372" t="str">
            <v>√</v>
          </cell>
          <cell r="AA372" t="str">
            <v>√</v>
          </cell>
          <cell r="AB372" t="str">
            <v>√</v>
          </cell>
          <cell r="AC372" t="str">
            <v>√</v>
          </cell>
        </row>
        <row r="372">
          <cell r="AE372" t="str">
            <v>×</v>
          </cell>
          <cell r="AF372" t="str">
            <v>√</v>
          </cell>
          <cell r="AG372" t="str">
            <v>√</v>
          </cell>
          <cell r="AH372" t="str">
            <v>√</v>
          </cell>
          <cell r="AI372" t="str">
            <v>√</v>
          </cell>
        </row>
        <row r="372">
          <cell r="AK372">
            <v>23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</row>
        <row r="373">
          <cell r="E373" t="str">
            <v>下午</v>
          </cell>
          <cell r="F373" t="str">
            <v>√</v>
          </cell>
          <cell r="G373" t="str">
            <v>×</v>
          </cell>
          <cell r="H373" t="str">
            <v>√</v>
          </cell>
        </row>
        <row r="373">
          <cell r="J373" t="str">
            <v>√</v>
          </cell>
          <cell r="K373" t="str">
            <v>√</v>
          </cell>
          <cell r="L373" t="str">
            <v>√</v>
          </cell>
          <cell r="M373" t="str">
            <v>×</v>
          </cell>
          <cell r="N373" t="str">
            <v>√</v>
          </cell>
          <cell r="O373" t="str">
            <v>√</v>
          </cell>
        </row>
        <row r="373">
          <cell r="Q373" t="str">
            <v>√</v>
          </cell>
          <cell r="R373" t="str">
            <v>√</v>
          </cell>
          <cell r="S373" t="str">
            <v>√</v>
          </cell>
          <cell r="T373" t="str">
            <v>√</v>
          </cell>
          <cell r="U373" t="str">
            <v>√</v>
          </cell>
          <cell r="V373" t="str">
            <v>√</v>
          </cell>
        </row>
        <row r="373">
          <cell r="X373" t="str">
            <v>√</v>
          </cell>
          <cell r="Y373" t="str">
            <v>√</v>
          </cell>
          <cell r="Z373" t="str">
            <v>√</v>
          </cell>
          <cell r="AA373" t="str">
            <v>√</v>
          </cell>
          <cell r="AB373" t="str">
            <v>√</v>
          </cell>
          <cell r="AC373" t="str">
            <v>√</v>
          </cell>
        </row>
        <row r="373">
          <cell r="AE373" t="str">
            <v>×</v>
          </cell>
          <cell r="AF373" t="str">
            <v>√</v>
          </cell>
          <cell r="AG373" t="str">
            <v>√</v>
          </cell>
          <cell r="AH373" t="str">
            <v>√</v>
          </cell>
          <cell r="AI373" t="str">
            <v>√</v>
          </cell>
        </row>
        <row r="374">
          <cell r="E374" t="str">
            <v>加班</v>
          </cell>
        </row>
        <row r="375">
          <cell r="B375">
            <v>2058</v>
          </cell>
          <cell r="C375" t="str">
            <v>KHENG KHOEUN</v>
          </cell>
          <cell r="D375">
            <v>44684</v>
          </cell>
          <cell r="E375" t="str">
            <v>上午</v>
          </cell>
          <cell r="F375" t="str">
            <v>√</v>
          </cell>
          <cell r="G375" t="str">
            <v>√</v>
          </cell>
          <cell r="H375" t="str">
            <v>√</v>
          </cell>
        </row>
        <row r="375">
          <cell r="J375" t="str">
            <v>√</v>
          </cell>
          <cell r="K375" t="str">
            <v>√</v>
          </cell>
          <cell r="L375" t="str">
            <v>√</v>
          </cell>
          <cell r="M375" t="str">
            <v>√</v>
          </cell>
          <cell r="N375" t="str">
            <v>√</v>
          </cell>
          <cell r="O375" t="str">
            <v>√</v>
          </cell>
        </row>
        <row r="375">
          <cell r="Q375" t="str">
            <v>√</v>
          </cell>
          <cell r="R375" t="str">
            <v>√</v>
          </cell>
          <cell r="S375" t="str">
            <v>√</v>
          </cell>
          <cell r="T375" t="str">
            <v>√</v>
          </cell>
          <cell r="U375" t="str">
            <v>√</v>
          </cell>
          <cell r="V375" t="str">
            <v>√</v>
          </cell>
        </row>
        <row r="375">
          <cell r="X375" t="str">
            <v>√</v>
          </cell>
          <cell r="Y375" t="str">
            <v>√</v>
          </cell>
          <cell r="Z375" t="str">
            <v>√</v>
          </cell>
          <cell r="AA375" t="str">
            <v>√</v>
          </cell>
          <cell r="AB375" t="str">
            <v>√</v>
          </cell>
          <cell r="AC375" t="str">
            <v>√</v>
          </cell>
        </row>
        <row r="375">
          <cell r="AE375" t="str">
            <v>√</v>
          </cell>
          <cell r="AF375" t="str">
            <v>√</v>
          </cell>
          <cell r="AG375" t="str">
            <v>√</v>
          </cell>
          <cell r="AH375" t="str">
            <v>√</v>
          </cell>
          <cell r="AI375" t="str">
            <v>√</v>
          </cell>
        </row>
        <row r="375">
          <cell r="AK375">
            <v>26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E376" t="str">
            <v>下午</v>
          </cell>
          <cell r="F376" t="str">
            <v>√</v>
          </cell>
          <cell r="G376" t="str">
            <v>√</v>
          </cell>
          <cell r="H376" t="str">
            <v>√</v>
          </cell>
        </row>
        <row r="376">
          <cell r="J376" t="str">
            <v>√</v>
          </cell>
          <cell r="K376" t="str">
            <v>√</v>
          </cell>
          <cell r="L376" t="str">
            <v>√</v>
          </cell>
          <cell r="M376" t="str">
            <v>√</v>
          </cell>
          <cell r="N376" t="str">
            <v>√</v>
          </cell>
          <cell r="O376" t="str">
            <v>√</v>
          </cell>
        </row>
        <row r="376">
          <cell r="Q376" t="str">
            <v>√</v>
          </cell>
          <cell r="R376" t="str">
            <v>√</v>
          </cell>
          <cell r="S376" t="str">
            <v>√</v>
          </cell>
          <cell r="T376" t="str">
            <v>√</v>
          </cell>
          <cell r="U376" t="str">
            <v>√</v>
          </cell>
          <cell r="V376" t="str">
            <v>√</v>
          </cell>
        </row>
        <row r="376">
          <cell r="X376" t="str">
            <v>√</v>
          </cell>
          <cell r="Y376" t="str">
            <v>√</v>
          </cell>
          <cell r="Z376" t="str">
            <v>√</v>
          </cell>
          <cell r="AA376" t="str">
            <v>√</v>
          </cell>
          <cell r="AB376" t="str">
            <v>√</v>
          </cell>
          <cell r="AC376" t="str">
            <v>√</v>
          </cell>
        </row>
        <row r="376">
          <cell r="AE376" t="str">
            <v>√</v>
          </cell>
          <cell r="AF376" t="str">
            <v>√</v>
          </cell>
          <cell r="AG376" t="str">
            <v>√</v>
          </cell>
          <cell r="AH376" t="str">
            <v>√</v>
          </cell>
          <cell r="AI376" t="str">
            <v>√</v>
          </cell>
        </row>
        <row r="377">
          <cell r="E377" t="str">
            <v>加班</v>
          </cell>
        </row>
        <row r="378">
          <cell r="B378">
            <v>2085</v>
          </cell>
          <cell r="C378" t="str">
            <v>LAY VILA</v>
          </cell>
          <cell r="D378">
            <v>44693</v>
          </cell>
          <cell r="E378" t="str">
            <v>上午</v>
          </cell>
          <cell r="F378" t="str">
            <v>√</v>
          </cell>
          <cell r="G378" t="str">
            <v>√</v>
          </cell>
          <cell r="H378" t="str">
            <v>√</v>
          </cell>
        </row>
        <row r="378">
          <cell r="J378" t="str">
            <v>√</v>
          </cell>
          <cell r="K378" t="str">
            <v>√</v>
          </cell>
          <cell r="L378" t="str">
            <v>√</v>
          </cell>
          <cell r="M378" t="str">
            <v>√</v>
          </cell>
          <cell r="N378" t="str">
            <v>√</v>
          </cell>
          <cell r="O378" t="str">
            <v>√</v>
          </cell>
        </row>
        <row r="378">
          <cell r="Q378" t="str">
            <v>√</v>
          </cell>
          <cell r="R378" t="str">
            <v>√</v>
          </cell>
          <cell r="S378" t="str">
            <v>√</v>
          </cell>
          <cell r="T378" t="str">
            <v>√</v>
          </cell>
          <cell r="U378" t="str">
            <v>√</v>
          </cell>
          <cell r="V378" t="str">
            <v>√</v>
          </cell>
        </row>
        <row r="378">
          <cell r="X378" t="str">
            <v>√</v>
          </cell>
          <cell r="Y378" t="str">
            <v>√</v>
          </cell>
          <cell r="Z378" t="str">
            <v>√</v>
          </cell>
          <cell r="AA378" t="str">
            <v>√</v>
          </cell>
          <cell r="AB378" t="str">
            <v>√</v>
          </cell>
          <cell r="AC378" t="str">
            <v>√</v>
          </cell>
        </row>
        <row r="378">
          <cell r="AE378" t="str">
            <v>√</v>
          </cell>
          <cell r="AF378" t="str">
            <v>√</v>
          </cell>
          <cell r="AG378" t="str">
            <v>√</v>
          </cell>
          <cell r="AH378" t="str">
            <v>√</v>
          </cell>
          <cell r="AI378" t="str">
            <v>2.①</v>
          </cell>
        </row>
        <row r="378">
          <cell r="AK378">
            <v>25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</row>
        <row r="379">
          <cell r="E379" t="str">
            <v>下午</v>
          </cell>
          <cell r="F379" t="str">
            <v>√</v>
          </cell>
          <cell r="G379" t="str">
            <v>√</v>
          </cell>
          <cell r="H379" t="str">
            <v>√</v>
          </cell>
        </row>
        <row r="379">
          <cell r="J379" t="str">
            <v>√</v>
          </cell>
          <cell r="K379" t="str">
            <v>√</v>
          </cell>
          <cell r="L379" t="str">
            <v>√</v>
          </cell>
          <cell r="M379" t="str">
            <v>√</v>
          </cell>
          <cell r="N379" t="str">
            <v>√</v>
          </cell>
          <cell r="O379" t="str">
            <v>√</v>
          </cell>
        </row>
        <row r="379">
          <cell r="Q379" t="str">
            <v>√</v>
          </cell>
          <cell r="R379" t="str">
            <v>√</v>
          </cell>
          <cell r="S379" t="str">
            <v>√</v>
          </cell>
          <cell r="T379" t="str">
            <v>√</v>
          </cell>
          <cell r="U379" t="str">
            <v>√</v>
          </cell>
          <cell r="V379" t="str">
            <v>√</v>
          </cell>
        </row>
        <row r="379">
          <cell r="X379" t="str">
            <v>√</v>
          </cell>
          <cell r="Y379" t="str">
            <v>√</v>
          </cell>
          <cell r="Z379" t="str">
            <v>√</v>
          </cell>
          <cell r="AA379" t="str">
            <v>√</v>
          </cell>
          <cell r="AB379" t="str">
            <v>√</v>
          </cell>
          <cell r="AC379" t="str">
            <v>√</v>
          </cell>
        </row>
        <row r="379">
          <cell r="AE379" t="str">
            <v>√</v>
          </cell>
          <cell r="AF379" t="str">
            <v>√</v>
          </cell>
          <cell r="AG379" t="str">
            <v>√</v>
          </cell>
          <cell r="AH379" t="str">
            <v>√</v>
          </cell>
          <cell r="AI379" t="str">
            <v>2.①</v>
          </cell>
        </row>
        <row r="380">
          <cell r="E380" t="str">
            <v>加班</v>
          </cell>
        </row>
        <row r="381">
          <cell r="B381">
            <v>2087</v>
          </cell>
          <cell r="C381" t="str">
            <v>OEM SREYNITH</v>
          </cell>
          <cell r="D381">
            <v>44694</v>
          </cell>
          <cell r="E381" t="str">
            <v>上午</v>
          </cell>
          <cell r="F381" t="str">
            <v>√</v>
          </cell>
          <cell r="G381" t="str">
            <v>√</v>
          </cell>
          <cell r="H381" t="str">
            <v>√</v>
          </cell>
        </row>
        <row r="381">
          <cell r="J381" t="str">
            <v>√</v>
          </cell>
          <cell r="K381" t="str">
            <v>√</v>
          </cell>
          <cell r="L381" t="str">
            <v>√</v>
          </cell>
          <cell r="M381" t="str">
            <v>√</v>
          </cell>
          <cell r="N381" t="str">
            <v>√</v>
          </cell>
          <cell r="O381" t="str">
            <v>√</v>
          </cell>
        </row>
        <row r="381">
          <cell r="Q381" t="str">
            <v>√</v>
          </cell>
          <cell r="R381" t="str">
            <v>√</v>
          </cell>
          <cell r="S381" t="str">
            <v>√</v>
          </cell>
          <cell r="T381" t="str">
            <v>√</v>
          </cell>
          <cell r="U381" t="str">
            <v>√</v>
          </cell>
          <cell r="V381" t="str">
            <v>√</v>
          </cell>
        </row>
        <row r="381">
          <cell r="X381" t="str">
            <v>√</v>
          </cell>
          <cell r="Y381" t="str">
            <v>√</v>
          </cell>
          <cell r="Z381" t="str">
            <v>√</v>
          </cell>
          <cell r="AA381" t="str">
            <v>√</v>
          </cell>
          <cell r="AB381" t="str">
            <v>√</v>
          </cell>
          <cell r="AC381" t="str">
            <v>√</v>
          </cell>
        </row>
        <row r="381">
          <cell r="AE381" t="str">
            <v>√</v>
          </cell>
          <cell r="AF381" t="str">
            <v>√</v>
          </cell>
          <cell r="AG381" t="str">
            <v>√</v>
          </cell>
          <cell r="AH381" t="str">
            <v>√</v>
          </cell>
          <cell r="AI381" t="str">
            <v>√</v>
          </cell>
        </row>
        <row r="381">
          <cell r="AK381">
            <v>26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</row>
        <row r="382">
          <cell r="E382" t="str">
            <v>下午</v>
          </cell>
          <cell r="F382" t="str">
            <v>√</v>
          </cell>
          <cell r="G382" t="str">
            <v>√</v>
          </cell>
          <cell r="H382" t="str">
            <v>√</v>
          </cell>
        </row>
        <row r="382">
          <cell r="J382" t="str">
            <v>√</v>
          </cell>
          <cell r="K382" t="str">
            <v>√</v>
          </cell>
          <cell r="L382" t="str">
            <v>√</v>
          </cell>
          <cell r="M382" t="str">
            <v>√</v>
          </cell>
          <cell r="N382" t="str">
            <v>√</v>
          </cell>
          <cell r="O382" t="str">
            <v>√</v>
          </cell>
        </row>
        <row r="382">
          <cell r="Q382" t="str">
            <v>√</v>
          </cell>
          <cell r="R382" t="str">
            <v>√</v>
          </cell>
          <cell r="S382" t="str">
            <v>√</v>
          </cell>
          <cell r="T382" t="str">
            <v>√</v>
          </cell>
          <cell r="U382" t="str">
            <v>√</v>
          </cell>
          <cell r="V382" t="str">
            <v>√</v>
          </cell>
        </row>
        <row r="382">
          <cell r="X382" t="str">
            <v>√</v>
          </cell>
          <cell r="Y382" t="str">
            <v>√</v>
          </cell>
          <cell r="Z382" t="str">
            <v>√</v>
          </cell>
          <cell r="AA382" t="str">
            <v>√</v>
          </cell>
          <cell r="AB382" t="str">
            <v>√</v>
          </cell>
          <cell r="AC382" t="str">
            <v>√</v>
          </cell>
        </row>
        <row r="382">
          <cell r="AE382" t="str">
            <v>√</v>
          </cell>
          <cell r="AF382" t="str">
            <v>√</v>
          </cell>
          <cell r="AG382" t="str">
            <v>√</v>
          </cell>
          <cell r="AH382" t="str">
            <v>√</v>
          </cell>
          <cell r="AI382" t="str">
            <v>√</v>
          </cell>
        </row>
        <row r="383">
          <cell r="E383" t="str">
            <v>加班</v>
          </cell>
        </row>
        <row r="384">
          <cell r="B384">
            <v>2089</v>
          </cell>
          <cell r="C384" t="str">
            <v>PHEA RA</v>
          </cell>
          <cell r="D384">
            <v>44694</v>
          </cell>
          <cell r="E384" t="str">
            <v>上午</v>
          </cell>
          <cell r="F384" t="str">
            <v>√</v>
          </cell>
          <cell r="G384" t="str">
            <v>√</v>
          </cell>
          <cell r="H384" t="str">
            <v>×</v>
          </cell>
        </row>
        <row r="384">
          <cell r="J384" t="str">
            <v>√</v>
          </cell>
          <cell r="K384" t="str">
            <v>√</v>
          </cell>
          <cell r="L384" t="str">
            <v>√</v>
          </cell>
          <cell r="M384" t="str">
            <v>√</v>
          </cell>
          <cell r="N384" t="str">
            <v>√</v>
          </cell>
          <cell r="O384" t="str">
            <v>√</v>
          </cell>
        </row>
        <row r="384">
          <cell r="Q384" t="str">
            <v>√</v>
          </cell>
          <cell r="R384" t="str">
            <v>√</v>
          </cell>
          <cell r="S384" t="str">
            <v>√</v>
          </cell>
          <cell r="T384" t="str">
            <v>√</v>
          </cell>
          <cell r="U384" t="str">
            <v>√</v>
          </cell>
          <cell r="V384" t="str">
            <v>√</v>
          </cell>
        </row>
        <row r="384">
          <cell r="X384" t="str">
            <v>√</v>
          </cell>
          <cell r="Y384" t="str">
            <v>√</v>
          </cell>
          <cell r="Z384" t="str">
            <v>√</v>
          </cell>
          <cell r="AA384" t="str">
            <v>√</v>
          </cell>
          <cell r="AB384" t="str">
            <v>√</v>
          </cell>
          <cell r="AC384" t="str">
            <v>√</v>
          </cell>
        </row>
        <row r="384">
          <cell r="AE384" t="str">
            <v>×</v>
          </cell>
          <cell r="AF384" t="str">
            <v>√</v>
          </cell>
          <cell r="AG384" t="str">
            <v>√</v>
          </cell>
          <cell r="AH384" t="str">
            <v>√</v>
          </cell>
          <cell r="AI384" t="str">
            <v>√</v>
          </cell>
        </row>
        <row r="384">
          <cell r="AK384">
            <v>24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</row>
        <row r="385">
          <cell r="E385" t="str">
            <v>下午</v>
          </cell>
          <cell r="F385" t="str">
            <v>√</v>
          </cell>
          <cell r="G385" t="str">
            <v>√</v>
          </cell>
          <cell r="H385" t="str">
            <v>×</v>
          </cell>
        </row>
        <row r="385">
          <cell r="J385" t="str">
            <v>√</v>
          </cell>
          <cell r="K385" t="str">
            <v>√</v>
          </cell>
          <cell r="L385" t="str">
            <v>√</v>
          </cell>
          <cell r="M385" t="str">
            <v>√</v>
          </cell>
          <cell r="N385" t="str">
            <v>√</v>
          </cell>
          <cell r="O385" t="str">
            <v>√</v>
          </cell>
        </row>
        <row r="385">
          <cell r="Q385" t="str">
            <v>√</v>
          </cell>
          <cell r="R385" t="str">
            <v>√</v>
          </cell>
          <cell r="S385" t="str">
            <v>√</v>
          </cell>
          <cell r="T385" t="str">
            <v>√</v>
          </cell>
          <cell r="U385" t="str">
            <v>√</v>
          </cell>
          <cell r="V385" t="str">
            <v>√</v>
          </cell>
        </row>
        <row r="385">
          <cell r="X385" t="str">
            <v>√</v>
          </cell>
          <cell r="Y385" t="str">
            <v>√</v>
          </cell>
          <cell r="Z385" t="str">
            <v>√</v>
          </cell>
          <cell r="AA385" t="str">
            <v>√</v>
          </cell>
          <cell r="AB385" t="str">
            <v>√</v>
          </cell>
          <cell r="AC385" t="str">
            <v>√</v>
          </cell>
        </row>
        <row r="385">
          <cell r="AE385" t="str">
            <v>×</v>
          </cell>
          <cell r="AF385" t="str">
            <v>√</v>
          </cell>
          <cell r="AG385" t="str">
            <v>√</v>
          </cell>
          <cell r="AH385" t="str">
            <v>√</v>
          </cell>
          <cell r="AI385" t="str">
            <v>√</v>
          </cell>
        </row>
        <row r="386">
          <cell r="E386" t="str">
            <v>加班</v>
          </cell>
        </row>
        <row r="387">
          <cell r="B387">
            <v>2114</v>
          </cell>
          <cell r="C387" t="str">
            <v>THAV PHALLY</v>
          </cell>
          <cell r="D387">
            <v>44705</v>
          </cell>
          <cell r="E387" t="str">
            <v>上午</v>
          </cell>
          <cell r="F387" t="str">
            <v>√</v>
          </cell>
          <cell r="G387" t="str">
            <v>√</v>
          </cell>
          <cell r="H387" t="str">
            <v>√</v>
          </cell>
        </row>
        <row r="387">
          <cell r="J387" t="str">
            <v>√</v>
          </cell>
          <cell r="K387" t="str">
            <v>√</v>
          </cell>
          <cell r="L387" t="str">
            <v>√</v>
          </cell>
          <cell r="M387" t="str">
            <v>√</v>
          </cell>
          <cell r="N387" t="str">
            <v>√</v>
          </cell>
          <cell r="O387" t="str">
            <v>√</v>
          </cell>
        </row>
        <row r="387">
          <cell r="Q387" t="str">
            <v>√</v>
          </cell>
          <cell r="R387" t="str">
            <v>√</v>
          </cell>
          <cell r="S387" t="str">
            <v>√</v>
          </cell>
          <cell r="T387" t="str">
            <v>√</v>
          </cell>
          <cell r="U387" t="str">
            <v>√</v>
          </cell>
          <cell r="V387" t="str">
            <v>√</v>
          </cell>
        </row>
        <row r="387">
          <cell r="X387" t="str">
            <v>√</v>
          </cell>
          <cell r="Y387" t="str">
            <v>√</v>
          </cell>
          <cell r="Z387" t="str">
            <v>√</v>
          </cell>
          <cell r="AA387" t="str">
            <v>√</v>
          </cell>
          <cell r="AB387" t="str">
            <v>√</v>
          </cell>
          <cell r="AC387" t="str">
            <v>√</v>
          </cell>
        </row>
        <row r="387">
          <cell r="AE387" t="str">
            <v>√</v>
          </cell>
          <cell r="AF387" t="str">
            <v>√</v>
          </cell>
          <cell r="AG387" t="str">
            <v>√</v>
          </cell>
          <cell r="AH387" t="str">
            <v>√</v>
          </cell>
          <cell r="AI387" t="str">
            <v>√</v>
          </cell>
        </row>
        <row r="387">
          <cell r="AK387">
            <v>26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</row>
        <row r="388">
          <cell r="E388" t="str">
            <v>下午</v>
          </cell>
          <cell r="F388" t="str">
            <v>√</v>
          </cell>
          <cell r="G388" t="str">
            <v>√</v>
          </cell>
          <cell r="H388" t="str">
            <v>√</v>
          </cell>
        </row>
        <row r="388">
          <cell r="J388" t="str">
            <v>√</v>
          </cell>
          <cell r="K388" t="str">
            <v>√</v>
          </cell>
          <cell r="L388" t="str">
            <v>√</v>
          </cell>
          <cell r="M388" t="str">
            <v>√</v>
          </cell>
          <cell r="N388" t="str">
            <v>√</v>
          </cell>
          <cell r="O388" t="str">
            <v>√</v>
          </cell>
        </row>
        <row r="388">
          <cell r="Q388" t="str">
            <v>√</v>
          </cell>
          <cell r="R388" t="str">
            <v>√</v>
          </cell>
          <cell r="S388" t="str">
            <v>√</v>
          </cell>
          <cell r="T388" t="str">
            <v>√</v>
          </cell>
          <cell r="U388" t="str">
            <v>√</v>
          </cell>
          <cell r="V388" t="str">
            <v>√</v>
          </cell>
        </row>
        <row r="388">
          <cell r="X388" t="str">
            <v>√</v>
          </cell>
          <cell r="Y388" t="str">
            <v>√</v>
          </cell>
          <cell r="Z388" t="str">
            <v>√</v>
          </cell>
          <cell r="AA388" t="str">
            <v>√</v>
          </cell>
          <cell r="AB388" t="str">
            <v>√</v>
          </cell>
          <cell r="AC388" t="str">
            <v>√</v>
          </cell>
        </row>
        <row r="388">
          <cell r="AE388" t="str">
            <v>√</v>
          </cell>
          <cell r="AF388" t="str">
            <v>√</v>
          </cell>
          <cell r="AG388" t="str">
            <v>√</v>
          </cell>
          <cell r="AH388" t="str">
            <v>√</v>
          </cell>
          <cell r="AI388" t="str">
            <v>√</v>
          </cell>
        </row>
        <row r="389">
          <cell r="E389" t="str">
            <v>加班</v>
          </cell>
        </row>
        <row r="390">
          <cell r="B390">
            <v>2125</v>
          </cell>
          <cell r="C390" t="str">
            <v>NHORN SOPHEAKTRA</v>
          </cell>
          <cell r="D390">
            <v>44711</v>
          </cell>
          <cell r="E390" t="str">
            <v>上午</v>
          </cell>
          <cell r="F390" t="str">
            <v>√</v>
          </cell>
          <cell r="G390" t="str">
            <v>√</v>
          </cell>
          <cell r="H390" t="str">
            <v>√</v>
          </cell>
        </row>
        <row r="390">
          <cell r="J390" t="str">
            <v>√</v>
          </cell>
          <cell r="K390" t="str">
            <v>√</v>
          </cell>
          <cell r="L390" t="str">
            <v>√</v>
          </cell>
          <cell r="M390" t="str">
            <v>√</v>
          </cell>
          <cell r="N390" t="str">
            <v>√</v>
          </cell>
          <cell r="O390" t="str">
            <v>√</v>
          </cell>
        </row>
        <row r="390">
          <cell r="Q390" t="str">
            <v>√</v>
          </cell>
          <cell r="R390" t="str">
            <v>√</v>
          </cell>
          <cell r="S390" t="str">
            <v>√</v>
          </cell>
          <cell r="T390" t="str">
            <v>√</v>
          </cell>
          <cell r="U390" t="str">
            <v>√</v>
          </cell>
          <cell r="V390" t="str">
            <v>√</v>
          </cell>
        </row>
        <row r="390">
          <cell r="X390" t="str">
            <v>√</v>
          </cell>
          <cell r="Y390" t="str">
            <v>√</v>
          </cell>
          <cell r="Z390" t="str">
            <v>√</v>
          </cell>
          <cell r="AA390" t="str">
            <v>√</v>
          </cell>
          <cell r="AB390" t="str">
            <v>√</v>
          </cell>
          <cell r="AC390" t="str">
            <v>√</v>
          </cell>
        </row>
        <row r="390">
          <cell r="AE390" t="str">
            <v>√</v>
          </cell>
          <cell r="AF390" t="str">
            <v>√</v>
          </cell>
          <cell r="AG390" t="str">
            <v>√</v>
          </cell>
          <cell r="AH390" t="str">
            <v>√</v>
          </cell>
          <cell r="AI390" t="str">
            <v>√</v>
          </cell>
        </row>
        <row r="390">
          <cell r="AK390">
            <v>26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</row>
        <row r="391">
          <cell r="E391" t="str">
            <v>下午</v>
          </cell>
          <cell r="F391" t="str">
            <v>√</v>
          </cell>
          <cell r="G391" t="str">
            <v>√</v>
          </cell>
          <cell r="H391" t="str">
            <v>√</v>
          </cell>
        </row>
        <row r="391">
          <cell r="J391" t="str">
            <v>√</v>
          </cell>
          <cell r="K391" t="str">
            <v>√</v>
          </cell>
          <cell r="L391" t="str">
            <v>√</v>
          </cell>
          <cell r="M391" t="str">
            <v>√</v>
          </cell>
          <cell r="N391" t="str">
            <v>√</v>
          </cell>
          <cell r="O391" t="str">
            <v>√</v>
          </cell>
        </row>
        <row r="391">
          <cell r="Q391" t="str">
            <v>√</v>
          </cell>
          <cell r="R391" t="str">
            <v>√</v>
          </cell>
          <cell r="S391" t="str">
            <v>√</v>
          </cell>
          <cell r="T391" t="str">
            <v>√</v>
          </cell>
          <cell r="U391" t="str">
            <v>√</v>
          </cell>
          <cell r="V391" t="str">
            <v>√</v>
          </cell>
        </row>
        <row r="391">
          <cell r="X391" t="str">
            <v>√</v>
          </cell>
          <cell r="Y391" t="str">
            <v>√</v>
          </cell>
          <cell r="Z391" t="str">
            <v>√</v>
          </cell>
          <cell r="AA391" t="str">
            <v>√</v>
          </cell>
          <cell r="AB391" t="str">
            <v>√</v>
          </cell>
          <cell r="AC391" t="str">
            <v>√</v>
          </cell>
        </row>
        <row r="391">
          <cell r="AE391" t="str">
            <v>√</v>
          </cell>
          <cell r="AF391" t="str">
            <v>√</v>
          </cell>
          <cell r="AG391" t="str">
            <v>√</v>
          </cell>
          <cell r="AH391" t="str">
            <v>√</v>
          </cell>
          <cell r="AI391" t="str">
            <v>√</v>
          </cell>
        </row>
        <row r="392">
          <cell r="E392" t="str">
            <v>加班</v>
          </cell>
        </row>
        <row r="393">
          <cell r="B393">
            <v>2131</v>
          </cell>
          <cell r="C393" t="str">
            <v>YON HAY</v>
          </cell>
          <cell r="D393">
            <v>44714</v>
          </cell>
          <cell r="E393" t="str">
            <v>上午</v>
          </cell>
          <cell r="F393" t="str">
            <v>√</v>
          </cell>
          <cell r="G393" t="str">
            <v>√</v>
          </cell>
          <cell r="H393" t="str">
            <v>√</v>
          </cell>
        </row>
        <row r="393">
          <cell r="J393" t="str">
            <v>√</v>
          </cell>
          <cell r="K393" t="str">
            <v>√</v>
          </cell>
          <cell r="L393" t="str">
            <v>√</v>
          </cell>
          <cell r="M393" t="str">
            <v>√</v>
          </cell>
          <cell r="N393" t="str">
            <v>√</v>
          </cell>
          <cell r="O393" t="str">
            <v>√</v>
          </cell>
        </row>
        <row r="393">
          <cell r="Q393" t="str">
            <v>√</v>
          </cell>
          <cell r="R393" t="str">
            <v>√</v>
          </cell>
          <cell r="S393" t="str">
            <v>√</v>
          </cell>
          <cell r="T393" t="str">
            <v>√</v>
          </cell>
          <cell r="U393" t="str">
            <v>√</v>
          </cell>
          <cell r="V393" t="str">
            <v>√</v>
          </cell>
        </row>
        <row r="393">
          <cell r="X393" t="str">
            <v>√</v>
          </cell>
          <cell r="Y393" t="str">
            <v>√</v>
          </cell>
          <cell r="Z393" t="str">
            <v>√</v>
          </cell>
          <cell r="AA393" t="str">
            <v>√</v>
          </cell>
          <cell r="AB393" t="str">
            <v>√</v>
          </cell>
          <cell r="AC393" t="str">
            <v>√</v>
          </cell>
        </row>
        <row r="393">
          <cell r="AE393" t="str">
            <v>√</v>
          </cell>
          <cell r="AF393" t="str">
            <v>√</v>
          </cell>
          <cell r="AG393" t="str">
            <v>√</v>
          </cell>
          <cell r="AH393" t="str">
            <v>√</v>
          </cell>
          <cell r="AI393" t="str">
            <v>√</v>
          </cell>
        </row>
        <row r="393">
          <cell r="AK393">
            <v>26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</row>
        <row r="394">
          <cell r="E394" t="str">
            <v>下午</v>
          </cell>
          <cell r="F394" t="str">
            <v>√</v>
          </cell>
          <cell r="G394" t="str">
            <v>√</v>
          </cell>
          <cell r="H394" t="str">
            <v>√</v>
          </cell>
        </row>
        <row r="394">
          <cell r="J394" t="str">
            <v>√</v>
          </cell>
          <cell r="K394" t="str">
            <v>√</v>
          </cell>
          <cell r="L394" t="str">
            <v>√</v>
          </cell>
          <cell r="M394" t="str">
            <v>√</v>
          </cell>
          <cell r="N394" t="str">
            <v>√</v>
          </cell>
          <cell r="O394" t="str">
            <v>√</v>
          </cell>
        </row>
        <row r="394">
          <cell r="Q394" t="str">
            <v>√</v>
          </cell>
          <cell r="R394" t="str">
            <v>√</v>
          </cell>
          <cell r="S394" t="str">
            <v>√</v>
          </cell>
          <cell r="T394" t="str">
            <v>√</v>
          </cell>
          <cell r="U394" t="str">
            <v>√</v>
          </cell>
          <cell r="V394" t="str">
            <v>√</v>
          </cell>
        </row>
        <row r="394">
          <cell r="X394" t="str">
            <v>√</v>
          </cell>
          <cell r="Y394" t="str">
            <v>√</v>
          </cell>
          <cell r="Z394" t="str">
            <v>√</v>
          </cell>
          <cell r="AA394" t="str">
            <v>√</v>
          </cell>
          <cell r="AB394" t="str">
            <v>√</v>
          </cell>
          <cell r="AC394" t="str">
            <v>√</v>
          </cell>
        </row>
        <row r="394">
          <cell r="AE394" t="str">
            <v>√</v>
          </cell>
          <cell r="AF394" t="str">
            <v>√</v>
          </cell>
          <cell r="AG394" t="str">
            <v>√</v>
          </cell>
          <cell r="AH394" t="str">
            <v>√</v>
          </cell>
          <cell r="AI394" t="str">
            <v>√</v>
          </cell>
        </row>
        <row r="395">
          <cell r="E395" t="str">
            <v>加班</v>
          </cell>
        </row>
        <row r="396">
          <cell r="B396">
            <v>2185</v>
          </cell>
          <cell r="C396" t="str">
            <v>SAO RATHA</v>
          </cell>
          <cell r="D396">
            <v>44732</v>
          </cell>
          <cell r="E396" t="str">
            <v>上午</v>
          </cell>
          <cell r="F396" t="str">
            <v>√</v>
          </cell>
          <cell r="G396" t="str">
            <v>√</v>
          </cell>
          <cell r="H396" t="str">
            <v>√</v>
          </cell>
        </row>
        <row r="396">
          <cell r="J396" t="str">
            <v>√</v>
          </cell>
          <cell r="K396" t="str">
            <v>√</v>
          </cell>
          <cell r="L396" t="str">
            <v>√</v>
          </cell>
          <cell r="M396" t="str">
            <v>√</v>
          </cell>
          <cell r="N396" t="str">
            <v>√</v>
          </cell>
          <cell r="O396" t="str">
            <v>√</v>
          </cell>
        </row>
        <row r="396">
          <cell r="Q396" t="str">
            <v>√</v>
          </cell>
          <cell r="R396" t="str">
            <v>√</v>
          </cell>
          <cell r="S396" t="str">
            <v>√</v>
          </cell>
          <cell r="T396" t="str">
            <v>√</v>
          </cell>
          <cell r="U396" t="str">
            <v>√</v>
          </cell>
          <cell r="V396" t="str">
            <v>√</v>
          </cell>
        </row>
        <row r="396">
          <cell r="X396" t="str">
            <v>√</v>
          </cell>
          <cell r="Y396" t="str">
            <v>√</v>
          </cell>
          <cell r="Z396" t="str">
            <v>√</v>
          </cell>
          <cell r="AA396" t="str">
            <v>√</v>
          </cell>
          <cell r="AB396" t="str">
            <v>√</v>
          </cell>
          <cell r="AC396" t="str">
            <v>√</v>
          </cell>
        </row>
        <row r="396">
          <cell r="AE396" t="str">
            <v>√</v>
          </cell>
          <cell r="AF396" t="str">
            <v>√</v>
          </cell>
          <cell r="AG396" t="str">
            <v>√</v>
          </cell>
          <cell r="AH396" t="str">
            <v>√</v>
          </cell>
          <cell r="AI396" t="str">
            <v>√</v>
          </cell>
        </row>
        <row r="396">
          <cell r="AK396">
            <v>26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</row>
        <row r="397">
          <cell r="E397" t="str">
            <v>下午</v>
          </cell>
          <cell r="F397" t="str">
            <v>√</v>
          </cell>
          <cell r="G397" t="str">
            <v>√</v>
          </cell>
          <cell r="H397" t="str">
            <v>√</v>
          </cell>
        </row>
        <row r="397">
          <cell r="J397" t="str">
            <v>√</v>
          </cell>
          <cell r="K397" t="str">
            <v>√</v>
          </cell>
          <cell r="L397" t="str">
            <v>√</v>
          </cell>
          <cell r="M397" t="str">
            <v>√</v>
          </cell>
          <cell r="N397" t="str">
            <v>√</v>
          </cell>
          <cell r="O397" t="str">
            <v>√</v>
          </cell>
        </row>
        <row r="397">
          <cell r="Q397" t="str">
            <v>√</v>
          </cell>
          <cell r="R397" t="str">
            <v>√</v>
          </cell>
          <cell r="S397" t="str">
            <v>√</v>
          </cell>
          <cell r="T397" t="str">
            <v>√</v>
          </cell>
          <cell r="U397" t="str">
            <v>√</v>
          </cell>
          <cell r="V397" t="str">
            <v>√</v>
          </cell>
        </row>
        <row r="397">
          <cell r="X397" t="str">
            <v>√</v>
          </cell>
          <cell r="Y397" t="str">
            <v>√</v>
          </cell>
          <cell r="Z397" t="str">
            <v>√</v>
          </cell>
          <cell r="AA397" t="str">
            <v>√</v>
          </cell>
          <cell r="AB397" t="str">
            <v>√</v>
          </cell>
          <cell r="AC397" t="str">
            <v>√</v>
          </cell>
        </row>
        <row r="397">
          <cell r="AE397" t="str">
            <v>√</v>
          </cell>
          <cell r="AF397" t="str">
            <v>√</v>
          </cell>
          <cell r="AG397" t="str">
            <v>√</v>
          </cell>
          <cell r="AH397" t="str">
            <v>√</v>
          </cell>
          <cell r="AI397" t="str">
            <v>√</v>
          </cell>
        </row>
        <row r="398">
          <cell r="E398" t="str">
            <v>加班</v>
          </cell>
        </row>
        <row r="399">
          <cell r="B399">
            <v>2174</v>
          </cell>
          <cell r="C399" t="str">
            <v>KIM SEYHA</v>
          </cell>
          <cell r="D399">
            <v>44733</v>
          </cell>
          <cell r="E399" t="str">
            <v>上午</v>
          </cell>
          <cell r="F399" t="str">
            <v>√</v>
          </cell>
          <cell r="G399" t="str">
            <v>√</v>
          </cell>
          <cell r="H399" t="str">
            <v>√</v>
          </cell>
        </row>
        <row r="399">
          <cell r="J399" t="str">
            <v>√</v>
          </cell>
          <cell r="K399" t="str">
            <v>√</v>
          </cell>
          <cell r="L399" t="str">
            <v>√</v>
          </cell>
          <cell r="M399" t="str">
            <v>√</v>
          </cell>
          <cell r="N399" t="str">
            <v>√</v>
          </cell>
          <cell r="O399" t="str">
            <v>√</v>
          </cell>
        </row>
        <row r="399">
          <cell r="Q399" t="str">
            <v>√</v>
          </cell>
          <cell r="R399" t="str">
            <v>√</v>
          </cell>
          <cell r="S399" t="str">
            <v>√</v>
          </cell>
          <cell r="T399" t="str">
            <v>√</v>
          </cell>
          <cell r="U399" t="str">
            <v>√</v>
          </cell>
          <cell r="V399" t="str">
            <v>√</v>
          </cell>
        </row>
        <row r="399">
          <cell r="X399" t="str">
            <v>√</v>
          </cell>
          <cell r="Y399" t="str">
            <v>√</v>
          </cell>
          <cell r="Z399" t="str">
            <v>√</v>
          </cell>
          <cell r="AA399" t="str">
            <v>√</v>
          </cell>
          <cell r="AB399" t="str">
            <v>√</v>
          </cell>
          <cell r="AC399" t="str">
            <v>√</v>
          </cell>
        </row>
        <row r="399">
          <cell r="AE399" t="str">
            <v>√</v>
          </cell>
          <cell r="AF399" t="str">
            <v>√</v>
          </cell>
          <cell r="AG399" t="str">
            <v>√</v>
          </cell>
          <cell r="AH399" t="str">
            <v>√</v>
          </cell>
          <cell r="AI399" t="str">
            <v>√</v>
          </cell>
        </row>
        <row r="399">
          <cell r="AK399">
            <v>25.875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</row>
        <row r="400">
          <cell r="E400" t="str">
            <v>下午</v>
          </cell>
          <cell r="F400" t="str">
            <v>√</v>
          </cell>
          <cell r="G400" t="str">
            <v>√</v>
          </cell>
          <cell r="H400" t="str">
            <v>√</v>
          </cell>
        </row>
        <row r="400">
          <cell r="J400" t="str">
            <v>√</v>
          </cell>
          <cell r="K400" t="str">
            <v>√</v>
          </cell>
          <cell r="L400" t="str">
            <v>√</v>
          </cell>
          <cell r="M400" t="str">
            <v>√</v>
          </cell>
          <cell r="N400" t="str">
            <v>√</v>
          </cell>
        </row>
        <row r="400">
          <cell r="Q400" t="str">
            <v>√</v>
          </cell>
          <cell r="R400" t="str">
            <v>√</v>
          </cell>
          <cell r="S400" t="str">
            <v>√</v>
          </cell>
          <cell r="T400" t="str">
            <v>√</v>
          </cell>
          <cell r="U400" t="str">
            <v>√</v>
          </cell>
          <cell r="V400" t="str">
            <v>√</v>
          </cell>
        </row>
        <row r="400">
          <cell r="X400" t="str">
            <v>√</v>
          </cell>
          <cell r="Y400" t="str">
            <v>√</v>
          </cell>
          <cell r="Z400" t="str">
            <v>√</v>
          </cell>
          <cell r="AA400" t="str">
            <v>√</v>
          </cell>
          <cell r="AB400" t="str">
            <v>√</v>
          </cell>
          <cell r="AC400" t="str">
            <v>√</v>
          </cell>
        </row>
        <row r="400">
          <cell r="AE400" t="str">
            <v>√</v>
          </cell>
          <cell r="AF400" t="str">
            <v>√</v>
          </cell>
          <cell r="AG400" t="str">
            <v>√</v>
          </cell>
          <cell r="AH400" t="str">
            <v>√</v>
          </cell>
          <cell r="AI400" t="str">
            <v>√</v>
          </cell>
        </row>
        <row r="401">
          <cell r="E401" t="str">
            <v>加班</v>
          </cell>
        </row>
        <row r="402">
          <cell r="B402">
            <v>2217</v>
          </cell>
          <cell r="C402" t="str">
            <v>LONG KANHA</v>
          </cell>
          <cell r="D402">
            <v>44741</v>
          </cell>
          <cell r="E402" t="str">
            <v>上午</v>
          </cell>
          <cell r="F402" t="str">
            <v>√</v>
          </cell>
          <cell r="G402" t="str">
            <v>√</v>
          </cell>
          <cell r="H402" t="str">
            <v>√</v>
          </cell>
        </row>
        <row r="402">
          <cell r="J402" t="str">
            <v>√</v>
          </cell>
          <cell r="K402" t="str">
            <v>√</v>
          </cell>
          <cell r="L402" t="str">
            <v>√</v>
          </cell>
          <cell r="M402" t="str">
            <v>√</v>
          </cell>
          <cell r="N402" t="str">
            <v>√</v>
          </cell>
          <cell r="O402" t="str">
            <v>√</v>
          </cell>
        </row>
        <row r="402">
          <cell r="Q402" t="str">
            <v>√</v>
          </cell>
          <cell r="R402" t="str">
            <v>√</v>
          </cell>
          <cell r="S402" t="str">
            <v>√</v>
          </cell>
          <cell r="T402" t="str">
            <v>√</v>
          </cell>
          <cell r="U402" t="str">
            <v>√</v>
          </cell>
          <cell r="V402" t="str">
            <v>√</v>
          </cell>
        </row>
        <row r="402">
          <cell r="X402" t="str">
            <v>√</v>
          </cell>
          <cell r="Y402" t="str">
            <v>√</v>
          </cell>
          <cell r="Z402" t="str">
            <v>√</v>
          </cell>
          <cell r="AA402" t="str">
            <v>√</v>
          </cell>
          <cell r="AB402" t="str">
            <v>√</v>
          </cell>
          <cell r="AC402" t="str">
            <v>√</v>
          </cell>
        </row>
        <row r="402">
          <cell r="AE402" t="str">
            <v>×</v>
          </cell>
          <cell r="AF402" t="str">
            <v>√</v>
          </cell>
          <cell r="AG402" t="str">
            <v>√</v>
          </cell>
          <cell r="AH402" t="str">
            <v>√</v>
          </cell>
          <cell r="AI402" t="str">
            <v>√</v>
          </cell>
        </row>
        <row r="402">
          <cell r="AK402">
            <v>25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E403" t="str">
            <v>下午</v>
          </cell>
          <cell r="F403" t="str">
            <v>√</v>
          </cell>
          <cell r="G403" t="str">
            <v>√</v>
          </cell>
          <cell r="H403" t="str">
            <v>√</v>
          </cell>
        </row>
        <row r="403">
          <cell r="J403" t="str">
            <v>√</v>
          </cell>
          <cell r="K403" t="str">
            <v>√</v>
          </cell>
          <cell r="L403" t="str">
            <v>√</v>
          </cell>
          <cell r="M403" t="str">
            <v>√</v>
          </cell>
          <cell r="N403" t="str">
            <v>√</v>
          </cell>
          <cell r="O403" t="str">
            <v>√</v>
          </cell>
        </row>
        <row r="403">
          <cell r="Q403" t="str">
            <v>√</v>
          </cell>
          <cell r="R403" t="str">
            <v>√</v>
          </cell>
          <cell r="S403" t="str">
            <v>√</v>
          </cell>
          <cell r="T403" t="str">
            <v>√</v>
          </cell>
          <cell r="U403" t="str">
            <v>√</v>
          </cell>
          <cell r="V403" t="str">
            <v>√</v>
          </cell>
        </row>
        <row r="403">
          <cell r="X403" t="str">
            <v>√</v>
          </cell>
          <cell r="Y403" t="str">
            <v>√</v>
          </cell>
          <cell r="Z403" t="str">
            <v>√</v>
          </cell>
          <cell r="AA403" t="str">
            <v>√</v>
          </cell>
          <cell r="AB403" t="str">
            <v>√</v>
          </cell>
          <cell r="AC403" t="str">
            <v>√</v>
          </cell>
        </row>
        <row r="403">
          <cell r="AE403" t="str">
            <v>×</v>
          </cell>
          <cell r="AF403" t="str">
            <v>√</v>
          </cell>
          <cell r="AG403" t="str">
            <v>√</v>
          </cell>
          <cell r="AH403" t="str">
            <v>√</v>
          </cell>
          <cell r="AI403" t="str">
            <v>√</v>
          </cell>
        </row>
        <row r="404">
          <cell r="E404" t="str">
            <v>加班</v>
          </cell>
        </row>
        <row r="405">
          <cell r="B405">
            <v>2222</v>
          </cell>
          <cell r="C405" t="str">
            <v>SEAN SAPHORN</v>
          </cell>
          <cell r="D405">
            <v>44744</v>
          </cell>
          <cell r="E405" t="str">
            <v>上午</v>
          </cell>
          <cell r="F405" t="str">
            <v>×</v>
          </cell>
          <cell r="G405" t="str">
            <v>√</v>
          </cell>
          <cell r="H405" t="str">
            <v>√</v>
          </cell>
        </row>
        <row r="405">
          <cell r="J405" t="str">
            <v>√</v>
          </cell>
          <cell r="K405" t="str">
            <v>√</v>
          </cell>
          <cell r="L405" t="str">
            <v>√</v>
          </cell>
          <cell r="M405" t="str">
            <v>√</v>
          </cell>
          <cell r="N405" t="str">
            <v>√</v>
          </cell>
          <cell r="O405" t="str">
            <v>√</v>
          </cell>
        </row>
        <row r="405">
          <cell r="Q405" t="str">
            <v>√</v>
          </cell>
          <cell r="R405" t="str">
            <v>√</v>
          </cell>
          <cell r="S405" t="str">
            <v>√</v>
          </cell>
          <cell r="T405" t="str">
            <v>√</v>
          </cell>
          <cell r="U405" t="str">
            <v>√</v>
          </cell>
          <cell r="V405" t="str">
            <v>√</v>
          </cell>
        </row>
        <row r="405">
          <cell r="X405" t="str">
            <v>√</v>
          </cell>
          <cell r="Y405" t="str">
            <v>√</v>
          </cell>
          <cell r="Z405" t="str">
            <v>√</v>
          </cell>
          <cell r="AA405" t="str">
            <v>√</v>
          </cell>
          <cell r="AB405" t="str">
            <v>√</v>
          </cell>
          <cell r="AC405" t="str">
            <v>√</v>
          </cell>
        </row>
        <row r="405">
          <cell r="AE405" t="str">
            <v>√</v>
          </cell>
          <cell r="AF405" t="str">
            <v>√</v>
          </cell>
          <cell r="AG405" t="str">
            <v>√</v>
          </cell>
          <cell r="AH405" t="str">
            <v>√</v>
          </cell>
          <cell r="AI405" t="str">
            <v>√</v>
          </cell>
        </row>
        <row r="405">
          <cell r="AK405">
            <v>24.5</v>
          </cell>
          <cell r="AL405">
            <v>0</v>
          </cell>
          <cell r="AM405">
            <v>0.5</v>
          </cell>
          <cell r="AN405">
            <v>0</v>
          </cell>
          <cell r="AO405">
            <v>0</v>
          </cell>
        </row>
        <row r="406">
          <cell r="E406" t="str">
            <v>下午</v>
          </cell>
          <cell r="F406" t="str">
            <v>×</v>
          </cell>
          <cell r="G406" t="str">
            <v>√</v>
          </cell>
          <cell r="H406" t="str">
            <v>√</v>
          </cell>
        </row>
        <row r="406">
          <cell r="J406" t="str">
            <v>√</v>
          </cell>
          <cell r="K406" t="str">
            <v>√</v>
          </cell>
          <cell r="L406" t="str">
            <v>√</v>
          </cell>
          <cell r="M406" t="str">
            <v>√</v>
          </cell>
          <cell r="N406" t="str">
            <v>√</v>
          </cell>
          <cell r="O406" t="str">
            <v>√</v>
          </cell>
        </row>
        <row r="406">
          <cell r="Q406" t="str">
            <v>√</v>
          </cell>
          <cell r="R406" t="str">
            <v>√</v>
          </cell>
          <cell r="S406" t="str">
            <v>√</v>
          </cell>
          <cell r="T406" t="str">
            <v>√</v>
          </cell>
          <cell r="U406" t="str">
            <v>√</v>
          </cell>
          <cell r="V406" t="str">
            <v>√</v>
          </cell>
        </row>
        <row r="406">
          <cell r="X406" t="str">
            <v>√</v>
          </cell>
          <cell r="Y406" t="str">
            <v>√</v>
          </cell>
          <cell r="Z406" t="str">
            <v>√</v>
          </cell>
          <cell r="AA406" t="str">
            <v>√</v>
          </cell>
          <cell r="AB406" t="str">
            <v>√</v>
          </cell>
          <cell r="AC406" t="str">
            <v>√</v>
          </cell>
        </row>
        <row r="406">
          <cell r="AE406" t="str">
            <v>√</v>
          </cell>
          <cell r="AF406" t="str">
            <v>√</v>
          </cell>
          <cell r="AG406" t="str">
            <v>Δ</v>
          </cell>
          <cell r="AH406" t="str">
            <v>√</v>
          </cell>
          <cell r="AI406" t="str">
            <v>√</v>
          </cell>
        </row>
        <row r="407">
          <cell r="E407" t="str">
            <v>加班</v>
          </cell>
        </row>
        <row r="408">
          <cell r="B408">
            <v>2227</v>
          </cell>
          <cell r="C408" t="str">
            <v>POV VUTHA</v>
          </cell>
          <cell r="D408">
            <v>44744</v>
          </cell>
          <cell r="E408" t="str">
            <v>上午</v>
          </cell>
          <cell r="F408" t="str">
            <v>√</v>
          </cell>
          <cell r="G408" t="str">
            <v>√</v>
          </cell>
          <cell r="H408" t="str">
            <v>√</v>
          </cell>
        </row>
        <row r="408">
          <cell r="J408" t="str">
            <v>Δ</v>
          </cell>
          <cell r="K408" t="str">
            <v>√</v>
          </cell>
          <cell r="L408" t="str">
            <v>√</v>
          </cell>
          <cell r="M408" t="str">
            <v>√</v>
          </cell>
          <cell r="N408" t="str">
            <v>√</v>
          </cell>
          <cell r="O408" t="str">
            <v>√</v>
          </cell>
        </row>
        <row r="408">
          <cell r="Q408" t="str">
            <v>√</v>
          </cell>
          <cell r="R408" t="str">
            <v>√</v>
          </cell>
          <cell r="S408" t="str">
            <v>√</v>
          </cell>
          <cell r="T408" t="str">
            <v>√</v>
          </cell>
          <cell r="U408" t="str">
            <v>√</v>
          </cell>
          <cell r="V408" t="str">
            <v>◇</v>
          </cell>
        </row>
        <row r="408">
          <cell r="X408" t="str">
            <v>◇</v>
          </cell>
          <cell r="Y408" t="str">
            <v>√</v>
          </cell>
          <cell r="Z408" t="str">
            <v>√</v>
          </cell>
          <cell r="AA408" t="str">
            <v>√</v>
          </cell>
          <cell r="AB408" t="str">
            <v>√</v>
          </cell>
          <cell r="AC408" t="str">
            <v>√</v>
          </cell>
        </row>
        <row r="408">
          <cell r="AE408" t="str">
            <v>√</v>
          </cell>
          <cell r="AF408" t="str">
            <v>√</v>
          </cell>
          <cell r="AG408" t="str">
            <v>√</v>
          </cell>
          <cell r="AH408" t="str">
            <v>√</v>
          </cell>
          <cell r="AI408" t="str">
            <v>√</v>
          </cell>
        </row>
        <row r="408">
          <cell r="AK408">
            <v>23</v>
          </cell>
          <cell r="AL408">
            <v>1</v>
          </cell>
          <cell r="AM408">
            <v>1</v>
          </cell>
          <cell r="AN408">
            <v>0</v>
          </cell>
          <cell r="AO408">
            <v>2</v>
          </cell>
        </row>
        <row r="409">
          <cell r="E409" t="str">
            <v>下午</v>
          </cell>
          <cell r="F409" t="str">
            <v>√</v>
          </cell>
          <cell r="G409" t="str">
            <v>√</v>
          </cell>
          <cell r="H409" t="str">
            <v>√</v>
          </cell>
        </row>
        <row r="409">
          <cell r="J409" t="str">
            <v>Δ</v>
          </cell>
          <cell r="K409" t="str">
            <v>√</v>
          </cell>
          <cell r="L409" t="str">
            <v>√</v>
          </cell>
          <cell r="M409" t="str">
            <v>√</v>
          </cell>
          <cell r="N409" t="str">
            <v>√</v>
          </cell>
          <cell r="O409" t="str">
            <v>√</v>
          </cell>
        </row>
        <row r="409">
          <cell r="Q409" t="str">
            <v>√</v>
          </cell>
          <cell r="R409" t="str">
            <v>√</v>
          </cell>
          <cell r="S409" t="str">
            <v>√</v>
          </cell>
          <cell r="T409" t="str">
            <v>√</v>
          </cell>
          <cell r="U409" t="str">
            <v>√</v>
          </cell>
          <cell r="V409" t="str">
            <v>◇</v>
          </cell>
        </row>
        <row r="409">
          <cell r="X409" t="str">
            <v>◇</v>
          </cell>
          <cell r="Y409" t="str">
            <v>√</v>
          </cell>
          <cell r="Z409" t="str">
            <v>√</v>
          </cell>
          <cell r="AA409" t="str">
            <v>√</v>
          </cell>
          <cell r="AB409" t="str">
            <v>√</v>
          </cell>
          <cell r="AC409" t="str">
            <v>√</v>
          </cell>
        </row>
        <row r="409">
          <cell r="AE409" t="str">
            <v>√</v>
          </cell>
          <cell r="AF409" t="str">
            <v>√</v>
          </cell>
          <cell r="AG409" t="str">
            <v>√</v>
          </cell>
          <cell r="AH409" t="str">
            <v>√</v>
          </cell>
          <cell r="AI409" t="str">
            <v>√</v>
          </cell>
        </row>
        <row r="410">
          <cell r="E410" t="str">
            <v>加班</v>
          </cell>
        </row>
        <row r="410">
          <cell r="K410">
            <v>1</v>
          </cell>
        </row>
        <row r="411">
          <cell r="B411">
            <v>2233</v>
          </cell>
          <cell r="C411" t="str">
            <v>SAO CHANNY</v>
          </cell>
          <cell r="D411">
            <v>44747</v>
          </cell>
          <cell r="E411" t="str">
            <v>上午</v>
          </cell>
          <cell r="F411" t="str">
            <v>√</v>
          </cell>
          <cell r="G411" t="str">
            <v>√</v>
          </cell>
          <cell r="H411" t="str">
            <v>√</v>
          </cell>
        </row>
        <row r="411">
          <cell r="J411" t="str">
            <v>√</v>
          </cell>
          <cell r="K411" t="str">
            <v>√</v>
          </cell>
          <cell r="L411" t="str">
            <v>√</v>
          </cell>
          <cell r="M411" t="str">
            <v>√</v>
          </cell>
          <cell r="N411" t="str">
            <v>√</v>
          </cell>
          <cell r="O411" t="str">
            <v>√</v>
          </cell>
        </row>
        <row r="411">
          <cell r="Q411" t="str">
            <v>√</v>
          </cell>
          <cell r="R411" t="str">
            <v>√</v>
          </cell>
          <cell r="S411" t="str">
            <v>Δ</v>
          </cell>
          <cell r="T411" t="str">
            <v>√</v>
          </cell>
          <cell r="U411" t="str">
            <v>√</v>
          </cell>
          <cell r="V411" t="str">
            <v>√</v>
          </cell>
        </row>
        <row r="411">
          <cell r="X411" t="str">
            <v>√</v>
          </cell>
          <cell r="Y411" t="str">
            <v>√</v>
          </cell>
          <cell r="Z411" t="str">
            <v>√</v>
          </cell>
          <cell r="AA411" t="str">
            <v>√</v>
          </cell>
          <cell r="AB411" t="str">
            <v>√</v>
          </cell>
          <cell r="AC411" t="str">
            <v>√</v>
          </cell>
        </row>
        <row r="411">
          <cell r="AE411" t="str">
            <v>√</v>
          </cell>
          <cell r="AF411" t="str">
            <v>√</v>
          </cell>
          <cell r="AG411" t="str">
            <v>√</v>
          </cell>
          <cell r="AH411" t="str">
            <v>√</v>
          </cell>
          <cell r="AI411" t="str">
            <v>√</v>
          </cell>
        </row>
        <row r="411">
          <cell r="AK411">
            <v>25</v>
          </cell>
          <cell r="AL411">
            <v>0</v>
          </cell>
          <cell r="AM411">
            <v>1</v>
          </cell>
          <cell r="AN411">
            <v>0</v>
          </cell>
          <cell r="AO411">
            <v>0</v>
          </cell>
        </row>
        <row r="412">
          <cell r="E412" t="str">
            <v>下午</v>
          </cell>
          <cell r="F412" t="str">
            <v>√</v>
          </cell>
          <cell r="G412" t="str">
            <v>√</v>
          </cell>
          <cell r="H412" t="str">
            <v>√</v>
          </cell>
        </row>
        <row r="412">
          <cell r="J412" t="str">
            <v>√</v>
          </cell>
          <cell r="K412" t="str">
            <v>√</v>
          </cell>
          <cell r="L412" t="str">
            <v>√</v>
          </cell>
          <cell r="M412" t="str">
            <v>√</v>
          </cell>
          <cell r="N412" t="str">
            <v>√</v>
          </cell>
          <cell r="O412" t="str">
            <v>√</v>
          </cell>
        </row>
        <row r="412">
          <cell r="Q412" t="str">
            <v>√</v>
          </cell>
          <cell r="R412" t="str">
            <v>√</v>
          </cell>
          <cell r="S412" t="str">
            <v>Δ</v>
          </cell>
          <cell r="T412" t="str">
            <v>√</v>
          </cell>
          <cell r="U412" t="str">
            <v>√</v>
          </cell>
          <cell r="V412" t="str">
            <v>√</v>
          </cell>
        </row>
        <row r="412">
          <cell r="X412" t="str">
            <v>√</v>
          </cell>
          <cell r="Y412" t="str">
            <v>√</v>
          </cell>
          <cell r="Z412" t="str">
            <v>√</v>
          </cell>
          <cell r="AA412" t="str">
            <v>√</v>
          </cell>
          <cell r="AB412" t="str">
            <v>√</v>
          </cell>
          <cell r="AC412" t="str">
            <v>√</v>
          </cell>
        </row>
        <row r="412">
          <cell r="AE412" t="str">
            <v>√</v>
          </cell>
          <cell r="AF412" t="str">
            <v>√</v>
          </cell>
          <cell r="AG412" t="str">
            <v>√</v>
          </cell>
          <cell r="AH412" t="str">
            <v>√</v>
          </cell>
          <cell r="AI412" t="str">
            <v>√</v>
          </cell>
        </row>
        <row r="413">
          <cell r="E413" t="str">
            <v>加班</v>
          </cell>
        </row>
        <row r="414">
          <cell r="B414">
            <v>2241</v>
          </cell>
          <cell r="C414" t="str">
            <v>PHEAK SOPHA</v>
          </cell>
          <cell r="D414">
            <v>44747</v>
          </cell>
          <cell r="E414" t="str">
            <v>上午</v>
          </cell>
          <cell r="F414" t="str">
            <v>√</v>
          </cell>
          <cell r="G414" t="str">
            <v>2.①</v>
          </cell>
          <cell r="H414" t="str">
            <v>√</v>
          </cell>
        </row>
        <row r="414">
          <cell r="J414" t="str">
            <v>√</v>
          </cell>
          <cell r="K414" t="str">
            <v>√</v>
          </cell>
          <cell r="L414" t="str">
            <v>√</v>
          </cell>
          <cell r="M414" t="str">
            <v>√</v>
          </cell>
          <cell r="N414" t="str">
            <v>√</v>
          </cell>
          <cell r="O414" t="str">
            <v>√</v>
          </cell>
        </row>
        <row r="414">
          <cell r="Q414" t="str">
            <v>√</v>
          </cell>
          <cell r="R414" t="str">
            <v>√</v>
          </cell>
          <cell r="S414" t="str">
            <v>√</v>
          </cell>
          <cell r="T414" t="str">
            <v>√</v>
          </cell>
          <cell r="U414" t="str">
            <v>√</v>
          </cell>
          <cell r="V414" t="str">
            <v>√</v>
          </cell>
        </row>
        <row r="414">
          <cell r="X414" t="str">
            <v>√</v>
          </cell>
          <cell r="Y414" t="str">
            <v>√</v>
          </cell>
          <cell r="Z414" t="str">
            <v>√</v>
          </cell>
          <cell r="AA414" t="str">
            <v>√</v>
          </cell>
          <cell r="AB414" t="str">
            <v>√</v>
          </cell>
          <cell r="AC414" t="str">
            <v>√</v>
          </cell>
        </row>
        <row r="414">
          <cell r="AE414" t="str">
            <v>√</v>
          </cell>
          <cell r="AF414" t="str">
            <v>√</v>
          </cell>
          <cell r="AG414" t="str">
            <v>√</v>
          </cell>
          <cell r="AH414" t="str">
            <v>√</v>
          </cell>
          <cell r="AI414" t="str">
            <v>√</v>
          </cell>
        </row>
        <row r="414">
          <cell r="AK414">
            <v>25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</row>
        <row r="415">
          <cell r="E415" t="str">
            <v>下午</v>
          </cell>
          <cell r="F415" t="str">
            <v>√</v>
          </cell>
          <cell r="G415" t="str">
            <v>2.①</v>
          </cell>
          <cell r="H415" t="str">
            <v>√</v>
          </cell>
        </row>
        <row r="415">
          <cell r="J415" t="str">
            <v>√</v>
          </cell>
          <cell r="K415" t="str">
            <v>√</v>
          </cell>
          <cell r="L415" t="str">
            <v>√</v>
          </cell>
          <cell r="M415" t="str">
            <v>√</v>
          </cell>
          <cell r="N415" t="str">
            <v>√</v>
          </cell>
          <cell r="O415" t="str">
            <v>√</v>
          </cell>
        </row>
        <row r="415">
          <cell r="Q415" t="str">
            <v>√</v>
          </cell>
          <cell r="R415" t="str">
            <v>√</v>
          </cell>
          <cell r="S415" t="str">
            <v>√</v>
          </cell>
          <cell r="T415" t="str">
            <v>√</v>
          </cell>
          <cell r="U415" t="str">
            <v>√</v>
          </cell>
          <cell r="V415" t="str">
            <v>√</v>
          </cell>
        </row>
        <row r="415">
          <cell r="X415" t="str">
            <v>√</v>
          </cell>
          <cell r="Y415" t="str">
            <v>√</v>
          </cell>
          <cell r="Z415" t="str">
            <v>√</v>
          </cell>
          <cell r="AA415" t="str">
            <v>√</v>
          </cell>
          <cell r="AB415" t="str">
            <v>√</v>
          </cell>
          <cell r="AC415" t="str">
            <v>√</v>
          </cell>
        </row>
        <row r="415">
          <cell r="AE415" t="str">
            <v>√</v>
          </cell>
          <cell r="AF415" t="str">
            <v>√</v>
          </cell>
          <cell r="AG415" t="str">
            <v>√</v>
          </cell>
          <cell r="AH415" t="str">
            <v>√</v>
          </cell>
          <cell r="AI415" t="str">
            <v>√</v>
          </cell>
        </row>
        <row r="416">
          <cell r="E416" t="str">
            <v>加班</v>
          </cell>
        </row>
        <row r="417">
          <cell r="B417">
            <v>2263</v>
          </cell>
          <cell r="C417" t="str">
            <v>SUN SOCHEAT</v>
          </cell>
          <cell r="D417">
            <v>44774</v>
          </cell>
          <cell r="E417" t="str">
            <v>上午</v>
          </cell>
          <cell r="F417" t="str">
            <v>√</v>
          </cell>
          <cell r="G417" t="str">
            <v>√</v>
          </cell>
          <cell r="H417" t="str">
            <v>√</v>
          </cell>
        </row>
        <row r="417">
          <cell r="J417" t="str">
            <v>√</v>
          </cell>
          <cell r="K417" t="str">
            <v>√</v>
          </cell>
          <cell r="L417" t="str">
            <v>√</v>
          </cell>
          <cell r="M417" t="str">
            <v>√</v>
          </cell>
          <cell r="N417" t="str">
            <v>√</v>
          </cell>
          <cell r="O417" t="str">
            <v>√</v>
          </cell>
        </row>
        <row r="417">
          <cell r="Q417" t="str">
            <v>√</v>
          </cell>
          <cell r="R417" t="str">
            <v>√</v>
          </cell>
          <cell r="S417" t="str">
            <v>√</v>
          </cell>
          <cell r="T417" t="str">
            <v>√</v>
          </cell>
          <cell r="U417" t="str">
            <v>√</v>
          </cell>
          <cell r="V417" t="str">
            <v>◇</v>
          </cell>
        </row>
        <row r="417">
          <cell r="X417" t="str">
            <v>◇</v>
          </cell>
          <cell r="Y417" t="str">
            <v>√</v>
          </cell>
          <cell r="Z417" t="str">
            <v>√</v>
          </cell>
          <cell r="AA417" t="str">
            <v>√</v>
          </cell>
          <cell r="AB417" t="str">
            <v>√</v>
          </cell>
          <cell r="AC417" t="str">
            <v>√</v>
          </cell>
        </row>
        <row r="417">
          <cell r="AE417" t="str">
            <v>◇</v>
          </cell>
          <cell r="AF417" t="str">
            <v>√</v>
          </cell>
          <cell r="AG417" t="str">
            <v>√</v>
          </cell>
          <cell r="AH417" t="str">
            <v>√</v>
          </cell>
          <cell r="AI417" t="str">
            <v>√</v>
          </cell>
        </row>
        <row r="417">
          <cell r="AK417">
            <v>23</v>
          </cell>
          <cell r="AL417">
            <v>1.5</v>
          </cell>
          <cell r="AM417">
            <v>0</v>
          </cell>
          <cell r="AN417">
            <v>0</v>
          </cell>
          <cell r="AO417">
            <v>3</v>
          </cell>
        </row>
        <row r="418">
          <cell r="E418" t="str">
            <v>下午</v>
          </cell>
          <cell r="F418" t="str">
            <v>√</v>
          </cell>
          <cell r="G418" t="str">
            <v>√</v>
          </cell>
          <cell r="H418" t="str">
            <v>√</v>
          </cell>
        </row>
        <row r="418">
          <cell r="J418" t="str">
            <v>√</v>
          </cell>
          <cell r="K418" t="str">
            <v>√</v>
          </cell>
          <cell r="L418" t="str">
            <v>√</v>
          </cell>
          <cell r="M418" t="str">
            <v>√</v>
          </cell>
          <cell r="N418" t="str">
            <v>√</v>
          </cell>
          <cell r="O418" t="str">
            <v>√</v>
          </cell>
        </row>
        <row r="418">
          <cell r="Q418" t="str">
            <v>√</v>
          </cell>
          <cell r="R418" t="str">
            <v>√</v>
          </cell>
          <cell r="S418" t="str">
            <v>√</v>
          </cell>
          <cell r="T418" t="str">
            <v>√</v>
          </cell>
          <cell r="U418" t="str">
            <v>√</v>
          </cell>
          <cell r="V418" t="str">
            <v>◇</v>
          </cell>
        </row>
        <row r="418">
          <cell r="X418" t="str">
            <v>◇</v>
          </cell>
          <cell r="Y418" t="str">
            <v>√</v>
          </cell>
          <cell r="Z418" t="str">
            <v>√</v>
          </cell>
          <cell r="AA418" t="str">
            <v>√</v>
          </cell>
          <cell r="AB418" t="str">
            <v>√</v>
          </cell>
          <cell r="AC418" t="str">
            <v>√</v>
          </cell>
        </row>
        <row r="418">
          <cell r="AE418" t="str">
            <v>◇</v>
          </cell>
          <cell r="AF418" t="str">
            <v>√</v>
          </cell>
          <cell r="AG418" t="str">
            <v>√</v>
          </cell>
          <cell r="AH418" t="str">
            <v>√</v>
          </cell>
          <cell r="AI418" t="str">
            <v>√</v>
          </cell>
        </row>
        <row r="419">
          <cell r="E419" t="str">
            <v>加班</v>
          </cell>
        </row>
        <row r="419">
          <cell r="K419">
            <v>1</v>
          </cell>
        </row>
        <row r="419">
          <cell r="Q419">
            <v>0.5</v>
          </cell>
        </row>
        <row r="420">
          <cell r="B420">
            <v>2283</v>
          </cell>
          <cell r="C420" t="str">
            <v>YI PHALLA</v>
          </cell>
          <cell r="D420">
            <v>44854</v>
          </cell>
          <cell r="E420" t="str">
            <v>上午</v>
          </cell>
          <cell r="F420" t="str">
            <v>√</v>
          </cell>
          <cell r="G420" t="str">
            <v>√</v>
          </cell>
          <cell r="H420" t="str">
            <v>√</v>
          </cell>
        </row>
        <row r="420">
          <cell r="J420" t="str">
            <v>√</v>
          </cell>
          <cell r="K420" t="str">
            <v>√</v>
          </cell>
          <cell r="L420" t="str">
            <v>√</v>
          </cell>
          <cell r="M420" t="str">
            <v>√</v>
          </cell>
          <cell r="N420" t="str">
            <v>√</v>
          </cell>
          <cell r="O420" t="str">
            <v>√</v>
          </cell>
        </row>
        <row r="420">
          <cell r="Q420" t="str">
            <v>√</v>
          </cell>
          <cell r="R420" t="str">
            <v>√</v>
          </cell>
          <cell r="S420" t="str">
            <v>√</v>
          </cell>
          <cell r="T420" t="str">
            <v>√</v>
          </cell>
          <cell r="U420" t="str">
            <v>√</v>
          </cell>
          <cell r="V420" t="str">
            <v>◇</v>
          </cell>
        </row>
        <row r="420">
          <cell r="X420" t="str">
            <v>√</v>
          </cell>
          <cell r="Y420" t="str">
            <v>√</v>
          </cell>
          <cell r="Z420" t="str">
            <v>√</v>
          </cell>
          <cell r="AA420" t="str">
            <v>√</v>
          </cell>
          <cell r="AB420" t="str">
            <v>√</v>
          </cell>
          <cell r="AC420" t="str">
            <v>√</v>
          </cell>
        </row>
        <row r="420">
          <cell r="AE420" t="str">
            <v>◇</v>
          </cell>
          <cell r="AF420" t="str">
            <v>√</v>
          </cell>
          <cell r="AG420" t="str">
            <v>√</v>
          </cell>
          <cell r="AH420" t="str">
            <v>√</v>
          </cell>
          <cell r="AI420" t="str">
            <v>√</v>
          </cell>
        </row>
        <row r="420">
          <cell r="AK420">
            <v>24</v>
          </cell>
          <cell r="AL420">
            <v>28</v>
          </cell>
          <cell r="AM420">
            <v>0</v>
          </cell>
          <cell r="AN420">
            <v>0</v>
          </cell>
          <cell r="AO420">
            <v>2</v>
          </cell>
        </row>
        <row r="421">
          <cell r="E421" t="str">
            <v>下午</v>
          </cell>
          <cell r="F421" t="str">
            <v>√</v>
          </cell>
          <cell r="G421" t="str">
            <v>√</v>
          </cell>
          <cell r="H421" t="str">
            <v>√</v>
          </cell>
        </row>
        <row r="421">
          <cell r="J421" t="str">
            <v>√</v>
          </cell>
          <cell r="K421" t="str">
            <v>√</v>
          </cell>
          <cell r="L421" t="str">
            <v>√</v>
          </cell>
          <cell r="M421" t="str">
            <v>√</v>
          </cell>
          <cell r="N421" t="str">
            <v>√</v>
          </cell>
          <cell r="O421" t="str">
            <v>√</v>
          </cell>
        </row>
        <row r="421">
          <cell r="Q421" t="str">
            <v>√</v>
          </cell>
          <cell r="R421" t="str">
            <v>√</v>
          </cell>
          <cell r="S421" t="str">
            <v>√</v>
          </cell>
          <cell r="T421" t="str">
            <v>√</v>
          </cell>
          <cell r="U421" t="str">
            <v>√</v>
          </cell>
          <cell r="V421" t="str">
            <v>◇</v>
          </cell>
        </row>
        <row r="421">
          <cell r="X421" t="str">
            <v>√</v>
          </cell>
          <cell r="Y421" t="str">
            <v>√</v>
          </cell>
          <cell r="Z421" t="str">
            <v>√</v>
          </cell>
          <cell r="AA421" t="str">
            <v>√</v>
          </cell>
          <cell r="AB421" t="str">
            <v>√</v>
          </cell>
          <cell r="AC421" t="str">
            <v>√</v>
          </cell>
        </row>
        <row r="421">
          <cell r="AE421" t="str">
            <v>◇</v>
          </cell>
          <cell r="AF421" t="str">
            <v>√</v>
          </cell>
          <cell r="AG421" t="str">
            <v>√</v>
          </cell>
          <cell r="AH421" t="str">
            <v>√</v>
          </cell>
          <cell r="AI421" t="str">
            <v>√</v>
          </cell>
        </row>
        <row r="422">
          <cell r="E422" t="str">
            <v>加班</v>
          </cell>
        </row>
        <row r="422">
          <cell r="J422">
            <v>12.5</v>
          </cell>
          <cell r="K422">
            <v>1</v>
          </cell>
        </row>
        <row r="422">
          <cell r="Q422">
            <v>7</v>
          </cell>
        </row>
        <row r="422">
          <cell r="X422">
            <v>7.5</v>
          </cell>
        </row>
        <row r="423">
          <cell r="B423">
            <v>1228</v>
          </cell>
          <cell r="C423" t="str">
            <v>HENG MENEA</v>
          </cell>
          <cell r="D423">
            <v>44482</v>
          </cell>
          <cell r="E423" t="str">
            <v>上午</v>
          </cell>
          <cell r="F423" t="str">
            <v>√</v>
          </cell>
          <cell r="G423" t="str">
            <v>√</v>
          </cell>
          <cell r="H423" t="str">
            <v>√</v>
          </cell>
        </row>
        <row r="423">
          <cell r="J423" t="str">
            <v>√</v>
          </cell>
          <cell r="K423" t="str">
            <v>√</v>
          </cell>
          <cell r="L423" t="str">
            <v>√</v>
          </cell>
          <cell r="M423" t="str">
            <v>√</v>
          </cell>
          <cell r="N423" t="str">
            <v>√</v>
          </cell>
          <cell r="O423" t="str">
            <v>√</v>
          </cell>
        </row>
        <row r="423">
          <cell r="Q423" t="str">
            <v>√</v>
          </cell>
          <cell r="R423" t="str">
            <v>√</v>
          </cell>
          <cell r="S423" t="str">
            <v>√</v>
          </cell>
          <cell r="T423" t="str">
            <v>√</v>
          </cell>
          <cell r="U423" t="str">
            <v>√</v>
          </cell>
          <cell r="V423" t="str">
            <v>◇</v>
          </cell>
        </row>
        <row r="423">
          <cell r="X423" t="str">
            <v>√</v>
          </cell>
          <cell r="Y423" t="str">
            <v>√</v>
          </cell>
          <cell r="Z423" t="str">
            <v>√</v>
          </cell>
          <cell r="AA423" t="str">
            <v>√</v>
          </cell>
          <cell r="AB423" t="str">
            <v>√</v>
          </cell>
          <cell r="AC423" t="str">
            <v>√</v>
          </cell>
        </row>
        <row r="423">
          <cell r="AE423" t="str">
            <v>◇</v>
          </cell>
          <cell r="AF423" t="str">
            <v>√</v>
          </cell>
          <cell r="AG423" t="str">
            <v>√</v>
          </cell>
          <cell r="AH423" t="str">
            <v>√</v>
          </cell>
          <cell r="AI423" t="str">
            <v>√</v>
          </cell>
        </row>
        <row r="423">
          <cell r="AK423">
            <v>22.5</v>
          </cell>
          <cell r="AL423">
            <v>27</v>
          </cell>
          <cell r="AM423">
            <v>1.5</v>
          </cell>
          <cell r="AN423">
            <v>0</v>
          </cell>
          <cell r="AO423">
            <v>2</v>
          </cell>
        </row>
        <row r="424">
          <cell r="E424" t="str">
            <v>下午</v>
          </cell>
          <cell r="F424" t="str">
            <v>√</v>
          </cell>
          <cell r="G424" t="str">
            <v>Δ</v>
          </cell>
          <cell r="H424" t="str">
            <v>√</v>
          </cell>
        </row>
        <row r="424">
          <cell r="J424" t="str">
            <v>√</v>
          </cell>
          <cell r="K424" t="str">
            <v>Δ</v>
          </cell>
          <cell r="L424" t="str">
            <v>√</v>
          </cell>
          <cell r="M424" t="str">
            <v>√</v>
          </cell>
          <cell r="N424" t="str">
            <v>√</v>
          </cell>
          <cell r="O424" t="str">
            <v>Δ</v>
          </cell>
        </row>
        <row r="424">
          <cell r="Q424" t="str">
            <v>√</v>
          </cell>
          <cell r="R424" t="str">
            <v>√</v>
          </cell>
          <cell r="S424" t="str">
            <v>√</v>
          </cell>
          <cell r="T424" t="str">
            <v>√</v>
          </cell>
          <cell r="U424" t="str">
            <v>√</v>
          </cell>
          <cell r="V424" t="str">
            <v>◇</v>
          </cell>
        </row>
        <row r="424">
          <cell r="X424" t="str">
            <v>√</v>
          </cell>
          <cell r="Y424" t="str">
            <v>√</v>
          </cell>
          <cell r="Z424" t="str">
            <v>√</v>
          </cell>
          <cell r="AA424" t="str">
            <v>√</v>
          </cell>
          <cell r="AB424" t="str">
            <v>√</v>
          </cell>
          <cell r="AC424" t="str">
            <v>√</v>
          </cell>
        </row>
        <row r="424">
          <cell r="AE424" t="str">
            <v>◇</v>
          </cell>
          <cell r="AF424" t="str">
            <v>√</v>
          </cell>
          <cell r="AG424" t="str">
            <v>√</v>
          </cell>
          <cell r="AH424" t="str">
            <v>√</v>
          </cell>
          <cell r="AI424" t="str">
            <v>√</v>
          </cell>
        </row>
        <row r="425">
          <cell r="E425" t="str">
            <v>加班</v>
          </cell>
        </row>
        <row r="425">
          <cell r="J425">
            <v>12.5</v>
          </cell>
        </row>
        <row r="425">
          <cell r="Q425">
            <v>7</v>
          </cell>
        </row>
        <row r="425">
          <cell r="X425">
            <v>7.5</v>
          </cell>
        </row>
        <row r="426">
          <cell r="B426">
            <v>690</v>
          </cell>
          <cell r="C426" t="str">
            <v>HORN PHEAKTRA</v>
          </cell>
          <cell r="D426">
            <v>44200</v>
          </cell>
          <cell r="E426" t="str">
            <v>上午</v>
          </cell>
          <cell r="F426" t="str">
            <v>√</v>
          </cell>
          <cell r="G426" t="str">
            <v>√</v>
          </cell>
          <cell r="H426" t="str">
            <v>√</v>
          </cell>
        </row>
        <row r="426">
          <cell r="J426" t="str">
            <v>√</v>
          </cell>
          <cell r="K426" t="str">
            <v>√</v>
          </cell>
          <cell r="L426" t="str">
            <v>√</v>
          </cell>
          <cell r="M426" t="str">
            <v>√</v>
          </cell>
          <cell r="N426" t="str">
            <v>√</v>
          </cell>
          <cell r="O426" t="str">
            <v>√</v>
          </cell>
        </row>
        <row r="426">
          <cell r="Q426" t="str">
            <v>√</v>
          </cell>
          <cell r="R426" t="str">
            <v>√</v>
          </cell>
          <cell r="S426" t="str">
            <v>√</v>
          </cell>
          <cell r="T426" t="str">
            <v>√</v>
          </cell>
          <cell r="U426" t="str">
            <v>√</v>
          </cell>
          <cell r="V426" t="str">
            <v>√</v>
          </cell>
        </row>
        <row r="426">
          <cell r="X426" t="str">
            <v>√</v>
          </cell>
          <cell r="Y426" t="str">
            <v>√</v>
          </cell>
          <cell r="Z426" t="str">
            <v>√</v>
          </cell>
          <cell r="AA426" t="str">
            <v>√</v>
          </cell>
          <cell r="AB426" t="str">
            <v>√</v>
          </cell>
          <cell r="AC426" t="str">
            <v>√</v>
          </cell>
        </row>
        <row r="426">
          <cell r="AE426" t="str">
            <v>√</v>
          </cell>
          <cell r="AF426" t="str">
            <v>√</v>
          </cell>
          <cell r="AG426" t="str">
            <v>√</v>
          </cell>
          <cell r="AH426" t="str">
            <v>√</v>
          </cell>
          <cell r="AI426" t="str">
            <v>√</v>
          </cell>
        </row>
        <row r="426">
          <cell r="AK426">
            <v>26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</row>
        <row r="427">
          <cell r="E427" t="str">
            <v>下午</v>
          </cell>
          <cell r="F427" t="str">
            <v>√</v>
          </cell>
          <cell r="G427" t="str">
            <v>√</v>
          </cell>
          <cell r="H427" t="str">
            <v>√</v>
          </cell>
        </row>
        <row r="427">
          <cell r="J427" t="str">
            <v>√</v>
          </cell>
          <cell r="K427" t="str">
            <v>√</v>
          </cell>
          <cell r="L427" t="str">
            <v>√</v>
          </cell>
          <cell r="M427" t="str">
            <v>√</v>
          </cell>
          <cell r="N427" t="str">
            <v>√</v>
          </cell>
          <cell r="O427" t="str">
            <v>√</v>
          </cell>
        </row>
        <row r="427">
          <cell r="Q427" t="str">
            <v>√</v>
          </cell>
          <cell r="R427" t="str">
            <v>√</v>
          </cell>
          <cell r="S427" t="str">
            <v>√</v>
          </cell>
          <cell r="T427" t="str">
            <v>√</v>
          </cell>
          <cell r="U427" t="str">
            <v>√</v>
          </cell>
          <cell r="V427" t="str">
            <v>√</v>
          </cell>
        </row>
        <row r="427">
          <cell r="X427" t="str">
            <v>√</v>
          </cell>
          <cell r="Y427" t="str">
            <v>√</v>
          </cell>
          <cell r="Z427" t="str">
            <v>√</v>
          </cell>
          <cell r="AA427" t="str">
            <v>√</v>
          </cell>
          <cell r="AB427" t="str">
            <v>√</v>
          </cell>
          <cell r="AC427" t="str">
            <v>√</v>
          </cell>
        </row>
        <row r="427">
          <cell r="AE427" t="str">
            <v>√</v>
          </cell>
          <cell r="AF427" t="str">
            <v>√</v>
          </cell>
          <cell r="AG427" t="str">
            <v>√</v>
          </cell>
          <cell r="AH427" t="str">
            <v>√</v>
          </cell>
          <cell r="AI427" t="str">
            <v>√</v>
          </cell>
        </row>
        <row r="428">
          <cell r="E428" t="str">
            <v>加班</v>
          </cell>
        </row>
        <row r="429">
          <cell r="B429">
            <v>707</v>
          </cell>
          <cell r="C429" t="str">
            <v>CHAN SEAKLENG</v>
          </cell>
          <cell r="D429">
            <v>44214</v>
          </cell>
          <cell r="E429" t="str">
            <v>上午</v>
          </cell>
          <cell r="F429" t="str">
            <v>√</v>
          </cell>
          <cell r="G429" t="str">
            <v>√</v>
          </cell>
          <cell r="H429" t="str">
            <v>√</v>
          </cell>
        </row>
        <row r="429">
          <cell r="J429" t="str">
            <v>√</v>
          </cell>
          <cell r="K429" t="str">
            <v>√</v>
          </cell>
          <cell r="L429" t="str">
            <v>√</v>
          </cell>
          <cell r="M429" t="str">
            <v>√</v>
          </cell>
          <cell r="N429" t="str">
            <v>√</v>
          </cell>
          <cell r="O429" t="str">
            <v>√</v>
          </cell>
        </row>
        <row r="429">
          <cell r="Q429" t="str">
            <v>√</v>
          </cell>
          <cell r="R429" t="str">
            <v>√</v>
          </cell>
          <cell r="S429" t="str">
            <v>√</v>
          </cell>
          <cell r="T429" t="str">
            <v>√</v>
          </cell>
          <cell r="U429" t="str">
            <v>√</v>
          </cell>
          <cell r="V429" t="str">
            <v>√</v>
          </cell>
        </row>
        <row r="429">
          <cell r="X429" t="str">
            <v>×</v>
          </cell>
          <cell r="Y429" t="str">
            <v>√</v>
          </cell>
          <cell r="Z429" t="str">
            <v>√</v>
          </cell>
          <cell r="AA429" t="str">
            <v>√</v>
          </cell>
          <cell r="AB429" t="str">
            <v>√</v>
          </cell>
          <cell r="AC429" t="str">
            <v>√</v>
          </cell>
        </row>
        <row r="429">
          <cell r="AE429" t="str">
            <v>√</v>
          </cell>
          <cell r="AF429" t="str">
            <v>√</v>
          </cell>
          <cell r="AG429" t="str">
            <v>√</v>
          </cell>
          <cell r="AH429" t="str">
            <v>√</v>
          </cell>
          <cell r="AI429" t="str">
            <v>√</v>
          </cell>
        </row>
        <row r="429">
          <cell r="AK429">
            <v>25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</row>
        <row r="430">
          <cell r="E430" t="str">
            <v>下午</v>
          </cell>
          <cell r="F430" t="str">
            <v>√</v>
          </cell>
          <cell r="G430" t="str">
            <v>√</v>
          </cell>
          <cell r="H430" t="str">
            <v>√</v>
          </cell>
        </row>
        <row r="430">
          <cell r="J430" t="str">
            <v>√</v>
          </cell>
          <cell r="K430" t="str">
            <v>√</v>
          </cell>
          <cell r="L430" t="str">
            <v>√</v>
          </cell>
          <cell r="M430" t="str">
            <v>√</v>
          </cell>
          <cell r="N430" t="str">
            <v>√</v>
          </cell>
          <cell r="O430" t="str">
            <v>√</v>
          </cell>
        </row>
        <row r="430">
          <cell r="Q430" t="str">
            <v>√</v>
          </cell>
          <cell r="R430" t="str">
            <v>√</v>
          </cell>
          <cell r="S430" t="str">
            <v>√</v>
          </cell>
          <cell r="T430" t="str">
            <v>√</v>
          </cell>
          <cell r="U430" t="str">
            <v>√</v>
          </cell>
          <cell r="V430" t="str">
            <v>√</v>
          </cell>
        </row>
        <row r="430">
          <cell r="X430" t="str">
            <v>×</v>
          </cell>
          <cell r="Y430" t="str">
            <v>√</v>
          </cell>
          <cell r="Z430" t="str">
            <v>√</v>
          </cell>
          <cell r="AA430" t="str">
            <v>√</v>
          </cell>
          <cell r="AB430" t="str">
            <v>√</v>
          </cell>
          <cell r="AC430" t="str">
            <v>√</v>
          </cell>
        </row>
        <row r="430">
          <cell r="AE430" t="str">
            <v>√</v>
          </cell>
          <cell r="AF430" t="str">
            <v>√</v>
          </cell>
          <cell r="AG430" t="str">
            <v>√</v>
          </cell>
          <cell r="AH430" t="str">
            <v>√</v>
          </cell>
          <cell r="AI430" t="str">
            <v>√</v>
          </cell>
        </row>
        <row r="431">
          <cell r="E431" t="str">
            <v>加班</v>
          </cell>
        </row>
        <row r="432">
          <cell r="B432">
            <v>708</v>
          </cell>
          <cell r="C432" t="str">
            <v>MOM SARUN</v>
          </cell>
          <cell r="D432">
            <v>44214</v>
          </cell>
          <cell r="E432" t="str">
            <v>上午</v>
          </cell>
          <cell r="F432" t="str">
            <v>√</v>
          </cell>
          <cell r="G432" t="str">
            <v>√</v>
          </cell>
          <cell r="H432" t="str">
            <v>√</v>
          </cell>
        </row>
        <row r="432">
          <cell r="J432" t="str">
            <v>√</v>
          </cell>
          <cell r="K432" t="str">
            <v>√</v>
          </cell>
          <cell r="L432" t="str">
            <v>√</v>
          </cell>
          <cell r="M432" t="str">
            <v>√</v>
          </cell>
          <cell r="N432" t="str">
            <v>√</v>
          </cell>
          <cell r="O432" t="str">
            <v>√</v>
          </cell>
        </row>
        <row r="432">
          <cell r="Q432" t="str">
            <v>√</v>
          </cell>
          <cell r="R432" t="str">
            <v>√</v>
          </cell>
          <cell r="S432" t="str">
            <v>√</v>
          </cell>
          <cell r="T432" t="str">
            <v>√</v>
          </cell>
          <cell r="U432" t="str">
            <v>√</v>
          </cell>
          <cell r="V432" t="str">
            <v>√</v>
          </cell>
        </row>
        <row r="432">
          <cell r="X432" t="str">
            <v>√</v>
          </cell>
          <cell r="Y432" t="str">
            <v>√</v>
          </cell>
          <cell r="Z432" t="str">
            <v>√</v>
          </cell>
          <cell r="AA432" t="str">
            <v>√</v>
          </cell>
          <cell r="AB432" t="str">
            <v>√</v>
          </cell>
          <cell r="AC432" t="str">
            <v>√</v>
          </cell>
        </row>
        <row r="432">
          <cell r="AE432" t="str">
            <v>√</v>
          </cell>
          <cell r="AF432" t="str">
            <v>√</v>
          </cell>
          <cell r="AG432" t="str">
            <v>√</v>
          </cell>
          <cell r="AH432" t="str">
            <v>√</v>
          </cell>
          <cell r="AI432" t="str">
            <v>√</v>
          </cell>
        </row>
        <row r="432">
          <cell r="AK432">
            <v>26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</row>
        <row r="433">
          <cell r="E433" t="str">
            <v>下午</v>
          </cell>
          <cell r="F433" t="str">
            <v>√</v>
          </cell>
          <cell r="G433" t="str">
            <v>√</v>
          </cell>
          <cell r="H433" t="str">
            <v>√</v>
          </cell>
        </row>
        <row r="433">
          <cell r="J433" t="str">
            <v>√</v>
          </cell>
          <cell r="K433" t="str">
            <v>√</v>
          </cell>
          <cell r="L433" t="str">
            <v>√</v>
          </cell>
          <cell r="M433" t="str">
            <v>√</v>
          </cell>
          <cell r="N433" t="str">
            <v>√</v>
          </cell>
          <cell r="O433" t="str">
            <v>√</v>
          </cell>
        </row>
        <row r="433">
          <cell r="Q433" t="str">
            <v>√</v>
          </cell>
          <cell r="R433" t="str">
            <v>√</v>
          </cell>
          <cell r="S433" t="str">
            <v>√</v>
          </cell>
          <cell r="T433" t="str">
            <v>√</v>
          </cell>
          <cell r="U433" t="str">
            <v>√</v>
          </cell>
          <cell r="V433" t="str">
            <v>√</v>
          </cell>
        </row>
        <row r="433">
          <cell r="X433" t="str">
            <v>√</v>
          </cell>
          <cell r="Y433" t="str">
            <v>√</v>
          </cell>
          <cell r="Z433" t="str">
            <v>√</v>
          </cell>
          <cell r="AA433" t="str">
            <v>√</v>
          </cell>
          <cell r="AB433" t="str">
            <v>√</v>
          </cell>
          <cell r="AC433" t="str">
            <v>√</v>
          </cell>
        </row>
        <row r="433">
          <cell r="AE433" t="str">
            <v>√</v>
          </cell>
          <cell r="AF433" t="str">
            <v>√</v>
          </cell>
          <cell r="AG433" t="str">
            <v>√</v>
          </cell>
          <cell r="AH433" t="str">
            <v>√</v>
          </cell>
          <cell r="AI433" t="str">
            <v>√</v>
          </cell>
        </row>
        <row r="434">
          <cell r="E434" t="str">
            <v>加班</v>
          </cell>
        </row>
        <row r="435">
          <cell r="B435">
            <v>238</v>
          </cell>
          <cell r="C435" t="str">
            <v>KEO SOCHEAT</v>
          </cell>
          <cell r="D435">
            <v>44081</v>
          </cell>
          <cell r="E435" t="str">
            <v>上午</v>
          </cell>
          <cell r="F435" t="str">
            <v>√</v>
          </cell>
          <cell r="G435" t="str">
            <v>×</v>
          </cell>
          <cell r="H435" t="str">
            <v>√</v>
          </cell>
        </row>
        <row r="435">
          <cell r="J435" t="str">
            <v>√</v>
          </cell>
          <cell r="K435" t="str">
            <v>√</v>
          </cell>
          <cell r="L435" t="str">
            <v>√</v>
          </cell>
          <cell r="M435" t="str">
            <v>√</v>
          </cell>
          <cell r="N435" t="str">
            <v>√</v>
          </cell>
          <cell r="O435" t="str">
            <v>√</v>
          </cell>
        </row>
        <row r="435">
          <cell r="Q435" t="str">
            <v>√</v>
          </cell>
          <cell r="R435" t="str">
            <v>√</v>
          </cell>
          <cell r="S435" t="str">
            <v>√</v>
          </cell>
          <cell r="T435" t="str">
            <v>√</v>
          </cell>
          <cell r="U435" t="str">
            <v>√</v>
          </cell>
          <cell r="V435" t="str">
            <v>Δ</v>
          </cell>
        </row>
        <row r="435">
          <cell r="X435" t="str">
            <v>√</v>
          </cell>
          <cell r="Y435" t="str">
            <v>√</v>
          </cell>
          <cell r="Z435" t="str">
            <v>√</v>
          </cell>
          <cell r="AA435" t="str">
            <v>√</v>
          </cell>
          <cell r="AB435" t="str">
            <v>√</v>
          </cell>
          <cell r="AC435" t="str">
            <v>√</v>
          </cell>
        </row>
        <row r="435">
          <cell r="AE435" t="str">
            <v>√</v>
          </cell>
          <cell r="AF435" t="str">
            <v>√</v>
          </cell>
          <cell r="AG435" t="str">
            <v>√</v>
          </cell>
          <cell r="AH435" t="str">
            <v>√</v>
          </cell>
          <cell r="AI435" t="str">
            <v>√</v>
          </cell>
        </row>
        <row r="435">
          <cell r="AK435">
            <v>24.5</v>
          </cell>
          <cell r="AL435">
            <v>0</v>
          </cell>
          <cell r="AM435">
            <v>0.5</v>
          </cell>
          <cell r="AN435">
            <v>0</v>
          </cell>
          <cell r="AO435">
            <v>0</v>
          </cell>
        </row>
        <row r="436">
          <cell r="E436" t="str">
            <v>下午</v>
          </cell>
          <cell r="F436" t="str">
            <v>√</v>
          </cell>
          <cell r="G436" t="str">
            <v>×</v>
          </cell>
          <cell r="H436" t="str">
            <v>√</v>
          </cell>
        </row>
        <row r="436">
          <cell r="J436" t="str">
            <v>√</v>
          </cell>
          <cell r="K436" t="str">
            <v>√</v>
          </cell>
          <cell r="L436" t="str">
            <v>√</v>
          </cell>
          <cell r="M436" t="str">
            <v>√</v>
          </cell>
          <cell r="N436" t="str">
            <v>√</v>
          </cell>
          <cell r="O436" t="str">
            <v>√</v>
          </cell>
        </row>
        <row r="436">
          <cell r="Q436" t="str">
            <v>√</v>
          </cell>
          <cell r="R436" t="str">
            <v>√</v>
          </cell>
          <cell r="S436" t="str">
            <v>√</v>
          </cell>
          <cell r="T436" t="str">
            <v>√</v>
          </cell>
          <cell r="U436" t="str">
            <v>√</v>
          </cell>
          <cell r="V436" t="str">
            <v>√</v>
          </cell>
        </row>
        <row r="436">
          <cell r="X436" t="str">
            <v>√</v>
          </cell>
          <cell r="Y436" t="str">
            <v>√</v>
          </cell>
          <cell r="Z436" t="str">
            <v>√</v>
          </cell>
          <cell r="AA436" t="str">
            <v>√</v>
          </cell>
          <cell r="AB436" t="str">
            <v>√</v>
          </cell>
          <cell r="AC436" t="str">
            <v>√</v>
          </cell>
        </row>
        <row r="436">
          <cell r="AE436" t="str">
            <v>√</v>
          </cell>
          <cell r="AF436" t="str">
            <v>√</v>
          </cell>
          <cell r="AG436" t="str">
            <v>√</v>
          </cell>
          <cell r="AH436" t="str">
            <v>√</v>
          </cell>
          <cell r="AI436" t="str">
            <v>√</v>
          </cell>
        </row>
        <row r="437">
          <cell r="E437" t="str">
            <v>加班</v>
          </cell>
        </row>
        <row r="438">
          <cell r="B438">
            <v>1011</v>
          </cell>
          <cell r="C438" t="str">
            <v>NHEM SOPHEA </v>
          </cell>
          <cell r="D438">
            <v>44404</v>
          </cell>
          <cell r="E438" t="str">
            <v>上午</v>
          </cell>
          <cell r="F438" t="str">
            <v>√</v>
          </cell>
          <cell r="G438" t="str">
            <v>×</v>
          </cell>
          <cell r="H438" t="str">
            <v>√</v>
          </cell>
        </row>
        <row r="438">
          <cell r="J438" t="str">
            <v>√</v>
          </cell>
          <cell r="K438" t="str">
            <v>√</v>
          </cell>
          <cell r="L438" t="str">
            <v>√</v>
          </cell>
          <cell r="M438" t="str">
            <v>√</v>
          </cell>
          <cell r="N438" t="str">
            <v>√</v>
          </cell>
          <cell r="O438" t="str">
            <v>√</v>
          </cell>
        </row>
        <row r="438">
          <cell r="Q438" t="str">
            <v>√</v>
          </cell>
          <cell r="R438" t="str">
            <v>√</v>
          </cell>
          <cell r="S438" t="str">
            <v>√</v>
          </cell>
          <cell r="T438" t="str">
            <v>√</v>
          </cell>
          <cell r="U438" t="str">
            <v>√</v>
          </cell>
          <cell r="V438" t="str">
            <v>√</v>
          </cell>
        </row>
        <row r="438">
          <cell r="X438" t="str">
            <v>√</v>
          </cell>
          <cell r="Y438" t="str">
            <v>√</v>
          </cell>
          <cell r="Z438" t="str">
            <v>√</v>
          </cell>
          <cell r="AA438" t="str">
            <v>√</v>
          </cell>
          <cell r="AB438" t="str">
            <v>√</v>
          </cell>
          <cell r="AC438" t="str">
            <v>√</v>
          </cell>
        </row>
        <row r="438">
          <cell r="AE438" t="str">
            <v>√</v>
          </cell>
          <cell r="AF438" t="str">
            <v>√</v>
          </cell>
          <cell r="AG438" t="str">
            <v>√</v>
          </cell>
          <cell r="AH438" t="str">
            <v>√</v>
          </cell>
          <cell r="AI438" t="str">
            <v>√</v>
          </cell>
        </row>
        <row r="438">
          <cell r="AK438">
            <v>25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</row>
        <row r="439">
          <cell r="E439" t="str">
            <v>下午</v>
          </cell>
          <cell r="F439" t="str">
            <v>√</v>
          </cell>
          <cell r="G439" t="str">
            <v>×</v>
          </cell>
          <cell r="H439" t="str">
            <v>√</v>
          </cell>
        </row>
        <row r="439">
          <cell r="J439" t="str">
            <v>√</v>
          </cell>
          <cell r="K439" t="str">
            <v>√</v>
          </cell>
          <cell r="L439" t="str">
            <v>√</v>
          </cell>
          <cell r="M439" t="str">
            <v>√</v>
          </cell>
          <cell r="N439" t="str">
            <v>√</v>
          </cell>
          <cell r="O439" t="str">
            <v>√</v>
          </cell>
        </row>
        <row r="439">
          <cell r="Q439" t="str">
            <v>√</v>
          </cell>
          <cell r="R439" t="str">
            <v>√</v>
          </cell>
          <cell r="S439" t="str">
            <v>√</v>
          </cell>
          <cell r="T439" t="str">
            <v>√</v>
          </cell>
          <cell r="U439" t="str">
            <v>√</v>
          </cell>
          <cell r="V439" t="str">
            <v>√</v>
          </cell>
        </row>
        <row r="439">
          <cell r="X439" t="str">
            <v>√</v>
          </cell>
          <cell r="Y439" t="str">
            <v>√</v>
          </cell>
          <cell r="Z439" t="str">
            <v>√</v>
          </cell>
          <cell r="AA439" t="str">
            <v>√</v>
          </cell>
          <cell r="AB439" t="str">
            <v>√</v>
          </cell>
          <cell r="AC439" t="str">
            <v>√</v>
          </cell>
        </row>
        <row r="439">
          <cell r="AE439" t="str">
            <v>√</v>
          </cell>
          <cell r="AF439" t="str">
            <v>√</v>
          </cell>
          <cell r="AG439" t="str">
            <v>√</v>
          </cell>
          <cell r="AH439" t="str">
            <v>√</v>
          </cell>
          <cell r="AI439" t="str">
            <v>√</v>
          </cell>
        </row>
        <row r="440">
          <cell r="E440" t="str">
            <v>加班</v>
          </cell>
        </row>
        <row r="441">
          <cell r="B441">
            <v>1396</v>
          </cell>
          <cell r="C441" t="str">
            <v>HORN PHEAKDEY</v>
          </cell>
          <cell r="D441">
            <v>44531</v>
          </cell>
          <cell r="E441" t="str">
            <v>上午</v>
          </cell>
          <cell r="F441" t="str">
            <v>√</v>
          </cell>
          <cell r="G441" t="str">
            <v>√</v>
          </cell>
          <cell r="H441" t="str">
            <v>√</v>
          </cell>
        </row>
        <row r="441">
          <cell r="J441" t="str">
            <v>√</v>
          </cell>
          <cell r="K441" t="str">
            <v>√</v>
          </cell>
          <cell r="L441" t="str">
            <v>√</v>
          </cell>
          <cell r="M441" t="str">
            <v>√</v>
          </cell>
          <cell r="N441" t="str">
            <v>√</v>
          </cell>
          <cell r="O441" t="str">
            <v>√</v>
          </cell>
        </row>
        <row r="441">
          <cell r="Q441" t="str">
            <v>√</v>
          </cell>
          <cell r="R441" t="str">
            <v>√</v>
          </cell>
          <cell r="S441" t="str">
            <v>√</v>
          </cell>
          <cell r="T441" t="str">
            <v>√</v>
          </cell>
          <cell r="U441" t="str">
            <v>√</v>
          </cell>
          <cell r="V441" t="str">
            <v>√</v>
          </cell>
        </row>
        <row r="441">
          <cell r="X441" t="str">
            <v>√</v>
          </cell>
          <cell r="Y441" t="str">
            <v>√</v>
          </cell>
          <cell r="Z441" t="str">
            <v>√</v>
          </cell>
          <cell r="AA441" t="str">
            <v>√</v>
          </cell>
          <cell r="AB441" t="str">
            <v>√</v>
          </cell>
          <cell r="AC441" t="str">
            <v>√</v>
          </cell>
        </row>
        <row r="441">
          <cell r="AE441" t="str">
            <v>√</v>
          </cell>
          <cell r="AF441" t="str">
            <v>√</v>
          </cell>
          <cell r="AG441" t="str">
            <v>√</v>
          </cell>
          <cell r="AH441" t="str">
            <v>√</v>
          </cell>
          <cell r="AI441" t="str">
            <v>√</v>
          </cell>
        </row>
        <row r="441">
          <cell r="AK441">
            <v>26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</row>
        <row r="442">
          <cell r="E442" t="str">
            <v>下午</v>
          </cell>
          <cell r="F442" t="str">
            <v>√</v>
          </cell>
          <cell r="G442" t="str">
            <v>√</v>
          </cell>
          <cell r="H442" t="str">
            <v>√</v>
          </cell>
        </row>
        <row r="442">
          <cell r="J442" t="str">
            <v>√</v>
          </cell>
          <cell r="K442" t="str">
            <v>√</v>
          </cell>
          <cell r="L442" t="str">
            <v>√</v>
          </cell>
          <cell r="M442" t="str">
            <v>√</v>
          </cell>
          <cell r="N442" t="str">
            <v>√</v>
          </cell>
          <cell r="O442" t="str">
            <v>√</v>
          </cell>
        </row>
        <row r="442">
          <cell r="Q442" t="str">
            <v>√</v>
          </cell>
          <cell r="R442" t="str">
            <v>√</v>
          </cell>
          <cell r="S442" t="str">
            <v>√</v>
          </cell>
          <cell r="T442" t="str">
            <v>√</v>
          </cell>
          <cell r="U442" t="str">
            <v>√</v>
          </cell>
          <cell r="V442" t="str">
            <v>√</v>
          </cell>
        </row>
        <row r="442">
          <cell r="X442" t="str">
            <v>√</v>
          </cell>
          <cell r="Y442" t="str">
            <v>√</v>
          </cell>
          <cell r="Z442" t="str">
            <v>√</v>
          </cell>
          <cell r="AA442" t="str">
            <v>√</v>
          </cell>
          <cell r="AB442" t="str">
            <v>√</v>
          </cell>
          <cell r="AC442" t="str">
            <v>√</v>
          </cell>
        </row>
        <row r="442">
          <cell r="AE442" t="str">
            <v>√</v>
          </cell>
          <cell r="AF442" t="str">
            <v>√</v>
          </cell>
          <cell r="AG442" t="str">
            <v>√</v>
          </cell>
          <cell r="AH442" t="str">
            <v>√</v>
          </cell>
          <cell r="AI442" t="str">
            <v>√</v>
          </cell>
        </row>
        <row r="443">
          <cell r="E443" t="str">
            <v>加班</v>
          </cell>
        </row>
        <row r="444">
          <cell r="B444">
            <v>2088</v>
          </cell>
          <cell r="C444" t="str">
            <v>KHOUN YOEURM</v>
          </cell>
          <cell r="D444">
            <v>44694</v>
          </cell>
          <cell r="E444" t="str">
            <v>上午</v>
          </cell>
          <cell r="F444" t="str">
            <v>√</v>
          </cell>
          <cell r="G444" t="str">
            <v>√</v>
          </cell>
          <cell r="H444" t="str">
            <v>√</v>
          </cell>
        </row>
        <row r="444">
          <cell r="J444" t="str">
            <v>√</v>
          </cell>
          <cell r="K444" t="str">
            <v>√</v>
          </cell>
          <cell r="L444" t="str">
            <v>√</v>
          </cell>
          <cell r="M444" t="str">
            <v>√</v>
          </cell>
          <cell r="N444" t="str">
            <v>√</v>
          </cell>
          <cell r="O444" t="str">
            <v>√</v>
          </cell>
        </row>
        <row r="444">
          <cell r="Q444" t="str">
            <v>√</v>
          </cell>
          <cell r="R444" t="str">
            <v>√</v>
          </cell>
          <cell r="S444" t="str">
            <v>√</v>
          </cell>
          <cell r="T444" t="str">
            <v>√</v>
          </cell>
          <cell r="U444" t="str">
            <v>√</v>
          </cell>
          <cell r="V444" t="str">
            <v>√</v>
          </cell>
        </row>
        <row r="444">
          <cell r="X444" t="str">
            <v>√</v>
          </cell>
          <cell r="Y444" t="str">
            <v>√</v>
          </cell>
          <cell r="Z444" t="str">
            <v>√</v>
          </cell>
          <cell r="AA444" t="str">
            <v>√</v>
          </cell>
          <cell r="AB444" t="str">
            <v>√</v>
          </cell>
          <cell r="AC444" t="str">
            <v>√</v>
          </cell>
        </row>
        <row r="444">
          <cell r="AE444" t="str">
            <v>√</v>
          </cell>
          <cell r="AF444" t="str">
            <v>√</v>
          </cell>
          <cell r="AG444" t="str">
            <v>√</v>
          </cell>
          <cell r="AH444" t="str">
            <v>√</v>
          </cell>
          <cell r="AI444" t="str">
            <v>√</v>
          </cell>
        </row>
        <row r="444">
          <cell r="AK444">
            <v>26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</row>
        <row r="445">
          <cell r="E445" t="str">
            <v>下午</v>
          </cell>
          <cell r="F445" t="str">
            <v>√</v>
          </cell>
          <cell r="G445" t="str">
            <v>√</v>
          </cell>
          <cell r="H445" t="str">
            <v>√</v>
          </cell>
        </row>
        <row r="445">
          <cell r="J445" t="str">
            <v>√</v>
          </cell>
          <cell r="K445" t="str">
            <v>√</v>
          </cell>
          <cell r="L445" t="str">
            <v>√</v>
          </cell>
          <cell r="M445" t="str">
            <v>√</v>
          </cell>
          <cell r="N445" t="str">
            <v>√</v>
          </cell>
          <cell r="O445" t="str">
            <v>√</v>
          </cell>
        </row>
        <row r="445">
          <cell r="Q445" t="str">
            <v>√</v>
          </cell>
          <cell r="R445" t="str">
            <v>√</v>
          </cell>
          <cell r="S445" t="str">
            <v>√</v>
          </cell>
          <cell r="T445" t="str">
            <v>√</v>
          </cell>
          <cell r="U445" t="str">
            <v>√</v>
          </cell>
          <cell r="V445" t="str">
            <v>√</v>
          </cell>
        </row>
        <row r="445">
          <cell r="X445" t="str">
            <v>√</v>
          </cell>
          <cell r="Y445" t="str">
            <v>√</v>
          </cell>
          <cell r="Z445" t="str">
            <v>√</v>
          </cell>
          <cell r="AA445" t="str">
            <v>√</v>
          </cell>
          <cell r="AB445" t="str">
            <v>√</v>
          </cell>
          <cell r="AC445" t="str">
            <v>√</v>
          </cell>
        </row>
        <row r="445">
          <cell r="AE445" t="str">
            <v>√</v>
          </cell>
          <cell r="AF445" t="str">
            <v>√</v>
          </cell>
          <cell r="AG445" t="str">
            <v>√</v>
          </cell>
          <cell r="AH445" t="str">
            <v>√</v>
          </cell>
          <cell r="AI445" t="str">
            <v>√</v>
          </cell>
        </row>
        <row r="446">
          <cell r="E446" t="str">
            <v>加班</v>
          </cell>
        </row>
        <row r="447">
          <cell r="B447">
            <v>918</v>
          </cell>
          <cell r="C447" t="str">
            <v>SORN CHHAT</v>
          </cell>
          <cell r="D447">
            <v>44326</v>
          </cell>
          <cell r="E447" t="str">
            <v>上午</v>
          </cell>
          <cell r="F447" t="str">
            <v>√</v>
          </cell>
          <cell r="G447" t="str">
            <v>√</v>
          </cell>
          <cell r="H447" t="str">
            <v>√</v>
          </cell>
        </row>
        <row r="447">
          <cell r="J447" t="str">
            <v>Δ</v>
          </cell>
          <cell r="K447" t="str">
            <v>√</v>
          </cell>
          <cell r="L447" t="str">
            <v>√</v>
          </cell>
          <cell r="M447" t="str">
            <v>√</v>
          </cell>
          <cell r="N447" t="str">
            <v>√</v>
          </cell>
          <cell r="O447" t="str">
            <v>√</v>
          </cell>
        </row>
        <row r="447">
          <cell r="Q447" t="str">
            <v>Ο</v>
          </cell>
          <cell r="R447" t="str">
            <v>√</v>
          </cell>
          <cell r="S447" t="str">
            <v>√</v>
          </cell>
          <cell r="T447" t="str">
            <v>√</v>
          </cell>
          <cell r="U447" t="str">
            <v>√</v>
          </cell>
          <cell r="V447" t="str">
            <v>◇</v>
          </cell>
        </row>
        <row r="447">
          <cell r="X447" t="str">
            <v>√</v>
          </cell>
          <cell r="Y447" t="str">
            <v>√</v>
          </cell>
          <cell r="Z447" t="str">
            <v>√</v>
          </cell>
          <cell r="AA447" t="str">
            <v>√</v>
          </cell>
          <cell r="AB447" t="str">
            <v>√</v>
          </cell>
          <cell r="AC447" t="str">
            <v>√</v>
          </cell>
        </row>
        <row r="447">
          <cell r="AE447" t="str">
            <v>◇</v>
          </cell>
          <cell r="AF447" t="str">
            <v>√</v>
          </cell>
          <cell r="AG447" t="str">
            <v>√</v>
          </cell>
          <cell r="AH447" t="str">
            <v>√</v>
          </cell>
          <cell r="AI447" t="str">
            <v>√</v>
          </cell>
        </row>
        <row r="447">
          <cell r="AK447">
            <v>21.5</v>
          </cell>
          <cell r="AL447">
            <v>0</v>
          </cell>
          <cell r="AM447">
            <v>1.5</v>
          </cell>
          <cell r="AN447">
            <v>0</v>
          </cell>
          <cell r="AO447">
            <v>2</v>
          </cell>
        </row>
        <row r="448">
          <cell r="E448" t="str">
            <v>下午</v>
          </cell>
          <cell r="F448" t="str">
            <v>√</v>
          </cell>
          <cell r="G448" t="str">
            <v>√</v>
          </cell>
          <cell r="H448" t="str">
            <v>Δ</v>
          </cell>
        </row>
        <row r="448">
          <cell r="J448" t="str">
            <v>Δ</v>
          </cell>
          <cell r="K448" t="str">
            <v>√</v>
          </cell>
          <cell r="L448" t="str">
            <v>√</v>
          </cell>
          <cell r="M448" t="str">
            <v>√</v>
          </cell>
          <cell r="N448" t="str">
            <v>√</v>
          </cell>
          <cell r="O448" t="str">
            <v>√</v>
          </cell>
        </row>
        <row r="448">
          <cell r="Q448" t="str">
            <v>Ο</v>
          </cell>
          <cell r="R448" t="str">
            <v>√</v>
          </cell>
          <cell r="S448" t="str">
            <v>√</v>
          </cell>
          <cell r="T448" t="str">
            <v>√</v>
          </cell>
          <cell r="U448" t="str">
            <v>√</v>
          </cell>
          <cell r="V448" t="str">
            <v>◇</v>
          </cell>
        </row>
        <row r="448">
          <cell r="X448" t="str">
            <v>√</v>
          </cell>
          <cell r="Y448" t="str">
            <v>√</v>
          </cell>
          <cell r="Z448" t="str">
            <v>√</v>
          </cell>
          <cell r="AA448" t="str">
            <v>√</v>
          </cell>
          <cell r="AB448" t="str">
            <v>√</v>
          </cell>
          <cell r="AC448" t="str">
            <v>√</v>
          </cell>
        </row>
        <row r="448">
          <cell r="AE448" t="str">
            <v>◇</v>
          </cell>
          <cell r="AF448" t="str">
            <v>√</v>
          </cell>
          <cell r="AG448" t="str">
            <v>√</v>
          </cell>
          <cell r="AH448" t="str">
            <v>√</v>
          </cell>
          <cell r="AI448" t="str">
            <v>√</v>
          </cell>
        </row>
        <row r="449">
          <cell r="E449" t="str">
            <v>加班</v>
          </cell>
        </row>
        <row r="450">
          <cell r="B450">
            <v>1772</v>
          </cell>
          <cell r="C450" t="str">
            <v>PHAL SAMRETH</v>
          </cell>
          <cell r="D450">
            <v>44594</v>
          </cell>
          <cell r="E450" t="str">
            <v>上午</v>
          </cell>
          <cell r="F450" t="str">
            <v>√</v>
          </cell>
          <cell r="G450" t="str">
            <v>√</v>
          </cell>
          <cell r="H450" t="str">
            <v>√</v>
          </cell>
        </row>
        <row r="450">
          <cell r="J450" t="str">
            <v>√</v>
          </cell>
          <cell r="K450" t="str">
            <v>√</v>
          </cell>
          <cell r="L450" t="str">
            <v>√</v>
          </cell>
          <cell r="M450" t="str">
            <v>√</v>
          </cell>
          <cell r="N450" t="str">
            <v>√</v>
          </cell>
          <cell r="O450" t="str">
            <v>√</v>
          </cell>
        </row>
        <row r="450">
          <cell r="Q450" t="str">
            <v>Ο</v>
          </cell>
          <cell r="R450" t="str">
            <v>√</v>
          </cell>
          <cell r="S450" t="str">
            <v>×</v>
          </cell>
          <cell r="T450" t="str">
            <v>√</v>
          </cell>
          <cell r="U450" t="str">
            <v>√</v>
          </cell>
          <cell r="V450" t="str">
            <v>◇</v>
          </cell>
        </row>
        <row r="450">
          <cell r="X450" t="str">
            <v>√</v>
          </cell>
          <cell r="Y450" t="str">
            <v>√</v>
          </cell>
          <cell r="Z450" t="str">
            <v>√</v>
          </cell>
          <cell r="AA450" t="str">
            <v>√</v>
          </cell>
          <cell r="AB450" t="str">
            <v>√</v>
          </cell>
          <cell r="AC450" t="str">
            <v>√</v>
          </cell>
        </row>
        <row r="450">
          <cell r="AE450" t="str">
            <v>◇</v>
          </cell>
          <cell r="AF450" t="str">
            <v>√</v>
          </cell>
          <cell r="AG450" t="str">
            <v>√</v>
          </cell>
          <cell r="AH450" t="str">
            <v>√</v>
          </cell>
          <cell r="AI450" t="str">
            <v>√</v>
          </cell>
        </row>
        <row r="450">
          <cell r="AK450">
            <v>22</v>
          </cell>
          <cell r="AL450">
            <v>0</v>
          </cell>
          <cell r="AM450">
            <v>0</v>
          </cell>
          <cell r="AN450">
            <v>0</v>
          </cell>
          <cell r="AO450">
            <v>2</v>
          </cell>
        </row>
        <row r="451">
          <cell r="E451" t="str">
            <v>下午</v>
          </cell>
          <cell r="F451" t="str">
            <v>√</v>
          </cell>
          <cell r="G451" t="str">
            <v>√</v>
          </cell>
          <cell r="H451" t="str">
            <v>√</v>
          </cell>
        </row>
        <row r="451">
          <cell r="J451" t="str">
            <v>√</v>
          </cell>
          <cell r="K451" t="str">
            <v>√</v>
          </cell>
          <cell r="L451" t="str">
            <v>√</v>
          </cell>
          <cell r="M451" t="str">
            <v>√</v>
          </cell>
          <cell r="N451" t="str">
            <v>√</v>
          </cell>
          <cell r="O451" t="str">
            <v>√</v>
          </cell>
        </row>
        <row r="451">
          <cell r="Q451" t="str">
            <v>Ο</v>
          </cell>
          <cell r="R451" t="str">
            <v>√</v>
          </cell>
          <cell r="S451" t="str">
            <v>×</v>
          </cell>
          <cell r="T451" t="str">
            <v>√</v>
          </cell>
          <cell r="U451" t="str">
            <v>√</v>
          </cell>
          <cell r="V451" t="str">
            <v>◇</v>
          </cell>
        </row>
        <row r="451">
          <cell r="X451" t="str">
            <v>√</v>
          </cell>
          <cell r="Y451" t="str">
            <v>√</v>
          </cell>
          <cell r="Z451" t="str">
            <v>√</v>
          </cell>
          <cell r="AA451" t="str">
            <v>√</v>
          </cell>
          <cell r="AB451" t="str">
            <v>√</v>
          </cell>
          <cell r="AC451" t="str">
            <v>√</v>
          </cell>
        </row>
        <row r="451">
          <cell r="AE451" t="str">
            <v>◇</v>
          </cell>
          <cell r="AF451" t="str">
            <v>√</v>
          </cell>
          <cell r="AG451" t="str">
            <v>√</v>
          </cell>
          <cell r="AH451" t="str">
            <v>√</v>
          </cell>
          <cell r="AI451" t="str">
            <v>√</v>
          </cell>
        </row>
        <row r="452">
          <cell r="E452" t="str">
            <v>加班</v>
          </cell>
        </row>
        <row r="453">
          <cell r="B453">
            <v>763</v>
          </cell>
          <cell r="C453" t="str">
            <v>CHHOUN PEOU</v>
          </cell>
          <cell r="D453">
            <v>44282</v>
          </cell>
          <cell r="E453" t="str">
            <v>上午</v>
          </cell>
          <cell r="F453" t="str">
            <v>√</v>
          </cell>
          <cell r="G453" t="str">
            <v>√</v>
          </cell>
          <cell r="H453" t="str">
            <v>√</v>
          </cell>
        </row>
        <row r="453">
          <cell r="J453" t="str">
            <v>√</v>
          </cell>
          <cell r="K453" t="str">
            <v>√</v>
          </cell>
          <cell r="L453" t="str">
            <v>√</v>
          </cell>
          <cell r="M453" t="str">
            <v>√</v>
          </cell>
          <cell r="N453" t="str">
            <v>√</v>
          </cell>
          <cell r="O453" t="str">
            <v>√</v>
          </cell>
        </row>
        <row r="453">
          <cell r="Q453" t="str">
            <v>√</v>
          </cell>
          <cell r="R453" t="str">
            <v>√</v>
          </cell>
          <cell r="S453" t="str">
            <v>√</v>
          </cell>
          <cell r="T453" t="str">
            <v>√</v>
          </cell>
          <cell r="U453" t="str">
            <v>√</v>
          </cell>
          <cell r="V453" t="str">
            <v>◇</v>
          </cell>
        </row>
        <row r="453">
          <cell r="X453" t="str">
            <v>√</v>
          </cell>
          <cell r="Y453" t="str">
            <v>√</v>
          </cell>
          <cell r="Z453" t="str">
            <v>√</v>
          </cell>
          <cell r="AA453" t="str">
            <v>√</v>
          </cell>
          <cell r="AB453" t="str">
            <v>√</v>
          </cell>
          <cell r="AC453" t="str">
            <v>√</v>
          </cell>
        </row>
        <row r="453">
          <cell r="AE453" t="str">
            <v>◇</v>
          </cell>
          <cell r="AF453" t="str">
            <v>√</v>
          </cell>
          <cell r="AG453" t="str">
            <v>√</v>
          </cell>
          <cell r="AH453" t="str">
            <v>√</v>
          </cell>
          <cell r="AI453" t="str">
            <v>√</v>
          </cell>
        </row>
        <row r="453">
          <cell r="AK453">
            <v>23.875</v>
          </cell>
          <cell r="AL453">
            <v>28</v>
          </cell>
          <cell r="AM453">
            <v>0.125</v>
          </cell>
          <cell r="AN453">
            <v>0</v>
          </cell>
          <cell r="AO453">
            <v>2</v>
          </cell>
        </row>
        <row r="454">
          <cell r="E454" t="str">
            <v>下午</v>
          </cell>
          <cell r="F454" t="str">
            <v>√</v>
          </cell>
          <cell r="G454" t="str">
            <v>√</v>
          </cell>
        </row>
        <row r="454">
          <cell r="J454" t="str">
            <v>√</v>
          </cell>
          <cell r="K454" t="str">
            <v>√</v>
          </cell>
          <cell r="L454" t="str">
            <v>√</v>
          </cell>
          <cell r="M454" t="str">
            <v>√</v>
          </cell>
          <cell r="N454" t="str">
            <v>√</v>
          </cell>
          <cell r="O454" t="str">
            <v>√</v>
          </cell>
        </row>
        <row r="454">
          <cell r="Q454" t="str">
            <v>√</v>
          </cell>
          <cell r="R454" t="str">
            <v>√</v>
          </cell>
          <cell r="S454" t="str">
            <v>√</v>
          </cell>
          <cell r="T454" t="str">
            <v>√</v>
          </cell>
          <cell r="U454" t="str">
            <v>√</v>
          </cell>
          <cell r="V454" t="str">
            <v>◇</v>
          </cell>
        </row>
        <row r="454">
          <cell r="X454" t="str">
            <v>√</v>
          </cell>
          <cell r="Y454" t="str">
            <v>√</v>
          </cell>
          <cell r="Z454" t="str">
            <v>√</v>
          </cell>
          <cell r="AA454" t="str">
            <v>√</v>
          </cell>
          <cell r="AB454" t="str">
            <v>√</v>
          </cell>
          <cell r="AC454" t="str">
            <v>√</v>
          </cell>
        </row>
        <row r="454">
          <cell r="AE454" t="str">
            <v>◇</v>
          </cell>
          <cell r="AF454" t="str">
            <v>√</v>
          </cell>
          <cell r="AG454" t="str">
            <v>√</v>
          </cell>
          <cell r="AH454" t="str">
            <v>√</v>
          </cell>
          <cell r="AI454" t="str">
            <v>√</v>
          </cell>
        </row>
        <row r="455">
          <cell r="E455" t="str">
            <v>加班</v>
          </cell>
        </row>
        <row r="455">
          <cell r="J455">
            <v>12.5</v>
          </cell>
          <cell r="K455">
            <v>1</v>
          </cell>
        </row>
        <row r="455">
          <cell r="Q455">
            <v>7</v>
          </cell>
        </row>
        <row r="455">
          <cell r="X455">
            <v>7.5</v>
          </cell>
        </row>
        <row r="456">
          <cell r="B456">
            <v>1106</v>
          </cell>
          <cell r="C456" t="str">
            <v>LORN LISA</v>
          </cell>
          <cell r="D456">
            <v>44419</v>
          </cell>
          <cell r="E456" t="str">
            <v>上午</v>
          </cell>
          <cell r="F456" t="str">
            <v>√</v>
          </cell>
          <cell r="G456" t="str">
            <v>√</v>
          </cell>
          <cell r="H456" t="str">
            <v>√</v>
          </cell>
        </row>
        <row r="456">
          <cell r="J456" t="str">
            <v>√</v>
          </cell>
          <cell r="K456" t="str">
            <v>√</v>
          </cell>
          <cell r="L456" t="str">
            <v>√</v>
          </cell>
          <cell r="M456" t="str">
            <v>√</v>
          </cell>
          <cell r="N456" t="str">
            <v>√</v>
          </cell>
          <cell r="O456" t="str">
            <v>√</v>
          </cell>
        </row>
        <row r="456">
          <cell r="Q456" t="str">
            <v>√</v>
          </cell>
          <cell r="R456" t="str">
            <v>√</v>
          </cell>
          <cell r="S456" t="str">
            <v>√</v>
          </cell>
          <cell r="T456" t="str">
            <v>√</v>
          </cell>
          <cell r="U456" t="str">
            <v>√</v>
          </cell>
          <cell r="V456" t="str">
            <v>√</v>
          </cell>
        </row>
        <row r="456">
          <cell r="X456" t="str">
            <v>√</v>
          </cell>
          <cell r="Y456" t="str">
            <v>√</v>
          </cell>
          <cell r="Z456" t="str">
            <v>√</v>
          </cell>
          <cell r="AA456" t="str">
            <v>√</v>
          </cell>
          <cell r="AB456" t="str">
            <v>√</v>
          </cell>
          <cell r="AC456" t="str">
            <v>√</v>
          </cell>
        </row>
        <row r="456">
          <cell r="AE456" t="str">
            <v>√</v>
          </cell>
          <cell r="AF456" t="str">
            <v>√</v>
          </cell>
          <cell r="AG456" t="str">
            <v>√</v>
          </cell>
          <cell r="AH456" t="str">
            <v>√</v>
          </cell>
          <cell r="AI456" t="str">
            <v>√</v>
          </cell>
        </row>
        <row r="456">
          <cell r="AK456">
            <v>25.75</v>
          </cell>
          <cell r="AL456">
            <v>0</v>
          </cell>
          <cell r="AM456">
            <v>0.25</v>
          </cell>
          <cell r="AN456">
            <v>0</v>
          </cell>
          <cell r="AO456">
            <v>0</v>
          </cell>
        </row>
        <row r="457">
          <cell r="E457" t="str">
            <v>下午</v>
          </cell>
          <cell r="F457" t="str">
            <v>√</v>
          </cell>
          <cell r="G457" t="str">
            <v>√</v>
          </cell>
          <cell r="H457" t="str">
            <v>√</v>
          </cell>
        </row>
        <row r="457">
          <cell r="J457" t="str">
            <v>√</v>
          </cell>
          <cell r="K457" t="str">
            <v>√</v>
          </cell>
          <cell r="L457" t="str">
            <v>√</v>
          </cell>
          <cell r="M457" t="str">
            <v>√</v>
          </cell>
          <cell r="N457" t="str">
            <v>√</v>
          </cell>
          <cell r="O457" t="str">
            <v>√</v>
          </cell>
        </row>
        <row r="457">
          <cell r="R457" t="str">
            <v>√</v>
          </cell>
          <cell r="S457" t="str">
            <v>√</v>
          </cell>
          <cell r="T457" t="str">
            <v>√</v>
          </cell>
          <cell r="U457" t="str">
            <v>√</v>
          </cell>
          <cell r="V457" t="str">
            <v>√</v>
          </cell>
        </row>
        <row r="457">
          <cell r="X457" t="str">
            <v>√</v>
          </cell>
          <cell r="Y457" t="str">
            <v>√</v>
          </cell>
          <cell r="Z457" t="str">
            <v>√</v>
          </cell>
          <cell r="AA457" t="str">
            <v>√</v>
          </cell>
          <cell r="AB457" t="str">
            <v>√</v>
          </cell>
          <cell r="AC457" t="str">
            <v>√</v>
          </cell>
        </row>
        <row r="457">
          <cell r="AE457" t="str">
            <v>√</v>
          </cell>
          <cell r="AF457" t="str">
            <v>√</v>
          </cell>
          <cell r="AG457" t="str">
            <v>√</v>
          </cell>
          <cell r="AH457" t="str">
            <v>√</v>
          </cell>
          <cell r="AI457" t="str">
            <v>√</v>
          </cell>
        </row>
        <row r="458">
          <cell r="E458" t="str">
            <v>加班</v>
          </cell>
        </row>
        <row r="459">
          <cell r="B459">
            <v>1820</v>
          </cell>
          <cell r="C459" t="str">
            <v>PHANN NAI</v>
          </cell>
          <cell r="D459">
            <v>44601</v>
          </cell>
          <cell r="E459" t="str">
            <v>上午</v>
          </cell>
          <cell r="F459" t="str">
            <v>2.②</v>
          </cell>
          <cell r="G459" t="str">
            <v>2.②</v>
          </cell>
          <cell r="H459" t="str">
            <v>2.②</v>
          </cell>
        </row>
        <row r="459">
          <cell r="J459" t="str">
            <v>2.②</v>
          </cell>
          <cell r="K459" t="str">
            <v>2.②</v>
          </cell>
          <cell r="L459" t="str">
            <v>2.②</v>
          </cell>
          <cell r="M459" t="str">
            <v>2.②</v>
          </cell>
          <cell r="N459" t="str">
            <v>2.②</v>
          </cell>
          <cell r="O459" t="str">
            <v>2.②</v>
          </cell>
        </row>
        <row r="459">
          <cell r="Q459" t="str">
            <v>2.②</v>
          </cell>
          <cell r="R459" t="str">
            <v>2.②</v>
          </cell>
          <cell r="S459" t="str">
            <v>2.②</v>
          </cell>
          <cell r="T459" t="str">
            <v>2.②</v>
          </cell>
          <cell r="U459" t="str">
            <v>2.②</v>
          </cell>
          <cell r="V459" t="str">
            <v>2.②</v>
          </cell>
        </row>
        <row r="459">
          <cell r="X459" t="str">
            <v>2.②</v>
          </cell>
          <cell r="Y459" t="str">
            <v>2.②</v>
          </cell>
          <cell r="Z459" t="str">
            <v>2.②</v>
          </cell>
          <cell r="AA459" t="str">
            <v>2.②</v>
          </cell>
          <cell r="AB459" t="str">
            <v>2.②</v>
          </cell>
          <cell r="AC459" t="str">
            <v>2.②</v>
          </cell>
        </row>
        <row r="459">
          <cell r="AE459" t="str">
            <v>2.②</v>
          </cell>
          <cell r="AF459" t="str">
            <v>2.②</v>
          </cell>
          <cell r="AG459" t="str">
            <v>2.②</v>
          </cell>
          <cell r="AH459" t="str">
            <v>2.②</v>
          </cell>
          <cell r="AI459" t="str">
            <v>2.②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</row>
        <row r="460">
          <cell r="E460" t="str">
            <v>下午</v>
          </cell>
          <cell r="F460" t="str">
            <v>2.②</v>
          </cell>
          <cell r="G460" t="str">
            <v>2.②</v>
          </cell>
          <cell r="H460" t="str">
            <v>2.②</v>
          </cell>
        </row>
        <row r="460">
          <cell r="J460" t="str">
            <v>2.②</v>
          </cell>
          <cell r="K460" t="str">
            <v>2.②</v>
          </cell>
          <cell r="L460" t="str">
            <v>2.②</v>
          </cell>
          <cell r="M460" t="str">
            <v>2.②</v>
          </cell>
          <cell r="N460" t="str">
            <v>2.②</v>
          </cell>
          <cell r="O460" t="str">
            <v>2.②</v>
          </cell>
        </row>
        <row r="460">
          <cell r="Q460" t="str">
            <v>2.②</v>
          </cell>
          <cell r="R460" t="str">
            <v>2.②</v>
          </cell>
          <cell r="S460" t="str">
            <v>2.②</v>
          </cell>
          <cell r="T460" t="str">
            <v>2.②</v>
          </cell>
          <cell r="U460" t="str">
            <v>2.②</v>
          </cell>
          <cell r="V460" t="str">
            <v>2.②</v>
          </cell>
        </row>
        <row r="460">
          <cell r="X460" t="str">
            <v>2.②</v>
          </cell>
          <cell r="Y460" t="str">
            <v>2.②</v>
          </cell>
          <cell r="Z460" t="str">
            <v>2.②</v>
          </cell>
          <cell r="AA460" t="str">
            <v>2.②</v>
          </cell>
          <cell r="AB460" t="str">
            <v>2.②</v>
          </cell>
          <cell r="AC460" t="str">
            <v>2.②</v>
          </cell>
        </row>
        <row r="460">
          <cell r="AE460" t="str">
            <v>2.②</v>
          </cell>
          <cell r="AF460" t="str">
            <v>2.②</v>
          </cell>
          <cell r="AG460" t="str">
            <v>2.②</v>
          </cell>
          <cell r="AH460" t="str">
            <v>2.②</v>
          </cell>
          <cell r="AI460" t="str">
            <v>2.②</v>
          </cell>
        </row>
        <row r="461">
          <cell r="E461" t="str">
            <v>加班</v>
          </cell>
        </row>
        <row r="462">
          <cell r="B462">
            <v>207</v>
          </cell>
          <cell r="C462" t="str">
            <v>SANN SAVOEUN</v>
          </cell>
          <cell r="D462">
            <v>43804</v>
          </cell>
          <cell r="E462" t="str">
            <v>上午</v>
          </cell>
          <cell r="F462" t="str">
            <v>√</v>
          </cell>
          <cell r="G462" t="str">
            <v>√</v>
          </cell>
          <cell r="H462" t="str">
            <v>√</v>
          </cell>
        </row>
        <row r="462">
          <cell r="J462" t="str">
            <v>√</v>
          </cell>
          <cell r="K462" t="str">
            <v>√</v>
          </cell>
          <cell r="L462" t="str">
            <v>√</v>
          </cell>
          <cell r="M462" t="str">
            <v>√</v>
          </cell>
          <cell r="N462" t="str">
            <v>√</v>
          </cell>
          <cell r="O462" t="str">
            <v>√</v>
          </cell>
        </row>
        <row r="462">
          <cell r="Q462" t="str">
            <v>√</v>
          </cell>
          <cell r="R462" t="str">
            <v>√</v>
          </cell>
          <cell r="S462" t="str">
            <v>√</v>
          </cell>
          <cell r="T462" t="str">
            <v>√</v>
          </cell>
          <cell r="U462" t="str">
            <v>√</v>
          </cell>
          <cell r="V462" t="str">
            <v>◇</v>
          </cell>
        </row>
        <row r="462">
          <cell r="X462" t="str">
            <v>◇</v>
          </cell>
          <cell r="Y462" t="str">
            <v>√</v>
          </cell>
          <cell r="Z462" t="str">
            <v>√</v>
          </cell>
          <cell r="AA462" t="str">
            <v>√</v>
          </cell>
          <cell r="AB462" t="str">
            <v>√</v>
          </cell>
          <cell r="AC462" t="str">
            <v>√</v>
          </cell>
        </row>
        <row r="462">
          <cell r="AE462" t="str">
            <v>◇</v>
          </cell>
          <cell r="AF462" t="str">
            <v>√</v>
          </cell>
          <cell r="AG462" t="str">
            <v>√</v>
          </cell>
          <cell r="AH462" t="str">
            <v>√</v>
          </cell>
          <cell r="AI462" t="str">
            <v>√</v>
          </cell>
        </row>
        <row r="462">
          <cell r="AK462">
            <v>23</v>
          </cell>
          <cell r="AL462">
            <v>0</v>
          </cell>
          <cell r="AM462">
            <v>0</v>
          </cell>
          <cell r="AN462">
            <v>0</v>
          </cell>
          <cell r="AO462">
            <v>3</v>
          </cell>
        </row>
        <row r="463">
          <cell r="E463" t="str">
            <v>下午</v>
          </cell>
          <cell r="F463" t="str">
            <v>√</v>
          </cell>
          <cell r="G463" t="str">
            <v>√</v>
          </cell>
          <cell r="H463" t="str">
            <v>√</v>
          </cell>
        </row>
        <row r="463">
          <cell r="J463" t="str">
            <v>√</v>
          </cell>
          <cell r="K463" t="str">
            <v>√</v>
          </cell>
          <cell r="L463" t="str">
            <v>√</v>
          </cell>
          <cell r="M463" t="str">
            <v>√</v>
          </cell>
          <cell r="N463" t="str">
            <v>√</v>
          </cell>
          <cell r="O463" t="str">
            <v>√</v>
          </cell>
        </row>
        <row r="463">
          <cell r="Q463" t="str">
            <v>√</v>
          </cell>
          <cell r="R463" t="str">
            <v>√</v>
          </cell>
          <cell r="S463" t="str">
            <v>√</v>
          </cell>
          <cell r="T463" t="str">
            <v>√</v>
          </cell>
          <cell r="U463" t="str">
            <v>√</v>
          </cell>
          <cell r="V463" t="str">
            <v>◇</v>
          </cell>
        </row>
        <row r="463">
          <cell r="X463" t="str">
            <v>◇</v>
          </cell>
          <cell r="Y463" t="str">
            <v>√</v>
          </cell>
          <cell r="Z463" t="str">
            <v>√</v>
          </cell>
          <cell r="AA463" t="str">
            <v>√</v>
          </cell>
          <cell r="AB463" t="str">
            <v>√</v>
          </cell>
          <cell r="AC463" t="str">
            <v>√</v>
          </cell>
        </row>
        <row r="463">
          <cell r="AE463" t="str">
            <v>◇</v>
          </cell>
          <cell r="AF463" t="str">
            <v>√</v>
          </cell>
          <cell r="AG463" t="str">
            <v>√</v>
          </cell>
          <cell r="AH463" t="str">
            <v>√</v>
          </cell>
          <cell r="AI463" t="str">
            <v>√</v>
          </cell>
        </row>
        <row r="464">
          <cell r="E464" t="str">
            <v>加班</v>
          </cell>
        </row>
        <row r="465">
          <cell r="B465">
            <v>538</v>
          </cell>
          <cell r="C465" t="str">
            <v>CHUM MAO</v>
          </cell>
          <cell r="D465">
            <v>44133</v>
          </cell>
          <cell r="E465" t="str">
            <v>上午</v>
          </cell>
          <cell r="F465" t="str">
            <v>√</v>
          </cell>
          <cell r="G465" t="str">
            <v>√</v>
          </cell>
          <cell r="H465" t="str">
            <v>√</v>
          </cell>
        </row>
        <row r="465">
          <cell r="J465" t="str">
            <v>√</v>
          </cell>
          <cell r="K465" t="str">
            <v>√</v>
          </cell>
          <cell r="L465" t="str">
            <v>√</v>
          </cell>
          <cell r="M465" t="str">
            <v>√</v>
          </cell>
          <cell r="N465" t="str">
            <v>√</v>
          </cell>
          <cell r="O465" t="str">
            <v>√</v>
          </cell>
        </row>
        <row r="465">
          <cell r="Q465" t="str">
            <v>×</v>
          </cell>
          <cell r="R465" t="str">
            <v>√</v>
          </cell>
          <cell r="S465" t="str">
            <v>√</v>
          </cell>
          <cell r="T465" t="str">
            <v>√</v>
          </cell>
          <cell r="U465" t="str">
            <v>√</v>
          </cell>
          <cell r="V465" t="str">
            <v>◇</v>
          </cell>
        </row>
        <row r="465">
          <cell r="X465" t="str">
            <v>◇</v>
          </cell>
          <cell r="Y465" t="str">
            <v>√</v>
          </cell>
          <cell r="Z465" t="str">
            <v>√</v>
          </cell>
          <cell r="AA465" t="str">
            <v>√</v>
          </cell>
          <cell r="AB465" t="str">
            <v>√</v>
          </cell>
          <cell r="AC465" t="str">
            <v>√</v>
          </cell>
        </row>
        <row r="465">
          <cell r="AE465" t="str">
            <v>◇</v>
          </cell>
          <cell r="AF465" t="str">
            <v>√</v>
          </cell>
          <cell r="AG465" t="str">
            <v>√</v>
          </cell>
          <cell r="AH465" t="str">
            <v>√</v>
          </cell>
          <cell r="AI465" t="str">
            <v>√</v>
          </cell>
        </row>
        <row r="465">
          <cell r="AK465">
            <v>22</v>
          </cell>
          <cell r="AL465">
            <v>0</v>
          </cell>
          <cell r="AM465">
            <v>0</v>
          </cell>
          <cell r="AN465">
            <v>0</v>
          </cell>
          <cell r="AO465">
            <v>3</v>
          </cell>
        </row>
        <row r="466">
          <cell r="E466" t="str">
            <v>下午</v>
          </cell>
          <cell r="F466" t="str">
            <v>√</v>
          </cell>
          <cell r="G466" t="str">
            <v>√</v>
          </cell>
          <cell r="H466" t="str">
            <v>√</v>
          </cell>
        </row>
        <row r="466">
          <cell r="J466" t="str">
            <v>√</v>
          </cell>
          <cell r="K466" t="str">
            <v>√</v>
          </cell>
          <cell r="L466" t="str">
            <v>√</v>
          </cell>
          <cell r="M466" t="str">
            <v>√</v>
          </cell>
          <cell r="N466" t="str">
            <v>√</v>
          </cell>
          <cell r="O466" t="str">
            <v>√</v>
          </cell>
        </row>
        <row r="466">
          <cell r="Q466" t="str">
            <v>×</v>
          </cell>
          <cell r="R466" t="str">
            <v>√</v>
          </cell>
          <cell r="S466" t="str">
            <v>√</v>
          </cell>
          <cell r="T466" t="str">
            <v>√</v>
          </cell>
          <cell r="U466" t="str">
            <v>√</v>
          </cell>
          <cell r="V466" t="str">
            <v>◇</v>
          </cell>
        </row>
        <row r="466">
          <cell r="X466" t="str">
            <v>◇</v>
          </cell>
          <cell r="Y466" t="str">
            <v>√</v>
          </cell>
          <cell r="Z466" t="str">
            <v>√</v>
          </cell>
          <cell r="AA466" t="str">
            <v>√</v>
          </cell>
          <cell r="AB466" t="str">
            <v>√</v>
          </cell>
          <cell r="AC466" t="str">
            <v>√</v>
          </cell>
        </row>
        <row r="466">
          <cell r="AE466" t="str">
            <v>◇</v>
          </cell>
          <cell r="AF466" t="str">
            <v>√</v>
          </cell>
          <cell r="AG466" t="str">
            <v>√</v>
          </cell>
          <cell r="AH466" t="str">
            <v>√</v>
          </cell>
          <cell r="AI466" t="str">
            <v>√</v>
          </cell>
        </row>
        <row r="467">
          <cell r="E467" t="str">
            <v>加班</v>
          </cell>
        </row>
        <row r="468">
          <cell r="B468">
            <v>278</v>
          </cell>
          <cell r="C468" t="str">
            <v>KONG SAMET</v>
          </cell>
          <cell r="D468">
            <v>44109</v>
          </cell>
          <cell r="E468" t="str">
            <v>上午</v>
          </cell>
          <cell r="F468" t="str">
            <v>√</v>
          </cell>
          <cell r="G468" t="str">
            <v>√</v>
          </cell>
          <cell r="H468" t="str">
            <v>√</v>
          </cell>
        </row>
        <row r="468">
          <cell r="J468" t="str">
            <v>√</v>
          </cell>
          <cell r="K468" t="str">
            <v>√</v>
          </cell>
          <cell r="L468" t="str">
            <v>√</v>
          </cell>
          <cell r="M468" t="str">
            <v>√</v>
          </cell>
          <cell r="N468" t="str">
            <v>√</v>
          </cell>
          <cell r="O468" t="str">
            <v>√</v>
          </cell>
        </row>
        <row r="468">
          <cell r="Q468" t="str">
            <v>Ο</v>
          </cell>
          <cell r="R468" t="str">
            <v>√</v>
          </cell>
          <cell r="S468" t="str">
            <v>√</v>
          </cell>
          <cell r="T468" t="str">
            <v>√</v>
          </cell>
          <cell r="U468" t="str">
            <v>√</v>
          </cell>
          <cell r="V468" t="str">
            <v>◇</v>
          </cell>
        </row>
        <row r="468">
          <cell r="X468" t="str">
            <v>√</v>
          </cell>
          <cell r="Y468" t="str">
            <v>√</v>
          </cell>
          <cell r="Z468" t="str">
            <v>√</v>
          </cell>
          <cell r="AA468" t="str">
            <v>√</v>
          </cell>
          <cell r="AB468" t="str">
            <v>√</v>
          </cell>
          <cell r="AC468" t="str">
            <v>√</v>
          </cell>
        </row>
        <row r="468">
          <cell r="AE468" t="str">
            <v>◇</v>
          </cell>
          <cell r="AF468" t="str">
            <v>√</v>
          </cell>
          <cell r="AG468" t="str">
            <v>√</v>
          </cell>
          <cell r="AH468" t="str">
            <v>√</v>
          </cell>
          <cell r="AI468" t="str">
            <v>√</v>
          </cell>
        </row>
        <row r="468">
          <cell r="AK468">
            <v>23</v>
          </cell>
          <cell r="AL468">
            <v>0</v>
          </cell>
          <cell r="AM468">
            <v>0</v>
          </cell>
          <cell r="AN468">
            <v>0</v>
          </cell>
          <cell r="AO468">
            <v>2</v>
          </cell>
        </row>
        <row r="469">
          <cell r="E469" t="str">
            <v>下午</v>
          </cell>
          <cell r="F469" t="str">
            <v>√</v>
          </cell>
          <cell r="G469" t="str">
            <v>√</v>
          </cell>
          <cell r="H469" t="str">
            <v>√</v>
          </cell>
        </row>
        <row r="469">
          <cell r="J469" t="str">
            <v>√</v>
          </cell>
          <cell r="K469" t="str">
            <v>√</v>
          </cell>
          <cell r="L469" t="str">
            <v>√</v>
          </cell>
          <cell r="M469" t="str">
            <v>√</v>
          </cell>
          <cell r="N469" t="str">
            <v>√</v>
          </cell>
          <cell r="O469" t="str">
            <v>√</v>
          </cell>
        </row>
        <row r="469">
          <cell r="Q469" t="str">
            <v>Ο</v>
          </cell>
          <cell r="R469" t="str">
            <v>√</v>
          </cell>
          <cell r="S469" t="str">
            <v>√</v>
          </cell>
          <cell r="T469" t="str">
            <v>√</v>
          </cell>
          <cell r="U469" t="str">
            <v>√</v>
          </cell>
          <cell r="V469" t="str">
            <v>◇</v>
          </cell>
        </row>
        <row r="469">
          <cell r="X469" t="str">
            <v>√</v>
          </cell>
          <cell r="Y469" t="str">
            <v>√</v>
          </cell>
          <cell r="Z469" t="str">
            <v>√</v>
          </cell>
          <cell r="AA469" t="str">
            <v>√</v>
          </cell>
          <cell r="AB469" t="str">
            <v>√</v>
          </cell>
          <cell r="AC469" t="str">
            <v>√</v>
          </cell>
        </row>
        <row r="469">
          <cell r="AE469" t="str">
            <v>◇</v>
          </cell>
          <cell r="AF469" t="str">
            <v>√</v>
          </cell>
          <cell r="AG469" t="str">
            <v>√</v>
          </cell>
          <cell r="AH469" t="str">
            <v>√</v>
          </cell>
          <cell r="AI469" t="str">
            <v>√</v>
          </cell>
        </row>
        <row r="470">
          <cell r="E470" t="str">
            <v>加班</v>
          </cell>
        </row>
        <row r="471">
          <cell r="B471">
            <v>496</v>
          </cell>
          <cell r="C471" t="str">
            <v>KHUT LIDA</v>
          </cell>
          <cell r="D471">
            <v>44130</v>
          </cell>
          <cell r="E471" t="str">
            <v>上午</v>
          </cell>
          <cell r="F471" t="str">
            <v>√</v>
          </cell>
          <cell r="G471" t="str">
            <v>√</v>
          </cell>
          <cell r="H471" t="str">
            <v>√</v>
          </cell>
        </row>
        <row r="471">
          <cell r="J471" t="str">
            <v>√</v>
          </cell>
          <cell r="K471" t="str">
            <v>√</v>
          </cell>
          <cell r="L471" t="str">
            <v>√</v>
          </cell>
          <cell r="M471" t="str">
            <v>√</v>
          </cell>
          <cell r="N471" t="str">
            <v>√</v>
          </cell>
          <cell r="O471" t="str">
            <v>√</v>
          </cell>
        </row>
        <row r="471">
          <cell r="Q471" t="str">
            <v>√</v>
          </cell>
          <cell r="R471" t="str">
            <v>√</v>
          </cell>
          <cell r="S471" t="str">
            <v>√</v>
          </cell>
          <cell r="T471" t="str">
            <v>√</v>
          </cell>
          <cell r="U471" t="str">
            <v>√</v>
          </cell>
          <cell r="V471" t="str">
            <v>◇</v>
          </cell>
        </row>
        <row r="471">
          <cell r="X471" t="str">
            <v>√</v>
          </cell>
          <cell r="Y471" t="str">
            <v>√</v>
          </cell>
          <cell r="Z471" t="str">
            <v>×</v>
          </cell>
          <cell r="AA471" t="str">
            <v>√</v>
          </cell>
          <cell r="AB471" t="str">
            <v>√</v>
          </cell>
          <cell r="AC471" t="str">
            <v>√</v>
          </cell>
        </row>
        <row r="471">
          <cell r="AE471" t="str">
            <v>◇</v>
          </cell>
          <cell r="AF471" t="str">
            <v>√</v>
          </cell>
          <cell r="AG471" t="str">
            <v>√</v>
          </cell>
          <cell r="AH471" t="str">
            <v>√</v>
          </cell>
          <cell r="AI471" t="str">
            <v>√</v>
          </cell>
        </row>
        <row r="471">
          <cell r="AK471">
            <v>23</v>
          </cell>
          <cell r="AL471">
            <v>27</v>
          </cell>
          <cell r="AM471">
            <v>0</v>
          </cell>
          <cell r="AN471">
            <v>0</v>
          </cell>
          <cell r="AO471">
            <v>2</v>
          </cell>
        </row>
        <row r="472">
          <cell r="E472" t="str">
            <v>下午</v>
          </cell>
          <cell r="F472" t="str">
            <v>√</v>
          </cell>
          <cell r="G472" t="str">
            <v>√</v>
          </cell>
          <cell r="H472" t="str">
            <v>√</v>
          </cell>
        </row>
        <row r="472">
          <cell r="J472" t="str">
            <v>√</v>
          </cell>
          <cell r="K472" t="str">
            <v>√</v>
          </cell>
          <cell r="L472" t="str">
            <v>√</v>
          </cell>
          <cell r="M472" t="str">
            <v>√</v>
          </cell>
          <cell r="N472" t="str">
            <v>√</v>
          </cell>
          <cell r="O472" t="str">
            <v>√</v>
          </cell>
        </row>
        <row r="472">
          <cell r="Q472" t="str">
            <v>√</v>
          </cell>
          <cell r="R472" t="str">
            <v>√</v>
          </cell>
          <cell r="S472" t="str">
            <v>√</v>
          </cell>
          <cell r="T472" t="str">
            <v>√</v>
          </cell>
          <cell r="U472" t="str">
            <v>√</v>
          </cell>
          <cell r="V472" t="str">
            <v>◇</v>
          </cell>
        </row>
        <row r="472">
          <cell r="X472" t="str">
            <v>√</v>
          </cell>
          <cell r="Y472" t="str">
            <v>√</v>
          </cell>
          <cell r="Z472" t="str">
            <v>×</v>
          </cell>
          <cell r="AA472" t="str">
            <v>√</v>
          </cell>
          <cell r="AB472" t="str">
            <v>√</v>
          </cell>
          <cell r="AC472" t="str">
            <v>√</v>
          </cell>
        </row>
        <row r="472">
          <cell r="AE472" t="str">
            <v>◇</v>
          </cell>
          <cell r="AF472" t="str">
            <v>√</v>
          </cell>
          <cell r="AG472" t="str">
            <v>√</v>
          </cell>
          <cell r="AH472" t="str">
            <v>√</v>
          </cell>
          <cell r="AI472" t="str">
            <v>√</v>
          </cell>
        </row>
        <row r="473">
          <cell r="E473" t="str">
            <v>加班</v>
          </cell>
        </row>
        <row r="473">
          <cell r="J473">
            <v>12.5</v>
          </cell>
        </row>
        <row r="473">
          <cell r="Q473">
            <v>7</v>
          </cell>
        </row>
        <row r="473">
          <cell r="X473">
            <v>7.5</v>
          </cell>
        </row>
        <row r="474">
          <cell r="B474">
            <v>726</v>
          </cell>
          <cell r="C474" t="str">
            <v>PRUM LEAKHNA</v>
          </cell>
          <cell r="D474">
            <v>44215</v>
          </cell>
          <cell r="E474" t="str">
            <v>上午</v>
          </cell>
          <cell r="F474" t="str">
            <v>√</v>
          </cell>
          <cell r="G474" t="str">
            <v>√</v>
          </cell>
          <cell r="H474" t="str">
            <v>√</v>
          </cell>
        </row>
        <row r="474">
          <cell r="J474" t="str">
            <v>√</v>
          </cell>
          <cell r="K474" t="str">
            <v>√</v>
          </cell>
          <cell r="L474" t="str">
            <v>√</v>
          </cell>
          <cell r="M474" t="str">
            <v>√</v>
          </cell>
          <cell r="N474" t="str">
            <v>√</v>
          </cell>
          <cell r="O474" t="str">
            <v>√</v>
          </cell>
        </row>
        <row r="474">
          <cell r="Q474" t="str">
            <v>√</v>
          </cell>
          <cell r="R474" t="str">
            <v>√</v>
          </cell>
          <cell r="S474" t="str">
            <v>√</v>
          </cell>
          <cell r="T474" t="str">
            <v>√</v>
          </cell>
          <cell r="U474" t="str">
            <v>√</v>
          </cell>
          <cell r="V474" t="str">
            <v>√</v>
          </cell>
        </row>
        <row r="474">
          <cell r="X474" t="str">
            <v>√</v>
          </cell>
          <cell r="Y474" t="str">
            <v>√</v>
          </cell>
          <cell r="Z474" t="str">
            <v>√</v>
          </cell>
          <cell r="AA474" t="str">
            <v>2.①</v>
          </cell>
          <cell r="AB474" t="str">
            <v>√</v>
          </cell>
          <cell r="AC474" t="str">
            <v>√</v>
          </cell>
        </row>
        <row r="474">
          <cell r="AE474" t="str">
            <v>◇</v>
          </cell>
          <cell r="AF474" t="str">
            <v>√</v>
          </cell>
          <cell r="AG474" t="str">
            <v>√</v>
          </cell>
          <cell r="AH474" t="str">
            <v>√</v>
          </cell>
          <cell r="AI474" t="str">
            <v>√</v>
          </cell>
        </row>
        <row r="474">
          <cell r="AK474">
            <v>23.5</v>
          </cell>
          <cell r="AL474">
            <v>0</v>
          </cell>
          <cell r="AM474">
            <v>0.5</v>
          </cell>
          <cell r="AN474">
            <v>0</v>
          </cell>
          <cell r="AO474">
            <v>1</v>
          </cell>
        </row>
        <row r="475">
          <cell r="E475" t="str">
            <v>下午</v>
          </cell>
          <cell r="F475" t="str">
            <v>√</v>
          </cell>
          <cell r="G475" t="str">
            <v>√</v>
          </cell>
          <cell r="H475" t="str">
            <v>√</v>
          </cell>
        </row>
        <row r="475">
          <cell r="J475" t="str">
            <v>√</v>
          </cell>
          <cell r="K475" t="str">
            <v>√</v>
          </cell>
          <cell r="L475" t="str">
            <v>Δ</v>
          </cell>
          <cell r="M475" t="str">
            <v>√</v>
          </cell>
          <cell r="N475" t="str">
            <v>√</v>
          </cell>
          <cell r="O475" t="str">
            <v>√</v>
          </cell>
        </row>
        <row r="475">
          <cell r="Q475" t="str">
            <v>√</v>
          </cell>
          <cell r="R475" t="str">
            <v>√</v>
          </cell>
          <cell r="S475" t="str">
            <v>√</v>
          </cell>
          <cell r="T475" t="str">
            <v>√</v>
          </cell>
          <cell r="U475" t="str">
            <v>√</v>
          </cell>
          <cell r="V475" t="str">
            <v>√</v>
          </cell>
        </row>
        <row r="475">
          <cell r="X475" t="str">
            <v>√</v>
          </cell>
          <cell r="Y475" t="str">
            <v>√</v>
          </cell>
          <cell r="Z475" t="str">
            <v>√</v>
          </cell>
          <cell r="AA475" t="str">
            <v>2.①</v>
          </cell>
          <cell r="AB475" t="str">
            <v>√</v>
          </cell>
          <cell r="AC475" t="str">
            <v>√</v>
          </cell>
        </row>
        <row r="475">
          <cell r="AE475" t="str">
            <v>◇</v>
          </cell>
          <cell r="AF475" t="str">
            <v>√</v>
          </cell>
          <cell r="AG475" t="str">
            <v>√</v>
          </cell>
          <cell r="AH475" t="str">
            <v>√</v>
          </cell>
          <cell r="AI475" t="str">
            <v>√</v>
          </cell>
        </row>
        <row r="476">
          <cell r="E476" t="str">
            <v>加班</v>
          </cell>
        </row>
        <row r="477">
          <cell r="B477">
            <v>799</v>
          </cell>
          <cell r="C477" t="str">
            <v>CHEN SREYAUN</v>
          </cell>
          <cell r="D477">
            <v>44287</v>
          </cell>
          <cell r="E477" t="str">
            <v>上午</v>
          </cell>
          <cell r="F477" t="str">
            <v>√</v>
          </cell>
          <cell r="G477" t="str">
            <v>√</v>
          </cell>
          <cell r="H477" t="str">
            <v>√</v>
          </cell>
        </row>
        <row r="477">
          <cell r="J477" t="str">
            <v>√</v>
          </cell>
          <cell r="K477" t="str">
            <v>√</v>
          </cell>
          <cell r="L477" t="str">
            <v>√</v>
          </cell>
          <cell r="M477" t="str">
            <v>√</v>
          </cell>
          <cell r="N477" t="str">
            <v>√</v>
          </cell>
          <cell r="O477" t="str">
            <v>√</v>
          </cell>
        </row>
        <row r="477">
          <cell r="Q477" t="str">
            <v>Ο</v>
          </cell>
          <cell r="R477" t="str">
            <v>√</v>
          </cell>
          <cell r="S477" t="str">
            <v>√</v>
          </cell>
          <cell r="T477" t="str">
            <v>√</v>
          </cell>
          <cell r="U477" t="str">
            <v>√</v>
          </cell>
          <cell r="V477" t="str">
            <v>◇</v>
          </cell>
        </row>
        <row r="477">
          <cell r="X477" t="str">
            <v>√</v>
          </cell>
          <cell r="Y477" t="str">
            <v>√</v>
          </cell>
          <cell r="Z477" t="str">
            <v>√</v>
          </cell>
          <cell r="AA477" t="str">
            <v>√</v>
          </cell>
          <cell r="AB477" t="str">
            <v>√</v>
          </cell>
          <cell r="AC477" t="str">
            <v>√</v>
          </cell>
        </row>
        <row r="477">
          <cell r="AE477" t="str">
            <v>◇</v>
          </cell>
          <cell r="AF477" t="str">
            <v>√</v>
          </cell>
          <cell r="AG477" t="str">
            <v>√</v>
          </cell>
          <cell r="AH477" t="str">
            <v>√</v>
          </cell>
          <cell r="AI477" t="str">
            <v>√</v>
          </cell>
        </row>
        <row r="477">
          <cell r="AK477">
            <v>22.875</v>
          </cell>
          <cell r="AL477">
            <v>0</v>
          </cell>
          <cell r="AM477">
            <v>0.125</v>
          </cell>
          <cell r="AN477">
            <v>0</v>
          </cell>
          <cell r="AO477">
            <v>2</v>
          </cell>
        </row>
        <row r="478">
          <cell r="E478" t="str">
            <v>下午</v>
          </cell>
          <cell r="F478" t="str">
            <v>√</v>
          </cell>
          <cell r="G478" t="str">
            <v>√</v>
          </cell>
          <cell r="H478" t="str">
            <v>√</v>
          </cell>
        </row>
        <row r="478">
          <cell r="J478" t="str">
            <v>√</v>
          </cell>
          <cell r="K478" t="str">
            <v>√</v>
          </cell>
          <cell r="L478" t="str">
            <v>√</v>
          </cell>
          <cell r="M478" t="str">
            <v>√</v>
          </cell>
          <cell r="N478" t="str">
            <v>√</v>
          </cell>
        </row>
        <row r="478">
          <cell r="Q478" t="str">
            <v>Ο</v>
          </cell>
          <cell r="R478" t="str">
            <v>√</v>
          </cell>
          <cell r="S478" t="str">
            <v>√</v>
          </cell>
          <cell r="T478" t="str">
            <v>√</v>
          </cell>
          <cell r="U478" t="str">
            <v>√</v>
          </cell>
          <cell r="V478" t="str">
            <v>◇</v>
          </cell>
        </row>
        <row r="478">
          <cell r="X478" t="str">
            <v>√</v>
          </cell>
          <cell r="Y478" t="str">
            <v>√</v>
          </cell>
          <cell r="Z478" t="str">
            <v>√</v>
          </cell>
          <cell r="AA478" t="str">
            <v>√</v>
          </cell>
          <cell r="AB478" t="str">
            <v>√</v>
          </cell>
          <cell r="AC478" t="str">
            <v>√</v>
          </cell>
        </row>
        <row r="478">
          <cell r="AE478" t="str">
            <v>◇</v>
          </cell>
          <cell r="AF478" t="str">
            <v>√</v>
          </cell>
          <cell r="AG478" t="str">
            <v>√</v>
          </cell>
          <cell r="AH478" t="str">
            <v>√</v>
          </cell>
          <cell r="AI478" t="str">
            <v>√</v>
          </cell>
        </row>
        <row r="479">
          <cell r="E479" t="str">
            <v>加班</v>
          </cell>
        </row>
        <row r="480">
          <cell r="B480">
            <v>887</v>
          </cell>
          <cell r="C480" t="str">
            <v>TEP CHAMROEUN</v>
          </cell>
          <cell r="D480">
            <v>44314</v>
          </cell>
          <cell r="E480" t="str">
            <v>上午</v>
          </cell>
          <cell r="F480" t="str">
            <v>√</v>
          </cell>
          <cell r="G480" t="str">
            <v>√</v>
          </cell>
          <cell r="H480" t="str">
            <v>√</v>
          </cell>
        </row>
        <row r="480">
          <cell r="J480" t="str">
            <v>√</v>
          </cell>
          <cell r="K480" t="str">
            <v>√</v>
          </cell>
          <cell r="L480" t="str">
            <v>√</v>
          </cell>
          <cell r="M480" t="str">
            <v>√</v>
          </cell>
          <cell r="N480" t="str">
            <v>√</v>
          </cell>
          <cell r="O480" t="str">
            <v>√</v>
          </cell>
        </row>
        <row r="480">
          <cell r="Q480" t="str">
            <v>√</v>
          </cell>
          <cell r="R480" t="str">
            <v>√</v>
          </cell>
          <cell r="S480" t="str">
            <v>√</v>
          </cell>
          <cell r="T480" t="str">
            <v>√</v>
          </cell>
          <cell r="U480" t="str">
            <v>√</v>
          </cell>
          <cell r="V480" t="str">
            <v>◇</v>
          </cell>
        </row>
        <row r="480">
          <cell r="X480" t="str">
            <v>√</v>
          </cell>
          <cell r="Y480" t="str">
            <v>√</v>
          </cell>
          <cell r="Z480" t="str">
            <v>√</v>
          </cell>
          <cell r="AA480" t="str">
            <v>√</v>
          </cell>
          <cell r="AB480" t="str">
            <v>√</v>
          </cell>
          <cell r="AC480" t="str">
            <v>√</v>
          </cell>
        </row>
        <row r="480">
          <cell r="AE480" t="str">
            <v>√</v>
          </cell>
          <cell r="AF480" t="str">
            <v>√</v>
          </cell>
          <cell r="AG480" t="str">
            <v>√</v>
          </cell>
          <cell r="AH480" t="str">
            <v>√</v>
          </cell>
          <cell r="AI480" t="str">
            <v>√</v>
          </cell>
        </row>
        <row r="480">
          <cell r="AK480">
            <v>24.5</v>
          </cell>
          <cell r="AL480">
            <v>0</v>
          </cell>
          <cell r="AM480">
            <v>0.5</v>
          </cell>
          <cell r="AN480">
            <v>0</v>
          </cell>
          <cell r="AO480">
            <v>1</v>
          </cell>
        </row>
        <row r="481">
          <cell r="E481" t="str">
            <v>下午</v>
          </cell>
          <cell r="F481" t="str">
            <v>√</v>
          </cell>
          <cell r="G481" t="str">
            <v>√</v>
          </cell>
          <cell r="H481" t="str">
            <v>Δ</v>
          </cell>
        </row>
        <row r="481">
          <cell r="J481" t="str">
            <v>√</v>
          </cell>
          <cell r="K481" t="str">
            <v>√</v>
          </cell>
          <cell r="L481" t="str">
            <v>√</v>
          </cell>
          <cell r="M481" t="str">
            <v>√</v>
          </cell>
          <cell r="N481" t="str">
            <v>√</v>
          </cell>
          <cell r="O481" t="str">
            <v>√</v>
          </cell>
        </row>
        <row r="481">
          <cell r="Q481" t="str">
            <v>√</v>
          </cell>
          <cell r="R481" t="str">
            <v>√</v>
          </cell>
          <cell r="S481" t="str">
            <v>√</v>
          </cell>
          <cell r="T481" t="str">
            <v>√</v>
          </cell>
          <cell r="U481" t="str">
            <v>√</v>
          </cell>
          <cell r="V481" t="str">
            <v>◇</v>
          </cell>
        </row>
        <row r="481">
          <cell r="X481" t="str">
            <v>√</v>
          </cell>
          <cell r="Y481" t="str">
            <v>√</v>
          </cell>
          <cell r="Z481" t="str">
            <v>√</v>
          </cell>
          <cell r="AA481" t="str">
            <v>√</v>
          </cell>
          <cell r="AB481" t="str">
            <v>√</v>
          </cell>
          <cell r="AC481" t="str">
            <v>√</v>
          </cell>
        </row>
        <row r="481">
          <cell r="AE481" t="str">
            <v>√</v>
          </cell>
          <cell r="AF481" t="str">
            <v>√</v>
          </cell>
          <cell r="AG481" t="str">
            <v>√</v>
          </cell>
          <cell r="AH481" t="str">
            <v>√</v>
          </cell>
          <cell r="AI481" t="str">
            <v>√</v>
          </cell>
        </row>
        <row r="482">
          <cell r="E482" t="str">
            <v>加班</v>
          </cell>
        </row>
        <row r="483">
          <cell r="B483">
            <v>1221</v>
          </cell>
          <cell r="C483" t="str">
            <v>SOK LOUN</v>
          </cell>
          <cell r="D483">
            <v>44477</v>
          </cell>
          <cell r="E483" t="str">
            <v>上午</v>
          </cell>
          <cell r="F483" t="str">
            <v>√</v>
          </cell>
          <cell r="G483" t="str">
            <v>√</v>
          </cell>
          <cell r="H483" t="str">
            <v>√</v>
          </cell>
        </row>
        <row r="483">
          <cell r="J483" t="str">
            <v>√</v>
          </cell>
          <cell r="K483" t="str">
            <v>√</v>
          </cell>
          <cell r="L483" t="str">
            <v>√</v>
          </cell>
          <cell r="M483" t="str">
            <v>√</v>
          </cell>
          <cell r="N483" t="str">
            <v>√</v>
          </cell>
          <cell r="O483" t="str">
            <v>√</v>
          </cell>
        </row>
        <row r="483">
          <cell r="Q483" t="str">
            <v>Ο</v>
          </cell>
          <cell r="R483" t="str">
            <v>√</v>
          </cell>
          <cell r="S483" t="str">
            <v>√</v>
          </cell>
          <cell r="T483" t="str">
            <v>√</v>
          </cell>
          <cell r="U483" t="str">
            <v>√</v>
          </cell>
          <cell r="V483" t="str">
            <v>◇</v>
          </cell>
        </row>
        <row r="483">
          <cell r="X483" t="str">
            <v>◇</v>
          </cell>
          <cell r="Y483" t="str">
            <v>√</v>
          </cell>
          <cell r="Z483" t="str">
            <v>√</v>
          </cell>
          <cell r="AA483" t="str">
            <v>√</v>
          </cell>
          <cell r="AB483" t="str">
            <v>√</v>
          </cell>
          <cell r="AC483" t="str">
            <v>√</v>
          </cell>
        </row>
        <row r="483">
          <cell r="AE483" t="str">
            <v>◇</v>
          </cell>
          <cell r="AF483" t="str">
            <v>√</v>
          </cell>
          <cell r="AG483" t="str">
            <v>√</v>
          </cell>
          <cell r="AH483" t="str">
            <v>√</v>
          </cell>
          <cell r="AI483" t="str">
            <v>√</v>
          </cell>
        </row>
        <row r="483">
          <cell r="AK483">
            <v>22</v>
          </cell>
          <cell r="AL483">
            <v>0</v>
          </cell>
          <cell r="AM483">
            <v>0</v>
          </cell>
          <cell r="AN483">
            <v>0</v>
          </cell>
          <cell r="AO483">
            <v>3</v>
          </cell>
        </row>
        <row r="484">
          <cell r="E484" t="str">
            <v>下午</v>
          </cell>
          <cell r="F484" t="str">
            <v>√</v>
          </cell>
          <cell r="G484" t="str">
            <v>√</v>
          </cell>
          <cell r="H484" t="str">
            <v>√</v>
          </cell>
        </row>
        <row r="484">
          <cell r="J484" t="str">
            <v>√</v>
          </cell>
          <cell r="K484" t="str">
            <v>√</v>
          </cell>
          <cell r="L484" t="str">
            <v>√</v>
          </cell>
          <cell r="M484" t="str">
            <v>√</v>
          </cell>
          <cell r="N484" t="str">
            <v>√</v>
          </cell>
          <cell r="O484" t="str">
            <v>√</v>
          </cell>
        </row>
        <row r="484">
          <cell r="Q484" t="str">
            <v>Ο</v>
          </cell>
          <cell r="R484" t="str">
            <v>√</v>
          </cell>
          <cell r="S484" t="str">
            <v>√</v>
          </cell>
          <cell r="T484" t="str">
            <v>√</v>
          </cell>
          <cell r="U484" t="str">
            <v>√</v>
          </cell>
          <cell r="V484" t="str">
            <v>◇</v>
          </cell>
        </row>
        <row r="484">
          <cell r="X484" t="str">
            <v>◇</v>
          </cell>
          <cell r="Y484" t="str">
            <v>√</v>
          </cell>
          <cell r="Z484" t="str">
            <v>√</v>
          </cell>
          <cell r="AA484" t="str">
            <v>√</v>
          </cell>
          <cell r="AB484" t="str">
            <v>√</v>
          </cell>
          <cell r="AC484" t="str">
            <v>√</v>
          </cell>
        </row>
        <row r="484">
          <cell r="AE484" t="str">
            <v>◇</v>
          </cell>
          <cell r="AF484" t="str">
            <v>√</v>
          </cell>
          <cell r="AG484" t="str">
            <v>√</v>
          </cell>
          <cell r="AH484" t="str">
            <v>√</v>
          </cell>
          <cell r="AI484" t="str">
            <v>√</v>
          </cell>
        </row>
        <row r="485">
          <cell r="E485" t="str">
            <v>加班</v>
          </cell>
        </row>
        <row r="486">
          <cell r="B486">
            <v>1361</v>
          </cell>
          <cell r="C486" t="str">
            <v>TEP DINA</v>
          </cell>
          <cell r="D486">
            <v>44523</v>
          </cell>
          <cell r="E486" t="str">
            <v>上午</v>
          </cell>
          <cell r="F486" t="str">
            <v>√</v>
          </cell>
          <cell r="G486" t="str">
            <v>√</v>
          </cell>
          <cell r="H486" t="str">
            <v>√</v>
          </cell>
        </row>
        <row r="486">
          <cell r="J486" t="str">
            <v>√</v>
          </cell>
          <cell r="K486" t="str">
            <v>√</v>
          </cell>
          <cell r="L486" t="str">
            <v>√</v>
          </cell>
          <cell r="M486" t="str">
            <v>√</v>
          </cell>
          <cell r="N486" t="str">
            <v>√</v>
          </cell>
          <cell r="O486" t="str">
            <v>√</v>
          </cell>
        </row>
        <row r="486">
          <cell r="Q486" t="str">
            <v>√</v>
          </cell>
          <cell r="R486" t="str">
            <v>√</v>
          </cell>
          <cell r="S486" t="str">
            <v>√</v>
          </cell>
          <cell r="T486" t="str">
            <v>√</v>
          </cell>
          <cell r="U486" t="str">
            <v>√</v>
          </cell>
          <cell r="V486" t="str">
            <v>◇</v>
          </cell>
        </row>
        <row r="486">
          <cell r="X486" t="str">
            <v>◇</v>
          </cell>
          <cell r="Y486" t="str">
            <v>√</v>
          </cell>
          <cell r="Z486" t="str">
            <v>√</v>
          </cell>
          <cell r="AA486" t="str">
            <v>√</v>
          </cell>
          <cell r="AB486" t="str">
            <v>√</v>
          </cell>
          <cell r="AC486" t="str">
            <v>√</v>
          </cell>
        </row>
        <row r="486">
          <cell r="AE486" t="str">
            <v>◇</v>
          </cell>
          <cell r="AF486" t="str">
            <v>√</v>
          </cell>
          <cell r="AG486" t="str">
            <v>√</v>
          </cell>
          <cell r="AH486" t="str">
            <v>√</v>
          </cell>
          <cell r="AI486" t="str">
            <v>√</v>
          </cell>
        </row>
        <row r="486">
          <cell r="AK486">
            <v>22.75</v>
          </cell>
          <cell r="AL486">
            <v>1.5</v>
          </cell>
          <cell r="AM486">
            <v>0.25</v>
          </cell>
          <cell r="AN486">
            <v>0</v>
          </cell>
          <cell r="AO486">
            <v>3</v>
          </cell>
        </row>
        <row r="487">
          <cell r="E487" t="str">
            <v>下午</v>
          </cell>
          <cell r="F487" t="str">
            <v>√</v>
          </cell>
          <cell r="G487" t="str">
            <v>√</v>
          </cell>
          <cell r="H487" t="str">
            <v>√</v>
          </cell>
        </row>
        <row r="487">
          <cell r="J487" t="str">
            <v>√</v>
          </cell>
          <cell r="K487" t="str">
            <v>√</v>
          </cell>
          <cell r="L487" t="str">
            <v>√</v>
          </cell>
          <cell r="M487" t="str">
            <v>√</v>
          </cell>
          <cell r="N487" t="str">
            <v>√</v>
          </cell>
        </row>
        <row r="487">
          <cell r="Q487" t="str">
            <v>√</v>
          </cell>
          <cell r="R487" t="str">
            <v>√</v>
          </cell>
          <cell r="S487" t="str">
            <v>√</v>
          </cell>
          <cell r="T487" t="str">
            <v>√</v>
          </cell>
          <cell r="U487" t="str">
            <v>√</v>
          </cell>
          <cell r="V487" t="str">
            <v>◇</v>
          </cell>
        </row>
        <row r="487">
          <cell r="X487" t="str">
            <v>◇</v>
          </cell>
          <cell r="Y487" t="str">
            <v>√</v>
          </cell>
          <cell r="Z487" t="str">
            <v>√</v>
          </cell>
          <cell r="AA487" t="str">
            <v>√</v>
          </cell>
          <cell r="AB487" t="str">
            <v>√</v>
          </cell>
          <cell r="AC487" t="str">
            <v>√</v>
          </cell>
        </row>
        <row r="487">
          <cell r="AE487" t="str">
            <v>◇</v>
          </cell>
          <cell r="AF487" t="str">
            <v>√</v>
          </cell>
          <cell r="AG487" t="str">
            <v>√</v>
          </cell>
          <cell r="AH487" t="str">
            <v>√</v>
          </cell>
          <cell r="AI487" t="str">
            <v>√</v>
          </cell>
        </row>
        <row r="488">
          <cell r="E488" t="str">
            <v>加班</v>
          </cell>
        </row>
        <row r="488">
          <cell r="K488">
            <v>1</v>
          </cell>
        </row>
        <row r="488">
          <cell r="Q488">
            <v>0.5</v>
          </cell>
        </row>
        <row r="489">
          <cell r="B489">
            <v>1529</v>
          </cell>
          <cell r="C489" t="str">
            <v>KOEM SOPHANMAI</v>
          </cell>
          <cell r="D489">
            <v>44559</v>
          </cell>
          <cell r="E489" t="str">
            <v>上午</v>
          </cell>
          <cell r="F489" t="str">
            <v>√</v>
          </cell>
          <cell r="G489" t="str">
            <v>√</v>
          </cell>
          <cell r="H489" t="str">
            <v>√</v>
          </cell>
        </row>
        <row r="489">
          <cell r="J489" t="str">
            <v>√</v>
          </cell>
          <cell r="K489" t="str">
            <v>√</v>
          </cell>
          <cell r="L489" t="str">
            <v>√</v>
          </cell>
          <cell r="M489" t="str">
            <v>√</v>
          </cell>
          <cell r="N489" t="str">
            <v>√</v>
          </cell>
          <cell r="O489" t="str">
            <v>√</v>
          </cell>
        </row>
        <row r="489">
          <cell r="Q489" t="str">
            <v>√</v>
          </cell>
          <cell r="R489" t="str">
            <v>√</v>
          </cell>
        </row>
        <row r="489">
          <cell r="AK489">
            <v>11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</row>
        <row r="490">
          <cell r="E490" t="str">
            <v>下午</v>
          </cell>
          <cell r="F490" t="str">
            <v>√</v>
          </cell>
          <cell r="G490" t="str">
            <v>√</v>
          </cell>
          <cell r="H490" t="str">
            <v>√</v>
          </cell>
        </row>
        <row r="490">
          <cell r="J490" t="str">
            <v>√</v>
          </cell>
          <cell r="K490" t="str">
            <v>√</v>
          </cell>
          <cell r="L490" t="str">
            <v>√</v>
          </cell>
          <cell r="M490" t="str">
            <v>√</v>
          </cell>
          <cell r="N490" t="str">
            <v>√</v>
          </cell>
          <cell r="O490" t="str">
            <v>√</v>
          </cell>
        </row>
        <row r="490">
          <cell r="Q490" t="str">
            <v>√</v>
          </cell>
          <cell r="R490" t="str">
            <v>√</v>
          </cell>
        </row>
        <row r="491">
          <cell r="E491" t="str">
            <v>加班</v>
          </cell>
        </row>
        <row r="492">
          <cell r="B492">
            <v>1499</v>
          </cell>
          <cell r="C492" t="str">
            <v>PEN RAVY</v>
          </cell>
          <cell r="D492">
            <v>44564</v>
          </cell>
          <cell r="E492" t="str">
            <v>上午</v>
          </cell>
          <cell r="F492" t="str">
            <v>√</v>
          </cell>
          <cell r="G492" t="str">
            <v>√</v>
          </cell>
          <cell r="H492" t="str">
            <v>√</v>
          </cell>
        </row>
        <row r="492">
          <cell r="J492" t="str">
            <v>√</v>
          </cell>
          <cell r="K492" t="str">
            <v>√</v>
          </cell>
          <cell r="L492" t="str">
            <v>√</v>
          </cell>
          <cell r="M492" t="str">
            <v>√</v>
          </cell>
          <cell r="N492" t="str">
            <v>√</v>
          </cell>
          <cell r="O492" t="str">
            <v>√</v>
          </cell>
        </row>
        <row r="492">
          <cell r="Q492" t="str">
            <v>Ο</v>
          </cell>
          <cell r="R492" t="str">
            <v>√</v>
          </cell>
          <cell r="S492" t="str">
            <v>√</v>
          </cell>
          <cell r="T492" t="str">
            <v>√</v>
          </cell>
          <cell r="U492" t="str">
            <v>√</v>
          </cell>
          <cell r="V492" t="str">
            <v>◇</v>
          </cell>
        </row>
        <row r="492">
          <cell r="X492" t="str">
            <v>√</v>
          </cell>
          <cell r="Y492" t="str">
            <v>√</v>
          </cell>
          <cell r="Z492" t="str">
            <v>√</v>
          </cell>
          <cell r="AA492" t="str">
            <v>√</v>
          </cell>
          <cell r="AB492" t="str">
            <v>√</v>
          </cell>
          <cell r="AC492" t="str">
            <v>√</v>
          </cell>
        </row>
        <row r="492">
          <cell r="AE492" t="str">
            <v>◇</v>
          </cell>
          <cell r="AF492" t="str">
            <v>√</v>
          </cell>
          <cell r="AG492" t="str">
            <v>Δ</v>
          </cell>
          <cell r="AH492" t="str">
            <v>√</v>
          </cell>
          <cell r="AI492" t="str">
            <v>√</v>
          </cell>
        </row>
        <row r="492">
          <cell r="AK492">
            <v>22</v>
          </cell>
          <cell r="AL492">
            <v>0</v>
          </cell>
          <cell r="AM492">
            <v>1</v>
          </cell>
          <cell r="AN492">
            <v>0</v>
          </cell>
          <cell r="AO492">
            <v>2</v>
          </cell>
        </row>
        <row r="493">
          <cell r="E493" t="str">
            <v>下午</v>
          </cell>
          <cell r="F493" t="str">
            <v>√</v>
          </cell>
          <cell r="G493" t="str">
            <v>√</v>
          </cell>
          <cell r="H493" t="str">
            <v>√</v>
          </cell>
        </row>
        <row r="493">
          <cell r="J493" t="str">
            <v>√</v>
          </cell>
          <cell r="K493" t="str">
            <v>√</v>
          </cell>
          <cell r="L493" t="str">
            <v>√</v>
          </cell>
          <cell r="M493" t="str">
            <v>√</v>
          </cell>
          <cell r="N493" t="str">
            <v>√</v>
          </cell>
          <cell r="O493" t="str">
            <v>√</v>
          </cell>
        </row>
        <row r="493">
          <cell r="Q493" t="str">
            <v>Ο</v>
          </cell>
          <cell r="R493" t="str">
            <v>√</v>
          </cell>
          <cell r="S493" t="str">
            <v>√</v>
          </cell>
          <cell r="T493" t="str">
            <v>√</v>
          </cell>
          <cell r="U493" t="str">
            <v>√</v>
          </cell>
          <cell r="V493" t="str">
            <v>◇</v>
          </cell>
        </row>
        <row r="493">
          <cell r="X493" t="str">
            <v>√</v>
          </cell>
          <cell r="Y493" t="str">
            <v>√</v>
          </cell>
          <cell r="Z493" t="str">
            <v>√</v>
          </cell>
          <cell r="AA493" t="str">
            <v>√</v>
          </cell>
          <cell r="AB493" t="str">
            <v>√</v>
          </cell>
          <cell r="AC493" t="str">
            <v>√</v>
          </cell>
        </row>
        <row r="493">
          <cell r="AE493" t="str">
            <v>◇</v>
          </cell>
          <cell r="AF493" t="str">
            <v>√</v>
          </cell>
          <cell r="AG493" t="str">
            <v>Δ</v>
          </cell>
          <cell r="AH493" t="str">
            <v>√</v>
          </cell>
          <cell r="AI493" t="str">
            <v>√</v>
          </cell>
        </row>
        <row r="494">
          <cell r="E494" t="str">
            <v>加班</v>
          </cell>
        </row>
        <row r="495">
          <cell r="B495">
            <v>1631</v>
          </cell>
          <cell r="C495" t="str">
            <v>KEIV HON</v>
          </cell>
          <cell r="D495">
            <v>44579</v>
          </cell>
          <cell r="E495" t="str">
            <v>上午</v>
          </cell>
          <cell r="F495" t="str">
            <v>√</v>
          </cell>
          <cell r="G495" t="str">
            <v>√</v>
          </cell>
          <cell r="H495" t="str">
            <v>√</v>
          </cell>
        </row>
        <row r="495">
          <cell r="J495" t="str">
            <v>√</v>
          </cell>
          <cell r="K495" t="str">
            <v>√</v>
          </cell>
          <cell r="L495" t="str">
            <v>√</v>
          </cell>
          <cell r="M495" t="str">
            <v>√</v>
          </cell>
          <cell r="N495" t="str">
            <v>√</v>
          </cell>
          <cell r="O495" t="str">
            <v>√</v>
          </cell>
        </row>
        <row r="495">
          <cell r="Q495" t="str">
            <v>Ο</v>
          </cell>
          <cell r="R495" t="str">
            <v>√</v>
          </cell>
          <cell r="S495" t="str">
            <v>√</v>
          </cell>
          <cell r="T495" t="str">
            <v>√</v>
          </cell>
          <cell r="U495" t="str">
            <v>√</v>
          </cell>
          <cell r="V495" t="str">
            <v>◇</v>
          </cell>
        </row>
        <row r="495">
          <cell r="X495" t="str">
            <v>◇</v>
          </cell>
          <cell r="Y495" t="str">
            <v>√</v>
          </cell>
          <cell r="Z495" t="str">
            <v>√</v>
          </cell>
          <cell r="AA495" t="str">
            <v>√</v>
          </cell>
          <cell r="AB495" t="str">
            <v>√</v>
          </cell>
          <cell r="AC495" t="str">
            <v>√</v>
          </cell>
        </row>
        <row r="495">
          <cell r="AE495" t="str">
            <v>◇</v>
          </cell>
          <cell r="AF495" t="str">
            <v>√</v>
          </cell>
          <cell r="AG495" t="str">
            <v>√</v>
          </cell>
          <cell r="AH495" t="str">
            <v>√</v>
          </cell>
          <cell r="AI495" t="str">
            <v>√</v>
          </cell>
        </row>
        <row r="495">
          <cell r="AK495">
            <v>21.5</v>
          </cell>
          <cell r="AL495">
            <v>1</v>
          </cell>
          <cell r="AM495">
            <v>0.5</v>
          </cell>
          <cell r="AN495">
            <v>0</v>
          </cell>
          <cell r="AO495">
            <v>3</v>
          </cell>
        </row>
        <row r="496">
          <cell r="E496" t="str">
            <v>下午</v>
          </cell>
          <cell r="F496" t="str">
            <v>√</v>
          </cell>
          <cell r="G496" t="str">
            <v>√</v>
          </cell>
          <cell r="H496" t="str">
            <v>√</v>
          </cell>
        </row>
        <row r="496">
          <cell r="J496" t="str">
            <v>√</v>
          </cell>
          <cell r="K496" t="str">
            <v>√</v>
          </cell>
          <cell r="L496" t="str">
            <v>√</v>
          </cell>
          <cell r="M496" t="str">
            <v>√</v>
          </cell>
          <cell r="N496" t="str">
            <v>√</v>
          </cell>
          <cell r="O496" t="str">
            <v>√</v>
          </cell>
        </row>
        <row r="496">
          <cell r="Q496" t="str">
            <v>Ο</v>
          </cell>
          <cell r="R496" t="str">
            <v>√</v>
          </cell>
          <cell r="S496" t="str">
            <v>√</v>
          </cell>
          <cell r="T496" t="str">
            <v>√</v>
          </cell>
          <cell r="U496" t="str">
            <v>√</v>
          </cell>
          <cell r="V496" t="str">
            <v>◇</v>
          </cell>
        </row>
        <row r="496">
          <cell r="X496" t="str">
            <v>◇</v>
          </cell>
          <cell r="Y496" t="str">
            <v>√</v>
          </cell>
          <cell r="Z496" t="str">
            <v>√</v>
          </cell>
          <cell r="AA496" t="str">
            <v>√</v>
          </cell>
          <cell r="AB496" t="str">
            <v>√</v>
          </cell>
          <cell r="AC496" t="str">
            <v>√</v>
          </cell>
        </row>
        <row r="496">
          <cell r="AE496" t="str">
            <v>◇</v>
          </cell>
          <cell r="AF496" t="str">
            <v>√</v>
          </cell>
          <cell r="AG496" t="str">
            <v>√</v>
          </cell>
          <cell r="AH496" t="str">
            <v>Δ</v>
          </cell>
          <cell r="AI496" t="str">
            <v>√</v>
          </cell>
        </row>
        <row r="497">
          <cell r="E497" t="str">
            <v>加班</v>
          </cell>
        </row>
        <row r="497">
          <cell r="K497">
            <v>1</v>
          </cell>
        </row>
        <row r="498">
          <cell r="B498">
            <v>2060</v>
          </cell>
          <cell r="C498" t="str">
            <v>PRAK SAVUTH</v>
          </cell>
          <cell r="D498">
            <v>44684</v>
          </cell>
          <cell r="E498" t="str">
            <v>上午</v>
          </cell>
          <cell r="F498" t="str">
            <v>√</v>
          </cell>
          <cell r="G498" t="str">
            <v>√</v>
          </cell>
          <cell r="H498" t="str">
            <v>√</v>
          </cell>
        </row>
        <row r="498">
          <cell r="J498" t="str">
            <v>√</v>
          </cell>
          <cell r="K498" t="str">
            <v>√</v>
          </cell>
          <cell r="L498" t="str">
            <v>√</v>
          </cell>
          <cell r="M498" t="str">
            <v>√</v>
          </cell>
          <cell r="N498" t="str">
            <v>√</v>
          </cell>
          <cell r="O498" t="str">
            <v>√</v>
          </cell>
        </row>
        <row r="498">
          <cell r="Q498" t="str">
            <v>√</v>
          </cell>
          <cell r="R498" t="str">
            <v>√</v>
          </cell>
          <cell r="S498" t="str">
            <v>√</v>
          </cell>
          <cell r="T498" t="str">
            <v>√</v>
          </cell>
          <cell r="U498" t="str">
            <v>√</v>
          </cell>
          <cell r="V498" t="str">
            <v>◇</v>
          </cell>
        </row>
        <row r="498">
          <cell r="X498" t="str">
            <v>√</v>
          </cell>
          <cell r="Y498" t="str">
            <v>√</v>
          </cell>
          <cell r="Z498" t="str">
            <v>√</v>
          </cell>
          <cell r="AA498" t="str">
            <v>√</v>
          </cell>
          <cell r="AB498" t="str">
            <v>√</v>
          </cell>
          <cell r="AC498" t="str">
            <v>√</v>
          </cell>
        </row>
        <row r="498">
          <cell r="AE498" t="str">
            <v>√</v>
          </cell>
          <cell r="AF498" t="str">
            <v>√</v>
          </cell>
          <cell r="AG498" t="str">
            <v>√</v>
          </cell>
          <cell r="AH498" t="str">
            <v>√</v>
          </cell>
          <cell r="AI498" t="str">
            <v>√</v>
          </cell>
        </row>
        <row r="498">
          <cell r="AK498">
            <v>25</v>
          </cell>
          <cell r="AL498">
            <v>0</v>
          </cell>
          <cell r="AM498">
            <v>0</v>
          </cell>
          <cell r="AN498">
            <v>0</v>
          </cell>
          <cell r="AO498">
            <v>1</v>
          </cell>
        </row>
        <row r="499">
          <cell r="E499" t="str">
            <v>下午</v>
          </cell>
          <cell r="F499" t="str">
            <v>√</v>
          </cell>
          <cell r="G499" t="str">
            <v>√</v>
          </cell>
          <cell r="H499" t="str">
            <v>√</v>
          </cell>
        </row>
        <row r="499">
          <cell r="J499" t="str">
            <v>√</v>
          </cell>
          <cell r="K499" t="str">
            <v>√</v>
          </cell>
          <cell r="L499" t="str">
            <v>√</v>
          </cell>
          <cell r="M499" t="str">
            <v>√</v>
          </cell>
          <cell r="N499" t="str">
            <v>√</v>
          </cell>
          <cell r="O499" t="str">
            <v>√</v>
          </cell>
        </row>
        <row r="499">
          <cell r="Q499" t="str">
            <v>√</v>
          </cell>
          <cell r="R499" t="str">
            <v>√</v>
          </cell>
          <cell r="S499" t="str">
            <v>√</v>
          </cell>
          <cell r="T499" t="str">
            <v>√</v>
          </cell>
          <cell r="U499" t="str">
            <v>√</v>
          </cell>
          <cell r="V499" t="str">
            <v>◇</v>
          </cell>
        </row>
        <row r="499">
          <cell r="X499" t="str">
            <v>√</v>
          </cell>
          <cell r="Y499" t="str">
            <v>√</v>
          </cell>
          <cell r="Z499" t="str">
            <v>√</v>
          </cell>
          <cell r="AA499" t="str">
            <v>√</v>
          </cell>
          <cell r="AB499" t="str">
            <v>√</v>
          </cell>
          <cell r="AC499" t="str">
            <v>√</v>
          </cell>
        </row>
        <row r="499">
          <cell r="AE499" t="str">
            <v>√</v>
          </cell>
          <cell r="AF499" t="str">
            <v>√</v>
          </cell>
          <cell r="AG499" t="str">
            <v>√</v>
          </cell>
          <cell r="AH499" t="str">
            <v>√</v>
          </cell>
          <cell r="AI499" t="str">
            <v>√</v>
          </cell>
        </row>
        <row r="500">
          <cell r="E500" t="str">
            <v>加班</v>
          </cell>
        </row>
        <row r="501">
          <cell r="B501">
            <v>279</v>
          </cell>
          <cell r="C501" t="str">
            <v>SOK THIDA</v>
          </cell>
          <cell r="D501">
            <v>44109</v>
          </cell>
          <cell r="E501" t="str">
            <v>上午</v>
          </cell>
          <cell r="F501" t="str">
            <v>√</v>
          </cell>
          <cell r="G501" t="str">
            <v>√</v>
          </cell>
          <cell r="H501" t="str">
            <v>√</v>
          </cell>
        </row>
        <row r="501">
          <cell r="J501" t="str">
            <v>√</v>
          </cell>
          <cell r="K501" t="str">
            <v>√</v>
          </cell>
          <cell r="L501" t="str">
            <v>√</v>
          </cell>
          <cell r="M501" t="str">
            <v>√</v>
          </cell>
          <cell r="N501" t="str">
            <v>√</v>
          </cell>
          <cell r="O501" t="str">
            <v>√</v>
          </cell>
        </row>
        <row r="501">
          <cell r="Q501" t="str">
            <v>Ο</v>
          </cell>
          <cell r="R501" t="str">
            <v>√</v>
          </cell>
          <cell r="S501" t="str">
            <v>√</v>
          </cell>
          <cell r="T501" t="str">
            <v>√</v>
          </cell>
          <cell r="U501" t="str">
            <v>√</v>
          </cell>
          <cell r="V501" t="str">
            <v>◇</v>
          </cell>
        </row>
        <row r="501">
          <cell r="X501" t="str">
            <v>√</v>
          </cell>
          <cell r="Y501" t="str">
            <v>√</v>
          </cell>
          <cell r="Z501" t="str">
            <v>√</v>
          </cell>
          <cell r="AA501" t="str">
            <v>√</v>
          </cell>
          <cell r="AB501" t="str">
            <v>√</v>
          </cell>
          <cell r="AC501" t="str">
            <v>√</v>
          </cell>
        </row>
        <row r="501">
          <cell r="AE501" t="str">
            <v>◇</v>
          </cell>
          <cell r="AF501" t="str">
            <v>√</v>
          </cell>
          <cell r="AG501" t="str">
            <v>√</v>
          </cell>
          <cell r="AH501" t="str">
            <v>√</v>
          </cell>
          <cell r="AI501" t="str">
            <v>√</v>
          </cell>
        </row>
        <row r="501">
          <cell r="AK501">
            <v>23</v>
          </cell>
          <cell r="AL501">
            <v>0</v>
          </cell>
          <cell r="AM501">
            <v>0</v>
          </cell>
          <cell r="AN501">
            <v>0</v>
          </cell>
          <cell r="AO501">
            <v>2</v>
          </cell>
        </row>
        <row r="502">
          <cell r="E502" t="str">
            <v>下午</v>
          </cell>
          <cell r="F502" t="str">
            <v>√</v>
          </cell>
          <cell r="G502" t="str">
            <v>√</v>
          </cell>
          <cell r="H502" t="str">
            <v>√</v>
          </cell>
        </row>
        <row r="502">
          <cell r="J502" t="str">
            <v>√</v>
          </cell>
          <cell r="K502" t="str">
            <v>√</v>
          </cell>
          <cell r="L502" t="str">
            <v>√</v>
          </cell>
          <cell r="M502" t="str">
            <v>√</v>
          </cell>
          <cell r="N502" t="str">
            <v>√</v>
          </cell>
          <cell r="O502" t="str">
            <v>√</v>
          </cell>
        </row>
        <row r="502">
          <cell r="Q502" t="str">
            <v>Ο</v>
          </cell>
          <cell r="R502" t="str">
            <v>√</v>
          </cell>
          <cell r="S502" t="str">
            <v>√</v>
          </cell>
          <cell r="T502" t="str">
            <v>√</v>
          </cell>
          <cell r="U502" t="str">
            <v>√</v>
          </cell>
          <cell r="V502" t="str">
            <v>◇</v>
          </cell>
        </row>
        <row r="502">
          <cell r="X502" t="str">
            <v>√</v>
          </cell>
          <cell r="Y502" t="str">
            <v>√</v>
          </cell>
          <cell r="Z502" t="str">
            <v>√</v>
          </cell>
          <cell r="AA502" t="str">
            <v>√</v>
          </cell>
          <cell r="AB502" t="str">
            <v>√</v>
          </cell>
          <cell r="AC502" t="str">
            <v>√</v>
          </cell>
        </row>
        <row r="502">
          <cell r="AE502" t="str">
            <v>◇</v>
          </cell>
          <cell r="AF502" t="str">
            <v>√</v>
          </cell>
          <cell r="AG502" t="str">
            <v>√</v>
          </cell>
          <cell r="AH502" t="str">
            <v>√</v>
          </cell>
          <cell r="AI502" t="str">
            <v>√</v>
          </cell>
        </row>
        <row r="503">
          <cell r="E503" t="str">
            <v>加班</v>
          </cell>
        </row>
        <row r="504">
          <cell r="B504">
            <v>282</v>
          </cell>
          <cell r="C504" t="str">
            <v>MAO SAVET</v>
          </cell>
          <cell r="D504">
            <v>44109</v>
          </cell>
          <cell r="E504" t="str">
            <v>上午</v>
          </cell>
          <cell r="F504" t="str">
            <v>√</v>
          </cell>
          <cell r="G504" t="str">
            <v>√</v>
          </cell>
          <cell r="H504" t="str">
            <v>√</v>
          </cell>
        </row>
        <row r="504">
          <cell r="J504" t="str">
            <v>√</v>
          </cell>
          <cell r="K504" t="str">
            <v>√</v>
          </cell>
          <cell r="L504" t="str">
            <v>√</v>
          </cell>
          <cell r="M504" t="str">
            <v>√</v>
          </cell>
          <cell r="N504" t="str">
            <v>√</v>
          </cell>
          <cell r="O504" t="str">
            <v>√</v>
          </cell>
        </row>
        <row r="504">
          <cell r="Q504" t="str">
            <v>Ο</v>
          </cell>
          <cell r="R504" t="str">
            <v>√</v>
          </cell>
          <cell r="S504" t="str">
            <v>√</v>
          </cell>
          <cell r="T504" t="str">
            <v>√</v>
          </cell>
          <cell r="U504" t="str">
            <v>√</v>
          </cell>
          <cell r="V504" t="str">
            <v>◇</v>
          </cell>
        </row>
        <row r="504">
          <cell r="X504" t="str">
            <v>√</v>
          </cell>
          <cell r="Y504" t="str">
            <v>√</v>
          </cell>
          <cell r="Z504" t="str">
            <v>√</v>
          </cell>
          <cell r="AA504" t="str">
            <v>√</v>
          </cell>
          <cell r="AB504" t="str">
            <v>√</v>
          </cell>
          <cell r="AC504" t="str">
            <v>√</v>
          </cell>
        </row>
        <row r="504">
          <cell r="AE504" t="str">
            <v>◇</v>
          </cell>
          <cell r="AF504" t="str">
            <v>√</v>
          </cell>
          <cell r="AG504" t="str">
            <v>√</v>
          </cell>
          <cell r="AH504" t="str">
            <v>√</v>
          </cell>
          <cell r="AI504" t="str">
            <v>√</v>
          </cell>
        </row>
        <row r="504">
          <cell r="AK504">
            <v>23</v>
          </cell>
          <cell r="AL504">
            <v>0</v>
          </cell>
          <cell r="AM504">
            <v>0</v>
          </cell>
          <cell r="AN504">
            <v>0</v>
          </cell>
          <cell r="AO504">
            <v>2</v>
          </cell>
        </row>
        <row r="505">
          <cell r="E505" t="str">
            <v>下午</v>
          </cell>
          <cell r="F505" t="str">
            <v>√</v>
          </cell>
          <cell r="G505" t="str">
            <v>√</v>
          </cell>
          <cell r="H505" t="str">
            <v>√</v>
          </cell>
        </row>
        <row r="505">
          <cell r="J505" t="str">
            <v>√</v>
          </cell>
          <cell r="K505" t="str">
            <v>√</v>
          </cell>
          <cell r="L505" t="str">
            <v>√</v>
          </cell>
          <cell r="M505" t="str">
            <v>√</v>
          </cell>
          <cell r="N505" t="str">
            <v>√</v>
          </cell>
          <cell r="O505" t="str">
            <v>√</v>
          </cell>
        </row>
        <row r="505">
          <cell r="Q505" t="str">
            <v>Ο</v>
          </cell>
          <cell r="R505" t="str">
            <v>√</v>
          </cell>
          <cell r="S505" t="str">
            <v>√</v>
          </cell>
          <cell r="T505" t="str">
            <v>√</v>
          </cell>
          <cell r="U505" t="str">
            <v>√</v>
          </cell>
          <cell r="V505" t="str">
            <v>◇</v>
          </cell>
        </row>
        <row r="505">
          <cell r="X505" t="str">
            <v>√</v>
          </cell>
          <cell r="Y505" t="str">
            <v>√</v>
          </cell>
          <cell r="Z505" t="str">
            <v>√</v>
          </cell>
          <cell r="AA505" t="str">
            <v>√</v>
          </cell>
          <cell r="AB505" t="str">
            <v>√</v>
          </cell>
          <cell r="AC505" t="str">
            <v>√</v>
          </cell>
        </row>
        <row r="505">
          <cell r="AE505" t="str">
            <v>◇</v>
          </cell>
          <cell r="AF505" t="str">
            <v>√</v>
          </cell>
          <cell r="AG505" t="str">
            <v>√</v>
          </cell>
          <cell r="AH505" t="str">
            <v>√</v>
          </cell>
          <cell r="AI505" t="str">
            <v>√</v>
          </cell>
        </row>
        <row r="506">
          <cell r="E506" t="str">
            <v>加班</v>
          </cell>
        </row>
        <row r="507">
          <cell r="B507">
            <v>564</v>
          </cell>
          <cell r="C507" t="str">
            <v>SON TOENG</v>
          </cell>
          <cell r="D507">
            <v>44139</v>
          </cell>
          <cell r="E507" t="str">
            <v>上午</v>
          </cell>
          <cell r="F507" t="str">
            <v>√</v>
          </cell>
          <cell r="G507" t="str">
            <v>√</v>
          </cell>
          <cell r="H507" t="str">
            <v>√</v>
          </cell>
        </row>
        <row r="507">
          <cell r="J507" t="str">
            <v>√</v>
          </cell>
          <cell r="K507" t="str">
            <v>√</v>
          </cell>
          <cell r="L507" t="str">
            <v>√</v>
          </cell>
          <cell r="M507" t="str">
            <v>√</v>
          </cell>
          <cell r="N507" t="str">
            <v>√</v>
          </cell>
          <cell r="O507" t="str">
            <v>√</v>
          </cell>
        </row>
        <row r="507">
          <cell r="Q507" t="str">
            <v>Ο</v>
          </cell>
          <cell r="R507" t="str">
            <v>√</v>
          </cell>
          <cell r="S507" t="str">
            <v>2.①</v>
          </cell>
          <cell r="T507" t="str">
            <v>√</v>
          </cell>
          <cell r="U507" t="str">
            <v>√</v>
          </cell>
          <cell r="V507" t="str">
            <v>◇</v>
          </cell>
        </row>
        <row r="507">
          <cell r="X507" t="str">
            <v>√</v>
          </cell>
          <cell r="Y507" t="str">
            <v>√</v>
          </cell>
          <cell r="Z507" t="str">
            <v>√</v>
          </cell>
          <cell r="AA507" t="str">
            <v>√</v>
          </cell>
          <cell r="AB507" t="str">
            <v>√</v>
          </cell>
          <cell r="AC507" t="str">
            <v>√</v>
          </cell>
        </row>
        <row r="507">
          <cell r="AE507" t="str">
            <v>◇</v>
          </cell>
          <cell r="AF507" t="str">
            <v>√</v>
          </cell>
          <cell r="AG507" t="str">
            <v>√</v>
          </cell>
          <cell r="AH507" t="str">
            <v>√</v>
          </cell>
          <cell r="AI507" t="str">
            <v>√</v>
          </cell>
        </row>
        <row r="507">
          <cell r="AK507">
            <v>22</v>
          </cell>
          <cell r="AL507">
            <v>0</v>
          </cell>
          <cell r="AM507">
            <v>0</v>
          </cell>
          <cell r="AN507">
            <v>0</v>
          </cell>
          <cell r="AO507">
            <v>2</v>
          </cell>
        </row>
        <row r="508">
          <cell r="E508" t="str">
            <v>下午</v>
          </cell>
          <cell r="F508" t="str">
            <v>√</v>
          </cell>
          <cell r="G508" t="str">
            <v>√</v>
          </cell>
          <cell r="H508" t="str">
            <v>√</v>
          </cell>
        </row>
        <row r="508">
          <cell r="J508" t="str">
            <v>√</v>
          </cell>
          <cell r="K508" t="str">
            <v>√</v>
          </cell>
          <cell r="L508" t="str">
            <v>√</v>
          </cell>
          <cell r="M508" t="str">
            <v>√</v>
          </cell>
          <cell r="N508" t="str">
            <v>√</v>
          </cell>
          <cell r="O508" t="str">
            <v>√</v>
          </cell>
        </row>
        <row r="508">
          <cell r="Q508" t="str">
            <v>Ο</v>
          </cell>
          <cell r="R508" t="str">
            <v>√</v>
          </cell>
          <cell r="S508" t="str">
            <v>2.①</v>
          </cell>
          <cell r="T508" t="str">
            <v>√</v>
          </cell>
          <cell r="U508" t="str">
            <v>√</v>
          </cell>
          <cell r="V508" t="str">
            <v>◇</v>
          </cell>
        </row>
        <row r="508">
          <cell r="X508" t="str">
            <v>√</v>
          </cell>
          <cell r="Y508" t="str">
            <v>√</v>
          </cell>
          <cell r="Z508" t="str">
            <v>√</v>
          </cell>
          <cell r="AA508" t="str">
            <v>√</v>
          </cell>
          <cell r="AB508" t="str">
            <v>√</v>
          </cell>
          <cell r="AC508" t="str">
            <v>√</v>
          </cell>
        </row>
        <row r="508">
          <cell r="AE508" t="str">
            <v>◇</v>
          </cell>
          <cell r="AF508" t="str">
            <v>√</v>
          </cell>
          <cell r="AG508" t="str">
            <v>√</v>
          </cell>
          <cell r="AH508" t="str">
            <v>√</v>
          </cell>
          <cell r="AI508" t="str">
            <v>√</v>
          </cell>
        </row>
        <row r="509">
          <cell r="E509" t="str">
            <v>加班</v>
          </cell>
        </row>
        <row r="510">
          <cell r="B510">
            <v>602</v>
          </cell>
          <cell r="C510" t="str">
            <v>KHLORK PHERORTH</v>
          </cell>
          <cell r="D510">
            <v>44167</v>
          </cell>
          <cell r="E510" t="str">
            <v>上午</v>
          </cell>
          <cell r="F510" t="str">
            <v>√</v>
          </cell>
          <cell r="G510" t="str">
            <v>√</v>
          </cell>
          <cell r="H510" t="str">
            <v>√</v>
          </cell>
        </row>
        <row r="510">
          <cell r="J510" t="str">
            <v>√</v>
          </cell>
          <cell r="K510" t="str">
            <v>√</v>
          </cell>
          <cell r="L510" t="str">
            <v>√</v>
          </cell>
          <cell r="M510" t="str">
            <v>√</v>
          </cell>
          <cell r="N510" t="str">
            <v>Δ</v>
          </cell>
          <cell r="O510" t="str">
            <v>√</v>
          </cell>
        </row>
        <row r="510">
          <cell r="Q510" t="str">
            <v>Ο</v>
          </cell>
          <cell r="R510" t="str">
            <v>√</v>
          </cell>
          <cell r="S510" t="str">
            <v>√</v>
          </cell>
          <cell r="T510" t="str">
            <v>√</v>
          </cell>
          <cell r="U510" t="str">
            <v>◇</v>
          </cell>
          <cell r="V510" t="str">
            <v>◇</v>
          </cell>
        </row>
        <row r="510">
          <cell r="X510" t="str">
            <v>◇</v>
          </cell>
          <cell r="Y510" t="str">
            <v>◇</v>
          </cell>
          <cell r="Z510" t="str">
            <v>◇</v>
          </cell>
          <cell r="AA510" t="str">
            <v>◇</v>
          </cell>
          <cell r="AB510" t="str">
            <v>◇</v>
          </cell>
          <cell r="AC510" t="str">
            <v>√</v>
          </cell>
        </row>
        <row r="510">
          <cell r="AE510" t="str">
            <v>◇</v>
          </cell>
          <cell r="AF510" t="str">
            <v>×</v>
          </cell>
          <cell r="AG510" t="str">
            <v>×</v>
          </cell>
          <cell r="AH510" t="str">
            <v>√</v>
          </cell>
          <cell r="AI510" t="str">
            <v>√</v>
          </cell>
        </row>
        <row r="510">
          <cell r="AK510">
            <v>13.5</v>
          </cell>
          <cell r="AL510">
            <v>0</v>
          </cell>
          <cell r="AM510">
            <v>1.5</v>
          </cell>
          <cell r="AN510">
            <v>0</v>
          </cell>
          <cell r="AO510">
            <v>8</v>
          </cell>
        </row>
        <row r="511">
          <cell r="E511" t="str">
            <v>下午</v>
          </cell>
          <cell r="F511" t="str">
            <v>√</v>
          </cell>
          <cell r="G511" t="str">
            <v>√</v>
          </cell>
          <cell r="H511" t="str">
            <v>√</v>
          </cell>
        </row>
        <row r="511">
          <cell r="J511" t="str">
            <v>√</v>
          </cell>
          <cell r="K511" t="str">
            <v>√</v>
          </cell>
          <cell r="L511" t="str">
            <v>Δ</v>
          </cell>
          <cell r="M511" t="str">
            <v>√</v>
          </cell>
          <cell r="N511" t="str">
            <v>Δ</v>
          </cell>
          <cell r="O511" t="str">
            <v>√</v>
          </cell>
        </row>
        <row r="511">
          <cell r="Q511" t="str">
            <v>Ο</v>
          </cell>
          <cell r="R511" t="str">
            <v>√</v>
          </cell>
          <cell r="S511" t="str">
            <v>√</v>
          </cell>
          <cell r="T511" t="str">
            <v>√</v>
          </cell>
          <cell r="U511" t="str">
            <v>◇</v>
          </cell>
          <cell r="V511" t="str">
            <v>◇</v>
          </cell>
        </row>
        <row r="511">
          <cell r="X511" t="str">
            <v>◇</v>
          </cell>
          <cell r="Y511" t="str">
            <v>◇</v>
          </cell>
          <cell r="Z511" t="str">
            <v>◇</v>
          </cell>
          <cell r="AA511" t="str">
            <v>◇</v>
          </cell>
          <cell r="AB511" t="str">
            <v>◇</v>
          </cell>
          <cell r="AC511" t="str">
            <v>√</v>
          </cell>
        </row>
        <row r="511">
          <cell r="AE511" t="str">
            <v>◇</v>
          </cell>
          <cell r="AF511" t="str">
            <v>×</v>
          </cell>
          <cell r="AG511" t="str">
            <v>×</v>
          </cell>
          <cell r="AH511" t="str">
            <v>√</v>
          </cell>
          <cell r="AI511" t="str">
            <v>√</v>
          </cell>
        </row>
        <row r="512">
          <cell r="E512" t="str">
            <v>加班</v>
          </cell>
        </row>
        <row r="513">
          <cell r="B513">
            <v>624</v>
          </cell>
          <cell r="C513" t="str">
            <v>CHHORM SIVET</v>
          </cell>
          <cell r="D513">
            <v>44173</v>
          </cell>
          <cell r="E513" t="str">
            <v>上午</v>
          </cell>
          <cell r="F513" t="str">
            <v>√</v>
          </cell>
          <cell r="G513" t="str">
            <v>√</v>
          </cell>
          <cell r="H513" t="str">
            <v>√</v>
          </cell>
        </row>
        <row r="513">
          <cell r="J513" t="str">
            <v>√</v>
          </cell>
          <cell r="K513" t="str">
            <v>√</v>
          </cell>
          <cell r="L513" t="str">
            <v>√</v>
          </cell>
          <cell r="M513" t="str">
            <v>√</v>
          </cell>
          <cell r="N513" t="str">
            <v>√</v>
          </cell>
          <cell r="O513" t="str">
            <v>√</v>
          </cell>
        </row>
        <row r="513">
          <cell r="Q513" t="str">
            <v>Ο</v>
          </cell>
          <cell r="R513" t="str">
            <v>√</v>
          </cell>
          <cell r="S513" t="str">
            <v>√</v>
          </cell>
          <cell r="T513" t="str">
            <v>√</v>
          </cell>
          <cell r="U513" t="str">
            <v>√</v>
          </cell>
          <cell r="V513" t="str">
            <v>◇</v>
          </cell>
        </row>
        <row r="513">
          <cell r="X513" t="str">
            <v>√</v>
          </cell>
          <cell r="Y513" t="str">
            <v>√</v>
          </cell>
          <cell r="Z513" t="str">
            <v>√</v>
          </cell>
          <cell r="AA513" t="str">
            <v>√</v>
          </cell>
          <cell r="AB513" t="str">
            <v>√</v>
          </cell>
          <cell r="AC513" t="str">
            <v>√</v>
          </cell>
        </row>
        <row r="513">
          <cell r="AE513" t="str">
            <v>◇</v>
          </cell>
          <cell r="AF513" t="str">
            <v>√</v>
          </cell>
          <cell r="AG513" t="str">
            <v>√</v>
          </cell>
          <cell r="AH513" t="str">
            <v>√</v>
          </cell>
          <cell r="AI513" t="str">
            <v>√</v>
          </cell>
        </row>
        <row r="513">
          <cell r="AK513">
            <v>23</v>
          </cell>
          <cell r="AL513">
            <v>0</v>
          </cell>
          <cell r="AM513">
            <v>0</v>
          </cell>
          <cell r="AN513">
            <v>0</v>
          </cell>
          <cell r="AO513">
            <v>2</v>
          </cell>
        </row>
        <row r="514">
          <cell r="E514" t="str">
            <v>下午</v>
          </cell>
          <cell r="F514" t="str">
            <v>√</v>
          </cell>
          <cell r="G514" t="str">
            <v>√</v>
          </cell>
          <cell r="H514" t="str">
            <v>√</v>
          </cell>
        </row>
        <row r="514">
          <cell r="J514" t="str">
            <v>√</v>
          </cell>
          <cell r="K514" t="str">
            <v>√</v>
          </cell>
          <cell r="L514" t="str">
            <v>√</v>
          </cell>
          <cell r="M514" t="str">
            <v>√</v>
          </cell>
          <cell r="N514" t="str">
            <v>√</v>
          </cell>
          <cell r="O514" t="str">
            <v>√</v>
          </cell>
        </row>
        <row r="514">
          <cell r="Q514" t="str">
            <v>Ο</v>
          </cell>
          <cell r="R514" t="str">
            <v>√</v>
          </cell>
          <cell r="S514" t="str">
            <v>√</v>
          </cell>
          <cell r="T514" t="str">
            <v>√</v>
          </cell>
          <cell r="U514" t="str">
            <v>√</v>
          </cell>
          <cell r="V514" t="str">
            <v>◇</v>
          </cell>
        </row>
        <row r="514">
          <cell r="X514" t="str">
            <v>√</v>
          </cell>
          <cell r="Y514" t="str">
            <v>√</v>
          </cell>
          <cell r="Z514" t="str">
            <v>√</v>
          </cell>
          <cell r="AA514" t="str">
            <v>√</v>
          </cell>
          <cell r="AB514" t="str">
            <v>√</v>
          </cell>
          <cell r="AC514" t="str">
            <v>√</v>
          </cell>
        </row>
        <row r="514">
          <cell r="AE514" t="str">
            <v>◇</v>
          </cell>
          <cell r="AF514" t="str">
            <v>√</v>
          </cell>
          <cell r="AG514" t="str">
            <v>√</v>
          </cell>
          <cell r="AH514" t="str">
            <v>√</v>
          </cell>
          <cell r="AI514" t="str">
            <v>√</v>
          </cell>
        </row>
        <row r="515">
          <cell r="E515" t="str">
            <v>加班</v>
          </cell>
        </row>
        <row r="516">
          <cell r="B516">
            <v>640</v>
          </cell>
          <cell r="C516" t="str">
            <v>PRUM DANY</v>
          </cell>
          <cell r="D516">
            <v>44186</v>
          </cell>
          <cell r="E516" t="str">
            <v>上午</v>
          </cell>
          <cell r="F516" t="str">
            <v>√</v>
          </cell>
          <cell r="G516" t="str">
            <v>√</v>
          </cell>
          <cell r="H516" t="str">
            <v>√</v>
          </cell>
        </row>
        <row r="516">
          <cell r="J516" t="str">
            <v>√</v>
          </cell>
          <cell r="K516" t="str">
            <v>√</v>
          </cell>
          <cell r="L516" t="str">
            <v>√</v>
          </cell>
          <cell r="M516" t="str">
            <v>√</v>
          </cell>
          <cell r="N516" t="str">
            <v>√</v>
          </cell>
          <cell r="O516" t="str">
            <v>√</v>
          </cell>
        </row>
        <row r="516">
          <cell r="Q516" t="str">
            <v>Ο</v>
          </cell>
          <cell r="R516" t="str">
            <v>√</v>
          </cell>
          <cell r="S516" t="str">
            <v>√</v>
          </cell>
          <cell r="T516" t="str">
            <v>√</v>
          </cell>
          <cell r="U516" t="str">
            <v>√</v>
          </cell>
          <cell r="V516" t="str">
            <v>◇</v>
          </cell>
        </row>
        <row r="516">
          <cell r="X516" t="str">
            <v>√</v>
          </cell>
          <cell r="Y516" t="str">
            <v>Δ</v>
          </cell>
          <cell r="Z516" t="str">
            <v>√</v>
          </cell>
          <cell r="AA516" t="str">
            <v>√</v>
          </cell>
          <cell r="AB516" t="str">
            <v>√</v>
          </cell>
          <cell r="AC516" t="str">
            <v>√</v>
          </cell>
        </row>
        <row r="516">
          <cell r="AE516" t="str">
            <v>√</v>
          </cell>
          <cell r="AF516" t="str">
            <v>√</v>
          </cell>
          <cell r="AG516" t="str">
            <v>√</v>
          </cell>
          <cell r="AH516" t="str">
            <v>√</v>
          </cell>
          <cell r="AI516" t="str">
            <v>√</v>
          </cell>
        </row>
        <row r="516">
          <cell r="AK516">
            <v>23</v>
          </cell>
          <cell r="AL516">
            <v>0</v>
          </cell>
          <cell r="AM516">
            <v>1</v>
          </cell>
          <cell r="AN516">
            <v>0</v>
          </cell>
          <cell r="AO516">
            <v>1</v>
          </cell>
        </row>
        <row r="517">
          <cell r="E517" t="str">
            <v>下午</v>
          </cell>
          <cell r="F517" t="str">
            <v>√</v>
          </cell>
          <cell r="G517" t="str">
            <v>Δ</v>
          </cell>
          <cell r="H517" t="str">
            <v>√</v>
          </cell>
        </row>
        <row r="517">
          <cell r="J517" t="str">
            <v>√</v>
          </cell>
          <cell r="K517" t="str">
            <v>√</v>
          </cell>
          <cell r="L517" t="str">
            <v>√</v>
          </cell>
          <cell r="M517" t="str">
            <v>√</v>
          </cell>
          <cell r="N517" t="str">
            <v>√</v>
          </cell>
          <cell r="O517" t="str">
            <v>√</v>
          </cell>
        </row>
        <row r="517">
          <cell r="Q517" t="str">
            <v>Ο</v>
          </cell>
          <cell r="R517" t="str">
            <v>√</v>
          </cell>
          <cell r="S517" t="str">
            <v>√</v>
          </cell>
          <cell r="T517" t="str">
            <v>√</v>
          </cell>
          <cell r="U517" t="str">
            <v>√</v>
          </cell>
          <cell r="V517" t="str">
            <v>◇</v>
          </cell>
        </row>
        <row r="517">
          <cell r="X517" t="str">
            <v>√</v>
          </cell>
          <cell r="Y517" t="str">
            <v>√</v>
          </cell>
          <cell r="Z517" t="str">
            <v>√</v>
          </cell>
          <cell r="AA517" t="str">
            <v>√</v>
          </cell>
          <cell r="AB517" t="str">
            <v>√</v>
          </cell>
          <cell r="AC517" t="str">
            <v>√</v>
          </cell>
        </row>
        <row r="517">
          <cell r="AE517" t="str">
            <v>√</v>
          </cell>
          <cell r="AF517" t="str">
            <v>√</v>
          </cell>
          <cell r="AG517" t="str">
            <v>√</v>
          </cell>
          <cell r="AH517" t="str">
            <v>√</v>
          </cell>
          <cell r="AI517" t="str">
            <v>√</v>
          </cell>
        </row>
        <row r="518">
          <cell r="E518" t="str">
            <v>加班</v>
          </cell>
        </row>
        <row r="519">
          <cell r="B519">
            <v>710</v>
          </cell>
          <cell r="C519" t="str">
            <v>HY KUM</v>
          </cell>
          <cell r="D519">
            <v>44214</v>
          </cell>
          <cell r="E519" t="str">
            <v>上午</v>
          </cell>
          <cell r="F519" t="str">
            <v>√</v>
          </cell>
          <cell r="G519" t="str">
            <v>√</v>
          </cell>
          <cell r="H519" t="str">
            <v>√</v>
          </cell>
        </row>
        <row r="519">
          <cell r="J519" t="str">
            <v>√</v>
          </cell>
          <cell r="K519" t="str">
            <v>√</v>
          </cell>
          <cell r="L519" t="str">
            <v>√</v>
          </cell>
          <cell r="M519" t="str">
            <v>√</v>
          </cell>
          <cell r="N519" t="str">
            <v>√</v>
          </cell>
          <cell r="O519" t="str">
            <v>√</v>
          </cell>
        </row>
        <row r="519">
          <cell r="Q519" t="str">
            <v>Ο</v>
          </cell>
          <cell r="R519" t="str">
            <v>√</v>
          </cell>
          <cell r="S519" t="str">
            <v>√</v>
          </cell>
          <cell r="T519" t="str">
            <v>√</v>
          </cell>
          <cell r="U519" t="str">
            <v>√</v>
          </cell>
          <cell r="V519" t="str">
            <v>◇</v>
          </cell>
        </row>
        <row r="519">
          <cell r="X519" t="str">
            <v>◇</v>
          </cell>
          <cell r="Y519" t="str">
            <v>√</v>
          </cell>
          <cell r="Z519" t="str">
            <v>√</v>
          </cell>
          <cell r="AA519" t="str">
            <v>√</v>
          </cell>
          <cell r="AB519" t="str">
            <v>√</v>
          </cell>
          <cell r="AC519" t="str">
            <v>√</v>
          </cell>
        </row>
        <row r="519">
          <cell r="AE519" t="str">
            <v>◇</v>
          </cell>
          <cell r="AF519" t="str">
            <v>√</v>
          </cell>
          <cell r="AG519" t="str">
            <v>√</v>
          </cell>
          <cell r="AH519" t="str">
            <v>√</v>
          </cell>
          <cell r="AI519" t="str">
            <v>√</v>
          </cell>
        </row>
        <row r="519">
          <cell r="AK519">
            <v>22</v>
          </cell>
          <cell r="AL519">
            <v>0</v>
          </cell>
          <cell r="AM519">
            <v>0</v>
          </cell>
          <cell r="AN519">
            <v>0</v>
          </cell>
          <cell r="AO519">
            <v>3</v>
          </cell>
        </row>
        <row r="520">
          <cell r="E520" t="str">
            <v>下午</v>
          </cell>
          <cell r="F520" t="str">
            <v>√</v>
          </cell>
          <cell r="G520" t="str">
            <v>√</v>
          </cell>
          <cell r="H520" t="str">
            <v>√</v>
          </cell>
        </row>
        <row r="520">
          <cell r="J520" t="str">
            <v>√</v>
          </cell>
          <cell r="K520" t="str">
            <v>√</v>
          </cell>
          <cell r="L520" t="str">
            <v>√</v>
          </cell>
          <cell r="M520" t="str">
            <v>√</v>
          </cell>
          <cell r="N520" t="str">
            <v>√</v>
          </cell>
          <cell r="O520" t="str">
            <v>√</v>
          </cell>
        </row>
        <row r="520">
          <cell r="Q520" t="str">
            <v>Ο</v>
          </cell>
          <cell r="R520" t="str">
            <v>√</v>
          </cell>
          <cell r="S520" t="str">
            <v>√</v>
          </cell>
          <cell r="T520" t="str">
            <v>√</v>
          </cell>
          <cell r="U520" t="str">
            <v>√</v>
          </cell>
          <cell r="V520" t="str">
            <v>◇</v>
          </cell>
        </row>
        <row r="520">
          <cell r="X520" t="str">
            <v>◇</v>
          </cell>
          <cell r="Y520" t="str">
            <v>√</v>
          </cell>
          <cell r="Z520" t="str">
            <v>√</v>
          </cell>
          <cell r="AA520" t="str">
            <v>√</v>
          </cell>
          <cell r="AB520" t="str">
            <v>√</v>
          </cell>
          <cell r="AC520" t="str">
            <v>√</v>
          </cell>
        </row>
        <row r="520">
          <cell r="AE520" t="str">
            <v>◇</v>
          </cell>
          <cell r="AF520" t="str">
            <v>√</v>
          </cell>
          <cell r="AG520" t="str">
            <v>√</v>
          </cell>
          <cell r="AH520" t="str">
            <v>√</v>
          </cell>
          <cell r="AI520" t="str">
            <v>√</v>
          </cell>
        </row>
        <row r="521">
          <cell r="E521" t="str">
            <v>加班</v>
          </cell>
        </row>
        <row r="522">
          <cell r="B522">
            <v>702</v>
          </cell>
          <cell r="C522" t="str">
            <v>KHORN REAKSA</v>
          </cell>
          <cell r="D522">
            <v>44214</v>
          </cell>
          <cell r="E522" t="str">
            <v>上午</v>
          </cell>
          <cell r="F522" t="str">
            <v>√</v>
          </cell>
          <cell r="G522" t="str">
            <v>√</v>
          </cell>
          <cell r="H522" t="str">
            <v>√</v>
          </cell>
        </row>
        <row r="522">
          <cell r="J522" t="str">
            <v>√</v>
          </cell>
          <cell r="K522" t="str">
            <v>√</v>
          </cell>
          <cell r="L522" t="str">
            <v>√</v>
          </cell>
          <cell r="M522" t="str">
            <v>√</v>
          </cell>
          <cell r="N522" t="str">
            <v>√</v>
          </cell>
          <cell r="O522" t="str">
            <v>√</v>
          </cell>
        </row>
        <row r="522">
          <cell r="Q522" t="str">
            <v>×</v>
          </cell>
          <cell r="R522" t="str">
            <v>√</v>
          </cell>
          <cell r="S522" t="str">
            <v>√</v>
          </cell>
          <cell r="T522" t="str">
            <v>√</v>
          </cell>
          <cell r="U522" t="str">
            <v>√</v>
          </cell>
          <cell r="V522" t="str">
            <v>√</v>
          </cell>
        </row>
        <row r="522">
          <cell r="X522" t="str">
            <v>√</v>
          </cell>
          <cell r="Y522" t="str">
            <v>√</v>
          </cell>
          <cell r="Z522" t="str">
            <v>√</v>
          </cell>
          <cell r="AA522" t="str">
            <v>√</v>
          </cell>
          <cell r="AB522" t="str">
            <v>√</v>
          </cell>
          <cell r="AC522" t="str">
            <v>√</v>
          </cell>
        </row>
        <row r="522">
          <cell r="AE522" t="str">
            <v>◇</v>
          </cell>
          <cell r="AF522" t="str">
            <v>2.①</v>
          </cell>
          <cell r="AG522" t="str">
            <v>√</v>
          </cell>
          <cell r="AH522" t="str">
            <v>√</v>
          </cell>
          <cell r="AI522" t="str">
            <v>√</v>
          </cell>
        </row>
        <row r="522">
          <cell r="AK522">
            <v>23</v>
          </cell>
          <cell r="AL522">
            <v>0</v>
          </cell>
          <cell r="AM522">
            <v>0</v>
          </cell>
          <cell r="AN522">
            <v>0</v>
          </cell>
          <cell r="AO522">
            <v>1</v>
          </cell>
        </row>
        <row r="523">
          <cell r="E523" t="str">
            <v>下午</v>
          </cell>
          <cell r="F523" t="str">
            <v>√</v>
          </cell>
          <cell r="G523" t="str">
            <v>√</v>
          </cell>
          <cell r="H523" t="str">
            <v>√</v>
          </cell>
        </row>
        <row r="523">
          <cell r="J523" t="str">
            <v>√</v>
          </cell>
          <cell r="K523" t="str">
            <v>√</v>
          </cell>
          <cell r="L523" t="str">
            <v>√</v>
          </cell>
          <cell r="M523" t="str">
            <v>√</v>
          </cell>
          <cell r="N523" t="str">
            <v>√</v>
          </cell>
          <cell r="O523" t="str">
            <v>√</v>
          </cell>
        </row>
        <row r="523">
          <cell r="Q523" t="str">
            <v>×</v>
          </cell>
          <cell r="R523" t="str">
            <v>√</v>
          </cell>
          <cell r="S523" t="str">
            <v>√</v>
          </cell>
          <cell r="T523" t="str">
            <v>√</v>
          </cell>
          <cell r="U523" t="str">
            <v>√</v>
          </cell>
          <cell r="V523" t="str">
            <v>√</v>
          </cell>
        </row>
        <row r="523">
          <cell r="X523" t="str">
            <v>√</v>
          </cell>
          <cell r="Y523" t="str">
            <v>√</v>
          </cell>
          <cell r="Z523" t="str">
            <v>√</v>
          </cell>
          <cell r="AA523" t="str">
            <v>√</v>
          </cell>
          <cell r="AB523" t="str">
            <v>√</v>
          </cell>
          <cell r="AC523" t="str">
            <v>√</v>
          </cell>
        </row>
        <row r="523">
          <cell r="AE523" t="str">
            <v>◇</v>
          </cell>
          <cell r="AF523" t="str">
            <v>2.①</v>
          </cell>
          <cell r="AG523" t="str">
            <v>√</v>
          </cell>
          <cell r="AH523" t="str">
            <v>√</v>
          </cell>
          <cell r="AI523" t="str">
            <v>√</v>
          </cell>
        </row>
        <row r="524">
          <cell r="E524" t="str">
            <v>加班</v>
          </cell>
        </row>
        <row r="525">
          <cell r="B525">
            <v>748</v>
          </cell>
          <cell r="C525" t="str">
            <v>IN SOPHAI</v>
          </cell>
          <cell r="D525">
            <v>44272</v>
          </cell>
          <cell r="E525" t="str">
            <v>上午</v>
          </cell>
          <cell r="F525" t="str">
            <v>√</v>
          </cell>
          <cell r="G525" t="str">
            <v>√</v>
          </cell>
          <cell r="H525" t="str">
            <v>√</v>
          </cell>
        </row>
        <row r="525">
          <cell r="J525" t="str">
            <v>√</v>
          </cell>
          <cell r="K525" t="str">
            <v>√</v>
          </cell>
          <cell r="L525" t="str">
            <v>√</v>
          </cell>
          <cell r="M525" t="str">
            <v>√</v>
          </cell>
          <cell r="N525" t="str">
            <v>√</v>
          </cell>
          <cell r="O525" t="str">
            <v>√</v>
          </cell>
        </row>
        <row r="525">
          <cell r="Q525" t="str">
            <v>Ο</v>
          </cell>
          <cell r="R525" t="str">
            <v>√</v>
          </cell>
          <cell r="S525" t="str">
            <v>√</v>
          </cell>
          <cell r="T525" t="str">
            <v>√</v>
          </cell>
          <cell r="U525" t="str">
            <v>√</v>
          </cell>
          <cell r="V525" t="str">
            <v>◇</v>
          </cell>
        </row>
        <row r="525">
          <cell r="X525" t="str">
            <v>√</v>
          </cell>
          <cell r="Y525" t="str">
            <v>√</v>
          </cell>
          <cell r="Z525" t="str">
            <v>√</v>
          </cell>
          <cell r="AA525" t="str">
            <v>√</v>
          </cell>
          <cell r="AB525" t="str">
            <v>√</v>
          </cell>
          <cell r="AC525" t="str">
            <v>√</v>
          </cell>
        </row>
        <row r="525">
          <cell r="AE525" t="str">
            <v>◇</v>
          </cell>
          <cell r="AF525" t="str">
            <v>√</v>
          </cell>
          <cell r="AG525" t="str">
            <v>√</v>
          </cell>
          <cell r="AH525" t="str">
            <v>√</v>
          </cell>
          <cell r="AI525" t="str">
            <v>√</v>
          </cell>
        </row>
        <row r="525">
          <cell r="AK525">
            <v>23</v>
          </cell>
          <cell r="AL525">
            <v>0</v>
          </cell>
          <cell r="AM525">
            <v>0</v>
          </cell>
          <cell r="AN525">
            <v>0</v>
          </cell>
          <cell r="AO525">
            <v>2</v>
          </cell>
        </row>
        <row r="526">
          <cell r="E526" t="str">
            <v>下午</v>
          </cell>
          <cell r="F526" t="str">
            <v>√</v>
          </cell>
          <cell r="G526" t="str">
            <v>√</v>
          </cell>
          <cell r="H526" t="str">
            <v>√</v>
          </cell>
        </row>
        <row r="526">
          <cell r="J526" t="str">
            <v>√</v>
          </cell>
          <cell r="K526" t="str">
            <v>√</v>
          </cell>
          <cell r="L526" t="str">
            <v>√</v>
          </cell>
          <cell r="M526" t="str">
            <v>√</v>
          </cell>
          <cell r="N526" t="str">
            <v>√</v>
          </cell>
          <cell r="O526" t="str">
            <v>√</v>
          </cell>
        </row>
        <row r="526">
          <cell r="Q526" t="str">
            <v>Ο</v>
          </cell>
          <cell r="R526" t="str">
            <v>√</v>
          </cell>
          <cell r="S526" t="str">
            <v>√</v>
          </cell>
          <cell r="T526" t="str">
            <v>√</v>
          </cell>
          <cell r="U526" t="str">
            <v>√</v>
          </cell>
          <cell r="V526" t="str">
            <v>◇</v>
          </cell>
        </row>
        <row r="526">
          <cell r="X526" t="str">
            <v>√</v>
          </cell>
          <cell r="Y526" t="str">
            <v>√</v>
          </cell>
          <cell r="Z526" t="str">
            <v>√</v>
          </cell>
          <cell r="AA526" t="str">
            <v>√</v>
          </cell>
          <cell r="AB526" t="str">
            <v>√</v>
          </cell>
          <cell r="AC526" t="str">
            <v>√</v>
          </cell>
        </row>
        <row r="526">
          <cell r="AE526" t="str">
            <v>◇</v>
          </cell>
          <cell r="AF526" t="str">
            <v>√</v>
          </cell>
          <cell r="AG526" t="str">
            <v>√</v>
          </cell>
          <cell r="AH526" t="str">
            <v>√</v>
          </cell>
          <cell r="AI526" t="str">
            <v>√</v>
          </cell>
        </row>
        <row r="527">
          <cell r="E527" t="str">
            <v>加班</v>
          </cell>
        </row>
        <row r="528">
          <cell r="B528">
            <v>747</v>
          </cell>
          <cell r="C528" t="str">
            <v>VAN VISA</v>
          </cell>
          <cell r="D528">
            <v>44277</v>
          </cell>
          <cell r="E528" t="str">
            <v>上午</v>
          </cell>
          <cell r="F528" t="str">
            <v>√</v>
          </cell>
          <cell r="G528" t="str">
            <v>√</v>
          </cell>
          <cell r="H528" t="str">
            <v>√</v>
          </cell>
        </row>
        <row r="528">
          <cell r="J528" t="str">
            <v>√</v>
          </cell>
          <cell r="K528" t="str">
            <v>√</v>
          </cell>
          <cell r="L528" t="str">
            <v>√</v>
          </cell>
          <cell r="M528" t="str">
            <v>√</v>
          </cell>
          <cell r="N528" t="str">
            <v>√</v>
          </cell>
          <cell r="O528" t="str">
            <v>√</v>
          </cell>
        </row>
        <row r="528">
          <cell r="Q528" t="str">
            <v>Ο</v>
          </cell>
          <cell r="R528" t="str">
            <v>√</v>
          </cell>
          <cell r="S528" t="str">
            <v>√</v>
          </cell>
          <cell r="T528" t="str">
            <v>√</v>
          </cell>
          <cell r="U528" t="str">
            <v>√</v>
          </cell>
          <cell r="V528" t="str">
            <v>◇</v>
          </cell>
        </row>
        <row r="528">
          <cell r="X528" t="str">
            <v>√</v>
          </cell>
          <cell r="Y528" t="str">
            <v>√</v>
          </cell>
          <cell r="Z528" t="str">
            <v>√</v>
          </cell>
          <cell r="AA528" t="str">
            <v>√</v>
          </cell>
          <cell r="AB528" t="str">
            <v>√</v>
          </cell>
          <cell r="AC528" t="str">
            <v>√</v>
          </cell>
        </row>
        <row r="528">
          <cell r="AE528" t="str">
            <v>◇</v>
          </cell>
          <cell r="AF528" t="str">
            <v>√</v>
          </cell>
          <cell r="AG528" t="str">
            <v>√</v>
          </cell>
          <cell r="AH528" t="str">
            <v>√</v>
          </cell>
          <cell r="AI528" t="str">
            <v>√</v>
          </cell>
        </row>
        <row r="528">
          <cell r="AK528">
            <v>23</v>
          </cell>
          <cell r="AL528">
            <v>0</v>
          </cell>
          <cell r="AM528">
            <v>0</v>
          </cell>
          <cell r="AN528">
            <v>0</v>
          </cell>
          <cell r="AO528">
            <v>2</v>
          </cell>
        </row>
        <row r="529">
          <cell r="E529" t="str">
            <v>下午</v>
          </cell>
          <cell r="F529" t="str">
            <v>√</v>
          </cell>
          <cell r="G529" t="str">
            <v>√</v>
          </cell>
          <cell r="H529" t="str">
            <v>√</v>
          </cell>
        </row>
        <row r="529">
          <cell r="J529" t="str">
            <v>√</v>
          </cell>
          <cell r="K529" t="str">
            <v>√</v>
          </cell>
          <cell r="L529" t="str">
            <v>√</v>
          </cell>
          <cell r="M529" t="str">
            <v>√</v>
          </cell>
          <cell r="N529" t="str">
            <v>√</v>
          </cell>
          <cell r="O529" t="str">
            <v>√</v>
          </cell>
        </row>
        <row r="529">
          <cell r="Q529" t="str">
            <v>Ο</v>
          </cell>
          <cell r="R529" t="str">
            <v>√</v>
          </cell>
          <cell r="S529" t="str">
            <v>√</v>
          </cell>
          <cell r="T529" t="str">
            <v>√</v>
          </cell>
          <cell r="U529" t="str">
            <v>√</v>
          </cell>
          <cell r="V529" t="str">
            <v>◇</v>
          </cell>
        </row>
        <row r="529">
          <cell r="X529" t="str">
            <v>√</v>
          </cell>
          <cell r="Y529" t="str">
            <v>√</v>
          </cell>
          <cell r="Z529" t="str">
            <v>√</v>
          </cell>
          <cell r="AA529" t="str">
            <v>√</v>
          </cell>
          <cell r="AB529" t="str">
            <v>√</v>
          </cell>
          <cell r="AC529" t="str">
            <v>√</v>
          </cell>
        </row>
        <row r="529">
          <cell r="AE529" t="str">
            <v>◇</v>
          </cell>
          <cell r="AF529" t="str">
            <v>√</v>
          </cell>
          <cell r="AG529" t="str">
            <v>√</v>
          </cell>
          <cell r="AH529" t="str">
            <v>√</v>
          </cell>
          <cell r="AI529" t="str">
            <v>√</v>
          </cell>
        </row>
        <row r="530">
          <cell r="E530" t="str">
            <v>加班</v>
          </cell>
        </row>
        <row r="531">
          <cell r="B531">
            <v>856</v>
          </cell>
          <cell r="C531" t="str">
            <v>YEAN SAVEV</v>
          </cell>
          <cell r="D531">
            <v>44306</v>
          </cell>
          <cell r="E531" t="str">
            <v>上午</v>
          </cell>
          <cell r="F531" t="str">
            <v>√</v>
          </cell>
          <cell r="G531" t="str">
            <v>√</v>
          </cell>
          <cell r="H531" t="str">
            <v>√</v>
          </cell>
        </row>
        <row r="531">
          <cell r="J531" t="str">
            <v>√</v>
          </cell>
          <cell r="K531" t="str">
            <v>√</v>
          </cell>
          <cell r="L531" t="str">
            <v>√</v>
          </cell>
          <cell r="M531" t="str">
            <v>√</v>
          </cell>
          <cell r="N531" t="str">
            <v>√</v>
          </cell>
          <cell r="O531" t="str">
            <v>√</v>
          </cell>
        </row>
        <row r="531">
          <cell r="Q531" t="str">
            <v>Ο</v>
          </cell>
          <cell r="R531" t="str">
            <v>√</v>
          </cell>
          <cell r="S531" t="str">
            <v>√</v>
          </cell>
          <cell r="T531" t="str">
            <v>√</v>
          </cell>
          <cell r="U531" t="str">
            <v>√</v>
          </cell>
          <cell r="V531" t="str">
            <v>◇</v>
          </cell>
        </row>
        <row r="531">
          <cell r="X531" t="str">
            <v>◇</v>
          </cell>
          <cell r="Y531" t="str">
            <v>√</v>
          </cell>
          <cell r="Z531" t="str">
            <v>√</v>
          </cell>
        </row>
        <row r="531">
          <cell r="AK531">
            <v>14.75</v>
          </cell>
          <cell r="AL531">
            <v>0</v>
          </cell>
          <cell r="AM531">
            <v>0.25</v>
          </cell>
          <cell r="AN531">
            <v>0</v>
          </cell>
          <cell r="AO531">
            <v>2</v>
          </cell>
        </row>
        <row r="532">
          <cell r="E532" t="str">
            <v>下午</v>
          </cell>
          <cell r="F532" t="str">
            <v>√</v>
          </cell>
          <cell r="G532" t="str">
            <v>√</v>
          </cell>
          <cell r="H532" t="str">
            <v>√</v>
          </cell>
        </row>
        <row r="532">
          <cell r="J532" t="str">
            <v>√</v>
          </cell>
        </row>
        <row r="532">
          <cell r="L532" t="str">
            <v>√</v>
          </cell>
          <cell r="M532" t="str">
            <v>√</v>
          </cell>
          <cell r="N532" t="str">
            <v>√</v>
          </cell>
          <cell r="O532" t="str">
            <v>√</v>
          </cell>
        </row>
        <row r="532">
          <cell r="Q532" t="str">
            <v>Ο</v>
          </cell>
          <cell r="R532" t="str">
            <v>√</v>
          </cell>
          <cell r="S532" t="str">
            <v>√</v>
          </cell>
          <cell r="T532" t="str">
            <v>√</v>
          </cell>
          <cell r="U532" t="str">
            <v>√</v>
          </cell>
          <cell r="V532" t="str">
            <v>◇</v>
          </cell>
        </row>
        <row r="532">
          <cell r="X532" t="str">
            <v>◇</v>
          </cell>
          <cell r="Y532" t="str">
            <v>√</v>
          </cell>
          <cell r="Z532" t="str">
            <v>√</v>
          </cell>
        </row>
        <row r="533">
          <cell r="E533" t="str">
            <v>加班</v>
          </cell>
        </row>
        <row r="534">
          <cell r="B534">
            <v>864</v>
          </cell>
          <cell r="C534" t="str">
            <v>RI CHITA</v>
          </cell>
          <cell r="D534">
            <v>44307</v>
          </cell>
          <cell r="E534" t="str">
            <v>上午</v>
          </cell>
          <cell r="F534" t="str">
            <v>√</v>
          </cell>
          <cell r="G534" t="str">
            <v>√</v>
          </cell>
          <cell r="H534" t="str">
            <v>√</v>
          </cell>
        </row>
        <row r="534">
          <cell r="J534" t="str">
            <v>√</v>
          </cell>
          <cell r="K534" t="str">
            <v>√</v>
          </cell>
          <cell r="L534" t="str">
            <v>√</v>
          </cell>
          <cell r="M534" t="str">
            <v>√</v>
          </cell>
          <cell r="N534" t="str">
            <v>√</v>
          </cell>
          <cell r="O534" t="str">
            <v>√</v>
          </cell>
        </row>
        <row r="534">
          <cell r="Q534" t="str">
            <v>Ο</v>
          </cell>
          <cell r="R534" t="str">
            <v>√</v>
          </cell>
          <cell r="S534" t="str">
            <v>√</v>
          </cell>
          <cell r="T534" t="str">
            <v>√</v>
          </cell>
          <cell r="U534" t="str">
            <v>√</v>
          </cell>
          <cell r="V534" t="str">
            <v>◇</v>
          </cell>
        </row>
        <row r="534">
          <cell r="X534" t="str">
            <v>◇</v>
          </cell>
          <cell r="Y534" t="str">
            <v>√</v>
          </cell>
          <cell r="Z534" t="str">
            <v>√</v>
          </cell>
        </row>
        <row r="534">
          <cell r="AK534">
            <v>15</v>
          </cell>
          <cell r="AL534">
            <v>0</v>
          </cell>
          <cell r="AM534">
            <v>0</v>
          </cell>
          <cell r="AN534">
            <v>0</v>
          </cell>
          <cell r="AO534">
            <v>2</v>
          </cell>
        </row>
        <row r="535">
          <cell r="E535" t="str">
            <v>下午</v>
          </cell>
          <cell r="F535" t="str">
            <v>√</v>
          </cell>
          <cell r="G535" t="str">
            <v>√</v>
          </cell>
          <cell r="H535" t="str">
            <v>√</v>
          </cell>
        </row>
        <row r="535">
          <cell r="J535" t="str">
            <v>√</v>
          </cell>
          <cell r="K535" t="str">
            <v>√</v>
          </cell>
          <cell r="L535" t="str">
            <v>√</v>
          </cell>
          <cell r="M535" t="str">
            <v>√</v>
          </cell>
          <cell r="N535" t="str">
            <v>√</v>
          </cell>
          <cell r="O535" t="str">
            <v>√</v>
          </cell>
        </row>
        <row r="535">
          <cell r="Q535" t="str">
            <v>Ο</v>
          </cell>
          <cell r="R535" t="str">
            <v>√</v>
          </cell>
          <cell r="S535" t="str">
            <v>√</v>
          </cell>
          <cell r="T535" t="str">
            <v>√</v>
          </cell>
          <cell r="U535" t="str">
            <v>√</v>
          </cell>
          <cell r="V535" t="str">
            <v>◇</v>
          </cell>
        </row>
        <row r="535">
          <cell r="X535" t="str">
            <v>◇</v>
          </cell>
          <cell r="Y535" t="str">
            <v>√</v>
          </cell>
          <cell r="Z535" t="str">
            <v>√</v>
          </cell>
        </row>
        <row r="536">
          <cell r="E536" t="str">
            <v>加班</v>
          </cell>
        </row>
        <row r="537">
          <cell r="B537">
            <v>1083</v>
          </cell>
          <cell r="C537" t="str">
            <v>PRUM CHANTHON</v>
          </cell>
          <cell r="D537">
            <v>44417</v>
          </cell>
          <cell r="E537" t="str">
            <v>上午</v>
          </cell>
          <cell r="F537" t="str">
            <v>√</v>
          </cell>
          <cell r="G537" t="str">
            <v>√</v>
          </cell>
          <cell r="H537" t="str">
            <v>Δ</v>
          </cell>
        </row>
        <row r="537">
          <cell r="J537" t="str">
            <v>√</v>
          </cell>
          <cell r="K537" t="str">
            <v>√</v>
          </cell>
          <cell r="L537" t="str">
            <v>√</v>
          </cell>
          <cell r="M537" t="str">
            <v>√</v>
          </cell>
          <cell r="N537" t="str">
            <v>√</v>
          </cell>
          <cell r="O537" t="str">
            <v>√</v>
          </cell>
        </row>
        <row r="537">
          <cell r="Q537" t="str">
            <v>Ο</v>
          </cell>
          <cell r="R537" t="str">
            <v>√</v>
          </cell>
          <cell r="S537" t="str">
            <v>√</v>
          </cell>
          <cell r="T537" t="str">
            <v>√</v>
          </cell>
          <cell r="U537" t="str">
            <v>√</v>
          </cell>
          <cell r="V537" t="str">
            <v>◇</v>
          </cell>
        </row>
        <row r="537">
          <cell r="X537" t="str">
            <v>√</v>
          </cell>
          <cell r="Y537" t="str">
            <v>√</v>
          </cell>
          <cell r="Z537" t="str">
            <v>√</v>
          </cell>
          <cell r="AA537" t="str">
            <v>√</v>
          </cell>
          <cell r="AB537" t="str">
            <v>√</v>
          </cell>
          <cell r="AC537" t="str">
            <v>√</v>
          </cell>
        </row>
        <row r="537">
          <cell r="AE537" t="str">
            <v>◇</v>
          </cell>
          <cell r="AF537" t="str">
            <v>√</v>
          </cell>
          <cell r="AG537" t="str">
            <v>√</v>
          </cell>
          <cell r="AH537" t="str">
            <v>√</v>
          </cell>
          <cell r="AI537" t="str">
            <v>√</v>
          </cell>
        </row>
        <row r="537">
          <cell r="AK537">
            <v>22</v>
          </cell>
          <cell r="AL537">
            <v>0</v>
          </cell>
          <cell r="AM537">
            <v>1</v>
          </cell>
          <cell r="AN537">
            <v>0</v>
          </cell>
          <cell r="AO537">
            <v>2</v>
          </cell>
        </row>
        <row r="538">
          <cell r="E538" t="str">
            <v>下午</v>
          </cell>
          <cell r="F538" t="str">
            <v>√</v>
          </cell>
          <cell r="G538" t="str">
            <v>√</v>
          </cell>
          <cell r="H538" t="str">
            <v>Δ</v>
          </cell>
        </row>
        <row r="538">
          <cell r="J538" t="str">
            <v>√</v>
          </cell>
          <cell r="K538" t="str">
            <v>√</v>
          </cell>
          <cell r="L538" t="str">
            <v>√</v>
          </cell>
          <cell r="M538" t="str">
            <v>√</v>
          </cell>
          <cell r="N538" t="str">
            <v>√</v>
          </cell>
          <cell r="O538" t="str">
            <v>√</v>
          </cell>
        </row>
        <row r="538">
          <cell r="Q538" t="str">
            <v>Ο</v>
          </cell>
          <cell r="R538" t="str">
            <v>√</v>
          </cell>
          <cell r="S538" t="str">
            <v>√</v>
          </cell>
          <cell r="T538" t="str">
            <v>√</v>
          </cell>
          <cell r="U538" t="str">
            <v>√</v>
          </cell>
          <cell r="V538" t="str">
            <v>◇</v>
          </cell>
        </row>
        <row r="538">
          <cell r="X538" t="str">
            <v>√</v>
          </cell>
          <cell r="Y538" t="str">
            <v>√</v>
          </cell>
          <cell r="Z538" t="str">
            <v>√</v>
          </cell>
          <cell r="AA538" t="str">
            <v>√</v>
          </cell>
          <cell r="AB538" t="str">
            <v>√</v>
          </cell>
          <cell r="AC538" t="str">
            <v>√</v>
          </cell>
        </row>
        <row r="538">
          <cell r="AE538" t="str">
            <v>◇</v>
          </cell>
          <cell r="AF538" t="str">
            <v>√</v>
          </cell>
          <cell r="AG538" t="str">
            <v>√</v>
          </cell>
          <cell r="AH538" t="str">
            <v>√</v>
          </cell>
          <cell r="AI538" t="str">
            <v>√</v>
          </cell>
        </row>
        <row r="539">
          <cell r="E539" t="str">
            <v>加班</v>
          </cell>
        </row>
        <row r="540">
          <cell r="B540">
            <v>1172</v>
          </cell>
          <cell r="C540" t="str">
            <v>ROS SOPHAL</v>
          </cell>
          <cell r="D540">
            <v>44431</v>
          </cell>
          <cell r="E540" t="str">
            <v>上午</v>
          </cell>
          <cell r="F540" t="str">
            <v>√</v>
          </cell>
          <cell r="G540" t="str">
            <v>√</v>
          </cell>
          <cell r="H540" t="str">
            <v>√</v>
          </cell>
        </row>
        <row r="540">
          <cell r="J540" t="str">
            <v>√</v>
          </cell>
          <cell r="K540" t="str">
            <v>√</v>
          </cell>
          <cell r="L540" t="str">
            <v>√</v>
          </cell>
          <cell r="M540" t="str">
            <v>√</v>
          </cell>
          <cell r="N540" t="str">
            <v>√</v>
          </cell>
          <cell r="O540" t="str">
            <v>√</v>
          </cell>
        </row>
        <row r="540">
          <cell r="Q540" t="str">
            <v>Ο</v>
          </cell>
          <cell r="R540" t="str">
            <v>√</v>
          </cell>
          <cell r="S540" t="str">
            <v>√</v>
          </cell>
          <cell r="T540" t="str">
            <v>√</v>
          </cell>
          <cell r="U540" t="str">
            <v>√</v>
          </cell>
          <cell r="V540" t="str">
            <v>◇</v>
          </cell>
        </row>
        <row r="540">
          <cell r="X540" t="str">
            <v>√</v>
          </cell>
          <cell r="Y540" t="str">
            <v>√</v>
          </cell>
          <cell r="Z540" t="str">
            <v>√</v>
          </cell>
          <cell r="AA540" t="str">
            <v>√</v>
          </cell>
          <cell r="AB540" t="str">
            <v>√</v>
          </cell>
          <cell r="AC540" t="str">
            <v>√</v>
          </cell>
        </row>
        <row r="540">
          <cell r="AE540" t="str">
            <v>◇</v>
          </cell>
          <cell r="AF540" t="str">
            <v>√</v>
          </cell>
          <cell r="AG540" t="str">
            <v>√</v>
          </cell>
          <cell r="AH540" t="str">
            <v>√</v>
          </cell>
          <cell r="AI540" t="str">
            <v>√</v>
          </cell>
        </row>
        <row r="540">
          <cell r="AK540">
            <v>23</v>
          </cell>
          <cell r="AL540">
            <v>0</v>
          </cell>
          <cell r="AM540">
            <v>0</v>
          </cell>
          <cell r="AN540">
            <v>0</v>
          </cell>
          <cell r="AO540">
            <v>2</v>
          </cell>
        </row>
        <row r="541">
          <cell r="E541" t="str">
            <v>下午</v>
          </cell>
          <cell r="F541" t="str">
            <v>√</v>
          </cell>
          <cell r="G541" t="str">
            <v>√</v>
          </cell>
          <cell r="H541" t="str">
            <v>√</v>
          </cell>
        </row>
        <row r="541">
          <cell r="J541" t="str">
            <v>√</v>
          </cell>
          <cell r="K541" t="str">
            <v>√</v>
          </cell>
          <cell r="L541" t="str">
            <v>√</v>
          </cell>
          <cell r="M541" t="str">
            <v>√</v>
          </cell>
          <cell r="N541" t="str">
            <v>√</v>
          </cell>
          <cell r="O541" t="str">
            <v>√</v>
          </cell>
        </row>
        <row r="541">
          <cell r="Q541" t="str">
            <v>Ο</v>
          </cell>
          <cell r="R541" t="str">
            <v>√</v>
          </cell>
          <cell r="S541" t="str">
            <v>√</v>
          </cell>
          <cell r="T541" t="str">
            <v>√</v>
          </cell>
          <cell r="U541" t="str">
            <v>√</v>
          </cell>
          <cell r="V541" t="str">
            <v>◇</v>
          </cell>
        </row>
        <row r="541">
          <cell r="X541" t="str">
            <v>√</v>
          </cell>
          <cell r="Y541" t="str">
            <v>√</v>
          </cell>
          <cell r="Z541" t="str">
            <v>√</v>
          </cell>
          <cell r="AA541" t="str">
            <v>√</v>
          </cell>
          <cell r="AB541" t="str">
            <v>√</v>
          </cell>
          <cell r="AC541" t="str">
            <v>√</v>
          </cell>
        </row>
        <row r="541">
          <cell r="AE541" t="str">
            <v>◇</v>
          </cell>
          <cell r="AF541" t="str">
            <v>√</v>
          </cell>
          <cell r="AG541" t="str">
            <v>√</v>
          </cell>
          <cell r="AH541" t="str">
            <v>√</v>
          </cell>
          <cell r="AI541" t="str">
            <v>√</v>
          </cell>
        </row>
        <row r="542">
          <cell r="E542" t="str">
            <v>加班</v>
          </cell>
        </row>
        <row r="543">
          <cell r="B543">
            <v>1209</v>
          </cell>
          <cell r="C543" t="str">
            <v>CHANN SREYKEO</v>
          </cell>
          <cell r="D543">
            <v>44454</v>
          </cell>
          <cell r="E543" t="str">
            <v>上午</v>
          </cell>
          <cell r="F543" t="str">
            <v>√</v>
          </cell>
          <cell r="G543" t="str">
            <v>√</v>
          </cell>
          <cell r="H543" t="str">
            <v>√</v>
          </cell>
        </row>
        <row r="543">
          <cell r="J543" t="str">
            <v>√</v>
          </cell>
          <cell r="K543" t="str">
            <v>√</v>
          </cell>
          <cell r="L543" t="str">
            <v>√</v>
          </cell>
          <cell r="M543" t="str">
            <v>√</v>
          </cell>
          <cell r="N543" t="str">
            <v>√</v>
          </cell>
          <cell r="O543" t="str">
            <v>√</v>
          </cell>
        </row>
        <row r="543">
          <cell r="Q543" t="str">
            <v>Ο</v>
          </cell>
          <cell r="R543" t="str">
            <v>√</v>
          </cell>
          <cell r="S543" t="str">
            <v>√</v>
          </cell>
          <cell r="T543" t="str">
            <v>√</v>
          </cell>
          <cell r="U543" t="str">
            <v>√</v>
          </cell>
          <cell r="V543" t="str">
            <v>◇</v>
          </cell>
        </row>
        <row r="543">
          <cell r="X543" t="str">
            <v>√</v>
          </cell>
          <cell r="Y543" t="str">
            <v>√</v>
          </cell>
          <cell r="Z543" t="str">
            <v>√</v>
          </cell>
          <cell r="AA543" t="str">
            <v>√</v>
          </cell>
          <cell r="AB543" t="str">
            <v>√</v>
          </cell>
          <cell r="AC543" t="str">
            <v>√</v>
          </cell>
        </row>
        <row r="543">
          <cell r="AE543" t="str">
            <v>◇</v>
          </cell>
          <cell r="AF543" t="str">
            <v>√</v>
          </cell>
          <cell r="AG543" t="str">
            <v>√</v>
          </cell>
          <cell r="AH543" t="str">
            <v>√</v>
          </cell>
          <cell r="AI543" t="str">
            <v>√</v>
          </cell>
        </row>
        <row r="543">
          <cell r="AK543">
            <v>23</v>
          </cell>
          <cell r="AL543">
            <v>0</v>
          </cell>
          <cell r="AM543">
            <v>0</v>
          </cell>
          <cell r="AN543">
            <v>0</v>
          </cell>
          <cell r="AO543">
            <v>2</v>
          </cell>
        </row>
        <row r="544">
          <cell r="E544" t="str">
            <v>下午</v>
          </cell>
          <cell r="F544" t="str">
            <v>√</v>
          </cell>
          <cell r="G544" t="str">
            <v>√</v>
          </cell>
          <cell r="H544" t="str">
            <v>√</v>
          </cell>
        </row>
        <row r="544">
          <cell r="J544" t="str">
            <v>√</v>
          </cell>
          <cell r="K544" t="str">
            <v>√</v>
          </cell>
          <cell r="L544" t="str">
            <v>√</v>
          </cell>
          <cell r="M544" t="str">
            <v>√</v>
          </cell>
          <cell r="N544" t="str">
            <v>√</v>
          </cell>
          <cell r="O544" t="str">
            <v>√</v>
          </cell>
        </row>
        <row r="544">
          <cell r="Q544" t="str">
            <v>Ο</v>
          </cell>
          <cell r="R544" t="str">
            <v>√</v>
          </cell>
          <cell r="S544" t="str">
            <v>√</v>
          </cell>
          <cell r="T544" t="str">
            <v>√</v>
          </cell>
          <cell r="U544" t="str">
            <v>√</v>
          </cell>
          <cell r="V544" t="str">
            <v>◇</v>
          </cell>
        </row>
        <row r="544">
          <cell r="X544" t="str">
            <v>√</v>
          </cell>
          <cell r="Y544" t="str">
            <v>√</v>
          </cell>
          <cell r="Z544" t="str">
            <v>√</v>
          </cell>
          <cell r="AA544" t="str">
            <v>√</v>
          </cell>
          <cell r="AB544" t="str">
            <v>√</v>
          </cell>
          <cell r="AC544" t="str">
            <v>√</v>
          </cell>
        </row>
        <row r="544">
          <cell r="AE544" t="str">
            <v>◇</v>
          </cell>
          <cell r="AF544" t="str">
            <v>√</v>
          </cell>
          <cell r="AG544" t="str">
            <v>√</v>
          </cell>
          <cell r="AH544" t="str">
            <v>√</v>
          </cell>
          <cell r="AI544" t="str">
            <v>√</v>
          </cell>
        </row>
        <row r="545">
          <cell r="E545" t="str">
            <v>加班</v>
          </cell>
        </row>
        <row r="546">
          <cell r="B546">
            <v>1278</v>
          </cell>
          <cell r="C546" t="str">
            <v>RORS PHARAT</v>
          </cell>
          <cell r="D546">
            <v>44488</v>
          </cell>
          <cell r="E546" t="str">
            <v>上午</v>
          </cell>
          <cell r="F546" t="str">
            <v>√</v>
          </cell>
          <cell r="G546" t="str">
            <v>√</v>
          </cell>
          <cell r="H546" t="str">
            <v>√</v>
          </cell>
        </row>
        <row r="546">
          <cell r="J546" t="str">
            <v>√</v>
          </cell>
          <cell r="K546" t="str">
            <v>√</v>
          </cell>
          <cell r="L546" t="str">
            <v>√</v>
          </cell>
          <cell r="M546" t="str">
            <v>√</v>
          </cell>
          <cell r="N546" t="str">
            <v>√</v>
          </cell>
          <cell r="O546" t="str">
            <v>√</v>
          </cell>
        </row>
        <row r="546">
          <cell r="Q546" t="str">
            <v>Ο</v>
          </cell>
          <cell r="R546" t="str">
            <v>√</v>
          </cell>
          <cell r="S546" t="str">
            <v>√</v>
          </cell>
          <cell r="T546" t="str">
            <v>√</v>
          </cell>
          <cell r="U546" t="str">
            <v>√</v>
          </cell>
          <cell r="V546" t="str">
            <v>◇</v>
          </cell>
        </row>
        <row r="546">
          <cell r="X546" t="str">
            <v>√</v>
          </cell>
          <cell r="Y546" t="str">
            <v>√</v>
          </cell>
          <cell r="Z546" t="str">
            <v>√</v>
          </cell>
          <cell r="AA546" t="str">
            <v>√</v>
          </cell>
          <cell r="AB546" t="str">
            <v>√</v>
          </cell>
          <cell r="AC546" t="str">
            <v>√</v>
          </cell>
        </row>
        <row r="546">
          <cell r="AE546" t="str">
            <v>◇</v>
          </cell>
          <cell r="AF546" t="str">
            <v>√</v>
          </cell>
          <cell r="AG546" t="str">
            <v>Δ</v>
          </cell>
          <cell r="AH546" t="str">
            <v>√</v>
          </cell>
          <cell r="AI546" t="str">
            <v>√</v>
          </cell>
        </row>
        <row r="546">
          <cell r="AK546">
            <v>22</v>
          </cell>
          <cell r="AL546">
            <v>0</v>
          </cell>
          <cell r="AM546">
            <v>1</v>
          </cell>
          <cell r="AN546">
            <v>0</v>
          </cell>
          <cell r="AO546">
            <v>2</v>
          </cell>
        </row>
        <row r="547">
          <cell r="E547" t="str">
            <v>下午</v>
          </cell>
          <cell r="F547" t="str">
            <v>√</v>
          </cell>
          <cell r="G547" t="str">
            <v>√</v>
          </cell>
          <cell r="H547" t="str">
            <v>√</v>
          </cell>
        </row>
        <row r="547">
          <cell r="J547" t="str">
            <v>√</v>
          </cell>
          <cell r="K547" t="str">
            <v>√</v>
          </cell>
          <cell r="L547" t="str">
            <v>√</v>
          </cell>
          <cell r="M547" t="str">
            <v>√</v>
          </cell>
          <cell r="N547" t="str">
            <v>√</v>
          </cell>
          <cell r="O547" t="str">
            <v>√</v>
          </cell>
        </row>
        <row r="547">
          <cell r="Q547" t="str">
            <v>Ο</v>
          </cell>
          <cell r="R547" t="str">
            <v>√</v>
          </cell>
          <cell r="S547" t="str">
            <v>√</v>
          </cell>
          <cell r="T547" t="str">
            <v>√</v>
          </cell>
          <cell r="U547" t="str">
            <v>√</v>
          </cell>
          <cell r="V547" t="str">
            <v>◇</v>
          </cell>
        </row>
        <row r="547">
          <cell r="X547" t="str">
            <v>√</v>
          </cell>
          <cell r="Y547" t="str">
            <v>√</v>
          </cell>
          <cell r="Z547" t="str">
            <v>√</v>
          </cell>
          <cell r="AA547" t="str">
            <v>√</v>
          </cell>
          <cell r="AB547" t="str">
            <v>√</v>
          </cell>
          <cell r="AC547" t="str">
            <v>√</v>
          </cell>
        </row>
        <row r="547">
          <cell r="AE547" t="str">
            <v>◇</v>
          </cell>
          <cell r="AF547" t="str">
            <v>√</v>
          </cell>
          <cell r="AG547" t="str">
            <v>Δ</v>
          </cell>
          <cell r="AH547" t="str">
            <v>√</v>
          </cell>
          <cell r="AI547" t="str">
            <v>√</v>
          </cell>
        </row>
        <row r="548">
          <cell r="E548" t="str">
            <v>加班</v>
          </cell>
        </row>
        <row r="549">
          <cell r="B549">
            <v>1297</v>
          </cell>
          <cell r="C549" t="str">
            <v>PHANG SOBEN</v>
          </cell>
          <cell r="D549">
            <v>44488</v>
          </cell>
          <cell r="E549" t="str">
            <v>上午</v>
          </cell>
          <cell r="F549" t="str">
            <v>√</v>
          </cell>
          <cell r="G549" t="str">
            <v>√</v>
          </cell>
          <cell r="H549" t="str">
            <v>√</v>
          </cell>
        </row>
        <row r="549">
          <cell r="J549" t="str">
            <v>√</v>
          </cell>
          <cell r="K549" t="str">
            <v>√</v>
          </cell>
          <cell r="L549" t="str">
            <v>√</v>
          </cell>
          <cell r="M549" t="str">
            <v>√</v>
          </cell>
          <cell r="N549" t="str">
            <v>√</v>
          </cell>
          <cell r="O549" t="str">
            <v>√</v>
          </cell>
        </row>
        <row r="549">
          <cell r="Q549" t="str">
            <v>√</v>
          </cell>
          <cell r="R549" t="str">
            <v>√</v>
          </cell>
          <cell r="S549" t="str">
            <v>√</v>
          </cell>
          <cell r="T549" t="str">
            <v>√</v>
          </cell>
          <cell r="U549" t="str">
            <v>√</v>
          </cell>
          <cell r="V549" t="str">
            <v>◇</v>
          </cell>
        </row>
        <row r="549">
          <cell r="X549" t="str">
            <v>◇</v>
          </cell>
          <cell r="Y549" t="str">
            <v>√</v>
          </cell>
          <cell r="Z549" t="str">
            <v>√</v>
          </cell>
          <cell r="AA549" t="str">
            <v>√</v>
          </cell>
          <cell r="AB549" t="str">
            <v>√</v>
          </cell>
          <cell r="AC549" t="str">
            <v>√</v>
          </cell>
        </row>
        <row r="549">
          <cell r="AE549" t="str">
            <v>◇</v>
          </cell>
          <cell r="AF549" t="str">
            <v>√</v>
          </cell>
          <cell r="AG549" t="str">
            <v>√</v>
          </cell>
          <cell r="AH549" t="str">
            <v>√</v>
          </cell>
          <cell r="AI549" t="str">
            <v>√</v>
          </cell>
        </row>
        <row r="549">
          <cell r="AK549">
            <v>23</v>
          </cell>
          <cell r="AL549">
            <v>0</v>
          </cell>
          <cell r="AM549">
            <v>0</v>
          </cell>
          <cell r="AN549">
            <v>0</v>
          </cell>
          <cell r="AO549">
            <v>3</v>
          </cell>
        </row>
        <row r="550">
          <cell r="E550" t="str">
            <v>下午</v>
          </cell>
          <cell r="F550" t="str">
            <v>√</v>
          </cell>
          <cell r="G550" t="str">
            <v>√</v>
          </cell>
          <cell r="H550" t="str">
            <v>√</v>
          </cell>
        </row>
        <row r="550">
          <cell r="J550" t="str">
            <v>√</v>
          </cell>
          <cell r="K550" t="str">
            <v>√</v>
          </cell>
          <cell r="L550" t="str">
            <v>√</v>
          </cell>
          <cell r="M550" t="str">
            <v>√</v>
          </cell>
          <cell r="N550" t="str">
            <v>√</v>
          </cell>
          <cell r="O550" t="str">
            <v>√</v>
          </cell>
        </row>
        <row r="550">
          <cell r="Q550" t="str">
            <v>√</v>
          </cell>
          <cell r="R550" t="str">
            <v>√</v>
          </cell>
          <cell r="S550" t="str">
            <v>√</v>
          </cell>
          <cell r="T550" t="str">
            <v>√</v>
          </cell>
          <cell r="U550" t="str">
            <v>√</v>
          </cell>
          <cell r="V550" t="str">
            <v>◇</v>
          </cell>
        </row>
        <row r="550">
          <cell r="X550" t="str">
            <v>◇</v>
          </cell>
          <cell r="Y550" t="str">
            <v>√</v>
          </cell>
          <cell r="Z550" t="str">
            <v>√</v>
          </cell>
          <cell r="AA550" t="str">
            <v>√</v>
          </cell>
          <cell r="AB550" t="str">
            <v>√</v>
          </cell>
          <cell r="AC550" t="str">
            <v>√</v>
          </cell>
        </row>
        <row r="550">
          <cell r="AE550" t="str">
            <v>◇</v>
          </cell>
          <cell r="AF550" t="str">
            <v>√</v>
          </cell>
          <cell r="AG550" t="str">
            <v>√</v>
          </cell>
          <cell r="AH550" t="str">
            <v>√</v>
          </cell>
          <cell r="AI550" t="str">
            <v>√</v>
          </cell>
        </row>
        <row r="551">
          <cell r="E551" t="str">
            <v>加班</v>
          </cell>
        </row>
        <row r="552">
          <cell r="B552">
            <v>1315</v>
          </cell>
          <cell r="C552" t="str">
            <v>KHOEM KIEMLANG</v>
          </cell>
          <cell r="D552">
            <v>44497</v>
          </cell>
          <cell r="E552" t="str">
            <v>上午</v>
          </cell>
          <cell r="F552" t="str">
            <v>√</v>
          </cell>
          <cell r="G552" t="str">
            <v>√</v>
          </cell>
          <cell r="H552" t="str">
            <v>√</v>
          </cell>
        </row>
        <row r="552">
          <cell r="J552" t="str">
            <v>√</v>
          </cell>
          <cell r="K552" t="str">
            <v>√</v>
          </cell>
          <cell r="L552" t="str">
            <v>√</v>
          </cell>
          <cell r="M552" t="str">
            <v>√</v>
          </cell>
          <cell r="N552" t="str">
            <v>√</v>
          </cell>
          <cell r="O552" t="str">
            <v>√</v>
          </cell>
        </row>
        <row r="552">
          <cell r="Q552" t="str">
            <v>Ο</v>
          </cell>
          <cell r="R552" t="str">
            <v>√</v>
          </cell>
          <cell r="S552" t="str">
            <v>√</v>
          </cell>
          <cell r="T552" t="str">
            <v>√</v>
          </cell>
          <cell r="U552" t="str">
            <v>√</v>
          </cell>
          <cell r="V552" t="str">
            <v>◇</v>
          </cell>
        </row>
        <row r="552">
          <cell r="X552" t="str">
            <v>Δ</v>
          </cell>
          <cell r="Y552" t="str">
            <v>√</v>
          </cell>
          <cell r="Z552" t="str">
            <v>√</v>
          </cell>
          <cell r="AA552" t="str">
            <v>√</v>
          </cell>
          <cell r="AB552" t="str">
            <v>√</v>
          </cell>
          <cell r="AC552" t="str">
            <v>√</v>
          </cell>
        </row>
        <row r="552">
          <cell r="AE552" t="str">
            <v>◇</v>
          </cell>
          <cell r="AF552" t="str">
            <v>√</v>
          </cell>
          <cell r="AG552" t="str">
            <v>√</v>
          </cell>
          <cell r="AH552" t="str">
            <v>√</v>
          </cell>
          <cell r="AI552" t="str">
            <v>√</v>
          </cell>
        </row>
        <row r="552">
          <cell r="AK552">
            <v>22</v>
          </cell>
          <cell r="AL552">
            <v>0</v>
          </cell>
          <cell r="AM552">
            <v>1</v>
          </cell>
          <cell r="AN552">
            <v>0</v>
          </cell>
          <cell r="AO552">
            <v>2</v>
          </cell>
        </row>
        <row r="553">
          <cell r="E553" t="str">
            <v>下午</v>
          </cell>
          <cell r="F553" t="str">
            <v>√</v>
          </cell>
          <cell r="G553" t="str">
            <v>√</v>
          </cell>
          <cell r="H553" t="str">
            <v>√</v>
          </cell>
        </row>
        <row r="553">
          <cell r="J553" t="str">
            <v>√</v>
          </cell>
          <cell r="K553" t="str">
            <v>√</v>
          </cell>
          <cell r="L553" t="str">
            <v>√</v>
          </cell>
          <cell r="M553" t="str">
            <v>√</v>
          </cell>
          <cell r="N553" t="str">
            <v>√</v>
          </cell>
          <cell r="O553" t="str">
            <v>√</v>
          </cell>
        </row>
        <row r="553">
          <cell r="Q553" t="str">
            <v>Ο</v>
          </cell>
          <cell r="R553" t="str">
            <v>√</v>
          </cell>
          <cell r="S553" t="str">
            <v>√</v>
          </cell>
          <cell r="T553" t="str">
            <v>√</v>
          </cell>
          <cell r="U553" t="str">
            <v>√</v>
          </cell>
          <cell r="V553" t="str">
            <v>◇</v>
          </cell>
        </row>
        <row r="553">
          <cell r="X553" t="str">
            <v>Δ</v>
          </cell>
          <cell r="Y553" t="str">
            <v>√</v>
          </cell>
          <cell r="Z553" t="str">
            <v>√</v>
          </cell>
          <cell r="AA553" t="str">
            <v>√</v>
          </cell>
          <cell r="AB553" t="str">
            <v>√</v>
          </cell>
          <cell r="AC553" t="str">
            <v>√</v>
          </cell>
        </row>
        <row r="553">
          <cell r="AE553" t="str">
            <v>◇</v>
          </cell>
          <cell r="AF553" t="str">
            <v>√</v>
          </cell>
          <cell r="AG553" t="str">
            <v>√</v>
          </cell>
          <cell r="AH553" t="str">
            <v>√</v>
          </cell>
          <cell r="AI553" t="str">
            <v>√</v>
          </cell>
        </row>
        <row r="554">
          <cell r="E554" t="str">
            <v>加班</v>
          </cell>
        </row>
        <row r="555">
          <cell r="B555">
            <v>1317</v>
          </cell>
          <cell r="C555" t="str">
            <v>KEO NANG</v>
          </cell>
          <cell r="D555">
            <v>44497</v>
          </cell>
          <cell r="E555" t="str">
            <v>上午</v>
          </cell>
          <cell r="F555" t="str">
            <v>√</v>
          </cell>
          <cell r="G555" t="str">
            <v>√</v>
          </cell>
          <cell r="H555" t="str">
            <v>√</v>
          </cell>
        </row>
        <row r="555">
          <cell r="J555" t="str">
            <v>√</v>
          </cell>
          <cell r="K555" t="str">
            <v>√</v>
          </cell>
          <cell r="L555" t="str">
            <v>√</v>
          </cell>
          <cell r="M555" t="str">
            <v>√</v>
          </cell>
          <cell r="N555" t="str">
            <v>√</v>
          </cell>
          <cell r="O555" t="str">
            <v>√</v>
          </cell>
        </row>
        <row r="555">
          <cell r="Q555" t="str">
            <v>Ο</v>
          </cell>
          <cell r="R555" t="str">
            <v>√</v>
          </cell>
          <cell r="S555" t="str">
            <v>√</v>
          </cell>
          <cell r="T555" t="str">
            <v>√</v>
          </cell>
          <cell r="U555" t="str">
            <v>√</v>
          </cell>
          <cell r="V555" t="str">
            <v>◇</v>
          </cell>
        </row>
        <row r="555">
          <cell r="X555" t="str">
            <v>√</v>
          </cell>
          <cell r="Y555" t="str">
            <v>√</v>
          </cell>
          <cell r="Z555" t="str">
            <v>√</v>
          </cell>
          <cell r="AA555" t="str">
            <v>√</v>
          </cell>
          <cell r="AB555" t="str">
            <v>√</v>
          </cell>
          <cell r="AC555" t="str">
            <v>√</v>
          </cell>
        </row>
        <row r="555">
          <cell r="AE555" t="str">
            <v>◇</v>
          </cell>
          <cell r="AF555" t="str">
            <v>√</v>
          </cell>
          <cell r="AG555" t="str">
            <v>√</v>
          </cell>
          <cell r="AH555" t="str">
            <v>√</v>
          </cell>
          <cell r="AI555" t="str">
            <v>√</v>
          </cell>
        </row>
        <row r="555">
          <cell r="AK555">
            <v>23</v>
          </cell>
          <cell r="AL555">
            <v>0</v>
          </cell>
          <cell r="AM555">
            <v>0</v>
          </cell>
          <cell r="AN555">
            <v>0</v>
          </cell>
          <cell r="AO555">
            <v>2</v>
          </cell>
        </row>
        <row r="556">
          <cell r="E556" t="str">
            <v>下午</v>
          </cell>
          <cell r="F556" t="str">
            <v>√</v>
          </cell>
          <cell r="G556" t="str">
            <v>√</v>
          </cell>
          <cell r="H556" t="str">
            <v>√</v>
          </cell>
        </row>
        <row r="556">
          <cell r="J556" t="str">
            <v>√</v>
          </cell>
          <cell r="K556" t="str">
            <v>√</v>
          </cell>
          <cell r="L556" t="str">
            <v>√</v>
          </cell>
          <cell r="M556" t="str">
            <v>√</v>
          </cell>
          <cell r="N556" t="str">
            <v>√</v>
          </cell>
          <cell r="O556" t="str">
            <v>√</v>
          </cell>
        </row>
        <row r="556">
          <cell r="Q556" t="str">
            <v>Ο</v>
          </cell>
          <cell r="R556" t="str">
            <v>√</v>
          </cell>
          <cell r="S556" t="str">
            <v>√</v>
          </cell>
          <cell r="T556" t="str">
            <v>√</v>
          </cell>
          <cell r="U556" t="str">
            <v>√</v>
          </cell>
          <cell r="V556" t="str">
            <v>◇</v>
          </cell>
        </row>
        <row r="556">
          <cell r="X556" t="str">
            <v>√</v>
          </cell>
          <cell r="Y556" t="str">
            <v>√</v>
          </cell>
          <cell r="Z556" t="str">
            <v>√</v>
          </cell>
          <cell r="AA556" t="str">
            <v>√</v>
          </cell>
          <cell r="AB556" t="str">
            <v>√</v>
          </cell>
          <cell r="AC556" t="str">
            <v>√</v>
          </cell>
        </row>
        <row r="556">
          <cell r="AE556" t="str">
            <v>◇</v>
          </cell>
          <cell r="AF556" t="str">
            <v>√</v>
          </cell>
          <cell r="AG556" t="str">
            <v>√</v>
          </cell>
          <cell r="AH556" t="str">
            <v>√</v>
          </cell>
          <cell r="AI556" t="str">
            <v>√</v>
          </cell>
        </row>
        <row r="557">
          <cell r="E557" t="str">
            <v>加班</v>
          </cell>
        </row>
        <row r="558">
          <cell r="B558">
            <v>1345</v>
          </cell>
          <cell r="C558" t="str">
            <v>PHY SOKHAVILAY</v>
          </cell>
          <cell r="D558">
            <v>44506</v>
          </cell>
          <cell r="E558" t="str">
            <v>上午</v>
          </cell>
          <cell r="F558" t="str">
            <v>√</v>
          </cell>
          <cell r="G558" t="str">
            <v>√</v>
          </cell>
          <cell r="H558" t="str">
            <v>√</v>
          </cell>
        </row>
        <row r="558">
          <cell r="J558" t="str">
            <v>√</v>
          </cell>
          <cell r="K558" t="str">
            <v>√</v>
          </cell>
          <cell r="L558" t="str">
            <v>√</v>
          </cell>
          <cell r="M558" t="str">
            <v>√</v>
          </cell>
          <cell r="N558" t="str">
            <v>√</v>
          </cell>
          <cell r="O558" t="str">
            <v>√</v>
          </cell>
        </row>
        <row r="558">
          <cell r="Q558" t="str">
            <v>Ο</v>
          </cell>
          <cell r="R558" t="str">
            <v>√</v>
          </cell>
          <cell r="S558" t="str">
            <v>√</v>
          </cell>
          <cell r="T558" t="str">
            <v>√</v>
          </cell>
          <cell r="U558" t="str">
            <v>√</v>
          </cell>
          <cell r="V558" t="str">
            <v>◇</v>
          </cell>
        </row>
        <row r="558">
          <cell r="X558" t="str">
            <v>√</v>
          </cell>
          <cell r="Y558" t="str">
            <v>√</v>
          </cell>
          <cell r="Z558" t="str">
            <v>√</v>
          </cell>
          <cell r="AA558" t="str">
            <v>√</v>
          </cell>
          <cell r="AB558" t="str">
            <v>√</v>
          </cell>
          <cell r="AC558" t="str">
            <v>√</v>
          </cell>
        </row>
        <row r="558">
          <cell r="AE558" t="str">
            <v>◇</v>
          </cell>
          <cell r="AF558" t="str">
            <v>√</v>
          </cell>
          <cell r="AG558" t="str">
            <v>√</v>
          </cell>
          <cell r="AH558" t="str">
            <v>√</v>
          </cell>
          <cell r="AI558" t="str">
            <v>√</v>
          </cell>
        </row>
        <row r="558">
          <cell r="AK558">
            <v>22.75</v>
          </cell>
          <cell r="AL558">
            <v>0</v>
          </cell>
          <cell r="AM558">
            <v>0</v>
          </cell>
          <cell r="AN558">
            <v>0</v>
          </cell>
          <cell r="AO558">
            <v>2</v>
          </cell>
        </row>
        <row r="559">
          <cell r="E559" t="str">
            <v>下午</v>
          </cell>
          <cell r="F559" t="str">
            <v>√</v>
          </cell>
          <cell r="G559" t="str">
            <v>√</v>
          </cell>
          <cell r="H559" t="str">
            <v>√</v>
          </cell>
        </row>
        <row r="559">
          <cell r="J559" t="str">
            <v>√</v>
          </cell>
          <cell r="K559" t="str">
            <v>√</v>
          </cell>
          <cell r="L559" t="str">
            <v>√</v>
          </cell>
          <cell r="M559" t="str">
            <v>√</v>
          </cell>
          <cell r="N559" t="str">
            <v>√</v>
          </cell>
        </row>
        <row r="559">
          <cell r="Q559" t="str">
            <v>Ο</v>
          </cell>
          <cell r="R559" t="str">
            <v>√</v>
          </cell>
          <cell r="S559" t="str">
            <v>√</v>
          </cell>
          <cell r="T559" t="str">
            <v>√</v>
          </cell>
          <cell r="U559" t="str">
            <v>√</v>
          </cell>
          <cell r="V559" t="str">
            <v>◇</v>
          </cell>
        </row>
        <row r="559">
          <cell r="X559" t="str">
            <v>√</v>
          </cell>
          <cell r="Y559" t="str">
            <v>√</v>
          </cell>
          <cell r="Z559" t="str">
            <v>√</v>
          </cell>
          <cell r="AA559" t="str">
            <v>√</v>
          </cell>
          <cell r="AB559" t="str">
            <v>√</v>
          </cell>
          <cell r="AC559" t="str">
            <v>√</v>
          </cell>
        </row>
        <row r="559">
          <cell r="AE559" t="str">
            <v>◇</v>
          </cell>
          <cell r="AF559" t="str">
            <v>√</v>
          </cell>
          <cell r="AG559" t="str">
            <v>√</v>
          </cell>
          <cell r="AH559" t="str">
            <v>√</v>
          </cell>
          <cell r="AI559" t="str">
            <v>√</v>
          </cell>
        </row>
        <row r="560">
          <cell r="E560" t="str">
            <v>加班</v>
          </cell>
        </row>
        <row r="561">
          <cell r="B561">
            <v>1391</v>
          </cell>
          <cell r="C561" t="str">
            <v>KHUON MERY</v>
          </cell>
          <cell r="D561">
            <v>44531</v>
          </cell>
          <cell r="E561" t="str">
            <v>上午</v>
          </cell>
          <cell r="F561" t="str">
            <v>√</v>
          </cell>
          <cell r="G561" t="str">
            <v>√</v>
          </cell>
          <cell r="H561" t="str">
            <v>√</v>
          </cell>
        </row>
        <row r="561">
          <cell r="J561" t="str">
            <v>√</v>
          </cell>
          <cell r="K561" t="str">
            <v>√</v>
          </cell>
          <cell r="L561" t="str">
            <v>√</v>
          </cell>
          <cell r="M561" t="str">
            <v>√</v>
          </cell>
          <cell r="N561" t="str">
            <v>√</v>
          </cell>
          <cell r="O561" t="str">
            <v>√</v>
          </cell>
        </row>
        <row r="561">
          <cell r="Q561" t="str">
            <v>√</v>
          </cell>
          <cell r="R561" t="str">
            <v>√</v>
          </cell>
          <cell r="S561" t="str">
            <v>√</v>
          </cell>
          <cell r="T561" t="str">
            <v>√</v>
          </cell>
          <cell r="U561" t="str">
            <v>√</v>
          </cell>
          <cell r="V561" t="str">
            <v>◇</v>
          </cell>
        </row>
        <row r="561">
          <cell r="X561" t="str">
            <v>√</v>
          </cell>
          <cell r="Y561" t="str">
            <v>√</v>
          </cell>
          <cell r="Z561" t="str">
            <v>√</v>
          </cell>
          <cell r="AA561" t="str">
            <v>√</v>
          </cell>
          <cell r="AB561" t="str">
            <v>√</v>
          </cell>
          <cell r="AC561" t="str">
            <v>√</v>
          </cell>
        </row>
        <row r="561">
          <cell r="AE561" t="str">
            <v>√</v>
          </cell>
          <cell r="AF561" t="str">
            <v>√</v>
          </cell>
          <cell r="AG561" t="str">
            <v>√</v>
          </cell>
          <cell r="AH561" t="str">
            <v>√</v>
          </cell>
          <cell r="AI561" t="str">
            <v>√</v>
          </cell>
        </row>
        <row r="561">
          <cell r="AK561">
            <v>24.5</v>
          </cell>
          <cell r="AL561">
            <v>0</v>
          </cell>
          <cell r="AM561">
            <v>0.5</v>
          </cell>
          <cell r="AN561">
            <v>0</v>
          </cell>
          <cell r="AO561">
            <v>1</v>
          </cell>
        </row>
        <row r="562">
          <cell r="E562" t="str">
            <v>下午</v>
          </cell>
          <cell r="F562" t="str">
            <v>√</v>
          </cell>
          <cell r="G562" t="str">
            <v>√</v>
          </cell>
          <cell r="H562" t="str">
            <v>√</v>
          </cell>
        </row>
        <row r="562">
          <cell r="J562" t="str">
            <v>√</v>
          </cell>
          <cell r="K562" t="str">
            <v>√</v>
          </cell>
          <cell r="L562" t="str">
            <v>√</v>
          </cell>
          <cell r="M562" t="str">
            <v>√</v>
          </cell>
          <cell r="N562" t="str">
            <v>√</v>
          </cell>
          <cell r="O562" t="str">
            <v>√</v>
          </cell>
        </row>
        <row r="562">
          <cell r="Q562" t="str">
            <v>√</v>
          </cell>
          <cell r="R562" t="str">
            <v>√</v>
          </cell>
          <cell r="S562" t="str">
            <v>√</v>
          </cell>
          <cell r="T562" t="str">
            <v>√</v>
          </cell>
          <cell r="U562" t="str">
            <v>√</v>
          </cell>
          <cell r="V562" t="str">
            <v>◇</v>
          </cell>
        </row>
        <row r="562">
          <cell r="X562" t="str">
            <v>√</v>
          </cell>
          <cell r="Y562" t="str">
            <v>√</v>
          </cell>
          <cell r="Z562" t="str">
            <v>√</v>
          </cell>
          <cell r="AA562" t="str">
            <v>√</v>
          </cell>
          <cell r="AB562" t="str">
            <v>√</v>
          </cell>
          <cell r="AC562" t="str">
            <v>√</v>
          </cell>
        </row>
        <row r="562">
          <cell r="AE562" t="str">
            <v>√</v>
          </cell>
          <cell r="AF562" t="str">
            <v>Δ</v>
          </cell>
          <cell r="AG562" t="str">
            <v>√</v>
          </cell>
          <cell r="AH562" t="str">
            <v>√</v>
          </cell>
          <cell r="AI562" t="str">
            <v>√</v>
          </cell>
        </row>
        <row r="563">
          <cell r="E563" t="str">
            <v>加班</v>
          </cell>
        </row>
        <row r="564">
          <cell r="B564">
            <v>1452</v>
          </cell>
          <cell r="C564" t="str">
            <v>SON SREYNET</v>
          </cell>
          <cell r="D564">
            <v>44551</v>
          </cell>
          <cell r="E564" t="str">
            <v>上午</v>
          </cell>
          <cell r="F564" t="str">
            <v>√</v>
          </cell>
          <cell r="G564" t="str">
            <v>√</v>
          </cell>
          <cell r="H564" t="str">
            <v>√</v>
          </cell>
        </row>
        <row r="564">
          <cell r="J564" t="str">
            <v>√</v>
          </cell>
          <cell r="K564" t="str">
            <v>√</v>
          </cell>
          <cell r="L564" t="str">
            <v>√</v>
          </cell>
          <cell r="M564" t="str">
            <v>√</v>
          </cell>
          <cell r="N564" t="str">
            <v>√</v>
          </cell>
          <cell r="O564" t="str">
            <v>√</v>
          </cell>
        </row>
        <row r="564">
          <cell r="Q564" t="str">
            <v>Ο</v>
          </cell>
          <cell r="R564" t="str">
            <v>√</v>
          </cell>
          <cell r="S564" t="str">
            <v>√</v>
          </cell>
          <cell r="T564" t="str">
            <v>√</v>
          </cell>
          <cell r="U564" t="str">
            <v>√</v>
          </cell>
          <cell r="V564" t="str">
            <v>◇</v>
          </cell>
        </row>
        <row r="564">
          <cell r="X564" t="str">
            <v>◇</v>
          </cell>
          <cell r="Y564" t="str">
            <v>√</v>
          </cell>
          <cell r="Z564" t="str">
            <v>√</v>
          </cell>
          <cell r="AA564" t="str">
            <v>√</v>
          </cell>
          <cell r="AB564" t="str">
            <v>√</v>
          </cell>
          <cell r="AC564" t="str">
            <v>√</v>
          </cell>
        </row>
        <row r="564">
          <cell r="AE564" t="str">
            <v>◇</v>
          </cell>
          <cell r="AF564" t="str">
            <v>√</v>
          </cell>
          <cell r="AG564" t="str">
            <v>√</v>
          </cell>
          <cell r="AH564" t="str">
            <v>√</v>
          </cell>
          <cell r="AI564" t="str">
            <v>√</v>
          </cell>
        </row>
        <row r="564">
          <cell r="AK564">
            <v>21.5</v>
          </cell>
          <cell r="AL564">
            <v>0</v>
          </cell>
          <cell r="AM564">
            <v>0.5</v>
          </cell>
          <cell r="AN564">
            <v>0</v>
          </cell>
          <cell r="AO564">
            <v>3</v>
          </cell>
        </row>
        <row r="565">
          <cell r="E565" t="str">
            <v>下午</v>
          </cell>
          <cell r="F565" t="str">
            <v>√</v>
          </cell>
          <cell r="G565" t="str">
            <v>√</v>
          </cell>
          <cell r="H565" t="str">
            <v>√</v>
          </cell>
        </row>
        <row r="565">
          <cell r="J565" t="str">
            <v>√</v>
          </cell>
          <cell r="K565" t="str">
            <v>√</v>
          </cell>
          <cell r="L565" t="str">
            <v>√</v>
          </cell>
          <cell r="M565" t="str">
            <v>√</v>
          </cell>
          <cell r="N565" t="str">
            <v>√</v>
          </cell>
          <cell r="O565" t="str">
            <v>√</v>
          </cell>
        </row>
        <row r="565">
          <cell r="Q565" t="str">
            <v>Ο</v>
          </cell>
          <cell r="R565" t="str">
            <v>√</v>
          </cell>
          <cell r="S565" t="str">
            <v>√</v>
          </cell>
          <cell r="T565" t="str">
            <v>Δ</v>
          </cell>
          <cell r="U565" t="str">
            <v>√</v>
          </cell>
          <cell r="V565" t="str">
            <v>◇</v>
          </cell>
        </row>
        <row r="565">
          <cell r="X565" t="str">
            <v>◇</v>
          </cell>
          <cell r="Y565" t="str">
            <v>√</v>
          </cell>
          <cell r="Z565" t="str">
            <v>√</v>
          </cell>
          <cell r="AA565" t="str">
            <v>√</v>
          </cell>
          <cell r="AB565" t="str">
            <v>√</v>
          </cell>
          <cell r="AC565" t="str">
            <v>√</v>
          </cell>
        </row>
        <row r="565">
          <cell r="AE565" t="str">
            <v>◇</v>
          </cell>
          <cell r="AF565" t="str">
            <v>√</v>
          </cell>
          <cell r="AG565" t="str">
            <v>√</v>
          </cell>
          <cell r="AH565" t="str">
            <v>√</v>
          </cell>
          <cell r="AI565" t="str">
            <v>√</v>
          </cell>
        </row>
        <row r="566">
          <cell r="E566" t="str">
            <v>加班</v>
          </cell>
        </row>
        <row r="567">
          <cell r="B567">
            <v>1468</v>
          </cell>
          <cell r="C567" t="str">
            <v>UK VINY</v>
          </cell>
          <cell r="D567">
            <v>44551</v>
          </cell>
          <cell r="E567" t="str">
            <v>上午</v>
          </cell>
          <cell r="F567" t="str">
            <v>√</v>
          </cell>
          <cell r="G567" t="str">
            <v>×</v>
          </cell>
          <cell r="H567" t="str">
            <v>√</v>
          </cell>
        </row>
        <row r="567">
          <cell r="J567" t="str">
            <v>×</v>
          </cell>
          <cell r="K567" t="str">
            <v>√</v>
          </cell>
          <cell r="L567" t="str">
            <v>√</v>
          </cell>
          <cell r="M567" t="str">
            <v>√</v>
          </cell>
          <cell r="N567" t="str">
            <v>√</v>
          </cell>
          <cell r="O567" t="str">
            <v>√</v>
          </cell>
        </row>
        <row r="567">
          <cell r="Q567" t="str">
            <v>Ο</v>
          </cell>
          <cell r="R567" t="str">
            <v>√</v>
          </cell>
          <cell r="S567" t="str">
            <v>√</v>
          </cell>
          <cell r="T567" t="str">
            <v>√</v>
          </cell>
          <cell r="U567" t="str">
            <v>√</v>
          </cell>
          <cell r="V567" t="str">
            <v>◇</v>
          </cell>
        </row>
        <row r="567">
          <cell r="X567" t="str">
            <v>◇</v>
          </cell>
          <cell r="Y567" t="str">
            <v>√</v>
          </cell>
          <cell r="Z567" t="str">
            <v>√</v>
          </cell>
          <cell r="AA567" t="str">
            <v>√</v>
          </cell>
          <cell r="AB567" t="str">
            <v>√</v>
          </cell>
          <cell r="AC567" t="str">
            <v>√</v>
          </cell>
        </row>
        <row r="567">
          <cell r="AE567" t="str">
            <v>◇</v>
          </cell>
          <cell r="AF567" t="str">
            <v>√</v>
          </cell>
          <cell r="AG567" t="str">
            <v>√</v>
          </cell>
          <cell r="AH567" t="str">
            <v>√</v>
          </cell>
          <cell r="AI567" t="str">
            <v>√</v>
          </cell>
        </row>
        <row r="567">
          <cell r="AK567">
            <v>20</v>
          </cell>
          <cell r="AL567">
            <v>0</v>
          </cell>
          <cell r="AM567">
            <v>0</v>
          </cell>
          <cell r="AN567">
            <v>0</v>
          </cell>
          <cell r="AO567">
            <v>3</v>
          </cell>
        </row>
        <row r="568">
          <cell r="E568" t="str">
            <v>下午</v>
          </cell>
          <cell r="F568" t="str">
            <v>√</v>
          </cell>
          <cell r="G568" t="str">
            <v>×</v>
          </cell>
          <cell r="H568" t="str">
            <v>√</v>
          </cell>
        </row>
        <row r="568">
          <cell r="J568" t="str">
            <v>×</v>
          </cell>
          <cell r="K568" t="str">
            <v>√</v>
          </cell>
          <cell r="L568" t="str">
            <v>√</v>
          </cell>
          <cell r="M568" t="str">
            <v>√</v>
          </cell>
          <cell r="N568" t="str">
            <v>√</v>
          </cell>
          <cell r="O568" t="str">
            <v>√</v>
          </cell>
        </row>
        <row r="568">
          <cell r="Q568" t="str">
            <v>Ο</v>
          </cell>
          <cell r="R568" t="str">
            <v>√</v>
          </cell>
          <cell r="S568" t="str">
            <v>√</v>
          </cell>
          <cell r="T568" t="str">
            <v>√</v>
          </cell>
          <cell r="U568" t="str">
            <v>√</v>
          </cell>
          <cell r="V568" t="str">
            <v>◇</v>
          </cell>
        </row>
        <row r="568">
          <cell r="X568" t="str">
            <v>◇</v>
          </cell>
          <cell r="Y568" t="str">
            <v>√</v>
          </cell>
          <cell r="Z568" t="str">
            <v>√</v>
          </cell>
          <cell r="AA568" t="str">
            <v>√</v>
          </cell>
          <cell r="AB568" t="str">
            <v>√</v>
          </cell>
          <cell r="AC568" t="str">
            <v>√</v>
          </cell>
        </row>
        <row r="568">
          <cell r="AE568" t="str">
            <v>◇</v>
          </cell>
          <cell r="AF568" t="str">
            <v>√</v>
          </cell>
          <cell r="AG568" t="str">
            <v>√</v>
          </cell>
          <cell r="AH568" t="str">
            <v>√</v>
          </cell>
          <cell r="AI568" t="str">
            <v>√</v>
          </cell>
        </row>
        <row r="569">
          <cell r="E569" t="str">
            <v>加班</v>
          </cell>
        </row>
        <row r="570">
          <cell r="B570">
            <v>1475</v>
          </cell>
          <cell r="C570" t="str">
            <v>PHAK AMUOYKEA</v>
          </cell>
          <cell r="D570">
            <v>44551</v>
          </cell>
          <cell r="E570" t="str">
            <v>上午</v>
          </cell>
          <cell r="F570" t="str">
            <v>√</v>
          </cell>
          <cell r="G570" t="str">
            <v>√</v>
          </cell>
          <cell r="H570" t="str">
            <v>√</v>
          </cell>
        </row>
        <row r="570">
          <cell r="J570" t="str">
            <v>√</v>
          </cell>
          <cell r="K570" t="str">
            <v>√</v>
          </cell>
          <cell r="L570" t="str">
            <v>√</v>
          </cell>
          <cell r="M570" t="str">
            <v>√</v>
          </cell>
          <cell r="N570" t="str">
            <v>√</v>
          </cell>
          <cell r="O570" t="str">
            <v>√</v>
          </cell>
        </row>
        <row r="570">
          <cell r="Q570" t="str">
            <v>Ο</v>
          </cell>
          <cell r="R570" t="str">
            <v>√</v>
          </cell>
          <cell r="S570" t="str">
            <v>√</v>
          </cell>
          <cell r="T570" t="str">
            <v>√</v>
          </cell>
          <cell r="U570" t="str">
            <v>√</v>
          </cell>
          <cell r="V570" t="str">
            <v>◇</v>
          </cell>
        </row>
        <row r="570">
          <cell r="X570" t="str">
            <v>◇</v>
          </cell>
          <cell r="Y570" t="str">
            <v>√</v>
          </cell>
          <cell r="Z570" t="str">
            <v>√</v>
          </cell>
          <cell r="AA570" t="str">
            <v>√</v>
          </cell>
          <cell r="AB570" t="str">
            <v>√</v>
          </cell>
          <cell r="AC570" t="str">
            <v>√</v>
          </cell>
        </row>
        <row r="570">
          <cell r="AE570" t="str">
            <v>◇</v>
          </cell>
          <cell r="AF570" t="str">
            <v>√</v>
          </cell>
          <cell r="AG570" t="str">
            <v>√</v>
          </cell>
          <cell r="AH570" t="str">
            <v>√</v>
          </cell>
          <cell r="AI570" t="str">
            <v>√</v>
          </cell>
        </row>
        <row r="570">
          <cell r="AK570">
            <v>22</v>
          </cell>
          <cell r="AL570">
            <v>0</v>
          </cell>
          <cell r="AM570">
            <v>0</v>
          </cell>
          <cell r="AN570">
            <v>0</v>
          </cell>
          <cell r="AO570">
            <v>3</v>
          </cell>
        </row>
        <row r="571">
          <cell r="E571" t="str">
            <v>下午</v>
          </cell>
          <cell r="F571" t="str">
            <v>√</v>
          </cell>
          <cell r="G571" t="str">
            <v>√</v>
          </cell>
          <cell r="H571" t="str">
            <v>√</v>
          </cell>
        </row>
        <row r="571">
          <cell r="J571" t="str">
            <v>√</v>
          </cell>
          <cell r="K571" t="str">
            <v>√</v>
          </cell>
          <cell r="L571" t="str">
            <v>√</v>
          </cell>
          <cell r="M571" t="str">
            <v>√</v>
          </cell>
          <cell r="N571" t="str">
            <v>√</v>
          </cell>
          <cell r="O571" t="str">
            <v>√</v>
          </cell>
        </row>
        <row r="571">
          <cell r="Q571" t="str">
            <v>Ο</v>
          </cell>
          <cell r="R571" t="str">
            <v>√</v>
          </cell>
          <cell r="S571" t="str">
            <v>√</v>
          </cell>
          <cell r="T571" t="str">
            <v>√</v>
          </cell>
          <cell r="U571" t="str">
            <v>√</v>
          </cell>
          <cell r="V571" t="str">
            <v>◇</v>
          </cell>
        </row>
        <row r="571">
          <cell r="X571" t="str">
            <v>◇</v>
          </cell>
          <cell r="Y571" t="str">
            <v>√</v>
          </cell>
          <cell r="Z571" t="str">
            <v>√</v>
          </cell>
          <cell r="AA571" t="str">
            <v>√</v>
          </cell>
          <cell r="AB571" t="str">
            <v>√</v>
          </cell>
          <cell r="AC571" t="str">
            <v>√</v>
          </cell>
        </row>
        <row r="571">
          <cell r="AE571" t="str">
            <v>◇</v>
          </cell>
          <cell r="AF571" t="str">
            <v>√</v>
          </cell>
          <cell r="AG571" t="str">
            <v>√</v>
          </cell>
          <cell r="AH571" t="str">
            <v>√</v>
          </cell>
          <cell r="AI571" t="str">
            <v>√</v>
          </cell>
        </row>
        <row r="572">
          <cell r="E572" t="str">
            <v>加班</v>
          </cell>
        </row>
        <row r="573">
          <cell r="B573">
            <v>1437</v>
          </cell>
          <cell r="C573" t="str">
            <v>MAO SABAN</v>
          </cell>
          <cell r="D573">
            <v>44551</v>
          </cell>
          <cell r="E573" t="str">
            <v>上午</v>
          </cell>
          <cell r="F573" t="str">
            <v>√</v>
          </cell>
          <cell r="G573" t="str">
            <v>√</v>
          </cell>
          <cell r="H573" t="str">
            <v>√</v>
          </cell>
        </row>
        <row r="573">
          <cell r="J573" t="str">
            <v>√</v>
          </cell>
          <cell r="K573" t="str">
            <v>√</v>
          </cell>
          <cell r="L573" t="str">
            <v>√</v>
          </cell>
          <cell r="M573" t="str">
            <v>√</v>
          </cell>
          <cell r="N573" t="str">
            <v>√</v>
          </cell>
          <cell r="O573" t="str">
            <v>Δ</v>
          </cell>
        </row>
        <row r="573">
          <cell r="Q573" t="str">
            <v>Δ</v>
          </cell>
          <cell r="R573" t="str">
            <v>Δ</v>
          </cell>
          <cell r="S573" t="str">
            <v>Δ</v>
          </cell>
          <cell r="T573" t="str">
            <v>√</v>
          </cell>
          <cell r="U573" t="str">
            <v>√</v>
          </cell>
          <cell r="V573" t="str">
            <v>◇</v>
          </cell>
        </row>
        <row r="573">
          <cell r="X573" t="str">
            <v>√</v>
          </cell>
          <cell r="Y573" t="str">
            <v>√</v>
          </cell>
          <cell r="Z573" t="str">
            <v>√</v>
          </cell>
          <cell r="AA573" t="str">
            <v>√</v>
          </cell>
          <cell r="AB573" t="str">
            <v>√</v>
          </cell>
          <cell r="AC573" t="str">
            <v>√</v>
          </cell>
        </row>
        <row r="573">
          <cell r="AE573" t="str">
            <v>√</v>
          </cell>
          <cell r="AF573" t="str">
            <v>√</v>
          </cell>
          <cell r="AG573" t="str">
            <v>√</v>
          </cell>
          <cell r="AH573" t="str">
            <v>√</v>
          </cell>
          <cell r="AI573" t="str">
            <v>√</v>
          </cell>
        </row>
        <row r="573">
          <cell r="AK573">
            <v>21.5</v>
          </cell>
          <cell r="AL573">
            <v>0</v>
          </cell>
          <cell r="AM573">
            <v>3.5</v>
          </cell>
          <cell r="AN573">
            <v>0</v>
          </cell>
          <cell r="AO573">
            <v>1</v>
          </cell>
        </row>
        <row r="574">
          <cell r="E574" t="str">
            <v>下午</v>
          </cell>
          <cell r="F574" t="str">
            <v>√</v>
          </cell>
          <cell r="G574" t="str">
            <v>√</v>
          </cell>
          <cell r="H574" t="str">
            <v>√</v>
          </cell>
        </row>
        <row r="574">
          <cell r="J574" t="str">
            <v>√</v>
          </cell>
          <cell r="K574" t="str">
            <v>√</v>
          </cell>
          <cell r="L574" t="str">
            <v>√</v>
          </cell>
          <cell r="M574" t="str">
            <v>√</v>
          </cell>
          <cell r="N574" t="str">
            <v>√</v>
          </cell>
          <cell r="O574" t="str">
            <v>√</v>
          </cell>
        </row>
        <row r="574">
          <cell r="Q574" t="str">
            <v>Δ</v>
          </cell>
          <cell r="R574" t="str">
            <v>Δ</v>
          </cell>
          <cell r="S574" t="str">
            <v>Δ</v>
          </cell>
          <cell r="T574" t="str">
            <v>√</v>
          </cell>
          <cell r="U574" t="str">
            <v>√</v>
          </cell>
          <cell r="V574" t="str">
            <v>◇</v>
          </cell>
        </row>
        <row r="574">
          <cell r="X574" t="str">
            <v>√</v>
          </cell>
          <cell r="Y574" t="str">
            <v>√</v>
          </cell>
          <cell r="Z574" t="str">
            <v>√</v>
          </cell>
          <cell r="AA574" t="str">
            <v>√</v>
          </cell>
          <cell r="AB574" t="str">
            <v>√</v>
          </cell>
          <cell r="AC574" t="str">
            <v>√</v>
          </cell>
        </row>
        <row r="574">
          <cell r="AE574" t="str">
            <v>√</v>
          </cell>
          <cell r="AF574" t="str">
            <v>√</v>
          </cell>
          <cell r="AG574" t="str">
            <v>√</v>
          </cell>
          <cell r="AH574" t="str">
            <v>√</v>
          </cell>
          <cell r="AI574" t="str">
            <v>√</v>
          </cell>
        </row>
        <row r="575">
          <cell r="E575" t="str">
            <v>加班</v>
          </cell>
        </row>
        <row r="576">
          <cell r="B576">
            <v>1476</v>
          </cell>
          <cell r="C576" t="str">
            <v>KEO CHENDA</v>
          </cell>
          <cell r="D576">
            <v>44551</v>
          </cell>
          <cell r="E576" t="str">
            <v>上午</v>
          </cell>
          <cell r="F576" t="str">
            <v>√</v>
          </cell>
          <cell r="G576" t="str">
            <v>√</v>
          </cell>
          <cell r="H576" t="str">
            <v>√</v>
          </cell>
        </row>
        <row r="576">
          <cell r="J576" t="str">
            <v>√</v>
          </cell>
          <cell r="K576" t="str">
            <v>√</v>
          </cell>
          <cell r="L576" t="str">
            <v>√</v>
          </cell>
          <cell r="M576" t="str">
            <v>√</v>
          </cell>
          <cell r="N576" t="str">
            <v>√</v>
          </cell>
          <cell r="O576" t="str">
            <v>√</v>
          </cell>
        </row>
        <row r="576">
          <cell r="Q576" t="str">
            <v>Ο</v>
          </cell>
          <cell r="R576" t="str">
            <v>√</v>
          </cell>
          <cell r="S576" t="str">
            <v>√</v>
          </cell>
          <cell r="T576" t="str">
            <v>√</v>
          </cell>
          <cell r="U576" t="str">
            <v>√</v>
          </cell>
          <cell r="V576" t="str">
            <v>◇</v>
          </cell>
        </row>
        <row r="576">
          <cell r="X576" t="str">
            <v>◇</v>
          </cell>
          <cell r="Y576" t="str">
            <v>√</v>
          </cell>
          <cell r="Z576" t="str">
            <v>√</v>
          </cell>
          <cell r="AA576" t="str">
            <v>√</v>
          </cell>
          <cell r="AB576" t="str">
            <v>√</v>
          </cell>
          <cell r="AC576" t="str">
            <v>√</v>
          </cell>
        </row>
        <row r="576">
          <cell r="AE576" t="str">
            <v>◇</v>
          </cell>
          <cell r="AF576" t="str">
            <v>√</v>
          </cell>
          <cell r="AG576" t="str">
            <v>√</v>
          </cell>
          <cell r="AH576" t="str">
            <v>√</v>
          </cell>
          <cell r="AI576" t="str">
            <v>√</v>
          </cell>
        </row>
        <row r="576">
          <cell r="AK576">
            <v>22</v>
          </cell>
          <cell r="AL576">
            <v>0</v>
          </cell>
          <cell r="AM576">
            <v>0</v>
          </cell>
          <cell r="AN576">
            <v>0</v>
          </cell>
          <cell r="AO576">
            <v>3</v>
          </cell>
        </row>
        <row r="577">
          <cell r="E577" t="str">
            <v>下午</v>
          </cell>
          <cell r="F577" t="str">
            <v>√</v>
          </cell>
          <cell r="G577" t="str">
            <v>√</v>
          </cell>
          <cell r="H577" t="str">
            <v>√</v>
          </cell>
        </row>
        <row r="577">
          <cell r="J577" t="str">
            <v>√</v>
          </cell>
          <cell r="K577" t="str">
            <v>√</v>
          </cell>
          <cell r="L577" t="str">
            <v>√</v>
          </cell>
          <cell r="M577" t="str">
            <v>√</v>
          </cell>
          <cell r="N577" t="str">
            <v>√</v>
          </cell>
          <cell r="O577" t="str">
            <v>√</v>
          </cell>
        </row>
        <row r="577">
          <cell r="Q577" t="str">
            <v>Ο</v>
          </cell>
          <cell r="R577" t="str">
            <v>√</v>
          </cell>
          <cell r="S577" t="str">
            <v>√</v>
          </cell>
          <cell r="T577" t="str">
            <v>√</v>
          </cell>
          <cell r="U577" t="str">
            <v>√</v>
          </cell>
          <cell r="V577" t="str">
            <v>◇</v>
          </cell>
        </row>
        <row r="577">
          <cell r="X577" t="str">
            <v>◇</v>
          </cell>
          <cell r="Y577" t="str">
            <v>√</v>
          </cell>
          <cell r="Z577" t="str">
            <v>√</v>
          </cell>
          <cell r="AA577" t="str">
            <v>√</v>
          </cell>
          <cell r="AB577" t="str">
            <v>√</v>
          </cell>
          <cell r="AC577" t="str">
            <v>√</v>
          </cell>
        </row>
        <row r="577">
          <cell r="AE577" t="str">
            <v>◇</v>
          </cell>
          <cell r="AF577" t="str">
            <v>√</v>
          </cell>
          <cell r="AG577" t="str">
            <v>√</v>
          </cell>
          <cell r="AH577" t="str">
            <v>√</v>
          </cell>
          <cell r="AI577" t="str">
            <v>√</v>
          </cell>
        </row>
        <row r="578">
          <cell r="E578" t="str">
            <v>加班</v>
          </cell>
        </row>
        <row r="579">
          <cell r="B579">
            <v>1432</v>
          </cell>
          <cell r="C579" t="str">
            <v>ROTH NY</v>
          </cell>
          <cell r="D579">
            <v>44551</v>
          </cell>
          <cell r="E579" t="str">
            <v>上午</v>
          </cell>
          <cell r="F579" t="str">
            <v>Δ</v>
          </cell>
          <cell r="G579" t="str">
            <v>Δ</v>
          </cell>
          <cell r="H579" t="str">
            <v>Δ</v>
          </cell>
        </row>
        <row r="579">
          <cell r="J579" t="str">
            <v>Δ</v>
          </cell>
          <cell r="K579" t="str">
            <v>Δ</v>
          </cell>
          <cell r="L579" t="str">
            <v>Δ</v>
          </cell>
          <cell r="M579" t="str">
            <v>Δ</v>
          </cell>
          <cell r="N579" t="str">
            <v>Δ</v>
          </cell>
          <cell r="O579" t="str">
            <v>Δ</v>
          </cell>
        </row>
        <row r="579">
          <cell r="Q579" t="str">
            <v>Ο</v>
          </cell>
          <cell r="R579" t="str">
            <v>√</v>
          </cell>
          <cell r="S579" t="str">
            <v>√</v>
          </cell>
          <cell r="T579" t="str">
            <v>√</v>
          </cell>
          <cell r="U579" t="str">
            <v>√</v>
          </cell>
          <cell r="V579" t="str">
            <v>◇</v>
          </cell>
        </row>
        <row r="579">
          <cell r="X579" t="str">
            <v>√</v>
          </cell>
          <cell r="Y579" t="str">
            <v>√</v>
          </cell>
          <cell r="Z579" t="str">
            <v>×</v>
          </cell>
          <cell r="AA579" t="str">
            <v>√</v>
          </cell>
          <cell r="AB579" t="str">
            <v>√</v>
          </cell>
          <cell r="AC579" t="str">
            <v>√</v>
          </cell>
        </row>
        <row r="579">
          <cell r="AE579" t="str">
            <v>◇</v>
          </cell>
          <cell r="AF579" t="str">
            <v>√</v>
          </cell>
          <cell r="AG579" t="str">
            <v>√</v>
          </cell>
          <cell r="AH579" t="str">
            <v>√</v>
          </cell>
          <cell r="AI579" t="str">
            <v>√</v>
          </cell>
        </row>
        <row r="579">
          <cell r="AK579">
            <v>13</v>
          </cell>
          <cell r="AL579">
            <v>0</v>
          </cell>
          <cell r="AM579">
            <v>9</v>
          </cell>
          <cell r="AN579">
            <v>0</v>
          </cell>
          <cell r="AO579">
            <v>2</v>
          </cell>
        </row>
        <row r="580">
          <cell r="E580" t="str">
            <v>下午</v>
          </cell>
          <cell r="F580" t="str">
            <v>Δ</v>
          </cell>
          <cell r="G580" t="str">
            <v>Δ</v>
          </cell>
          <cell r="H580" t="str">
            <v>Δ</v>
          </cell>
        </row>
        <row r="580">
          <cell r="J580" t="str">
            <v>Δ</v>
          </cell>
          <cell r="K580" t="str">
            <v>Δ</v>
          </cell>
          <cell r="L580" t="str">
            <v>Δ</v>
          </cell>
          <cell r="M580" t="str">
            <v>Δ</v>
          </cell>
          <cell r="N580" t="str">
            <v>Δ</v>
          </cell>
          <cell r="O580" t="str">
            <v>Δ</v>
          </cell>
        </row>
        <row r="580">
          <cell r="Q580" t="str">
            <v>Ο</v>
          </cell>
          <cell r="R580" t="str">
            <v>√</v>
          </cell>
          <cell r="S580" t="str">
            <v>√</v>
          </cell>
          <cell r="T580" t="str">
            <v>√</v>
          </cell>
          <cell r="U580" t="str">
            <v>√</v>
          </cell>
          <cell r="V580" t="str">
            <v>◇</v>
          </cell>
        </row>
        <row r="580">
          <cell r="X580" t="str">
            <v>√</v>
          </cell>
          <cell r="Y580" t="str">
            <v>√</v>
          </cell>
          <cell r="Z580" t="str">
            <v>×</v>
          </cell>
          <cell r="AA580" t="str">
            <v>√</v>
          </cell>
          <cell r="AB580" t="str">
            <v>√</v>
          </cell>
          <cell r="AC580" t="str">
            <v>√</v>
          </cell>
        </row>
        <row r="580">
          <cell r="AE580" t="str">
            <v>◇</v>
          </cell>
          <cell r="AF580" t="str">
            <v>√</v>
          </cell>
          <cell r="AG580" t="str">
            <v>√</v>
          </cell>
          <cell r="AH580" t="str">
            <v>√</v>
          </cell>
          <cell r="AI580" t="str">
            <v>√</v>
          </cell>
        </row>
        <row r="581">
          <cell r="E581" t="str">
            <v>加班</v>
          </cell>
        </row>
        <row r="582">
          <cell r="B582">
            <v>1491</v>
          </cell>
          <cell r="C582" t="str">
            <v>KEO RAKSMEY</v>
          </cell>
          <cell r="D582">
            <v>44555</v>
          </cell>
          <cell r="E582" t="str">
            <v>上午</v>
          </cell>
          <cell r="F582" t="str">
            <v>√</v>
          </cell>
          <cell r="G582" t="str">
            <v>√</v>
          </cell>
          <cell r="H582" t="str">
            <v>√</v>
          </cell>
        </row>
        <row r="582">
          <cell r="J582" t="str">
            <v>√</v>
          </cell>
          <cell r="K582" t="str">
            <v>√</v>
          </cell>
          <cell r="L582" t="str">
            <v>√</v>
          </cell>
          <cell r="M582" t="str">
            <v>√</v>
          </cell>
          <cell r="N582" t="str">
            <v>√</v>
          </cell>
          <cell r="O582" t="str">
            <v>√</v>
          </cell>
        </row>
        <row r="582">
          <cell r="Q582" t="str">
            <v>Ο</v>
          </cell>
          <cell r="R582" t="str">
            <v>√</v>
          </cell>
          <cell r="S582" t="str">
            <v>√</v>
          </cell>
          <cell r="T582" t="str">
            <v>√</v>
          </cell>
          <cell r="U582" t="str">
            <v>√</v>
          </cell>
          <cell r="V582" t="str">
            <v>◇</v>
          </cell>
        </row>
        <row r="582">
          <cell r="X582" t="str">
            <v>◇</v>
          </cell>
          <cell r="Y582" t="str">
            <v>√</v>
          </cell>
          <cell r="Z582" t="str">
            <v>√</v>
          </cell>
          <cell r="AA582" t="str">
            <v>√</v>
          </cell>
          <cell r="AB582" t="str">
            <v>√</v>
          </cell>
          <cell r="AC582" t="str">
            <v>√</v>
          </cell>
        </row>
        <row r="582">
          <cell r="AE582" t="str">
            <v>◇</v>
          </cell>
          <cell r="AF582" t="str">
            <v>√</v>
          </cell>
          <cell r="AG582" t="str">
            <v>√</v>
          </cell>
          <cell r="AH582" t="str">
            <v>√</v>
          </cell>
          <cell r="AI582" t="str">
            <v>√</v>
          </cell>
        </row>
        <row r="582">
          <cell r="AK582">
            <v>21.875</v>
          </cell>
          <cell r="AL582">
            <v>0</v>
          </cell>
          <cell r="AM582">
            <v>0.125</v>
          </cell>
          <cell r="AN582">
            <v>0</v>
          </cell>
          <cell r="AO582">
            <v>3</v>
          </cell>
        </row>
        <row r="583">
          <cell r="E583" t="str">
            <v>下午</v>
          </cell>
          <cell r="F583" t="str">
            <v>√</v>
          </cell>
          <cell r="G583" t="str">
            <v>√</v>
          </cell>
        </row>
        <row r="583">
          <cell r="J583" t="str">
            <v>√</v>
          </cell>
          <cell r="K583" t="str">
            <v>√</v>
          </cell>
          <cell r="L583" t="str">
            <v>√</v>
          </cell>
          <cell r="M583" t="str">
            <v>√</v>
          </cell>
          <cell r="N583" t="str">
            <v>√</v>
          </cell>
          <cell r="O583" t="str">
            <v>√</v>
          </cell>
        </row>
        <row r="583">
          <cell r="Q583" t="str">
            <v>Ο</v>
          </cell>
          <cell r="R583" t="str">
            <v>√</v>
          </cell>
          <cell r="S583" t="str">
            <v>√</v>
          </cell>
          <cell r="T583" t="str">
            <v>√</v>
          </cell>
          <cell r="U583" t="str">
            <v>√</v>
          </cell>
          <cell r="V583" t="str">
            <v>◇</v>
          </cell>
        </row>
        <row r="583">
          <cell r="X583" t="str">
            <v>◇</v>
          </cell>
          <cell r="Y583" t="str">
            <v>√</v>
          </cell>
          <cell r="Z583" t="str">
            <v>√</v>
          </cell>
          <cell r="AA583" t="str">
            <v>√</v>
          </cell>
          <cell r="AB583" t="str">
            <v>√</v>
          </cell>
          <cell r="AC583" t="str">
            <v>√</v>
          </cell>
        </row>
        <row r="583">
          <cell r="AE583" t="str">
            <v>◇</v>
          </cell>
          <cell r="AF583" t="str">
            <v>√</v>
          </cell>
          <cell r="AG583" t="str">
            <v>√</v>
          </cell>
          <cell r="AH583" t="str">
            <v>√</v>
          </cell>
          <cell r="AI583" t="str">
            <v>√</v>
          </cell>
        </row>
        <row r="584">
          <cell r="E584" t="str">
            <v>加班</v>
          </cell>
        </row>
        <row r="585">
          <cell r="B585">
            <v>1551</v>
          </cell>
          <cell r="C585" t="str">
            <v>SEK SOVANNROTH</v>
          </cell>
          <cell r="D585">
            <v>44564</v>
          </cell>
          <cell r="E585" t="str">
            <v>上午</v>
          </cell>
          <cell r="F585" t="str">
            <v>√</v>
          </cell>
          <cell r="G585" t="str">
            <v>√</v>
          </cell>
          <cell r="H585" t="str">
            <v>√</v>
          </cell>
        </row>
        <row r="585">
          <cell r="J585" t="str">
            <v>√</v>
          </cell>
          <cell r="K585" t="str">
            <v>√</v>
          </cell>
          <cell r="L585" t="str">
            <v>√</v>
          </cell>
          <cell r="M585" t="str">
            <v>√</v>
          </cell>
          <cell r="N585" t="str">
            <v>√</v>
          </cell>
          <cell r="O585" t="str">
            <v>√</v>
          </cell>
        </row>
        <row r="585">
          <cell r="Q585" t="str">
            <v>Ο</v>
          </cell>
          <cell r="R585" t="str">
            <v>√</v>
          </cell>
          <cell r="S585" t="str">
            <v>√</v>
          </cell>
          <cell r="T585" t="str">
            <v>√</v>
          </cell>
          <cell r="U585" t="str">
            <v>√</v>
          </cell>
          <cell r="V585" t="str">
            <v>◇</v>
          </cell>
        </row>
        <row r="585">
          <cell r="X585" t="str">
            <v>√</v>
          </cell>
          <cell r="Y585" t="str">
            <v>√</v>
          </cell>
          <cell r="Z585" t="str">
            <v>√</v>
          </cell>
          <cell r="AA585" t="str">
            <v>√</v>
          </cell>
          <cell r="AB585" t="str">
            <v>√</v>
          </cell>
          <cell r="AC585" t="str">
            <v>√</v>
          </cell>
        </row>
        <row r="585">
          <cell r="AE585" t="str">
            <v>◇</v>
          </cell>
          <cell r="AF585" t="str">
            <v>√</v>
          </cell>
          <cell r="AG585" t="str">
            <v>√</v>
          </cell>
          <cell r="AH585" t="str">
            <v>√</v>
          </cell>
          <cell r="AI585" t="str">
            <v>√</v>
          </cell>
        </row>
        <row r="585">
          <cell r="AK585">
            <v>23</v>
          </cell>
          <cell r="AL585">
            <v>12.5</v>
          </cell>
          <cell r="AM585">
            <v>0</v>
          </cell>
          <cell r="AN585">
            <v>0</v>
          </cell>
          <cell r="AO585">
            <v>2</v>
          </cell>
        </row>
        <row r="586">
          <cell r="E586" t="str">
            <v>下午</v>
          </cell>
          <cell r="F586" t="str">
            <v>√</v>
          </cell>
          <cell r="G586" t="str">
            <v>√</v>
          </cell>
          <cell r="H586" t="str">
            <v>√</v>
          </cell>
        </row>
        <row r="586">
          <cell r="J586" t="str">
            <v>√</v>
          </cell>
          <cell r="K586" t="str">
            <v>√</v>
          </cell>
          <cell r="L586" t="str">
            <v>√</v>
          </cell>
          <cell r="M586" t="str">
            <v>√</v>
          </cell>
          <cell r="N586" t="str">
            <v>√</v>
          </cell>
          <cell r="O586" t="str">
            <v>√</v>
          </cell>
        </row>
        <row r="586">
          <cell r="Q586" t="str">
            <v>Ο</v>
          </cell>
          <cell r="R586" t="str">
            <v>√</v>
          </cell>
          <cell r="S586" t="str">
            <v>√</v>
          </cell>
          <cell r="T586" t="str">
            <v>√</v>
          </cell>
          <cell r="U586" t="str">
            <v>√</v>
          </cell>
          <cell r="V586" t="str">
            <v>◇</v>
          </cell>
        </row>
        <row r="586">
          <cell r="X586" t="str">
            <v>√</v>
          </cell>
          <cell r="Y586" t="str">
            <v>√</v>
          </cell>
          <cell r="Z586" t="str">
            <v>√</v>
          </cell>
          <cell r="AA586" t="str">
            <v>√</v>
          </cell>
          <cell r="AB586" t="str">
            <v>√</v>
          </cell>
          <cell r="AC586" t="str">
            <v>√</v>
          </cell>
        </row>
        <row r="586">
          <cell r="AE586" t="str">
            <v>◇</v>
          </cell>
          <cell r="AF586" t="str">
            <v>√</v>
          </cell>
          <cell r="AG586" t="str">
            <v>√</v>
          </cell>
          <cell r="AH586" t="str">
            <v>√</v>
          </cell>
          <cell r="AI586" t="str">
            <v>√</v>
          </cell>
        </row>
        <row r="587">
          <cell r="E587" t="str">
            <v>加班</v>
          </cell>
        </row>
        <row r="587">
          <cell r="J587">
            <v>12.5</v>
          </cell>
        </row>
        <row r="588">
          <cell r="B588">
            <v>1496</v>
          </cell>
          <cell r="C588" t="str">
            <v>POL VEN </v>
          </cell>
          <cell r="D588">
            <v>44564</v>
          </cell>
          <cell r="E588" t="str">
            <v>上午</v>
          </cell>
          <cell r="F588" t="str">
            <v>√</v>
          </cell>
          <cell r="G588" t="str">
            <v>√</v>
          </cell>
          <cell r="H588" t="str">
            <v>√</v>
          </cell>
        </row>
        <row r="588">
          <cell r="J588" t="str">
            <v>√</v>
          </cell>
          <cell r="K588" t="str">
            <v>√</v>
          </cell>
          <cell r="L588" t="str">
            <v>√</v>
          </cell>
          <cell r="M588" t="str">
            <v>√</v>
          </cell>
          <cell r="N588" t="str">
            <v>√</v>
          </cell>
          <cell r="O588" t="str">
            <v>√</v>
          </cell>
        </row>
        <row r="588">
          <cell r="Q588" t="str">
            <v>Ο</v>
          </cell>
          <cell r="R588" t="str">
            <v>√</v>
          </cell>
          <cell r="S588" t="str">
            <v>√</v>
          </cell>
          <cell r="T588" t="str">
            <v>√</v>
          </cell>
          <cell r="U588" t="str">
            <v>◇</v>
          </cell>
          <cell r="V588" t="str">
            <v>◇</v>
          </cell>
        </row>
        <row r="588">
          <cell r="X588" t="str">
            <v>√</v>
          </cell>
          <cell r="Y588" t="str">
            <v>√</v>
          </cell>
          <cell r="Z588" t="str">
            <v>√</v>
          </cell>
          <cell r="AA588" t="str">
            <v>√</v>
          </cell>
          <cell r="AB588" t="str">
            <v>√</v>
          </cell>
          <cell r="AC588" t="str">
            <v>√</v>
          </cell>
        </row>
        <row r="588">
          <cell r="AE588" t="str">
            <v>◇</v>
          </cell>
          <cell r="AF588" t="str">
            <v>√</v>
          </cell>
          <cell r="AG588" t="str">
            <v>√</v>
          </cell>
          <cell r="AH588" t="str">
            <v>√</v>
          </cell>
          <cell r="AI588" t="str">
            <v>√</v>
          </cell>
        </row>
        <row r="588">
          <cell r="AK588">
            <v>22</v>
          </cell>
          <cell r="AL588">
            <v>0</v>
          </cell>
          <cell r="AM588">
            <v>0</v>
          </cell>
          <cell r="AN588">
            <v>0</v>
          </cell>
          <cell r="AO588">
            <v>3</v>
          </cell>
        </row>
        <row r="589">
          <cell r="E589" t="str">
            <v>下午</v>
          </cell>
          <cell r="F589" t="str">
            <v>√</v>
          </cell>
          <cell r="G589" t="str">
            <v>√</v>
          </cell>
          <cell r="H589" t="str">
            <v>√</v>
          </cell>
        </row>
        <row r="589">
          <cell r="J589" t="str">
            <v>√</v>
          </cell>
          <cell r="K589" t="str">
            <v>√</v>
          </cell>
          <cell r="L589" t="str">
            <v>√</v>
          </cell>
          <cell r="M589" t="str">
            <v>√</v>
          </cell>
          <cell r="N589" t="str">
            <v>√</v>
          </cell>
          <cell r="O589" t="str">
            <v>√</v>
          </cell>
        </row>
        <row r="589">
          <cell r="Q589" t="str">
            <v>Ο</v>
          </cell>
          <cell r="R589" t="str">
            <v>√</v>
          </cell>
          <cell r="S589" t="str">
            <v>√</v>
          </cell>
          <cell r="T589" t="str">
            <v>√</v>
          </cell>
          <cell r="U589" t="str">
            <v>◇</v>
          </cell>
          <cell r="V589" t="str">
            <v>◇</v>
          </cell>
        </row>
        <row r="589">
          <cell r="X589" t="str">
            <v>√</v>
          </cell>
          <cell r="Y589" t="str">
            <v>√</v>
          </cell>
          <cell r="Z589" t="str">
            <v>√</v>
          </cell>
          <cell r="AA589" t="str">
            <v>√</v>
          </cell>
          <cell r="AB589" t="str">
            <v>√</v>
          </cell>
          <cell r="AC589" t="str">
            <v>√</v>
          </cell>
        </row>
        <row r="589">
          <cell r="AE589" t="str">
            <v>◇</v>
          </cell>
          <cell r="AF589" t="str">
            <v>√</v>
          </cell>
          <cell r="AG589" t="str">
            <v>√</v>
          </cell>
          <cell r="AH589" t="str">
            <v>√</v>
          </cell>
          <cell r="AI589" t="str">
            <v>√</v>
          </cell>
        </row>
        <row r="590">
          <cell r="E590" t="str">
            <v>加班</v>
          </cell>
        </row>
        <row r="591">
          <cell r="B591">
            <v>1566</v>
          </cell>
          <cell r="C591" t="str">
            <v>KOV SARON</v>
          </cell>
          <cell r="D591">
            <v>44567</v>
          </cell>
          <cell r="E591" t="str">
            <v>上午</v>
          </cell>
          <cell r="F591" t="str">
            <v>√</v>
          </cell>
          <cell r="G591" t="str">
            <v>√</v>
          </cell>
          <cell r="H591" t="str">
            <v>√</v>
          </cell>
        </row>
        <row r="591">
          <cell r="J591" t="str">
            <v>√</v>
          </cell>
          <cell r="K591" t="str">
            <v>√</v>
          </cell>
          <cell r="L591" t="str">
            <v>√</v>
          </cell>
          <cell r="M591" t="str">
            <v>√</v>
          </cell>
          <cell r="N591" t="str">
            <v>√</v>
          </cell>
          <cell r="O591" t="str">
            <v>√</v>
          </cell>
        </row>
        <row r="591">
          <cell r="Q591" t="str">
            <v>Ο</v>
          </cell>
          <cell r="R591" t="str">
            <v>√</v>
          </cell>
          <cell r="S591" t="str">
            <v>√</v>
          </cell>
          <cell r="T591" t="str">
            <v>√</v>
          </cell>
          <cell r="U591" t="str">
            <v>√</v>
          </cell>
          <cell r="V591" t="str">
            <v>◇</v>
          </cell>
        </row>
        <row r="591">
          <cell r="X591" t="str">
            <v>√</v>
          </cell>
          <cell r="Y591" t="str">
            <v>√</v>
          </cell>
          <cell r="Z591" t="str">
            <v>√</v>
          </cell>
          <cell r="AA591" t="str">
            <v>√</v>
          </cell>
          <cell r="AB591" t="str">
            <v>Δ</v>
          </cell>
          <cell r="AC591" t="str">
            <v>√</v>
          </cell>
        </row>
        <row r="591">
          <cell r="AE591" t="str">
            <v>◇</v>
          </cell>
          <cell r="AF591" t="str">
            <v>Δ</v>
          </cell>
          <cell r="AG591" t="str">
            <v>√</v>
          </cell>
          <cell r="AH591" t="str">
            <v>√</v>
          </cell>
          <cell r="AI591" t="str">
            <v>√</v>
          </cell>
        </row>
        <row r="591">
          <cell r="AK591">
            <v>21</v>
          </cell>
          <cell r="AL591">
            <v>0</v>
          </cell>
          <cell r="AM591">
            <v>2</v>
          </cell>
          <cell r="AN591">
            <v>0</v>
          </cell>
          <cell r="AO591">
            <v>2</v>
          </cell>
        </row>
        <row r="592">
          <cell r="E592" t="str">
            <v>下午</v>
          </cell>
          <cell r="F592" t="str">
            <v>√</v>
          </cell>
          <cell r="G592" t="str">
            <v>√</v>
          </cell>
          <cell r="H592" t="str">
            <v>√</v>
          </cell>
        </row>
        <row r="592">
          <cell r="J592" t="str">
            <v>√</v>
          </cell>
          <cell r="K592" t="str">
            <v>√</v>
          </cell>
          <cell r="L592" t="str">
            <v>√</v>
          </cell>
          <cell r="M592" t="str">
            <v>√</v>
          </cell>
          <cell r="N592" t="str">
            <v>√</v>
          </cell>
          <cell r="O592" t="str">
            <v>√</v>
          </cell>
        </row>
        <row r="592">
          <cell r="Q592" t="str">
            <v>Ο</v>
          </cell>
          <cell r="R592" t="str">
            <v>√</v>
          </cell>
          <cell r="S592" t="str">
            <v>√</v>
          </cell>
          <cell r="T592" t="str">
            <v>√</v>
          </cell>
          <cell r="U592" t="str">
            <v>√</v>
          </cell>
          <cell r="V592" t="str">
            <v>◇</v>
          </cell>
        </row>
        <row r="592">
          <cell r="X592" t="str">
            <v>√</v>
          </cell>
          <cell r="Y592" t="str">
            <v>√</v>
          </cell>
          <cell r="Z592" t="str">
            <v>√</v>
          </cell>
          <cell r="AA592" t="str">
            <v>√</v>
          </cell>
          <cell r="AB592" t="str">
            <v>Δ</v>
          </cell>
          <cell r="AC592" t="str">
            <v>√</v>
          </cell>
        </row>
        <row r="592">
          <cell r="AE592" t="str">
            <v>◇</v>
          </cell>
          <cell r="AF592" t="str">
            <v>Δ</v>
          </cell>
          <cell r="AG592" t="str">
            <v>√</v>
          </cell>
          <cell r="AH592" t="str">
            <v>√</v>
          </cell>
          <cell r="AI592" t="str">
            <v>√</v>
          </cell>
        </row>
        <row r="593">
          <cell r="E593" t="str">
            <v>加班</v>
          </cell>
        </row>
        <row r="594">
          <cell r="B594">
            <v>1572</v>
          </cell>
          <cell r="C594" t="str">
            <v>SORNSUN PISETH</v>
          </cell>
          <cell r="D594">
            <v>44567</v>
          </cell>
          <cell r="E594" t="str">
            <v>上午</v>
          </cell>
          <cell r="F594" t="str">
            <v>√</v>
          </cell>
          <cell r="G594" t="str">
            <v>√</v>
          </cell>
          <cell r="H594" t="str">
            <v>√</v>
          </cell>
        </row>
        <row r="594">
          <cell r="J594" t="str">
            <v>√</v>
          </cell>
          <cell r="K594" t="str">
            <v>√</v>
          </cell>
          <cell r="L594" t="str">
            <v>√</v>
          </cell>
          <cell r="M594" t="str">
            <v>√</v>
          </cell>
          <cell r="N594" t="str">
            <v>√</v>
          </cell>
          <cell r="O594" t="str">
            <v>√</v>
          </cell>
        </row>
        <row r="594">
          <cell r="Q594" t="str">
            <v>√</v>
          </cell>
          <cell r="R594" t="str">
            <v>√</v>
          </cell>
          <cell r="S594" t="str">
            <v>√</v>
          </cell>
          <cell r="T594" t="str">
            <v>√</v>
          </cell>
          <cell r="U594" t="str">
            <v>√</v>
          </cell>
          <cell r="V594" t="str">
            <v>◇</v>
          </cell>
        </row>
        <row r="594">
          <cell r="X594" t="str">
            <v>◇</v>
          </cell>
          <cell r="Y594" t="str">
            <v>√</v>
          </cell>
          <cell r="Z594" t="str">
            <v>√</v>
          </cell>
          <cell r="AA594" t="str">
            <v>√</v>
          </cell>
          <cell r="AB594" t="str">
            <v>√</v>
          </cell>
          <cell r="AC594" t="str">
            <v>√</v>
          </cell>
        </row>
        <row r="594">
          <cell r="AE594" t="str">
            <v>◇</v>
          </cell>
          <cell r="AF594" t="str">
            <v>√</v>
          </cell>
          <cell r="AG594" t="str">
            <v>√</v>
          </cell>
          <cell r="AH594" t="str">
            <v>√</v>
          </cell>
          <cell r="AI594" t="str">
            <v>√</v>
          </cell>
        </row>
        <row r="594">
          <cell r="AK594">
            <v>23</v>
          </cell>
          <cell r="AL594">
            <v>1.5</v>
          </cell>
          <cell r="AM594">
            <v>0</v>
          </cell>
          <cell r="AN594">
            <v>0</v>
          </cell>
          <cell r="AO594">
            <v>3</v>
          </cell>
        </row>
        <row r="595">
          <cell r="E595" t="str">
            <v>下午</v>
          </cell>
          <cell r="F595" t="str">
            <v>√</v>
          </cell>
          <cell r="G595" t="str">
            <v>√</v>
          </cell>
          <cell r="H595" t="str">
            <v>√</v>
          </cell>
        </row>
        <row r="595">
          <cell r="J595" t="str">
            <v>√</v>
          </cell>
          <cell r="K595" t="str">
            <v>√</v>
          </cell>
          <cell r="L595" t="str">
            <v>√</v>
          </cell>
          <cell r="M595" t="str">
            <v>√</v>
          </cell>
          <cell r="N595" t="str">
            <v>√</v>
          </cell>
          <cell r="O595" t="str">
            <v>√</v>
          </cell>
        </row>
        <row r="595">
          <cell r="Q595" t="str">
            <v>√</v>
          </cell>
          <cell r="R595" t="str">
            <v>√</v>
          </cell>
          <cell r="S595" t="str">
            <v>√</v>
          </cell>
          <cell r="T595" t="str">
            <v>√</v>
          </cell>
          <cell r="U595" t="str">
            <v>√</v>
          </cell>
          <cell r="V595" t="str">
            <v>◇</v>
          </cell>
        </row>
        <row r="595">
          <cell r="X595" t="str">
            <v>◇</v>
          </cell>
          <cell r="Y595" t="str">
            <v>√</v>
          </cell>
          <cell r="Z595" t="str">
            <v>√</v>
          </cell>
          <cell r="AA595" t="str">
            <v>√</v>
          </cell>
          <cell r="AB595" t="str">
            <v>√</v>
          </cell>
          <cell r="AC595" t="str">
            <v>√</v>
          </cell>
        </row>
        <row r="595">
          <cell r="AE595" t="str">
            <v>◇</v>
          </cell>
          <cell r="AF595" t="str">
            <v>√</v>
          </cell>
          <cell r="AG595" t="str">
            <v>√</v>
          </cell>
          <cell r="AH595" t="str">
            <v>√</v>
          </cell>
          <cell r="AI595" t="str">
            <v>√</v>
          </cell>
        </row>
        <row r="596">
          <cell r="E596" t="str">
            <v>加班</v>
          </cell>
        </row>
        <row r="596">
          <cell r="K596">
            <v>1</v>
          </cell>
        </row>
        <row r="596">
          <cell r="Q596">
            <v>0.5</v>
          </cell>
        </row>
        <row r="597">
          <cell r="B597">
            <v>1626</v>
          </cell>
          <cell r="C597" t="str">
            <v>HAN CHAMPA</v>
          </cell>
          <cell r="D597">
            <v>44579</v>
          </cell>
          <cell r="E597" t="str">
            <v>上午</v>
          </cell>
          <cell r="F597" t="str">
            <v>√</v>
          </cell>
          <cell r="G597" t="str">
            <v>√</v>
          </cell>
          <cell r="H597" t="str">
            <v>√</v>
          </cell>
        </row>
        <row r="597">
          <cell r="J597" t="str">
            <v>√</v>
          </cell>
          <cell r="K597" t="str">
            <v>√</v>
          </cell>
          <cell r="L597" t="str">
            <v>√</v>
          </cell>
          <cell r="M597" t="str">
            <v>√</v>
          </cell>
          <cell r="N597" t="str">
            <v>√</v>
          </cell>
          <cell r="O597" t="str">
            <v>√</v>
          </cell>
        </row>
        <row r="597">
          <cell r="Q597" t="str">
            <v>Ο</v>
          </cell>
          <cell r="R597" t="str">
            <v>√</v>
          </cell>
          <cell r="S597" t="str">
            <v>√</v>
          </cell>
          <cell r="T597" t="str">
            <v>√</v>
          </cell>
          <cell r="U597" t="str">
            <v>√</v>
          </cell>
          <cell r="V597" t="str">
            <v>◇</v>
          </cell>
        </row>
        <row r="597">
          <cell r="X597" t="str">
            <v>√</v>
          </cell>
          <cell r="Y597" t="str">
            <v>√</v>
          </cell>
          <cell r="Z597" t="str">
            <v>√</v>
          </cell>
          <cell r="AA597" t="str">
            <v>√</v>
          </cell>
          <cell r="AB597" t="str">
            <v>√</v>
          </cell>
          <cell r="AC597" t="str">
            <v>√</v>
          </cell>
        </row>
        <row r="597">
          <cell r="AE597" t="str">
            <v>◇</v>
          </cell>
          <cell r="AF597" t="str">
            <v>√</v>
          </cell>
          <cell r="AG597" t="str">
            <v>√</v>
          </cell>
          <cell r="AH597" t="str">
            <v>√</v>
          </cell>
          <cell r="AI597" t="str">
            <v>√</v>
          </cell>
        </row>
        <row r="597">
          <cell r="AK597">
            <v>23</v>
          </cell>
          <cell r="AL597">
            <v>0</v>
          </cell>
          <cell r="AM597">
            <v>0</v>
          </cell>
          <cell r="AN597">
            <v>0</v>
          </cell>
          <cell r="AO597">
            <v>2</v>
          </cell>
        </row>
        <row r="598">
          <cell r="E598" t="str">
            <v>下午</v>
          </cell>
          <cell r="F598" t="str">
            <v>√</v>
          </cell>
          <cell r="G598" t="str">
            <v>√</v>
          </cell>
          <cell r="H598" t="str">
            <v>√</v>
          </cell>
        </row>
        <row r="598">
          <cell r="J598" t="str">
            <v>√</v>
          </cell>
          <cell r="K598" t="str">
            <v>√</v>
          </cell>
          <cell r="L598" t="str">
            <v>√</v>
          </cell>
          <cell r="M598" t="str">
            <v>√</v>
          </cell>
          <cell r="N598" t="str">
            <v>√</v>
          </cell>
          <cell r="O598" t="str">
            <v>√</v>
          </cell>
        </row>
        <row r="598">
          <cell r="Q598" t="str">
            <v>Ο</v>
          </cell>
          <cell r="R598" t="str">
            <v>√</v>
          </cell>
          <cell r="S598" t="str">
            <v>√</v>
          </cell>
          <cell r="T598" t="str">
            <v>√</v>
          </cell>
          <cell r="U598" t="str">
            <v>√</v>
          </cell>
          <cell r="V598" t="str">
            <v>◇</v>
          </cell>
        </row>
        <row r="598">
          <cell r="X598" t="str">
            <v>√</v>
          </cell>
          <cell r="Y598" t="str">
            <v>√</v>
          </cell>
          <cell r="Z598" t="str">
            <v>√</v>
          </cell>
          <cell r="AA598" t="str">
            <v>√</v>
          </cell>
          <cell r="AB598" t="str">
            <v>√</v>
          </cell>
          <cell r="AC598" t="str">
            <v>√</v>
          </cell>
        </row>
        <row r="598">
          <cell r="AE598" t="str">
            <v>◇</v>
          </cell>
          <cell r="AF598" t="str">
            <v>√</v>
          </cell>
          <cell r="AG598" t="str">
            <v>√</v>
          </cell>
          <cell r="AH598" t="str">
            <v>√</v>
          </cell>
          <cell r="AI598" t="str">
            <v>√</v>
          </cell>
        </row>
        <row r="599">
          <cell r="E599" t="str">
            <v>加班</v>
          </cell>
        </row>
        <row r="600">
          <cell r="B600">
            <v>1737</v>
          </cell>
          <cell r="C600" t="str">
            <v>CHAN RAKSMY</v>
          </cell>
          <cell r="D600">
            <v>44589</v>
          </cell>
          <cell r="E600" t="str">
            <v>上午</v>
          </cell>
          <cell r="F600" t="str">
            <v>√</v>
          </cell>
          <cell r="G600" t="str">
            <v>√</v>
          </cell>
          <cell r="H600" t="str">
            <v>√</v>
          </cell>
        </row>
        <row r="600">
          <cell r="J600" t="str">
            <v>√</v>
          </cell>
          <cell r="K600" t="str">
            <v>√</v>
          </cell>
          <cell r="L600" t="str">
            <v>√</v>
          </cell>
          <cell r="M600" t="str">
            <v>√</v>
          </cell>
          <cell r="N600" t="str">
            <v>√</v>
          </cell>
          <cell r="O600" t="str">
            <v>√</v>
          </cell>
        </row>
        <row r="600">
          <cell r="Q600" t="str">
            <v>Ο</v>
          </cell>
          <cell r="R600" t="str">
            <v>√</v>
          </cell>
          <cell r="S600" t="str">
            <v>√</v>
          </cell>
          <cell r="T600" t="str">
            <v>√</v>
          </cell>
          <cell r="U600" t="str">
            <v>√</v>
          </cell>
          <cell r="V600" t="str">
            <v>◇</v>
          </cell>
        </row>
        <row r="600">
          <cell r="X600" t="str">
            <v>√</v>
          </cell>
          <cell r="Y600" t="str">
            <v>√</v>
          </cell>
          <cell r="Z600" t="str">
            <v>√</v>
          </cell>
          <cell r="AA600" t="str">
            <v>√</v>
          </cell>
          <cell r="AB600" t="str">
            <v>√</v>
          </cell>
          <cell r="AC600" t="str">
            <v>√</v>
          </cell>
        </row>
        <row r="600">
          <cell r="AE600" t="str">
            <v>◇</v>
          </cell>
          <cell r="AF600" t="str">
            <v>√</v>
          </cell>
          <cell r="AG600" t="str">
            <v>√</v>
          </cell>
          <cell r="AH600" t="str">
            <v>√</v>
          </cell>
          <cell r="AI600" t="str">
            <v>√</v>
          </cell>
        </row>
        <row r="600">
          <cell r="AK600">
            <v>23</v>
          </cell>
          <cell r="AL600">
            <v>0</v>
          </cell>
          <cell r="AM600">
            <v>0</v>
          </cell>
          <cell r="AN600">
            <v>0</v>
          </cell>
          <cell r="AO600">
            <v>2</v>
          </cell>
        </row>
        <row r="601">
          <cell r="E601" t="str">
            <v>下午</v>
          </cell>
          <cell r="F601" t="str">
            <v>√</v>
          </cell>
          <cell r="G601" t="str">
            <v>√</v>
          </cell>
          <cell r="H601" t="str">
            <v>√</v>
          </cell>
        </row>
        <row r="601">
          <cell r="J601" t="str">
            <v>√</v>
          </cell>
          <cell r="K601" t="str">
            <v>√</v>
          </cell>
          <cell r="L601" t="str">
            <v>√</v>
          </cell>
          <cell r="M601" t="str">
            <v>√</v>
          </cell>
          <cell r="N601" t="str">
            <v>√</v>
          </cell>
          <cell r="O601" t="str">
            <v>√</v>
          </cell>
        </row>
        <row r="601">
          <cell r="Q601" t="str">
            <v>Ο</v>
          </cell>
          <cell r="R601" t="str">
            <v>√</v>
          </cell>
          <cell r="S601" t="str">
            <v>√</v>
          </cell>
          <cell r="T601" t="str">
            <v>√</v>
          </cell>
          <cell r="U601" t="str">
            <v>√</v>
          </cell>
          <cell r="V601" t="str">
            <v>◇</v>
          </cell>
        </row>
        <row r="601">
          <cell r="X601" t="str">
            <v>√</v>
          </cell>
          <cell r="Y601" t="str">
            <v>√</v>
          </cell>
          <cell r="Z601" t="str">
            <v>√</v>
          </cell>
          <cell r="AA601" t="str">
            <v>√</v>
          </cell>
          <cell r="AB601" t="str">
            <v>√</v>
          </cell>
          <cell r="AC601" t="str">
            <v>√</v>
          </cell>
        </row>
        <row r="601">
          <cell r="AE601" t="str">
            <v>◇</v>
          </cell>
          <cell r="AF601" t="str">
            <v>√</v>
          </cell>
          <cell r="AG601" t="str">
            <v>√</v>
          </cell>
          <cell r="AH601" t="str">
            <v>√</v>
          </cell>
          <cell r="AI601" t="str">
            <v>√</v>
          </cell>
        </row>
        <row r="602">
          <cell r="E602" t="str">
            <v>加班</v>
          </cell>
        </row>
        <row r="603">
          <cell r="B603">
            <v>1753</v>
          </cell>
          <cell r="C603" t="str">
            <v>SOK DEN</v>
          </cell>
          <cell r="D603">
            <v>44593</v>
          </cell>
          <cell r="E603" t="str">
            <v>上午</v>
          </cell>
          <cell r="F603" t="str">
            <v>√</v>
          </cell>
          <cell r="G603" t="str">
            <v>√</v>
          </cell>
          <cell r="H603" t="str">
            <v>√</v>
          </cell>
        </row>
        <row r="603">
          <cell r="J603" t="str">
            <v>√</v>
          </cell>
          <cell r="K603" t="str">
            <v>√</v>
          </cell>
          <cell r="L603" t="str">
            <v>√</v>
          </cell>
          <cell r="M603" t="str">
            <v>√</v>
          </cell>
          <cell r="N603" t="str">
            <v>√</v>
          </cell>
          <cell r="O603" t="str">
            <v>√</v>
          </cell>
        </row>
        <row r="603">
          <cell r="Q603" t="str">
            <v>Ο</v>
          </cell>
          <cell r="R603" t="str">
            <v>√</v>
          </cell>
          <cell r="S603" t="str">
            <v>√</v>
          </cell>
          <cell r="T603" t="str">
            <v>√</v>
          </cell>
          <cell r="U603" t="str">
            <v>√</v>
          </cell>
          <cell r="V603" t="str">
            <v>◇</v>
          </cell>
        </row>
        <row r="603">
          <cell r="X603" t="str">
            <v>√</v>
          </cell>
          <cell r="Y603" t="str">
            <v>√</v>
          </cell>
          <cell r="Z603" t="str">
            <v>√</v>
          </cell>
          <cell r="AA603" t="str">
            <v>√</v>
          </cell>
          <cell r="AB603" t="str">
            <v>√</v>
          </cell>
          <cell r="AC603" t="str">
            <v>√</v>
          </cell>
        </row>
        <row r="603">
          <cell r="AE603" t="str">
            <v>◇</v>
          </cell>
          <cell r="AF603" t="str">
            <v>√</v>
          </cell>
          <cell r="AG603" t="str">
            <v>√</v>
          </cell>
          <cell r="AH603" t="str">
            <v>√</v>
          </cell>
          <cell r="AI603" t="str">
            <v>√</v>
          </cell>
        </row>
        <row r="603">
          <cell r="AK603">
            <v>23</v>
          </cell>
          <cell r="AL603">
            <v>0</v>
          </cell>
          <cell r="AM603">
            <v>0</v>
          </cell>
          <cell r="AN603">
            <v>0</v>
          </cell>
          <cell r="AO603">
            <v>2</v>
          </cell>
        </row>
        <row r="604">
          <cell r="E604" t="str">
            <v>下午</v>
          </cell>
          <cell r="F604" t="str">
            <v>√</v>
          </cell>
          <cell r="G604" t="str">
            <v>√</v>
          </cell>
          <cell r="H604" t="str">
            <v>√</v>
          </cell>
        </row>
        <row r="604">
          <cell r="J604" t="str">
            <v>√</v>
          </cell>
          <cell r="K604" t="str">
            <v>√</v>
          </cell>
          <cell r="L604" t="str">
            <v>√</v>
          </cell>
          <cell r="M604" t="str">
            <v>√</v>
          </cell>
          <cell r="N604" t="str">
            <v>√</v>
          </cell>
          <cell r="O604" t="str">
            <v>√</v>
          </cell>
        </row>
        <row r="604">
          <cell r="Q604" t="str">
            <v>Ο</v>
          </cell>
          <cell r="R604" t="str">
            <v>√</v>
          </cell>
          <cell r="S604" t="str">
            <v>√</v>
          </cell>
          <cell r="T604" t="str">
            <v>√</v>
          </cell>
          <cell r="U604" t="str">
            <v>√</v>
          </cell>
          <cell r="V604" t="str">
            <v>◇</v>
          </cell>
        </row>
        <row r="604">
          <cell r="X604" t="str">
            <v>√</v>
          </cell>
          <cell r="Y604" t="str">
            <v>√</v>
          </cell>
          <cell r="Z604" t="str">
            <v>√</v>
          </cell>
          <cell r="AA604" t="str">
            <v>√</v>
          </cell>
          <cell r="AB604" t="str">
            <v>√</v>
          </cell>
          <cell r="AC604" t="str">
            <v>√</v>
          </cell>
        </row>
        <row r="604">
          <cell r="AE604" t="str">
            <v>◇</v>
          </cell>
          <cell r="AF604" t="str">
            <v>√</v>
          </cell>
          <cell r="AG604" t="str">
            <v>√</v>
          </cell>
          <cell r="AH604" t="str">
            <v>√</v>
          </cell>
          <cell r="AI604" t="str">
            <v>√</v>
          </cell>
        </row>
        <row r="605">
          <cell r="E605" t="str">
            <v>加班</v>
          </cell>
        </row>
        <row r="606">
          <cell r="B606">
            <v>1830</v>
          </cell>
          <cell r="C606" t="str">
            <v>NIN SARIN</v>
          </cell>
          <cell r="D606">
            <v>44607</v>
          </cell>
          <cell r="E606" t="str">
            <v>上午</v>
          </cell>
          <cell r="F606" t="str">
            <v>√</v>
          </cell>
          <cell r="G606" t="str">
            <v>√</v>
          </cell>
          <cell r="H606" t="str">
            <v>√</v>
          </cell>
        </row>
        <row r="606">
          <cell r="J606" t="str">
            <v>√</v>
          </cell>
          <cell r="K606" t="str">
            <v>√</v>
          </cell>
          <cell r="L606" t="str">
            <v>√</v>
          </cell>
          <cell r="M606" t="str">
            <v>√</v>
          </cell>
          <cell r="N606" t="str">
            <v>√</v>
          </cell>
          <cell r="O606" t="str">
            <v>√</v>
          </cell>
        </row>
        <row r="606">
          <cell r="Q606" t="str">
            <v>Ο</v>
          </cell>
          <cell r="R606" t="str">
            <v>√</v>
          </cell>
          <cell r="S606" t="str">
            <v>√</v>
          </cell>
          <cell r="T606" t="str">
            <v>√</v>
          </cell>
          <cell r="U606" t="str">
            <v>√</v>
          </cell>
          <cell r="V606" t="str">
            <v>◇</v>
          </cell>
        </row>
        <row r="606">
          <cell r="X606" t="str">
            <v>√</v>
          </cell>
          <cell r="Y606" t="str">
            <v>√</v>
          </cell>
          <cell r="Z606" t="str">
            <v>√</v>
          </cell>
          <cell r="AA606" t="str">
            <v>√</v>
          </cell>
          <cell r="AB606" t="str">
            <v>√</v>
          </cell>
          <cell r="AC606" t="str">
            <v>√</v>
          </cell>
        </row>
        <row r="606">
          <cell r="AE606" t="str">
            <v>◇</v>
          </cell>
          <cell r="AF606" t="str">
            <v>√</v>
          </cell>
          <cell r="AG606" t="str">
            <v>√</v>
          </cell>
          <cell r="AH606" t="str">
            <v>√</v>
          </cell>
          <cell r="AI606" t="str">
            <v>√</v>
          </cell>
        </row>
        <row r="606">
          <cell r="AK606">
            <v>22</v>
          </cell>
          <cell r="AL606">
            <v>0</v>
          </cell>
          <cell r="AM606">
            <v>0.5</v>
          </cell>
          <cell r="AN606">
            <v>0</v>
          </cell>
          <cell r="AO606">
            <v>2</v>
          </cell>
        </row>
        <row r="607">
          <cell r="E607" t="str">
            <v>下午</v>
          </cell>
          <cell r="F607" t="str">
            <v>√</v>
          </cell>
          <cell r="G607" t="str">
            <v>√</v>
          </cell>
          <cell r="H607" t="str">
            <v>Δ</v>
          </cell>
        </row>
        <row r="607">
          <cell r="J607" t="str">
            <v>√</v>
          </cell>
          <cell r="K607" t="str">
            <v>√</v>
          </cell>
          <cell r="L607" t="str">
            <v>√</v>
          </cell>
          <cell r="M607" t="str">
            <v>√</v>
          </cell>
          <cell r="N607" t="str">
            <v>√</v>
          </cell>
          <cell r="O607" t="str">
            <v>√</v>
          </cell>
        </row>
        <row r="607">
          <cell r="Q607" t="str">
            <v>Ο</v>
          </cell>
          <cell r="R607" t="str">
            <v>√</v>
          </cell>
          <cell r="S607" t="str">
            <v>√</v>
          </cell>
          <cell r="T607" t="str">
            <v>√</v>
          </cell>
          <cell r="U607" t="str">
            <v>√</v>
          </cell>
          <cell r="V607" t="str">
            <v>◇</v>
          </cell>
        </row>
        <row r="607">
          <cell r="X607" t="str">
            <v>×</v>
          </cell>
          <cell r="Y607" t="str">
            <v>√</v>
          </cell>
          <cell r="Z607" t="str">
            <v>√</v>
          </cell>
          <cell r="AA607" t="str">
            <v>√</v>
          </cell>
          <cell r="AB607" t="str">
            <v>√</v>
          </cell>
          <cell r="AC607" t="str">
            <v>√</v>
          </cell>
        </row>
        <row r="607">
          <cell r="AE607" t="str">
            <v>◇</v>
          </cell>
          <cell r="AF607" t="str">
            <v>√</v>
          </cell>
          <cell r="AG607" t="str">
            <v>√</v>
          </cell>
          <cell r="AH607" t="str">
            <v>√</v>
          </cell>
          <cell r="AI607" t="str">
            <v>√</v>
          </cell>
        </row>
        <row r="608">
          <cell r="E608" t="str">
            <v>加班</v>
          </cell>
        </row>
        <row r="609">
          <cell r="B609">
            <v>1863</v>
          </cell>
          <cell r="C609" t="str">
            <v>KEO SAMUT</v>
          </cell>
          <cell r="D609">
            <v>44614</v>
          </cell>
          <cell r="E609" t="str">
            <v>上午</v>
          </cell>
          <cell r="F609" t="str">
            <v>√</v>
          </cell>
          <cell r="G609" t="str">
            <v>√</v>
          </cell>
          <cell r="H609" t="str">
            <v>√</v>
          </cell>
        </row>
        <row r="609">
          <cell r="J609" t="str">
            <v>√</v>
          </cell>
          <cell r="K609" t="str">
            <v>√</v>
          </cell>
          <cell r="L609" t="str">
            <v>√</v>
          </cell>
          <cell r="M609" t="str">
            <v>√</v>
          </cell>
          <cell r="N609" t="str">
            <v>√</v>
          </cell>
          <cell r="O609" t="str">
            <v>√</v>
          </cell>
        </row>
        <row r="609">
          <cell r="Q609" t="str">
            <v>Ο</v>
          </cell>
          <cell r="R609" t="str">
            <v>√</v>
          </cell>
          <cell r="S609" t="str">
            <v>√</v>
          </cell>
          <cell r="T609" t="str">
            <v>√</v>
          </cell>
          <cell r="U609" t="str">
            <v>√</v>
          </cell>
          <cell r="V609" t="str">
            <v>◇</v>
          </cell>
        </row>
        <row r="609">
          <cell r="X609" t="str">
            <v>√</v>
          </cell>
          <cell r="Y609" t="str">
            <v>√</v>
          </cell>
          <cell r="Z609" t="str">
            <v>√</v>
          </cell>
          <cell r="AA609" t="str">
            <v>√</v>
          </cell>
          <cell r="AB609" t="str">
            <v>√</v>
          </cell>
          <cell r="AC609" t="str">
            <v>√</v>
          </cell>
        </row>
        <row r="609">
          <cell r="AE609" t="str">
            <v>◇</v>
          </cell>
          <cell r="AF609" t="str">
            <v>√</v>
          </cell>
          <cell r="AG609" t="str">
            <v>√</v>
          </cell>
          <cell r="AH609" t="str">
            <v>√</v>
          </cell>
          <cell r="AI609" t="str">
            <v>√</v>
          </cell>
        </row>
        <row r="609">
          <cell r="AK609">
            <v>23</v>
          </cell>
          <cell r="AL609">
            <v>0</v>
          </cell>
          <cell r="AM609">
            <v>0</v>
          </cell>
          <cell r="AN609">
            <v>0</v>
          </cell>
          <cell r="AO609">
            <v>2</v>
          </cell>
        </row>
        <row r="610">
          <cell r="E610" t="str">
            <v>下午</v>
          </cell>
          <cell r="F610" t="str">
            <v>√</v>
          </cell>
          <cell r="G610" t="str">
            <v>√</v>
          </cell>
          <cell r="H610" t="str">
            <v>√</v>
          </cell>
        </row>
        <row r="610">
          <cell r="J610" t="str">
            <v>√</v>
          </cell>
          <cell r="K610" t="str">
            <v>√</v>
          </cell>
          <cell r="L610" t="str">
            <v>√</v>
          </cell>
          <cell r="M610" t="str">
            <v>√</v>
          </cell>
          <cell r="N610" t="str">
            <v>√</v>
          </cell>
          <cell r="O610" t="str">
            <v>√</v>
          </cell>
        </row>
        <row r="610">
          <cell r="Q610" t="str">
            <v>Ο</v>
          </cell>
          <cell r="R610" t="str">
            <v>√</v>
          </cell>
          <cell r="S610" t="str">
            <v>√</v>
          </cell>
          <cell r="T610" t="str">
            <v>√</v>
          </cell>
          <cell r="U610" t="str">
            <v>√</v>
          </cell>
          <cell r="V610" t="str">
            <v>◇</v>
          </cell>
        </row>
        <row r="610">
          <cell r="X610" t="str">
            <v>√</v>
          </cell>
          <cell r="Y610" t="str">
            <v>√</v>
          </cell>
          <cell r="Z610" t="str">
            <v>√</v>
          </cell>
          <cell r="AA610" t="str">
            <v>√</v>
          </cell>
          <cell r="AB610" t="str">
            <v>√</v>
          </cell>
          <cell r="AC610" t="str">
            <v>√</v>
          </cell>
        </row>
        <row r="610">
          <cell r="AE610" t="str">
            <v>◇</v>
          </cell>
          <cell r="AF610" t="str">
            <v>√</v>
          </cell>
          <cell r="AG610" t="str">
            <v>√</v>
          </cell>
          <cell r="AH610" t="str">
            <v>√</v>
          </cell>
          <cell r="AI610" t="str">
            <v>√</v>
          </cell>
        </row>
        <row r="611">
          <cell r="E611" t="str">
            <v>加班</v>
          </cell>
        </row>
        <row r="612">
          <cell r="B612">
            <v>1870</v>
          </cell>
          <cell r="C612" t="str">
            <v>SOT LIS</v>
          </cell>
          <cell r="D612">
            <v>44615</v>
          </cell>
          <cell r="E612" t="str">
            <v>上午</v>
          </cell>
          <cell r="F612" t="str">
            <v>√</v>
          </cell>
          <cell r="G612" t="str">
            <v>√</v>
          </cell>
          <cell r="H612" t="str">
            <v>√</v>
          </cell>
        </row>
        <row r="612">
          <cell r="J612" t="str">
            <v>√</v>
          </cell>
          <cell r="K612" t="str">
            <v>√</v>
          </cell>
          <cell r="L612" t="str">
            <v>√</v>
          </cell>
          <cell r="M612" t="str">
            <v>Δ</v>
          </cell>
          <cell r="N612" t="str">
            <v>√</v>
          </cell>
          <cell r="O612" t="str">
            <v>√</v>
          </cell>
        </row>
        <row r="612">
          <cell r="Q612" t="str">
            <v>Ο</v>
          </cell>
          <cell r="R612" t="str">
            <v>√</v>
          </cell>
          <cell r="S612" t="str">
            <v>√</v>
          </cell>
          <cell r="T612" t="str">
            <v>√</v>
          </cell>
          <cell r="U612" t="str">
            <v>√</v>
          </cell>
          <cell r="V612" t="str">
            <v>◇</v>
          </cell>
        </row>
        <row r="612">
          <cell r="X612" t="str">
            <v>√</v>
          </cell>
          <cell r="Y612" t="str">
            <v>√</v>
          </cell>
          <cell r="Z612" t="str">
            <v>√</v>
          </cell>
          <cell r="AA612" t="str">
            <v>√</v>
          </cell>
          <cell r="AB612" t="str">
            <v>√</v>
          </cell>
          <cell r="AC612" t="str">
            <v>√</v>
          </cell>
        </row>
        <row r="612">
          <cell r="AE612" t="str">
            <v>◇</v>
          </cell>
          <cell r="AF612" t="str">
            <v>√</v>
          </cell>
          <cell r="AG612" t="str">
            <v>√</v>
          </cell>
          <cell r="AH612" t="str">
            <v>√</v>
          </cell>
          <cell r="AI612" t="str">
            <v>√</v>
          </cell>
        </row>
        <row r="612">
          <cell r="AK612">
            <v>22</v>
          </cell>
          <cell r="AL612">
            <v>0</v>
          </cell>
          <cell r="AM612">
            <v>1</v>
          </cell>
          <cell r="AN612">
            <v>0</v>
          </cell>
          <cell r="AO612">
            <v>2</v>
          </cell>
        </row>
        <row r="613">
          <cell r="E613" t="str">
            <v>下午</v>
          </cell>
          <cell r="F613" t="str">
            <v>√</v>
          </cell>
          <cell r="G613" t="str">
            <v>√</v>
          </cell>
          <cell r="H613" t="str">
            <v>√</v>
          </cell>
        </row>
        <row r="613">
          <cell r="J613" t="str">
            <v>√</v>
          </cell>
          <cell r="K613" t="str">
            <v>√</v>
          </cell>
          <cell r="L613" t="str">
            <v>√</v>
          </cell>
          <cell r="M613" t="str">
            <v>Δ</v>
          </cell>
          <cell r="N613" t="str">
            <v>√</v>
          </cell>
          <cell r="O613" t="str">
            <v>√</v>
          </cell>
        </row>
        <row r="613">
          <cell r="Q613" t="str">
            <v>Ο</v>
          </cell>
          <cell r="R613" t="str">
            <v>√</v>
          </cell>
          <cell r="S613" t="str">
            <v>√</v>
          </cell>
          <cell r="T613" t="str">
            <v>√</v>
          </cell>
          <cell r="U613" t="str">
            <v>√</v>
          </cell>
          <cell r="V613" t="str">
            <v>◇</v>
          </cell>
        </row>
        <row r="613">
          <cell r="X613" t="str">
            <v>√</v>
          </cell>
          <cell r="Y613" t="str">
            <v>√</v>
          </cell>
          <cell r="Z613" t="str">
            <v>√</v>
          </cell>
          <cell r="AA613" t="str">
            <v>√</v>
          </cell>
          <cell r="AB613" t="str">
            <v>√</v>
          </cell>
          <cell r="AC613" t="str">
            <v>√</v>
          </cell>
        </row>
        <row r="613">
          <cell r="AE613" t="str">
            <v>◇</v>
          </cell>
          <cell r="AF613" t="str">
            <v>√</v>
          </cell>
          <cell r="AG613" t="str">
            <v>√</v>
          </cell>
          <cell r="AH613" t="str">
            <v>√</v>
          </cell>
          <cell r="AI613" t="str">
            <v>√</v>
          </cell>
        </row>
        <row r="614">
          <cell r="E614" t="str">
            <v>加班</v>
          </cell>
        </row>
        <row r="615">
          <cell r="B615">
            <v>1984</v>
          </cell>
          <cell r="C615" t="str">
            <v>KONG RIDA</v>
          </cell>
          <cell r="D615">
            <v>44637</v>
          </cell>
          <cell r="E615" t="str">
            <v>上午</v>
          </cell>
          <cell r="F615" t="str">
            <v>√</v>
          </cell>
          <cell r="G615" t="str">
            <v>√</v>
          </cell>
          <cell r="H615" t="str">
            <v>√</v>
          </cell>
        </row>
        <row r="615">
          <cell r="J615" t="str">
            <v>√</v>
          </cell>
          <cell r="K615" t="str">
            <v>√</v>
          </cell>
          <cell r="L615" t="str">
            <v>√</v>
          </cell>
          <cell r="M615" t="str">
            <v>√</v>
          </cell>
          <cell r="N615" t="str">
            <v>√</v>
          </cell>
          <cell r="O615" t="str">
            <v>√</v>
          </cell>
        </row>
        <row r="615">
          <cell r="Q615" t="str">
            <v>Ο</v>
          </cell>
          <cell r="R615" t="str">
            <v>√</v>
          </cell>
          <cell r="S615" t="str">
            <v>√</v>
          </cell>
          <cell r="T615" t="str">
            <v>√</v>
          </cell>
          <cell r="U615" t="str">
            <v>√</v>
          </cell>
          <cell r="V615" t="str">
            <v>◇</v>
          </cell>
        </row>
        <row r="615">
          <cell r="X615" t="str">
            <v>√</v>
          </cell>
          <cell r="Y615" t="str">
            <v>√</v>
          </cell>
          <cell r="Z615" t="str">
            <v>√</v>
          </cell>
          <cell r="AA615" t="str">
            <v>√</v>
          </cell>
          <cell r="AB615" t="str">
            <v>√</v>
          </cell>
          <cell r="AC615" t="str">
            <v>√</v>
          </cell>
        </row>
        <row r="615">
          <cell r="AE615" t="str">
            <v>◇</v>
          </cell>
          <cell r="AF615" t="str">
            <v>√</v>
          </cell>
          <cell r="AG615" t="str">
            <v>√</v>
          </cell>
          <cell r="AH615" t="str">
            <v>√</v>
          </cell>
          <cell r="AI615" t="str">
            <v>×</v>
          </cell>
        </row>
        <row r="615">
          <cell r="AK615">
            <v>22</v>
          </cell>
          <cell r="AL615">
            <v>0</v>
          </cell>
          <cell r="AM615">
            <v>0</v>
          </cell>
          <cell r="AN615">
            <v>0</v>
          </cell>
          <cell r="AO615">
            <v>2</v>
          </cell>
        </row>
        <row r="616">
          <cell r="E616" t="str">
            <v>下午</v>
          </cell>
          <cell r="F616" t="str">
            <v>√</v>
          </cell>
          <cell r="G616" t="str">
            <v>√</v>
          </cell>
          <cell r="H616" t="str">
            <v>√</v>
          </cell>
        </row>
        <row r="616">
          <cell r="J616" t="str">
            <v>√</v>
          </cell>
          <cell r="K616" t="str">
            <v>√</v>
          </cell>
          <cell r="L616" t="str">
            <v>√</v>
          </cell>
          <cell r="M616" t="str">
            <v>√</v>
          </cell>
          <cell r="N616" t="str">
            <v>√</v>
          </cell>
          <cell r="O616" t="str">
            <v>√</v>
          </cell>
        </row>
        <row r="616">
          <cell r="Q616" t="str">
            <v>Ο</v>
          </cell>
          <cell r="R616" t="str">
            <v>√</v>
          </cell>
          <cell r="S616" t="str">
            <v>√</v>
          </cell>
          <cell r="T616" t="str">
            <v>√</v>
          </cell>
          <cell r="U616" t="str">
            <v>√</v>
          </cell>
          <cell r="V616" t="str">
            <v>◇</v>
          </cell>
        </row>
        <row r="616">
          <cell r="X616" t="str">
            <v>√</v>
          </cell>
          <cell r="Y616" t="str">
            <v>√</v>
          </cell>
          <cell r="Z616" t="str">
            <v>√</v>
          </cell>
          <cell r="AA616" t="str">
            <v>√</v>
          </cell>
          <cell r="AB616" t="str">
            <v>√</v>
          </cell>
          <cell r="AC616" t="str">
            <v>√</v>
          </cell>
        </row>
        <row r="616">
          <cell r="AE616" t="str">
            <v>◇</v>
          </cell>
          <cell r="AF616" t="str">
            <v>√</v>
          </cell>
          <cell r="AG616" t="str">
            <v>√</v>
          </cell>
          <cell r="AH616" t="str">
            <v>√</v>
          </cell>
          <cell r="AI616" t="str">
            <v>×</v>
          </cell>
        </row>
        <row r="617">
          <cell r="E617" t="str">
            <v>加班</v>
          </cell>
        </row>
        <row r="618">
          <cell r="B618">
            <v>1988</v>
          </cell>
          <cell r="C618" t="str">
            <v>NOUN SAMITH</v>
          </cell>
          <cell r="D618">
            <v>44638</v>
          </cell>
          <cell r="E618" t="str">
            <v>上午</v>
          </cell>
          <cell r="F618" t="str">
            <v>√</v>
          </cell>
          <cell r="G618" t="str">
            <v>Δ</v>
          </cell>
          <cell r="H618" t="str">
            <v>√</v>
          </cell>
        </row>
        <row r="618">
          <cell r="J618" t="str">
            <v>√</v>
          </cell>
          <cell r="K618" t="str">
            <v>√</v>
          </cell>
          <cell r="L618" t="str">
            <v>√</v>
          </cell>
          <cell r="M618" t="str">
            <v>√</v>
          </cell>
          <cell r="N618" t="str">
            <v>√</v>
          </cell>
          <cell r="O618" t="str">
            <v>√</v>
          </cell>
        </row>
        <row r="618">
          <cell r="Q618" t="str">
            <v>√</v>
          </cell>
          <cell r="R618" t="str">
            <v>√</v>
          </cell>
          <cell r="S618" t="str">
            <v>√</v>
          </cell>
          <cell r="T618" t="str">
            <v>√</v>
          </cell>
          <cell r="U618" t="str">
            <v>√</v>
          </cell>
          <cell r="V618" t="str">
            <v>◇</v>
          </cell>
        </row>
        <row r="618">
          <cell r="X618" t="str">
            <v>√</v>
          </cell>
          <cell r="Y618" t="str">
            <v>√</v>
          </cell>
          <cell r="Z618" t="str">
            <v>√</v>
          </cell>
          <cell r="AA618" t="str">
            <v>√</v>
          </cell>
          <cell r="AB618" t="str">
            <v>√</v>
          </cell>
          <cell r="AC618" t="str">
            <v>√</v>
          </cell>
        </row>
        <row r="618">
          <cell r="AE618" t="str">
            <v>√</v>
          </cell>
          <cell r="AF618" t="str">
            <v>√</v>
          </cell>
          <cell r="AG618" t="str">
            <v>√</v>
          </cell>
          <cell r="AH618" t="str">
            <v>√</v>
          </cell>
          <cell r="AI618" t="str">
            <v>√</v>
          </cell>
        </row>
        <row r="618">
          <cell r="AK618">
            <v>24.5</v>
          </cell>
          <cell r="AL618">
            <v>0</v>
          </cell>
          <cell r="AM618">
            <v>0.5</v>
          </cell>
          <cell r="AN618">
            <v>0</v>
          </cell>
          <cell r="AO618">
            <v>1</v>
          </cell>
        </row>
        <row r="619">
          <cell r="E619" t="str">
            <v>下午</v>
          </cell>
          <cell r="F619" t="str">
            <v>√</v>
          </cell>
          <cell r="G619" t="str">
            <v>√</v>
          </cell>
          <cell r="H619" t="str">
            <v>√</v>
          </cell>
        </row>
        <row r="619">
          <cell r="J619" t="str">
            <v>√</v>
          </cell>
          <cell r="K619" t="str">
            <v>√</v>
          </cell>
          <cell r="L619" t="str">
            <v>√</v>
          </cell>
          <cell r="M619" t="str">
            <v>√</v>
          </cell>
          <cell r="N619" t="str">
            <v>√</v>
          </cell>
          <cell r="O619" t="str">
            <v>√</v>
          </cell>
        </row>
        <row r="619">
          <cell r="Q619" t="str">
            <v>√</v>
          </cell>
          <cell r="R619" t="str">
            <v>√</v>
          </cell>
          <cell r="S619" t="str">
            <v>√</v>
          </cell>
          <cell r="T619" t="str">
            <v>√</v>
          </cell>
          <cell r="U619" t="str">
            <v>√</v>
          </cell>
          <cell r="V619" t="str">
            <v>◇</v>
          </cell>
        </row>
        <row r="619">
          <cell r="X619" t="str">
            <v>√</v>
          </cell>
          <cell r="Y619" t="str">
            <v>√</v>
          </cell>
          <cell r="Z619" t="str">
            <v>√</v>
          </cell>
          <cell r="AA619" t="str">
            <v>√</v>
          </cell>
          <cell r="AB619" t="str">
            <v>√</v>
          </cell>
          <cell r="AC619" t="str">
            <v>√</v>
          </cell>
        </row>
        <row r="619">
          <cell r="AE619" t="str">
            <v>√</v>
          </cell>
          <cell r="AF619" t="str">
            <v>√</v>
          </cell>
          <cell r="AG619" t="str">
            <v>√</v>
          </cell>
          <cell r="AH619" t="str">
            <v>√</v>
          </cell>
          <cell r="AI619" t="str">
            <v>√</v>
          </cell>
        </row>
        <row r="620">
          <cell r="E620" t="str">
            <v>加班</v>
          </cell>
        </row>
        <row r="621">
          <cell r="B621">
            <v>1989</v>
          </cell>
          <cell r="C621" t="str">
            <v>PREAB MARADY</v>
          </cell>
          <cell r="D621">
            <v>44638</v>
          </cell>
          <cell r="E621" t="str">
            <v>上午</v>
          </cell>
          <cell r="F621" t="str">
            <v>×</v>
          </cell>
          <cell r="G621" t="str">
            <v>√</v>
          </cell>
          <cell r="H621" t="str">
            <v>√</v>
          </cell>
        </row>
        <row r="621">
          <cell r="J621" t="str">
            <v>√</v>
          </cell>
          <cell r="K621" t="str">
            <v>√</v>
          </cell>
          <cell r="L621" t="str">
            <v>√</v>
          </cell>
          <cell r="M621" t="str">
            <v>√</v>
          </cell>
          <cell r="N621" t="str">
            <v>√</v>
          </cell>
          <cell r="O621" t="str">
            <v>√</v>
          </cell>
        </row>
        <row r="621">
          <cell r="Q621" t="str">
            <v>Ο</v>
          </cell>
          <cell r="R621" t="str">
            <v>√</v>
          </cell>
          <cell r="S621" t="str">
            <v>×</v>
          </cell>
          <cell r="T621" t="str">
            <v>√</v>
          </cell>
          <cell r="U621" t="str">
            <v>√</v>
          </cell>
          <cell r="V621" t="str">
            <v>◇</v>
          </cell>
        </row>
        <row r="621">
          <cell r="X621" t="str">
            <v>√</v>
          </cell>
          <cell r="Y621" t="str">
            <v>√</v>
          </cell>
          <cell r="Z621" t="str">
            <v>√</v>
          </cell>
          <cell r="AA621" t="str">
            <v>√</v>
          </cell>
          <cell r="AB621" t="str">
            <v>√</v>
          </cell>
          <cell r="AC621" t="str">
            <v>√</v>
          </cell>
        </row>
        <row r="621">
          <cell r="AE621" t="str">
            <v>◇</v>
          </cell>
          <cell r="AF621" t="str">
            <v>√</v>
          </cell>
          <cell r="AG621" t="str">
            <v>√</v>
          </cell>
          <cell r="AH621" t="str">
            <v>√</v>
          </cell>
          <cell r="AI621" t="str">
            <v>√</v>
          </cell>
        </row>
        <row r="621">
          <cell r="AK621">
            <v>21</v>
          </cell>
          <cell r="AL621">
            <v>0</v>
          </cell>
          <cell r="AM621">
            <v>0</v>
          </cell>
          <cell r="AN621">
            <v>0</v>
          </cell>
          <cell r="AO621">
            <v>2</v>
          </cell>
        </row>
        <row r="622">
          <cell r="E622" t="str">
            <v>下午</v>
          </cell>
          <cell r="F622" t="str">
            <v>×</v>
          </cell>
          <cell r="G622" t="str">
            <v>√</v>
          </cell>
          <cell r="H622" t="str">
            <v>√</v>
          </cell>
        </row>
        <row r="622">
          <cell r="J622" t="str">
            <v>√</v>
          </cell>
          <cell r="K622" t="str">
            <v>√</v>
          </cell>
          <cell r="L622" t="str">
            <v>√</v>
          </cell>
          <cell r="M622" t="str">
            <v>√</v>
          </cell>
          <cell r="N622" t="str">
            <v>√</v>
          </cell>
          <cell r="O622" t="str">
            <v>√</v>
          </cell>
        </row>
        <row r="622">
          <cell r="Q622" t="str">
            <v>Ο</v>
          </cell>
          <cell r="R622" t="str">
            <v>√</v>
          </cell>
          <cell r="S622" t="str">
            <v>×</v>
          </cell>
          <cell r="T622" t="str">
            <v>√</v>
          </cell>
          <cell r="U622" t="str">
            <v>√</v>
          </cell>
          <cell r="V622" t="str">
            <v>◇</v>
          </cell>
        </row>
        <row r="622">
          <cell r="X622" t="str">
            <v>√</v>
          </cell>
          <cell r="Y622" t="str">
            <v>√</v>
          </cell>
          <cell r="Z622" t="str">
            <v>√</v>
          </cell>
          <cell r="AA622" t="str">
            <v>√</v>
          </cell>
          <cell r="AB622" t="str">
            <v>√</v>
          </cell>
          <cell r="AC622" t="str">
            <v>√</v>
          </cell>
        </row>
        <row r="622">
          <cell r="AE622" t="str">
            <v>◇</v>
          </cell>
          <cell r="AF622" t="str">
            <v>√</v>
          </cell>
          <cell r="AG622" t="str">
            <v>√</v>
          </cell>
          <cell r="AH622" t="str">
            <v>√</v>
          </cell>
          <cell r="AI622" t="str">
            <v>√</v>
          </cell>
        </row>
        <row r="623">
          <cell r="E623" t="str">
            <v>加班</v>
          </cell>
        </row>
        <row r="624">
          <cell r="B624">
            <v>1997</v>
          </cell>
          <cell r="C624" t="str">
            <v>BRACH SABAY</v>
          </cell>
          <cell r="D624">
            <v>44639</v>
          </cell>
          <cell r="E624" t="str">
            <v>上午</v>
          </cell>
          <cell r="F624" t="str">
            <v>2.②</v>
          </cell>
          <cell r="G624" t="str">
            <v>2.②</v>
          </cell>
          <cell r="H624" t="str">
            <v>2.②</v>
          </cell>
        </row>
        <row r="624">
          <cell r="J624" t="str">
            <v>2.②</v>
          </cell>
          <cell r="K624" t="str">
            <v>2.②</v>
          </cell>
          <cell r="L624" t="str">
            <v>2.②</v>
          </cell>
          <cell r="M624" t="str">
            <v>2.②</v>
          </cell>
          <cell r="N624" t="str">
            <v>2.②</v>
          </cell>
          <cell r="O624" t="str">
            <v>2.②</v>
          </cell>
        </row>
        <row r="624">
          <cell r="Q624" t="str">
            <v>2.②</v>
          </cell>
          <cell r="R624" t="str">
            <v>2.②</v>
          </cell>
          <cell r="S624" t="str">
            <v>2.②</v>
          </cell>
          <cell r="T624" t="str">
            <v>2.②</v>
          </cell>
          <cell r="U624" t="str">
            <v>2.②</v>
          </cell>
          <cell r="V624" t="str">
            <v>2.②</v>
          </cell>
        </row>
        <row r="624">
          <cell r="X624" t="str">
            <v>2.②</v>
          </cell>
          <cell r="Y624" t="str">
            <v>2.②</v>
          </cell>
          <cell r="Z624" t="str">
            <v>2.②</v>
          </cell>
          <cell r="AA624" t="str">
            <v>2.②</v>
          </cell>
          <cell r="AB624" t="str">
            <v>2.②</v>
          </cell>
          <cell r="AC624" t="str">
            <v>2.②</v>
          </cell>
        </row>
        <row r="624">
          <cell r="AE624" t="str">
            <v>2.②</v>
          </cell>
          <cell r="AF624" t="str">
            <v>2.②</v>
          </cell>
          <cell r="AG624" t="str">
            <v>√</v>
          </cell>
          <cell r="AH624" t="str">
            <v>√</v>
          </cell>
          <cell r="AI624" t="str">
            <v>√</v>
          </cell>
        </row>
        <row r="624">
          <cell r="AK624">
            <v>3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</row>
        <row r="625">
          <cell r="E625" t="str">
            <v>下午</v>
          </cell>
          <cell r="F625" t="str">
            <v>2.②</v>
          </cell>
          <cell r="G625" t="str">
            <v>2.②</v>
          </cell>
          <cell r="H625" t="str">
            <v>2.②</v>
          </cell>
        </row>
        <row r="625">
          <cell r="J625" t="str">
            <v>2.②</v>
          </cell>
          <cell r="K625" t="str">
            <v>2.②</v>
          </cell>
          <cell r="L625" t="str">
            <v>2.②</v>
          </cell>
          <cell r="M625" t="str">
            <v>2.②</v>
          </cell>
          <cell r="N625" t="str">
            <v>2.②</v>
          </cell>
          <cell r="O625" t="str">
            <v>2.②</v>
          </cell>
        </row>
        <row r="625">
          <cell r="Q625" t="str">
            <v>2.②</v>
          </cell>
          <cell r="R625" t="str">
            <v>2.②</v>
          </cell>
          <cell r="S625" t="str">
            <v>2.②</v>
          </cell>
          <cell r="T625" t="str">
            <v>2.②</v>
          </cell>
          <cell r="U625" t="str">
            <v>2.②</v>
          </cell>
          <cell r="V625" t="str">
            <v>2.②</v>
          </cell>
        </row>
        <row r="625">
          <cell r="X625" t="str">
            <v>2.②</v>
          </cell>
          <cell r="Y625" t="str">
            <v>2.②</v>
          </cell>
          <cell r="Z625" t="str">
            <v>2.②</v>
          </cell>
          <cell r="AA625" t="str">
            <v>2.②</v>
          </cell>
          <cell r="AB625" t="str">
            <v>2.②</v>
          </cell>
          <cell r="AC625" t="str">
            <v>2.②</v>
          </cell>
        </row>
        <row r="625">
          <cell r="AE625" t="str">
            <v>2.②</v>
          </cell>
          <cell r="AF625" t="str">
            <v>2.②</v>
          </cell>
          <cell r="AG625" t="str">
            <v>√</v>
          </cell>
          <cell r="AH625" t="str">
            <v>√</v>
          </cell>
          <cell r="AI625" t="str">
            <v>√</v>
          </cell>
        </row>
        <row r="626">
          <cell r="E626" t="str">
            <v>加班</v>
          </cell>
        </row>
        <row r="627">
          <cell r="B627">
            <v>2032</v>
          </cell>
          <cell r="C627" t="str">
            <v>REY CHANTEVY</v>
          </cell>
          <cell r="D627">
            <v>44671</v>
          </cell>
          <cell r="E627" t="str">
            <v>上午</v>
          </cell>
          <cell r="F627" t="str">
            <v>√</v>
          </cell>
          <cell r="G627" t="str">
            <v>√</v>
          </cell>
          <cell r="H627" t="str">
            <v>√</v>
          </cell>
        </row>
        <row r="627">
          <cell r="J627" t="str">
            <v>√</v>
          </cell>
          <cell r="K627" t="str">
            <v>√</v>
          </cell>
          <cell r="L627" t="str">
            <v>√</v>
          </cell>
          <cell r="M627" t="str">
            <v>√</v>
          </cell>
          <cell r="N627" t="str">
            <v>√</v>
          </cell>
          <cell r="O627" t="str">
            <v>√</v>
          </cell>
        </row>
        <row r="627">
          <cell r="Q627" t="str">
            <v>Ο</v>
          </cell>
          <cell r="R627" t="str">
            <v>√</v>
          </cell>
          <cell r="S627" t="str">
            <v>√</v>
          </cell>
          <cell r="T627" t="str">
            <v>√</v>
          </cell>
          <cell r="U627" t="str">
            <v>√</v>
          </cell>
          <cell r="V627" t="str">
            <v>◇</v>
          </cell>
        </row>
        <row r="627">
          <cell r="X627" t="str">
            <v>√</v>
          </cell>
          <cell r="Y627" t="str">
            <v>√</v>
          </cell>
          <cell r="Z627" t="str">
            <v>√</v>
          </cell>
          <cell r="AA627" t="str">
            <v>√</v>
          </cell>
          <cell r="AB627" t="str">
            <v>√</v>
          </cell>
          <cell r="AC627" t="str">
            <v>√</v>
          </cell>
        </row>
        <row r="627">
          <cell r="AE627" t="str">
            <v>◇</v>
          </cell>
          <cell r="AF627" t="str">
            <v>√</v>
          </cell>
          <cell r="AG627" t="str">
            <v>√</v>
          </cell>
          <cell r="AH627" t="str">
            <v>√</v>
          </cell>
          <cell r="AI627" t="str">
            <v>√</v>
          </cell>
        </row>
        <row r="627">
          <cell r="AK627">
            <v>23</v>
          </cell>
          <cell r="AL627">
            <v>0</v>
          </cell>
          <cell r="AM627">
            <v>0</v>
          </cell>
          <cell r="AN627">
            <v>0</v>
          </cell>
          <cell r="AO627">
            <v>2</v>
          </cell>
        </row>
        <row r="628">
          <cell r="E628" t="str">
            <v>下午</v>
          </cell>
          <cell r="F628" t="str">
            <v>√</v>
          </cell>
          <cell r="G628" t="str">
            <v>√</v>
          </cell>
          <cell r="H628" t="str">
            <v>√</v>
          </cell>
        </row>
        <row r="628">
          <cell r="J628" t="str">
            <v>√</v>
          </cell>
          <cell r="K628" t="str">
            <v>√</v>
          </cell>
          <cell r="L628" t="str">
            <v>√</v>
          </cell>
          <cell r="M628" t="str">
            <v>√</v>
          </cell>
          <cell r="N628" t="str">
            <v>√</v>
          </cell>
          <cell r="O628" t="str">
            <v>√</v>
          </cell>
        </row>
        <row r="628">
          <cell r="Q628" t="str">
            <v>Ο</v>
          </cell>
          <cell r="R628" t="str">
            <v>√</v>
          </cell>
          <cell r="S628" t="str">
            <v>√</v>
          </cell>
          <cell r="T628" t="str">
            <v>√</v>
          </cell>
          <cell r="U628" t="str">
            <v>√</v>
          </cell>
          <cell r="V628" t="str">
            <v>◇</v>
          </cell>
        </row>
        <row r="628">
          <cell r="X628" t="str">
            <v>√</v>
          </cell>
          <cell r="Y628" t="str">
            <v>√</v>
          </cell>
          <cell r="Z628" t="str">
            <v>√</v>
          </cell>
          <cell r="AA628" t="str">
            <v>√</v>
          </cell>
          <cell r="AB628" t="str">
            <v>√</v>
          </cell>
          <cell r="AC628" t="str">
            <v>√</v>
          </cell>
        </row>
        <row r="628">
          <cell r="AE628" t="str">
            <v>◇</v>
          </cell>
          <cell r="AF628" t="str">
            <v>√</v>
          </cell>
          <cell r="AG628" t="str">
            <v>√</v>
          </cell>
          <cell r="AH628" t="str">
            <v>√</v>
          </cell>
          <cell r="AI628" t="str">
            <v>√</v>
          </cell>
        </row>
        <row r="629">
          <cell r="E629" t="str">
            <v>加班</v>
          </cell>
        </row>
        <row r="630">
          <cell r="B630">
            <v>2034</v>
          </cell>
          <cell r="C630" t="str">
            <v>POEM TOLA</v>
          </cell>
          <cell r="D630">
            <v>44671</v>
          </cell>
          <cell r="E630" t="str">
            <v>上午</v>
          </cell>
          <cell r="F630" t="str">
            <v>√</v>
          </cell>
          <cell r="G630" t="str">
            <v>√</v>
          </cell>
          <cell r="H630" t="str">
            <v>√</v>
          </cell>
        </row>
        <row r="630">
          <cell r="J630" t="str">
            <v>√</v>
          </cell>
          <cell r="K630" t="str">
            <v>√</v>
          </cell>
          <cell r="L630" t="str">
            <v>Δ</v>
          </cell>
          <cell r="M630" t="str">
            <v>√</v>
          </cell>
          <cell r="N630" t="str">
            <v>√</v>
          </cell>
          <cell r="O630" t="str">
            <v>√</v>
          </cell>
        </row>
        <row r="630">
          <cell r="Q630" t="str">
            <v>Ο</v>
          </cell>
          <cell r="R630" t="str">
            <v>√</v>
          </cell>
          <cell r="S630" t="str">
            <v>√</v>
          </cell>
          <cell r="T630" t="str">
            <v>√</v>
          </cell>
          <cell r="U630" t="str">
            <v>√</v>
          </cell>
          <cell r="V630" t="str">
            <v>◇</v>
          </cell>
        </row>
        <row r="630">
          <cell r="X630" t="str">
            <v>√</v>
          </cell>
          <cell r="Y630" t="str">
            <v>√</v>
          </cell>
          <cell r="Z630" t="str">
            <v>√</v>
          </cell>
          <cell r="AA630" t="str">
            <v>√</v>
          </cell>
          <cell r="AB630" t="str">
            <v>√</v>
          </cell>
          <cell r="AC630" t="str">
            <v>√</v>
          </cell>
        </row>
        <row r="630">
          <cell r="AE630" t="str">
            <v>◇</v>
          </cell>
          <cell r="AF630" t="str">
            <v>√</v>
          </cell>
          <cell r="AG630" t="str">
            <v>√</v>
          </cell>
          <cell r="AH630" t="str">
            <v>√</v>
          </cell>
          <cell r="AI630" t="str">
            <v>√</v>
          </cell>
        </row>
        <row r="630">
          <cell r="AK630">
            <v>22</v>
          </cell>
          <cell r="AL630">
            <v>0</v>
          </cell>
          <cell r="AM630">
            <v>1</v>
          </cell>
          <cell r="AN630">
            <v>0</v>
          </cell>
          <cell r="AO630">
            <v>2</v>
          </cell>
        </row>
        <row r="631">
          <cell r="E631" t="str">
            <v>下午</v>
          </cell>
          <cell r="F631" t="str">
            <v>√</v>
          </cell>
          <cell r="G631" t="str">
            <v>√</v>
          </cell>
          <cell r="H631" t="str">
            <v>√</v>
          </cell>
        </row>
        <row r="631">
          <cell r="J631" t="str">
            <v>√</v>
          </cell>
          <cell r="K631" t="str">
            <v>√</v>
          </cell>
          <cell r="L631" t="str">
            <v>Δ</v>
          </cell>
          <cell r="M631" t="str">
            <v>√</v>
          </cell>
          <cell r="N631" t="str">
            <v>√</v>
          </cell>
          <cell r="O631" t="str">
            <v>√</v>
          </cell>
        </row>
        <row r="631">
          <cell r="Q631" t="str">
            <v>Ο</v>
          </cell>
          <cell r="R631" t="str">
            <v>√</v>
          </cell>
          <cell r="S631" t="str">
            <v>√</v>
          </cell>
          <cell r="T631" t="str">
            <v>√</v>
          </cell>
          <cell r="U631" t="str">
            <v>√</v>
          </cell>
          <cell r="V631" t="str">
            <v>◇</v>
          </cell>
        </row>
        <row r="631">
          <cell r="X631" t="str">
            <v>√</v>
          </cell>
          <cell r="Y631" t="str">
            <v>√</v>
          </cell>
          <cell r="Z631" t="str">
            <v>√</v>
          </cell>
          <cell r="AA631" t="str">
            <v>√</v>
          </cell>
          <cell r="AB631" t="str">
            <v>√</v>
          </cell>
          <cell r="AC631" t="str">
            <v>√</v>
          </cell>
        </row>
        <row r="631">
          <cell r="AE631" t="str">
            <v>◇</v>
          </cell>
          <cell r="AF631" t="str">
            <v>√</v>
          </cell>
          <cell r="AG631" t="str">
            <v>√</v>
          </cell>
          <cell r="AH631" t="str">
            <v>√</v>
          </cell>
          <cell r="AI631" t="str">
            <v>√</v>
          </cell>
        </row>
        <row r="632">
          <cell r="E632" t="str">
            <v>加班</v>
          </cell>
        </row>
        <row r="633">
          <cell r="B633">
            <v>2259</v>
          </cell>
          <cell r="C633" t="str">
            <v>RUS PHKAY</v>
          </cell>
          <cell r="D633">
            <v>44763</v>
          </cell>
          <cell r="E633" t="str">
            <v>上午</v>
          </cell>
          <cell r="F633" t="str">
            <v>√</v>
          </cell>
          <cell r="G633" t="str">
            <v>√</v>
          </cell>
          <cell r="H633" t="str">
            <v>√</v>
          </cell>
        </row>
        <row r="633">
          <cell r="J633" t="str">
            <v>√</v>
          </cell>
          <cell r="K633" t="str">
            <v>√</v>
          </cell>
          <cell r="L633" t="str">
            <v>√</v>
          </cell>
          <cell r="M633" t="str">
            <v>√</v>
          </cell>
          <cell r="N633" t="str">
            <v>√</v>
          </cell>
          <cell r="O633" t="str">
            <v>√</v>
          </cell>
        </row>
        <row r="633">
          <cell r="Q633" t="str">
            <v>√</v>
          </cell>
          <cell r="R633" t="str">
            <v>√</v>
          </cell>
          <cell r="S633" t="str">
            <v>√</v>
          </cell>
          <cell r="T633" t="str">
            <v>√</v>
          </cell>
          <cell r="U633" t="str">
            <v>√</v>
          </cell>
          <cell r="V633" t="str">
            <v>◇</v>
          </cell>
        </row>
        <row r="633">
          <cell r="X633" t="str">
            <v>√</v>
          </cell>
          <cell r="Y633" t="str">
            <v>√</v>
          </cell>
          <cell r="Z633" t="str">
            <v>√</v>
          </cell>
          <cell r="AA633" t="str">
            <v>√</v>
          </cell>
          <cell r="AB633" t="str">
            <v>√</v>
          </cell>
          <cell r="AC633" t="str">
            <v>√</v>
          </cell>
        </row>
        <row r="633">
          <cell r="AE633" t="str">
            <v>◇</v>
          </cell>
          <cell r="AF633" t="str">
            <v>√</v>
          </cell>
          <cell r="AG633" t="str">
            <v>√</v>
          </cell>
          <cell r="AH633" t="str">
            <v>√</v>
          </cell>
          <cell r="AI633" t="str">
            <v>√</v>
          </cell>
        </row>
        <row r="633">
          <cell r="AK633">
            <v>24</v>
          </cell>
          <cell r="AL633">
            <v>0</v>
          </cell>
          <cell r="AM633">
            <v>0</v>
          </cell>
          <cell r="AN633">
            <v>0</v>
          </cell>
          <cell r="AO633">
            <v>2</v>
          </cell>
        </row>
        <row r="634">
          <cell r="E634" t="str">
            <v>下午</v>
          </cell>
          <cell r="F634" t="str">
            <v>√</v>
          </cell>
          <cell r="G634" t="str">
            <v>√</v>
          </cell>
          <cell r="H634" t="str">
            <v>√</v>
          </cell>
        </row>
        <row r="634">
          <cell r="J634" t="str">
            <v>√</v>
          </cell>
          <cell r="K634" t="str">
            <v>√</v>
          </cell>
          <cell r="L634" t="str">
            <v>√</v>
          </cell>
          <cell r="M634" t="str">
            <v>√</v>
          </cell>
          <cell r="N634" t="str">
            <v>√</v>
          </cell>
          <cell r="O634" t="str">
            <v>√</v>
          </cell>
        </row>
        <row r="634">
          <cell r="Q634" t="str">
            <v>√</v>
          </cell>
          <cell r="R634" t="str">
            <v>√</v>
          </cell>
          <cell r="S634" t="str">
            <v>√</v>
          </cell>
          <cell r="T634" t="str">
            <v>√</v>
          </cell>
          <cell r="U634" t="str">
            <v>√</v>
          </cell>
          <cell r="V634" t="str">
            <v>◇</v>
          </cell>
        </row>
        <row r="634">
          <cell r="X634" t="str">
            <v>√</v>
          </cell>
          <cell r="Y634" t="str">
            <v>√</v>
          </cell>
          <cell r="Z634" t="str">
            <v>√</v>
          </cell>
          <cell r="AA634" t="str">
            <v>√</v>
          </cell>
          <cell r="AB634" t="str">
            <v>√</v>
          </cell>
          <cell r="AC634" t="str">
            <v>√</v>
          </cell>
        </row>
        <row r="634">
          <cell r="AE634" t="str">
            <v>◇</v>
          </cell>
          <cell r="AF634" t="str">
            <v>√</v>
          </cell>
          <cell r="AG634" t="str">
            <v>√</v>
          </cell>
          <cell r="AH634" t="str">
            <v>√</v>
          </cell>
          <cell r="AI634" t="str">
            <v>√</v>
          </cell>
        </row>
        <row r="635">
          <cell r="E635" t="str">
            <v>加班</v>
          </cell>
        </row>
        <row r="636">
          <cell r="B636">
            <v>2282</v>
          </cell>
          <cell r="C636" t="str">
            <v>CHHENG CHHANG</v>
          </cell>
          <cell r="D636">
            <v>44854</v>
          </cell>
          <cell r="E636" t="str">
            <v>上午</v>
          </cell>
          <cell r="F636" t="str">
            <v>√</v>
          </cell>
          <cell r="G636" t="str">
            <v>√</v>
          </cell>
          <cell r="H636" t="str">
            <v>√</v>
          </cell>
        </row>
        <row r="636">
          <cell r="J636" t="str">
            <v>√</v>
          </cell>
          <cell r="K636" t="str">
            <v>√</v>
          </cell>
          <cell r="L636" t="str">
            <v>√</v>
          </cell>
          <cell r="M636" t="str">
            <v>√</v>
          </cell>
          <cell r="N636" t="str">
            <v>√</v>
          </cell>
          <cell r="O636" t="str">
            <v>√</v>
          </cell>
        </row>
        <row r="636">
          <cell r="Q636" t="str">
            <v>Ο</v>
          </cell>
          <cell r="R636" t="str">
            <v>√</v>
          </cell>
          <cell r="S636" t="str">
            <v>√</v>
          </cell>
          <cell r="T636" t="str">
            <v>√</v>
          </cell>
          <cell r="U636" t="str">
            <v>√</v>
          </cell>
          <cell r="V636" t="str">
            <v>◇</v>
          </cell>
        </row>
        <row r="636">
          <cell r="X636" t="str">
            <v>√</v>
          </cell>
          <cell r="Y636" t="str">
            <v>√</v>
          </cell>
          <cell r="Z636" t="str">
            <v>×</v>
          </cell>
          <cell r="AA636" t="str">
            <v>√</v>
          </cell>
          <cell r="AB636" t="str">
            <v>√</v>
          </cell>
          <cell r="AC636" t="str">
            <v>√</v>
          </cell>
        </row>
        <row r="636">
          <cell r="AE636" t="str">
            <v>◇</v>
          </cell>
          <cell r="AF636" t="str">
            <v>√</v>
          </cell>
          <cell r="AG636" t="str">
            <v>√</v>
          </cell>
          <cell r="AH636" t="str">
            <v>√</v>
          </cell>
          <cell r="AI636" t="str">
            <v>√</v>
          </cell>
        </row>
        <row r="636">
          <cell r="AK636">
            <v>22</v>
          </cell>
          <cell r="AL636">
            <v>0</v>
          </cell>
          <cell r="AM636">
            <v>0</v>
          </cell>
          <cell r="AN636">
            <v>0</v>
          </cell>
          <cell r="AO636">
            <v>2</v>
          </cell>
        </row>
        <row r="637">
          <cell r="E637" t="str">
            <v>下午</v>
          </cell>
          <cell r="F637" t="str">
            <v>√</v>
          </cell>
          <cell r="G637" t="str">
            <v>√</v>
          </cell>
          <cell r="H637" t="str">
            <v>√</v>
          </cell>
        </row>
        <row r="637">
          <cell r="J637" t="str">
            <v>√</v>
          </cell>
          <cell r="K637" t="str">
            <v>√</v>
          </cell>
          <cell r="L637" t="str">
            <v>√</v>
          </cell>
          <cell r="M637" t="str">
            <v>√</v>
          </cell>
          <cell r="N637" t="str">
            <v>√</v>
          </cell>
          <cell r="O637" t="str">
            <v>√</v>
          </cell>
        </row>
        <row r="637">
          <cell r="Q637" t="str">
            <v>Ο</v>
          </cell>
          <cell r="R637" t="str">
            <v>√</v>
          </cell>
          <cell r="S637" t="str">
            <v>√</v>
          </cell>
          <cell r="T637" t="str">
            <v>√</v>
          </cell>
          <cell r="U637" t="str">
            <v>√</v>
          </cell>
          <cell r="V637" t="str">
            <v>◇</v>
          </cell>
        </row>
        <row r="637">
          <cell r="X637" t="str">
            <v>√</v>
          </cell>
          <cell r="Y637" t="str">
            <v>√</v>
          </cell>
          <cell r="Z637" t="str">
            <v>×</v>
          </cell>
          <cell r="AA637" t="str">
            <v>√</v>
          </cell>
          <cell r="AB637" t="str">
            <v>√</v>
          </cell>
          <cell r="AC637" t="str">
            <v>√</v>
          </cell>
        </row>
        <row r="637">
          <cell r="AE637" t="str">
            <v>◇</v>
          </cell>
          <cell r="AF637" t="str">
            <v>√</v>
          </cell>
          <cell r="AG637" t="str">
            <v>√</v>
          </cell>
          <cell r="AH637" t="str">
            <v>√</v>
          </cell>
          <cell r="AI637" t="str">
            <v>√</v>
          </cell>
        </row>
        <row r="638">
          <cell r="E638" t="str">
            <v>加班</v>
          </cell>
        </row>
        <row r="639">
          <cell r="B639">
            <v>438</v>
          </cell>
          <cell r="C639" t="str">
            <v>SO SOKHA</v>
          </cell>
          <cell r="D639">
            <v>44125</v>
          </cell>
          <cell r="E639" t="str">
            <v>上午</v>
          </cell>
          <cell r="F639" t="str">
            <v>√</v>
          </cell>
          <cell r="G639" t="str">
            <v>√</v>
          </cell>
          <cell r="H639" t="str">
            <v>√</v>
          </cell>
        </row>
        <row r="639">
          <cell r="J639" t="str">
            <v>√</v>
          </cell>
          <cell r="K639" t="str">
            <v>√</v>
          </cell>
          <cell r="L639" t="str">
            <v>√</v>
          </cell>
          <cell r="M639" t="str">
            <v>√</v>
          </cell>
          <cell r="N639" t="str">
            <v>√</v>
          </cell>
          <cell r="O639" t="str">
            <v>√</v>
          </cell>
        </row>
        <row r="639">
          <cell r="Q639" t="str">
            <v>Ο</v>
          </cell>
          <cell r="R639" t="str">
            <v>√</v>
          </cell>
          <cell r="S639" t="str">
            <v>√</v>
          </cell>
          <cell r="T639" t="str">
            <v>√</v>
          </cell>
          <cell r="U639" t="str">
            <v>√</v>
          </cell>
          <cell r="V639" t="str">
            <v>◇</v>
          </cell>
        </row>
        <row r="639">
          <cell r="X639" t="str">
            <v>√</v>
          </cell>
          <cell r="Y639" t="str">
            <v>√</v>
          </cell>
          <cell r="Z639" t="str">
            <v>√</v>
          </cell>
          <cell r="AA639" t="str">
            <v>√</v>
          </cell>
          <cell r="AB639" t="str">
            <v>√</v>
          </cell>
          <cell r="AC639" t="str">
            <v>√</v>
          </cell>
        </row>
        <row r="639">
          <cell r="AE639" t="str">
            <v>◇</v>
          </cell>
          <cell r="AF639" t="str">
            <v>√</v>
          </cell>
          <cell r="AG639" t="str">
            <v>√</v>
          </cell>
          <cell r="AH639" t="str">
            <v>√</v>
          </cell>
          <cell r="AI639" t="str">
            <v>√</v>
          </cell>
        </row>
        <row r="639">
          <cell r="AK639">
            <v>23</v>
          </cell>
          <cell r="AL639">
            <v>0</v>
          </cell>
          <cell r="AM639">
            <v>0</v>
          </cell>
          <cell r="AN639">
            <v>0</v>
          </cell>
          <cell r="AO639">
            <v>2</v>
          </cell>
        </row>
        <row r="640">
          <cell r="E640" t="str">
            <v>下午</v>
          </cell>
          <cell r="F640" t="str">
            <v>√</v>
          </cell>
          <cell r="G640" t="str">
            <v>√</v>
          </cell>
          <cell r="H640" t="str">
            <v>√</v>
          </cell>
        </row>
        <row r="640">
          <cell r="J640" t="str">
            <v>√</v>
          </cell>
          <cell r="K640" t="str">
            <v>√</v>
          </cell>
          <cell r="L640" t="str">
            <v>√</v>
          </cell>
          <cell r="M640" t="str">
            <v>√</v>
          </cell>
          <cell r="N640" t="str">
            <v>√</v>
          </cell>
          <cell r="O640" t="str">
            <v>√</v>
          </cell>
        </row>
        <row r="640">
          <cell r="Q640" t="str">
            <v>Ο</v>
          </cell>
          <cell r="R640" t="str">
            <v>√</v>
          </cell>
          <cell r="S640" t="str">
            <v>√</v>
          </cell>
          <cell r="T640" t="str">
            <v>√</v>
          </cell>
          <cell r="U640" t="str">
            <v>√</v>
          </cell>
          <cell r="V640" t="str">
            <v>◇</v>
          </cell>
        </row>
        <row r="640">
          <cell r="X640" t="str">
            <v>√</v>
          </cell>
          <cell r="Y640" t="str">
            <v>√</v>
          </cell>
          <cell r="Z640" t="str">
            <v>√</v>
          </cell>
          <cell r="AA640" t="str">
            <v>√</v>
          </cell>
          <cell r="AB640" t="str">
            <v>√</v>
          </cell>
          <cell r="AC640" t="str">
            <v>√</v>
          </cell>
        </row>
        <row r="640">
          <cell r="AE640" t="str">
            <v>◇</v>
          </cell>
          <cell r="AF640" t="str">
            <v>√</v>
          </cell>
          <cell r="AG640" t="str">
            <v>√</v>
          </cell>
          <cell r="AH640" t="str">
            <v>√</v>
          </cell>
          <cell r="AI640" t="str">
            <v>√</v>
          </cell>
        </row>
        <row r="641">
          <cell r="E641" t="str">
            <v>加班</v>
          </cell>
        </row>
        <row r="642">
          <cell r="B642">
            <v>894</v>
          </cell>
          <cell r="C642" t="str">
            <v>YI SREYPECH</v>
          </cell>
          <cell r="D642">
            <v>44320</v>
          </cell>
          <cell r="E642" t="str">
            <v>上午</v>
          </cell>
          <cell r="F642" t="str">
            <v>√</v>
          </cell>
          <cell r="G642" t="str">
            <v>√</v>
          </cell>
          <cell r="H642" t="str">
            <v>√</v>
          </cell>
        </row>
        <row r="642">
          <cell r="J642" t="str">
            <v>√</v>
          </cell>
          <cell r="K642" t="str">
            <v>√</v>
          </cell>
          <cell r="L642" t="str">
            <v>√</v>
          </cell>
          <cell r="M642" t="str">
            <v>√</v>
          </cell>
          <cell r="N642" t="str">
            <v>√</v>
          </cell>
          <cell r="O642" t="str">
            <v>√</v>
          </cell>
        </row>
        <row r="642">
          <cell r="Q642" t="str">
            <v>√</v>
          </cell>
          <cell r="R642" t="str">
            <v>√</v>
          </cell>
          <cell r="S642" t="str">
            <v>√</v>
          </cell>
          <cell r="T642" t="str">
            <v>√</v>
          </cell>
          <cell r="U642" t="str">
            <v>√</v>
          </cell>
          <cell r="V642" t="str">
            <v>◇</v>
          </cell>
        </row>
        <row r="642">
          <cell r="X642" t="str">
            <v>√</v>
          </cell>
          <cell r="Y642" t="str">
            <v>√</v>
          </cell>
          <cell r="Z642" t="str">
            <v>√</v>
          </cell>
          <cell r="AA642" t="str">
            <v>√</v>
          </cell>
          <cell r="AB642" t="str">
            <v>√</v>
          </cell>
          <cell r="AC642" t="str">
            <v>√</v>
          </cell>
        </row>
        <row r="642">
          <cell r="AE642" t="str">
            <v>◇</v>
          </cell>
          <cell r="AF642" t="str">
            <v>Δ</v>
          </cell>
          <cell r="AG642" t="str">
            <v>√</v>
          </cell>
          <cell r="AH642" t="str">
            <v>√</v>
          </cell>
          <cell r="AI642" t="str">
            <v>√</v>
          </cell>
        </row>
        <row r="642">
          <cell r="AK642">
            <v>22.5</v>
          </cell>
          <cell r="AL642">
            <v>0</v>
          </cell>
          <cell r="AM642">
            <v>1.5</v>
          </cell>
          <cell r="AN642">
            <v>0</v>
          </cell>
          <cell r="AO642">
            <v>2</v>
          </cell>
        </row>
        <row r="643">
          <cell r="E643" t="str">
            <v>下午</v>
          </cell>
          <cell r="F643" t="str">
            <v>√</v>
          </cell>
          <cell r="G643" t="str">
            <v>√</v>
          </cell>
          <cell r="H643" t="str">
            <v>√</v>
          </cell>
        </row>
        <row r="643">
          <cell r="J643" t="str">
            <v>√</v>
          </cell>
          <cell r="K643" t="str">
            <v>√</v>
          </cell>
          <cell r="L643" t="str">
            <v>√</v>
          </cell>
          <cell r="M643" t="str">
            <v>√</v>
          </cell>
          <cell r="N643" t="str">
            <v>√</v>
          </cell>
          <cell r="O643" t="str">
            <v>√</v>
          </cell>
        </row>
        <row r="643">
          <cell r="Q643" t="str">
            <v>Δ</v>
          </cell>
          <cell r="R643" t="str">
            <v>√</v>
          </cell>
          <cell r="S643" t="str">
            <v>√</v>
          </cell>
          <cell r="T643" t="str">
            <v>√</v>
          </cell>
          <cell r="U643" t="str">
            <v>√</v>
          </cell>
          <cell r="V643" t="str">
            <v>◇</v>
          </cell>
        </row>
        <row r="643">
          <cell r="X643" t="str">
            <v>√</v>
          </cell>
          <cell r="Y643" t="str">
            <v>√</v>
          </cell>
          <cell r="Z643" t="str">
            <v>√</v>
          </cell>
          <cell r="AA643" t="str">
            <v>√</v>
          </cell>
          <cell r="AB643" t="str">
            <v>√</v>
          </cell>
          <cell r="AC643" t="str">
            <v>√</v>
          </cell>
        </row>
        <row r="643">
          <cell r="AE643" t="str">
            <v>◇</v>
          </cell>
          <cell r="AF643" t="str">
            <v>Δ</v>
          </cell>
          <cell r="AG643" t="str">
            <v>√</v>
          </cell>
          <cell r="AH643" t="str">
            <v>√</v>
          </cell>
          <cell r="AI643" t="str">
            <v>√</v>
          </cell>
        </row>
        <row r="644">
          <cell r="E644" t="str">
            <v>加班</v>
          </cell>
        </row>
        <row r="645">
          <cell r="B645">
            <v>357</v>
          </cell>
          <cell r="C645" t="str">
            <v>SUM DY</v>
          </cell>
          <cell r="D645">
            <v>44118</v>
          </cell>
          <cell r="E645" t="str">
            <v>上午</v>
          </cell>
          <cell r="F645" t="str">
            <v>√</v>
          </cell>
          <cell r="G645" t="str">
            <v>√</v>
          </cell>
          <cell r="H645" t="str">
            <v>√</v>
          </cell>
        </row>
        <row r="645">
          <cell r="J645" t="str">
            <v>√</v>
          </cell>
          <cell r="K645" t="str">
            <v>√</v>
          </cell>
          <cell r="L645" t="str">
            <v>√</v>
          </cell>
          <cell r="M645" t="str">
            <v>√</v>
          </cell>
          <cell r="N645" t="str">
            <v>√</v>
          </cell>
          <cell r="O645" t="str">
            <v>√</v>
          </cell>
        </row>
        <row r="645">
          <cell r="Q645" t="str">
            <v>√</v>
          </cell>
          <cell r="R645" t="str">
            <v>√</v>
          </cell>
          <cell r="S645" t="str">
            <v>√</v>
          </cell>
          <cell r="T645" t="str">
            <v>√</v>
          </cell>
          <cell r="U645" t="str">
            <v>√</v>
          </cell>
          <cell r="V645" t="str">
            <v>◇</v>
          </cell>
        </row>
        <row r="645">
          <cell r="X645" t="str">
            <v>◇</v>
          </cell>
          <cell r="Y645" t="str">
            <v>√</v>
          </cell>
          <cell r="Z645" t="str">
            <v>√</v>
          </cell>
          <cell r="AA645" t="str">
            <v>√</v>
          </cell>
          <cell r="AB645" t="str">
            <v>√</v>
          </cell>
          <cell r="AC645" t="str">
            <v>√</v>
          </cell>
        </row>
        <row r="645">
          <cell r="AE645" t="str">
            <v>◇</v>
          </cell>
          <cell r="AF645" t="str">
            <v>√</v>
          </cell>
          <cell r="AG645" t="str">
            <v>√</v>
          </cell>
          <cell r="AH645" t="str">
            <v>√</v>
          </cell>
          <cell r="AI645" t="str">
            <v>√</v>
          </cell>
        </row>
        <row r="645">
          <cell r="AK645">
            <v>23</v>
          </cell>
          <cell r="AL645">
            <v>0</v>
          </cell>
          <cell r="AM645">
            <v>0</v>
          </cell>
          <cell r="AN645">
            <v>0</v>
          </cell>
          <cell r="AO645">
            <v>3</v>
          </cell>
        </row>
        <row r="646">
          <cell r="E646" t="str">
            <v>下午</v>
          </cell>
          <cell r="F646" t="str">
            <v>√</v>
          </cell>
          <cell r="G646" t="str">
            <v>√</v>
          </cell>
          <cell r="H646" t="str">
            <v>√</v>
          </cell>
        </row>
        <row r="646">
          <cell r="J646" t="str">
            <v>√</v>
          </cell>
          <cell r="K646" t="str">
            <v>√</v>
          </cell>
          <cell r="L646" t="str">
            <v>√</v>
          </cell>
          <cell r="M646" t="str">
            <v>√</v>
          </cell>
          <cell r="N646" t="str">
            <v>√</v>
          </cell>
          <cell r="O646" t="str">
            <v>√</v>
          </cell>
        </row>
        <row r="646">
          <cell r="Q646" t="str">
            <v>√</v>
          </cell>
          <cell r="R646" t="str">
            <v>√</v>
          </cell>
          <cell r="S646" t="str">
            <v>√</v>
          </cell>
          <cell r="T646" t="str">
            <v>√</v>
          </cell>
          <cell r="U646" t="str">
            <v>√</v>
          </cell>
          <cell r="V646" t="str">
            <v>◇</v>
          </cell>
        </row>
        <row r="646">
          <cell r="X646" t="str">
            <v>◇</v>
          </cell>
          <cell r="Y646" t="str">
            <v>√</v>
          </cell>
          <cell r="Z646" t="str">
            <v>√</v>
          </cell>
          <cell r="AA646" t="str">
            <v>√</v>
          </cell>
          <cell r="AB646" t="str">
            <v>√</v>
          </cell>
          <cell r="AC646" t="str">
            <v>√</v>
          </cell>
        </row>
        <row r="646">
          <cell r="AE646" t="str">
            <v>◇</v>
          </cell>
          <cell r="AF646" t="str">
            <v>√</v>
          </cell>
          <cell r="AG646" t="str">
            <v>√</v>
          </cell>
          <cell r="AH646" t="str">
            <v>√</v>
          </cell>
          <cell r="AI646" t="str">
            <v>√</v>
          </cell>
        </row>
        <row r="647">
          <cell r="E647" t="str">
            <v>加班</v>
          </cell>
        </row>
        <row r="648">
          <cell r="B648">
            <v>544</v>
          </cell>
          <cell r="C648" t="str">
            <v>YIN SARET</v>
          </cell>
          <cell r="D648">
            <v>44138</v>
          </cell>
          <cell r="E648" t="str">
            <v>上午</v>
          </cell>
          <cell r="F648" t="str">
            <v>√</v>
          </cell>
          <cell r="G648" t="str">
            <v>√</v>
          </cell>
          <cell r="H648" t="str">
            <v>√</v>
          </cell>
        </row>
        <row r="648">
          <cell r="J648" t="str">
            <v>√</v>
          </cell>
          <cell r="K648" t="str">
            <v>√</v>
          </cell>
          <cell r="L648" t="str">
            <v>√</v>
          </cell>
          <cell r="M648" t="str">
            <v>√</v>
          </cell>
          <cell r="N648" t="str">
            <v>√</v>
          </cell>
          <cell r="O648" t="str">
            <v>√</v>
          </cell>
        </row>
        <row r="648">
          <cell r="Q648" t="str">
            <v>√</v>
          </cell>
          <cell r="R648" t="str">
            <v>√</v>
          </cell>
          <cell r="S648" t="str">
            <v>√</v>
          </cell>
          <cell r="T648" t="str">
            <v>√</v>
          </cell>
          <cell r="U648" t="str">
            <v>√</v>
          </cell>
          <cell r="V648" t="str">
            <v>◇</v>
          </cell>
        </row>
        <row r="648">
          <cell r="X648" t="str">
            <v>◇</v>
          </cell>
          <cell r="Y648" t="str">
            <v>√</v>
          </cell>
          <cell r="Z648" t="str">
            <v>√</v>
          </cell>
          <cell r="AA648" t="str">
            <v>√</v>
          </cell>
          <cell r="AB648" t="str">
            <v>√</v>
          </cell>
          <cell r="AC648" t="str">
            <v>√</v>
          </cell>
        </row>
        <row r="648">
          <cell r="AE648" t="str">
            <v>◇</v>
          </cell>
          <cell r="AF648" t="str">
            <v>√</v>
          </cell>
          <cell r="AG648" t="str">
            <v>√</v>
          </cell>
          <cell r="AH648" t="str">
            <v>√</v>
          </cell>
          <cell r="AI648" t="str">
            <v>√</v>
          </cell>
        </row>
        <row r="648">
          <cell r="AK648">
            <v>23</v>
          </cell>
          <cell r="AL648">
            <v>0</v>
          </cell>
          <cell r="AM648">
            <v>0</v>
          </cell>
          <cell r="AN648">
            <v>0</v>
          </cell>
          <cell r="AO648">
            <v>3</v>
          </cell>
        </row>
        <row r="649">
          <cell r="E649" t="str">
            <v>下午</v>
          </cell>
          <cell r="F649" t="str">
            <v>√</v>
          </cell>
          <cell r="G649" t="str">
            <v>√</v>
          </cell>
          <cell r="H649" t="str">
            <v>√</v>
          </cell>
        </row>
        <row r="649">
          <cell r="J649" t="str">
            <v>√</v>
          </cell>
          <cell r="K649" t="str">
            <v>√</v>
          </cell>
          <cell r="L649" t="str">
            <v>√</v>
          </cell>
          <cell r="M649" t="str">
            <v>√</v>
          </cell>
          <cell r="N649" t="str">
            <v>√</v>
          </cell>
          <cell r="O649" t="str">
            <v>√</v>
          </cell>
        </row>
        <row r="649">
          <cell r="Q649" t="str">
            <v>√</v>
          </cell>
          <cell r="R649" t="str">
            <v>√</v>
          </cell>
          <cell r="S649" t="str">
            <v>√</v>
          </cell>
          <cell r="T649" t="str">
            <v>√</v>
          </cell>
          <cell r="U649" t="str">
            <v>√</v>
          </cell>
          <cell r="V649" t="str">
            <v>◇</v>
          </cell>
        </row>
        <row r="649">
          <cell r="X649" t="str">
            <v>◇</v>
          </cell>
          <cell r="Y649" t="str">
            <v>√</v>
          </cell>
          <cell r="Z649" t="str">
            <v>√</v>
          </cell>
          <cell r="AA649" t="str">
            <v>√</v>
          </cell>
          <cell r="AB649" t="str">
            <v>√</v>
          </cell>
          <cell r="AC649" t="str">
            <v>√</v>
          </cell>
        </row>
        <row r="649">
          <cell r="AE649" t="str">
            <v>◇</v>
          </cell>
          <cell r="AF649" t="str">
            <v>√</v>
          </cell>
          <cell r="AG649" t="str">
            <v>√</v>
          </cell>
          <cell r="AH649" t="str">
            <v>√</v>
          </cell>
          <cell r="AI649" t="str">
            <v>√</v>
          </cell>
        </row>
        <row r="650">
          <cell r="E650" t="str">
            <v>加班</v>
          </cell>
        </row>
        <row r="651">
          <cell r="B651">
            <v>1167</v>
          </cell>
          <cell r="C651" t="str">
            <v>EK CHANRA</v>
          </cell>
          <cell r="D651">
            <v>44425</v>
          </cell>
          <cell r="E651" t="str">
            <v>上午</v>
          </cell>
          <cell r="F651" t="str">
            <v>Δ</v>
          </cell>
          <cell r="G651" t="str">
            <v>Δ</v>
          </cell>
          <cell r="H651" t="str">
            <v>Δ</v>
          </cell>
        </row>
        <row r="651">
          <cell r="J651" t="str">
            <v>Δ</v>
          </cell>
          <cell r="K651" t="str">
            <v>Δ</v>
          </cell>
          <cell r="L651" t="str">
            <v>Δ</v>
          </cell>
          <cell r="M651" t="str">
            <v>×</v>
          </cell>
        </row>
        <row r="651">
          <cell r="AK651">
            <v>0.5</v>
          </cell>
          <cell r="AL651">
            <v>0</v>
          </cell>
          <cell r="AM651">
            <v>6</v>
          </cell>
          <cell r="AN651">
            <v>0</v>
          </cell>
          <cell r="AO651">
            <v>0</v>
          </cell>
        </row>
        <row r="652">
          <cell r="E652" t="str">
            <v>下午</v>
          </cell>
          <cell r="F652" t="str">
            <v>Δ</v>
          </cell>
          <cell r="G652" t="str">
            <v>Δ</v>
          </cell>
          <cell r="H652" t="str">
            <v>Δ</v>
          </cell>
        </row>
        <row r="652">
          <cell r="J652" t="str">
            <v>Δ</v>
          </cell>
          <cell r="K652" t="str">
            <v>Δ</v>
          </cell>
          <cell r="L652" t="str">
            <v>Δ</v>
          </cell>
          <cell r="M652" t="str">
            <v>√</v>
          </cell>
        </row>
        <row r="653">
          <cell r="E653" t="str">
            <v>加班</v>
          </cell>
        </row>
        <row r="654">
          <cell r="B654">
            <v>1291</v>
          </cell>
          <cell r="C654" t="str">
            <v>CHHUN SAMNANG</v>
          </cell>
          <cell r="D654">
            <v>44489</v>
          </cell>
          <cell r="E654" t="str">
            <v>上午</v>
          </cell>
          <cell r="F654" t="str">
            <v>√</v>
          </cell>
          <cell r="G654" t="str">
            <v>√</v>
          </cell>
          <cell r="H654" t="str">
            <v>√</v>
          </cell>
        </row>
        <row r="654">
          <cell r="J654" t="str">
            <v>√</v>
          </cell>
          <cell r="K654" t="str">
            <v>√</v>
          </cell>
          <cell r="L654" t="str">
            <v>√</v>
          </cell>
          <cell r="M654" t="str">
            <v>√</v>
          </cell>
          <cell r="N654" t="str">
            <v>√</v>
          </cell>
          <cell r="O654" t="str">
            <v>√</v>
          </cell>
        </row>
        <row r="654">
          <cell r="Q654" t="str">
            <v>√</v>
          </cell>
          <cell r="R654" t="str">
            <v>√</v>
          </cell>
          <cell r="S654" t="str">
            <v>√</v>
          </cell>
          <cell r="T654" t="str">
            <v>√</v>
          </cell>
          <cell r="U654" t="str">
            <v>√</v>
          </cell>
          <cell r="V654" t="str">
            <v>√</v>
          </cell>
        </row>
        <row r="654">
          <cell r="X654" t="str">
            <v>√</v>
          </cell>
          <cell r="Y654" t="str">
            <v>√</v>
          </cell>
          <cell r="Z654" t="str">
            <v>√</v>
          </cell>
          <cell r="AA654" t="str">
            <v>√</v>
          </cell>
          <cell r="AB654" t="str">
            <v>√</v>
          </cell>
          <cell r="AC654" t="str">
            <v>√</v>
          </cell>
        </row>
        <row r="654">
          <cell r="AE654" t="str">
            <v>√</v>
          </cell>
          <cell r="AF654" t="str">
            <v>√</v>
          </cell>
          <cell r="AG654" t="str">
            <v>√</v>
          </cell>
          <cell r="AH654" t="str">
            <v>√</v>
          </cell>
          <cell r="AI654" t="str">
            <v>√</v>
          </cell>
        </row>
        <row r="654">
          <cell r="AK654">
            <v>26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</row>
        <row r="655">
          <cell r="E655" t="str">
            <v>下午</v>
          </cell>
          <cell r="F655" t="str">
            <v>√</v>
          </cell>
          <cell r="G655" t="str">
            <v>√</v>
          </cell>
          <cell r="H655" t="str">
            <v>√</v>
          </cell>
        </row>
        <row r="655">
          <cell r="J655" t="str">
            <v>√</v>
          </cell>
          <cell r="K655" t="str">
            <v>√</v>
          </cell>
          <cell r="L655" t="str">
            <v>√</v>
          </cell>
          <cell r="M655" t="str">
            <v>√</v>
          </cell>
          <cell r="N655" t="str">
            <v>√</v>
          </cell>
          <cell r="O655" t="str">
            <v>√</v>
          </cell>
        </row>
        <row r="655">
          <cell r="Q655" t="str">
            <v>√</v>
          </cell>
          <cell r="R655" t="str">
            <v>√</v>
          </cell>
          <cell r="S655" t="str">
            <v>√</v>
          </cell>
          <cell r="T655" t="str">
            <v>√</v>
          </cell>
          <cell r="U655" t="str">
            <v>√</v>
          </cell>
          <cell r="V655" t="str">
            <v>√</v>
          </cell>
        </row>
        <row r="655">
          <cell r="X655" t="str">
            <v>√</v>
          </cell>
          <cell r="Y655" t="str">
            <v>√</v>
          </cell>
          <cell r="Z655" t="str">
            <v>√</v>
          </cell>
          <cell r="AA655" t="str">
            <v>√</v>
          </cell>
          <cell r="AB655" t="str">
            <v>√</v>
          </cell>
          <cell r="AC655" t="str">
            <v>√</v>
          </cell>
        </row>
        <row r="655">
          <cell r="AE655" t="str">
            <v>√</v>
          </cell>
          <cell r="AF655" t="str">
            <v>√</v>
          </cell>
          <cell r="AG655" t="str">
            <v>√</v>
          </cell>
          <cell r="AH655" t="str">
            <v>√</v>
          </cell>
          <cell r="AI655" t="str">
            <v>√</v>
          </cell>
        </row>
        <row r="656">
          <cell r="E656" t="str">
            <v>加班</v>
          </cell>
        </row>
        <row r="657">
          <cell r="B657">
            <v>1552</v>
          </cell>
          <cell r="C657" t="str">
            <v>AN  SINOCH</v>
          </cell>
          <cell r="D657">
            <v>44565</v>
          </cell>
          <cell r="E657" t="str">
            <v>上午</v>
          </cell>
          <cell r="F657" t="str">
            <v>√</v>
          </cell>
          <cell r="G657" t="str">
            <v>√</v>
          </cell>
          <cell r="H657" t="str">
            <v>√</v>
          </cell>
        </row>
        <row r="657">
          <cell r="J657" t="str">
            <v>√</v>
          </cell>
          <cell r="K657" t="str">
            <v>√</v>
          </cell>
          <cell r="L657" t="str">
            <v>√</v>
          </cell>
          <cell r="M657" t="str">
            <v>√</v>
          </cell>
          <cell r="N657" t="str">
            <v>√</v>
          </cell>
          <cell r="O657" t="str">
            <v>√</v>
          </cell>
        </row>
        <row r="657">
          <cell r="Q657" t="str">
            <v>√</v>
          </cell>
          <cell r="R657" t="str">
            <v>√</v>
          </cell>
          <cell r="S657" t="str">
            <v>√</v>
          </cell>
          <cell r="T657" t="str">
            <v>√</v>
          </cell>
          <cell r="U657" t="str">
            <v>√</v>
          </cell>
          <cell r="V657" t="str">
            <v>◇</v>
          </cell>
        </row>
        <row r="657">
          <cell r="X657" t="str">
            <v>◇</v>
          </cell>
          <cell r="Y657" t="str">
            <v>√</v>
          </cell>
          <cell r="Z657" t="str">
            <v>√</v>
          </cell>
          <cell r="AA657" t="str">
            <v>√</v>
          </cell>
          <cell r="AB657" t="str">
            <v>√</v>
          </cell>
          <cell r="AC657" t="str">
            <v>√</v>
          </cell>
        </row>
        <row r="657">
          <cell r="AE657" t="str">
            <v>◇</v>
          </cell>
          <cell r="AF657" t="str">
            <v>√</v>
          </cell>
          <cell r="AG657" t="str">
            <v>√</v>
          </cell>
          <cell r="AH657" t="str">
            <v>√</v>
          </cell>
          <cell r="AI657" t="str">
            <v>√</v>
          </cell>
        </row>
        <row r="657">
          <cell r="AK657">
            <v>23</v>
          </cell>
          <cell r="AL657">
            <v>0</v>
          </cell>
          <cell r="AM657">
            <v>0</v>
          </cell>
          <cell r="AN657">
            <v>0</v>
          </cell>
          <cell r="AO657">
            <v>3</v>
          </cell>
        </row>
        <row r="658">
          <cell r="E658" t="str">
            <v>下午</v>
          </cell>
          <cell r="F658" t="str">
            <v>√</v>
          </cell>
          <cell r="G658" t="str">
            <v>√</v>
          </cell>
          <cell r="H658" t="str">
            <v>√</v>
          </cell>
        </row>
        <row r="658">
          <cell r="J658" t="str">
            <v>√</v>
          </cell>
          <cell r="K658" t="str">
            <v>√</v>
          </cell>
          <cell r="L658" t="str">
            <v>√</v>
          </cell>
          <cell r="M658" t="str">
            <v>√</v>
          </cell>
          <cell r="N658" t="str">
            <v>√</v>
          </cell>
          <cell r="O658" t="str">
            <v>√</v>
          </cell>
        </row>
        <row r="658">
          <cell r="Q658" t="str">
            <v>√</v>
          </cell>
          <cell r="R658" t="str">
            <v>√</v>
          </cell>
          <cell r="S658" t="str">
            <v>√</v>
          </cell>
          <cell r="T658" t="str">
            <v>√</v>
          </cell>
          <cell r="U658" t="str">
            <v>√</v>
          </cell>
          <cell r="V658" t="str">
            <v>◇</v>
          </cell>
        </row>
        <row r="658">
          <cell r="X658" t="str">
            <v>◇</v>
          </cell>
          <cell r="Y658" t="str">
            <v>√</v>
          </cell>
          <cell r="Z658" t="str">
            <v>√</v>
          </cell>
          <cell r="AA658" t="str">
            <v>√</v>
          </cell>
          <cell r="AB658" t="str">
            <v>√</v>
          </cell>
          <cell r="AC658" t="str">
            <v>√</v>
          </cell>
        </row>
        <row r="658">
          <cell r="AE658" t="str">
            <v>◇</v>
          </cell>
          <cell r="AF658" t="str">
            <v>√</v>
          </cell>
          <cell r="AG658" t="str">
            <v>√</v>
          </cell>
          <cell r="AH658" t="str">
            <v>√</v>
          </cell>
          <cell r="AI658" t="str">
            <v>√</v>
          </cell>
        </row>
        <row r="659">
          <cell r="E659" t="str">
            <v>加班</v>
          </cell>
        </row>
        <row r="660">
          <cell r="B660">
            <v>1613</v>
          </cell>
          <cell r="C660" t="str">
            <v>BAM SREYMOM</v>
          </cell>
          <cell r="D660">
            <v>44576</v>
          </cell>
          <cell r="E660" t="str">
            <v>上午</v>
          </cell>
          <cell r="F660" t="str">
            <v>√</v>
          </cell>
          <cell r="G660" t="str">
            <v>√</v>
          </cell>
          <cell r="H660" t="str">
            <v>√</v>
          </cell>
        </row>
        <row r="660">
          <cell r="J660" t="str">
            <v>√</v>
          </cell>
          <cell r="K660" t="str">
            <v>√</v>
          </cell>
          <cell r="L660" t="str">
            <v>√</v>
          </cell>
          <cell r="M660" t="str">
            <v>√</v>
          </cell>
          <cell r="N660" t="str">
            <v>√</v>
          </cell>
          <cell r="O660" t="str">
            <v>√</v>
          </cell>
        </row>
        <row r="660">
          <cell r="Q660" t="str">
            <v>√</v>
          </cell>
          <cell r="R660" t="str">
            <v>√</v>
          </cell>
          <cell r="S660" t="str">
            <v>√</v>
          </cell>
          <cell r="T660" t="str">
            <v>√</v>
          </cell>
          <cell r="U660" t="str">
            <v>√</v>
          </cell>
          <cell r="V660" t="str">
            <v>◇</v>
          </cell>
        </row>
        <row r="660">
          <cell r="X660" t="str">
            <v>◇</v>
          </cell>
          <cell r="Y660" t="str">
            <v>√</v>
          </cell>
          <cell r="Z660" t="str">
            <v>√</v>
          </cell>
          <cell r="AA660" t="str">
            <v>√</v>
          </cell>
          <cell r="AB660" t="str">
            <v>√</v>
          </cell>
          <cell r="AC660" t="str">
            <v>√</v>
          </cell>
        </row>
        <row r="660">
          <cell r="AE660" t="str">
            <v>◇</v>
          </cell>
          <cell r="AF660" t="str">
            <v>√</v>
          </cell>
          <cell r="AG660" t="str">
            <v>√</v>
          </cell>
          <cell r="AH660" t="str">
            <v>√</v>
          </cell>
          <cell r="AI660" t="str">
            <v>√</v>
          </cell>
        </row>
        <row r="660">
          <cell r="AK660">
            <v>22.5</v>
          </cell>
          <cell r="AL660">
            <v>0</v>
          </cell>
          <cell r="AM660">
            <v>0</v>
          </cell>
          <cell r="AN660">
            <v>0</v>
          </cell>
          <cell r="AO660">
            <v>3</v>
          </cell>
        </row>
        <row r="661">
          <cell r="E661" t="str">
            <v>下午</v>
          </cell>
          <cell r="F661" t="str">
            <v>√</v>
          </cell>
          <cell r="G661" t="str">
            <v>√</v>
          </cell>
          <cell r="H661" t="str">
            <v>√</v>
          </cell>
        </row>
        <row r="661">
          <cell r="J661" t="str">
            <v>√</v>
          </cell>
          <cell r="K661" t="str">
            <v>√</v>
          </cell>
          <cell r="L661" t="str">
            <v>√</v>
          </cell>
          <cell r="M661" t="str">
            <v>√</v>
          </cell>
          <cell r="N661" t="str">
            <v>√</v>
          </cell>
          <cell r="O661" t="str">
            <v>×</v>
          </cell>
        </row>
        <row r="661">
          <cell r="Q661" t="str">
            <v>√</v>
          </cell>
          <cell r="R661" t="str">
            <v>√</v>
          </cell>
          <cell r="S661" t="str">
            <v>√</v>
          </cell>
          <cell r="T661" t="str">
            <v>√</v>
          </cell>
          <cell r="U661" t="str">
            <v>√</v>
          </cell>
          <cell r="V661" t="str">
            <v>◇</v>
          </cell>
        </row>
        <row r="661">
          <cell r="X661" t="str">
            <v>◇</v>
          </cell>
          <cell r="Y661" t="str">
            <v>√</v>
          </cell>
          <cell r="Z661" t="str">
            <v>√</v>
          </cell>
          <cell r="AA661" t="str">
            <v>√</v>
          </cell>
          <cell r="AB661" t="str">
            <v>√</v>
          </cell>
          <cell r="AC661" t="str">
            <v>√</v>
          </cell>
        </row>
        <row r="661">
          <cell r="AE661" t="str">
            <v>◇</v>
          </cell>
          <cell r="AF661" t="str">
            <v>√</v>
          </cell>
          <cell r="AG661" t="str">
            <v>√</v>
          </cell>
          <cell r="AH661" t="str">
            <v>√</v>
          </cell>
          <cell r="AI661" t="str">
            <v>√</v>
          </cell>
        </row>
        <row r="662">
          <cell r="E662" t="str">
            <v>加班</v>
          </cell>
        </row>
        <row r="663">
          <cell r="B663">
            <v>1766</v>
          </cell>
          <cell r="C663" t="str">
            <v>SANN SOPHEN</v>
          </cell>
          <cell r="D663">
            <v>44593</v>
          </cell>
          <cell r="E663" t="str">
            <v>上午</v>
          </cell>
          <cell r="F663" t="str">
            <v>√</v>
          </cell>
          <cell r="G663" t="str">
            <v>√</v>
          </cell>
          <cell r="H663" t="str">
            <v>√</v>
          </cell>
        </row>
        <row r="663">
          <cell r="J663" t="str">
            <v>√</v>
          </cell>
          <cell r="K663" t="str">
            <v>√</v>
          </cell>
          <cell r="L663" t="str">
            <v>√</v>
          </cell>
          <cell r="M663" t="str">
            <v>√</v>
          </cell>
          <cell r="N663" t="str">
            <v>√</v>
          </cell>
          <cell r="O663" t="str">
            <v>√</v>
          </cell>
        </row>
        <row r="663">
          <cell r="Q663" t="str">
            <v>√</v>
          </cell>
          <cell r="R663" t="str">
            <v>√</v>
          </cell>
          <cell r="S663" t="str">
            <v>√</v>
          </cell>
          <cell r="T663" t="str">
            <v>√</v>
          </cell>
          <cell r="U663" t="str">
            <v>√</v>
          </cell>
          <cell r="V663" t="str">
            <v>◇</v>
          </cell>
        </row>
        <row r="663">
          <cell r="X663" t="str">
            <v>◇</v>
          </cell>
          <cell r="Y663" t="str">
            <v>√</v>
          </cell>
          <cell r="Z663" t="str">
            <v>√</v>
          </cell>
          <cell r="AA663" t="str">
            <v>√</v>
          </cell>
          <cell r="AB663" t="str">
            <v>√</v>
          </cell>
          <cell r="AC663" t="str">
            <v>√</v>
          </cell>
        </row>
        <row r="663">
          <cell r="AE663" t="str">
            <v>◇</v>
          </cell>
          <cell r="AF663" t="str">
            <v>√</v>
          </cell>
          <cell r="AG663" t="str">
            <v>√</v>
          </cell>
          <cell r="AH663" t="str">
            <v>√</v>
          </cell>
          <cell r="AI663" t="str">
            <v>√</v>
          </cell>
        </row>
        <row r="663">
          <cell r="AK663">
            <v>23</v>
          </cell>
          <cell r="AL663">
            <v>0</v>
          </cell>
          <cell r="AM663">
            <v>0</v>
          </cell>
          <cell r="AN663">
            <v>0</v>
          </cell>
          <cell r="AO663">
            <v>3</v>
          </cell>
        </row>
        <row r="664">
          <cell r="E664" t="str">
            <v>下午</v>
          </cell>
          <cell r="F664" t="str">
            <v>√</v>
          </cell>
          <cell r="G664" t="str">
            <v>√</v>
          </cell>
          <cell r="H664" t="str">
            <v>√</v>
          </cell>
        </row>
        <row r="664">
          <cell r="J664" t="str">
            <v>√</v>
          </cell>
          <cell r="K664" t="str">
            <v>√</v>
          </cell>
          <cell r="L664" t="str">
            <v>√</v>
          </cell>
          <cell r="M664" t="str">
            <v>√</v>
          </cell>
          <cell r="N664" t="str">
            <v>√</v>
          </cell>
          <cell r="O664" t="str">
            <v>√</v>
          </cell>
        </row>
        <row r="664">
          <cell r="Q664" t="str">
            <v>√</v>
          </cell>
          <cell r="R664" t="str">
            <v>√</v>
          </cell>
          <cell r="S664" t="str">
            <v>√</v>
          </cell>
          <cell r="T664" t="str">
            <v>√</v>
          </cell>
          <cell r="U664" t="str">
            <v>√</v>
          </cell>
          <cell r="V664" t="str">
            <v>◇</v>
          </cell>
        </row>
        <row r="664">
          <cell r="X664" t="str">
            <v>◇</v>
          </cell>
          <cell r="Y664" t="str">
            <v>√</v>
          </cell>
          <cell r="Z664" t="str">
            <v>√</v>
          </cell>
          <cell r="AA664" t="str">
            <v>√</v>
          </cell>
          <cell r="AB664" t="str">
            <v>√</v>
          </cell>
          <cell r="AC664" t="str">
            <v>√</v>
          </cell>
        </row>
        <row r="664">
          <cell r="AE664" t="str">
            <v>◇</v>
          </cell>
          <cell r="AF664" t="str">
            <v>√</v>
          </cell>
          <cell r="AG664" t="str">
            <v>√</v>
          </cell>
          <cell r="AH664" t="str">
            <v>√</v>
          </cell>
          <cell r="AI664" t="str">
            <v>√</v>
          </cell>
        </row>
        <row r="665">
          <cell r="E665" t="str">
            <v>加班</v>
          </cell>
        </row>
        <row r="666">
          <cell r="B666">
            <v>1827</v>
          </cell>
          <cell r="C666" t="str">
            <v>MOL LYNA</v>
          </cell>
          <cell r="D666">
            <v>44603</v>
          </cell>
          <cell r="E666" t="str">
            <v>上午</v>
          </cell>
          <cell r="F666" t="str">
            <v>√</v>
          </cell>
          <cell r="G666" t="str">
            <v>√</v>
          </cell>
          <cell r="H666" t="str">
            <v>√</v>
          </cell>
        </row>
        <row r="666">
          <cell r="J666" t="str">
            <v>√</v>
          </cell>
          <cell r="K666" t="str">
            <v>√</v>
          </cell>
          <cell r="L666" t="str">
            <v>√</v>
          </cell>
          <cell r="M666" t="str">
            <v>√</v>
          </cell>
          <cell r="N666" t="str">
            <v>√</v>
          </cell>
          <cell r="O666" t="str">
            <v>√</v>
          </cell>
        </row>
        <row r="666">
          <cell r="Q666" t="str">
            <v>√</v>
          </cell>
          <cell r="R666" t="str">
            <v>×</v>
          </cell>
          <cell r="S666" t="str">
            <v>√</v>
          </cell>
          <cell r="T666" t="str">
            <v>√</v>
          </cell>
          <cell r="U666" t="str">
            <v>√</v>
          </cell>
          <cell r="V666" t="str">
            <v>◇</v>
          </cell>
        </row>
        <row r="666">
          <cell r="X666" t="str">
            <v>◇</v>
          </cell>
          <cell r="Y666" t="str">
            <v>√</v>
          </cell>
          <cell r="Z666" t="str">
            <v>√</v>
          </cell>
          <cell r="AA666" t="str">
            <v>√</v>
          </cell>
          <cell r="AB666" t="str">
            <v>√</v>
          </cell>
          <cell r="AC666" t="str">
            <v>√</v>
          </cell>
        </row>
        <row r="666">
          <cell r="AE666" t="str">
            <v>◇</v>
          </cell>
          <cell r="AF666" t="str">
            <v>√</v>
          </cell>
          <cell r="AG666" t="str">
            <v>√</v>
          </cell>
          <cell r="AH666" t="str">
            <v>√</v>
          </cell>
          <cell r="AI666" t="str">
            <v>√</v>
          </cell>
        </row>
        <row r="666">
          <cell r="AK666">
            <v>22</v>
          </cell>
          <cell r="AL666">
            <v>0</v>
          </cell>
          <cell r="AM666">
            <v>0</v>
          </cell>
          <cell r="AN666">
            <v>0</v>
          </cell>
          <cell r="AO666">
            <v>3</v>
          </cell>
        </row>
        <row r="667">
          <cell r="E667" t="str">
            <v>下午</v>
          </cell>
          <cell r="F667" t="str">
            <v>√</v>
          </cell>
          <cell r="G667" t="str">
            <v>√</v>
          </cell>
          <cell r="H667" t="str">
            <v>√</v>
          </cell>
        </row>
        <row r="667">
          <cell r="J667" t="str">
            <v>√</v>
          </cell>
          <cell r="K667" t="str">
            <v>√</v>
          </cell>
          <cell r="L667" t="str">
            <v>√</v>
          </cell>
          <cell r="M667" t="str">
            <v>√</v>
          </cell>
          <cell r="N667" t="str">
            <v>√</v>
          </cell>
          <cell r="O667" t="str">
            <v>√</v>
          </cell>
        </row>
        <row r="667">
          <cell r="Q667" t="str">
            <v>√</v>
          </cell>
          <cell r="R667" t="str">
            <v>×</v>
          </cell>
          <cell r="S667" t="str">
            <v>√</v>
          </cell>
          <cell r="T667" t="str">
            <v>√</v>
          </cell>
          <cell r="U667" t="str">
            <v>√</v>
          </cell>
          <cell r="V667" t="str">
            <v>◇</v>
          </cell>
        </row>
        <row r="667">
          <cell r="X667" t="str">
            <v>◇</v>
          </cell>
          <cell r="Y667" t="str">
            <v>√</v>
          </cell>
          <cell r="Z667" t="str">
            <v>√</v>
          </cell>
          <cell r="AA667" t="str">
            <v>√</v>
          </cell>
          <cell r="AB667" t="str">
            <v>√</v>
          </cell>
          <cell r="AC667" t="str">
            <v>√</v>
          </cell>
        </row>
        <row r="667">
          <cell r="AE667" t="str">
            <v>◇</v>
          </cell>
          <cell r="AF667" t="str">
            <v>√</v>
          </cell>
          <cell r="AG667" t="str">
            <v>√</v>
          </cell>
          <cell r="AH667" t="str">
            <v>√</v>
          </cell>
          <cell r="AI667" t="str">
            <v>√</v>
          </cell>
        </row>
        <row r="668">
          <cell r="E668" t="str">
            <v>加班</v>
          </cell>
        </row>
        <row r="669">
          <cell r="B669">
            <v>2081</v>
          </cell>
          <cell r="C669" t="str">
            <v>PHON SREYNA</v>
          </cell>
          <cell r="D669">
            <v>44688</v>
          </cell>
          <cell r="E669" t="str">
            <v>上午</v>
          </cell>
          <cell r="F669" t="str">
            <v>√</v>
          </cell>
          <cell r="G669" t="str">
            <v>√</v>
          </cell>
          <cell r="H669" t="str">
            <v>√</v>
          </cell>
        </row>
        <row r="669">
          <cell r="J669" t="str">
            <v>√</v>
          </cell>
          <cell r="K669" t="str">
            <v>√</v>
          </cell>
          <cell r="L669" t="str">
            <v>√</v>
          </cell>
          <cell r="M669" t="str">
            <v>√</v>
          </cell>
          <cell r="N669" t="str">
            <v>√</v>
          </cell>
          <cell r="O669" t="str">
            <v>√</v>
          </cell>
        </row>
        <row r="669">
          <cell r="Q669" t="str">
            <v>√</v>
          </cell>
          <cell r="R669" t="str">
            <v>√</v>
          </cell>
          <cell r="S669" t="str">
            <v>√</v>
          </cell>
          <cell r="T669" t="str">
            <v>√</v>
          </cell>
          <cell r="U669" t="str">
            <v>√</v>
          </cell>
          <cell r="V669" t="str">
            <v>◇</v>
          </cell>
        </row>
        <row r="669">
          <cell r="X669" t="str">
            <v>◇</v>
          </cell>
          <cell r="Y669" t="str">
            <v>√</v>
          </cell>
          <cell r="Z669" t="str">
            <v>√</v>
          </cell>
          <cell r="AA669" t="str">
            <v>√</v>
          </cell>
          <cell r="AB669" t="str">
            <v>√</v>
          </cell>
          <cell r="AC669" t="str">
            <v>√</v>
          </cell>
        </row>
        <row r="669">
          <cell r="AE669" t="str">
            <v>◇</v>
          </cell>
          <cell r="AF669" t="str">
            <v>√</v>
          </cell>
          <cell r="AG669" t="str">
            <v>√</v>
          </cell>
          <cell r="AH669" t="str">
            <v>√</v>
          </cell>
          <cell r="AI669" t="str">
            <v>√</v>
          </cell>
        </row>
        <row r="669">
          <cell r="AK669">
            <v>23</v>
          </cell>
          <cell r="AL669">
            <v>0</v>
          </cell>
          <cell r="AM669">
            <v>0</v>
          </cell>
          <cell r="AN669">
            <v>0</v>
          </cell>
          <cell r="AO669">
            <v>3</v>
          </cell>
        </row>
        <row r="670">
          <cell r="E670" t="str">
            <v>下午</v>
          </cell>
          <cell r="F670" t="str">
            <v>√</v>
          </cell>
          <cell r="G670" t="str">
            <v>√</v>
          </cell>
          <cell r="H670" t="str">
            <v>√</v>
          </cell>
        </row>
        <row r="670">
          <cell r="J670" t="str">
            <v>√</v>
          </cell>
          <cell r="K670" t="str">
            <v>√</v>
          </cell>
          <cell r="L670" t="str">
            <v>√</v>
          </cell>
          <cell r="M670" t="str">
            <v>√</v>
          </cell>
          <cell r="N670" t="str">
            <v>√</v>
          </cell>
          <cell r="O670" t="str">
            <v>√</v>
          </cell>
        </row>
        <row r="670">
          <cell r="Q670" t="str">
            <v>√</v>
          </cell>
          <cell r="R670" t="str">
            <v>√</v>
          </cell>
          <cell r="S670" t="str">
            <v>√</v>
          </cell>
          <cell r="T670" t="str">
            <v>√</v>
          </cell>
          <cell r="U670" t="str">
            <v>√</v>
          </cell>
          <cell r="V670" t="str">
            <v>◇</v>
          </cell>
        </row>
        <row r="670">
          <cell r="X670" t="str">
            <v>◇</v>
          </cell>
          <cell r="Y670" t="str">
            <v>√</v>
          </cell>
          <cell r="Z670" t="str">
            <v>√</v>
          </cell>
          <cell r="AA670" t="str">
            <v>√</v>
          </cell>
          <cell r="AB670" t="str">
            <v>√</v>
          </cell>
          <cell r="AC670" t="str">
            <v>√</v>
          </cell>
        </row>
        <row r="670">
          <cell r="AE670" t="str">
            <v>◇</v>
          </cell>
          <cell r="AF670" t="str">
            <v>√</v>
          </cell>
          <cell r="AG670" t="str">
            <v>√</v>
          </cell>
          <cell r="AH670" t="str">
            <v>√</v>
          </cell>
          <cell r="AI670" t="str">
            <v>√</v>
          </cell>
        </row>
        <row r="671">
          <cell r="E671" t="str">
            <v>加班</v>
          </cell>
        </row>
        <row r="672">
          <cell r="B672">
            <v>2150</v>
          </cell>
          <cell r="C672" t="str">
            <v>YANG SOPHORN</v>
          </cell>
          <cell r="D672">
            <v>44727</v>
          </cell>
          <cell r="E672" t="str">
            <v>上午</v>
          </cell>
          <cell r="F672" t="str">
            <v>√</v>
          </cell>
          <cell r="G672" t="str">
            <v>√</v>
          </cell>
          <cell r="H672" t="str">
            <v>√</v>
          </cell>
        </row>
        <row r="672">
          <cell r="J672" t="str">
            <v>√</v>
          </cell>
          <cell r="K672" t="str">
            <v>√</v>
          </cell>
          <cell r="L672" t="str">
            <v>√</v>
          </cell>
          <cell r="M672" t="str">
            <v>√</v>
          </cell>
          <cell r="N672" t="str">
            <v>√</v>
          </cell>
          <cell r="O672" t="str">
            <v>√</v>
          </cell>
        </row>
        <row r="672">
          <cell r="Q672" t="str">
            <v>√</v>
          </cell>
          <cell r="R672" t="str">
            <v>×</v>
          </cell>
          <cell r="S672" t="str">
            <v>×</v>
          </cell>
          <cell r="T672" t="str">
            <v>×</v>
          </cell>
          <cell r="U672" t="str">
            <v>×</v>
          </cell>
          <cell r="V672" t="str">
            <v>◇</v>
          </cell>
        </row>
        <row r="672">
          <cell r="X672" t="str">
            <v>◇</v>
          </cell>
          <cell r="Y672" t="str">
            <v>×</v>
          </cell>
          <cell r="Z672" t="str">
            <v>×</v>
          </cell>
          <cell r="AA672" t="str">
            <v>×</v>
          </cell>
          <cell r="AB672" t="str">
            <v>×</v>
          </cell>
          <cell r="AC672" t="str">
            <v>√</v>
          </cell>
        </row>
        <row r="672">
          <cell r="AE672" t="str">
            <v>◇</v>
          </cell>
          <cell r="AF672" t="str">
            <v>√</v>
          </cell>
          <cell r="AG672" t="str">
            <v>√</v>
          </cell>
          <cell r="AH672" t="str">
            <v>√</v>
          </cell>
          <cell r="AI672" t="str">
            <v>√</v>
          </cell>
        </row>
        <row r="672">
          <cell r="AK672">
            <v>15</v>
          </cell>
          <cell r="AL672">
            <v>0</v>
          </cell>
          <cell r="AM672">
            <v>0</v>
          </cell>
          <cell r="AN672">
            <v>0</v>
          </cell>
          <cell r="AO672">
            <v>3</v>
          </cell>
        </row>
        <row r="673">
          <cell r="E673" t="str">
            <v>下午</v>
          </cell>
          <cell r="F673" t="str">
            <v>√</v>
          </cell>
          <cell r="G673" t="str">
            <v>√</v>
          </cell>
          <cell r="H673" t="str">
            <v>√</v>
          </cell>
        </row>
        <row r="673">
          <cell r="J673" t="str">
            <v>√</v>
          </cell>
          <cell r="K673" t="str">
            <v>√</v>
          </cell>
          <cell r="L673" t="str">
            <v>√</v>
          </cell>
          <cell r="M673" t="str">
            <v>√</v>
          </cell>
          <cell r="N673" t="str">
            <v>√</v>
          </cell>
          <cell r="O673" t="str">
            <v>√</v>
          </cell>
        </row>
        <row r="673">
          <cell r="Q673" t="str">
            <v>√</v>
          </cell>
          <cell r="R673" t="str">
            <v>×</v>
          </cell>
          <cell r="S673" t="str">
            <v>×</v>
          </cell>
          <cell r="T673" t="str">
            <v>×</v>
          </cell>
          <cell r="U673" t="str">
            <v>×</v>
          </cell>
          <cell r="V673" t="str">
            <v>◇</v>
          </cell>
        </row>
        <row r="673">
          <cell r="X673" t="str">
            <v>◇</v>
          </cell>
          <cell r="Y673" t="str">
            <v>×</v>
          </cell>
          <cell r="Z673" t="str">
            <v>×</v>
          </cell>
          <cell r="AA673" t="str">
            <v>×</v>
          </cell>
          <cell r="AB673" t="str">
            <v>×</v>
          </cell>
          <cell r="AC673" t="str">
            <v>√</v>
          </cell>
        </row>
        <row r="673">
          <cell r="AE673" t="str">
            <v>◇</v>
          </cell>
          <cell r="AF673" t="str">
            <v>√</v>
          </cell>
          <cell r="AG673" t="str">
            <v>√</v>
          </cell>
          <cell r="AH673" t="str">
            <v>√</v>
          </cell>
          <cell r="AI673" t="str">
            <v>√</v>
          </cell>
        </row>
        <row r="674">
          <cell r="E674" t="str">
            <v>加班</v>
          </cell>
        </row>
        <row r="675">
          <cell r="B675">
            <v>2167</v>
          </cell>
          <cell r="C675" t="str">
            <v>SORN SREYMAO</v>
          </cell>
          <cell r="D675">
            <v>44729</v>
          </cell>
          <cell r="E675" t="str">
            <v>上午</v>
          </cell>
          <cell r="F675" t="str">
            <v>√</v>
          </cell>
          <cell r="G675" t="str">
            <v>√</v>
          </cell>
          <cell r="H675" t="str">
            <v>√</v>
          </cell>
        </row>
        <row r="675">
          <cell r="J675" t="str">
            <v>√</v>
          </cell>
          <cell r="K675" t="str">
            <v>√</v>
          </cell>
          <cell r="L675" t="str">
            <v>×</v>
          </cell>
          <cell r="M675" t="str">
            <v>√</v>
          </cell>
          <cell r="N675" t="str">
            <v>√</v>
          </cell>
          <cell r="O675" t="str">
            <v>√</v>
          </cell>
        </row>
        <row r="675">
          <cell r="Q675" t="str">
            <v>√</v>
          </cell>
          <cell r="R675" t="str">
            <v>√</v>
          </cell>
          <cell r="S675" t="str">
            <v>√</v>
          </cell>
          <cell r="T675" t="str">
            <v>√</v>
          </cell>
          <cell r="U675" t="str">
            <v>√</v>
          </cell>
          <cell r="V675" t="str">
            <v>◇</v>
          </cell>
        </row>
        <row r="675">
          <cell r="X675" t="str">
            <v>◇</v>
          </cell>
          <cell r="Y675" t="str">
            <v>√</v>
          </cell>
          <cell r="Z675" t="str">
            <v>√</v>
          </cell>
          <cell r="AA675" t="str">
            <v>√</v>
          </cell>
          <cell r="AB675" t="str">
            <v>√</v>
          </cell>
          <cell r="AC675" t="str">
            <v>√</v>
          </cell>
        </row>
        <row r="675">
          <cell r="AE675" t="str">
            <v>◇</v>
          </cell>
          <cell r="AF675" t="str">
            <v>√</v>
          </cell>
          <cell r="AG675" t="str">
            <v>√</v>
          </cell>
          <cell r="AH675" t="str">
            <v>√</v>
          </cell>
          <cell r="AI675" t="str">
            <v>√</v>
          </cell>
        </row>
        <row r="675">
          <cell r="AK675">
            <v>21.5</v>
          </cell>
          <cell r="AL675">
            <v>0</v>
          </cell>
          <cell r="AM675">
            <v>0</v>
          </cell>
          <cell r="AN675">
            <v>0</v>
          </cell>
          <cell r="AO675">
            <v>3</v>
          </cell>
        </row>
        <row r="676">
          <cell r="E676" t="str">
            <v>下午</v>
          </cell>
          <cell r="F676" t="str">
            <v>√</v>
          </cell>
          <cell r="G676" t="str">
            <v>√</v>
          </cell>
          <cell r="H676" t="str">
            <v>×</v>
          </cell>
        </row>
        <row r="676">
          <cell r="J676" t="str">
            <v>√</v>
          </cell>
          <cell r="K676" t="str">
            <v>√</v>
          </cell>
          <cell r="L676" t="str">
            <v>×</v>
          </cell>
          <cell r="M676" t="str">
            <v>√</v>
          </cell>
          <cell r="N676" t="str">
            <v>√</v>
          </cell>
          <cell r="O676" t="str">
            <v>√</v>
          </cell>
        </row>
        <row r="676">
          <cell r="Q676" t="str">
            <v>√</v>
          </cell>
          <cell r="R676" t="str">
            <v>√</v>
          </cell>
          <cell r="S676" t="str">
            <v>√</v>
          </cell>
          <cell r="T676" t="str">
            <v>√</v>
          </cell>
          <cell r="U676" t="str">
            <v>√</v>
          </cell>
          <cell r="V676" t="str">
            <v>◇</v>
          </cell>
        </row>
        <row r="676">
          <cell r="X676" t="str">
            <v>◇</v>
          </cell>
          <cell r="Y676" t="str">
            <v>√</v>
          </cell>
          <cell r="Z676" t="str">
            <v>√</v>
          </cell>
          <cell r="AA676" t="str">
            <v>√</v>
          </cell>
          <cell r="AB676" t="str">
            <v>√</v>
          </cell>
          <cell r="AC676" t="str">
            <v>√</v>
          </cell>
        </row>
        <row r="676">
          <cell r="AE676" t="str">
            <v>◇</v>
          </cell>
          <cell r="AF676" t="str">
            <v>√</v>
          </cell>
          <cell r="AG676" t="str">
            <v>√</v>
          </cell>
          <cell r="AH676" t="str">
            <v>√</v>
          </cell>
          <cell r="AI676" t="str">
            <v>√</v>
          </cell>
        </row>
        <row r="677">
          <cell r="E677" t="str">
            <v>加班</v>
          </cell>
        </row>
        <row r="678">
          <cell r="B678">
            <v>327</v>
          </cell>
          <cell r="C678" t="str">
            <v>VA SOCHAN</v>
          </cell>
          <cell r="D678">
            <v>44109</v>
          </cell>
          <cell r="E678" t="str">
            <v>上午</v>
          </cell>
          <cell r="F678" t="str">
            <v>√</v>
          </cell>
          <cell r="G678" t="str">
            <v>√</v>
          </cell>
          <cell r="H678" t="str">
            <v>√</v>
          </cell>
        </row>
        <row r="678">
          <cell r="J678" t="str">
            <v>√</v>
          </cell>
          <cell r="K678" t="str">
            <v>√</v>
          </cell>
          <cell r="L678" t="str">
            <v>√</v>
          </cell>
          <cell r="M678" t="str">
            <v>√</v>
          </cell>
          <cell r="N678" t="str">
            <v>√</v>
          </cell>
          <cell r="O678" t="str">
            <v>√</v>
          </cell>
        </row>
        <row r="678">
          <cell r="Q678" t="str">
            <v>√</v>
          </cell>
          <cell r="R678" t="str">
            <v>√</v>
          </cell>
          <cell r="S678" t="str">
            <v>√</v>
          </cell>
          <cell r="T678" t="str">
            <v>√</v>
          </cell>
          <cell r="U678" t="str">
            <v>√</v>
          </cell>
          <cell r="V678" t="str">
            <v>◇</v>
          </cell>
        </row>
        <row r="678">
          <cell r="X678" t="str">
            <v>◇</v>
          </cell>
          <cell r="Y678" t="str">
            <v>√</v>
          </cell>
          <cell r="Z678" t="str">
            <v>√</v>
          </cell>
          <cell r="AA678" t="str">
            <v>√</v>
          </cell>
          <cell r="AB678" t="str">
            <v>√</v>
          </cell>
          <cell r="AC678" t="str">
            <v>√</v>
          </cell>
        </row>
        <row r="678">
          <cell r="AE678" t="str">
            <v>◇</v>
          </cell>
          <cell r="AF678" t="str">
            <v>√</v>
          </cell>
          <cell r="AG678" t="str">
            <v>√</v>
          </cell>
          <cell r="AH678" t="str">
            <v>√</v>
          </cell>
          <cell r="AI678" t="str">
            <v>√</v>
          </cell>
        </row>
        <row r="678">
          <cell r="AK678">
            <v>23</v>
          </cell>
          <cell r="AL678">
            <v>0</v>
          </cell>
          <cell r="AM678">
            <v>0</v>
          </cell>
          <cell r="AN678">
            <v>0</v>
          </cell>
          <cell r="AO678">
            <v>3</v>
          </cell>
        </row>
        <row r="679">
          <cell r="E679" t="str">
            <v>下午</v>
          </cell>
          <cell r="F679" t="str">
            <v>√</v>
          </cell>
          <cell r="G679" t="str">
            <v>√</v>
          </cell>
          <cell r="H679" t="str">
            <v>√</v>
          </cell>
        </row>
        <row r="679">
          <cell r="J679" t="str">
            <v>√</v>
          </cell>
          <cell r="K679" t="str">
            <v>√</v>
          </cell>
          <cell r="L679" t="str">
            <v>√</v>
          </cell>
          <cell r="M679" t="str">
            <v>√</v>
          </cell>
          <cell r="N679" t="str">
            <v>√</v>
          </cell>
          <cell r="O679" t="str">
            <v>√</v>
          </cell>
        </row>
        <row r="679">
          <cell r="Q679" t="str">
            <v>√</v>
          </cell>
          <cell r="R679" t="str">
            <v>√</v>
          </cell>
          <cell r="S679" t="str">
            <v>√</v>
          </cell>
          <cell r="T679" t="str">
            <v>√</v>
          </cell>
          <cell r="U679" t="str">
            <v>√</v>
          </cell>
          <cell r="V679" t="str">
            <v>◇</v>
          </cell>
        </row>
        <row r="679">
          <cell r="X679" t="str">
            <v>◇</v>
          </cell>
          <cell r="Y679" t="str">
            <v>√</v>
          </cell>
          <cell r="Z679" t="str">
            <v>√</v>
          </cell>
          <cell r="AA679" t="str">
            <v>√</v>
          </cell>
          <cell r="AB679" t="str">
            <v>√</v>
          </cell>
          <cell r="AC679" t="str">
            <v>√</v>
          </cell>
        </row>
        <row r="679">
          <cell r="AE679" t="str">
            <v>◇</v>
          </cell>
          <cell r="AF679" t="str">
            <v>√</v>
          </cell>
          <cell r="AG679" t="str">
            <v>√</v>
          </cell>
          <cell r="AH679" t="str">
            <v>√</v>
          </cell>
          <cell r="AI679" t="str">
            <v>√</v>
          </cell>
        </row>
        <row r="680">
          <cell r="E680" t="str">
            <v>加班</v>
          </cell>
        </row>
        <row r="681">
          <cell r="B681">
            <v>537</v>
          </cell>
          <cell r="C681" t="str">
            <v>PEN THUON</v>
          </cell>
          <cell r="D681">
            <v>44131</v>
          </cell>
          <cell r="E681" t="str">
            <v>上午</v>
          </cell>
          <cell r="F681" t="str">
            <v>√</v>
          </cell>
          <cell r="G681" t="str">
            <v>√</v>
          </cell>
          <cell r="H681" t="str">
            <v>√</v>
          </cell>
        </row>
        <row r="681">
          <cell r="J681" t="str">
            <v>√</v>
          </cell>
          <cell r="K681" t="str">
            <v>√</v>
          </cell>
          <cell r="L681" t="str">
            <v>√</v>
          </cell>
          <cell r="M681" t="str">
            <v>√</v>
          </cell>
          <cell r="N681" t="str">
            <v>√</v>
          </cell>
          <cell r="O681" t="str">
            <v>√</v>
          </cell>
        </row>
        <row r="681">
          <cell r="Q681" t="str">
            <v>√</v>
          </cell>
          <cell r="R681" t="str">
            <v>√</v>
          </cell>
          <cell r="S681" t="str">
            <v>√</v>
          </cell>
          <cell r="T681" t="str">
            <v>√</v>
          </cell>
          <cell r="U681" t="str">
            <v>√</v>
          </cell>
          <cell r="V681" t="str">
            <v>◇</v>
          </cell>
        </row>
        <row r="681">
          <cell r="X681" t="str">
            <v>◇</v>
          </cell>
          <cell r="Y681" t="str">
            <v>√</v>
          </cell>
          <cell r="Z681" t="str">
            <v>√</v>
          </cell>
          <cell r="AA681" t="str">
            <v>√</v>
          </cell>
          <cell r="AB681" t="str">
            <v>√</v>
          </cell>
          <cell r="AC681" t="str">
            <v>√</v>
          </cell>
        </row>
        <row r="681">
          <cell r="AE681" t="str">
            <v>◇</v>
          </cell>
          <cell r="AF681" t="str">
            <v>√</v>
          </cell>
          <cell r="AG681" t="str">
            <v>√</v>
          </cell>
          <cell r="AH681" t="str">
            <v>√</v>
          </cell>
          <cell r="AI681" t="str">
            <v>√</v>
          </cell>
        </row>
        <row r="681">
          <cell r="AK681">
            <v>23</v>
          </cell>
          <cell r="AL681">
            <v>0</v>
          </cell>
          <cell r="AM681">
            <v>0</v>
          </cell>
          <cell r="AN681">
            <v>0</v>
          </cell>
          <cell r="AO681">
            <v>3</v>
          </cell>
        </row>
        <row r="682">
          <cell r="E682" t="str">
            <v>下午</v>
          </cell>
          <cell r="F682" t="str">
            <v>√</v>
          </cell>
          <cell r="G682" t="str">
            <v>√</v>
          </cell>
          <cell r="H682" t="str">
            <v>√</v>
          </cell>
        </row>
        <row r="682">
          <cell r="J682" t="str">
            <v>√</v>
          </cell>
          <cell r="K682" t="str">
            <v>√</v>
          </cell>
          <cell r="L682" t="str">
            <v>√</v>
          </cell>
          <cell r="M682" t="str">
            <v>√</v>
          </cell>
          <cell r="N682" t="str">
            <v>√</v>
          </cell>
          <cell r="O682" t="str">
            <v>√</v>
          </cell>
        </row>
        <row r="682">
          <cell r="Q682" t="str">
            <v>√</v>
          </cell>
          <cell r="R682" t="str">
            <v>√</v>
          </cell>
          <cell r="S682" t="str">
            <v>√</v>
          </cell>
          <cell r="T682" t="str">
            <v>√</v>
          </cell>
          <cell r="U682" t="str">
            <v>√</v>
          </cell>
          <cell r="V682" t="str">
            <v>◇</v>
          </cell>
        </row>
        <row r="682">
          <cell r="X682" t="str">
            <v>◇</v>
          </cell>
          <cell r="Y682" t="str">
            <v>√</v>
          </cell>
          <cell r="Z682" t="str">
            <v>√</v>
          </cell>
          <cell r="AA682" t="str">
            <v>√</v>
          </cell>
          <cell r="AB682" t="str">
            <v>√</v>
          </cell>
          <cell r="AC682" t="str">
            <v>√</v>
          </cell>
        </row>
        <row r="682">
          <cell r="AE682" t="str">
            <v>◇</v>
          </cell>
          <cell r="AF682" t="str">
            <v>√</v>
          </cell>
          <cell r="AG682" t="str">
            <v>√</v>
          </cell>
          <cell r="AH682" t="str">
            <v>√</v>
          </cell>
          <cell r="AI682" t="str">
            <v>√</v>
          </cell>
        </row>
        <row r="683">
          <cell r="E683" t="str">
            <v>加班</v>
          </cell>
        </row>
        <row r="684">
          <cell r="B684">
            <v>243</v>
          </cell>
          <cell r="C684" t="str">
            <v>MAO SOMALY</v>
          </cell>
          <cell r="D684">
            <v>44081</v>
          </cell>
          <cell r="E684" t="str">
            <v>上午</v>
          </cell>
          <cell r="F684" t="str">
            <v>√</v>
          </cell>
          <cell r="G684" t="str">
            <v>√</v>
          </cell>
          <cell r="H684" t="str">
            <v>√</v>
          </cell>
        </row>
        <row r="684">
          <cell r="J684" t="str">
            <v>√</v>
          </cell>
          <cell r="K684" t="str">
            <v>√</v>
          </cell>
          <cell r="L684" t="str">
            <v>√</v>
          </cell>
          <cell r="M684" t="str">
            <v>√</v>
          </cell>
          <cell r="N684" t="str">
            <v>√</v>
          </cell>
          <cell r="O684" t="str">
            <v>√</v>
          </cell>
        </row>
        <row r="684">
          <cell r="Q684" t="str">
            <v>√</v>
          </cell>
          <cell r="R684" t="str">
            <v>√</v>
          </cell>
          <cell r="S684" t="str">
            <v>√</v>
          </cell>
          <cell r="T684" t="str">
            <v>√</v>
          </cell>
          <cell r="U684" t="str">
            <v>√</v>
          </cell>
          <cell r="V684" t="str">
            <v>◇</v>
          </cell>
        </row>
        <row r="684">
          <cell r="X684" t="str">
            <v>◇</v>
          </cell>
          <cell r="Y684" t="str">
            <v>√</v>
          </cell>
          <cell r="Z684" t="str">
            <v>√</v>
          </cell>
          <cell r="AA684" t="str">
            <v>√</v>
          </cell>
          <cell r="AB684" t="str">
            <v>√</v>
          </cell>
          <cell r="AC684" t="str">
            <v>√</v>
          </cell>
        </row>
        <row r="684">
          <cell r="AE684" t="str">
            <v>◇</v>
          </cell>
          <cell r="AF684" t="str">
            <v>√</v>
          </cell>
          <cell r="AG684" t="str">
            <v>√</v>
          </cell>
          <cell r="AH684" t="str">
            <v>√</v>
          </cell>
          <cell r="AI684" t="str">
            <v>√</v>
          </cell>
        </row>
        <row r="684">
          <cell r="AK684">
            <v>23</v>
          </cell>
          <cell r="AL684">
            <v>0</v>
          </cell>
          <cell r="AM684">
            <v>0</v>
          </cell>
          <cell r="AN684">
            <v>0</v>
          </cell>
          <cell r="AO684">
            <v>3</v>
          </cell>
        </row>
        <row r="685">
          <cell r="E685" t="str">
            <v>下午</v>
          </cell>
          <cell r="F685" t="str">
            <v>√</v>
          </cell>
          <cell r="G685" t="str">
            <v>√</v>
          </cell>
          <cell r="H685" t="str">
            <v>√</v>
          </cell>
        </row>
        <row r="685">
          <cell r="J685" t="str">
            <v>√</v>
          </cell>
          <cell r="K685" t="str">
            <v>√</v>
          </cell>
          <cell r="L685" t="str">
            <v>√</v>
          </cell>
          <cell r="M685" t="str">
            <v>√</v>
          </cell>
          <cell r="N685" t="str">
            <v>√</v>
          </cell>
          <cell r="O685" t="str">
            <v>√</v>
          </cell>
        </row>
        <row r="685">
          <cell r="Q685" t="str">
            <v>√</v>
          </cell>
          <cell r="R685" t="str">
            <v>√</v>
          </cell>
          <cell r="S685" t="str">
            <v>√</v>
          </cell>
          <cell r="T685" t="str">
            <v>√</v>
          </cell>
          <cell r="U685" t="str">
            <v>√</v>
          </cell>
          <cell r="V685" t="str">
            <v>◇</v>
          </cell>
        </row>
        <row r="685">
          <cell r="X685" t="str">
            <v>◇</v>
          </cell>
          <cell r="Y685" t="str">
            <v>√</v>
          </cell>
          <cell r="Z685" t="str">
            <v>√</v>
          </cell>
          <cell r="AA685" t="str">
            <v>√</v>
          </cell>
          <cell r="AB685" t="str">
            <v>√</v>
          </cell>
          <cell r="AC685" t="str">
            <v>√</v>
          </cell>
        </row>
        <row r="685">
          <cell r="AE685" t="str">
            <v>◇</v>
          </cell>
          <cell r="AF685" t="str">
            <v>√</v>
          </cell>
          <cell r="AG685" t="str">
            <v>√</v>
          </cell>
          <cell r="AH685" t="str">
            <v>√</v>
          </cell>
          <cell r="AI685" t="str">
            <v>√</v>
          </cell>
        </row>
        <row r="686">
          <cell r="E686" t="str">
            <v>加班</v>
          </cell>
        </row>
        <row r="687">
          <cell r="B687">
            <v>245</v>
          </cell>
          <cell r="C687" t="str">
            <v>PHOEUNG SOPHANA</v>
          </cell>
          <cell r="D687">
            <v>44081</v>
          </cell>
          <cell r="E687" t="str">
            <v>上午</v>
          </cell>
          <cell r="F687" t="str">
            <v>√</v>
          </cell>
          <cell r="G687" t="str">
            <v>√</v>
          </cell>
          <cell r="H687" t="str">
            <v>√</v>
          </cell>
        </row>
        <row r="687">
          <cell r="J687" t="str">
            <v>√</v>
          </cell>
          <cell r="K687" t="str">
            <v>√</v>
          </cell>
          <cell r="L687" t="str">
            <v>√</v>
          </cell>
          <cell r="M687" t="str">
            <v>√</v>
          </cell>
          <cell r="N687" t="str">
            <v>√</v>
          </cell>
          <cell r="O687" t="str">
            <v>√</v>
          </cell>
        </row>
        <row r="687">
          <cell r="Q687" t="str">
            <v>√</v>
          </cell>
          <cell r="R687" t="str">
            <v>√</v>
          </cell>
          <cell r="S687" t="str">
            <v>√</v>
          </cell>
          <cell r="T687" t="str">
            <v>√</v>
          </cell>
          <cell r="U687" t="str">
            <v>√</v>
          </cell>
          <cell r="V687" t="str">
            <v>◇</v>
          </cell>
        </row>
        <row r="687">
          <cell r="X687" t="str">
            <v>◇</v>
          </cell>
          <cell r="Y687" t="str">
            <v>√</v>
          </cell>
          <cell r="Z687" t="str">
            <v>√</v>
          </cell>
          <cell r="AA687" t="str">
            <v>√</v>
          </cell>
          <cell r="AB687" t="str">
            <v>√</v>
          </cell>
          <cell r="AC687" t="str">
            <v>√</v>
          </cell>
        </row>
        <row r="687">
          <cell r="AE687" t="str">
            <v>◇</v>
          </cell>
          <cell r="AF687" t="str">
            <v>√</v>
          </cell>
          <cell r="AG687" t="str">
            <v>√</v>
          </cell>
          <cell r="AH687" t="str">
            <v>√</v>
          </cell>
          <cell r="AI687" t="str">
            <v>√</v>
          </cell>
        </row>
        <row r="687">
          <cell r="AK687">
            <v>23</v>
          </cell>
          <cell r="AL687">
            <v>0</v>
          </cell>
          <cell r="AM687">
            <v>0</v>
          </cell>
          <cell r="AN687">
            <v>0</v>
          </cell>
          <cell r="AO687">
            <v>3</v>
          </cell>
        </row>
        <row r="688">
          <cell r="E688" t="str">
            <v>下午</v>
          </cell>
          <cell r="F688" t="str">
            <v>√</v>
          </cell>
          <cell r="G688" t="str">
            <v>√</v>
          </cell>
          <cell r="H688" t="str">
            <v>√</v>
          </cell>
        </row>
        <row r="688">
          <cell r="J688" t="str">
            <v>√</v>
          </cell>
          <cell r="K688" t="str">
            <v>√</v>
          </cell>
          <cell r="L688" t="str">
            <v>√</v>
          </cell>
          <cell r="M688" t="str">
            <v>√</v>
          </cell>
          <cell r="N688" t="str">
            <v>√</v>
          </cell>
          <cell r="O688" t="str">
            <v>√</v>
          </cell>
        </row>
        <row r="688">
          <cell r="Q688" t="str">
            <v>√</v>
          </cell>
          <cell r="R688" t="str">
            <v>√</v>
          </cell>
          <cell r="S688" t="str">
            <v>√</v>
          </cell>
          <cell r="T688" t="str">
            <v>√</v>
          </cell>
          <cell r="U688" t="str">
            <v>√</v>
          </cell>
          <cell r="V688" t="str">
            <v>◇</v>
          </cell>
        </row>
        <row r="688">
          <cell r="X688" t="str">
            <v>◇</v>
          </cell>
          <cell r="Y688" t="str">
            <v>√</v>
          </cell>
          <cell r="Z688" t="str">
            <v>√</v>
          </cell>
          <cell r="AA688" t="str">
            <v>√</v>
          </cell>
          <cell r="AB688" t="str">
            <v>√</v>
          </cell>
          <cell r="AC688" t="str">
            <v>√</v>
          </cell>
        </row>
        <row r="688">
          <cell r="AE688" t="str">
            <v>◇</v>
          </cell>
          <cell r="AF688" t="str">
            <v>√</v>
          </cell>
          <cell r="AG688" t="str">
            <v>√</v>
          </cell>
          <cell r="AH688" t="str">
            <v>√</v>
          </cell>
          <cell r="AI688" t="str">
            <v>√</v>
          </cell>
        </row>
        <row r="689">
          <cell r="E689" t="str">
            <v>加班</v>
          </cell>
        </row>
        <row r="690">
          <cell r="B690">
            <v>247</v>
          </cell>
          <cell r="C690" t="str">
            <v>SUON CHANTHA</v>
          </cell>
          <cell r="D690">
            <v>44081</v>
          </cell>
          <cell r="E690" t="str">
            <v>上午</v>
          </cell>
          <cell r="F690" t="str">
            <v>√</v>
          </cell>
          <cell r="G690" t="str">
            <v>√</v>
          </cell>
          <cell r="H690" t="str">
            <v>√</v>
          </cell>
        </row>
        <row r="690">
          <cell r="J690" t="str">
            <v>√</v>
          </cell>
          <cell r="K690" t="str">
            <v>√</v>
          </cell>
          <cell r="L690" t="str">
            <v>√</v>
          </cell>
          <cell r="M690" t="str">
            <v>√</v>
          </cell>
          <cell r="N690" t="str">
            <v>√</v>
          </cell>
          <cell r="O690" t="str">
            <v>√</v>
          </cell>
        </row>
        <row r="690">
          <cell r="Q690" t="str">
            <v>√</v>
          </cell>
          <cell r="R690" t="str">
            <v>√</v>
          </cell>
          <cell r="S690" t="str">
            <v>√</v>
          </cell>
          <cell r="T690" t="str">
            <v>√</v>
          </cell>
          <cell r="U690" t="str">
            <v>√</v>
          </cell>
          <cell r="V690" t="str">
            <v>◇</v>
          </cell>
        </row>
        <row r="690">
          <cell r="X690" t="str">
            <v>◇</v>
          </cell>
          <cell r="Y690" t="str">
            <v>√</v>
          </cell>
          <cell r="Z690" t="str">
            <v>√</v>
          </cell>
          <cell r="AA690" t="str">
            <v>√</v>
          </cell>
          <cell r="AB690" t="str">
            <v>√</v>
          </cell>
          <cell r="AC690" t="str">
            <v>√</v>
          </cell>
        </row>
        <row r="690">
          <cell r="AE690" t="str">
            <v>◇</v>
          </cell>
          <cell r="AF690" t="str">
            <v>√</v>
          </cell>
          <cell r="AG690" t="str">
            <v>√</v>
          </cell>
          <cell r="AH690" t="str">
            <v>√</v>
          </cell>
          <cell r="AI690" t="str">
            <v>√</v>
          </cell>
        </row>
        <row r="690">
          <cell r="AK690">
            <v>23</v>
          </cell>
          <cell r="AL690">
            <v>0</v>
          </cell>
          <cell r="AM690">
            <v>0</v>
          </cell>
          <cell r="AN690">
            <v>0</v>
          </cell>
          <cell r="AO690">
            <v>3</v>
          </cell>
        </row>
        <row r="691">
          <cell r="E691" t="str">
            <v>下午</v>
          </cell>
          <cell r="F691" t="str">
            <v>√</v>
          </cell>
          <cell r="G691" t="str">
            <v>√</v>
          </cell>
          <cell r="H691" t="str">
            <v>√</v>
          </cell>
        </row>
        <row r="691">
          <cell r="J691" t="str">
            <v>√</v>
          </cell>
          <cell r="K691" t="str">
            <v>√</v>
          </cell>
          <cell r="L691" t="str">
            <v>√</v>
          </cell>
          <cell r="M691" t="str">
            <v>√</v>
          </cell>
          <cell r="N691" t="str">
            <v>√</v>
          </cell>
          <cell r="O691" t="str">
            <v>√</v>
          </cell>
        </row>
        <row r="691">
          <cell r="Q691" t="str">
            <v>√</v>
          </cell>
          <cell r="R691" t="str">
            <v>√</v>
          </cell>
          <cell r="S691" t="str">
            <v>√</v>
          </cell>
          <cell r="T691" t="str">
            <v>√</v>
          </cell>
          <cell r="U691" t="str">
            <v>√</v>
          </cell>
          <cell r="V691" t="str">
            <v>◇</v>
          </cell>
        </row>
        <row r="691">
          <cell r="X691" t="str">
            <v>◇</v>
          </cell>
          <cell r="Y691" t="str">
            <v>√</v>
          </cell>
          <cell r="Z691" t="str">
            <v>√</v>
          </cell>
          <cell r="AA691" t="str">
            <v>√</v>
          </cell>
          <cell r="AB691" t="str">
            <v>√</v>
          </cell>
          <cell r="AC691" t="str">
            <v>√</v>
          </cell>
        </row>
        <row r="691">
          <cell r="AE691" t="str">
            <v>◇</v>
          </cell>
          <cell r="AF691" t="str">
            <v>√</v>
          </cell>
          <cell r="AG691" t="str">
            <v>√</v>
          </cell>
          <cell r="AH691" t="str">
            <v>√</v>
          </cell>
          <cell r="AI691" t="str">
            <v>√</v>
          </cell>
        </row>
        <row r="692">
          <cell r="E692" t="str">
            <v>加班</v>
          </cell>
        </row>
        <row r="693">
          <cell r="B693">
            <v>298</v>
          </cell>
          <cell r="C693" t="str">
            <v>LAN YARY</v>
          </cell>
          <cell r="D693">
            <v>44109</v>
          </cell>
          <cell r="E693" t="str">
            <v>上午</v>
          </cell>
          <cell r="F693" t="str">
            <v>√</v>
          </cell>
          <cell r="G693" t="str">
            <v>√</v>
          </cell>
          <cell r="H693" t="str">
            <v>√</v>
          </cell>
        </row>
        <row r="693">
          <cell r="J693" t="str">
            <v>√</v>
          </cell>
          <cell r="K693" t="str">
            <v>√</v>
          </cell>
          <cell r="L693" t="str">
            <v>√</v>
          </cell>
          <cell r="M693" t="str">
            <v>√</v>
          </cell>
          <cell r="N693" t="str">
            <v>√</v>
          </cell>
          <cell r="O693" t="str">
            <v>√</v>
          </cell>
        </row>
        <row r="693">
          <cell r="Q693" t="str">
            <v>√</v>
          </cell>
          <cell r="R693" t="str">
            <v>√</v>
          </cell>
          <cell r="S693" t="str">
            <v>√</v>
          </cell>
          <cell r="T693" t="str">
            <v>√</v>
          </cell>
          <cell r="U693" t="str">
            <v>√</v>
          </cell>
          <cell r="V693" t="str">
            <v>◇</v>
          </cell>
        </row>
        <row r="693">
          <cell r="X693" t="str">
            <v>◇</v>
          </cell>
          <cell r="Y693" t="str">
            <v>√</v>
          </cell>
          <cell r="Z693" t="str">
            <v>√</v>
          </cell>
          <cell r="AA693" t="str">
            <v>√</v>
          </cell>
          <cell r="AB693" t="str">
            <v>√</v>
          </cell>
          <cell r="AC693" t="str">
            <v>√</v>
          </cell>
        </row>
        <row r="693">
          <cell r="AE693" t="str">
            <v>◇</v>
          </cell>
          <cell r="AF693" t="str">
            <v>√</v>
          </cell>
          <cell r="AG693" t="str">
            <v>√</v>
          </cell>
          <cell r="AH693" t="str">
            <v>√</v>
          </cell>
          <cell r="AI693" t="str">
            <v>√</v>
          </cell>
        </row>
        <row r="693">
          <cell r="AK693">
            <v>22.75</v>
          </cell>
          <cell r="AL693">
            <v>0</v>
          </cell>
          <cell r="AM693">
            <v>0.25</v>
          </cell>
          <cell r="AN693">
            <v>0</v>
          </cell>
          <cell r="AO693">
            <v>3</v>
          </cell>
        </row>
        <row r="694">
          <cell r="E694" t="str">
            <v>下午</v>
          </cell>
          <cell r="F694" t="str">
            <v>√</v>
          </cell>
          <cell r="G694" t="str">
            <v>√</v>
          </cell>
          <cell r="H694" t="str">
            <v>√</v>
          </cell>
        </row>
        <row r="694">
          <cell r="J694" t="str">
            <v>√</v>
          </cell>
          <cell r="K694" t="str">
            <v>√</v>
          </cell>
          <cell r="L694" t="str">
            <v>√</v>
          </cell>
          <cell r="M694" t="str">
            <v>√</v>
          </cell>
          <cell r="N694" t="str">
            <v>√</v>
          </cell>
        </row>
        <row r="694">
          <cell r="Q694" t="str">
            <v>√</v>
          </cell>
          <cell r="R694" t="str">
            <v>√</v>
          </cell>
          <cell r="S694" t="str">
            <v>√</v>
          </cell>
          <cell r="T694" t="str">
            <v>√</v>
          </cell>
          <cell r="U694" t="str">
            <v>√</v>
          </cell>
          <cell r="V694" t="str">
            <v>◇</v>
          </cell>
        </row>
        <row r="694">
          <cell r="X694" t="str">
            <v>◇</v>
          </cell>
          <cell r="Y694" t="str">
            <v>√</v>
          </cell>
          <cell r="Z694" t="str">
            <v>√</v>
          </cell>
          <cell r="AA694" t="str">
            <v>√</v>
          </cell>
          <cell r="AB694" t="str">
            <v>√</v>
          </cell>
          <cell r="AC694" t="str">
            <v>√</v>
          </cell>
        </row>
        <row r="694">
          <cell r="AE694" t="str">
            <v>◇</v>
          </cell>
          <cell r="AF694" t="str">
            <v>√</v>
          </cell>
          <cell r="AG694" t="str">
            <v>√</v>
          </cell>
          <cell r="AH694" t="str">
            <v>√</v>
          </cell>
          <cell r="AI694" t="str">
            <v>√</v>
          </cell>
        </row>
        <row r="695">
          <cell r="E695" t="str">
            <v>加班</v>
          </cell>
        </row>
        <row r="696">
          <cell r="B696">
            <v>299</v>
          </cell>
          <cell r="C696" t="str">
            <v>I RAVY</v>
          </cell>
          <cell r="D696">
            <v>44109</v>
          </cell>
          <cell r="E696" t="str">
            <v>上午</v>
          </cell>
          <cell r="F696" t="str">
            <v>√</v>
          </cell>
          <cell r="G696" t="str">
            <v>√</v>
          </cell>
          <cell r="H696" t="str">
            <v>√</v>
          </cell>
        </row>
        <row r="696">
          <cell r="J696" t="str">
            <v>√</v>
          </cell>
          <cell r="K696" t="str">
            <v>√</v>
          </cell>
          <cell r="L696" t="str">
            <v>√</v>
          </cell>
          <cell r="M696" t="str">
            <v>√</v>
          </cell>
          <cell r="N696" t="str">
            <v>√</v>
          </cell>
          <cell r="O696" t="str">
            <v>√</v>
          </cell>
        </row>
        <row r="696">
          <cell r="Q696" t="str">
            <v>√</v>
          </cell>
          <cell r="R696" t="str">
            <v>√</v>
          </cell>
          <cell r="S696" t="str">
            <v>√</v>
          </cell>
          <cell r="T696" t="str">
            <v>√</v>
          </cell>
          <cell r="U696" t="str">
            <v>√</v>
          </cell>
          <cell r="V696" t="str">
            <v>◇</v>
          </cell>
        </row>
        <row r="696">
          <cell r="X696" t="str">
            <v>◇</v>
          </cell>
          <cell r="Y696" t="str">
            <v>√</v>
          </cell>
          <cell r="Z696" t="str">
            <v>√</v>
          </cell>
          <cell r="AA696" t="str">
            <v>√</v>
          </cell>
          <cell r="AB696" t="str">
            <v>√</v>
          </cell>
          <cell r="AC696" t="str">
            <v>√</v>
          </cell>
        </row>
        <row r="696">
          <cell r="AE696" t="str">
            <v>◇</v>
          </cell>
          <cell r="AF696" t="str">
            <v>√</v>
          </cell>
          <cell r="AG696" t="str">
            <v>√</v>
          </cell>
          <cell r="AH696" t="str">
            <v>√</v>
          </cell>
          <cell r="AI696" t="str">
            <v>√</v>
          </cell>
        </row>
        <row r="696">
          <cell r="AK696">
            <v>23</v>
          </cell>
          <cell r="AL696">
            <v>0</v>
          </cell>
          <cell r="AM696">
            <v>0</v>
          </cell>
          <cell r="AN696">
            <v>0</v>
          </cell>
          <cell r="AO696">
            <v>3</v>
          </cell>
        </row>
        <row r="697">
          <cell r="E697" t="str">
            <v>下午</v>
          </cell>
          <cell r="F697" t="str">
            <v>√</v>
          </cell>
          <cell r="G697" t="str">
            <v>√</v>
          </cell>
          <cell r="H697" t="str">
            <v>√</v>
          </cell>
        </row>
        <row r="697">
          <cell r="J697" t="str">
            <v>√</v>
          </cell>
          <cell r="K697" t="str">
            <v>√</v>
          </cell>
          <cell r="L697" t="str">
            <v>√</v>
          </cell>
          <cell r="M697" t="str">
            <v>√</v>
          </cell>
          <cell r="N697" t="str">
            <v>√</v>
          </cell>
          <cell r="O697" t="str">
            <v>√</v>
          </cell>
        </row>
        <row r="697">
          <cell r="Q697" t="str">
            <v>√</v>
          </cell>
          <cell r="R697" t="str">
            <v>√</v>
          </cell>
          <cell r="S697" t="str">
            <v>√</v>
          </cell>
          <cell r="T697" t="str">
            <v>√</v>
          </cell>
          <cell r="U697" t="str">
            <v>√</v>
          </cell>
          <cell r="V697" t="str">
            <v>◇</v>
          </cell>
        </row>
        <row r="697">
          <cell r="X697" t="str">
            <v>◇</v>
          </cell>
          <cell r="Y697" t="str">
            <v>√</v>
          </cell>
          <cell r="Z697" t="str">
            <v>√</v>
          </cell>
          <cell r="AA697" t="str">
            <v>√</v>
          </cell>
          <cell r="AB697" t="str">
            <v>√</v>
          </cell>
          <cell r="AC697" t="str">
            <v>√</v>
          </cell>
        </row>
        <row r="697">
          <cell r="AE697" t="str">
            <v>◇</v>
          </cell>
          <cell r="AF697" t="str">
            <v>√</v>
          </cell>
          <cell r="AG697" t="str">
            <v>√</v>
          </cell>
          <cell r="AH697" t="str">
            <v>√</v>
          </cell>
          <cell r="AI697" t="str">
            <v>√</v>
          </cell>
        </row>
        <row r="698">
          <cell r="E698" t="str">
            <v>加班</v>
          </cell>
        </row>
        <row r="699">
          <cell r="B699">
            <v>303</v>
          </cell>
          <cell r="C699" t="str">
            <v>CHHAY RINA</v>
          </cell>
          <cell r="D699">
            <v>44109</v>
          </cell>
          <cell r="E699" t="str">
            <v>上午</v>
          </cell>
          <cell r="F699" t="str">
            <v>√</v>
          </cell>
          <cell r="G699" t="str">
            <v>√</v>
          </cell>
          <cell r="H699" t="str">
            <v>√</v>
          </cell>
        </row>
        <row r="699">
          <cell r="J699" t="str">
            <v>√</v>
          </cell>
          <cell r="K699" t="str">
            <v>√</v>
          </cell>
          <cell r="L699" t="str">
            <v>√</v>
          </cell>
          <cell r="M699" t="str">
            <v>√</v>
          </cell>
          <cell r="N699" t="str">
            <v>√</v>
          </cell>
          <cell r="O699" t="str">
            <v>√</v>
          </cell>
        </row>
        <row r="699">
          <cell r="Q699" t="str">
            <v>√</v>
          </cell>
          <cell r="R699" t="str">
            <v>√</v>
          </cell>
          <cell r="S699" t="str">
            <v>√</v>
          </cell>
          <cell r="T699" t="str">
            <v>√</v>
          </cell>
          <cell r="U699" t="str">
            <v>√</v>
          </cell>
          <cell r="V699" t="str">
            <v>◇</v>
          </cell>
        </row>
        <row r="699">
          <cell r="X699" t="str">
            <v>◇</v>
          </cell>
          <cell r="Y699" t="str">
            <v>√</v>
          </cell>
          <cell r="Z699" t="str">
            <v>√</v>
          </cell>
          <cell r="AA699" t="str">
            <v>√</v>
          </cell>
          <cell r="AB699" t="str">
            <v>√</v>
          </cell>
          <cell r="AC699" t="str">
            <v>√</v>
          </cell>
        </row>
        <row r="699">
          <cell r="AE699" t="str">
            <v>◇</v>
          </cell>
          <cell r="AF699" t="str">
            <v>√</v>
          </cell>
          <cell r="AG699" t="str">
            <v>√</v>
          </cell>
          <cell r="AH699" t="str">
            <v>√</v>
          </cell>
          <cell r="AI699" t="str">
            <v>√</v>
          </cell>
        </row>
        <row r="699">
          <cell r="AK699">
            <v>23</v>
          </cell>
          <cell r="AL699">
            <v>0</v>
          </cell>
          <cell r="AM699">
            <v>0</v>
          </cell>
          <cell r="AN699">
            <v>0</v>
          </cell>
          <cell r="AO699">
            <v>3</v>
          </cell>
        </row>
        <row r="700">
          <cell r="E700" t="str">
            <v>下午</v>
          </cell>
          <cell r="F700" t="str">
            <v>√</v>
          </cell>
          <cell r="G700" t="str">
            <v>√</v>
          </cell>
          <cell r="H700" t="str">
            <v>√</v>
          </cell>
        </row>
        <row r="700">
          <cell r="J700" t="str">
            <v>√</v>
          </cell>
          <cell r="K700" t="str">
            <v>√</v>
          </cell>
          <cell r="L700" t="str">
            <v>√</v>
          </cell>
          <cell r="M700" t="str">
            <v>√</v>
          </cell>
          <cell r="N700" t="str">
            <v>√</v>
          </cell>
          <cell r="O700" t="str">
            <v>√</v>
          </cell>
        </row>
        <row r="700">
          <cell r="Q700" t="str">
            <v>√</v>
          </cell>
          <cell r="R700" t="str">
            <v>√</v>
          </cell>
          <cell r="S700" t="str">
            <v>√</v>
          </cell>
          <cell r="T700" t="str">
            <v>√</v>
          </cell>
          <cell r="U700" t="str">
            <v>√</v>
          </cell>
          <cell r="V700" t="str">
            <v>◇</v>
          </cell>
        </row>
        <row r="700">
          <cell r="X700" t="str">
            <v>◇</v>
          </cell>
          <cell r="Y700" t="str">
            <v>√</v>
          </cell>
          <cell r="Z700" t="str">
            <v>√</v>
          </cell>
          <cell r="AA700" t="str">
            <v>√</v>
          </cell>
          <cell r="AB700" t="str">
            <v>√</v>
          </cell>
          <cell r="AC700" t="str">
            <v>√</v>
          </cell>
        </row>
        <row r="700">
          <cell r="AE700" t="str">
            <v>◇</v>
          </cell>
          <cell r="AF700" t="str">
            <v>√</v>
          </cell>
          <cell r="AG700" t="str">
            <v>√</v>
          </cell>
          <cell r="AH700" t="str">
            <v>√</v>
          </cell>
          <cell r="AI700" t="str">
            <v>√</v>
          </cell>
        </row>
        <row r="701">
          <cell r="E701" t="str">
            <v>加班</v>
          </cell>
        </row>
        <row r="702">
          <cell r="B702">
            <v>304</v>
          </cell>
          <cell r="C702" t="str">
            <v>TOCH SARIM</v>
          </cell>
          <cell r="D702">
            <v>44109</v>
          </cell>
          <cell r="E702" t="str">
            <v>上午</v>
          </cell>
          <cell r="F702" t="str">
            <v>√</v>
          </cell>
          <cell r="G702" t="str">
            <v>√</v>
          </cell>
          <cell r="H702" t="str">
            <v>√</v>
          </cell>
        </row>
        <row r="702">
          <cell r="J702" t="str">
            <v>√</v>
          </cell>
          <cell r="K702" t="str">
            <v>√</v>
          </cell>
          <cell r="L702" t="str">
            <v>√</v>
          </cell>
          <cell r="M702" t="str">
            <v>√</v>
          </cell>
          <cell r="N702" t="str">
            <v>√</v>
          </cell>
          <cell r="O702" t="str">
            <v>√</v>
          </cell>
        </row>
        <row r="702">
          <cell r="Q702" t="str">
            <v>√</v>
          </cell>
          <cell r="R702" t="str">
            <v>√</v>
          </cell>
          <cell r="S702" t="str">
            <v>√</v>
          </cell>
          <cell r="T702" t="str">
            <v>√</v>
          </cell>
          <cell r="U702" t="str">
            <v>√</v>
          </cell>
          <cell r="V702" t="str">
            <v>◇</v>
          </cell>
        </row>
        <row r="702">
          <cell r="X702" t="str">
            <v>◇</v>
          </cell>
          <cell r="Y702" t="str">
            <v>√</v>
          </cell>
          <cell r="Z702" t="str">
            <v>√</v>
          </cell>
          <cell r="AA702" t="str">
            <v>√</v>
          </cell>
          <cell r="AB702" t="str">
            <v>√</v>
          </cell>
          <cell r="AC702" t="str">
            <v>√</v>
          </cell>
        </row>
        <row r="702">
          <cell r="AE702" t="str">
            <v>◇</v>
          </cell>
          <cell r="AF702" t="str">
            <v>√</v>
          </cell>
          <cell r="AG702" t="str">
            <v>√</v>
          </cell>
          <cell r="AH702" t="str">
            <v>√</v>
          </cell>
          <cell r="AI702" t="str">
            <v>√</v>
          </cell>
        </row>
        <row r="702">
          <cell r="AK702">
            <v>23</v>
          </cell>
          <cell r="AL702">
            <v>0</v>
          </cell>
          <cell r="AM702">
            <v>0</v>
          </cell>
          <cell r="AN702">
            <v>0</v>
          </cell>
          <cell r="AO702">
            <v>3</v>
          </cell>
        </row>
        <row r="703">
          <cell r="E703" t="str">
            <v>下午</v>
          </cell>
          <cell r="F703" t="str">
            <v>√</v>
          </cell>
          <cell r="G703" t="str">
            <v>√</v>
          </cell>
          <cell r="H703" t="str">
            <v>√</v>
          </cell>
        </row>
        <row r="703">
          <cell r="J703" t="str">
            <v>√</v>
          </cell>
          <cell r="K703" t="str">
            <v>√</v>
          </cell>
          <cell r="L703" t="str">
            <v>√</v>
          </cell>
          <cell r="M703" t="str">
            <v>√</v>
          </cell>
          <cell r="N703" t="str">
            <v>√</v>
          </cell>
          <cell r="O703" t="str">
            <v>√</v>
          </cell>
        </row>
        <row r="703">
          <cell r="Q703" t="str">
            <v>√</v>
          </cell>
          <cell r="R703" t="str">
            <v>√</v>
          </cell>
          <cell r="S703" t="str">
            <v>√</v>
          </cell>
          <cell r="T703" t="str">
            <v>√</v>
          </cell>
          <cell r="U703" t="str">
            <v>√</v>
          </cell>
          <cell r="V703" t="str">
            <v>◇</v>
          </cell>
        </row>
        <row r="703">
          <cell r="X703" t="str">
            <v>◇</v>
          </cell>
          <cell r="Y703" t="str">
            <v>√</v>
          </cell>
          <cell r="Z703" t="str">
            <v>√</v>
          </cell>
          <cell r="AA703" t="str">
            <v>√</v>
          </cell>
          <cell r="AB703" t="str">
            <v>√</v>
          </cell>
          <cell r="AC703" t="str">
            <v>√</v>
          </cell>
        </row>
        <row r="703">
          <cell r="AE703" t="str">
            <v>◇</v>
          </cell>
          <cell r="AF703" t="str">
            <v>√</v>
          </cell>
          <cell r="AG703" t="str">
            <v>√</v>
          </cell>
          <cell r="AH703" t="str">
            <v>√</v>
          </cell>
          <cell r="AI703" t="str">
            <v>√</v>
          </cell>
        </row>
        <row r="704">
          <cell r="E704" t="str">
            <v>加班</v>
          </cell>
        </row>
        <row r="705">
          <cell r="B705">
            <v>308</v>
          </cell>
          <cell r="C705" t="str">
            <v>EK SAROU</v>
          </cell>
          <cell r="D705">
            <v>44109</v>
          </cell>
          <cell r="E705" t="str">
            <v>上午</v>
          </cell>
          <cell r="F705" t="str">
            <v>√</v>
          </cell>
          <cell r="G705" t="str">
            <v>√</v>
          </cell>
          <cell r="H705" t="str">
            <v>√</v>
          </cell>
        </row>
        <row r="705">
          <cell r="J705" t="str">
            <v>√</v>
          </cell>
          <cell r="K705" t="str">
            <v>√</v>
          </cell>
          <cell r="L705" t="str">
            <v>√</v>
          </cell>
          <cell r="M705" t="str">
            <v>√</v>
          </cell>
          <cell r="N705" t="str">
            <v>√</v>
          </cell>
          <cell r="O705" t="str">
            <v>√</v>
          </cell>
        </row>
        <row r="705">
          <cell r="Q705" t="str">
            <v>√</v>
          </cell>
          <cell r="R705" t="str">
            <v>√</v>
          </cell>
          <cell r="S705" t="str">
            <v>√</v>
          </cell>
          <cell r="T705" t="str">
            <v>√</v>
          </cell>
          <cell r="U705" t="str">
            <v>√</v>
          </cell>
          <cell r="V705" t="str">
            <v>◇</v>
          </cell>
        </row>
        <row r="705">
          <cell r="X705" t="str">
            <v>◇</v>
          </cell>
          <cell r="Y705" t="str">
            <v>√</v>
          </cell>
          <cell r="Z705" t="str">
            <v>√</v>
          </cell>
          <cell r="AA705" t="str">
            <v>√</v>
          </cell>
          <cell r="AB705" t="str">
            <v>√</v>
          </cell>
          <cell r="AC705" t="str">
            <v>√</v>
          </cell>
        </row>
        <row r="705">
          <cell r="AE705" t="str">
            <v>◇</v>
          </cell>
          <cell r="AF705" t="str">
            <v>√</v>
          </cell>
          <cell r="AG705" t="str">
            <v>√</v>
          </cell>
          <cell r="AH705" t="str">
            <v>√</v>
          </cell>
          <cell r="AI705" t="str">
            <v>√</v>
          </cell>
        </row>
        <row r="705">
          <cell r="AK705">
            <v>23</v>
          </cell>
          <cell r="AL705">
            <v>0</v>
          </cell>
          <cell r="AM705">
            <v>0</v>
          </cell>
          <cell r="AN705">
            <v>0</v>
          </cell>
          <cell r="AO705">
            <v>3</v>
          </cell>
        </row>
        <row r="706">
          <cell r="E706" t="str">
            <v>下午</v>
          </cell>
          <cell r="F706" t="str">
            <v>√</v>
          </cell>
          <cell r="G706" t="str">
            <v>√</v>
          </cell>
          <cell r="H706" t="str">
            <v>√</v>
          </cell>
        </row>
        <row r="706">
          <cell r="J706" t="str">
            <v>√</v>
          </cell>
          <cell r="K706" t="str">
            <v>√</v>
          </cell>
          <cell r="L706" t="str">
            <v>√</v>
          </cell>
          <cell r="M706" t="str">
            <v>√</v>
          </cell>
          <cell r="N706" t="str">
            <v>√</v>
          </cell>
          <cell r="O706" t="str">
            <v>√</v>
          </cell>
        </row>
        <row r="706">
          <cell r="Q706" t="str">
            <v>√</v>
          </cell>
          <cell r="R706" t="str">
            <v>√</v>
          </cell>
          <cell r="S706" t="str">
            <v>√</v>
          </cell>
          <cell r="T706" t="str">
            <v>√</v>
          </cell>
          <cell r="U706" t="str">
            <v>√</v>
          </cell>
          <cell r="V706" t="str">
            <v>◇</v>
          </cell>
        </row>
        <row r="706">
          <cell r="X706" t="str">
            <v>◇</v>
          </cell>
          <cell r="Y706" t="str">
            <v>√</v>
          </cell>
          <cell r="Z706" t="str">
            <v>√</v>
          </cell>
          <cell r="AA706" t="str">
            <v>√</v>
          </cell>
          <cell r="AB706" t="str">
            <v>√</v>
          </cell>
          <cell r="AC706" t="str">
            <v>√</v>
          </cell>
        </row>
        <row r="706">
          <cell r="AE706" t="str">
            <v>◇</v>
          </cell>
          <cell r="AF706" t="str">
            <v>√</v>
          </cell>
          <cell r="AG706" t="str">
            <v>√</v>
          </cell>
          <cell r="AH706" t="str">
            <v>√</v>
          </cell>
          <cell r="AI706" t="str">
            <v>√</v>
          </cell>
        </row>
        <row r="707">
          <cell r="E707" t="str">
            <v>加班</v>
          </cell>
        </row>
        <row r="708">
          <cell r="B708">
            <v>315</v>
          </cell>
          <cell r="C708" t="str">
            <v>NEY SAVEN</v>
          </cell>
          <cell r="D708">
            <v>44109</v>
          </cell>
          <cell r="E708" t="str">
            <v>上午</v>
          </cell>
          <cell r="F708" t="str">
            <v>√</v>
          </cell>
          <cell r="G708" t="str">
            <v>√</v>
          </cell>
          <cell r="H708" t="str">
            <v>√</v>
          </cell>
        </row>
        <row r="708">
          <cell r="J708" t="str">
            <v>√</v>
          </cell>
          <cell r="K708" t="str">
            <v>√</v>
          </cell>
          <cell r="L708" t="str">
            <v>√</v>
          </cell>
          <cell r="M708" t="str">
            <v>√</v>
          </cell>
          <cell r="N708" t="str">
            <v>√</v>
          </cell>
          <cell r="O708" t="str">
            <v>√</v>
          </cell>
        </row>
        <row r="708">
          <cell r="Q708" t="str">
            <v>√</v>
          </cell>
          <cell r="R708" t="str">
            <v>√</v>
          </cell>
          <cell r="S708" t="str">
            <v>√</v>
          </cell>
          <cell r="T708" t="str">
            <v>√</v>
          </cell>
          <cell r="U708" t="str">
            <v>√</v>
          </cell>
          <cell r="V708" t="str">
            <v>◇</v>
          </cell>
        </row>
        <row r="708">
          <cell r="X708" t="str">
            <v>◇</v>
          </cell>
          <cell r="Y708" t="str">
            <v>√</v>
          </cell>
          <cell r="Z708" t="str">
            <v>√</v>
          </cell>
          <cell r="AA708" t="str">
            <v>√</v>
          </cell>
          <cell r="AB708" t="str">
            <v>√</v>
          </cell>
          <cell r="AC708" t="str">
            <v>√</v>
          </cell>
        </row>
        <row r="708">
          <cell r="AE708" t="str">
            <v>◇</v>
          </cell>
          <cell r="AF708" t="str">
            <v>√</v>
          </cell>
          <cell r="AG708" t="str">
            <v>√</v>
          </cell>
          <cell r="AH708" t="str">
            <v>√</v>
          </cell>
          <cell r="AI708" t="str">
            <v>√</v>
          </cell>
        </row>
        <row r="708">
          <cell r="AK708">
            <v>23</v>
          </cell>
          <cell r="AL708">
            <v>0</v>
          </cell>
          <cell r="AM708">
            <v>0</v>
          </cell>
          <cell r="AN708">
            <v>0</v>
          </cell>
          <cell r="AO708">
            <v>3</v>
          </cell>
        </row>
        <row r="709">
          <cell r="E709" t="str">
            <v>下午</v>
          </cell>
          <cell r="F709" t="str">
            <v>√</v>
          </cell>
          <cell r="G709" t="str">
            <v>√</v>
          </cell>
          <cell r="H709" t="str">
            <v>√</v>
          </cell>
        </row>
        <row r="709">
          <cell r="J709" t="str">
            <v>√</v>
          </cell>
          <cell r="K709" t="str">
            <v>√</v>
          </cell>
          <cell r="L709" t="str">
            <v>√</v>
          </cell>
          <cell r="M709" t="str">
            <v>√</v>
          </cell>
          <cell r="N709" t="str">
            <v>√</v>
          </cell>
          <cell r="O709" t="str">
            <v>√</v>
          </cell>
        </row>
        <row r="709">
          <cell r="Q709" t="str">
            <v>√</v>
          </cell>
          <cell r="R709" t="str">
            <v>√</v>
          </cell>
          <cell r="S709" t="str">
            <v>√</v>
          </cell>
          <cell r="T709" t="str">
            <v>√</v>
          </cell>
          <cell r="U709" t="str">
            <v>√</v>
          </cell>
          <cell r="V709" t="str">
            <v>◇</v>
          </cell>
        </row>
        <row r="709">
          <cell r="X709" t="str">
            <v>◇</v>
          </cell>
          <cell r="Y709" t="str">
            <v>√</v>
          </cell>
          <cell r="Z709" t="str">
            <v>√</v>
          </cell>
          <cell r="AA709" t="str">
            <v>√</v>
          </cell>
          <cell r="AB709" t="str">
            <v>√</v>
          </cell>
          <cell r="AC709" t="str">
            <v>√</v>
          </cell>
        </row>
        <row r="709">
          <cell r="AE709" t="str">
            <v>◇</v>
          </cell>
          <cell r="AF709" t="str">
            <v>√</v>
          </cell>
          <cell r="AG709" t="str">
            <v>√</v>
          </cell>
          <cell r="AH709" t="str">
            <v>√</v>
          </cell>
          <cell r="AI709" t="str">
            <v>√</v>
          </cell>
        </row>
        <row r="710">
          <cell r="E710" t="str">
            <v>加班</v>
          </cell>
        </row>
        <row r="711">
          <cell r="B711">
            <v>321</v>
          </cell>
          <cell r="C711" t="str">
            <v>REACH VANNY</v>
          </cell>
          <cell r="D711">
            <v>44109</v>
          </cell>
          <cell r="E711" t="str">
            <v>上午</v>
          </cell>
          <cell r="F711" t="str">
            <v>√</v>
          </cell>
          <cell r="G711" t="str">
            <v>√</v>
          </cell>
          <cell r="H711" t="str">
            <v>√</v>
          </cell>
        </row>
        <row r="711">
          <cell r="J711" t="str">
            <v>√</v>
          </cell>
          <cell r="K711" t="str">
            <v>√</v>
          </cell>
          <cell r="L711" t="str">
            <v>√</v>
          </cell>
          <cell r="M711" t="str">
            <v>√</v>
          </cell>
          <cell r="N711" t="str">
            <v>√</v>
          </cell>
          <cell r="O711" t="str">
            <v>×</v>
          </cell>
        </row>
        <row r="711">
          <cell r="Q711" t="str">
            <v>√</v>
          </cell>
          <cell r="R711" t="str">
            <v>√</v>
          </cell>
          <cell r="S711" t="str">
            <v>√</v>
          </cell>
          <cell r="T711" t="str">
            <v>√</v>
          </cell>
          <cell r="U711" t="str">
            <v>√</v>
          </cell>
          <cell r="V711" t="str">
            <v>◇</v>
          </cell>
        </row>
        <row r="711">
          <cell r="X711" t="str">
            <v>◇</v>
          </cell>
          <cell r="Y711" t="str">
            <v>√</v>
          </cell>
          <cell r="Z711" t="str">
            <v>√</v>
          </cell>
          <cell r="AA711" t="str">
            <v>√</v>
          </cell>
          <cell r="AB711" t="str">
            <v>√</v>
          </cell>
          <cell r="AC711" t="str">
            <v>√</v>
          </cell>
        </row>
        <row r="711">
          <cell r="AE711" t="str">
            <v>◇</v>
          </cell>
          <cell r="AF711" t="str">
            <v>√</v>
          </cell>
          <cell r="AG711" t="str">
            <v>√</v>
          </cell>
          <cell r="AH711" t="str">
            <v>√</v>
          </cell>
          <cell r="AI711" t="str">
            <v>√</v>
          </cell>
        </row>
        <row r="711">
          <cell r="AK711">
            <v>22</v>
          </cell>
          <cell r="AL711">
            <v>0</v>
          </cell>
          <cell r="AM711">
            <v>0</v>
          </cell>
          <cell r="AN711">
            <v>0</v>
          </cell>
          <cell r="AO711">
            <v>3</v>
          </cell>
        </row>
        <row r="712">
          <cell r="E712" t="str">
            <v>下午</v>
          </cell>
          <cell r="F712" t="str">
            <v>√</v>
          </cell>
          <cell r="G712" t="str">
            <v>√</v>
          </cell>
          <cell r="H712" t="str">
            <v>√</v>
          </cell>
        </row>
        <row r="712">
          <cell r="J712" t="str">
            <v>√</v>
          </cell>
          <cell r="K712" t="str">
            <v>√</v>
          </cell>
          <cell r="L712" t="str">
            <v>√</v>
          </cell>
          <cell r="M712" t="str">
            <v>√</v>
          </cell>
          <cell r="N712" t="str">
            <v>√</v>
          </cell>
          <cell r="O712" t="str">
            <v>×</v>
          </cell>
        </row>
        <row r="712">
          <cell r="Q712" t="str">
            <v>√</v>
          </cell>
          <cell r="R712" t="str">
            <v>√</v>
          </cell>
          <cell r="S712" t="str">
            <v>√</v>
          </cell>
          <cell r="T712" t="str">
            <v>√</v>
          </cell>
          <cell r="U712" t="str">
            <v>√</v>
          </cell>
          <cell r="V712" t="str">
            <v>◇</v>
          </cell>
        </row>
        <row r="712">
          <cell r="X712" t="str">
            <v>◇</v>
          </cell>
          <cell r="Y712" t="str">
            <v>√</v>
          </cell>
          <cell r="Z712" t="str">
            <v>√</v>
          </cell>
          <cell r="AA712" t="str">
            <v>√</v>
          </cell>
          <cell r="AB712" t="str">
            <v>√</v>
          </cell>
          <cell r="AC712" t="str">
            <v>√</v>
          </cell>
        </row>
        <row r="712">
          <cell r="AE712" t="str">
            <v>◇</v>
          </cell>
          <cell r="AF712" t="str">
            <v>√</v>
          </cell>
          <cell r="AG712" t="str">
            <v>√</v>
          </cell>
          <cell r="AH712" t="str">
            <v>√</v>
          </cell>
          <cell r="AI712" t="str">
            <v>√</v>
          </cell>
        </row>
        <row r="713">
          <cell r="E713" t="str">
            <v>加班</v>
          </cell>
        </row>
        <row r="714">
          <cell r="B714">
            <v>330</v>
          </cell>
          <cell r="C714" t="str">
            <v>NY SREYLEAK</v>
          </cell>
          <cell r="D714">
            <v>44109</v>
          </cell>
          <cell r="E714" t="str">
            <v>上午</v>
          </cell>
          <cell r="F714" t="str">
            <v>√</v>
          </cell>
          <cell r="G714" t="str">
            <v>√</v>
          </cell>
          <cell r="H714" t="str">
            <v>√</v>
          </cell>
        </row>
        <row r="714">
          <cell r="J714" t="str">
            <v>√</v>
          </cell>
          <cell r="K714" t="str">
            <v>√</v>
          </cell>
          <cell r="L714" t="str">
            <v>√</v>
          </cell>
          <cell r="M714" t="str">
            <v>√</v>
          </cell>
          <cell r="N714" t="str">
            <v>√</v>
          </cell>
          <cell r="O714" t="str">
            <v>√</v>
          </cell>
        </row>
        <row r="714">
          <cell r="Q714" t="str">
            <v>√</v>
          </cell>
          <cell r="R714" t="str">
            <v>√</v>
          </cell>
          <cell r="S714" t="str">
            <v>√</v>
          </cell>
          <cell r="T714" t="str">
            <v>√</v>
          </cell>
          <cell r="U714" t="str">
            <v>√</v>
          </cell>
          <cell r="V714" t="str">
            <v>◇</v>
          </cell>
        </row>
        <row r="714">
          <cell r="X714" t="str">
            <v>◇</v>
          </cell>
          <cell r="Y714" t="str">
            <v>√</v>
          </cell>
          <cell r="Z714" t="str">
            <v>√</v>
          </cell>
          <cell r="AA714" t="str">
            <v>√</v>
          </cell>
          <cell r="AB714" t="str">
            <v>√</v>
          </cell>
          <cell r="AC714" t="str">
            <v>√</v>
          </cell>
        </row>
        <row r="714">
          <cell r="AE714" t="str">
            <v>◇</v>
          </cell>
          <cell r="AF714" t="str">
            <v>Δ</v>
          </cell>
          <cell r="AG714" t="str">
            <v>√</v>
          </cell>
          <cell r="AH714" t="str">
            <v>√</v>
          </cell>
          <cell r="AI714" t="str">
            <v>√</v>
          </cell>
        </row>
        <row r="714">
          <cell r="AK714">
            <v>21.5</v>
          </cell>
          <cell r="AL714">
            <v>0</v>
          </cell>
          <cell r="AM714">
            <v>1.5</v>
          </cell>
          <cell r="AN714">
            <v>0</v>
          </cell>
          <cell r="AO714">
            <v>3</v>
          </cell>
        </row>
        <row r="715">
          <cell r="E715" t="str">
            <v>下午</v>
          </cell>
          <cell r="F715" t="str">
            <v>√</v>
          </cell>
          <cell r="G715" t="str">
            <v>√</v>
          </cell>
          <cell r="H715" t="str">
            <v>√</v>
          </cell>
        </row>
        <row r="715">
          <cell r="J715" t="str">
            <v>√</v>
          </cell>
          <cell r="K715" t="str">
            <v>√</v>
          </cell>
          <cell r="L715" t="str">
            <v>√</v>
          </cell>
          <cell r="M715" t="str">
            <v>√</v>
          </cell>
          <cell r="N715" t="str">
            <v>√</v>
          </cell>
          <cell r="O715" t="str">
            <v>√</v>
          </cell>
        </row>
        <row r="715">
          <cell r="Q715" t="str">
            <v>Δ</v>
          </cell>
          <cell r="R715" t="str">
            <v>√</v>
          </cell>
          <cell r="S715" t="str">
            <v>√</v>
          </cell>
          <cell r="T715" t="str">
            <v>√</v>
          </cell>
          <cell r="U715" t="str">
            <v>√</v>
          </cell>
          <cell r="V715" t="str">
            <v>◇</v>
          </cell>
        </row>
        <row r="715">
          <cell r="X715" t="str">
            <v>◇</v>
          </cell>
          <cell r="Y715" t="str">
            <v>√</v>
          </cell>
          <cell r="Z715" t="str">
            <v>√</v>
          </cell>
          <cell r="AA715" t="str">
            <v>√</v>
          </cell>
          <cell r="AB715" t="str">
            <v>√</v>
          </cell>
          <cell r="AC715" t="str">
            <v>√</v>
          </cell>
        </row>
        <row r="715">
          <cell r="AE715" t="str">
            <v>◇</v>
          </cell>
          <cell r="AF715" t="str">
            <v>Δ</v>
          </cell>
          <cell r="AG715" t="str">
            <v>√</v>
          </cell>
          <cell r="AH715" t="str">
            <v>√</v>
          </cell>
          <cell r="AI715" t="str">
            <v>√</v>
          </cell>
        </row>
        <row r="716">
          <cell r="E716" t="str">
            <v>加班</v>
          </cell>
        </row>
        <row r="717">
          <cell r="B717">
            <v>333</v>
          </cell>
          <cell r="C717" t="str">
            <v>OUK CHANTHY</v>
          </cell>
          <cell r="D717">
            <v>44109</v>
          </cell>
          <cell r="E717" t="str">
            <v>上午</v>
          </cell>
          <cell r="F717" t="str">
            <v>√</v>
          </cell>
          <cell r="G717" t="str">
            <v>√</v>
          </cell>
          <cell r="H717" t="str">
            <v>√</v>
          </cell>
        </row>
        <row r="717">
          <cell r="J717" t="str">
            <v>√</v>
          </cell>
          <cell r="K717" t="str">
            <v>√</v>
          </cell>
          <cell r="L717" t="str">
            <v>√</v>
          </cell>
          <cell r="M717" t="str">
            <v>√</v>
          </cell>
          <cell r="N717" t="str">
            <v>√</v>
          </cell>
          <cell r="O717" t="str">
            <v>√</v>
          </cell>
        </row>
        <row r="717">
          <cell r="Q717" t="str">
            <v>√</v>
          </cell>
          <cell r="R717" t="str">
            <v>√</v>
          </cell>
          <cell r="S717" t="str">
            <v>√</v>
          </cell>
          <cell r="T717" t="str">
            <v>√</v>
          </cell>
          <cell r="U717" t="str">
            <v>√</v>
          </cell>
          <cell r="V717" t="str">
            <v>◇</v>
          </cell>
        </row>
        <row r="717">
          <cell r="X717" t="str">
            <v>◇</v>
          </cell>
          <cell r="Y717" t="str">
            <v>√</v>
          </cell>
          <cell r="Z717" t="str">
            <v>√</v>
          </cell>
          <cell r="AA717" t="str">
            <v>√</v>
          </cell>
          <cell r="AB717" t="str">
            <v>√</v>
          </cell>
          <cell r="AC717" t="str">
            <v>√</v>
          </cell>
        </row>
        <row r="717">
          <cell r="AE717" t="str">
            <v>◇</v>
          </cell>
          <cell r="AF717" t="str">
            <v>√</v>
          </cell>
          <cell r="AG717" t="str">
            <v>√</v>
          </cell>
          <cell r="AH717" t="str">
            <v>√</v>
          </cell>
          <cell r="AI717" t="str">
            <v>√</v>
          </cell>
        </row>
        <row r="717">
          <cell r="AK717">
            <v>23</v>
          </cell>
          <cell r="AL717">
            <v>0</v>
          </cell>
          <cell r="AM717">
            <v>0</v>
          </cell>
          <cell r="AN717">
            <v>0</v>
          </cell>
          <cell r="AO717">
            <v>3</v>
          </cell>
        </row>
        <row r="718">
          <cell r="E718" t="str">
            <v>下午</v>
          </cell>
          <cell r="F718" t="str">
            <v>√</v>
          </cell>
          <cell r="G718" t="str">
            <v>√</v>
          </cell>
          <cell r="H718" t="str">
            <v>√</v>
          </cell>
        </row>
        <row r="718">
          <cell r="J718" t="str">
            <v>√</v>
          </cell>
          <cell r="K718" t="str">
            <v>√</v>
          </cell>
          <cell r="L718" t="str">
            <v>√</v>
          </cell>
          <cell r="M718" t="str">
            <v>√</v>
          </cell>
          <cell r="N718" t="str">
            <v>√</v>
          </cell>
          <cell r="O718" t="str">
            <v>√</v>
          </cell>
        </row>
        <row r="718">
          <cell r="Q718" t="str">
            <v>√</v>
          </cell>
          <cell r="R718" t="str">
            <v>√</v>
          </cell>
          <cell r="S718" t="str">
            <v>√</v>
          </cell>
          <cell r="T718" t="str">
            <v>√</v>
          </cell>
          <cell r="U718" t="str">
            <v>√</v>
          </cell>
          <cell r="V718" t="str">
            <v>◇</v>
          </cell>
        </row>
        <row r="718">
          <cell r="X718" t="str">
            <v>◇</v>
          </cell>
          <cell r="Y718" t="str">
            <v>√</v>
          </cell>
          <cell r="Z718" t="str">
            <v>√</v>
          </cell>
          <cell r="AA718" t="str">
            <v>√</v>
          </cell>
          <cell r="AB718" t="str">
            <v>√</v>
          </cell>
          <cell r="AC718" t="str">
            <v>√</v>
          </cell>
        </row>
        <row r="718">
          <cell r="AE718" t="str">
            <v>◇</v>
          </cell>
          <cell r="AF718" t="str">
            <v>√</v>
          </cell>
          <cell r="AG718" t="str">
            <v>√</v>
          </cell>
          <cell r="AH718" t="str">
            <v>√</v>
          </cell>
          <cell r="AI718" t="str">
            <v>√</v>
          </cell>
        </row>
        <row r="719">
          <cell r="E719" t="str">
            <v>加班</v>
          </cell>
        </row>
        <row r="720">
          <cell r="B720">
            <v>353</v>
          </cell>
          <cell r="C720" t="str">
            <v>DORK SREYKA</v>
          </cell>
          <cell r="D720">
            <v>44118</v>
          </cell>
          <cell r="E720" t="str">
            <v>上午</v>
          </cell>
          <cell r="F720" t="str">
            <v>√</v>
          </cell>
          <cell r="G720" t="str">
            <v>√</v>
          </cell>
          <cell r="H720" t="str">
            <v>√</v>
          </cell>
        </row>
        <row r="720">
          <cell r="J720" t="str">
            <v>√</v>
          </cell>
          <cell r="K720" t="str">
            <v>√</v>
          </cell>
          <cell r="L720" t="str">
            <v>√</v>
          </cell>
          <cell r="M720" t="str">
            <v>√</v>
          </cell>
          <cell r="N720" t="str">
            <v>√</v>
          </cell>
          <cell r="O720" t="str">
            <v>√</v>
          </cell>
        </row>
        <row r="720">
          <cell r="Q720" t="str">
            <v>√</v>
          </cell>
          <cell r="R720" t="str">
            <v>√</v>
          </cell>
          <cell r="S720" t="str">
            <v>√</v>
          </cell>
          <cell r="T720" t="str">
            <v>√</v>
          </cell>
          <cell r="U720" t="str">
            <v>√</v>
          </cell>
          <cell r="V720" t="str">
            <v>◇</v>
          </cell>
        </row>
        <row r="720">
          <cell r="X720" t="str">
            <v>◇</v>
          </cell>
          <cell r="Y720" t="str">
            <v>√</v>
          </cell>
          <cell r="Z720" t="str">
            <v>√</v>
          </cell>
          <cell r="AA720" t="str">
            <v>√</v>
          </cell>
          <cell r="AB720" t="str">
            <v>√</v>
          </cell>
          <cell r="AC720" t="str">
            <v>√</v>
          </cell>
        </row>
        <row r="720">
          <cell r="AE720" t="str">
            <v>◇</v>
          </cell>
          <cell r="AF720" t="str">
            <v>√</v>
          </cell>
          <cell r="AG720" t="str">
            <v>√</v>
          </cell>
          <cell r="AH720" t="str">
            <v>√</v>
          </cell>
          <cell r="AI720" t="str">
            <v>√</v>
          </cell>
        </row>
        <row r="720">
          <cell r="AK720">
            <v>23</v>
          </cell>
          <cell r="AL720">
            <v>0</v>
          </cell>
          <cell r="AM720">
            <v>0</v>
          </cell>
          <cell r="AN720">
            <v>0</v>
          </cell>
          <cell r="AO720">
            <v>3</v>
          </cell>
        </row>
        <row r="721">
          <cell r="E721" t="str">
            <v>下午</v>
          </cell>
          <cell r="F721" t="str">
            <v>√</v>
          </cell>
          <cell r="G721" t="str">
            <v>√</v>
          </cell>
          <cell r="H721" t="str">
            <v>√</v>
          </cell>
        </row>
        <row r="721">
          <cell r="J721" t="str">
            <v>√</v>
          </cell>
          <cell r="K721" t="str">
            <v>√</v>
          </cell>
          <cell r="L721" t="str">
            <v>√</v>
          </cell>
          <cell r="M721" t="str">
            <v>√</v>
          </cell>
          <cell r="N721" t="str">
            <v>√</v>
          </cell>
          <cell r="O721" t="str">
            <v>√</v>
          </cell>
        </row>
        <row r="721">
          <cell r="Q721" t="str">
            <v>√</v>
          </cell>
          <cell r="R721" t="str">
            <v>√</v>
          </cell>
          <cell r="S721" t="str">
            <v>√</v>
          </cell>
          <cell r="T721" t="str">
            <v>√</v>
          </cell>
          <cell r="U721" t="str">
            <v>√</v>
          </cell>
          <cell r="V721" t="str">
            <v>◇</v>
          </cell>
        </row>
        <row r="721">
          <cell r="X721" t="str">
            <v>◇</v>
          </cell>
          <cell r="Y721" t="str">
            <v>√</v>
          </cell>
          <cell r="Z721" t="str">
            <v>√</v>
          </cell>
          <cell r="AA721" t="str">
            <v>√</v>
          </cell>
          <cell r="AB721" t="str">
            <v>√</v>
          </cell>
          <cell r="AC721" t="str">
            <v>√</v>
          </cell>
        </row>
        <row r="721">
          <cell r="AE721" t="str">
            <v>◇</v>
          </cell>
          <cell r="AF721" t="str">
            <v>√</v>
          </cell>
          <cell r="AG721" t="str">
            <v>√</v>
          </cell>
          <cell r="AH721" t="str">
            <v>√</v>
          </cell>
          <cell r="AI721" t="str">
            <v>√</v>
          </cell>
        </row>
        <row r="722">
          <cell r="E722" t="str">
            <v>加班</v>
          </cell>
        </row>
        <row r="723">
          <cell r="B723">
            <v>358</v>
          </cell>
          <cell r="C723" t="str">
            <v>POV PHIYA</v>
          </cell>
          <cell r="D723">
            <v>44118</v>
          </cell>
          <cell r="E723" t="str">
            <v>上午</v>
          </cell>
          <cell r="F723" t="str">
            <v>√</v>
          </cell>
          <cell r="G723" t="str">
            <v>√</v>
          </cell>
          <cell r="H723" t="str">
            <v>√</v>
          </cell>
        </row>
        <row r="723">
          <cell r="J723" t="str">
            <v>√</v>
          </cell>
          <cell r="K723" t="str">
            <v>√</v>
          </cell>
          <cell r="L723" t="str">
            <v>√</v>
          </cell>
          <cell r="M723" t="str">
            <v>√</v>
          </cell>
          <cell r="N723" t="str">
            <v>√</v>
          </cell>
          <cell r="O723" t="str">
            <v>√</v>
          </cell>
        </row>
        <row r="723">
          <cell r="Q723" t="str">
            <v>Δ</v>
          </cell>
          <cell r="R723" t="str">
            <v>√</v>
          </cell>
          <cell r="S723" t="str">
            <v>√</v>
          </cell>
          <cell r="T723" t="str">
            <v>√</v>
          </cell>
          <cell r="U723" t="str">
            <v>√</v>
          </cell>
          <cell r="V723" t="str">
            <v>◇</v>
          </cell>
        </row>
        <row r="723">
          <cell r="X723" t="str">
            <v>◇</v>
          </cell>
          <cell r="Y723" t="str">
            <v>√</v>
          </cell>
          <cell r="Z723" t="str">
            <v>√</v>
          </cell>
          <cell r="AA723" t="str">
            <v>√</v>
          </cell>
          <cell r="AB723" t="str">
            <v>√</v>
          </cell>
          <cell r="AC723" t="str">
            <v>√</v>
          </cell>
        </row>
        <row r="723">
          <cell r="AE723" t="str">
            <v>◇</v>
          </cell>
          <cell r="AF723" t="str">
            <v>√</v>
          </cell>
          <cell r="AG723" t="str">
            <v>√</v>
          </cell>
          <cell r="AH723" t="str">
            <v>√</v>
          </cell>
          <cell r="AI723" t="str">
            <v>√</v>
          </cell>
        </row>
        <row r="723">
          <cell r="AK723">
            <v>22</v>
          </cell>
          <cell r="AL723">
            <v>0</v>
          </cell>
          <cell r="AM723">
            <v>1</v>
          </cell>
          <cell r="AN723">
            <v>0</v>
          </cell>
          <cell r="AO723">
            <v>3</v>
          </cell>
        </row>
        <row r="724">
          <cell r="E724" t="str">
            <v>下午</v>
          </cell>
          <cell r="F724" t="str">
            <v>√</v>
          </cell>
          <cell r="G724" t="str">
            <v>√</v>
          </cell>
          <cell r="H724" t="str">
            <v>√</v>
          </cell>
        </row>
        <row r="724">
          <cell r="J724" t="str">
            <v>√</v>
          </cell>
          <cell r="K724" t="str">
            <v>√</v>
          </cell>
          <cell r="L724" t="str">
            <v>√</v>
          </cell>
          <cell r="M724" t="str">
            <v>√</v>
          </cell>
          <cell r="N724" t="str">
            <v>√</v>
          </cell>
          <cell r="O724" t="str">
            <v>√</v>
          </cell>
        </row>
        <row r="724">
          <cell r="Q724" t="str">
            <v>Δ</v>
          </cell>
          <cell r="R724" t="str">
            <v>√</v>
          </cell>
          <cell r="S724" t="str">
            <v>√</v>
          </cell>
          <cell r="T724" t="str">
            <v>√</v>
          </cell>
          <cell r="U724" t="str">
            <v>√</v>
          </cell>
          <cell r="V724" t="str">
            <v>◇</v>
          </cell>
        </row>
        <row r="724">
          <cell r="X724" t="str">
            <v>◇</v>
          </cell>
          <cell r="Y724" t="str">
            <v>√</v>
          </cell>
          <cell r="Z724" t="str">
            <v>√</v>
          </cell>
          <cell r="AA724" t="str">
            <v>√</v>
          </cell>
          <cell r="AB724" t="str">
            <v>√</v>
          </cell>
          <cell r="AC724" t="str">
            <v>√</v>
          </cell>
        </row>
        <row r="724">
          <cell r="AE724" t="str">
            <v>◇</v>
          </cell>
          <cell r="AF724" t="str">
            <v>√</v>
          </cell>
          <cell r="AG724" t="str">
            <v>√</v>
          </cell>
          <cell r="AH724" t="str">
            <v>√</v>
          </cell>
          <cell r="AI724" t="str">
            <v>√</v>
          </cell>
        </row>
        <row r="725">
          <cell r="E725" t="str">
            <v>加班</v>
          </cell>
        </row>
        <row r="726">
          <cell r="B726">
            <v>372</v>
          </cell>
          <cell r="C726" t="str">
            <v>SUOS SITHA</v>
          </cell>
          <cell r="D726">
            <v>44118</v>
          </cell>
          <cell r="E726" t="str">
            <v>上午</v>
          </cell>
          <cell r="F726" t="str">
            <v>√</v>
          </cell>
          <cell r="G726" t="str">
            <v>√</v>
          </cell>
          <cell r="H726" t="str">
            <v>√</v>
          </cell>
        </row>
        <row r="726">
          <cell r="J726" t="str">
            <v>√</v>
          </cell>
          <cell r="K726" t="str">
            <v>√</v>
          </cell>
          <cell r="L726" t="str">
            <v>√</v>
          </cell>
          <cell r="M726" t="str">
            <v>√</v>
          </cell>
          <cell r="N726" t="str">
            <v>√</v>
          </cell>
          <cell r="O726" t="str">
            <v>√</v>
          </cell>
        </row>
        <row r="726">
          <cell r="Q726" t="str">
            <v>√</v>
          </cell>
          <cell r="R726" t="str">
            <v>√</v>
          </cell>
          <cell r="S726" t="str">
            <v>√</v>
          </cell>
          <cell r="T726" t="str">
            <v>√</v>
          </cell>
          <cell r="U726" t="str">
            <v>√</v>
          </cell>
          <cell r="V726" t="str">
            <v>◇</v>
          </cell>
        </row>
        <row r="726">
          <cell r="X726" t="str">
            <v>◇</v>
          </cell>
          <cell r="Y726" t="str">
            <v>√</v>
          </cell>
          <cell r="Z726" t="str">
            <v>√</v>
          </cell>
          <cell r="AA726" t="str">
            <v>√</v>
          </cell>
          <cell r="AB726" t="str">
            <v>√</v>
          </cell>
          <cell r="AC726" t="str">
            <v>√</v>
          </cell>
        </row>
        <row r="726">
          <cell r="AE726" t="str">
            <v>◇</v>
          </cell>
          <cell r="AF726" t="str">
            <v>√</v>
          </cell>
          <cell r="AG726" t="str">
            <v>√</v>
          </cell>
          <cell r="AH726" t="str">
            <v>√</v>
          </cell>
          <cell r="AI726" t="str">
            <v>√</v>
          </cell>
        </row>
        <row r="726">
          <cell r="AK726">
            <v>23</v>
          </cell>
          <cell r="AL726">
            <v>0</v>
          </cell>
          <cell r="AM726">
            <v>0</v>
          </cell>
          <cell r="AN726">
            <v>0</v>
          </cell>
          <cell r="AO726">
            <v>3</v>
          </cell>
        </row>
        <row r="727">
          <cell r="E727" t="str">
            <v>下午</v>
          </cell>
          <cell r="F727" t="str">
            <v>√</v>
          </cell>
          <cell r="G727" t="str">
            <v>√</v>
          </cell>
          <cell r="H727" t="str">
            <v>√</v>
          </cell>
        </row>
        <row r="727">
          <cell r="J727" t="str">
            <v>√</v>
          </cell>
          <cell r="K727" t="str">
            <v>√</v>
          </cell>
          <cell r="L727" t="str">
            <v>√</v>
          </cell>
          <cell r="M727" t="str">
            <v>√</v>
          </cell>
          <cell r="N727" t="str">
            <v>√</v>
          </cell>
          <cell r="O727" t="str">
            <v>√</v>
          </cell>
        </row>
        <row r="727">
          <cell r="Q727" t="str">
            <v>√</v>
          </cell>
          <cell r="R727" t="str">
            <v>√</v>
          </cell>
          <cell r="S727" t="str">
            <v>√</v>
          </cell>
          <cell r="T727" t="str">
            <v>√</v>
          </cell>
          <cell r="U727" t="str">
            <v>√</v>
          </cell>
          <cell r="V727" t="str">
            <v>◇</v>
          </cell>
        </row>
        <row r="727">
          <cell r="X727" t="str">
            <v>◇</v>
          </cell>
          <cell r="Y727" t="str">
            <v>√</v>
          </cell>
          <cell r="Z727" t="str">
            <v>√</v>
          </cell>
          <cell r="AA727" t="str">
            <v>√</v>
          </cell>
          <cell r="AB727" t="str">
            <v>√</v>
          </cell>
          <cell r="AC727" t="str">
            <v>√</v>
          </cell>
        </row>
        <row r="727">
          <cell r="AE727" t="str">
            <v>◇</v>
          </cell>
          <cell r="AF727" t="str">
            <v>√</v>
          </cell>
          <cell r="AG727" t="str">
            <v>√</v>
          </cell>
          <cell r="AH727" t="str">
            <v>√</v>
          </cell>
          <cell r="AI727" t="str">
            <v>√</v>
          </cell>
        </row>
        <row r="728">
          <cell r="E728" t="str">
            <v>加班</v>
          </cell>
        </row>
        <row r="729">
          <cell r="B729">
            <v>376</v>
          </cell>
          <cell r="C729" t="str">
            <v>SO SOVANNARA</v>
          </cell>
          <cell r="D729">
            <v>44118</v>
          </cell>
          <cell r="E729" t="str">
            <v>上午</v>
          </cell>
          <cell r="F729" t="str">
            <v>√</v>
          </cell>
          <cell r="G729" t="str">
            <v>√</v>
          </cell>
          <cell r="H729" t="str">
            <v>√</v>
          </cell>
        </row>
        <row r="729">
          <cell r="J729" t="str">
            <v>√</v>
          </cell>
          <cell r="K729" t="str">
            <v>√</v>
          </cell>
          <cell r="L729" t="str">
            <v>√</v>
          </cell>
          <cell r="M729" t="str">
            <v>√</v>
          </cell>
          <cell r="N729" t="str">
            <v>√</v>
          </cell>
          <cell r="O729" t="str">
            <v>√</v>
          </cell>
        </row>
        <row r="729">
          <cell r="Q729" t="str">
            <v>√</v>
          </cell>
          <cell r="R729" t="str">
            <v>√</v>
          </cell>
          <cell r="S729" t="str">
            <v>√</v>
          </cell>
          <cell r="T729" t="str">
            <v>√</v>
          </cell>
          <cell r="U729" t="str">
            <v>√</v>
          </cell>
          <cell r="V729" t="str">
            <v>◇</v>
          </cell>
        </row>
        <row r="729">
          <cell r="X729" t="str">
            <v>◇</v>
          </cell>
          <cell r="Y729" t="str">
            <v>√</v>
          </cell>
          <cell r="Z729" t="str">
            <v>√</v>
          </cell>
          <cell r="AA729" t="str">
            <v>√</v>
          </cell>
          <cell r="AB729" t="str">
            <v>√</v>
          </cell>
          <cell r="AC729" t="str">
            <v>√</v>
          </cell>
        </row>
        <row r="729">
          <cell r="AE729" t="str">
            <v>◇</v>
          </cell>
          <cell r="AF729" t="str">
            <v>√</v>
          </cell>
          <cell r="AG729" t="str">
            <v>√</v>
          </cell>
          <cell r="AH729" t="str">
            <v>√</v>
          </cell>
          <cell r="AI729" t="str">
            <v>√</v>
          </cell>
        </row>
        <row r="729">
          <cell r="AK729">
            <v>23</v>
          </cell>
          <cell r="AL729">
            <v>0</v>
          </cell>
          <cell r="AM729">
            <v>0</v>
          </cell>
          <cell r="AN729">
            <v>0</v>
          </cell>
          <cell r="AO729">
            <v>3</v>
          </cell>
        </row>
        <row r="730">
          <cell r="E730" t="str">
            <v>下午</v>
          </cell>
          <cell r="F730" t="str">
            <v>√</v>
          </cell>
          <cell r="G730" t="str">
            <v>√</v>
          </cell>
          <cell r="H730" t="str">
            <v>√</v>
          </cell>
        </row>
        <row r="730">
          <cell r="J730" t="str">
            <v>√</v>
          </cell>
          <cell r="K730" t="str">
            <v>√</v>
          </cell>
          <cell r="L730" t="str">
            <v>√</v>
          </cell>
          <cell r="M730" t="str">
            <v>√</v>
          </cell>
          <cell r="N730" t="str">
            <v>√</v>
          </cell>
          <cell r="O730" t="str">
            <v>√</v>
          </cell>
        </row>
        <row r="730">
          <cell r="Q730" t="str">
            <v>√</v>
          </cell>
          <cell r="R730" t="str">
            <v>√</v>
          </cell>
          <cell r="S730" t="str">
            <v>√</v>
          </cell>
          <cell r="T730" t="str">
            <v>√</v>
          </cell>
          <cell r="U730" t="str">
            <v>√</v>
          </cell>
          <cell r="V730" t="str">
            <v>◇</v>
          </cell>
        </row>
        <row r="730">
          <cell r="X730" t="str">
            <v>◇</v>
          </cell>
          <cell r="Y730" t="str">
            <v>√</v>
          </cell>
          <cell r="Z730" t="str">
            <v>√</v>
          </cell>
          <cell r="AA730" t="str">
            <v>√</v>
          </cell>
          <cell r="AB730" t="str">
            <v>√</v>
          </cell>
          <cell r="AC730" t="str">
            <v>√</v>
          </cell>
        </row>
        <row r="730">
          <cell r="AE730" t="str">
            <v>◇</v>
          </cell>
          <cell r="AF730" t="str">
            <v>√</v>
          </cell>
          <cell r="AG730" t="str">
            <v>√</v>
          </cell>
          <cell r="AH730" t="str">
            <v>√</v>
          </cell>
          <cell r="AI730" t="str">
            <v>√</v>
          </cell>
        </row>
        <row r="731">
          <cell r="E731" t="str">
            <v>加班</v>
          </cell>
        </row>
        <row r="732">
          <cell r="B732">
            <v>379</v>
          </cell>
          <cell r="C732" t="str">
            <v>NOV SORPHEA</v>
          </cell>
          <cell r="D732">
            <v>44118</v>
          </cell>
          <cell r="E732" t="str">
            <v>上午</v>
          </cell>
          <cell r="F732" t="str">
            <v>√</v>
          </cell>
          <cell r="G732" t="str">
            <v>√</v>
          </cell>
          <cell r="H732" t="str">
            <v>√</v>
          </cell>
        </row>
        <row r="732">
          <cell r="J732" t="str">
            <v>2.①</v>
          </cell>
          <cell r="K732" t="str">
            <v>√</v>
          </cell>
          <cell r="L732" t="str">
            <v>√</v>
          </cell>
          <cell r="M732" t="str">
            <v>√</v>
          </cell>
          <cell r="N732" t="str">
            <v>√</v>
          </cell>
          <cell r="O732" t="str">
            <v>√</v>
          </cell>
        </row>
        <row r="732">
          <cell r="Q732" t="str">
            <v>√</v>
          </cell>
          <cell r="R732" t="str">
            <v>√</v>
          </cell>
          <cell r="S732" t="str">
            <v>√</v>
          </cell>
          <cell r="T732" t="str">
            <v>√</v>
          </cell>
          <cell r="U732" t="str">
            <v>√</v>
          </cell>
          <cell r="V732" t="str">
            <v>◇</v>
          </cell>
        </row>
        <row r="732">
          <cell r="X732" t="str">
            <v>◇</v>
          </cell>
          <cell r="Y732" t="str">
            <v>√</v>
          </cell>
          <cell r="Z732" t="str">
            <v>√</v>
          </cell>
          <cell r="AA732" t="str">
            <v>√</v>
          </cell>
          <cell r="AB732" t="str">
            <v>√</v>
          </cell>
          <cell r="AC732" t="str">
            <v>√</v>
          </cell>
        </row>
        <row r="732">
          <cell r="AE732" t="str">
            <v>◇</v>
          </cell>
          <cell r="AF732" t="str">
            <v>√</v>
          </cell>
          <cell r="AG732" t="str">
            <v>√</v>
          </cell>
          <cell r="AH732" t="str">
            <v>√</v>
          </cell>
          <cell r="AI732" t="str">
            <v>√</v>
          </cell>
        </row>
        <row r="732">
          <cell r="AK732">
            <v>22</v>
          </cell>
          <cell r="AL732">
            <v>0</v>
          </cell>
          <cell r="AM732">
            <v>0</v>
          </cell>
          <cell r="AN732">
            <v>0</v>
          </cell>
          <cell r="AO732">
            <v>3</v>
          </cell>
        </row>
        <row r="733">
          <cell r="E733" t="str">
            <v>下午</v>
          </cell>
          <cell r="F733" t="str">
            <v>√</v>
          </cell>
          <cell r="G733" t="str">
            <v>√</v>
          </cell>
          <cell r="H733" t="str">
            <v>√</v>
          </cell>
        </row>
        <row r="733">
          <cell r="J733" t="str">
            <v>2.①</v>
          </cell>
          <cell r="K733" t="str">
            <v>√</v>
          </cell>
          <cell r="L733" t="str">
            <v>√</v>
          </cell>
          <cell r="M733" t="str">
            <v>√</v>
          </cell>
          <cell r="N733" t="str">
            <v>√</v>
          </cell>
          <cell r="O733" t="str">
            <v>√</v>
          </cell>
        </row>
        <row r="733">
          <cell r="Q733" t="str">
            <v>√</v>
          </cell>
          <cell r="R733" t="str">
            <v>√</v>
          </cell>
          <cell r="S733" t="str">
            <v>√</v>
          </cell>
          <cell r="T733" t="str">
            <v>√</v>
          </cell>
          <cell r="U733" t="str">
            <v>√</v>
          </cell>
          <cell r="V733" t="str">
            <v>◇</v>
          </cell>
        </row>
        <row r="733">
          <cell r="X733" t="str">
            <v>◇</v>
          </cell>
          <cell r="Y733" t="str">
            <v>√</v>
          </cell>
          <cell r="Z733" t="str">
            <v>√</v>
          </cell>
          <cell r="AA733" t="str">
            <v>√</v>
          </cell>
          <cell r="AB733" t="str">
            <v>√</v>
          </cell>
          <cell r="AC733" t="str">
            <v>√</v>
          </cell>
        </row>
        <row r="733">
          <cell r="AE733" t="str">
            <v>◇</v>
          </cell>
          <cell r="AF733" t="str">
            <v>√</v>
          </cell>
          <cell r="AG733" t="str">
            <v>√</v>
          </cell>
          <cell r="AH733" t="str">
            <v>√</v>
          </cell>
          <cell r="AI733" t="str">
            <v>√</v>
          </cell>
        </row>
        <row r="734">
          <cell r="E734" t="str">
            <v>加班</v>
          </cell>
        </row>
        <row r="735">
          <cell r="B735">
            <v>385</v>
          </cell>
          <cell r="C735" t="str">
            <v>NEANG CHHVY</v>
          </cell>
          <cell r="D735">
            <v>44118</v>
          </cell>
          <cell r="E735" t="str">
            <v>上午</v>
          </cell>
          <cell r="F735" t="str">
            <v>√</v>
          </cell>
          <cell r="G735" t="str">
            <v>√</v>
          </cell>
          <cell r="H735" t="str">
            <v>√</v>
          </cell>
        </row>
        <row r="735">
          <cell r="J735" t="str">
            <v>√</v>
          </cell>
          <cell r="K735" t="str">
            <v>√</v>
          </cell>
          <cell r="L735" t="str">
            <v>√</v>
          </cell>
          <cell r="M735" t="str">
            <v>√</v>
          </cell>
          <cell r="N735" t="str">
            <v>√</v>
          </cell>
          <cell r="O735" t="str">
            <v>√</v>
          </cell>
        </row>
        <row r="735">
          <cell r="Q735" t="str">
            <v>√</v>
          </cell>
          <cell r="R735" t="str">
            <v>√</v>
          </cell>
          <cell r="S735" t="str">
            <v>√</v>
          </cell>
          <cell r="T735" t="str">
            <v>√</v>
          </cell>
          <cell r="U735" t="str">
            <v>√</v>
          </cell>
          <cell r="V735" t="str">
            <v>◇</v>
          </cell>
        </row>
        <row r="735">
          <cell r="X735" t="str">
            <v>◇</v>
          </cell>
          <cell r="Y735" t="str">
            <v>√</v>
          </cell>
          <cell r="Z735" t="str">
            <v>√</v>
          </cell>
          <cell r="AA735" t="str">
            <v>√</v>
          </cell>
          <cell r="AB735" t="str">
            <v>√</v>
          </cell>
          <cell r="AC735" t="str">
            <v>√</v>
          </cell>
        </row>
        <row r="735">
          <cell r="AE735" t="str">
            <v>◇</v>
          </cell>
          <cell r="AF735" t="str">
            <v>√</v>
          </cell>
          <cell r="AG735" t="str">
            <v>√</v>
          </cell>
          <cell r="AH735" t="str">
            <v>√</v>
          </cell>
          <cell r="AI735" t="str">
            <v>√</v>
          </cell>
        </row>
        <row r="735">
          <cell r="AK735">
            <v>23</v>
          </cell>
          <cell r="AL735">
            <v>0</v>
          </cell>
          <cell r="AM735">
            <v>0</v>
          </cell>
          <cell r="AN735">
            <v>0</v>
          </cell>
          <cell r="AO735">
            <v>3</v>
          </cell>
        </row>
        <row r="736">
          <cell r="E736" t="str">
            <v>下午</v>
          </cell>
          <cell r="F736" t="str">
            <v>√</v>
          </cell>
          <cell r="G736" t="str">
            <v>√</v>
          </cell>
          <cell r="H736" t="str">
            <v>√</v>
          </cell>
        </row>
        <row r="736">
          <cell r="J736" t="str">
            <v>√</v>
          </cell>
          <cell r="K736" t="str">
            <v>√</v>
          </cell>
          <cell r="L736" t="str">
            <v>√</v>
          </cell>
          <cell r="M736" t="str">
            <v>√</v>
          </cell>
          <cell r="N736" t="str">
            <v>√</v>
          </cell>
          <cell r="O736" t="str">
            <v>√</v>
          </cell>
        </row>
        <row r="736">
          <cell r="Q736" t="str">
            <v>√</v>
          </cell>
          <cell r="R736" t="str">
            <v>√</v>
          </cell>
          <cell r="S736" t="str">
            <v>√</v>
          </cell>
          <cell r="T736" t="str">
            <v>√</v>
          </cell>
          <cell r="U736" t="str">
            <v>√</v>
          </cell>
          <cell r="V736" t="str">
            <v>◇</v>
          </cell>
        </row>
        <row r="736">
          <cell r="X736" t="str">
            <v>◇</v>
          </cell>
          <cell r="Y736" t="str">
            <v>√</v>
          </cell>
          <cell r="Z736" t="str">
            <v>√</v>
          </cell>
          <cell r="AA736" t="str">
            <v>√</v>
          </cell>
          <cell r="AB736" t="str">
            <v>√</v>
          </cell>
          <cell r="AC736" t="str">
            <v>√</v>
          </cell>
        </row>
        <row r="736">
          <cell r="AE736" t="str">
            <v>◇</v>
          </cell>
          <cell r="AF736" t="str">
            <v>√</v>
          </cell>
          <cell r="AG736" t="str">
            <v>√</v>
          </cell>
          <cell r="AH736" t="str">
            <v>√</v>
          </cell>
          <cell r="AI736" t="str">
            <v>√</v>
          </cell>
        </row>
        <row r="737">
          <cell r="E737" t="str">
            <v>加班</v>
          </cell>
        </row>
        <row r="738">
          <cell r="B738">
            <v>390</v>
          </cell>
          <cell r="C738" t="str">
            <v>CHHON YAT</v>
          </cell>
          <cell r="D738">
            <v>44118</v>
          </cell>
          <cell r="E738" t="str">
            <v>上午</v>
          </cell>
          <cell r="F738" t="str">
            <v>√</v>
          </cell>
          <cell r="G738" t="str">
            <v>√</v>
          </cell>
          <cell r="H738" t="str">
            <v>√</v>
          </cell>
        </row>
        <row r="738">
          <cell r="J738" t="str">
            <v>√</v>
          </cell>
          <cell r="K738" t="str">
            <v>√</v>
          </cell>
          <cell r="L738" t="str">
            <v>√</v>
          </cell>
          <cell r="M738" t="str">
            <v>√</v>
          </cell>
          <cell r="N738" t="str">
            <v>√</v>
          </cell>
          <cell r="O738" t="str">
            <v>√</v>
          </cell>
        </row>
        <row r="738">
          <cell r="Q738" t="str">
            <v>√</v>
          </cell>
          <cell r="R738" t="str">
            <v>√</v>
          </cell>
          <cell r="S738" t="str">
            <v>√</v>
          </cell>
          <cell r="T738" t="str">
            <v>√</v>
          </cell>
          <cell r="U738" t="str">
            <v>√</v>
          </cell>
          <cell r="V738" t="str">
            <v>◇</v>
          </cell>
        </row>
        <row r="738">
          <cell r="X738" t="str">
            <v>◇</v>
          </cell>
          <cell r="Y738" t="str">
            <v>√</v>
          </cell>
          <cell r="Z738" t="str">
            <v>√</v>
          </cell>
          <cell r="AA738" t="str">
            <v>√</v>
          </cell>
          <cell r="AB738" t="str">
            <v>√</v>
          </cell>
          <cell r="AC738" t="str">
            <v>√</v>
          </cell>
        </row>
        <row r="738">
          <cell r="AE738" t="str">
            <v>◇</v>
          </cell>
          <cell r="AF738" t="str">
            <v>√</v>
          </cell>
          <cell r="AG738" t="str">
            <v>√</v>
          </cell>
          <cell r="AH738" t="str">
            <v>√</v>
          </cell>
          <cell r="AI738" t="str">
            <v>√</v>
          </cell>
        </row>
        <row r="738">
          <cell r="AK738">
            <v>23</v>
          </cell>
          <cell r="AL738">
            <v>0</v>
          </cell>
          <cell r="AM738">
            <v>0</v>
          </cell>
          <cell r="AN738">
            <v>0</v>
          </cell>
          <cell r="AO738">
            <v>3</v>
          </cell>
        </row>
        <row r="739">
          <cell r="E739" t="str">
            <v>下午</v>
          </cell>
          <cell r="F739" t="str">
            <v>√</v>
          </cell>
          <cell r="G739" t="str">
            <v>√</v>
          </cell>
          <cell r="H739" t="str">
            <v>√</v>
          </cell>
        </row>
        <row r="739">
          <cell r="J739" t="str">
            <v>√</v>
          </cell>
          <cell r="K739" t="str">
            <v>√</v>
          </cell>
          <cell r="L739" t="str">
            <v>√</v>
          </cell>
          <cell r="M739" t="str">
            <v>√</v>
          </cell>
          <cell r="N739" t="str">
            <v>√</v>
          </cell>
          <cell r="O739" t="str">
            <v>√</v>
          </cell>
        </row>
        <row r="739">
          <cell r="Q739" t="str">
            <v>√</v>
          </cell>
          <cell r="R739" t="str">
            <v>√</v>
          </cell>
          <cell r="S739" t="str">
            <v>√</v>
          </cell>
          <cell r="T739" t="str">
            <v>√</v>
          </cell>
          <cell r="U739" t="str">
            <v>√</v>
          </cell>
          <cell r="V739" t="str">
            <v>◇</v>
          </cell>
        </row>
        <row r="739">
          <cell r="X739" t="str">
            <v>◇</v>
          </cell>
          <cell r="Y739" t="str">
            <v>√</v>
          </cell>
          <cell r="Z739" t="str">
            <v>√</v>
          </cell>
          <cell r="AA739" t="str">
            <v>√</v>
          </cell>
          <cell r="AB739" t="str">
            <v>√</v>
          </cell>
          <cell r="AC739" t="str">
            <v>√</v>
          </cell>
        </row>
        <row r="739">
          <cell r="AE739" t="str">
            <v>◇</v>
          </cell>
          <cell r="AF739" t="str">
            <v>√</v>
          </cell>
          <cell r="AG739" t="str">
            <v>√</v>
          </cell>
          <cell r="AH739" t="str">
            <v>√</v>
          </cell>
          <cell r="AI739" t="str">
            <v>√</v>
          </cell>
        </row>
        <row r="740">
          <cell r="E740" t="str">
            <v>加班</v>
          </cell>
        </row>
        <row r="741">
          <cell r="B741">
            <v>395</v>
          </cell>
          <cell r="C741" t="str">
            <v>MEAN CHANTHAN</v>
          </cell>
          <cell r="D741">
            <v>44118</v>
          </cell>
          <cell r="E741" t="str">
            <v>上午</v>
          </cell>
          <cell r="F741" t="str">
            <v>√</v>
          </cell>
          <cell r="G741" t="str">
            <v>√</v>
          </cell>
          <cell r="H741" t="str">
            <v>√</v>
          </cell>
        </row>
        <row r="741">
          <cell r="J741" t="str">
            <v>√</v>
          </cell>
          <cell r="K741" t="str">
            <v>√</v>
          </cell>
          <cell r="L741" t="str">
            <v>√</v>
          </cell>
          <cell r="M741" t="str">
            <v>√</v>
          </cell>
          <cell r="N741" t="str">
            <v>√</v>
          </cell>
          <cell r="O741" t="str">
            <v>√</v>
          </cell>
        </row>
        <row r="741">
          <cell r="Q741" t="str">
            <v>√</v>
          </cell>
          <cell r="R741" t="str">
            <v>√</v>
          </cell>
          <cell r="S741" t="str">
            <v>√</v>
          </cell>
          <cell r="T741" t="str">
            <v>√</v>
          </cell>
          <cell r="U741" t="str">
            <v>√</v>
          </cell>
          <cell r="V741" t="str">
            <v>◇</v>
          </cell>
        </row>
        <row r="741">
          <cell r="X741" t="str">
            <v>◇</v>
          </cell>
          <cell r="Y741" t="str">
            <v>√</v>
          </cell>
          <cell r="Z741" t="str">
            <v>√</v>
          </cell>
          <cell r="AA741" t="str">
            <v>2.①</v>
          </cell>
          <cell r="AB741" t="str">
            <v>√</v>
          </cell>
          <cell r="AC741" t="str">
            <v>√</v>
          </cell>
        </row>
        <row r="741">
          <cell r="AE741" t="str">
            <v>◇</v>
          </cell>
          <cell r="AF741" t="str">
            <v>√</v>
          </cell>
          <cell r="AG741" t="str">
            <v>√</v>
          </cell>
          <cell r="AH741" t="str">
            <v>√</v>
          </cell>
          <cell r="AI741" t="str">
            <v>√</v>
          </cell>
        </row>
        <row r="741">
          <cell r="AK741">
            <v>22</v>
          </cell>
          <cell r="AL741">
            <v>0</v>
          </cell>
          <cell r="AM741">
            <v>0</v>
          </cell>
          <cell r="AN741">
            <v>0</v>
          </cell>
          <cell r="AO741">
            <v>3</v>
          </cell>
        </row>
        <row r="742">
          <cell r="E742" t="str">
            <v>下午</v>
          </cell>
          <cell r="F742" t="str">
            <v>√</v>
          </cell>
          <cell r="G742" t="str">
            <v>√</v>
          </cell>
          <cell r="H742" t="str">
            <v>√</v>
          </cell>
        </row>
        <row r="742">
          <cell r="J742" t="str">
            <v>√</v>
          </cell>
          <cell r="K742" t="str">
            <v>√</v>
          </cell>
          <cell r="L742" t="str">
            <v>√</v>
          </cell>
          <cell r="M742" t="str">
            <v>√</v>
          </cell>
          <cell r="N742" t="str">
            <v>√</v>
          </cell>
          <cell r="O742" t="str">
            <v>√</v>
          </cell>
        </row>
        <row r="742">
          <cell r="Q742" t="str">
            <v>√</v>
          </cell>
          <cell r="R742" t="str">
            <v>√</v>
          </cell>
          <cell r="S742" t="str">
            <v>√</v>
          </cell>
          <cell r="T742" t="str">
            <v>√</v>
          </cell>
          <cell r="U742" t="str">
            <v>√</v>
          </cell>
          <cell r="V742" t="str">
            <v>◇</v>
          </cell>
        </row>
        <row r="742">
          <cell r="X742" t="str">
            <v>◇</v>
          </cell>
          <cell r="Y742" t="str">
            <v>√</v>
          </cell>
          <cell r="Z742" t="str">
            <v>√</v>
          </cell>
          <cell r="AA742" t="str">
            <v>2.①</v>
          </cell>
          <cell r="AB742" t="str">
            <v>√</v>
          </cell>
          <cell r="AC742" t="str">
            <v>√</v>
          </cell>
        </row>
        <row r="742">
          <cell r="AE742" t="str">
            <v>◇</v>
          </cell>
          <cell r="AF742" t="str">
            <v>√</v>
          </cell>
          <cell r="AG742" t="str">
            <v>√</v>
          </cell>
          <cell r="AH742" t="str">
            <v>√</v>
          </cell>
          <cell r="AI742" t="str">
            <v>√</v>
          </cell>
        </row>
        <row r="743">
          <cell r="E743" t="str">
            <v>加班</v>
          </cell>
        </row>
        <row r="744">
          <cell r="B744">
            <v>396</v>
          </cell>
          <cell r="C744" t="str">
            <v>PHOU RIDA</v>
          </cell>
          <cell r="D744">
            <v>44118</v>
          </cell>
          <cell r="E744" t="str">
            <v>上午</v>
          </cell>
          <cell r="F744" t="str">
            <v>√</v>
          </cell>
          <cell r="G744" t="str">
            <v>√</v>
          </cell>
          <cell r="H744" t="str">
            <v>√</v>
          </cell>
        </row>
        <row r="744">
          <cell r="J744" t="str">
            <v>√</v>
          </cell>
          <cell r="K744" t="str">
            <v>√</v>
          </cell>
          <cell r="L744" t="str">
            <v>√</v>
          </cell>
          <cell r="M744" t="str">
            <v>√</v>
          </cell>
          <cell r="N744" t="str">
            <v>√</v>
          </cell>
          <cell r="O744" t="str">
            <v>√</v>
          </cell>
        </row>
        <row r="744">
          <cell r="Q744" t="str">
            <v>√</v>
          </cell>
          <cell r="R744" t="str">
            <v>√</v>
          </cell>
          <cell r="S744" t="str">
            <v>√</v>
          </cell>
          <cell r="T744" t="str">
            <v>√</v>
          </cell>
          <cell r="U744" t="str">
            <v>√</v>
          </cell>
          <cell r="V744" t="str">
            <v>◇</v>
          </cell>
        </row>
        <row r="744">
          <cell r="X744" t="str">
            <v>◇</v>
          </cell>
          <cell r="Y744" t="str">
            <v>√</v>
          </cell>
          <cell r="Z744" t="str">
            <v>√</v>
          </cell>
          <cell r="AA744" t="str">
            <v>√</v>
          </cell>
          <cell r="AB744" t="str">
            <v>√</v>
          </cell>
          <cell r="AC744" t="str">
            <v>√</v>
          </cell>
        </row>
        <row r="744">
          <cell r="AE744" t="str">
            <v>◇</v>
          </cell>
          <cell r="AF744" t="str">
            <v>√</v>
          </cell>
          <cell r="AG744" t="str">
            <v>√</v>
          </cell>
          <cell r="AH744" t="str">
            <v>√</v>
          </cell>
          <cell r="AI744" t="str">
            <v>√</v>
          </cell>
        </row>
        <row r="744">
          <cell r="AK744">
            <v>23</v>
          </cell>
          <cell r="AL744">
            <v>0</v>
          </cell>
          <cell r="AM744">
            <v>0</v>
          </cell>
          <cell r="AN744">
            <v>0</v>
          </cell>
          <cell r="AO744">
            <v>3</v>
          </cell>
        </row>
        <row r="745">
          <cell r="E745" t="str">
            <v>下午</v>
          </cell>
          <cell r="F745" t="str">
            <v>√</v>
          </cell>
          <cell r="G745" t="str">
            <v>√</v>
          </cell>
          <cell r="H745" t="str">
            <v>√</v>
          </cell>
        </row>
        <row r="745">
          <cell r="J745" t="str">
            <v>√</v>
          </cell>
          <cell r="K745" t="str">
            <v>√</v>
          </cell>
          <cell r="L745" t="str">
            <v>√</v>
          </cell>
          <cell r="M745" t="str">
            <v>√</v>
          </cell>
          <cell r="N745" t="str">
            <v>√</v>
          </cell>
          <cell r="O745" t="str">
            <v>√</v>
          </cell>
        </row>
        <row r="745">
          <cell r="Q745" t="str">
            <v>√</v>
          </cell>
          <cell r="R745" t="str">
            <v>√</v>
          </cell>
          <cell r="S745" t="str">
            <v>√</v>
          </cell>
          <cell r="T745" t="str">
            <v>√</v>
          </cell>
          <cell r="U745" t="str">
            <v>√</v>
          </cell>
          <cell r="V745" t="str">
            <v>◇</v>
          </cell>
        </row>
        <row r="745">
          <cell r="X745" t="str">
            <v>◇</v>
          </cell>
          <cell r="Y745" t="str">
            <v>√</v>
          </cell>
          <cell r="Z745" t="str">
            <v>√</v>
          </cell>
          <cell r="AA745" t="str">
            <v>√</v>
          </cell>
          <cell r="AB745" t="str">
            <v>√</v>
          </cell>
          <cell r="AC745" t="str">
            <v>√</v>
          </cell>
        </row>
        <row r="745">
          <cell r="AE745" t="str">
            <v>◇</v>
          </cell>
          <cell r="AF745" t="str">
            <v>√</v>
          </cell>
          <cell r="AG745" t="str">
            <v>√</v>
          </cell>
          <cell r="AH745" t="str">
            <v>√</v>
          </cell>
          <cell r="AI745" t="str">
            <v>√</v>
          </cell>
        </row>
        <row r="746">
          <cell r="E746" t="str">
            <v>加班</v>
          </cell>
        </row>
        <row r="747">
          <cell r="B747">
            <v>401</v>
          </cell>
          <cell r="C747" t="str">
            <v>SAMEAN</v>
          </cell>
          <cell r="D747">
            <v>44118</v>
          </cell>
          <cell r="E747" t="str">
            <v>上午</v>
          </cell>
          <cell r="F747" t="str">
            <v>2.②</v>
          </cell>
          <cell r="G747" t="str">
            <v>2.②</v>
          </cell>
          <cell r="H747" t="str">
            <v>2.②</v>
          </cell>
        </row>
        <row r="747">
          <cell r="J747" t="str">
            <v>2.②</v>
          </cell>
          <cell r="K747" t="str">
            <v>2.②</v>
          </cell>
          <cell r="L747" t="str">
            <v>2.②</v>
          </cell>
          <cell r="M747" t="str">
            <v>2.②</v>
          </cell>
          <cell r="N747" t="str">
            <v>2.②</v>
          </cell>
          <cell r="O747" t="str">
            <v>2.②</v>
          </cell>
        </row>
        <row r="747">
          <cell r="Q747" t="str">
            <v>2.②</v>
          </cell>
          <cell r="R747" t="str">
            <v>2.②</v>
          </cell>
          <cell r="S747" t="str">
            <v>2.②</v>
          </cell>
          <cell r="T747" t="str">
            <v>2.②</v>
          </cell>
          <cell r="U747" t="str">
            <v>2.②</v>
          </cell>
          <cell r="V747" t="str">
            <v>2.②</v>
          </cell>
        </row>
        <row r="747">
          <cell r="X747" t="str">
            <v>2.②</v>
          </cell>
          <cell r="Y747" t="str">
            <v>2.②</v>
          </cell>
          <cell r="Z747" t="str">
            <v>2.②</v>
          </cell>
          <cell r="AA747" t="str">
            <v>2.②</v>
          </cell>
          <cell r="AB747" t="str">
            <v>2.②</v>
          </cell>
          <cell r="AC747" t="str">
            <v>√</v>
          </cell>
        </row>
        <row r="747">
          <cell r="AE747" t="str">
            <v>◇</v>
          </cell>
          <cell r="AF747" t="str">
            <v>√</v>
          </cell>
          <cell r="AG747" t="str">
            <v>√</v>
          </cell>
          <cell r="AH747" t="str">
            <v>√</v>
          </cell>
          <cell r="AI747" t="str">
            <v>√</v>
          </cell>
        </row>
        <row r="747">
          <cell r="AK747">
            <v>5</v>
          </cell>
          <cell r="AL747">
            <v>0</v>
          </cell>
          <cell r="AM747">
            <v>0</v>
          </cell>
          <cell r="AN747">
            <v>0</v>
          </cell>
          <cell r="AO747">
            <v>1</v>
          </cell>
        </row>
        <row r="748">
          <cell r="E748" t="str">
            <v>下午</v>
          </cell>
          <cell r="F748" t="str">
            <v>2.②</v>
          </cell>
          <cell r="G748" t="str">
            <v>2.②</v>
          </cell>
          <cell r="H748" t="str">
            <v>2.②</v>
          </cell>
        </row>
        <row r="748">
          <cell r="J748" t="str">
            <v>2.②</v>
          </cell>
          <cell r="K748" t="str">
            <v>2.②</v>
          </cell>
          <cell r="L748" t="str">
            <v>2.②</v>
          </cell>
          <cell r="M748" t="str">
            <v>2.②</v>
          </cell>
          <cell r="N748" t="str">
            <v>2.②</v>
          </cell>
          <cell r="O748" t="str">
            <v>2.②</v>
          </cell>
        </row>
        <row r="748">
          <cell r="Q748" t="str">
            <v>2.②</v>
          </cell>
          <cell r="R748" t="str">
            <v>2.②</v>
          </cell>
          <cell r="S748" t="str">
            <v>2.②</v>
          </cell>
          <cell r="T748" t="str">
            <v>2.②</v>
          </cell>
          <cell r="U748" t="str">
            <v>2.②</v>
          </cell>
          <cell r="V748" t="str">
            <v>2.②</v>
          </cell>
        </row>
        <row r="748">
          <cell r="X748" t="str">
            <v>2.②</v>
          </cell>
          <cell r="Y748" t="str">
            <v>2.②</v>
          </cell>
          <cell r="Z748" t="str">
            <v>2.②</v>
          </cell>
          <cell r="AA748" t="str">
            <v>2.②</v>
          </cell>
          <cell r="AB748" t="str">
            <v>2.②</v>
          </cell>
          <cell r="AC748" t="str">
            <v>√</v>
          </cell>
        </row>
        <row r="748">
          <cell r="AE748" t="str">
            <v>◇</v>
          </cell>
          <cell r="AF748" t="str">
            <v>√</v>
          </cell>
          <cell r="AG748" t="str">
            <v>√</v>
          </cell>
          <cell r="AH748" t="str">
            <v>√</v>
          </cell>
          <cell r="AI748" t="str">
            <v>√</v>
          </cell>
        </row>
        <row r="749">
          <cell r="E749" t="str">
            <v>加班</v>
          </cell>
        </row>
        <row r="750">
          <cell r="B750">
            <v>455</v>
          </cell>
          <cell r="C750" t="str">
            <v>NONG PHARY</v>
          </cell>
          <cell r="D750">
            <v>44130</v>
          </cell>
          <cell r="E750" t="str">
            <v>上午</v>
          </cell>
          <cell r="F750" t="str">
            <v>√</v>
          </cell>
          <cell r="G750" t="str">
            <v>√</v>
          </cell>
          <cell r="H750" t="str">
            <v>√</v>
          </cell>
        </row>
        <row r="750">
          <cell r="J750" t="str">
            <v>√</v>
          </cell>
          <cell r="K750" t="str">
            <v>√</v>
          </cell>
          <cell r="L750" t="str">
            <v>√</v>
          </cell>
          <cell r="M750" t="str">
            <v>√</v>
          </cell>
          <cell r="N750" t="str">
            <v>√</v>
          </cell>
          <cell r="O750" t="str">
            <v>√</v>
          </cell>
        </row>
        <row r="750">
          <cell r="Q750" t="str">
            <v>√</v>
          </cell>
          <cell r="R750" t="str">
            <v>√</v>
          </cell>
          <cell r="S750" t="str">
            <v>√</v>
          </cell>
          <cell r="T750" t="str">
            <v>√</v>
          </cell>
          <cell r="U750" t="str">
            <v>√</v>
          </cell>
          <cell r="V750" t="str">
            <v>◇</v>
          </cell>
        </row>
        <row r="750">
          <cell r="X750" t="str">
            <v>◇</v>
          </cell>
          <cell r="Y750" t="str">
            <v>√</v>
          </cell>
          <cell r="Z750" t="str">
            <v>√</v>
          </cell>
          <cell r="AA750" t="str">
            <v>√</v>
          </cell>
          <cell r="AB750" t="str">
            <v>√</v>
          </cell>
          <cell r="AC750" t="str">
            <v>√</v>
          </cell>
        </row>
        <row r="750">
          <cell r="AE750" t="str">
            <v>◇</v>
          </cell>
          <cell r="AF750" t="str">
            <v>√</v>
          </cell>
          <cell r="AG750" t="str">
            <v>√</v>
          </cell>
          <cell r="AH750" t="str">
            <v>√</v>
          </cell>
          <cell r="AI750" t="str">
            <v>√</v>
          </cell>
        </row>
        <row r="750">
          <cell r="AK750">
            <v>23</v>
          </cell>
          <cell r="AL750">
            <v>0</v>
          </cell>
          <cell r="AM750">
            <v>0</v>
          </cell>
          <cell r="AN750">
            <v>0</v>
          </cell>
          <cell r="AO750">
            <v>3</v>
          </cell>
        </row>
        <row r="751">
          <cell r="E751" t="str">
            <v>下午</v>
          </cell>
          <cell r="F751" t="str">
            <v>√</v>
          </cell>
          <cell r="G751" t="str">
            <v>√</v>
          </cell>
          <cell r="H751" t="str">
            <v>√</v>
          </cell>
        </row>
        <row r="751">
          <cell r="J751" t="str">
            <v>√</v>
          </cell>
          <cell r="K751" t="str">
            <v>√</v>
          </cell>
          <cell r="L751" t="str">
            <v>√</v>
          </cell>
          <cell r="M751" t="str">
            <v>√</v>
          </cell>
          <cell r="N751" t="str">
            <v>√</v>
          </cell>
          <cell r="O751" t="str">
            <v>√</v>
          </cell>
        </row>
        <row r="751">
          <cell r="Q751" t="str">
            <v>√</v>
          </cell>
          <cell r="R751" t="str">
            <v>√</v>
          </cell>
          <cell r="S751" t="str">
            <v>√</v>
          </cell>
          <cell r="T751" t="str">
            <v>√</v>
          </cell>
          <cell r="U751" t="str">
            <v>√</v>
          </cell>
          <cell r="V751" t="str">
            <v>◇</v>
          </cell>
        </row>
        <row r="751">
          <cell r="X751" t="str">
            <v>◇</v>
          </cell>
          <cell r="Y751" t="str">
            <v>√</v>
          </cell>
          <cell r="Z751" t="str">
            <v>√</v>
          </cell>
          <cell r="AA751" t="str">
            <v>√</v>
          </cell>
          <cell r="AB751" t="str">
            <v>√</v>
          </cell>
          <cell r="AC751" t="str">
            <v>√</v>
          </cell>
        </row>
        <row r="751">
          <cell r="AE751" t="str">
            <v>◇</v>
          </cell>
          <cell r="AF751" t="str">
            <v>√</v>
          </cell>
          <cell r="AG751" t="str">
            <v>√</v>
          </cell>
          <cell r="AH751" t="str">
            <v>√</v>
          </cell>
          <cell r="AI751" t="str">
            <v>√</v>
          </cell>
        </row>
        <row r="752">
          <cell r="E752" t="str">
            <v>加班</v>
          </cell>
        </row>
        <row r="753">
          <cell r="B753">
            <v>461</v>
          </cell>
          <cell r="C753" t="str">
            <v>MOEUN CHANTHA</v>
          </cell>
          <cell r="D753">
            <v>44130</v>
          </cell>
          <cell r="E753" t="str">
            <v>上午</v>
          </cell>
          <cell r="F753" t="str">
            <v>√</v>
          </cell>
          <cell r="G753" t="str">
            <v>√</v>
          </cell>
          <cell r="H753" t="str">
            <v>√</v>
          </cell>
        </row>
        <row r="753">
          <cell r="J753" t="str">
            <v>√</v>
          </cell>
          <cell r="K753" t="str">
            <v>√</v>
          </cell>
          <cell r="L753" t="str">
            <v>√</v>
          </cell>
          <cell r="M753" t="str">
            <v>√</v>
          </cell>
          <cell r="N753" t="str">
            <v>√</v>
          </cell>
          <cell r="O753" t="str">
            <v>√</v>
          </cell>
        </row>
        <row r="753">
          <cell r="Q753" t="str">
            <v>√</v>
          </cell>
          <cell r="R753" t="str">
            <v>√</v>
          </cell>
          <cell r="S753" t="str">
            <v>√</v>
          </cell>
          <cell r="T753" t="str">
            <v>√</v>
          </cell>
          <cell r="U753" t="str">
            <v>√</v>
          </cell>
          <cell r="V753" t="str">
            <v>◇</v>
          </cell>
        </row>
        <row r="753">
          <cell r="X753" t="str">
            <v>◇</v>
          </cell>
          <cell r="Y753" t="str">
            <v>√</v>
          </cell>
          <cell r="Z753" t="str">
            <v>√</v>
          </cell>
          <cell r="AA753" t="str">
            <v>√</v>
          </cell>
          <cell r="AB753" t="str">
            <v>√</v>
          </cell>
          <cell r="AC753" t="str">
            <v>√</v>
          </cell>
        </row>
        <row r="753">
          <cell r="AE753" t="str">
            <v>◇</v>
          </cell>
          <cell r="AF753" t="str">
            <v>√</v>
          </cell>
          <cell r="AG753" t="str">
            <v>√</v>
          </cell>
          <cell r="AH753" t="str">
            <v>√</v>
          </cell>
          <cell r="AI753" t="str">
            <v>√</v>
          </cell>
        </row>
        <row r="753">
          <cell r="AK753">
            <v>23</v>
          </cell>
          <cell r="AL753">
            <v>0</v>
          </cell>
          <cell r="AM753">
            <v>0</v>
          </cell>
          <cell r="AN753">
            <v>0</v>
          </cell>
          <cell r="AO753">
            <v>3</v>
          </cell>
        </row>
        <row r="754">
          <cell r="E754" t="str">
            <v>下午</v>
          </cell>
          <cell r="F754" t="str">
            <v>√</v>
          </cell>
          <cell r="G754" t="str">
            <v>√</v>
          </cell>
          <cell r="H754" t="str">
            <v>√</v>
          </cell>
        </row>
        <row r="754">
          <cell r="J754" t="str">
            <v>√</v>
          </cell>
          <cell r="K754" t="str">
            <v>√</v>
          </cell>
          <cell r="L754" t="str">
            <v>√</v>
          </cell>
          <cell r="M754" t="str">
            <v>√</v>
          </cell>
          <cell r="N754" t="str">
            <v>√</v>
          </cell>
          <cell r="O754" t="str">
            <v>√</v>
          </cell>
        </row>
        <row r="754">
          <cell r="Q754" t="str">
            <v>√</v>
          </cell>
          <cell r="R754" t="str">
            <v>√</v>
          </cell>
          <cell r="S754" t="str">
            <v>√</v>
          </cell>
          <cell r="T754" t="str">
            <v>√</v>
          </cell>
          <cell r="U754" t="str">
            <v>√</v>
          </cell>
          <cell r="V754" t="str">
            <v>◇</v>
          </cell>
        </row>
        <row r="754">
          <cell r="X754" t="str">
            <v>◇</v>
          </cell>
          <cell r="Y754" t="str">
            <v>√</v>
          </cell>
          <cell r="Z754" t="str">
            <v>√</v>
          </cell>
          <cell r="AA754" t="str">
            <v>√</v>
          </cell>
          <cell r="AB754" t="str">
            <v>√</v>
          </cell>
          <cell r="AC754" t="str">
            <v>√</v>
          </cell>
        </row>
        <row r="754">
          <cell r="AE754" t="str">
            <v>◇</v>
          </cell>
          <cell r="AF754" t="str">
            <v>√</v>
          </cell>
          <cell r="AG754" t="str">
            <v>√</v>
          </cell>
          <cell r="AH754" t="str">
            <v>√</v>
          </cell>
          <cell r="AI754" t="str">
            <v>√</v>
          </cell>
        </row>
        <row r="755">
          <cell r="E755" t="str">
            <v>加班</v>
          </cell>
        </row>
        <row r="756">
          <cell r="B756">
            <v>476</v>
          </cell>
          <cell r="C756" t="str">
            <v>BOEUN SOTHEAVY</v>
          </cell>
          <cell r="D756">
            <v>44130</v>
          </cell>
          <cell r="E756" t="str">
            <v>上午</v>
          </cell>
          <cell r="F756" t="str">
            <v>2.②</v>
          </cell>
          <cell r="G756" t="str">
            <v>2.②</v>
          </cell>
          <cell r="H756" t="str">
            <v>2.②</v>
          </cell>
        </row>
        <row r="756">
          <cell r="J756" t="str">
            <v>2.②</v>
          </cell>
          <cell r="K756" t="str">
            <v>2.②</v>
          </cell>
          <cell r="L756" t="str">
            <v>2.②</v>
          </cell>
          <cell r="M756" t="str">
            <v>2.②</v>
          </cell>
          <cell r="N756" t="str">
            <v>√</v>
          </cell>
          <cell r="O756" t="str">
            <v>√</v>
          </cell>
        </row>
        <row r="756">
          <cell r="Q756" t="str">
            <v>√</v>
          </cell>
          <cell r="R756" t="str">
            <v>√</v>
          </cell>
          <cell r="S756" t="str">
            <v>√</v>
          </cell>
          <cell r="T756" t="str">
            <v>√</v>
          </cell>
          <cell r="U756" t="str">
            <v>√</v>
          </cell>
          <cell r="V756" t="str">
            <v>◇</v>
          </cell>
        </row>
        <row r="756">
          <cell r="X756" t="str">
            <v>◇</v>
          </cell>
          <cell r="Y756" t="str">
            <v>√</v>
          </cell>
          <cell r="Z756" t="str">
            <v>√</v>
          </cell>
          <cell r="AA756" t="str">
            <v>√</v>
          </cell>
          <cell r="AB756" t="str">
            <v>√</v>
          </cell>
          <cell r="AC756" t="str">
            <v>√</v>
          </cell>
        </row>
        <row r="756">
          <cell r="AE756" t="str">
            <v>◇</v>
          </cell>
          <cell r="AF756" t="str">
            <v>√</v>
          </cell>
          <cell r="AG756" t="str">
            <v>√</v>
          </cell>
          <cell r="AH756" t="str">
            <v>√</v>
          </cell>
          <cell r="AI756" t="str">
            <v>√</v>
          </cell>
        </row>
        <row r="756">
          <cell r="AK756">
            <v>16</v>
          </cell>
          <cell r="AL756">
            <v>0</v>
          </cell>
          <cell r="AM756">
            <v>0</v>
          </cell>
          <cell r="AN756">
            <v>0</v>
          </cell>
          <cell r="AO756">
            <v>3</v>
          </cell>
        </row>
        <row r="757">
          <cell r="E757" t="str">
            <v>下午</v>
          </cell>
          <cell r="F757" t="str">
            <v>2.②</v>
          </cell>
          <cell r="G757" t="str">
            <v>2.②</v>
          </cell>
          <cell r="H757" t="str">
            <v>2.②</v>
          </cell>
        </row>
        <row r="757">
          <cell r="J757" t="str">
            <v>2.②</v>
          </cell>
          <cell r="K757" t="str">
            <v>2.②</v>
          </cell>
          <cell r="L757" t="str">
            <v>2.②</v>
          </cell>
          <cell r="M757" t="str">
            <v>2.②</v>
          </cell>
          <cell r="N757" t="str">
            <v>√</v>
          </cell>
          <cell r="O757" t="str">
            <v>√</v>
          </cell>
        </row>
        <row r="757">
          <cell r="Q757" t="str">
            <v>√</v>
          </cell>
          <cell r="R757" t="str">
            <v>√</v>
          </cell>
          <cell r="S757" t="str">
            <v>√</v>
          </cell>
          <cell r="T757" t="str">
            <v>√</v>
          </cell>
          <cell r="U757" t="str">
            <v>√</v>
          </cell>
          <cell r="V757" t="str">
            <v>◇</v>
          </cell>
        </row>
        <row r="757">
          <cell r="X757" t="str">
            <v>◇</v>
          </cell>
          <cell r="Y757" t="str">
            <v>√</v>
          </cell>
          <cell r="Z757" t="str">
            <v>√</v>
          </cell>
          <cell r="AA757" t="str">
            <v>√</v>
          </cell>
          <cell r="AB757" t="str">
            <v>√</v>
          </cell>
          <cell r="AC757" t="str">
            <v>√</v>
          </cell>
        </row>
        <row r="757">
          <cell r="AE757" t="str">
            <v>◇</v>
          </cell>
          <cell r="AF757" t="str">
            <v>√</v>
          </cell>
          <cell r="AG757" t="str">
            <v>√</v>
          </cell>
          <cell r="AH757" t="str">
            <v>√</v>
          </cell>
          <cell r="AI757" t="str">
            <v>√</v>
          </cell>
        </row>
        <row r="758">
          <cell r="E758" t="str">
            <v>加班</v>
          </cell>
        </row>
        <row r="759">
          <cell r="B759">
            <v>484</v>
          </cell>
          <cell r="C759" t="str">
            <v>CHAN LAKANA</v>
          </cell>
          <cell r="D759">
            <v>44130</v>
          </cell>
          <cell r="E759" t="str">
            <v>上午</v>
          </cell>
          <cell r="F759" t="str">
            <v>√</v>
          </cell>
          <cell r="G759" t="str">
            <v>√</v>
          </cell>
          <cell r="H759" t="str">
            <v>√</v>
          </cell>
        </row>
        <row r="759">
          <cell r="J759" t="str">
            <v>√</v>
          </cell>
          <cell r="K759" t="str">
            <v>√</v>
          </cell>
          <cell r="L759" t="str">
            <v>√</v>
          </cell>
          <cell r="M759" t="str">
            <v>√</v>
          </cell>
          <cell r="N759" t="str">
            <v>√</v>
          </cell>
          <cell r="O759" t="str">
            <v>√</v>
          </cell>
        </row>
        <row r="759">
          <cell r="Q759" t="str">
            <v>Δ</v>
          </cell>
          <cell r="R759" t="str">
            <v>√</v>
          </cell>
          <cell r="S759" t="str">
            <v>√</v>
          </cell>
          <cell r="T759" t="str">
            <v>√</v>
          </cell>
          <cell r="U759" t="str">
            <v>√</v>
          </cell>
          <cell r="V759" t="str">
            <v>◇</v>
          </cell>
        </row>
        <row r="759">
          <cell r="X759" t="str">
            <v>◇</v>
          </cell>
          <cell r="Y759" t="str">
            <v>√</v>
          </cell>
          <cell r="Z759" t="str">
            <v>√</v>
          </cell>
          <cell r="AA759" t="str">
            <v>√</v>
          </cell>
          <cell r="AB759" t="str">
            <v>√</v>
          </cell>
          <cell r="AC759" t="str">
            <v>√</v>
          </cell>
        </row>
        <row r="759">
          <cell r="AE759" t="str">
            <v>◇</v>
          </cell>
          <cell r="AF759" t="str">
            <v>√</v>
          </cell>
          <cell r="AG759" t="str">
            <v>√</v>
          </cell>
          <cell r="AH759" t="str">
            <v>√</v>
          </cell>
          <cell r="AI759" t="str">
            <v>√</v>
          </cell>
        </row>
        <row r="759">
          <cell r="AK759">
            <v>22</v>
          </cell>
          <cell r="AL759">
            <v>0</v>
          </cell>
          <cell r="AM759">
            <v>1</v>
          </cell>
          <cell r="AN759">
            <v>0</v>
          </cell>
          <cell r="AO759">
            <v>3</v>
          </cell>
        </row>
        <row r="760">
          <cell r="E760" t="str">
            <v>下午</v>
          </cell>
          <cell r="F760" t="str">
            <v>√</v>
          </cell>
          <cell r="G760" t="str">
            <v>√</v>
          </cell>
          <cell r="H760" t="str">
            <v>√</v>
          </cell>
        </row>
        <row r="760">
          <cell r="J760" t="str">
            <v>√</v>
          </cell>
          <cell r="K760" t="str">
            <v>√</v>
          </cell>
          <cell r="L760" t="str">
            <v>√</v>
          </cell>
          <cell r="M760" t="str">
            <v>√</v>
          </cell>
          <cell r="N760" t="str">
            <v>√</v>
          </cell>
          <cell r="O760" t="str">
            <v>√</v>
          </cell>
        </row>
        <row r="760">
          <cell r="Q760" t="str">
            <v>Δ</v>
          </cell>
          <cell r="R760" t="str">
            <v>√</v>
          </cell>
          <cell r="S760" t="str">
            <v>√</v>
          </cell>
          <cell r="T760" t="str">
            <v>√</v>
          </cell>
          <cell r="U760" t="str">
            <v>√</v>
          </cell>
          <cell r="V760" t="str">
            <v>◇</v>
          </cell>
        </row>
        <row r="760">
          <cell r="X760" t="str">
            <v>◇</v>
          </cell>
          <cell r="Y760" t="str">
            <v>√</v>
          </cell>
          <cell r="Z760" t="str">
            <v>√</v>
          </cell>
          <cell r="AA760" t="str">
            <v>√</v>
          </cell>
          <cell r="AB760" t="str">
            <v>√</v>
          </cell>
          <cell r="AC760" t="str">
            <v>√</v>
          </cell>
        </row>
        <row r="760">
          <cell r="AE760" t="str">
            <v>◇</v>
          </cell>
          <cell r="AF760" t="str">
            <v>√</v>
          </cell>
          <cell r="AG760" t="str">
            <v>√</v>
          </cell>
          <cell r="AH760" t="str">
            <v>√</v>
          </cell>
          <cell r="AI760" t="str">
            <v>√</v>
          </cell>
        </row>
        <row r="761">
          <cell r="E761" t="str">
            <v>加班</v>
          </cell>
        </row>
        <row r="762">
          <cell r="B762">
            <v>488</v>
          </cell>
          <cell r="C762" t="str">
            <v>VONG SARON</v>
          </cell>
          <cell r="D762">
            <v>44130</v>
          </cell>
          <cell r="E762" t="str">
            <v>上午</v>
          </cell>
          <cell r="F762" t="str">
            <v>√</v>
          </cell>
          <cell r="G762" t="str">
            <v>√</v>
          </cell>
          <cell r="H762" t="str">
            <v>√</v>
          </cell>
        </row>
        <row r="762">
          <cell r="J762" t="str">
            <v>√</v>
          </cell>
          <cell r="K762" t="str">
            <v>√</v>
          </cell>
          <cell r="L762" t="str">
            <v>√</v>
          </cell>
          <cell r="M762" t="str">
            <v>√</v>
          </cell>
          <cell r="N762" t="str">
            <v>√</v>
          </cell>
          <cell r="O762" t="str">
            <v>√</v>
          </cell>
        </row>
        <row r="762">
          <cell r="Q762" t="str">
            <v>√</v>
          </cell>
          <cell r="R762" t="str">
            <v>√</v>
          </cell>
          <cell r="S762" t="str">
            <v>√</v>
          </cell>
          <cell r="T762" t="str">
            <v>√</v>
          </cell>
          <cell r="U762" t="str">
            <v>√</v>
          </cell>
          <cell r="V762" t="str">
            <v>◇</v>
          </cell>
        </row>
        <row r="762">
          <cell r="X762" t="str">
            <v>◇</v>
          </cell>
          <cell r="Y762" t="str">
            <v>√</v>
          </cell>
          <cell r="Z762" t="str">
            <v>√</v>
          </cell>
          <cell r="AA762" t="str">
            <v>√</v>
          </cell>
          <cell r="AB762" t="str">
            <v>√</v>
          </cell>
          <cell r="AC762" t="str">
            <v>√</v>
          </cell>
        </row>
        <row r="762">
          <cell r="AE762" t="str">
            <v>◇</v>
          </cell>
          <cell r="AF762" t="str">
            <v>√</v>
          </cell>
          <cell r="AG762" t="str">
            <v>√</v>
          </cell>
          <cell r="AH762" t="str">
            <v>√</v>
          </cell>
          <cell r="AI762" t="str">
            <v>√</v>
          </cell>
        </row>
        <row r="762">
          <cell r="AK762">
            <v>23</v>
          </cell>
          <cell r="AL762">
            <v>0</v>
          </cell>
          <cell r="AM762">
            <v>0</v>
          </cell>
          <cell r="AN762">
            <v>0</v>
          </cell>
          <cell r="AO762">
            <v>3</v>
          </cell>
        </row>
        <row r="763">
          <cell r="E763" t="str">
            <v>下午</v>
          </cell>
          <cell r="F763" t="str">
            <v>√</v>
          </cell>
          <cell r="G763" t="str">
            <v>√</v>
          </cell>
          <cell r="H763" t="str">
            <v>√</v>
          </cell>
        </row>
        <row r="763">
          <cell r="J763" t="str">
            <v>√</v>
          </cell>
          <cell r="K763" t="str">
            <v>√</v>
          </cell>
          <cell r="L763" t="str">
            <v>√</v>
          </cell>
          <cell r="M763" t="str">
            <v>√</v>
          </cell>
          <cell r="N763" t="str">
            <v>√</v>
          </cell>
          <cell r="O763" t="str">
            <v>√</v>
          </cell>
        </row>
        <row r="763">
          <cell r="Q763" t="str">
            <v>√</v>
          </cell>
          <cell r="R763" t="str">
            <v>√</v>
          </cell>
          <cell r="S763" t="str">
            <v>√</v>
          </cell>
          <cell r="T763" t="str">
            <v>√</v>
          </cell>
          <cell r="U763" t="str">
            <v>√</v>
          </cell>
          <cell r="V763" t="str">
            <v>◇</v>
          </cell>
        </row>
        <row r="763">
          <cell r="X763" t="str">
            <v>◇</v>
          </cell>
          <cell r="Y763" t="str">
            <v>√</v>
          </cell>
          <cell r="Z763" t="str">
            <v>√</v>
          </cell>
          <cell r="AA763" t="str">
            <v>√</v>
          </cell>
          <cell r="AB763" t="str">
            <v>√</v>
          </cell>
          <cell r="AC763" t="str">
            <v>√</v>
          </cell>
        </row>
        <row r="763">
          <cell r="AE763" t="str">
            <v>◇</v>
          </cell>
          <cell r="AF763" t="str">
            <v>√</v>
          </cell>
          <cell r="AG763" t="str">
            <v>√</v>
          </cell>
          <cell r="AH763" t="str">
            <v>√</v>
          </cell>
          <cell r="AI763" t="str">
            <v>√</v>
          </cell>
        </row>
        <row r="764">
          <cell r="E764" t="str">
            <v>加班</v>
          </cell>
        </row>
        <row r="765">
          <cell r="B765">
            <v>549</v>
          </cell>
          <cell r="C765" t="str">
            <v>VAT THY</v>
          </cell>
          <cell r="D765">
            <v>44138</v>
          </cell>
          <cell r="E765" t="str">
            <v>上午</v>
          </cell>
          <cell r="F765" t="str">
            <v>√</v>
          </cell>
          <cell r="G765" t="str">
            <v>√</v>
          </cell>
          <cell r="H765" t="str">
            <v>√</v>
          </cell>
        </row>
        <row r="765">
          <cell r="J765" t="str">
            <v>√</v>
          </cell>
          <cell r="K765" t="str">
            <v>√</v>
          </cell>
          <cell r="L765" t="str">
            <v>√</v>
          </cell>
          <cell r="M765" t="str">
            <v>√</v>
          </cell>
          <cell r="N765" t="str">
            <v>√</v>
          </cell>
          <cell r="O765" t="str">
            <v>√</v>
          </cell>
        </row>
        <row r="765">
          <cell r="Q765" t="str">
            <v>√</v>
          </cell>
          <cell r="R765" t="str">
            <v>√</v>
          </cell>
          <cell r="S765" t="str">
            <v>√</v>
          </cell>
          <cell r="T765" t="str">
            <v>√</v>
          </cell>
          <cell r="U765" t="str">
            <v>√</v>
          </cell>
          <cell r="V765" t="str">
            <v>◇</v>
          </cell>
        </row>
        <row r="765">
          <cell r="X765" t="str">
            <v>◇</v>
          </cell>
          <cell r="Y765" t="str">
            <v>√</v>
          </cell>
          <cell r="Z765" t="str">
            <v>√</v>
          </cell>
          <cell r="AA765" t="str">
            <v>√</v>
          </cell>
          <cell r="AB765" t="str">
            <v>√</v>
          </cell>
          <cell r="AC765" t="str">
            <v>√</v>
          </cell>
        </row>
        <row r="765">
          <cell r="AE765" t="str">
            <v>◇</v>
          </cell>
          <cell r="AF765" t="str">
            <v>√</v>
          </cell>
          <cell r="AG765" t="str">
            <v>√</v>
          </cell>
          <cell r="AH765" t="str">
            <v>√</v>
          </cell>
          <cell r="AI765" t="str">
            <v>√</v>
          </cell>
        </row>
        <row r="765">
          <cell r="AK765">
            <v>23</v>
          </cell>
          <cell r="AL765">
            <v>0</v>
          </cell>
          <cell r="AM765">
            <v>0</v>
          </cell>
          <cell r="AN765">
            <v>0</v>
          </cell>
          <cell r="AO765">
            <v>3</v>
          </cell>
        </row>
        <row r="766">
          <cell r="E766" t="str">
            <v>下午</v>
          </cell>
          <cell r="F766" t="str">
            <v>√</v>
          </cell>
          <cell r="G766" t="str">
            <v>√</v>
          </cell>
          <cell r="H766" t="str">
            <v>√</v>
          </cell>
        </row>
        <row r="766">
          <cell r="J766" t="str">
            <v>√</v>
          </cell>
          <cell r="K766" t="str">
            <v>√</v>
          </cell>
          <cell r="L766" t="str">
            <v>√</v>
          </cell>
          <cell r="M766" t="str">
            <v>√</v>
          </cell>
          <cell r="N766" t="str">
            <v>√</v>
          </cell>
          <cell r="O766" t="str">
            <v>√</v>
          </cell>
        </row>
        <row r="766">
          <cell r="Q766" t="str">
            <v>√</v>
          </cell>
          <cell r="R766" t="str">
            <v>√</v>
          </cell>
          <cell r="S766" t="str">
            <v>√</v>
          </cell>
          <cell r="T766" t="str">
            <v>√</v>
          </cell>
          <cell r="U766" t="str">
            <v>√</v>
          </cell>
          <cell r="V766" t="str">
            <v>◇</v>
          </cell>
        </row>
        <row r="766">
          <cell r="X766" t="str">
            <v>◇</v>
          </cell>
          <cell r="Y766" t="str">
            <v>√</v>
          </cell>
          <cell r="Z766" t="str">
            <v>√</v>
          </cell>
          <cell r="AA766" t="str">
            <v>√</v>
          </cell>
          <cell r="AB766" t="str">
            <v>√</v>
          </cell>
          <cell r="AC766" t="str">
            <v>√</v>
          </cell>
        </row>
        <row r="766">
          <cell r="AE766" t="str">
            <v>◇</v>
          </cell>
          <cell r="AF766" t="str">
            <v>√</v>
          </cell>
          <cell r="AG766" t="str">
            <v>√</v>
          </cell>
          <cell r="AH766" t="str">
            <v>√</v>
          </cell>
          <cell r="AI766" t="str">
            <v>√</v>
          </cell>
        </row>
        <row r="767">
          <cell r="E767" t="str">
            <v>加班</v>
          </cell>
        </row>
        <row r="768">
          <cell r="B768">
            <v>586</v>
          </cell>
          <cell r="C768" t="str">
            <v>LAY DANY</v>
          </cell>
          <cell r="D768">
            <v>44154</v>
          </cell>
          <cell r="E768" t="str">
            <v>上午</v>
          </cell>
          <cell r="F768" t="str">
            <v>√</v>
          </cell>
          <cell r="G768" t="str">
            <v>√</v>
          </cell>
          <cell r="H768" t="str">
            <v>√</v>
          </cell>
        </row>
        <row r="768">
          <cell r="J768" t="str">
            <v>√</v>
          </cell>
          <cell r="K768" t="str">
            <v>√</v>
          </cell>
          <cell r="L768" t="str">
            <v>√</v>
          </cell>
          <cell r="M768" t="str">
            <v>√</v>
          </cell>
          <cell r="N768" t="str">
            <v>√</v>
          </cell>
          <cell r="O768" t="str">
            <v>√</v>
          </cell>
        </row>
        <row r="768">
          <cell r="Q768" t="str">
            <v>√</v>
          </cell>
          <cell r="R768" t="str">
            <v>√</v>
          </cell>
          <cell r="S768" t="str">
            <v>√</v>
          </cell>
          <cell r="T768" t="str">
            <v>√</v>
          </cell>
          <cell r="U768" t="str">
            <v>√</v>
          </cell>
          <cell r="V768" t="str">
            <v>◇</v>
          </cell>
        </row>
        <row r="768">
          <cell r="X768" t="str">
            <v>◇</v>
          </cell>
          <cell r="Y768" t="str">
            <v>√</v>
          </cell>
          <cell r="Z768" t="str">
            <v>√</v>
          </cell>
          <cell r="AA768" t="str">
            <v>√</v>
          </cell>
          <cell r="AB768" t="str">
            <v>√</v>
          </cell>
          <cell r="AC768" t="str">
            <v>√</v>
          </cell>
        </row>
        <row r="768">
          <cell r="AE768" t="str">
            <v>◇</v>
          </cell>
          <cell r="AF768" t="str">
            <v>√</v>
          </cell>
          <cell r="AG768" t="str">
            <v>√</v>
          </cell>
          <cell r="AH768" t="str">
            <v>√</v>
          </cell>
          <cell r="AI768" t="str">
            <v>√</v>
          </cell>
        </row>
        <row r="768">
          <cell r="AK768">
            <v>22.875</v>
          </cell>
          <cell r="AL768">
            <v>0</v>
          </cell>
          <cell r="AM768">
            <v>0.125</v>
          </cell>
          <cell r="AN768">
            <v>0</v>
          </cell>
          <cell r="AO768">
            <v>3</v>
          </cell>
        </row>
        <row r="769">
          <cell r="E769" t="str">
            <v>下午</v>
          </cell>
          <cell r="F769" t="str">
            <v>√</v>
          </cell>
          <cell r="G769" t="str">
            <v>√</v>
          </cell>
          <cell r="H769" t="str">
            <v>√</v>
          </cell>
        </row>
        <row r="769">
          <cell r="J769" t="str">
            <v>√</v>
          </cell>
          <cell r="K769" t="str">
            <v>√</v>
          </cell>
          <cell r="L769" t="str">
            <v>√</v>
          </cell>
          <cell r="M769" t="str">
            <v>√</v>
          </cell>
          <cell r="N769" t="str">
            <v>√</v>
          </cell>
        </row>
        <row r="769">
          <cell r="Q769" t="str">
            <v>√</v>
          </cell>
          <cell r="R769" t="str">
            <v>√</v>
          </cell>
          <cell r="S769" t="str">
            <v>√</v>
          </cell>
          <cell r="T769" t="str">
            <v>√</v>
          </cell>
          <cell r="U769" t="str">
            <v>√</v>
          </cell>
          <cell r="V769" t="str">
            <v>◇</v>
          </cell>
        </row>
        <row r="769">
          <cell r="X769" t="str">
            <v>◇</v>
          </cell>
          <cell r="Y769" t="str">
            <v>√</v>
          </cell>
          <cell r="Z769" t="str">
            <v>√</v>
          </cell>
          <cell r="AA769" t="str">
            <v>√</v>
          </cell>
          <cell r="AB769" t="str">
            <v>√</v>
          </cell>
          <cell r="AC769" t="str">
            <v>√</v>
          </cell>
        </row>
        <row r="769">
          <cell r="AE769" t="str">
            <v>◇</v>
          </cell>
          <cell r="AF769" t="str">
            <v>√</v>
          </cell>
          <cell r="AG769" t="str">
            <v>√</v>
          </cell>
          <cell r="AH769" t="str">
            <v>√</v>
          </cell>
          <cell r="AI769" t="str">
            <v>√</v>
          </cell>
        </row>
        <row r="770">
          <cell r="E770" t="str">
            <v>加班</v>
          </cell>
        </row>
        <row r="771">
          <cell r="B771">
            <v>610</v>
          </cell>
          <cell r="C771" t="str">
            <v>CHANN SOPHAL</v>
          </cell>
          <cell r="D771">
            <v>44166</v>
          </cell>
          <cell r="E771" t="str">
            <v>上午</v>
          </cell>
          <cell r="F771" t="str">
            <v>√</v>
          </cell>
          <cell r="G771" t="str">
            <v>√</v>
          </cell>
          <cell r="H771" t="str">
            <v>√</v>
          </cell>
        </row>
        <row r="771">
          <cell r="J771" t="str">
            <v>√</v>
          </cell>
          <cell r="K771" t="str">
            <v>√</v>
          </cell>
          <cell r="L771" t="str">
            <v>√</v>
          </cell>
          <cell r="M771" t="str">
            <v>√</v>
          </cell>
          <cell r="N771" t="str">
            <v>√</v>
          </cell>
          <cell r="O771" t="str">
            <v>√</v>
          </cell>
        </row>
        <row r="771">
          <cell r="Q771" t="str">
            <v>√</v>
          </cell>
          <cell r="R771" t="str">
            <v>√</v>
          </cell>
          <cell r="S771" t="str">
            <v>√</v>
          </cell>
          <cell r="T771" t="str">
            <v>√</v>
          </cell>
          <cell r="U771" t="str">
            <v>√</v>
          </cell>
          <cell r="V771" t="str">
            <v>◇</v>
          </cell>
        </row>
        <row r="771">
          <cell r="X771" t="str">
            <v>◇</v>
          </cell>
          <cell r="Y771" t="str">
            <v>√</v>
          </cell>
          <cell r="Z771" t="str">
            <v>√</v>
          </cell>
          <cell r="AA771" t="str">
            <v>√</v>
          </cell>
          <cell r="AB771" t="str">
            <v>√</v>
          </cell>
          <cell r="AC771" t="str">
            <v>√</v>
          </cell>
        </row>
        <row r="771">
          <cell r="AE771" t="str">
            <v>◇</v>
          </cell>
          <cell r="AF771" t="str">
            <v>√</v>
          </cell>
          <cell r="AG771" t="str">
            <v>√</v>
          </cell>
          <cell r="AH771" t="str">
            <v>√</v>
          </cell>
          <cell r="AI771" t="str">
            <v>√</v>
          </cell>
        </row>
        <row r="771">
          <cell r="AK771">
            <v>23</v>
          </cell>
          <cell r="AL771">
            <v>0</v>
          </cell>
          <cell r="AM771">
            <v>0</v>
          </cell>
          <cell r="AN771">
            <v>0</v>
          </cell>
          <cell r="AO771">
            <v>3</v>
          </cell>
        </row>
        <row r="772">
          <cell r="E772" t="str">
            <v>下午</v>
          </cell>
          <cell r="F772" t="str">
            <v>√</v>
          </cell>
          <cell r="G772" t="str">
            <v>√</v>
          </cell>
          <cell r="H772" t="str">
            <v>√</v>
          </cell>
        </row>
        <row r="772">
          <cell r="J772" t="str">
            <v>√</v>
          </cell>
          <cell r="K772" t="str">
            <v>√</v>
          </cell>
          <cell r="L772" t="str">
            <v>√</v>
          </cell>
          <cell r="M772" t="str">
            <v>√</v>
          </cell>
          <cell r="N772" t="str">
            <v>√</v>
          </cell>
          <cell r="O772" t="str">
            <v>√</v>
          </cell>
        </row>
        <row r="772">
          <cell r="Q772" t="str">
            <v>√</v>
          </cell>
          <cell r="R772" t="str">
            <v>√</v>
          </cell>
          <cell r="S772" t="str">
            <v>√</v>
          </cell>
          <cell r="T772" t="str">
            <v>√</v>
          </cell>
          <cell r="U772" t="str">
            <v>√</v>
          </cell>
          <cell r="V772" t="str">
            <v>◇</v>
          </cell>
        </row>
        <row r="772">
          <cell r="X772" t="str">
            <v>◇</v>
          </cell>
          <cell r="Y772" t="str">
            <v>√</v>
          </cell>
          <cell r="Z772" t="str">
            <v>√</v>
          </cell>
          <cell r="AA772" t="str">
            <v>√</v>
          </cell>
          <cell r="AB772" t="str">
            <v>√</v>
          </cell>
          <cell r="AC772" t="str">
            <v>√</v>
          </cell>
        </row>
        <row r="772">
          <cell r="AE772" t="str">
            <v>◇</v>
          </cell>
          <cell r="AF772" t="str">
            <v>√</v>
          </cell>
          <cell r="AG772" t="str">
            <v>√</v>
          </cell>
          <cell r="AH772" t="str">
            <v>√</v>
          </cell>
          <cell r="AI772" t="str">
            <v>√</v>
          </cell>
        </row>
        <row r="773">
          <cell r="E773" t="str">
            <v>加班</v>
          </cell>
        </row>
        <row r="774">
          <cell r="B774">
            <v>608</v>
          </cell>
          <cell r="C774" t="str">
            <v>PRUM CHAN</v>
          </cell>
          <cell r="D774">
            <v>44167</v>
          </cell>
          <cell r="E774" t="str">
            <v>上午</v>
          </cell>
          <cell r="F774" t="str">
            <v>√</v>
          </cell>
          <cell r="G774" t="str">
            <v>√</v>
          </cell>
          <cell r="H774" t="str">
            <v>√</v>
          </cell>
        </row>
        <row r="774">
          <cell r="J774" t="str">
            <v>√</v>
          </cell>
          <cell r="K774" t="str">
            <v>√</v>
          </cell>
          <cell r="L774" t="str">
            <v>√</v>
          </cell>
          <cell r="M774" t="str">
            <v>√</v>
          </cell>
          <cell r="N774" t="str">
            <v>√</v>
          </cell>
          <cell r="O774" t="str">
            <v>√</v>
          </cell>
        </row>
        <row r="774">
          <cell r="Q774" t="str">
            <v>√</v>
          </cell>
          <cell r="R774" t="str">
            <v>√</v>
          </cell>
          <cell r="S774" t="str">
            <v>√</v>
          </cell>
          <cell r="T774" t="str">
            <v>√</v>
          </cell>
          <cell r="U774" t="str">
            <v>√</v>
          </cell>
          <cell r="V774" t="str">
            <v>◇</v>
          </cell>
        </row>
        <row r="774">
          <cell r="X774" t="str">
            <v>◇</v>
          </cell>
          <cell r="Y774" t="str">
            <v>√</v>
          </cell>
          <cell r="Z774" t="str">
            <v>√</v>
          </cell>
          <cell r="AA774" t="str">
            <v>√</v>
          </cell>
          <cell r="AB774" t="str">
            <v>√</v>
          </cell>
          <cell r="AC774" t="str">
            <v>√</v>
          </cell>
        </row>
        <row r="774">
          <cell r="AE774" t="str">
            <v>◇</v>
          </cell>
          <cell r="AF774" t="str">
            <v>√</v>
          </cell>
          <cell r="AG774" t="str">
            <v>√</v>
          </cell>
          <cell r="AH774" t="str">
            <v>√</v>
          </cell>
          <cell r="AI774" t="str">
            <v>√</v>
          </cell>
        </row>
        <row r="774">
          <cell r="AK774">
            <v>23</v>
          </cell>
          <cell r="AL774">
            <v>0</v>
          </cell>
          <cell r="AM774">
            <v>0</v>
          </cell>
          <cell r="AN774">
            <v>0</v>
          </cell>
          <cell r="AO774">
            <v>3</v>
          </cell>
        </row>
        <row r="775">
          <cell r="E775" t="str">
            <v>下午</v>
          </cell>
          <cell r="F775" t="str">
            <v>√</v>
          </cell>
          <cell r="G775" t="str">
            <v>√</v>
          </cell>
          <cell r="H775" t="str">
            <v>√</v>
          </cell>
        </row>
        <row r="775">
          <cell r="J775" t="str">
            <v>√</v>
          </cell>
          <cell r="K775" t="str">
            <v>√</v>
          </cell>
          <cell r="L775" t="str">
            <v>√</v>
          </cell>
          <cell r="M775" t="str">
            <v>√</v>
          </cell>
          <cell r="N775" t="str">
            <v>√</v>
          </cell>
          <cell r="O775" t="str">
            <v>√</v>
          </cell>
        </row>
        <row r="775">
          <cell r="Q775" t="str">
            <v>√</v>
          </cell>
          <cell r="R775" t="str">
            <v>√</v>
          </cell>
          <cell r="S775" t="str">
            <v>√</v>
          </cell>
          <cell r="T775" t="str">
            <v>√</v>
          </cell>
          <cell r="U775" t="str">
            <v>√</v>
          </cell>
          <cell r="V775" t="str">
            <v>◇</v>
          </cell>
        </row>
        <row r="775">
          <cell r="X775" t="str">
            <v>◇</v>
          </cell>
          <cell r="Y775" t="str">
            <v>√</v>
          </cell>
          <cell r="Z775" t="str">
            <v>√</v>
          </cell>
          <cell r="AA775" t="str">
            <v>√</v>
          </cell>
          <cell r="AB775" t="str">
            <v>√</v>
          </cell>
          <cell r="AC775" t="str">
            <v>√</v>
          </cell>
        </row>
        <row r="775">
          <cell r="AE775" t="str">
            <v>◇</v>
          </cell>
          <cell r="AF775" t="str">
            <v>√</v>
          </cell>
          <cell r="AG775" t="str">
            <v>√</v>
          </cell>
          <cell r="AH775" t="str">
            <v>√</v>
          </cell>
          <cell r="AI775" t="str">
            <v>√</v>
          </cell>
        </row>
        <row r="776">
          <cell r="E776" t="str">
            <v>加班</v>
          </cell>
        </row>
        <row r="777">
          <cell r="B777">
            <v>430</v>
          </cell>
          <cell r="C777" t="str">
            <v>SUN SREYNA</v>
          </cell>
          <cell r="D777">
            <v>44123</v>
          </cell>
          <cell r="E777" t="str">
            <v>上午</v>
          </cell>
          <cell r="F777" t="str">
            <v>√</v>
          </cell>
          <cell r="G777" t="str">
            <v>√</v>
          </cell>
          <cell r="H777" t="str">
            <v>√</v>
          </cell>
        </row>
        <row r="777">
          <cell r="J777" t="str">
            <v>√</v>
          </cell>
          <cell r="K777" t="str">
            <v>√</v>
          </cell>
          <cell r="L777" t="str">
            <v>√</v>
          </cell>
          <cell r="M777" t="str">
            <v>√</v>
          </cell>
          <cell r="N777" t="str">
            <v>Δ</v>
          </cell>
          <cell r="O777" t="str">
            <v>√</v>
          </cell>
        </row>
        <row r="777">
          <cell r="Q777" t="str">
            <v>√</v>
          </cell>
          <cell r="R777" t="str">
            <v>2.②</v>
          </cell>
          <cell r="S777" t="str">
            <v>2.②</v>
          </cell>
          <cell r="T777" t="str">
            <v>2.②</v>
          </cell>
          <cell r="U777" t="str">
            <v>2.②</v>
          </cell>
          <cell r="V777" t="str">
            <v>2.②</v>
          </cell>
        </row>
        <row r="777">
          <cell r="X777" t="str">
            <v>2.②</v>
          </cell>
          <cell r="Y777" t="str">
            <v>2.②</v>
          </cell>
          <cell r="Z777" t="str">
            <v>2.②</v>
          </cell>
          <cell r="AA777" t="str">
            <v>2.②</v>
          </cell>
          <cell r="AB777" t="str">
            <v>2.②</v>
          </cell>
          <cell r="AC777" t="str">
            <v>2.②</v>
          </cell>
        </row>
        <row r="777">
          <cell r="AE777" t="str">
            <v>2.②</v>
          </cell>
          <cell r="AF777" t="str">
            <v>2.②</v>
          </cell>
          <cell r="AG777" t="str">
            <v>2.②</v>
          </cell>
          <cell r="AH777" t="str">
            <v>2.②</v>
          </cell>
          <cell r="AI777" t="str">
            <v>2.②</v>
          </cell>
        </row>
        <row r="777">
          <cell r="AK777">
            <v>8.5</v>
          </cell>
          <cell r="AL777">
            <v>0</v>
          </cell>
          <cell r="AM777">
            <v>1.5</v>
          </cell>
          <cell r="AN777">
            <v>0</v>
          </cell>
          <cell r="AO777">
            <v>0</v>
          </cell>
        </row>
        <row r="778">
          <cell r="E778" t="str">
            <v>下午</v>
          </cell>
          <cell r="F778" t="str">
            <v>√</v>
          </cell>
          <cell r="G778" t="str">
            <v>√</v>
          </cell>
          <cell r="H778" t="str">
            <v>√</v>
          </cell>
        </row>
        <row r="778">
          <cell r="J778" t="str">
            <v>√</v>
          </cell>
          <cell r="K778" t="str">
            <v>√</v>
          </cell>
          <cell r="L778" t="str">
            <v>Δ</v>
          </cell>
          <cell r="M778" t="str">
            <v>√</v>
          </cell>
          <cell r="N778" t="str">
            <v>Δ</v>
          </cell>
          <cell r="O778" t="str">
            <v>√</v>
          </cell>
        </row>
        <row r="778">
          <cell r="Q778" t="str">
            <v>√</v>
          </cell>
          <cell r="R778" t="str">
            <v>2.②</v>
          </cell>
          <cell r="S778" t="str">
            <v>2.②</v>
          </cell>
          <cell r="T778" t="str">
            <v>2.②</v>
          </cell>
          <cell r="U778" t="str">
            <v>2.②</v>
          </cell>
          <cell r="V778" t="str">
            <v>2.②</v>
          </cell>
        </row>
        <row r="778">
          <cell r="X778" t="str">
            <v>2.②</v>
          </cell>
          <cell r="Y778" t="str">
            <v>2.②</v>
          </cell>
          <cell r="Z778" t="str">
            <v>2.②</v>
          </cell>
          <cell r="AA778" t="str">
            <v>2.②</v>
          </cell>
          <cell r="AB778" t="str">
            <v>2.②</v>
          </cell>
          <cell r="AC778" t="str">
            <v>2.②</v>
          </cell>
        </row>
        <row r="778">
          <cell r="AE778" t="str">
            <v>2.②</v>
          </cell>
          <cell r="AF778" t="str">
            <v>2.②</v>
          </cell>
          <cell r="AG778" t="str">
            <v>2.②</v>
          </cell>
          <cell r="AH778" t="str">
            <v>2.②</v>
          </cell>
          <cell r="AI778" t="str">
            <v>2.②</v>
          </cell>
        </row>
        <row r="779">
          <cell r="E779" t="str">
            <v>加班</v>
          </cell>
        </row>
        <row r="780">
          <cell r="B780">
            <v>433</v>
          </cell>
          <cell r="C780" t="str">
            <v>SREY REAKSMEY</v>
          </cell>
          <cell r="D780">
            <v>44123</v>
          </cell>
          <cell r="E780" t="str">
            <v>上午</v>
          </cell>
          <cell r="F780" t="str">
            <v>√</v>
          </cell>
          <cell r="G780" t="str">
            <v>√</v>
          </cell>
          <cell r="H780" t="str">
            <v>√</v>
          </cell>
        </row>
        <row r="780">
          <cell r="J780" t="str">
            <v>√</v>
          </cell>
          <cell r="K780" t="str">
            <v>√</v>
          </cell>
          <cell r="L780" t="str">
            <v>√</v>
          </cell>
          <cell r="M780" t="str">
            <v>√</v>
          </cell>
          <cell r="N780" t="str">
            <v>√</v>
          </cell>
          <cell r="O780" t="str">
            <v>√</v>
          </cell>
        </row>
        <row r="780">
          <cell r="Q780" t="str">
            <v>√</v>
          </cell>
          <cell r="R780" t="str">
            <v>√</v>
          </cell>
          <cell r="S780" t="str">
            <v>√</v>
          </cell>
          <cell r="T780" t="str">
            <v>√</v>
          </cell>
          <cell r="U780" t="str">
            <v>√</v>
          </cell>
          <cell r="V780" t="str">
            <v>◇</v>
          </cell>
        </row>
        <row r="780">
          <cell r="X780" t="str">
            <v>◇</v>
          </cell>
          <cell r="Y780" t="str">
            <v>√</v>
          </cell>
          <cell r="Z780" t="str">
            <v>√</v>
          </cell>
          <cell r="AA780" t="str">
            <v>√</v>
          </cell>
          <cell r="AB780" t="str">
            <v>√</v>
          </cell>
          <cell r="AC780" t="str">
            <v>√</v>
          </cell>
        </row>
        <row r="780">
          <cell r="AE780" t="str">
            <v>◇</v>
          </cell>
          <cell r="AF780" t="str">
            <v>√</v>
          </cell>
          <cell r="AG780" t="str">
            <v>√</v>
          </cell>
          <cell r="AH780" t="str">
            <v>√</v>
          </cell>
          <cell r="AI780" t="str">
            <v>√</v>
          </cell>
        </row>
        <row r="780">
          <cell r="AK780">
            <v>23</v>
          </cell>
          <cell r="AL780">
            <v>0</v>
          </cell>
          <cell r="AM780">
            <v>0</v>
          </cell>
          <cell r="AN780">
            <v>0</v>
          </cell>
          <cell r="AO780">
            <v>3</v>
          </cell>
        </row>
        <row r="781">
          <cell r="E781" t="str">
            <v>下午</v>
          </cell>
          <cell r="F781" t="str">
            <v>√</v>
          </cell>
          <cell r="G781" t="str">
            <v>√</v>
          </cell>
          <cell r="H781" t="str">
            <v>√</v>
          </cell>
        </row>
        <row r="781">
          <cell r="J781" t="str">
            <v>√</v>
          </cell>
          <cell r="K781" t="str">
            <v>√</v>
          </cell>
          <cell r="L781" t="str">
            <v>√</v>
          </cell>
          <cell r="M781" t="str">
            <v>√</v>
          </cell>
          <cell r="N781" t="str">
            <v>√</v>
          </cell>
          <cell r="O781" t="str">
            <v>√</v>
          </cell>
        </row>
        <row r="781">
          <cell r="Q781" t="str">
            <v>√</v>
          </cell>
          <cell r="R781" t="str">
            <v>√</v>
          </cell>
          <cell r="S781" t="str">
            <v>√</v>
          </cell>
          <cell r="T781" t="str">
            <v>√</v>
          </cell>
          <cell r="U781" t="str">
            <v>√</v>
          </cell>
          <cell r="V781" t="str">
            <v>◇</v>
          </cell>
        </row>
        <row r="781">
          <cell r="X781" t="str">
            <v>◇</v>
          </cell>
          <cell r="Y781" t="str">
            <v>√</v>
          </cell>
          <cell r="Z781" t="str">
            <v>√</v>
          </cell>
          <cell r="AA781" t="str">
            <v>√</v>
          </cell>
          <cell r="AB781" t="str">
            <v>√</v>
          </cell>
          <cell r="AC781" t="str">
            <v>√</v>
          </cell>
        </row>
        <row r="781">
          <cell r="AE781" t="str">
            <v>◇</v>
          </cell>
          <cell r="AF781" t="str">
            <v>√</v>
          </cell>
          <cell r="AG781" t="str">
            <v>√</v>
          </cell>
          <cell r="AH781" t="str">
            <v>√</v>
          </cell>
          <cell r="AI781" t="str">
            <v>√</v>
          </cell>
        </row>
        <row r="782">
          <cell r="E782" t="str">
            <v>加班</v>
          </cell>
        </row>
        <row r="783">
          <cell r="B783">
            <v>614</v>
          </cell>
          <cell r="C783" t="str">
            <v>SMONG MORNOREA</v>
          </cell>
          <cell r="D783">
            <v>44169</v>
          </cell>
          <cell r="E783" t="str">
            <v>上午</v>
          </cell>
          <cell r="F783" t="str">
            <v>√</v>
          </cell>
          <cell r="G783" t="str">
            <v>√</v>
          </cell>
          <cell r="H783" t="str">
            <v>√</v>
          </cell>
        </row>
        <row r="783">
          <cell r="J783" t="str">
            <v>√</v>
          </cell>
          <cell r="K783" t="str">
            <v>√</v>
          </cell>
          <cell r="L783" t="str">
            <v>√</v>
          </cell>
          <cell r="M783" t="str">
            <v>√</v>
          </cell>
          <cell r="N783" t="str">
            <v>√</v>
          </cell>
          <cell r="O783" t="str">
            <v>√</v>
          </cell>
        </row>
        <row r="783">
          <cell r="Q783" t="str">
            <v>√</v>
          </cell>
          <cell r="R783" t="str">
            <v>√</v>
          </cell>
          <cell r="S783" t="str">
            <v>√</v>
          </cell>
          <cell r="T783" t="str">
            <v>√</v>
          </cell>
          <cell r="U783" t="str">
            <v>√</v>
          </cell>
          <cell r="V783" t="str">
            <v>◇</v>
          </cell>
        </row>
        <row r="783">
          <cell r="X783" t="str">
            <v>◇</v>
          </cell>
          <cell r="Y783" t="str">
            <v>√</v>
          </cell>
          <cell r="Z783" t="str">
            <v>√</v>
          </cell>
          <cell r="AA783" t="str">
            <v>√</v>
          </cell>
          <cell r="AB783" t="str">
            <v>√</v>
          </cell>
          <cell r="AC783" t="str">
            <v>√</v>
          </cell>
        </row>
        <row r="783">
          <cell r="AE783" t="str">
            <v>◇</v>
          </cell>
          <cell r="AF783" t="str">
            <v>√</v>
          </cell>
          <cell r="AG783" t="str">
            <v>√</v>
          </cell>
          <cell r="AH783" t="str">
            <v>√</v>
          </cell>
          <cell r="AI783" t="str">
            <v>√</v>
          </cell>
        </row>
        <row r="783">
          <cell r="AK783">
            <v>23</v>
          </cell>
          <cell r="AL783">
            <v>0</v>
          </cell>
          <cell r="AM783">
            <v>0</v>
          </cell>
          <cell r="AN783">
            <v>0</v>
          </cell>
          <cell r="AO783">
            <v>3</v>
          </cell>
        </row>
        <row r="784">
          <cell r="E784" t="str">
            <v>下午</v>
          </cell>
          <cell r="F784" t="str">
            <v>√</v>
          </cell>
          <cell r="G784" t="str">
            <v>√</v>
          </cell>
          <cell r="H784" t="str">
            <v>√</v>
          </cell>
        </row>
        <row r="784">
          <cell r="J784" t="str">
            <v>√</v>
          </cell>
          <cell r="K784" t="str">
            <v>√</v>
          </cell>
          <cell r="L784" t="str">
            <v>√</v>
          </cell>
          <cell r="M784" t="str">
            <v>√</v>
          </cell>
          <cell r="N784" t="str">
            <v>√</v>
          </cell>
          <cell r="O784" t="str">
            <v>√</v>
          </cell>
        </row>
        <row r="784">
          <cell r="Q784" t="str">
            <v>√</v>
          </cell>
          <cell r="R784" t="str">
            <v>√</v>
          </cell>
          <cell r="S784" t="str">
            <v>√</v>
          </cell>
          <cell r="T784" t="str">
            <v>√</v>
          </cell>
          <cell r="U784" t="str">
            <v>√</v>
          </cell>
          <cell r="V784" t="str">
            <v>◇</v>
          </cell>
        </row>
        <row r="784">
          <cell r="X784" t="str">
            <v>◇</v>
          </cell>
          <cell r="Y784" t="str">
            <v>√</v>
          </cell>
          <cell r="Z784" t="str">
            <v>√</v>
          </cell>
          <cell r="AA784" t="str">
            <v>√</v>
          </cell>
          <cell r="AB784" t="str">
            <v>√</v>
          </cell>
          <cell r="AC784" t="str">
            <v>√</v>
          </cell>
        </row>
        <row r="784">
          <cell r="AE784" t="str">
            <v>◇</v>
          </cell>
          <cell r="AF784" t="str">
            <v>√</v>
          </cell>
          <cell r="AG784" t="str">
            <v>√</v>
          </cell>
          <cell r="AH784" t="str">
            <v>√</v>
          </cell>
          <cell r="AI784" t="str">
            <v>√</v>
          </cell>
        </row>
        <row r="785">
          <cell r="E785" t="str">
            <v>加班</v>
          </cell>
        </row>
        <row r="786">
          <cell r="B786">
            <v>615</v>
          </cell>
          <cell r="C786" t="str">
            <v>BO THIDA</v>
          </cell>
          <cell r="D786">
            <v>44169</v>
          </cell>
          <cell r="E786" t="str">
            <v>上午</v>
          </cell>
          <cell r="F786" t="str">
            <v>√</v>
          </cell>
          <cell r="G786" t="str">
            <v>√</v>
          </cell>
          <cell r="H786" t="str">
            <v>√</v>
          </cell>
        </row>
        <row r="786">
          <cell r="J786" t="str">
            <v>√</v>
          </cell>
          <cell r="K786" t="str">
            <v>√</v>
          </cell>
          <cell r="L786" t="str">
            <v>√</v>
          </cell>
          <cell r="M786" t="str">
            <v>√</v>
          </cell>
          <cell r="N786" t="str">
            <v>√</v>
          </cell>
          <cell r="O786" t="str">
            <v>√</v>
          </cell>
        </row>
        <row r="786">
          <cell r="Q786" t="str">
            <v>√</v>
          </cell>
          <cell r="R786" t="str">
            <v>√</v>
          </cell>
          <cell r="S786" t="str">
            <v>√</v>
          </cell>
          <cell r="T786" t="str">
            <v>√</v>
          </cell>
          <cell r="U786" t="str">
            <v>√</v>
          </cell>
          <cell r="V786" t="str">
            <v>◇</v>
          </cell>
        </row>
        <row r="786">
          <cell r="X786" t="str">
            <v>◇</v>
          </cell>
          <cell r="Y786" t="str">
            <v>√</v>
          </cell>
          <cell r="Z786" t="str">
            <v>√</v>
          </cell>
          <cell r="AA786" t="str">
            <v>√</v>
          </cell>
          <cell r="AB786" t="str">
            <v>√</v>
          </cell>
          <cell r="AC786" t="str">
            <v>√</v>
          </cell>
        </row>
        <row r="786">
          <cell r="AE786" t="str">
            <v>◇</v>
          </cell>
          <cell r="AF786" t="str">
            <v>√</v>
          </cell>
          <cell r="AG786" t="str">
            <v>√</v>
          </cell>
          <cell r="AH786" t="str">
            <v>√</v>
          </cell>
          <cell r="AI786" t="str">
            <v>√</v>
          </cell>
        </row>
        <row r="786">
          <cell r="AK786">
            <v>22.5</v>
          </cell>
          <cell r="AL786">
            <v>0</v>
          </cell>
          <cell r="AM786">
            <v>0</v>
          </cell>
          <cell r="AN786">
            <v>0</v>
          </cell>
          <cell r="AO786">
            <v>3.5</v>
          </cell>
        </row>
        <row r="787">
          <cell r="E787" t="str">
            <v>下午</v>
          </cell>
          <cell r="F787" t="str">
            <v>√</v>
          </cell>
          <cell r="G787" t="str">
            <v>√</v>
          </cell>
          <cell r="H787" t="str">
            <v>√</v>
          </cell>
        </row>
        <row r="787">
          <cell r="J787" t="str">
            <v>√</v>
          </cell>
          <cell r="K787" t="str">
            <v>√</v>
          </cell>
          <cell r="L787" t="str">
            <v>√</v>
          </cell>
          <cell r="M787" t="str">
            <v>√</v>
          </cell>
          <cell r="N787" t="str">
            <v>√</v>
          </cell>
          <cell r="O787" t="str">
            <v>√</v>
          </cell>
        </row>
        <row r="787">
          <cell r="Q787" t="str">
            <v>√</v>
          </cell>
          <cell r="R787" t="str">
            <v>√</v>
          </cell>
          <cell r="S787" t="str">
            <v>◇</v>
          </cell>
          <cell r="T787" t="str">
            <v>√</v>
          </cell>
          <cell r="U787" t="str">
            <v>√</v>
          </cell>
          <cell r="V787" t="str">
            <v>◇</v>
          </cell>
        </row>
        <row r="787">
          <cell r="X787" t="str">
            <v>◇</v>
          </cell>
          <cell r="Y787" t="str">
            <v>√</v>
          </cell>
          <cell r="Z787" t="str">
            <v>√</v>
          </cell>
          <cell r="AA787" t="str">
            <v>√</v>
          </cell>
          <cell r="AB787" t="str">
            <v>√</v>
          </cell>
          <cell r="AC787" t="str">
            <v>√</v>
          </cell>
        </row>
        <row r="787">
          <cell r="AE787" t="str">
            <v>◇</v>
          </cell>
          <cell r="AF787" t="str">
            <v>√</v>
          </cell>
          <cell r="AG787" t="str">
            <v>√</v>
          </cell>
          <cell r="AH787" t="str">
            <v>√</v>
          </cell>
          <cell r="AI787" t="str">
            <v>√</v>
          </cell>
        </row>
        <row r="788">
          <cell r="E788" t="str">
            <v>加班</v>
          </cell>
        </row>
        <row r="789">
          <cell r="B789">
            <v>639</v>
          </cell>
          <cell r="C789" t="str">
            <v>KHVAI SOPHEAP</v>
          </cell>
          <cell r="D789">
            <v>44186</v>
          </cell>
          <cell r="E789" t="str">
            <v>上午</v>
          </cell>
          <cell r="F789" t="str">
            <v>√</v>
          </cell>
          <cell r="G789" t="str">
            <v>√</v>
          </cell>
          <cell r="H789" t="str">
            <v>√</v>
          </cell>
        </row>
        <row r="789">
          <cell r="J789" t="str">
            <v>√</v>
          </cell>
          <cell r="K789" t="str">
            <v>√</v>
          </cell>
          <cell r="L789" t="str">
            <v>√</v>
          </cell>
          <cell r="M789" t="str">
            <v>√</v>
          </cell>
          <cell r="N789" t="str">
            <v>√</v>
          </cell>
          <cell r="O789" t="str">
            <v>√</v>
          </cell>
        </row>
        <row r="789">
          <cell r="Q789" t="str">
            <v>√</v>
          </cell>
          <cell r="R789" t="str">
            <v>√</v>
          </cell>
          <cell r="S789" t="str">
            <v>√</v>
          </cell>
          <cell r="T789" t="str">
            <v>√</v>
          </cell>
          <cell r="U789" t="str">
            <v>√</v>
          </cell>
          <cell r="V789" t="str">
            <v>◇</v>
          </cell>
        </row>
        <row r="789">
          <cell r="X789" t="str">
            <v>◇</v>
          </cell>
          <cell r="Y789" t="str">
            <v>√</v>
          </cell>
          <cell r="Z789" t="str">
            <v>√</v>
          </cell>
          <cell r="AA789" t="str">
            <v>√</v>
          </cell>
          <cell r="AB789" t="str">
            <v>√</v>
          </cell>
          <cell r="AC789" t="str">
            <v>√</v>
          </cell>
        </row>
        <row r="789">
          <cell r="AE789" t="str">
            <v>◇</v>
          </cell>
          <cell r="AF789" t="str">
            <v>√</v>
          </cell>
          <cell r="AG789" t="str">
            <v>√</v>
          </cell>
          <cell r="AH789" t="str">
            <v>√</v>
          </cell>
          <cell r="AI789" t="str">
            <v>√</v>
          </cell>
        </row>
        <row r="789">
          <cell r="AK789">
            <v>23</v>
          </cell>
          <cell r="AL789">
            <v>0</v>
          </cell>
          <cell r="AM789">
            <v>0</v>
          </cell>
          <cell r="AN789">
            <v>0</v>
          </cell>
          <cell r="AO789">
            <v>3</v>
          </cell>
        </row>
        <row r="790">
          <cell r="E790" t="str">
            <v>下午</v>
          </cell>
          <cell r="F790" t="str">
            <v>√</v>
          </cell>
          <cell r="G790" t="str">
            <v>√</v>
          </cell>
          <cell r="H790" t="str">
            <v>√</v>
          </cell>
        </row>
        <row r="790">
          <cell r="J790" t="str">
            <v>√</v>
          </cell>
          <cell r="K790" t="str">
            <v>√</v>
          </cell>
          <cell r="L790" t="str">
            <v>√</v>
          </cell>
          <cell r="M790" t="str">
            <v>√</v>
          </cell>
          <cell r="N790" t="str">
            <v>√</v>
          </cell>
          <cell r="O790" t="str">
            <v>√</v>
          </cell>
        </row>
        <row r="790">
          <cell r="Q790" t="str">
            <v>√</v>
          </cell>
          <cell r="R790" t="str">
            <v>√</v>
          </cell>
          <cell r="S790" t="str">
            <v>√</v>
          </cell>
          <cell r="T790" t="str">
            <v>√</v>
          </cell>
          <cell r="U790" t="str">
            <v>√</v>
          </cell>
          <cell r="V790" t="str">
            <v>◇</v>
          </cell>
        </row>
        <row r="790">
          <cell r="X790" t="str">
            <v>◇</v>
          </cell>
          <cell r="Y790" t="str">
            <v>√</v>
          </cell>
          <cell r="Z790" t="str">
            <v>√</v>
          </cell>
          <cell r="AA790" t="str">
            <v>√</v>
          </cell>
          <cell r="AB790" t="str">
            <v>√</v>
          </cell>
          <cell r="AC790" t="str">
            <v>√</v>
          </cell>
        </row>
        <row r="790">
          <cell r="AE790" t="str">
            <v>◇</v>
          </cell>
          <cell r="AF790" t="str">
            <v>√</v>
          </cell>
          <cell r="AG790" t="str">
            <v>√</v>
          </cell>
          <cell r="AH790" t="str">
            <v>√</v>
          </cell>
          <cell r="AI790" t="str">
            <v>√</v>
          </cell>
        </row>
        <row r="791">
          <cell r="E791" t="str">
            <v>加班</v>
          </cell>
        </row>
        <row r="792">
          <cell r="B792">
            <v>655</v>
          </cell>
          <cell r="C792" t="str">
            <v>MAO SET</v>
          </cell>
          <cell r="D792">
            <v>44187</v>
          </cell>
          <cell r="E792" t="str">
            <v>上午</v>
          </cell>
          <cell r="F792" t="str">
            <v>√</v>
          </cell>
          <cell r="G792" t="str">
            <v>√</v>
          </cell>
          <cell r="H792" t="str">
            <v>√</v>
          </cell>
        </row>
        <row r="792">
          <cell r="J792" t="str">
            <v>√</v>
          </cell>
          <cell r="K792" t="str">
            <v>√</v>
          </cell>
          <cell r="L792" t="str">
            <v>√</v>
          </cell>
          <cell r="M792" t="str">
            <v>√</v>
          </cell>
          <cell r="N792" t="str">
            <v>√</v>
          </cell>
          <cell r="O792" t="str">
            <v>√</v>
          </cell>
        </row>
        <row r="792">
          <cell r="Q792" t="str">
            <v>√</v>
          </cell>
          <cell r="R792" t="str">
            <v>√</v>
          </cell>
          <cell r="S792" t="str">
            <v>√</v>
          </cell>
          <cell r="T792" t="str">
            <v>√</v>
          </cell>
          <cell r="U792" t="str">
            <v>√</v>
          </cell>
          <cell r="V792" t="str">
            <v>◇</v>
          </cell>
        </row>
        <row r="792">
          <cell r="X792" t="str">
            <v>◇</v>
          </cell>
          <cell r="Y792" t="str">
            <v>√</v>
          </cell>
          <cell r="Z792" t="str">
            <v>√</v>
          </cell>
          <cell r="AA792" t="str">
            <v>√</v>
          </cell>
          <cell r="AB792" t="str">
            <v>√</v>
          </cell>
          <cell r="AC792" t="str">
            <v>√</v>
          </cell>
        </row>
        <row r="792">
          <cell r="AE792" t="str">
            <v>◇</v>
          </cell>
          <cell r="AF792" t="str">
            <v>√</v>
          </cell>
          <cell r="AG792" t="str">
            <v>√</v>
          </cell>
          <cell r="AH792" t="str">
            <v>√</v>
          </cell>
          <cell r="AI792" t="str">
            <v>√</v>
          </cell>
        </row>
        <row r="792">
          <cell r="AK792">
            <v>23</v>
          </cell>
          <cell r="AL792">
            <v>0</v>
          </cell>
          <cell r="AM792">
            <v>0</v>
          </cell>
          <cell r="AN792">
            <v>0</v>
          </cell>
          <cell r="AO792">
            <v>3</v>
          </cell>
        </row>
        <row r="793">
          <cell r="E793" t="str">
            <v>下午</v>
          </cell>
          <cell r="F793" t="str">
            <v>√</v>
          </cell>
          <cell r="G793" t="str">
            <v>√</v>
          </cell>
          <cell r="H793" t="str">
            <v>√</v>
          </cell>
        </row>
        <row r="793">
          <cell r="J793" t="str">
            <v>√</v>
          </cell>
          <cell r="K793" t="str">
            <v>√</v>
          </cell>
          <cell r="L793" t="str">
            <v>√</v>
          </cell>
          <cell r="M793" t="str">
            <v>√</v>
          </cell>
          <cell r="N793" t="str">
            <v>√</v>
          </cell>
          <cell r="O793" t="str">
            <v>√</v>
          </cell>
        </row>
        <row r="793">
          <cell r="Q793" t="str">
            <v>√</v>
          </cell>
          <cell r="R793" t="str">
            <v>√</v>
          </cell>
          <cell r="S793" t="str">
            <v>√</v>
          </cell>
          <cell r="T793" t="str">
            <v>√</v>
          </cell>
          <cell r="U793" t="str">
            <v>√</v>
          </cell>
          <cell r="V793" t="str">
            <v>◇</v>
          </cell>
        </row>
        <row r="793">
          <cell r="X793" t="str">
            <v>◇</v>
          </cell>
          <cell r="Y793" t="str">
            <v>√</v>
          </cell>
          <cell r="Z793" t="str">
            <v>√</v>
          </cell>
          <cell r="AA793" t="str">
            <v>√</v>
          </cell>
          <cell r="AB793" t="str">
            <v>√</v>
          </cell>
          <cell r="AC793" t="str">
            <v>√</v>
          </cell>
        </row>
        <row r="793">
          <cell r="AE793" t="str">
            <v>◇</v>
          </cell>
          <cell r="AF793" t="str">
            <v>√</v>
          </cell>
          <cell r="AG793" t="str">
            <v>√</v>
          </cell>
          <cell r="AH793" t="str">
            <v>√</v>
          </cell>
          <cell r="AI793" t="str">
            <v>√</v>
          </cell>
        </row>
        <row r="794">
          <cell r="E794" t="str">
            <v>加班</v>
          </cell>
        </row>
        <row r="795">
          <cell r="B795">
            <v>658</v>
          </cell>
          <cell r="C795" t="str">
            <v>POV NEANG</v>
          </cell>
          <cell r="D795">
            <v>44187</v>
          </cell>
          <cell r="E795" t="str">
            <v>上午</v>
          </cell>
          <cell r="F795" t="str">
            <v>√</v>
          </cell>
          <cell r="G795" t="str">
            <v>√</v>
          </cell>
          <cell r="H795" t="str">
            <v>√</v>
          </cell>
        </row>
        <row r="795">
          <cell r="J795" t="str">
            <v>√</v>
          </cell>
          <cell r="K795" t="str">
            <v>√</v>
          </cell>
          <cell r="L795" t="str">
            <v>√</v>
          </cell>
          <cell r="M795" t="str">
            <v>√</v>
          </cell>
          <cell r="N795" t="str">
            <v>√</v>
          </cell>
          <cell r="O795" t="str">
            <v>√</v>
          </cell>
        </row>
        <row r="795">
          <cell r="Q795" t="str">
            <v>√</v>
          </cell>
          <cell r="R795" t="str">
            <v>√</v>
          </cell>
          <cell r="S795" t="str">
            <v>√</v>
          </cell>
          <cell r="T795" t="str">
            <v>√</v>
          </cell>
          <cell r="U795" t="str">
            <v>√</v>
          </cell>
          <cell r="V795" t="str">
            <v>◇</v>
          </cell>
        </row>
        <row r="795">
          <cell r="X795" t="str">
            <v>◇</v>
          </cell>
          <cell r="Y795" t="str">
            <v>√</v>
          </cell>
          <cell r="Z795" t="str">
            <v>√</v>
          </cell>
          <cell r="AA795" t="str">
            <v>√</v>
          </cell>
          <cell r="AB795" t="str">
            <v>√</v>
          </cell>
          <cell r="AC795" t="str">
            <v>√</v>
          </cell>
        </row>
        <row r="795">
          <cell r="AE795" t="str">
            <v>◇</v>
          </cell>
          <cell r="AF795" t="str">
            <v>√</v>
          </cell>
          <cell r="AG795" t="str">
            <v>√</v>
          </cell>
          <cell r="AH795" t="str">
            <v>√</v>
          </cell>
          <cell r="AI795" t="str">
            <v>√</v>
          </cell>
        </row>
        <row r="795">
          <cell r="AK795">
            <v>23</v>
          </cell>
          <cell r="AL795">
            <v>0</v>
          </cell>
          <cell r="AM795">
            <v>0</v>
          </cell>
          <cell r="AN795">
            <v>0</v>
          </cell>
          <cell r="AO795">
            <v>3</v>
          </cell>
        </row>
        <row r="796">
          <cell r="E796" t="str">
            <v>下午</v>
          </cell>
          <cell r="F796" t="str">
            <v>√</v>
          </cell>
          <cell r="G796" t="str">
            <v>√</v>
          </cell>
          <cell r="H796" t="str">
            <v>√</v>
          </cell>
        </row>
        <row r="796">
          <cell r="J796" t="str">
            <v>√</v>
          </cell>
          <cell r="K796" t="str">
            <v>√</v>
          </cell>
          <cell r="L796" t="str">
            <v>√</v>
          </cell>
          <cell r="M796" t="str">
            <v>√</v>
          </cell>
          <cell r="N796" t="str">
            <v>√</v>
          </cell>
          <cell r="O796" t="str">
            <v>√</v>
          </cell>
        </row>
        <row r="796">
          <cell r="Q796" t="str">
            <v>√</v>
          </cell>
          <cell r="R796" t="str">
            <v>√</v>
          </cell>
          <cell r="S796" t="str">
            <v>√</v>
          </cell>
          <cell r="T796" t="str">
            <v>√</v>
          </cell>
          <cell r="U796" t="str">
            <v>√</v>
          </cell>
          <cell r="V796" t="str">
            <v>◇</v>
          </cell>
        </row>
        <row r="796">
          <cell r="X796" t="str">
            <v>◇</v>
          </cell>
          <cell r="Y796" t="str">
            <v>√</v>
          </cell>
          <cell r="Z796" t="str">
            <v>√</v>
          </cell>
          <cell r="AA796" t="str">
            <v>√</v>
          </cell>
          <cell r="AB796" t="str">
            <v>√</v>
          </cell>
          <cell r="AC796" t="str">
            <v>√</v>
          </cell>
        </row>
        <row r="796">
          <cell r="AE796" t="str">
            <v>◇</v>
          </cell>
          <cell r="AF796" t="str">
            <v>√</v>
          </cell>
          <cell r="AG796" t="str">
            <v>√</v>
          </cell>
          <cell r="AH796" t="str">
            <v>√</v>
          </cell>
          <cell r="AI796" t="str">
            <v>√</v>
          </cell>
        </row>
        <row r="797">
          <cell r="E797" t="str">
            <v>加班</v>
          </cell>
        </row>
        <row r="798">
          <cell r="B798">
            <v>654</v>
          </cell>
          <cell r="C798" t="str">
            <v>VUT KANHA</v>
          </cell>
          <cell r="D798">
            <v>44187</v>
          </cell>
          <cell r="E798" t="str">
            <v>上午</v>
          </cell>
          <cell r="F798" t="str">
            <v>√</v>
          </cell>
          <cell r="G798" t="str">
            <v>√</v>
          </cell>
          <cell r="H798" t="str">
            <v>√</v>
          </cell>
        </row>
        <row r="798">
          <cell r="J798" t="str">
            <v>√</v>
          </cell>
          <cell r="K798" t="str">
            <v>√</v>
          </cell>
          <cell r="L798" t="str">
            <v>√</v>
          </cell>
          <cell r="M798" t="str">
            <v>√</v>
          </cell>
          <cell r="N798" t="str">
            <v>√</v>
          </cell>
          <cell r="O798" t="str">
            <v>√</v>
          </cell>
        </row>
        <row r="798">
          <cell r="Q798" t="str">
            <v>√</v>
          </cell>
          <cell r="R798" t="str">
            <v>√</v>
          </cell>
          <cell r="S798" t="str">
            <v>√</v>
          </cell>
          <cell r="T798" t="str">
            <v>√</v>
          </cell>
          <cell r="U798" t="str">
            <v>√</v>
          </cell>
          <cell r="V798" t="str">
            <v>◇</v>
          </cell>
        </row>
        <row r="798">
          <cell r="X798" t="str">
            <v>◇</v>
          </cell>
          <cell r="Y798" t="str">
            <v>√</v>
          </cell>
          <cell r="Z798" t="str">
            <v>√</v>
          </cell>
          <cell r="AA798" t="str">
            <v>√</v>
          </cell>
          <cell r="AB798" t="str">
            <v>√</v>
          </cell>
          <cell r="AC798" t="str">
            <v>√</v>
          </cell>
        </row>
        <row r="798">
          <cell r="AE798" t="str">
            <v>◇</v>
          </cell>
          <cell r="AF798" t="str">
            <v>√</v>
          </cell>
          <cell r="AG798" t="str">
            <v>√</v>
          </cell>
          <cell r="AH798" t="str">
            <v>√</v>
          </cell>
          <cell r="AI798" t="str">
            <v>√</v>
          </cell>
        </row>
        <row r="798">
          <cell r="AK798">
            <v>23</v>
          </cell>
          <cell r="AL798">
            <v>0</v>
          </cell>
          <cell r="AM798">
            <v>0</v>
          </cell>
          <cell r="AN798">
            <v>0</v>
          </cell>
          <cell r="AO798">
            <v>3</v>
          </cell>
        </row>
        <row r="799">
          <cell r="E799" t="str">
            <v>下午</v>
          </cell>
          <cell r="F799" t="str">
            <v>√</v>
          </cell>
          <cell r="G799" t="str">
            <v>√</v>
          </cell>
          <cell r="H799" t="str">
            <v>√</v>
          </cell>
        </row>
        <row r="799">
          <cell r="J799" t="str">
            <v>√</v>
          </cell>
          <cell r="K799" t="str">
            <v>√</v>
          </cell>
          <cell r="L799" t="str">
            <v>√</v>
          </cell>
          <cell r="M799" t="str">
            <v>√</v>
          </cell>
          <cell r="N799" t="str">
            <v>√</v>
          </cell>
          <cell r="O799" t="str">
            <v>√</v>
          </cell>
        </row>
        <row r="799">
          <cell r="Q799" t="str">
            <v>√</v>
          </cell>
          <cell r="R799" t="str">
            <v>√</v>
          </cell>
          <cell r="S799" t="str">
            <v>√</v>
          </cell>
          <cell r="T799" t="str">
            <v>√</v>
          </cell>
          <cell r="U799" t="str">
            <v>√</v>
          </cell>
          <cell r="V799" t="str">
            <v>◇</v>
          </cell>
        </row>
        <row r="799">
          <cell r="X799" t="str">
            <v>◇</v>
          </cell>
          <cell r="Y799" t="str">
            <v>√</v>
          </cell>
          <cell r="Z799" t="str">
            <v>√</v>
          </cell>
          <cell r="AA799" t="str">
            <v>√</v>
          </cell>
          <cell r="AB799" t="str">
            <v>√</v>
          </cell>
          <cell r="AC799" t="str">
            <v>√</v>
          </cell>
        </row>
        <row r="799">
          <cell r="AE799" t="str">
            <v>◇</v>
          </cell>
          <cell r="AF799" t="str">
            <v>√</v>
          </cell>
          <cell r="AG799" t="str">
            <v>√</v>
          </cell>
          <cell r="AH799" t="str">
            <v>√</v>
          </cell>
          <cell r="AI799" t="str">
            <v>√</v>
          </cell>
        </row>
        <row r="800">
          <cell r="E800" t="str">
            <v>加班</v>
          </cell>
        </row>
        <row r="801">
          <cell r="B801">
            <v>652</v>
          </cell>
          <cell r="C801" t="str">
            <v>KHOEM SALEY</v>
          </cell>
          <cell r="D801">
            <v>44188</v>
          </cell>
          <cell r="E801" t="str">
            <v>上午</v>
          </cell>
          <cell r="F801" t="str">
            <v>√</v>
          </cell>
          <cell r="G801" t="str">
            <v>√</v>
          </cell>
          <cell r="H801" t="str">
            <v>√</v>
          </cell>
        </row>
        <row r="801">
          <cell r="J801" t="str">
            <v>√</v>
          </cell>
          <cell r="K801" t="str">
            <v>√</v>
          </cell>
          <cell r="L801" t="str">
            <v>√</v>
          </cell>
          <cell r="M801" t="str">
            <v>√</v>
          </cell>
          <cell r="N801" t="str">
            <v>√</v>
          </cell>
          <cell r="O801" t="str">
            <v>√</v>
          </cell>
        </row>
        <row r="801">
          <cell r="Q801" t="str">
            <v>√</v>
          </cell>
          <cell r="R801" t="str">
            <v>√</v>
          </cell>
          <cell r="S801" t="str">
            <v>√</v>
          </cell>
          <cell r="T801" t="str">
            <v>√</v>
          </cell>
          <cell r="U801" t="str">
            <v>√</v>
          </cell>
          <cell r="V801" t="str">
            <v>◇</v>
          </cell>
        </row>
        <row r="801">
          <cell r="X801" t="str">
            <v>◇</v>
          </cell>
          <cell r="Y801" t="str">
            <v>√</v>
          </cell>
          <cell r="Z801" t="str">
            <v>√</v>
          </cell>
          <cell r="AA801" t="str">
            <v>√</v>
          </cell>
          <cell r="AB801" t="str">
            <v>√</v>
          </cell>
          <cell r="AC801" t="str">
            <v>√</v>
          </cell>
        </row>
        <row r="801">
          <cell r="AE801" t="str">
            <v>◇</v>
          </cell>
          <cell r="AF801" t="str">
            <v>√</v>
          </cell>
          <cell r="AG801" t="str">
            <v>√</v>
          </cell>
          <cell r="AH801" t="str">
            <v>√</v>
          </cell>
          <cell r="AI801" t="str">
            <v>√</v>
          </cell>
        </row>
        <row r="801">
          <cell r="AK801">
            <v>23</v>
          </cell>
          <cell r="AL801">
            <v>0</v>
          </cell>
          <cell r="AM801">
            <v>0</v>
          </cell>
          <cell r="AN801">
            <v>0</v>
          </cell>
          <cell r="AO801">
            <v>3</v>
          </cell>
        </row>
        <row r="802">
          <cell r="E802" t="str">
            <v>下午</v>
          </cell>
          <cell r="F802" t="str">
            <v>√</v>
          </cell>
          <cell r="G802" t="str">
            <v>√</v>
          </cell>
          <cell r="H802" t="str">
            <v>√</v>
          </cell>
        </row>
        <row r="802">
          <cell r="J802" t="str">
            <v>√</v>
          </cell>
          <cell r="K802" t="str">
            <v>√</v>
          </cell>
          <cell r="L802" t="str">
            <v>√</v>
          </cell>
          <cell r="M802" t="str">
            <v>√</v>
          </cell>
          <cell r="N802" t="str">
            <v>√</v>
          </cell>
          <cell r="O802" t="str">
            <v>√</v>
          </cell>
        </row>
        <row r="802">
          <cell r="Q802" t="str">
            <v>√</v>
          </cell>
          <cell r="R802" t="str">
            <v>√</v>
          </cell>
          <cell r="S802" t="str">
            <v>√</v>
          </cell>
          <cell r="T802" t="str">
            <v>√</v>
          </cell>
          <cell r="U802" t="str">
            <v>√</v>
          </cell>
          <cell r="V802" t="str">
            <v>◇</v>
          </cell>
        </row>
        <row r="802">
          <cell r="X802" t="str">
            <v>◇</v>
          </cell>
          <cell r="Y802" t="str">
            <v>√</v>
          </cell>
          <cell r="Z802" t="str">
            <v>√</v>
          </cell>
          <cell r="AA802" t="str">
            <v>√</v>
          </cell>
          <cell r="AB802" t="str">
            <v>√</v>
          </cell>
          <cell r="AC802" t="str">
            <v>√</v>
          </cell>
        </row>
        <row r="802">
          <cell r="AE802" t="str">
            <v>◇</v>
          </cell>
          <cell r="AF802" t="str">
            <v>√</v>
          </cell>
          <cell r="AG802" t="str">
            <v>√</v>
          </cell>
          <cell r="AH802" t="str">
            <v>√</v>
          </cell>
          <cell r="AI802" t="str">
            <v>√</v>
          </cell>
        </row>
        <row r="803">
          <cell r="E803" t="str">
            <v>加班</v>
          </cell>
        </row>
        <row r="804">
          <cell r="B804">
            <v>680</v>
          </cell>
          <cell r="C804" t="str">
            <v>MAO SARAN</v>
          </cell>
          <cell r="D804">
            <v>44200</v>
          </cell>
          <cell r="E804" t="str">
            <v>上午</v>
          </cell>
          <cell r="F804" t="str">
            <v>√</v>
          </cell>
          <cell r="G804" t="str">
            <v>√</v>
          </cell>
          <cell r="H804" t="str">
            <v>√</v>
          </cell>
        </row>
        <row r="804">
          <cell r="J804" t="str">
            <v>√</v>
          </cell>
          <cell r="K804" t="str">
            <v>√</v>
          </cell>
          <cell r="L804" t="str">
            <v>Δ</v>
          </cell>
          <cell r="M804" t="str">
            <v>√</v>
          </cell>
          <cell r="N804" t="str">
            <v>√</v>
          </cell>
          <cell r="O804" t="str">
            <v>√</v>
          </cell>
        </row>
        <row r="804">
          <cell r="Q804" t="str">
            <v>√</v>
          </cell>
          <cell r="R804" t="str">
            <v>√</v>
          </cell>
          <cell r="S804" t="str">
            <v>√</v>
          </cell>
          <cell r="T804" t="str">
            <v>√</v>
          </cell>
          <cell r="U804" t="str">
            <v>√</v>
          </cell>
          <cell r="V804" t="str">
            <v>◇</v>
          </cell>
        </row>
        <row r="804">
          <cell r="X804" t="str">
            <v>◇</v>
          </cell>
          <cell r="Y804" t="str">
            <v>√</v>
          </cell>
          <cell r="Z804" t="str">
            <v>√</v>
          </cell>
          <cell r="AA804" t="str">
            <v>√</v>
          </cell>
          <cell r="AB804" t="str">
            <v>√</v>
          </cell>
          <cell r="AC804" t="str">
            <v>√</v>
          </cell>
        </row>
        <row r="804">
          <cell r="AE804" t="str">
            <v>◇</v>
          </cell>
          <cell r="AF804" t="str">
            <v>√</v>
          </cell>
          <cell r="AG804" t="str">
            <v>√</v>
          </cell>
          <cell r="AH804" t="str">
            <v>√</v>
          </cell>
          <cell r="AI804" t="str">
            <v>√</v>
          </cell>
        </row>
        <row r="804">
          <cell r="AK804">
            <v>22</v>
          </cell>
          <cell r="AL804">
            <v>0</v>
          </cell>
          <cell r="AM804">
            <v>1</v>
          </cell>
          <cell r="AN804">
            <v>0</v>
          </cell>
          <cell r="AO804">
            <v>3</v>
          </cell>
        </row>
        <row r="805">
          <cell r="E805" t="str">
            <v>下午</v>
          </cell>
          <cell r="F805" t="str">
            <v>√</v>
          </cell>
          <cell r="G805" t="str">
            <v>√</v>
          </cell>
          <cell r="H805" t="str">
            <v>√</v>
          </cell>
        </row>
        <row r="805">
          <cell r="J805" t="str">
            <v>√</v>
          </cell>
          <cell r="K805" t="str">
            <v>√</v>
          </cell>
          <cell r="L805" t="str">
            <v>Δ</v>
          </cell>
          <cell r="M805" t="str">
            <v>√</v>
          </cell>
          <cell r="N805" t="str">
            <v>√</v>
          </cell>
          <cell r="O805" t="str">
            <v>√</v>
          </cell>
        </row>
        <row r="805">
          <cell r="Q805" t="str">
            <v>√</v>
          </cell>
          <cell r="R805" t="str">
            <v>√</v>
          </cell>
          <cell r="S805" t="str">
            <v>√</v>
          </cell>
          <cell r="T805" t="str">
            <v>√</v>
          </cell>
          <cell r="U805" t="str">
            <v>√</v>
          </cell>
          <cell r="V805" t="str">
            <v>◇</v>
          </cell>
        </row>
        <row r="805">
          <cell r="X805" t="str">
            <v>◇</v>
          </cell>
          <cell r="Y805" t="str">
            <v>√</v>
          </cell>
          <cell r="Z805" t="str">
            <v>√</v>
          </cell>
          <cell r="AA805" t="str">
            <v>√</v>
          </cell>
          <cell r="AB805" t="str">
            <v>√</v>
          </cell>
          <cell r="AC805" t="str">
            <v>√</v>
          </cell>
        </row>
        <row r="805">
          <cell r="AE805" t="str">
            <v>◇</v>
          </cell>
          <cell r="AF805" t="str">
            <v>√</v>
          </cell>
          <cell r="AG805" t="str">
            <v>√</v>
          </cell>
          <cell r="AH805" t="str">
            <v>√</v>
          </cell>
          <cell r="AI805" t="str">
            <v>√</v>
          </cell>
        </row>
        <row r="806">
          <cell r="E806" t="str">
            <v>加班</v>
          </cell>
        </row>
        <row r="807">
          <cell r="B807">
            <v>692</v>
          </cell>
          <cell r="C807" t="str">
            <v>OEM CHON</v>
          </cell>
          <cell r="D807">
            <v>44200</v>
          </cell>
          <cell r="E807" t="str">
            <v>上午</v>
          </cell>
          <cell r="F807" t="str">
            <v>√</v>
          </cell>
          <cell r="G807" t="str">
            <v>√</v>
          </cell>
          <cell r="H807" t="str">
            <v>√</v>
          </cell>
        </row>
        <row r="807">
          <cell r="J807" t="str">
            <v>√</v>
          </cell>
          <cell r="K807" t="str">
            <v>√</v>
          </cell>
          <cell r="L807" t="str">
            <v>√</v>
          </cell>
          <cell r="M807" t="str">
            <v>√</v>
          </cell>
          <cell r="N807" t="str">
            <v>√</v>
          </cell>
          <cell r="O807" t="str">
            <v>√</v>
          </cell>
        </row>
        <row r="807">
          <cell r="Q807" t="str">
            <v>√</v>
          </cell>
          <cell r="R807" t="str">
            <v>√</v>
          </cell>
          <cell r="S807" t="str">
            <v>√</v>
          </cell>
          <cell r="T807" t="str">
            <v>√</v>
          </cell>
          <cell r="U807" t="str">
            <v>√</v>
          </cell>
          <cell r="V807" t="str">
            <v>◇</v>
          </cell>
        </row>
        <row r="807">
          <cell r="X807" t="str">
            <v>◇</v>
          </cell>
          <cell r="Y807" t="str">
            <v>√</v>
          </cell>
          <cell r="Z807" t="str">
            <v>√</v>
          </cell>
          <cell r="AA807" t="str">
            <v>√</v>
          </cell>
          <cell r="AB807" t="str">
            <v>√</v>
          </cell>
          <cell r="AC807" t="str">
            <v>√</v>
          </cell>
        </row>
        <row r="807">
          <cell r="AE807" t="str">
            <v>◇</v>
          </cell>
          <cell r="AF807" t="str">
            <v>√</v>
          </cell>
          <cell r="AG807" t="str">
            <v>√</v>
          </cell>
          <cell r="AH807" t="str">
            <v>√</v>
          </cell>
          <cell r="AI807" t="str">
            <v>√</v>
          </cell>
        </row>
        <row r="807">
          <cell r="AK807">
            <v>23</v>
          </cell>
          <cell r="AL807">
            <v>0</v>
          </cell>
          <cell r="AM807">
            <v>0</v>
          </cell>
          <cell r="AN807">
            <v>0</v>
          </cell>
          <cell r="AO807">
            <v>3</v>
          </cell>
        </row>
        <row r="808">
          <cell r="E808" t="str">
            <v>下午</v>
          </cell>
          <cell r="F808" t="str">
            <v>√</v>
          </cell>
          <cell r="G808" t="str">
            <v>√</v>
          </cell>
          <cell r="H808" t="str">
            <v>√</v>
          </cell>
        </row>
        <row r="808">
          <cell r="J808" t="str">
            <v>√</v>
          </cell>
          <cell r="K808" t="str">
            <v>√</v>
          </cell>
          <cell r="L808" t="str">
            <v>√</v>
          </cell>
          <cell r="M808" t="str">
            <v>√</v>
          </cell>
          <cell r="N808" t="str">
            <v>√</v>
          </cell>
          <cell r="O808" t="str">
            <v>√</v>
          </cell>
        </row>
        <row r="808">
          <cell r="Q808" t="str">
            <v>√</v>
          </cell>
          <cell r="R808" t="str">
            <v>√</v>
          </cell>
          <cell r="S808" t="str">
            <v>√</v>
          </cell>
          <cell r="T808" t="str">
            <v>√</v>
          </cell>
          <cell r="U808" t="str">
            <v>√</v>
          </cell>
          <cell r="V808" t="str">
            <v>◇</v>
          </cell>
        </row>
        <row r="808">
          <cell r="X808" t="str">
            <v>◇</v>
          </cell>
          <cell r="Y808" t="str">
            <v>√</v>
          </cell>
          <cell r="Z808" t="str">
            <v>√</v>
          </cell>
          <cell r="AA808" t="str">
            <v>√</v>
          </cell>
          <cell r="AB808" t="str">
            <v>√</v>
          </cell>
          <cell r="AC808" t="str">
            <v>√</v>
          </cell>
        </row>
        <row r="808">
          <cell r="AE808" t="str">
            <v>◇</v>
          </cell>
          <cell r="AF808" t="str">
            <v>√</v>
          </cell>
          <cell r="AG808" t="str">
            <v>√</v>
          </cell>
          <cell r="AH808" t="str">
            <v>√</v>
          </cell>
          <cell r="AI808" t="str">
            <v>√</v>
          </cell>
        </row>
        <row r="809">
          <cell r="E809" t="str">
            <v>加班</v>
          </cell>
        </row>
        <row r="810">
          <cell r="B810">
            <v>672</v>
          </cell>
          <cell r="C810" t="str">
            <v>IN SAMEY</v>
          </cell>
          <cell r="D810">
            <v>44200</v>
          </cell>
          <cell r="E810" t="str">
            <v>上午</v>
          </cell>
          <cell r="F810" t="str">
            <v>√</v>
          </cell>
          <cell r="G810" t="str">
            <v>√</v>
          </cell>
          <cell r="H810" t="str">
            <v>√</v>
          </cell>
        </row>
        <row r="810">
          <cell r="J810" t="str">
            <v>√</v>
          </cell>
          <cell r="K810" t="str">
            <v>√</v>
          </cell>
          <cell r="L810" t="str">
            <v>√</v>
          </cell>
          <cell r="M810" t="str">
            <v>√</v>
          </cell>
          <cell r="N810" t="str">
            <v>√</v>
          </cell>
          <cell r="O810" t="str">
            <v>√</v>
          </cell>
        </row>
        <row r="810">
          <cell r="Q810" t="str">
            <v>√</v>
          </cell>
          <cell r="R810" t="str">
            <v>√</v>
          </cell>
          <cell r="S810" t="str">
            <v>√</v>
          </cell>
          <cell r="T810" t="str">
            <v>√</v>
          </cell>
          <cell r="U810" t="str">
            <v>√</v>
          </cell>
          <cell r="V810" t="str">
            <v>◇</v>
          </cell>
        </row>
        <row r="810">
          <cell r="X810" t="str">
            <v>◇</v>
          </cell>
          <cell r="Y810" t="str">
            <v>√</v>
          </cell>
          <cell r="Z810" t="str">
            <v>√</v>
          </cell>
          <cell r="AA810" t="str">
            <v>√</v>
          </cell>
          <cell r="AB810" t="str">
            <v>√</v>
          </cell>
          <cell r="AC810" t="str">
            <v>√</v>
          </cell>
        </row>
        <row r="810">
          <cell r="AE810" t="str">
            <v>◇</v>
          </cell>
          <cell r="AF810" t="str">
            <v>√</v>
          </cell>
          <cell r="AG810" t="str">
            <v>√</v>
          </cell>
          <cell r="AH810" t="str">
            <v>√</v>
          </cell>
          <cell r="AI810" t="str">
            <v>√</v>
          </cell>
        </row>
        <row r="810">
          <cell r="AK810">
            <v>23</v>
          </cell>
          <cell r="AL810">
            <v>0</v>
          </cell>
          <cell r="AM810">
            <v>0</v>
          </cell>
          <cell r="AN810">
            <v>0</v>
          </cell>
          <cell r="AO810">
            <v>3</v>
          </cell>
        </row>
        <row r="811">
          <cell r="E811" t="str">
            <v>下午</v>
          </cell>
          <cell r="F811" t="str">
            <v>√</v>
          </cell>
          <cell r="G811" t="str">
            <v>√</v>
          </cell>
          <cell r="H811" t="str">
            <v>√</v>
          </cell>
        </row>
        <row r="811">
          <cell r="J811" t="str">
            <v>√</v>
          </cell>
          <cell r="K811" t="str">
            <v>√</v>
          </cell>
          <cell r="L811" t="str">
            <v>√</v>
          </cell>
          <cell r="M811" t="str">
            <v>√</v>
          </cell>
          <cell r="N811" t="str">
            <v>√</v>
          </cell>
          <cell r="O811" t="str">
            <v>√</v>
          </cell>
        </row>
        <row r="811">
          <cell r="Q811" t="str">
            <v>√</v>
          </cell>
          <cell r="R811" t="str">
            <v>√</v>
          </cell>
          <cell r="S811" t="str">
            <v>√</v>
          </cell>
          <cell r="T811" t="str">
            <v>√</v>
          </cell>
          <cell r="U811" t="str">
            <v>√</v>
          </cell>
          <cell r="V811" t="str">
            <v>◇</v>
          </cell>
        </row>
        <row r="811">
          <cell r="X811" t="str">
            <v>◇</v>
          </cell>
          <cell r="Y811" t="str">
            <v>√</v>
          </cell>
          <cell r="Z811" t="str">
            <v>√</v>
          </cell>
          <cell r="AA811" t="str">
            <v>√</v>
          </cell>
          <cell r="AB811" t="str">
            <v>√</v>
          </cell>
          <cell r="AC811" t="str">
            <v>√</v>
          </cell>
        </row>
        <row r="811">
          <cell r="AE811" t="str">
            <v>◇</v>
          </cell>
          <cell r="AF811" t="str">
            <v>√</v>
          </cell>
          <cell r="AG811" t="str">
            <v>√</v>
          </cell>
          <cell r="AH811" t="str">
            <v>√</v>
          </cell>
          <cell r="AI811" t="str">
            <v>√</v>
          </cell>
        </row>
        <row r="812">
          <cell r="E812" t="str">
            <v>加班</v>
          </cell>
        </row>
        <row r="813">
          <cell r="B813">
            <v>688</v>
          </cell>
          <cell r="C813" t="str">
            <v>OUK NARIN</v>
          </cell>
          <cell r="D813">
            <v>44200</v>
          </cell>
          <cell r="E813" t="str">
            <v>上午</v>
          </cell>
          <cell r="F813" t="str">
            <v>√</v>
          </cell>
          <cell r="G813" t="str">
            <v>√</v>
          </cell>
          <cell r="H813" t="str">
            <v>√</v>
          </cell>
        </row>
        <row r="813">
          <cell r="J813" t="str">
            <v>√</v>
          </cell>
          <cell r="K813" t="str">
            <v>√</v>
          </cell>
          <cell r="L813" t="str">
            <v>√</v>
          </cell>
          <cell r="M813" t="str">
            <v>√</v>
          </cell>
          <cell r="N813" t="str">
            <v>√</v>
          </cell>
          <cell r="O813" t="str">
            <v>√</v>
          </cell>
        </row>
        <row r="813">
          <cell r="Q813" t="str">
            <v>√</v>
          </cell>
          <cell r="R813" t="str">
            <v>√</v>
          </cell>
          <cell r="S813" t="str">
            <v>√</v>
          </cell>
          <cell r="T813" t="str">
            <v>√</v>
          </cell>
          <cell r="U813" t="str">
            <v>√</v>
          </cell>
          <cell r="V813" t="str">
            <v>◇</v>
          </cell>
        </row>
        <row r="813">
          <cell r="X813" t="str">
            <v>◇</v>
          </cell>
          <cell r="Y813" t="str">
            <v>√</v>
          </cell>
          <cell r="Z813" t="str">
            <v>√</v>
          </cell>
          <cell r="AA813" t="str">
            <v>√</v>
          </cell>
          <cell r="AB813" t="str">
            <v>√</v>
          </cell>
          <cell r="AC813" t="str">
            <v>√</v>
          </cell>
        </row>
        <row r="813">
          <cell r="AE813" t="str">
            <v>◇</v>
          </cell>
          <cell r="AF813" t="str">
            <v>√</v>
          </cell>
          <cell r="AG813" t="str">
            <v>√</v>
          </cell>
          <cell r="AH813" t="str">
            <v>√</v>
          </cell>
          <cell r="AI813" t="str">
            <v>√</v>
          </cell>
        </row>
        <row r="813">
          <cell r="AK813">
            <v>23</v>
          </cell>
          <cell r="AL813">
            <v>0</v>
          </cell>
          <cell r="AM813">
            <v>0</v>
          </cell>
          <cell r="AN813">
            <v>0</v>
          </cell>
          <cell r="AO813">
            <v>3</v>
          </cell>
        </row>
        <row r="814">
          <cell r="E814" t="str">
            <v>下午</v>
          </cell>
          <cell r="F814" t="str">
            <v>√</v>
          </cell>
          <cell r="G814" t="str">
            <v>√</v>
          </cell>
          <cell r="H814" t="str">
            <v>√</v>
          </cell>
        </row>
        <row r="814">
          <cell r="J814" t="str">
            <v>√</v>
          </cell>
          <cell r="K814" t="str">
            <v>√</v>
          </cell>
          <cell r="L814" t="str">
            <v>√</v>
          </cell>
          <cell r="M814" t="str">
            <v>√</v>
          </cell>
          <cell r="N814" t="str">
            <v>√</v>
          </cell>
          <cell r="O814" t="str">
            <v>√</v>
          </cell>
        </row>
        <row r="814">
          <cell r="Q814" t="str">
            <v>√</v>
          </cell>
          <cell r="R814" t="str">
            <v>√</v>
          </cell>
          <cell r="S814" t="str">
            <v>√</v>
          </cell>
          <cell r="T814" t="str">
            <v>√</v>
          </cell>
          <cell r="U814" t="str">
            <v>√</v>
          </cell>
          <cell r="V814" t="str">
            <v>◇</v>
          </cell>
        </row>
        <row r="814">
          <cell r="X814" t="str">
            <v>◇</v>
          </cell>
          <cell r="Y814" t="str">
            <v>√</v>
          </cell>
          <cell r="Z814" t="str">
            <v>√</v>
          </cell>
          <cell r="AA814" t="str">
            <v>√</v>
          </cell>
          <cell r="AB814" t="str">
            <v>√</v>
          </cell>
          <cell r="AC814" t="str">
            <v>√</v>
          </cell>
        </row>
        <row r="814">
          <cell r="AE814" t="str">
            <v>◇</v>
          </cell>
          <cell r="AF814" t="str">
            <v>√</v>
          </cell>
          <cell r="AG814" t="str">
            <v>√</v>
          </cell>
          <cell r="AH814" t="str">
            <v>√</v>
          </cell>
          <cell r="AI814" t="str">
            <v>√</v>
          </cell>
        </row>
        <row r="815">
          <cell r="E815" t="str">
            <v>加班</v>
          </cell>
        </row>
        <row r="816">
          <cell r="B816">
            <v>703</v>
          </cell>
          <cell r="C816" t="str">
            <v>PEN SREYSAY</v>
          </cell>
          <cell r="D816">
            <v>44214</v>
          </cell>
          <cell r="E816" t="str">
            <v>上午</v>
          </cell>
          <cell r="F816" t="str">
            <v>√</v>
          </cell>
          <cell r="G816" t="str">
            <v>√</v>
          </cell>
          <cell r="H816" t="str">
            <v>√</v>
          </cell>
        </row>
        <row r="816">
          <cell r="J816" t="str">
            <v>√</v>
          </cell>
          <cell r="K816" t="str">
            <v>√</v>
          </cell>
          <cell r="L816" t="str">
            <v>√</v>
          </cell>
          <cell r="M816" t="str">
            <v>√</v>
          </cell>
          <cell r="N816" t="str">
            <v>√</v>
          </cell>
          <cell r="O816" t="str">
            <v>√</v>
          </cell>
        </row>
        <row r="816">
          <cell r="Q816" t="str">
            <v>√</v>
          </cell>
          <cell r="R816" t="str">
            <v>√</v>
          </cell>
          <cell r="S816" t="str">
            <v>√</v>
          </cell>
          <cell r="T816" t="str">
            <v>√</v>
          </cell>
          <cell r="U816" t="str">
            <v>√</v>
          </cell>
          <cell r="V816" t="str">
            <v>◇</v>
          </cell>
        </row>
        <row r="816">
          <cell r="X816" t="str">
            <v>◇</v>
          </cell>
          <cell r="Y816" t="str">
            <v>√</v>
          </cell>
          <cell r="Z816" t="str">
            <v>√</v>
          </cell>
          <cell r="AA816" t="str">
            <v>√</v>
          </cell>
          <cell r="AB816" t="str">
            <v>√</v>
          </cell>
          <cell r="AC816" t="str">
            <v>√</v>
          </cell>
        </row>
        <row r="816">
          <cell r="AE816" t="str">
            <v>◇</v>
          </cell>
          <cell r="AF816" t="str">
            <v>√</v>
          </cell>
          <cell r="AG816" t="str">
            <v>√</v>
          </cell>
          <cell r="AH816" t="str">
            <v>√</v>
          </cell>
          <cell r="AI816" t="str">
            <v>√</v>
          </cell>
        </row>
        <row r="816">
          <cell r="AK816">
            <v>23</v>
          </cell>
          <cell r="AL816">
            <v>0</v>
          </cell>
          <cell r="AM816">
            <v>0</v>
          </cell>
          <cell r="AN816">
            <v>0</v>
          </cell>
          <cell r="AO816">
            <v>3</v>
          </cell>
        </row>
        <row r="817">
          <cell r="E817" t="str">
            <v>下午</v>
          </cell>
          <cell r="F817" t="str">
            <v>√</v>
          </cell>
          <cell r="G817" t="str">
            <v>√</v>
          </cell>
          <cell r="H817" t="str">
            <v>√</v>
          </cell>
        </row>
        <row r="817">
          <cell r="J817" t="str">
            <v>√</v>
          </cell>
          <cell r="K817" t="str">
            <v>√</v>
          </cell>
          <cell r="L817" t="str">
            <v>√</v>
          </cell>
          <cell r="M817" t="str">
            <v>√</v>
          </cell>
          <cell r="N817" t="str">
            <v>√</v>
          </cell>
          <cell r="O817" t="str">
            <v>√</v>
          </cell>
        </row>
        <row r="817">
          <cell r="Q817" t="str">
            <v>√</v>
          </cell>
          <cell r="R817" t="str">
            <v>√</v>
          </cell>
          <cell r="S817" t="str">
            <v>√</v>
          </cell>
          <cell r="T817" t="str">
            <v>√</v>
          </cell>
          <cell r="U817" t="str">
            <v>√</v>
          </cell>
          <cell r="V817" t="str">
            <v>◇</v>
          </cell>
        </row>
        <row r="817">
          <cell r="X817" t="str">
            <v>◇</v>
          </cell>
          <cell r="Y817" t="str">
            <v>√</v>
          </cell>
          <cell r="Z817" t="str">
            <v>√</v>
          </cell>
          <cell r="AA817" t="str">
            <v>√</v>
          </cell>
          <cell r="AB817" t="str">
            <v>√</v>
          </cell>
          <cell r="AC817" t="str">
            <v>√</v>
          </cell>
        </row>
        <row r="817">
          <cell r="AE817" t="str">
            <v>◇</v>
          </cell>
          <cell r="AF817" t="str">
            <v>√</v>
          </cell>
          <cell r="AG817" t="str">
            <v>√</v>
          </cell>
          <cell r="AH817" t="str">
            <v>√</v>
          </cell>
          <cell r="AI817" t="str">
            <v>√</v>
          </cell>
        </row>
        <row r="818">
          <cell r="E818" t="str">
            <v>加班</v>
          </cell>
        </row>
        <row r="819">
          <cell r="B819">
            <v>300</v>
          </cell>
          <cell r="C819" t="str">
            <v>BRACH SAPHORN</v>
          </cell>
          <cell r="D819">
            <v>44109</v>
          </cell>
          <cell r="E819" t="str">
            <v>上午</v>
          </cell>
          <cell r="F819" t="str">
            <v>√</v>
          </cell>
          <cell r="G819" t="str">
            <v>√</v>
          </cell>
          <cell r="H819" t="str">
            <v>√</v>
          </cell>
        </row>
        <row r="819">
          <cell r="J819" t="str">
            <v>√</v>
          </cell>
          <cell r="K819" t="str">
            <v>√</v>
          </cell>
          <cell r="L819" t="str">
            <v>√</v>
          </cell>
          <cell r="M819" t="str">
            <v>√</v>
          </cell>
          <cell r="N819" t="str">
            <v>√</v>
          </cell>
          <cell r="O819" t="str">
            <v>√</v>
          </cell>
        </row>
        <row r="819">
          <cell r="Q819" t="str">
            <v>√</v>
          </cell>
          <cell r="R819" t="str">
            <v>√</v>
          </cell>
          <cell r="S819" t="str">
            <v>√</v>
          </cell>
          <cell r="T819" t="str">
            <v>√</v>
          </cell>
          <cell r="U819" t="str">
            <v>√</v>
          </cell>
          <cell r="V819" t="str">
            <v>◇</v>
          </cell>
        </row>
        <row r="819">
          <cell r="X819" t="str">
            <v>◇</v>
          </cell>
          <cell r="Y819" t="str">
            <v>√</v>
          </cell>
          <cell r="Z819" t="str">
            <v>√</v>
          </cell>
          <cell r="AA819" t="str">
            <v>√</v>
          </cell>
          <cell r="AB819" t="str">
            <v>√</v>
          </cell>
          <cell r="AC819" t="str">
            <v>√</v>
          </cell>
        </row>
        <row r="819">
          <cell r="AE819" t="str">
            <v>◇</v>
          </cell>
          <cell r="AF819" t="str">
            <v>√</v>
          </cell>
          <cell r="AG819" t="str">
            <v>√</v>
          </cell>
          <cell r="AH819" t="str">
            <v>√</v>
          </cell>
          <cell r="AI819" t="str">
            <v>√</v>
          </cell>
        </row>
        <row r="819">
          <cell r="AK819">
            <v>23</v>
          </cell>
          <cell r="AL819">
            <v>0</v>
          </cell>
          <cell r="AM819">
            <v>0</v>
          </cell>
          <cell r="AN819">
            <v>0</v>
          </cell>
          <cell r="AO819">
            <v>3</v>
          </cell>
        </row>
        <row r="820">
          <cell r="E820" t="str">
            <v>下午</v>
          </cell>
          <cell r="F820" t="str">
            <v>√</v>
          </cell>
          <cell r="G820" t="str">
            <v>√</v>
          </cell>
          <cell r="H820" t="str">
            <v>√</v>
          </cell>
        </row>
        <row r="820">
          <cell r="J820" t="str">
            <v>√</v>
          </cell>
          <cell r="K820" t="str">
            <v>√</v>
          </cell>
          <cell r="L820" t="str">
            <v>√</v>
          </cell>
          <cell r="M820" t="str">
            <v>√</v>
          </cell>
          <cell r="N820" t="str">
            <v>√</v>
          </cell>
          <cell r="O820" t="str">
            <v>√</v>
          </cell>
        </row>
        <row r="820">
          <cell r="Q820" t="str">
            <v>√</v>
          </cell>
          <cell r="R820" t="str">
            <v>√</v>
          </cell>
          <cell r="S820" t="str">
            <v>√</v>
          </cell>
          <cell r="T820" t="str">
            <v>√</v>
          </cell>
          <cell r="U820" t="str">
            <v>√</v>
          </cell>
          <cell r="V820" t="str">
            <v>◇</v>
          </cell>
        </row>
        <row r="820">
          <cell r="X820" t="str">
            <v>◇</v>
          </cell>
          <cell r="Y820" t="str">
            <v>√</v>
          </cell>
          <cell r="Z820" t="str">
            <v>√</v>
          </cell>
          <cell r="AA820" t="str">
            <v>√</v>
          </cell>
          <cell r="AB820" t="str">
            <v>√</v>
          </cell>
          <cell r="AC820" t="str">
            <v>√</v>
          </cell>
        </row>
        <row r="820">
          <cell r="AE820" t="str">
            <v>◇</v>
          </cell>
          <cell r="AF820" t="str">
            <v>√</v>
          </cell>
          <cell r="AG820" t="str">
            <v>√</v>
          </cell>
          <cell r="AH820" t="str">
            <v>√</v>
          </cell>
          <cell r="AI820" t="str">
            <v>√</v>
          </cell>
        </row>
        <row r="821">
          <cell r="E821" t="str">
            <v>加班</v>
          </cell>
        </row>
        <row r="822">
          <cell r="B822">
            <v>755</v>
          </cell>
          <cell r="C822" t="str">
            <v>CHHOEM SEYMA</v>
          </cell>
          <cell r="D822">
            <v>44275</v>
          </cell>
          <cell r="E822" t="str">
            <v>上午</v>
          </cell>
          <cell r="F822" t="str">
            <v>√</v>
          </cell>
          <cell r="G822" t="str">
            <v>√</v>
          </cell>
          <cell r="H822" t="str">
            <v>√</v>
          </cell>
        </row>
        <row r="822">
          <cell r="J822" t="str">
            <v>√</v>
          </cell>
          <cell r="K822" t="str">
            <v>√</v>
          </cell>
          <cell r="L822" t="str">
            <v>√</v>
          </cell>
          <cell r="M822" t="str">
            <v>√</v>
          </cell>
          <cell r="N822" t="str">
            <v>√</v>
          </cell>
          <cell r="O822" t="str">
            <v>√</v>
          </cell>
        </row>
        <row r="822">
          <cell r="Q822" t="str">
            <v>√</v>
          </cell>
          <cell r="R822" t="str">
            <v>√</v>
          </cell>
          <cell r="S822" t="str">
            <v>√</v>
          </cell>
          <cell r="T822" t="str">
            <v>√</v>
          </cell>
          <cell r="U822" t="str">
            <v>√</v>
          </cell>
          <cell r="V822" t="str">
            <v>◇</v>
          </cell>
        </row>
        <row r="822">
          <cell r="X822" t="str">
            <v>◇</v>
          </cell>
          <cell r="Y822" t="str">
            <v>√</v>
          </cell>
          <cell r="Z822" t="str">
            <v>√</v>
          </cell>
          <cell r="AA822" t="str">
            <v>√</v>
          </cell>
          <cell r="AB822" t="str">
            <v>√</v>
          </cell>
          <cell r="AC822" t="str">
            <v>√</v>
          </cell>
        </row>
        <row r="822">
          <cell r="AE822" t="str">
            <v>◇</v>
          </cell>
          <cell r="AF822" t="str">
            <v>√</v>
          </cell>
          <cell r="AG822" t="str">
            <v>√</v>
          </cell>
          <cell r="AH822" t="str">
            <v>√</v>
          </cell>
          <cell r="AI822" t="str">
            <v>√</v>
          </cell>
        </row>
        <row r="822">
          <cell r="AK822">
            <v>23</v>
          </cell>
          <cell r="AL822">
            <v>0</v>
          </cell>
          <cell r="AM822">
            <v>0</v>
          </cell>
          <cell r="AN822">
            <v>0</v>
          </cell>
          <cell r="AO822">
            <v>3</v>
          </cell>
        </row>
        <row r="823">
          <cell r="E823" t="str">
            <v>下午</v>
          </cell>
          <cell r="F823" t="str">
            <v>√</v>
          </cell>
          <cell r="G823" t="str">
            <v>√</v>
          </cell>
          <cell r="H823" t="str">
            <v>√</v>
          </cell>
        </row>
        <row r="823">
          <cell r="J823" t="str">
            <v>√</v>
          </cell>
          <cell r="K823" t="str">
            <v>√</v>
          </cell>
          <cell r="L823" t="str">
            <v>√</v>
          </cell>
          <cell r="M823" t="str">
            <v>√</v>
          </cell>
          <cell r="N823" t="str">
            <v>√</v>
          </cell>
          <cell r="O823" t="str">
            <v>√</v>
          </cell>
        </row>
        <row r="823">
          <cell r="Q823" t="str">
            <v>√</v>
          </cell>
          <cell r="R823" t="str">
            <v>√</v>
          </cell>
          <cell r="S823" t="str">
            <v>√</v>
          </cell>
          <cell r="T823" t="str">
            <v>√</v>
          </cell>
          <cell r="U823" t="str">
            <v>√</v>
          </cell>
          <cell r="V823" t="str">
            <v>◇</v>
          </cell>
        </row>
        <row r="823">
          <cell r="X823" t="str">
            <v>◇</v>
          </cell>
          <cell r="Y823" t="str">
            <v>√</v>
          </cell>
          <cell r="Z823" t="str">
            <v>√</v>
          </cell>
          <cell r="AA823" t="str">
            <v>√</v>
          </cell>
          <cell r="AB823" t="str">
            <v>√</v>
          </cell>
          <cell r="AC823" t="str">
            <v>√</v>
          </cell>
        </row>
        <row r="823">
          <cell r="AE823" t="str">
            <v>◇</v>
          </cell>
          <cell r="AF823" t="str">
            <v>√</v>
          </cell>
          <cell r="AG823" t="str">
            <v>√</v>
          </cell>
          <cell r="AH823" t="str">
            <v>√</v>
          </cell>
          <cell r="AI823" t="str">
            <v>√</v>
          </cell>
        </row>
        <row r="824">
          <cell r="E824" t="str">
            <v>加班</v>
          </cell>
        </row>
        <row r="825">
          <cell r="B825">
            <v>784</v>
          </cell>
          <cell r="C825" t="str">
            <v>LUN SAVY</v>
          </cell>
          <cell r="D825">
            <v>44280</v>
          </cell>
          <cell r="E825" t="str">
            <v>上午</v>
          </cell>
          <cell r="F825" t="str">
            <v>√</v>
          </cell>
          <cell r="G825" t="str">
            <v>√</v>
          </cell>
          <cell r="H825" t="str">
            <v>√</v>
          </cell>
        </row>
        <row r="825">
          <cell r="J825" t="str">
            <v>√</v>
          </cell>
          <cell r="K825" t="str">
            <v>√</v>
          </cell>
          <cell r="L825" t="str">
            <v>√</v>
          </cell>
          <cell r="M825" t="str">
            <v>√</v>
          </cell>
          <cell r="N825" t="str">
            <v>√</v>
          </cell>
          <cell r="O825" t="str">
            <v>√</v>
          </cell>
        </row>
        <row r="825">
          <cell r="Q825" t="str">
            <v>√</v>
          </cell>
          <cell r="R825" t="str">
            <v>√</v>
          </cell>
          <cell r="S825" t="str">
            <v>√</v>
          </cell>
          <cell r="T825" t="str">
            <v>√</v>
          </cell>
          <cell r="U825" t="str">
            <v>√</v>
          </cell>
          <cell r="V825" t="str">
            <v>◇</v>
          </cell>
        </row>
        <row r="825">
          <cell r="X825" t="str">
            <v>◇</v>
          </cell>
          <cell r="Y825" t="str">
            <v>√</v>
          </cell>
          <cell r="Z825" t="str">
            <v>√</v>
          </cell>
          <cell r="AA825" t="str">
            <v>√</v>
          </cell>
          <cell r="AB825" t="str">
            <v>√</v>
          </cell>
          <cell r="AC825" t="str">
            <v>√</v>
          </cell>
        </row>
        <row r="825">
          <cell r="AE825" t="str">
            <v>◇</v>
          </cell>
          <cell r="AF825" t="str">
            <v>√</v>
          </cell>
          <cell r="AG825" t="str">
            <v>√</v>
          </cell>
          <cell r="AH825" t="str">
            <v>√</v>
          </cell>
          <cell r="AI825" t="str">
            <v>√</v>
          </cell>
        </row>
        <row r="825">
          <cell r="AK825">
            <v>23</v>
          </cell>
          <cell r="AL825">
            <v>0</v>
          </cell>
          <cell r="AM825">
            <v>0</v>
          </cell>
          <cell r="AN825">
            <v>0</v>
          </cell>
          <cell r="AO825">
            <v>3</v>
          </cell>
        </row>
        <row r="826">
          <cell r="E826" t="str">
            <v>下午</v>
          </cell>
          <cell r="F826" t="str">
            <v>√</v>
          </cell>
          <cell r="G826" t="str">
            <v>√</v>
          </cell>
          <cell r="H826" t="str">
            <v>√</v>
          </cell>
        </row>
        <row r="826">
          <cell r="J826" t="str">
            <v>√</v>
          </cell>
          <cell r="K826" t="str">
            <v>√</v>
          </cell>
          <cell r="L826" t="str">
            <v>√</v>
          </cell>
          <cell r="M826" t="str">
            <v>√</v>
          </cell>
          <cell r="N826" t="str">
            <v>√</v>
          </cell>
          <cell r="O826" t="str">
            <v>√</v>
          </cell>
        </row>
        <row r="826">
          <cell r="Q826" t="str">
            <v>√</v>
          </cell>
          <cell r="R826" t="str">
            <v>√</v>
          </cell>
          <cell r="S826" t="str">
            <v>√</v>
          </cell>
          <cell r="T826" t="str">
            <v>√</v>
          </cell>
          <cell r="U826" t="str">
            <v>√</v>
          </cell>
          <cell r="V826" t="str">
            <v>◇</v>
          </cell>
        </row>
        <row r="826">
          <cell r="X826" t="str">
            <v>◇</v>
          </cell>
          <cell r="Y826" t="str">
            <v>√</v>
          </cell>
          <cell r="Z826" t="str">
            <v>√</v>
          </cell>
          <cell r="AA826" t="str">
            <v>√</v>
          </cell>
          <cell r="AB826" t="str">
            <v>√</v>
          </cell>
          <cell r="AC826" t="str">
            <v>√</v>
          </cell>
        </row>
        <row r="826">
          <cell r="AE826" t="str">
            <v>◇</v>
          </cell>
          <cell r="AF826" t="str">
            <v>√</v>
          </cell>
          <cell r="AG826" t="str">
            <v>√</v>
          </cell>
          <cell r="AH826" t="str">
            <v>√</v>
          </cell>
          <cell r="AI826" t="str">
            <v>√</v>
          </cell>
        </row>
        <row r="827">
          <cell r="E827" t="str">
            <v>加班</v>
          </cell>
        </row>
        <row r="828">
          <cell r="B828">
            <v>852</v>
          </cell>
          <cell r="C828" t="str">
            <v>KEO CHHALY</v>
          </cell>
          <cell r="D828">
            <v>44306</v>
          </cell>
          <cell r="E828" t="str">
            <v>上午</v>
          </cell>
          <cell r="F828" t="str">
            <v>√</v>
          </cell>
          <cell r="G828" t="str">
            <v>√</v>
          </cell>
          <cell r="H828" t="str">
            <v>√</v>
          </cell>
        </row>
        <row r="828">
          <cell r="J828" t="str">
            <v>√</v>
          </cell>
          <cell r="K828" t="str">
            <v>√</v>
          </cell>
          <cell r="L828" t="str">
            <v>√</v>
          </cell>
          <cell r="M828" t="str">
            <v>√</v>
          </cell>
          <cell r="N828" t="str">
            <v>√</v>
          </cell>
          <cell r="O828" t="str">
            <v>√</v>
          </cell>
        </row>
        <row r="828">
          <cell r="Q828" t="str">
            <v>√</v>
          </cell>
          <cell r="R828" t="str">
            <v>√</v>
          </cell>
          <cell r="S828" t="str">
            <v>√</v>
          </cell>
          <cell r="T828" t="str">
            <v>√</v>
          </cell>
          <cell r="U828" t="str">
            <v>√</v>
          </cell>
          <cell r="V828" t="str">
            <v>◇</v>
          </cell>
        </row>
        <row r="828">
          <cell r="X828" t="str">
            <v>◇</v>
          </cell>
          <cell r="Y828" t="str">
            <v>√</v>
          </cell>
          <cell r="Z828" t="str">
            <v>√</v>
          </cell>
          <cell r="AA828" t="str">
            <v>√</v>
          </cell>
          <cell r="AB828" t="str">
            <v>√</v>
          </cell>
          <cell r="AC828" t="str">
            <v>√</v>
          </cell>
        </row>
        <row r="828">
          <cell r="AE828" t="str">
            <v>◇</v>
          </cell>
          <cell r="AF828" t="str">
            <v>√</v>
          </cell>
          <cell r="AG828" t="str">
            <v>√</v>
          </cell>
          <cell r="AH828" t="str">
            <v>√</v>
          </cell>
          <cell r="AI828" t="str">
            <v>√</v>
          </cell>
        </row>
        <row r="828">
          <cell r="AK828">
            <v>22.125</v>
          </cell>
          <cell r="AL828">
            <v>0</v>
          </cell>
          <cell r="AM828">
            <v>0.875</v>
          </cell>
          <cell r="AN828">
            <v>0</v>
          </cell>
          <cell r="AO828">
            <v>3</v>
          </cell>
        </row>
        <row r="829">
          <cell r="E829" t="str">
            <v>下午</v>
          </cell>
          <cell r="F829" t="str">
            <v>√</v>
          </cell>
        </row>
        <row r="829">
          <cell r="H829" t="str">
            <v>√</v>
          </cell>
        </row>
        <row r="829">
          <cell r="J829" t="str">
            <v>√</v>
          </cell>
          <cell r="K829" t="str">
            <v>Δ</v>
          </cell>
          <cell r="L829" t="str">
            <v>√</v>
          </cell>
          <cell r="M829" t="str">
            <v>√</v>
          </cell>
          <cell r="N829" t="str">
            <v>√</v>
          </cell>
          <cell r="O829" t="str">
            <v>√</v>
          </cell>
        </row>
        <row r="829">
          <cell r="Q829" t="str">
            <v>√</v>
          </cell>
          <cell r="R829" t="str">
            <v>√</v>
          </cell>
          <cell r="S829" t="str">
            <v>√</v>
          </cell>
          <cell r="T829" t="str">
            <v>√</v>
          </cell>
          <cell r="U829" t="str">
            <v>√</v>
          </cell>
          <cell r="V829" t="str">
            <v>◇</v>
          </cell>
        </row>
        <row r="829">
          <cell r="X829" t="str">
            <v>◇</v>
          </cell>
          <cell r="Y829" t="str">
            <v>√</v>
          </cell>
          <cell r="Z829" t="str">
            <v>√</v>
          </cell>
          <cell r="AA829" t="str">
            <v>√</v>
          </cell>
          <cell r="AB829" t="str">
            <v>√</v>
          </cell>
          <cell r="AC829" t="str">
            <v>√</v>
          </cell>
        </row>
        <row r="829">
          <cell r="AE829" t="str">
            <v>◇</v>
          </cell>
          <cell r="AF829" t="str">
            <v>√</v>
          </cell>
          <cell r="AG829" t="str">
            <v>√</v>
          </cell>
          <cell r="AH829" t="str">
            <v>√</v>
          </cell>
          <cell r="AI829" t="str">
            <v>√</v>
          </cell>
        </row>
        <row r="830">
          <cell r="E830" t="str">
            <v>加班</v>
          </cell>
        </row>
        <row r="831">
          <cell r="B831">
            <v>866</v>
          </cell>
          <cell r="C831" t="str">
            <v>YORN HAY</v>
          </cell>
          <cell r="D831">
            <v>44307</v>
          </cell>
          <cell r="E831" t="str">
            <v>上午</v>
          </cell>
          <cell r="F831" t="str">
            <v>√</v>
          </cell>
          <cell r="G831" t="str">
            <v>√</v>
          </cell>
          <cell r="H831" t="str">
            <v>√</v>
          </cell>
        </row>
        <row r="831">
          <cell r="J831" t="str">
            <v>√</v>
          </cell>
          <cell r="K831" t="str">
            <v>×</v>
          </cell>
          <cell r="L831" t="str">
            <v>√</v>
          </cell>
          <cell r="M831" t="str">
            <v>√</v>
          </cell>
          <cell r="N831" t="str">
            <v>√</v>
          </cell>
          <cell r="O831" t="str">
            <v>√</v>
          </cell>
        </row>
        <row r="831">
          <cell r="Q831" t="str">
            <v>√</v>
          </cell>
          <cell r="R831" t="str">
            <v>√</v>
          </cell>
          <cell r="S831" t="str">
            <v>√</v>
          </cell>
          <cell r="T831" t="str">
            <v>√</v>
          </cell>
          <cell r="U831" t="str">
            <v>√</v>
          </cell>
          <cell r="V831" t="str">
            <v>◇</v>
          </cell>
        </row>
        <row r="831">
          <cell r="X831" t="str">
            <v>◇</v>
          </cell>
          <cell r="Y831" t="str">
            <v>√</v>
          </cell>
        </row>
        <row r="831">
          <cell r="AK831">
            <v>14</v>
          </cell>
          <cell r="AL831">
            <v>0</v>
          </cell>
          <cell r="AM831">
            <v>0</v>
          </cell>
          <cell r="AN831">
            <v>0</v>
          </cell>
          <cell r="AO831">
            <v>2</v>
          </cell>
        </row>
        <row r="832">
          <cell r="E832" t="str">
            <v>下午</v>
          </cell>
          <cell r="F832" t="str">
            <v>√</v>
          </cell>
          <cell r="G832" t="str">
            <v>√</v>
          </cell>
          <cell r="H832" t="str">
            <v>√</v>
          </cell>
        </row>
        <row r="832">
          <cell r="J832" t="str">
            <v>√</v>
          </cell>
          <cell r="K832" t="str">
            <v>×</v>
          </cell>
          <cell r="L832" t="str">
            <v>√</v>
          </cell>
          <cell r="M832" t="str">
            <v>√</v>
          </cell>
          <cell r="N832" t="str">
            <v>√</v>
          </cell>
          <cell r="O832" t="str">
            <v>√</v>
          </cell>
        </row>
        <row r="832">
          <cell r="Q832" t="str">
            <v>√</v>
          </cell>
          <cell r="R832" t="str">
            <v>√</v>
          </cell>
          <cell r="S832" t="str">
            <v>√</v>
          </cell>
          <cell r="T832" t="str">
            <v>√</v>
          </cell>
          <cell r="U832" t="str">
            <v>√</v>
          </cell>
          <cell r="V832" t="str">
            <v>◇</v>
          </cell>
        </row>
        <row r="832">
          <cell r="X832" t="str">
            <v>◇</v>
          </cell>
          <cell r="Y832" t="str">
            <v>√</v>
          </cell>
        </row>
        <row r="833">
          <cell r="E833" t="str">
            <v>加班</v>
          </cell>
        </row>
        <row r="834">
          <cell r="B834">
            <v>893</v>
          </cell>
          <cell r="C834" t="str">
            <v>KOUY PHALLA</v>
          </cell>
          <cell r="D834">
            <v>44320</v>
          </cell>
          <cell r="E834" t="str">
            <v>上午</v>
          </cell>
          <cell r="F834" t="str">
            <v>√</v>
          </cell>
          <cell r="G834" t="str">
            <v>√</v>
          </cell>
          <cell r="H834" t="str">
            <v>√</v>
          </cell>
        </row>
        <row r="834">
          <cell r="J834" t="str">
            <v>√</v>
          </cell>
          <cell r="K834" t="str">
            <v>√</v>
          </cell>
          <cell r="L834" t="str">
            <v>√</v>
          </cell>
          <cell r="M834" t="str">
            <v>√</v>
          </cell>
          <cell r="N834" t="str">
            <v>√</v>
          </cell>
          <cell r="O834" t="str">
            <v>√</v>
          </cell>
        </row>
        <row r="834">
          <cell r="Q834" t="str">
            <v>√</v>
          </cell>
          <cell r="R834" t="str">
            <v>√</v>
          </cell>
          <cell r="S834" t="str">
            <v>√</v>
          </cell>
          <cell r="T834" t="str">
            <v>√</v>
          </cell>
          <cell r="U834" t="str">
            <v>√</v>
          </cell>
          <cell r="V834" t="str">
            <v>◇</v>
          </cell>
        </row>
        <row r="834">
          <cell r="X834" t="str">
            <v>◇</v>
          </cell>
          <cell r="Y834" t="str">
            <v>√</v>
          </cell>
          <cell r="Z834" t="str">
            <v>√</v>
          </cell>
          <cell r="AA834" t="str">
            <v>√</v>
          </cell>
          <cell r="AB834" t="str">
            <v>√</v>
          </cell>
          <cell r="AC834" t="str">
            <v>√</v>
          </cell>
        </row>
        <row r="834">
          <cell r="AE834" t="str">
            <v>◇</v>
          </cell>
          <cell r="AF834" t="str">
            <v>√</v>
          </cell>
          <cell r="AG834" t="str">
            <v>√</v>
          </cell>
          <cell r="AH834" t="str">
            <v>√</v>
          </cell>
          <cell r="AI834" t="str">
            <v>√</v>
          </cell>
        </row>
        <row r="834">
          <cell r="AK834">
            <v>23</v>
          </cell>
          <cell r="AL834">
            <v>0</v>
          </cell>
          <cell r="AM834">
            <v>0</v>
          </cell>
          <cell r="AN834">
            <v>0</v>
          </cell>
          <cell r="AO834">
            <v>3</v>
          </cell>
        </row>
        <row r="835">
          <cell r="E835" t="str">
            <v>下午</v>
          </cell>
          <cell r="F835" t="str">
            <v>√</v>
          </cell>
          <cell r="G835" t="str">
            <v>√</v>
          </cell>
          <cell r="H835" t="str">
            <v>√</v>
          </cell>
        </row>
        <row r="835">
          <cell r="J835" t="str">
            <v>√</v>
          </cell>
          <cell r="K835" t="str">
            <v>√</v>
          </cell>
          <cell r="L835" t="str">
            <v>√</v>
          </cell>
          <cell r="M835" t="str">
            <v>√</v>
          </cell>
          <cell r="N835" t="str">
            <v>√</v>
          </cell>
          <cell r="O835" t="str">
            <v>√</v>
          </cell>
        </row>
        <row r="835">
          <cell r="Q835" t="str">
            <v>√</v>
          </cell>
          <cell r="R835" t="str">
            <v>√</v>
          </cell>
          <cell r="S835" t="str">
            <v>√</v>
          </cell>
          <cell r="T835" t="str">
            <v>√</v>
          </cell>
          <cell r="U835" t="str">
            <v>√</v>
          </cell>
          <cell r="V835" t="str">
            <v>◇</v>
          </cell>
        </row>
        <row r="835">
          <cell r="X835" t="str">
            <v>◇</v>
          </cell>
          <cell r="Y835" t="str">
            <v>√</v>
          </cell>
          <cell r="Z835" t="str">
            <v>√</v>
          </cell>
          <cell r="AA835" t="str">
            <v>√</v>
          </cell>
          <cell r="AB835" t="str">
            <v>√</v>
          </cell>
          <cell r="AC835" t="str">
            <v>√</v>
          </cell>
        </row>
        <row r="835">
          <cell r="AE835" t="str">
            <v>◇</v>
          </cell>
          <cell r="AF835" t="str">
            <v>√</v>
          </cell>
          <cell r="AG835" t="str">
            <v>√</v>
          </cell>
          <cell r="AH835" t="str">
            <v>√</v>
          </cell>
          <cell r="AI835" t="str">
            <v>√</v>
          </cell>
        </row>
        <row r="836">
          <cell r="E836" t="str">
            <v>加班</v>
          </cell>
        </row>
        <row r="837">
          <cell r="B837">
            <v>899</v>
          </cell>
          <cell r="C837" t="str">
            <v>SOK HIENG</v>
          </cell>
          <cell r="D837">
            <v>44320</v>
          </cell>
          <cell r="E837" t="str">
            <v>上午</v>
          </cell>
          <cell r="F837" t="str">
            <v>√</v>
          </cell>
          <cell r="G837" t="str">
            <v>√</v>
          </cell>
          <cell r="H837" t="str">
            <v>√</v>
          </cell>
        </row>
        <row r="837">
          <cell r="J837" t="str">
            <v>√</v>
          </cell>
          <cell r="K837" t="str">
            <v>√</v>
          </cell>
          <cell r="L837" t="str">
            <v>√</v>
          </cell>
          <cell r="M837" t="str">
            <v>√</v>
          </cell>
          <cell r="N837" t="str">
            <v>√</v>
          </cell>
          <cell r="O837" t="str">
            <v>√</v>
          </cell>
        </row>
        <row r="837">
          <cell r="Q837" t="str">
            <v>√</v>
          </cell>
          <cell r="R837" t="str">
            <v>√</v>
          </cell>
          <cell r="S837" t="str">
            <v>√</v>
          </cell>
          <cell r="T837" t="str">
            <v>√</v>
          </cell>
          <cell r="U837" t="str">
            <v>√</v>
          </cell>
          <cell r="V837" t="str">
            <v>◇</v>
          </cell>
        </row>
        <row r="837">
          <cell r="X837" t="str">
            <v>◇</v>
          </cell>
          <cell r="Y837" t="str">
            <v>√</v>
          </cell>
          <cell r="Z837" t="str">
            <v>√</v>
          </cell>
          <cell r="AA837" t="str">
            <v>√</v>
          </cell>
          <cell r="AB837" t="str">
            <v>√</v>
          </cell>
          <cell r="AC837" t="str">
            <v>√</v>
          </cell>
        </row>
        <row r="837">
          <cell r="AE837" t="str">
            <v>◇</v>
          </cell>
          <cell r="AF837" t="str">
            <v>√</v>
          </cell>
          <cell r="AG837" t="str">
            <v>√</v>
          </cell>
          <cell r="AH837" t="str">
            <v>√</v>
          </cell>
          <cell r="AI837" t="str">
            <v>√</v>
          </cell>
        </row>
        <row r="837">
          <cell r="AK837">
            <v>23</v>
          </cell>
          <cell r="AL837">
            <v>0</v>
          </cell>
          <cell r="AM837">
            <v>0</v>
          </cell>
          <cell r="AN837">
            <v>0</v>
          </cell>
          <cell r="AO837">
            <v>3</v>
          </cell>
        </row>
        <row r="838">
          <cell r="E838" t="str">
            <v>下午</v>
          </cell>
          <cell r="F838" t="str">
            <v>√</v>
          </cell>
          <cell r="G838" t="str">
            <v>√</v>
          </cell>
          <cell r="H838" t="str">
            <v>√</v>
          </cell>
        </row>
        <row r="838">
          <cell r="J838" t="str">
            <v>√</v>
          </cell>
          <cell r="K838" t="str">
            <v>√</v>
          </cell>
          <cell r="L838" t="str">
            <v>√</v>
          </cell>
          <cell r="M838" t="str">
            <v>√</v>
          </cell>
          <cell r="N838" t="str">
            <v>√</v>
          </cell>
          <cell r="O838" t="str">
            <v>√</v>
          </cell>
        </row>
        <row r="838">
          <cell r="Q838" t="str">
            <v>√</v>
          </cell>
          <cell r="R838" t="str">
            <v>√</v>
          </cell>
          <cell r="S838" t="str">
            <v>√</v>
          </cell>
          <cell r="T838" t="str">
            <v>√</v>
          </cell>
          <cell r="U838" t="str">
            <v>√</v>
          </cell>
          <cell r="V838" t="str">
            <v>◇</v>
          </cell>
        </row>
        <row r="838">
          <cell r="X838" t="str">
            <v>◇</v>
          </cell>
          <cell r="Y838" t="str">
            <v>√</v>
          </cell>
          <cell r="Z838" t="str">
            <v>√</v>
          </cell>
          <cell r="AA838" t="str">
            <v>√</v>
          </cell>
          <cell r="AB838" t="str">
            <v>√</v>
          </cell>
          <cell r="AC838" t="str">
            <v>√</v>
          </cell>
        </row>
        <row r="838">
          <cell r="AE838" t="str">
            <v>◇</v>
          </cell>
          <cell r="AF838" t="str">
            <v>√</v>
          </cell>
          <cell r="AG838" t="str">
            <v>√</v>
          </cell>
          <cell r="AH838" t="str">
            <v>√</v>
          </cell>
          <cell r="AI838" t="str">
            <v>√</v>
          </cell>
        </row>
        <row r="839">
          <cell r="E839" t="str">
            <v>加班</v>
          </cell>
        </row>
        <row r="840">
          <cell r="B840">
            <v>906</v>
          </cell>
          <cell r="C840" t="str">
            <v>SOME RACHANA</v>
          </cell>
          <cell r="D840">
            <v>44321</v>
          </cell>
          <cell r="E840" t="str">
            <v>上午</v>
          </cell>
          <cell r="F840" t="str">
            <v>√</v>
          </cell>
          <cell r="G840" t="str">
            <v>√</v>
          </cell>
          <cell r="H840" t="str">
            <v>√</v>
          </cell>
        </row>
        <row r="840">
          <cell r="J840" t="str">
            <v>√</v>
          </cell>
          <cell r="K840" t="str">
            <v>√</v>
          </cell>
          <cell r="L840" t="str">
            <v>√</v>
          </cell>
          <cell r="M840" t="str">
            <v>√</v>
          </cell>
          <cell r="N840" t="str">
            <v>√</v>
          </cell>
          <cell r="O840" t="str">
            <v>√</v>
          </cell>
        </row>
        <row r="840">
          <cell r="Q840" t="str">
            <v>√</v>
          </cell>
          <cell r="R840" t="str">
            <v>√</v>
          </cell>
          <cell r="S840" t="str">
            <v>√</v>
          </cell>
          <cell r="T840" t="str">
            <v>√</v>
          </cell>
          <cell r="U840" t="str">
            <v>√</v>
          </cell>
          <cell r="V840" t="str">
            <v>◇</v>
          </cell>
        </row>
        <row r="840">
          <cell r="X840" t="str">
            <v>◇</v>
          </cell>
          <cell r="Y840" t="str">
            <v>√</v>
          </cell>
          <cell r="Z840" t="str">
            <v>√</v>
          </cell>
          <cell r="AA840" t="str">
            <v>√</v>
          </cell>
          <cell r="AB840" t="str">
            <v>√</v>
          </cell>
          <cell r="AC840" t="str">
            <v>√</v>
          </cell>
        </row>
        <row r="840">
          <cell r="AE840" t="str">
            <v>◇</v>
          </cell>
          <cell r="AF840" t="str">
            <v>√</v>
          </cell>
          <cell r="AG840" t="str">
            <v>√</v>
          </cell>
          <cell r="AH840" t="str">
            <v>√</v>
          </cell>
          <cell r="AI840" t="str">
            <v>√</v>
          </cell>
        </row>
        <row r="840">
          <cell r="AK840">
            <v>23</v>
          </cell>
          <cell r="AL840">
            <v>0</v>
          </cell>
          <cell r="AM840">
            <v>0</v>
          </cell>
          <cell r="AN840">
            <v>0</v>
          </cell>
          <cell r="AO840">
            <v>3</v>
          </cell>
        </row>
        <row r="841">
          <cell r="E841" t="str">
            <v>下午</v>
          </cell>
          <cell r="F841" t="str">
            <v>√</v>
          </cell>
          <cell r="G841" t="str">
            <v>√</v>
          </cell>
          <cell r="H841" t="str">
            <v>√</v>
          </cell>
        </row>
        <row r="841">
          <cell r="J841" t="str">
            <v>√</v>
          </cell>
          <cell r="K841" t="str">
            <v>√</v>
          </cell>
          <cell r="L841" t="str">
            <v>√</v>
          </cell>
          <cell r="M841" t="str">
            <v>√</v>
          </cell>
          <cell r="N841" t="str">
            <v>√</v>
          </cell>
          <cell r="O841" t="str">
            <v>√</v>
          </cell>
        </row>
        <row r="841">
          <cell r="Q841" t="str">
            <v>√</v>
          </cell>
          <cell r="R841" t="str">
            <v>√</v>
          </cell>
          <cell r="S841" t="str">
            <v>√</v>
          </cell>
          <cell r="T841" t="str">
            <v>√</v>
          </cell>
          <cell r="U841" t="str">
            <v>√</v>
          </cell>
          <cell r="V841" t="str">
            <v>◇</v>
          </cell>
        </row>
        <row r="841">
          <cell r="X841" t="str">
            <v>◇</v>
          </cell>
          <cell r="Y841" t="str">
            <v>√</v>
          </cell>
          <cell r="Z841" t="str">
            <v>√</v>
          </cell>
          <cell r="AA841" t="str">
            <v>√</v>
          </cell>
          <cell r="AB841" t="str">
            <v>√</v>
          </cell>
          <cell r="AC841" t="str">
            <v>√</v>
          </cell>
        </row>
        <row r="841">
          <cell r="AE841" t="str">
            <v>◇</v>
          </cell>
          <cell r="AF841" t="str">
            <v>√</v>
          </cell>
          <cell r="AG841" t="str">
            <v>√</v>
          </cell>
          <cell r="AH841" t="str">
            <v>√</v>
          </cell>
          <cell r="AI841" t="str">
            <v>√</v>
          </cell>
        </row>
        <row r="842">
          <cell r="E842" t="str">
            <v>加班</v>
          </cell>
        </row>
        <row r="843">
          <cell r="B843">
            <v>941</v>
          </cell>
          <cell r="C843" t="str">
            <v>YAOK SOPHY</v>
          </cell>
          <cell r="D843">
            <v>44329</v>
          </cell>
          <cell r="E843" t="str">
            <v>上午</v>
          </cell>
          <cell r="F843" t="str">
            <v>√</v>
          </cell>
          <cell r="G843" t="str">
            <v>√</v>
          </cell>
          <cell r="H843" t="str">
            <v>√</v>
          </cell>
        </row>
        <row r="843">
          <cell r="J843" t="str">
            <v>√</v>
          </cell>
          <cell r="K843" t="str">
            <v>√</v>
          </cell>
          <cell r="L843" t="str">
            <v>√</v>
          </cell>
          <cell r="M843" t="str">
            <v>√</v>
          </cell>
          <cell r="N843" t="str">
            <v>√</v>
          </cell>
          <cell r="O843" t="str">
            <v>√</v>
          </cell>
        </row>
        <row r="843">
          <cell r="Q843" t="str">
            <v>√</v>
          </cell>
          <cell r="R843" t="str">
            <v>√</v>
          </cell>
          <cell r="S843" t="str">
            <v>√</v>
          </cell>
          <cell r="T843" t="str">
            <v>√</v>
          </cell>
          <cell r="U843" t="str">
            <v>√</v>
          </cell>
          <cell r="V843" t="str">
            <v>◇</v>
          </cell>
        </row>
        <row r="843">
          <cell r="X843" t="str">
            <v>◇</v>
          </cell>
          <cell r="Y843" t="str">
            <v>√</v>
          </cell>
          <cell r="Z843" t="str">
            <v>√</v>
          </cell>
          <cell r="AA843" t="str">
            <v>√</v>
          </cell>
          <cell r="AB843" t="str">
            <v>√</v>
          </cell>
          <cell r="AC843" t="str">
            <v>√</v>
          </cell>
        </row>
        <row r="843">
          <cell r="AE843" t="str">
            <v>◇</v>
          </cell>
          <cell r="AF843" t="str">
            <v>√</v>
          </cell>
          <cell r="AG843" t="str">
            <v>√</v>
          </cell>
          <cell r="AH843" t="str">
            <v>√</v>
          </cell>
          <cell r="AI843" t="str">
            <v>√</v>
          </cell>
        </row>
        <row r="843">
          <cell r="AK843">
            <v>23</v>
          </cell>
          <cell r="AL843">
            <v>0</v>
          </cell>
          <cell r="AM843">
            <v>0</v>
          </cell>
          <cell r="AN843">
            <v>0</v>
          </cell>
          <cell r="AO843">
            <v>3</v>
          </cell>
        </row>
        <row r="844">
          <cell r="E844" t="str">
            <v>下午</v>
          </cell>
          <cell r="F844" t="str">
            <v>√</v>
          </cell>
          <cell r="G844" t="str">
            <v>√</v>
          </cell>
          <cell r="H844" t="str">
            <v>√</v>
          </cell>
        </row>
        <row r="844">
          <cell r="J844" t="str">
            <v>√</v>
          </cell>
          <cell r="K844" t="str">
            <v>√</v>
          </cell>
          <cell r="L844" t="str">
            <v>√</v>
          </cell>
          <cell r="M844" t="str">
            <v>√</v>
          </cell>
          <cell r="N844" t="str">
            <v>√</v>
          </cell>
          <cell r="O844" t="str">
            <v>√</v>
          </cell>
        </row>
        <row r="844">
          <cell r="Q844" t="str">
            <v>√</v>
          </cell>
          <cell r="R844" t="str">
            <v>√</v>
          </cell>
          <cell r="S844" t="str">
            <v>√</v>
          </cell>
          <cell r="T844" t="str">
            <v>√</v>
          </cell>
          <cell r="U844" t="str">
            <v>√</v>
          </cell>
          <cell r="V844" t="str">
            <v>◇</v>
          </cell>
        </row>
        <row r="844">
          <cell r="X844" t="str">
            <v>◇</v>
          </cell>
          <cell r="Y844" t="str">
            <v>√</v>
          </cell>
          <cell r="Z844" t="str">
            <v>√</v>
          </cell>
          <cell r="AA844" t="str">
            <v>√</v>
          </cell>
          <cell r="AB844" t="str">
            <v>√</v>
          </cell>
          <cell r="AC844" t="str">
            <v>√</v>
          </cell>
        </row>
        <row r="844">
          <cell r="AE844" t="str">
            <v>◇</v>
          </cell>
          <cell r="AF844" t="str">
            <v>√</v>
          </cell>
          <cell r="AG844" t="str">
            <v>√</v>
          </cell>
          <cell r="AH844" t="str">
            <v>√</v>
          </cell>
          <cell r="AI844" t="str">
            <v>√</v>
          </cell>
        </row>
        <row r="845">
          <cell r="E845" t="str">
            <v>加班</v>
          </cell>
        </row>
        <row r="846">
          <cell r="B846">
            <v>973</v>
          </cell>
          <cell r="C846" t="str">
            <v>KHANN THAVY</v>
          </cell>
          <cell r="D846">
            <v>44393</v>
          </cell>
          <cell r="E846" t="str">
            <v>上午</v>
          </cell>
          <cell r="F846" t="str">
            <v>√</v>
          </cell>
          <cell r="G846" t="str">
            <v>√</v>
          </cell>
          <cell r="H846" t="str">
            <v>√</v>
          </cell>
        </row>
        <row r="846">
          <cell r="J846" t="str">
            <v>√</v>
          </cell>
          <cell r="K846" t="str">
            <v>√</v>
          </cell>
          <cell r="L846" t="str">
            <v>√</v>
          </cell>
          <cell r="M846" t="str">
            <v>√</v>
          </cell>
          <cell r="N846" t="str">
            <v>√</v>
          </cell>
          <cell r="O846" t="str">
            <v>√</v>
          </cell>
        </row>
        <row r="846">
          <cell r="Q846" t="str">
            <v>√</v>
          </cell>
          <cell r="R846" t="str">
            <v>√</v>
          </cell>
          <cell r="S846" t="str">
            <v>√</v>
          </cell>
          <cell r="T846" t="str">
            <v>√</v>
          </cell>
          <cell r="U846" t="str">
            <v>√</v>
          </cell>
          <cell r="V846" t="str">
            <v>◇</v>
          </cell>
        </row>
        <row r="846">
          <cell r="X846" t="str">
            <v>◇</v>
          </cell>
          <cell r="Y846" t="str">
            <v>√</v>
          </cell>
          <cell r="Z846" t="str">
            <v>×</v>
          </cell>
          <cell r="AA846" t="str">
            <v>√</v>
          </cell>
          <cell r="AB846" t="str">
            <v>√</v>
          </cell>
          <cell r="AC846" t="str">
            <v>√</v>
          </cell>
        </row>
        <row r="846">
          <cell r="AE846" t="str">
            <v>◇</v>
          </cell>
          <cell r="AF846" t="str">
            <v>√</v>
          </cell>
          <cell r="AG846" t="str">
            <v>√</v>
          </cell>
          <cell r="AH846" t="str">
            <v>√</v>
          </cell>
          <cell r="AI846" t="str">
            <v>√</v>
          </cell>
        </row>
        <row r="846">
          <cell r="AK846">
            <v>21.75</v>
          </cell>
          <cell r="AL846">
            <v>0</v>
          </cell>
          <cell r="AM846">
            <v>0.25</v>
          </cell>
          <cell r="AN846">
            <v>0</v>
          </cell>
          <cell r="AO846">
            <v>3</v>
          </cell>
        </row>
        <row r="847">
          <cell r="E847" t="str">
            <v>下午</v>
          </cell>
          <cell r="F847" t="str">
            <v>√</v>
          </cell>
          <cell r="G847" t="str">
            <v>√</v>
          </cell>
          <cell r="H847" t="str">
            <v>√</v>
          </cell>
        </row>
        <row r="847">
          <cell r="J847" t="str">
            <v>√</v>
          </cell>
          <cell r="K847" t="str">
            <v>√</v>
          </cell>
          <cell r="L847" t="str">
            <v>√</v>
          </cell>
          <cell r="M847" t="str">
            <v>√</v>
          </cell>
          <cell r="N847" t="str">
            <v>√</v>
          </cell>
        </row>
        <row r="847">
          <cell r="Q847" t="str">
            <v>√</v>
          </cell>
          <cell r="R847" t="str">
            <v>√</v>
          </cell>
          <cell r="S847" t="str">
            <v>√</v>
          </cell>
          <cell r="T847" t="str">
            <v>√</v>
          </cell>
          <cell r="U847" t="str">
            <v>√</v>
          </cell>
          <cell r="V847" t="str">
            <v>◇</v>
          </cell>
        </row>
        <row r="847">
          <cell r="X847" t="str">
            <v>◇</v>
          </cell>
          <cell r="Y847" t="str">
            <v>√</v>
          </cell>
          <cell r="Z847" t="str">
            <v>×</v>
          </cell>
          <cell r="AA847" t="str">
            <v>√</v>
          </cell>
          <cell r="AB847" t="str">
            <v>√</v>
          </cell>
          <cell r="AC847" t="str">
            <v>√</v>
          </cell>
        </row>
        <row r="847">
          <cell r="AE847" t="str">
            <v>◇</v>
          </cell>
          <cell r="AF847" t="str">
            <v>√</v>
          </cell>
          <cell r="AG847" t="str">
            <v>√</v>
          </cell>
          <cell r="AH847" t="str">
            <v>√</v>
          </cell>
          <cell r="AI847" t="str">
            <v>√</v>
          </cell>
        </row>
        <row r="848">
          <cell r="E848" t="str">
            <v>加班</v>
          </cell>
        </row>
        <row r="849">
          <cell r="B849">
            <v>983</v>
          </cell>
          <cell r="C849" t="str">
            <v>PRUM THAVY</v>
          </cell>
          <cell r="D849">
            <v>44397</v>
          </cell>
          <cell r="E849" t="str">
            <v>上午</v>
          </cell>
          <cell r="F849" t="str">
            <v>√</v>
          </cell>
          <cell r="G849" t="str">
            <v>√</v>
          </cell>
          <cell r="H849" t="str">
            <v>√</v>
          </cell>
        </row>
        <row r="849">
          <cell r="J849" t="str">
            <v>√</v>
          </cell>
          <cell r="K849" t="str">
            <v>√</v>
          </cell>
          <cell r="L849" t="str">
            <v>√</v>
          </cell>
          <cell r="M849" t="str">
            <v>√</v>
          </cell>
          <cell r="N849" t="str">
            <v>√</v>
          </cell>
          <cell r="O849" t="str">
            <v>√</v>
          </cell>
        </row>
        <row r="849">
          <cell r="Q849" t="str">
            <v>√</v>
          </cell>
          <cell r="R849" t="str">
            <v>√</v>
          </cell>
          <cell r="S849" t="str">
            <v>√</v>
          </cell>
          <cell r="T849" t="str">
            <v>√</v>
          </cell>
          <cell r="U849" t="str">
            <v>√</v>
          </cell>
          <cell r="V849" t="str">
            <v>◇</v>
          </cell>
        </row>
        <row r="849">
          <cell r="X849" t="str">
            <v>◇</v>
          </cell>
          <cell r="Y849" t="str">
            <v>√</v>
          </cell>
          <cell r="Z849" t="str">
            <v>√</v>
          </cell>
          <cell r="AA849" t="str">
            <v>√</v>
          </cell>
          <cell r="AB849" t="str">
            <v>√</v>
          </cell>
          <cell r="AC849" t="str">
            <v>√</v>
          </cell>
        </row>
        <row r="849">
          <cell r="AE849" t="str">
            <v>◇</v>
          </cell>
          <cell r="AF849" t="str">
            <v>√</v>
          </cell>
          <cell r="AG849" t="str">
            <v>√</v>
          </cell>
          <cell r="AH849" t="str">
            <v>√</v>
          </cell>
          <cell r="AI849" t="str">
            <v>√</v>
          </cell>
        </row>
        <row r="849">
          <cell r="AK849">
            <v>23</v>
          </cell>
          <cell r="AL849">
            <v>0</v>
          </cell>
          <cell r="AM849">
            <v>0</v>
          </cell>
          <cell r="AN849">
            <v>0</v>
          </cell>
          <cell r="AO849">
            <v>3</v>
          </cell>
        </row>
        <row r="850">
          <cell r="E850" t="str">
            <v>下午</v>
          </cell>
          <cell r="F850" t="str">
            <v>√</v>
          </cell>
          <cell r="G850" t="str">
            <v>√</v>
          </cell>
          <cell r="H850" t="str">
            <v>√</v>
          </cell>
        </row>
        <row r="850">
          <cell r="J850" t="str">
            <v>√</v>
          </cell>
          <cell r="K850" t="str">
            <v>√</v>
          </cell>
          <cell r="L850" t="str">
            <v>√</v>
          </cell>
          <cell r="M850" t="str">
            <v>√</v>
          </cell>
          <cell r="N850" t="str">
            <v>√</v>
          </cell>
          <cell r="O850" t="str">
            <v>√</v>
          </cell>
        </row>
        <row r="850">
          <cell r="Q850" t="str">
            <v>√</v>
          </cell>
          <cell r="R850" t="str">
            <v>√</v>
          </cell>
          <cell r="S850" t="str">
            <v>√</v>
          </cell>
          <cell r="T850" t="str">
            <v>√</v>
          </cell>
          <cell r="U850" t="str">
            <v>√</v>
          </cell>
          <cell r="V850" t="str">
            <v>◇</v>
          </cell>
        </row>
        <row r="850">
          <cell r="X850" t="str">
            <v>◇</v>
          </cell>
          <cell r="Y850" t="str">
            <v>√</v>
          </cell>
          <cell r="Z850" t="str">
            <v>√</v>
          </cell>
          <cell r="AA850" t="str">
            <v>√</v>
          </cell>
          <cell r="AB850" t="str">
            <v>√</v>
          </cell>
          <cell r="AC850" t="str">
            <v>√</v>
          </cell>
        </row>
        <row r="850">
          <cell r="AE850" t="str">
            <v>◇</v>
          </cell>
          <cell r="AF850" t="str">
            <v>√</v>
          </cell>
          <cell r="AG850" t="str">
            <v>√</v>
          </cell>
          <cell r="AH850" t="str">
            <v>√</v>
          </cell>
          <cell r="AI850" t="str">
            <v>√</v>
          </cell>
        </row>
        <row r="851">
          <cell r="E851" t="str">
            <v>加班</v>
          </cell>
        </row>
        <row r="852">
          <cell r="B852">
            <v>1045</v>
          </cell>
          <cell r="C852" t="str">
            <v>TANG RAKSMEY</v>
          </cell>
          <cell r="D852">
            <v>44412</v>
          </cell>
          <cell r="E852" t="str">
            <v>上午</v>
          </cell>
          <cell r="F852" t="str">
            <v>√</v>
          </cell>
          <cell r="G852" t="str">
            <v>√</v>
          </cell>
          <cell r="H852" t="str">
            <v>√</v>
          </cell>
        </row>
        <row r="852">
          <cell r="J852" t="str">
            <v>√</v>
          </cell>
          <cell r="K852" t="str">
            <v>√</v>
          </cell>
          <cell r="L852" t="str">
            <v>√</v>
          </cell>
          <cell r="M852" t="str">
            <v>√</v>
          </cell>
          <cell r="N852" t="str">
            <v>√</v>
          </cell>
          <cell r="O852" t="str">
            <v>√</v>
          </cell>
        </row>
        <row r="852">
          <cell r="Q852" t="str">
            <v>√</v>
          </cell>
          <cell r="R852" t="str">
            <v>√</v>
          </cell>
          <cell r="S852" t="str">
            <v>√</v>
          </cell>
          <cell r="T852" t="str">
            <v>√</v>
          </cell>
          <cell r="U852" t="str">
            <v>√</v>
          </cell>
          <cell r="V852" t="str">
            <v>◇</v>
          </cell>
        </row>
        <row r="852">
          <cell r="X852" t="str">
            <v>◇</v>
          </cell>
          <cell r="Y852" t="str">
            <v>√</v>
          </cell>
          <cell r="Z852" t="str">
            <v>√</v>
          </cell>
          <cell r="AA852" t="str">
            <v>√</v>
          </cell>
          <cell r="AB852" t="str">
            <v>√</v>
          </cell>
          <cell r="AC852" t="str">
            <v>√</v>
          </cell>
        </row>
        <row r="852">
          <cell r="AE852" t="str">
            <v>◇</v>
          </cell>
          <cell r="AF852" t="str">
            <v>√</v>
          </cell>
          <cell r="AG852" t="str">
            <v>√</v>
          </cell>
          <cell r="AH852" t="str">
            <v>√</v>
          </cell>
          <cell r="AI852" t="str">
            <v>√</v>
          </cell>
        </row>
        <row r="852">
          <cell r="AK852">
            <v>23</v>
          </cell>
          <cell r="AL852">
            <v>0</v>
          </cell>
          <cell r="AM852">
            <v>0</v>
          </cell>
          <cell r="AN852">
            <v>0</v>
          </cell>
          <cell r="AO852">
            <v>3</v>
          </cell>
        </row>
        <row r="853">
          <cell r="E853" t="str">
            <v>下午</v>
          </cell>
          <cell r="F853" t="str">
            <v>√</v>
          </cell>
          <cell r="G853" t="str">
            <v>√</v>
          </cell>
          <cell r="H853" t="str">
            <v>√</v>
          </cell>
        </row>
        <row r="853">
          <cell r="J853" t="str">
            <v>√</v>
          </cell>
          <cell r="K853" t="str">
            <v>√</v>
          </cell>
          <cell r="L853" t="str">
            <v>√</v>
          </cell>
          <cell r="M853" t="str">
            <v>√</v>
          </cell>
          <cell r="N853" t="str">
            <v>√</v>
          </cell>
          <cell r="O853" t="str">
            <v>√</v>
          </cell>
        </row>
        <row r="853">
          <cell r="Q853" t="str">
            <v>√</v>
          </cell>
          <cell r="R853" t="str">
            <v>√</v>
          </cell>
          <cell r="S853" t="str">
            <v>√</v>
          </cell>
          <cell r="T853" t="str">
            <v>√</v>
          </cell>
          <cell r="U853" t="str">
            <v>√</v>
          </cell>
          <cell r="V853" t="str">
            <v>◇</v>
          </cell>
        </row>
        <row r="853">
          <cell r="X853" t="str">
            <v>◇</v>
          </cell>
          <cell r="Y853" t="str">
            <v>√</v>
          </cell>
          <cell r="Z853" t="str">
            <v>√</v>
          </cell>
          <cell r="AA853" t="str">
            <v>√</v>
          </cell>
          <cell r="AB853" t="str">
            <v>√</v>
          </cell>
          <cell r="AC853" t="str">
            <v>√</v>
          </cell>
        </row>
        <row r="853">
          <cell r="AE853" t="str">
            <v>◇</v>
          </cell>
          <cell r="AF853" t="str">
            <v>√</v>
          </cell>
          <cell r="AG853" t="str">
            <v>√</v>
          </cell>
          <cell r="AH853" t="str">
            <v>√</v>
          </cell>
          <cell r="AI853" t="str">
            <v>√</v>
          </cell>
        </row>
        <row r="854">
          <cell r="E854" t="str">
            <v>加班</v>
          </cell>
        </row>
        <row r="855">
          <cell r="B855">
            <v>1047</v>
          </cell>
          <cell r="C855" t="str">
            <v>KUY PHANIT</v>
          </cell>
          <cell r="D855">
            <v>44413</v>
          </cell>
          <cell r="E855" t="str">
            <v>上午</v>
          </cell>
          <cell r="F855" t="str">
            <v>√</v>
          </cell>
          <cell r="G855" t="str">
            <v>√</v>
          </cell>
          <cell r="H855" t="str">
            <v>√</v>
          </cell>
        </row>
        <row r="855">
          <cell r="J855" t="str">
            <v>√</v>
          </cell>
          <cell r="K855" t="str">
            <v>√</v>
          </cell>
          <cell r="L855" t="str">
            <v>√</v>
          </cell>
          <cell r="M855" t="str">
            <v>√</v>
          </cell>
          <cell r="N855" t="str">
            <v>√</v>
          </cell>
          <cell r="O855" t="str">
            <v>√</v>
          </cell>
        </row>
        <row r="855">
          <cell r="Q855" t="str">
            <v>√</v>
          </cell>
          <cell r="R855" t="str">
            <v>√</v>
          </cell>
          <cell r="S855" t="str">
            <v>√</v>
          </cell>
          <cell r="T855" t="str">
            <v>√</v>
          </cell>
          <cell r="U855" t="str">
            <v>√</v>
          </cell>
          <cell r="V855" t="str">
            <v>◇</v>
          </cell>
        </row>
        <row r="855">
          <cell r="X855" t="str">
            <v>◇</v>
          </cell>
          <cell r="Y855" t="str">
            <v>√</v>
          </cell>
          <cell r="Z855" t="str">
            <v>√</v>
          </cell>
          <cell r="AA855" t="str">
            <v>√</v>
          </cell>
          <cell r="AB855" t="str">
            <v>√</v>
          </cell>
          <cell r="AC855" t="str">
            <v>√</v>
          </cell>
        </row>
        <row r="855">
          <cell r="AE855" t="str">
            <v>◇</v>
          </cell>
          <cell r="AF855" t="str">
            <v>√</v>
          </cell>
          <cell r="AG855" t="str">
            <v>√</v>
          </cell>
          <cell r="AH855" t="str">
            <v>√</v>
          </cell>
          <cell r="AI855" t="str">
            <v>√</v>
          </cell>
        </row>
        <row r="855">
          <cell r="AK855">
            <v>23</v>
          </cell>
          <cell r="AL855">
            <v>0</v>
          </cell>
          <cell r="AM855">
            <v>0</v>
          </cell>
          <cell r="AN855">
            <v>0</v>
          </cell>
          <cell r="AO855">
            <v>3</v>
          </cell>
        </row>
        <row r="856">
          <cell r="E856" t="str">
            <v>下午</v>
          </cell>
          <cell r="F856" t="str">
            <v>√</v>
          </cell>
          <cell r="G856" t="str">
            <v>√</v>
          </cell>
          <cell r="H856" t="str">
            <v>√</v>
          </cell>
        </row>
        <row r="856">
          <cell r="J856" t="str">
            <v>√</v>
          </cell>
          <cell r="K856" t="str">
            <v>√</v>
          </cell>
          <cell r="L856" t="str">
            <v>√</v>
          </cell>
          <cell r="M856" t="str">
            <v>√</v>
          </cell>
          <cell r="N856" t="str">
            <v>√</v>
          </cell>
          <cell r="O856" t="str">
            <v>√</v>
          </cell>
        </row>
        <row r="856">
          <cell r="Q856" t="str">
            <v>√</v>
          </cell>
          <cell r="R856" t="str">
            <v>√</v>
          </cell>
          <cell r="S856" t="str">
            <v>√</v>
          </cell>
          <cell r="T856" t="str">
            <v>√</v>
          </cell>
          <cell r="U856" t="str">
            <v>√</v>
          </cell>
          <cell r="V856" t="str">
            <v>◇</v>
          </cell>
        </row>
        <row r="856">
          <cell r="X856" t="str">
            <v>◇</v>
          </cell>
          <cell r="Y856" t="str">
            <v>√</v>
          </cell>
          <cell r="Z856" t="str">
            <v>√</v>
          </cell>
          <cell r="AA856" t="str">
            <v>√</v>
          </cell>
          <cell r="AB856" t="str">
            <v>√</v>
          </cell>
          <cell r="AC856" t="str">
            <v>√</v>
          </cell>
        </row>
        <row r="856">
          <cell r="AE856" t="str">
            <v>◇</v>
          </cell>
          <cell r="AF856" t="str">
            <v>√</v>
          </cell>
          <cell r="AG856" t="str">
            <v>√</v>
          </cell>
          <cell r="AH856" t="str">
            <v>√</v>
          </cell>
          <cell r="AI856" t="str">
            <v>√</v>
          </cell>
        </row>
        <row r="857">
          <cell r="E857" t="str">
            <v>加班</v>
          </cell>
        </row>
        <row r="858">
          <cell r="B858">
            <v>1085</v>
          </cell>
          <cell r="C858" t="str">
            <v>YEM PHANHA</v>
          </cell>
          <cell r="D858">
            <v>44418</v>
          </cell>
          <cell r="E858" t="str">
            <v>上午</v>
          </cell>
          <cell r="F858" t="str">
            <v>√</v>
          </cell>
          <cell r="G858" t="str">
            <v>√</v>
          </cell>
          <cell r="H858" t="str">
            <v>√</v>
          </cell>
        </row>
        <row r="858">
          <cell r="J858" t="str">
            <v>√</v>
          </cell>
          <cell r="K858" t="str">
            <v>√</v>
          </cell>
          <cell r="L858" t="str">
            <v>√</v>
          </cell>
          <cell r="M858" t="str">
            <v>√</v>
          </cell>
          <cell r="N858" t="str">
            <v>√</v>
          </cell>
          <cell r="O858" t="str">
            <v>√</v>
          </cell>
        </row>
        <row r="858">
          <cell r="Q858" t="str">
            <v>√</v>
          </cell>
          <cell r="R858" t="str">
            <v>√</v>
          </cell>
          <cell r="S858" t="str">
            <v>√</v>
          </cell>
          <cell r="T858" t="str">
            <v>√</v>
          </cell>
          <cell r="U858" t="str">
            <v>√</v>
          </cell>
          <cell r="V858" t="str">
            <v>◇</v>
          </cell>
        </row>
        <row r="858">
          <cell r="X858" t="str">
            <v>◇</v>
          </cell>
          <cell r="Y858" t="str">
            <v>√</v>
          </cell>
          <cell r="Z858" t="str">
            <v>√</v>
          </cell>
          <cell r="AA858" t="str">
            <v>√</v>
          </cell>
          <cell r="AB858" t="str">
            <v>√</v>
          </cell>
          <cell r="AC858" t="str">
            <v>√</v>
          </cell>
        </row>
        <row r="858">
          <cell r="AE858" t="str">
            <v>◇</v>
          </cell>
          <cell r="AF858" t="str">
            <v>√</v>
          </cell>
          <cell r="AG858" t="str">
            <v>√</v>
          </cell>
          <cell r="AH858" t="str">
            <v>√</v>
          </cell>
          <cell r="AI858" t="str">
            <v>√</v>
          </cell>
        </row>
        <row r="858">
          <cell r="AK858">
            <v>23</v>
          </cell>
          <cell r="AL858">
            <v>0</v>
          </cell>
          <cell r="AM858">
            <v>0</v>
          </cell>
          <cell r="AN858">
            <v>0</v>
          </cell>
          <cell r="AO858">
            <v>3</v>
          </cell>
        </row>
        <row r="859">
          <cell r="E859" t="str">
            <v>下午</v>
          </cell>
          <cell r="F859" t="str">
            <v>√</v>
          </cell>
          <cell r="G859" t="str">
            <v>√</v>
          </cell>
          <cell r="H859" t="str">
            <v>√</v>
          </cell>
        </row>
        <row r="859">
          <cell r="J859" t="str">
            <v>√</v>
          </cell>
          <cell r="K859" t="str">
            <v>√</v>
          </cell>
          <cell r="L859" t="str">
            <v>√</v>
          </cell>
          <cell r="M859" t="str">
            <v>√</v>
          </cell>
          <cell r="N859" t="str">
            <v>√</v>
          </cell>
          <cell r="O859" t="str">
            <v>√</v>
          </cell>
        </row>
        <row r="859">
          <cell r="Q859" t="str">
            <v>√</v>
          </cell>
          <cell r="R859" t="str">
            <v>√</v>
          </cell>
          <cell r="S859" t="str">
            <v>√</v>
          </cell>
          <cell r="T859" t="str">
            <v>√</v>
          </cell>
          <cell r="U859" t="str">
            <v>√</v>
          </cell>
          <cell r="V859" t="str">
            <v>◇</v>
          </cell>
        </row>
        <row r="859">
          <cell r="X859" t="str">
            <v>◇</v>
          </cell>
          <cell r="Y859" t="str">
            <v>√</v>
          </cell>
          <cell r="Z859" t="str">
            <v>√</v>
          </cell>
          <cell r="AA859" t="str">
            <v>√</v>
          </cell>
          <cell r="AB859" t="str">
            <v>√</v>
          </cell>
          <cell r="AC859" t="str">
            <v>√</v>
          </cell>
        </row>
        <row r="859">
          <cell r="AE859" t="str">
            <v>◇</v>
          </cell>
          <cell r="AF859" t="str">
            <v>√</v>
          </cell>
          <cell r="AG859" t="str">
            <v>√</v>
          </cell>
          <cell r="AH859" t="str">
            <v>√</v>
          </cell>
          <cell r="AI859" t="str">
            <v>√</v>
          </cell>
        </row>
        <row r="860">
          <cell r="E860" t="str">
            <v>加班</v>
          </cell>
        </row>
        <row r="861">
          <cell r="B861">
            <v>1127</v>
          </cell>
          <cell r="C861" t="str">
            <v>KOEM RUMDUOL</v>
          </cell>
          <cell r="D861">
            <v>44420</v>
          </cell>
          <cell r="E861" t="str">
            <v>上午</v>
          </cell>
          <cell r="F861" t="str">
            <v>√</v>
          </cell>
          <cell r="G861" t="str">
            <v>√</v>
          </cell>
          <cell r="H861" t="str">
            <v>√</v>
          </cell>
        </row>
        <row r="861">
          <cell r="J861" t="str">
            <v>√</v>
          </cell>
          <cell r="K861" t="str">
            <v>√</v>
          </cell>
          <cell r="L861" t="str">
            <v>√</v>
          </cell>
          <cell r="M861" t="str">
            <v>√</v>
          </cell>
          <cell r="N861" t="str">
            <v>√</v>
          </cell>
          <cell r="O861" t="str">
            <v>√</v>
          </cell>
        </row>
        <row r="861">
          <cell r="Q861" t="str">
            <v>√</v>
          </cell>
          <cell r="R861" t="str">
            <v>√</v>
          </cell>
          <cell r="S861" t="str">
            <v>√</v>
          </cell>
          <cell r="T861" t="str">
            <v>√</v>
          </cell>
          <cell r="U861" t="str">
            <v>√</v>
          </cell>
          <cell r="V861" t="str">
            <v>◇</v>
          </cell>
        </row>
        <row r="861">
          <cell r="X861" t="str">
            <v>◇</v>
          </cell>
          <cell r="Y861" t="str">
            <v>√</v>
          </cell>
          <cell r="Z861" t="str">
            <v>√</v>
          </cell>
          <cell r="AA861" t="str">
            <v>√</v>
          </cell>
          <cell r="AB861" t="str">
            <v>√</v>
          </cell>
          <cell r="AC861" t="str">
            <v>√</v>
          </cell>
        </row>
        <row r="861">
          <cell r="AE861" t="str">
            <v>◇</v>
          </cell>
          <cell r="AF861" t="str">
            <v>√</v>
          </cell>
          <cell r="AG861" t="str">
            <v>√</v>
          </cell>
          <cell r="AH861" t="str">
            <v>√</v>
          </cell>
          <cell r="AI861" t="str">
            <v>√</v>
          </cell>
        </row>
        <row r="861">
          <cell r="AK861">
            <v>23</v>
          </cell>
          <cell r="AL861">
            <v>0</v>
          </cell>
          <cell r="AM861">
            <v>0</v>
          </cell>
          <cell r="AN861">
            <v>0</v>
          </cell>
          <cell r="AO861">
            <v>3</v>
          </cell>
        </row>
        <row r="862">
          <cell r="E862" t="str">
            <v>下午</v>
          </cell>
          <cell r="F862" t="str">
            <v>√</v>
          </cell>
          <cell r="G862" t="str">
            <v>√</v>
          </cell>
          <cell r="H862" t="str">
            <v>√</v>
          </cell>
        </row>
        <row r="862">
          <cell r="J862" t="str">
            <v>√</v>
          </cell>
          <cell r="K862" t="str">
            <v>√</v>
          </cell>
          <cell r="L862" t="str">
            <v>√</v>
          </cell>
          <cell r="M862" t="str">
            <v>√</v>
          </cell>
          <cell r="N862" t="str">
            <v>√</v>
          </cell>
          <cell r="O862" t="str">
            <v>√</v>
          </cell>
        </row>
        <row r="862">
          <cell r="Q862" t="str">
            <v>√</v>
          </cell>
          <cell r="R862" t="str">
            <v>√</v>
          </cell>
          <cell r="S862" t="str">
            <v>√</v>
          </cell>
          <cell r="T862" t="str">
            <v>√</v>
          </cell>
          <cell r="U862" t="str">
            <v>√</v>
          </cell>
          <cell r="V862" t="str">
            <v>◇</v>
          </cell>
        </row>
        <row r="862">
          <cell r="X862" t="str">
            <v>◇</v>
          </cell>
          <cell r="Y862" t="str">
            <v>√</v>
          </cell>
          <cell r="Z862" t="str">
            <v>√</v>
          </cell>
          <cell r="AA862" t="str">
            <v>√</v>
          </cell>
          <cell r="AB862" t="str">
            <v>√</v>
          </cell>
          <cell r="AC862" t="str">
            <v>√</v>
          </cell>
        </row>
        <row r="862">
          <cell r="AE862" t="str">
            <v>◇</v>
          </cell>
          <cell r="AF862" t="str">
            <v>√</v>
          </cell>
          <cell r="AG862" t="str">
            <v>√</v>
          </cell>
          <cell r="AH862" t="str">
            <v>√</v>
          </cell>
          <cell r="AI862" t="str">
            <v>√</v>
          </cell>
        </row>
        <row r="863">
          <cell r="E863" t="str">
            <v>加班</v>
          </cell>
        </row>
        <row r="864">
          <cell r="B864">
            <v>1211</v>
          </cell>
          <cell r="C864" t="str">
            <v>KEO SOKHENG</v>
          </cell>
          <cell r="D864">
            <v>44455</v>
          </cell>
          <cell r="E864" t="str">
            <v>上午</v>
          </cell>
          <cell r="F864" t="str">
            <v>√</v>
          </cell>
          <cell r="G864" t="str">
            <v>√</v>
          </cell>
          <cell r="H864" t="str">
            <v>√</v>
          </cell>
        </row>
        <row r="864">
          <cell r="J864" t="str">
            <v>√</v>
          </cell>
          <cell r="K864" t="str">
            <v>√</v>
          </cell>
          <cell r="L864" t="str">
            <v>√</v>
          </cell>
          <cell r="M864" t="str">
            <v>√</v>
          </cell>
          <cell r="N864" t="str">
            <v>√</v>
          </cell>
          <cell r="O864" t="str">
            <v>√</v>
          </cell>
        </row>
        <row r="864">
          <cell r="Q864" t="str">
            <v>√</v>
          </cell>
          <cell r="R864" t="str">
            <v>√</v>
          </cell>
          <cell r="S864" t="str">
            <v>√</v>
          </cell>
          <cell r="T864" t="str">
            <v>√</v>
          </cell>
          <cell r="U864" t="str">
            <v>√</v>
          </cell>
          <cell r="V864" t="str">
            <v>◇</v>
          </cell>
        </row>
        <row r="864">
          <cell r="X864" t="str">
            <v>◇</v>
          </cell>
          <cell r="Y864" t="str">
            <v>√</v>
          </cell>
          <cell r="Z864" t="str">
            <v>√</v>
          </cell>
          <cell r="AA864" t="str">
            <v>√</v>
          </cell>
          <cell r="AB864" t="str">
            <v>√</v>
          </cell>
          <cell r="AC864" t="str">
            <v>√</v>
          </cell>
        </row>
        <row r="864">
          <cell r="AE864" t="str">
            <v>◇</v>
          </cell>
          <cell r="AF864" t="str">
            <v>√</v>
          </cell>
          <cell r="AG864" t="str">
            <v>√</v>
          </cell>
          <cell r="AH864" t="str">
            <v>√</v>
          </cell>
          <cell r="AI864" t="str">
            <v>√</v>
          </cell>
        </row>
        <row r="864">
          <cell r="AK864">
            <v>23</v>
          </cell>
          <cell r="AL864">
            <v>0</v>
          </cell>
          <cell r="AM864">
            <v>0</v>
          </cell>
          <cell r="AN864">
            <v>0</v>
          </cell>
          <cell r="AO864">
            <v>3</v>
          </cell>
        </row>
        <row r="865">
          <cell r="E865" t="str">
            <v>下午</v>
          </cell>
          <cell r="F865" t="str">
            <v>√</v>
          </cell>
          <cell r="G865" t="str">
            <v>√</v>
          </cell>
          <cell r="H865" t="str">
            <v>√</v>
          </cell>
        </row>
        <row r="865">
          <cell r="J865" t="str">
            <v>√</v>
          </cell>
          <cell r="K865" t="str">
            <v>√</v>
          </cell>
          <cell r="L865" t="str">
            <v>√</v>
          </cell>
          <cell r="M865" t="str">
            <v>√</v>
          </cell>
          <cell r="N865" t="str">
            <v>√</v>
          </cell>
          <cell r="O865" t="str">
            <v>√</v>
          </cell>
        </row>
        <row r="865">
          <cell r="Q865" t="str">
            <v>√</v>
          </cell>
          <cell r="R865" t="str">
            <v>√</v>
          </cell>
          <cell r="S865" t="str">
            <v>√</v>
          </cell>
          <cell r="T865" t="str">
            <v>√</v>
          </cell>
          <cell r="U865" t="str">
            <v>√</v>
          </cell>
          <cell r="V865" t="str">
            <v>◇</v>
          </cell>
        </row>
        <row r="865">
          <cell r="X865" t="str">
            <v>◇</v>
          </cell>
          <cell r="Y865" t="str">
            <v>√</v>
          </cell>
          <cell r="Z865" t="str">
            <v>√</v>
          </cell>
          <cell r="AA865" t="str">
            <v>√</v>
          </cell>
          <cell r="AB865" t="str">
            <v>√</v>
          </cell>
          <cell r="AC865" t="str">
            <v>√</v>
          </cell>
        </row>
        <row r="865">
          <cell r="AE865" t="str">
            <v>◇</v>
          </cell>
          <cell r="AF865" t="str">
            <v>√</v>
          </cell>
          <cell r="AG865" t="str">
            <v>√</v>
          </cell>
          <cell r="AH865" t="str">
            <v>√</v>
          </cell>
          <cell r="AI865" t="str">
            <v>√</v>
          </cell>
        </row>
        <row r="866">
          <cell r="E866" t="str">
            <v>加班</v>
          </cell>
        </row>
        <row r="867">
          <cell r="B867">
            <v>1265</v>
          </cell>
          <cell r="C867" t="str">
            <v>LY VANNA</v>
          </cell>
          <cell r="D867">
            <v>44488</v>
          </cell>
          <cell r="E867" t="str">
            <v>上午</v>
          </cell>
          <cell r="F867" t="str">
            <v>√</v>
          </cell>
          <cell r="G867" t="str">
            <v>√</v>
          </cell>
          <cell r="H867" t="str">
            <v>√</v>
          </cell>
        </row>
        <row r="867">
          <cell r="J867" t="str">
            <v>√</v>
          </cell>
          <cell r="K867" t="str">
            <v>√</v>
          </cell>
          <cell r="L867" t="str">
            <v>√</v>
          </cell>
          <cell r="M867" t="str">
            <v>√</v>
          </cell>
          <cell r="N867" t="str">
            <v>√</v>
          </cell>
          <cell r="O867" t="str">
            <v>√</v>
          </cell>
        </row>
        <row r="867">
          <cell r="Q867" t="str">
            <v>√</v>
          </cell>
          <cell r="R867" t="str">
            <v>√</v>
          </cell>
          <cell r="S867" t="str">
            <v>√</v>
          </cell>
          <cell r="T867" t="str">
            <v>√</v>
          </cell>
          <cell r="U867" t="str">
            <v>√</v>
          </cell>
          <cell r="V867" t="str">
            <v>◇</v>
          </cell>
        </row>
        <row r="867">
          <cell r="X867" t="str">
            <v>◇</v>
          </cell>
          <cell r="Y867" t="str">
            <v>√</v>
          </cell>
          <cell r="Z867" t="str">
            <v>√</v>
          </cell>
          <cell r="AA867" t="str">
            <v>√</v>
          </cell>
          <cell r="AB867" t="str">
            <v>√</v>
          </cell>
          <cell r="AC867" t="str">
            <v>√</v>
          </cell>
        </row>
        <row r="867">
          <cell r="AE867" t="str">
            <v>◇</v>
          </cell>
          <cell r="AF867" t="str">
            <v>√</v>
          </cell>
          <cell r="AG867" t="str">
            <v>√</v>
          </cell>
          <cell r="AH867" t="str">
            <v>√</v>
          </cell>
          <cell r="AI867" t="str">
            <v>√</v>
          </cell>
        </row>
        <row r="867">
          <cell r="AK867">
            <v>23</v>
          </cell>
          <cell r="AL867">
            <v>0</v>
          </cell>
          <cell r="AM867">
            <v>0</v>
          </cell>
          <cell r="AN867">
            <v>0</v>
          </cell>
          <cell r="AO867">
            <v>3</v>
          </cell>
        </row>
        <row r="868">
          <cell r="E868" t="str">
            <v>下午</v>
          </cell>
          <cell r="F868" t="str">
            <v>√</v>
          </cell>
          <cell r="G868" t="str">
            <v>√</v>
          </cell>
          <cell r="H868" t="str">
            <v>√</v>
          </cell>
        </row>
        <row r="868">
          <cell r="J868" t="str">
            <v>√</v>
          </cell>
          <cell r="K868" t="str">
            <v>√</v>
          </cell>
          <cell r="L868" t="str">
            <v>√</v>
          </cell>
          <cell r="M868" t="str">
            <v>√</v>
          </cell>
          <cell r="N868" t="str">
            <v>√</v>
          </cell>
          <cell r="O868" t="str">
            <v>√</v>
          </cell>
        </row>
        <row r="868">
          <cell r="Q868" t="str">
            <v>√</v>
          </cell>
          <cell r="R868" t="str">
            <v>√</v>
          </cell>
          <cell r="S868" t="str">
            <v>√</v>
          </cell>
          <cell r="T868" t="str">
            <v>√</v>
          </cell>
          <cell r="U868" t="str">
            <v>√</v>
          </cell>
          <cell r="V868" t="str">
            <v>◇</v>
          </cell>
        </row>
        <row r="868">
          <cell r="X868" t="str">
            <v>◇</v>
          </cell>
          <cell r="Y868" t="str">
            <v>√</v>
          </cell>
          <cell r="Z868" t="str">
            <v>√</v>
          </cell>
          <cell r="AA868" t="str">
            <v>√</v>
          </cell>
          <cell r="AB868" t="str">
            <v>√</v>
          </cell>
          <cell r="AC868" t="str">
            <v>√</v>
          </cell>
        </row>
        <row r="868">
          <cell r="AE868" t="str">
            <v>◇</v>
          </cell>
          <cell r="AF868" t="str">
            <v>√</v>
          </cell>
          <cell r="AG868" t="str">
            <v>√</v>
          </cell>
          <cell r="AH868" t="str">
            <v>√</v>
          </cell>
          <cell r="AI868" t="str">
            <v>√</v>
          </cell>
        </row>
        <row r="869">
          <cell r="E869" t="str">
            <v>加班</v>
          </cell>
        </row>
        <row r="870">
          <cell r="B870">
            <v>1321</v>
          </cell>
          <cell r="C870" t="str">
            <v>SAM RATHANA</v>
          </cell>
          <cell r="D870">
            <v>44497</v>
          </cell>
          <cell r="E870" t="str">
            <v>上午</v>
          </cell>
          <cell r="F870" t="str">
            <v>√</v>
          </cell>
          <cell r="G870" t="str">
            <v>√</v>
          </cell>
          <cell r="H870" t="str">
            <v>√</v>
          </cell>
        </row>
        <row r="870">
          <cell r="J870" t="str">
            <v>√</v>
          </cell>
          <cell r="K870" t="str">
            <v>√</v>
          </cell>
          <cell r="L870" t="str">
            <v>√</v>
          </cell>
          <cell r="M870" t="str">
            <v>√</v>
          </cell>
          <cell r="N870" t="str">
            <v>√</v>
          </cell>
          <cell r="O870" t="str">
            <v>√</v>
          </cell>
        </row>
        <row r="870">
          <cell r="Q870" t="str">
            <v>√</v>
          </cell>
          <cell r="R870" t="str">
            <v>√</v>
          </cell>
          <cell r="S870" t="str">
            <v>√</v>
          </cell>
          <cell r="T870" t="str">
            <v>√</v>
          </cell>
          <cell r="U870" t="str">
            <v>√</v>
          </cell>
          <cell r="V870" t="str">
            <v>◇</v>
          </cell>
        </row>
        <row r="870">
          <cell r="X870" t="str">
            <v>◇</v>
          </cell>
          <cell r="Y870" t="str">
            <v>√</v>
          </cell>
          <cell r="Z870" t="str">
            <v>√</v>
          </cell>
          <cell r="AA870" t="str">
            <v>√</v>
          </cell>
          <cell r="AB870" t="str">
            <v>√</v>
          </cell>
          <cell r="AC870" t="str">
            <v>√</v>
          </cell>
        </row>
        <row r="870">
          <cell r="AE870" t="str">
            <v>◇</v>
          </cell>
          <cell r="AF870" t="str">
            <v>√</v>
          </cell>
          <cell r="AG870" t="str">
            <v>√</v>
          </cell>
          <cell r="AH870" t="str">
            <v>√</v>
          </cell>
          <cell r="AI870" t="str">
            <v>√</v>
          </cell>
        </row>
        <row r="870">
          <cell r="AK870">
            <v>23</v>
          </cell>
          <cell r="AL870">
            <v>0</v>
          </cell>
          <cell r="AM870">
            <v>0</v>
          </cell>
          <cell r="AN870">
            <v>0</v>
          </cell>
          <cell r="AO870">
            <v>3</v>
          </cell>
        </row>
        <row r="871">
          <cell r="E871" t="str">
            <v>下午</v>
          </cell>
          <cell r="F871" t="str">
            <v>√</v>
          </cell>
          <cell r="G871" t="str">
            <v>√</v>
          </cell>
          <cell r="H871" t="str">
            <v>√</v>
          </cell>
        </row>
        <row r="871">
          <cell r="J871" t="str">
            <v>√</v>
          </cell>
          <cell r="K871" t="str">
            <v>√</v>
          </cell>
          <cell r="L871" t="str">
            <v>√</v>
          </cell>
          <cell r="M871" t="str">
            <v>√</v>
          </cell>
          <cell r="N871" t="str">
            <v>√</v>
          </cell>
          <cell r="O871" t="str">
            <v>√</v>
          </cell>
        </row>
        <row r="871">
          <cell r="Q871" t="str">
            <v>√</v>
          </cell>
          <cell r="R871" t="str">
            <v>√</v>
          </cell>
          <cell r="S871" t="str">
            <v>√</v>
          </cell>
          <cell r="T871" t="str">
            <v>√</v>
          </cell>
          <cell r="U871" t="str">
            <v>√</v>
          </cell>
          <cell r="V871" t="str">
            <v>◇</v>
          </cell>
        </row>
        <row r="871">
          <cell r="X871" t="str">
            <v>◇</v>
          </cell>
          <cell r="Y871" t="str">
            <v>√</v>
          </cell>
          <cell r="Z871" t="str">
            <v>√</v>
          </cell>
          <cell r="AA871" t="str">
            <v>√</v>
          </cell>
          <cell r="AB871" t="str">
            <v>√</v>
          </cell>
          <cell r="AC871" t="str">
            <v>√</v>
          </cell>
        </row>
        <row r="871">
          <cell r="AE871" t="str">
            <v>◇</v>
          </cell>
          <cell r="AF871" t="str">
            <v>√</v>
          </cell>
          <cell r="AG871" t="str">
            <v>√</v>
          </cell>
          <cell r="AH871" t="str">
            <v>√</v>
          </cell>
          <cell r="AI871" t="str">
            <v>√</v>
          </cell>
        </row>
        <row r="872">
          <cell r="E872" t="str">
            <v>加班</v>
          </cell>
        </row>
        <row r="873">
          <cell r="B873">
            <v>1333</v>
          </cell>
          <cell r="C873" t="str">
            <v>CHHORN SREYMOM</v>
          </cell>
          <cell r="D873">
            <v>44503</v>
          </cell>
          <cell r="E873" t="str">
            <v>上午</v>
          </cell>
          <cell r="F873" t="str">
            <v>√</v>
          </cell>
          <cell r="G873" t="str">
            <v>√</v>
          </cell>
          <cell r="H873" t="str">
            <v>√</v>
          </cell>
        </row>
        <row r="873">
          <cell r="J873" t="str">
            <v>√</v>
          </cell>
          <cell r="K873" t="str">
            <v>√</v>
          </cell>
          <cell r="L873" t="str">
            <v>√</v>
          </cell>
          <cell r="M873" t="str">
            <v>√</v>
          </cell>
          <cell r="N873" t="str">
            <v>√</v>
          </cell>
          <cell r="O873" t="str">
            <v>√</v>
          </cell>
        </row>
        <row r="873">
          <cell r="Q873" t="str">
            <v>√</v>
          </cell>
          <cell r="R873" t="str">
            <v>√</v>
          </cell>
          <cell r="S873" t="str">
            <v>√</v>
          </cell>
        </row>
        <row r="873">
          <cell r="AK873">
            <v>11.5</v>
          </cell>
          <cell r="AL873">
            <v>0</v>
          </cell>
          <cell r="AM873">
            <v>0.5</v>
          </cell>
          <cell r="AN873">
            <v>0</v>
          </cell>
          <cell r="AO873">
            <v>0</v>
          </cell>
        </row>
        <row r="874">
          <cell r="E874" t="str">
            <v>下午</v>
          </cell>
          <cell r="F874" t="str">
            <v>√</v>
          </cell>
          <cell r="G874" t="str">
            <v>√</v>
          </cell>
          <cell r="H874" t="str">
            <v>√</v>
          </cell>
        </row>
        <row r="874">
          <cell r="J874" t="str">
            <v>Δ</v>
          </cell>
          <cell r="K874" t="str">
            <v>√</v>
          </cell>
          <cell r="L874" t="str">
            <v>√</v>
          </cell>
          <cell r="M874" t="str">
            <v>√</v>
          </cell>
          <cell r="N874" t="str">
            <v>√</v>
          </cell>
          <cell r="O874" t="str">
            <v>√</v>
          </cell>
        </row>
        <row r="874">
          <cell r="Q874" t="str">
            <v>√</v>
          </cell>
          <cell r="R874" t="str">
            <v>√</v>
          </cell>
          <cell r="S874" t="str">
            <v>√</v>
          </cell>
        </row>
        <row r="875">
          <cell r="E875" t="str">
            <v>加班</v>
          </cell>
        </row>
        <row r="876">
          <cell r="B876">
            <v>1340</v>
          </cell>
          <cell r="C876" t="str">
            <v>MEAK NOR</v>
          </cell>
          <cell r="D876">
            <v>44503</v>
          </cell>
          <cell r="E876" t="str">
            <v>上午</v>
          </cell>
          <cell r="F876" t="str">
            <v>√</v>
          </cell>
          <cell r="G876" t="str">
            <v>√</v>
          </cell>
          <cell r="H876" t="str">
            <v>√</v>
          </cell>
        </row>
        <row r="876">
          <cell r="J876" t="str">
            <v>√</v>
          </cell>
          <cell r="K876" t="str">
            <v>√</v>
          </cell>
          <cell r="L876" t="str">
            <v>√</v>
          </cell>
          <cell r="M876" t="str">
            <v>√</v>
          </cell>
          <cell r="N876" t="str">
            <v>√</v>
          </cell>
          <cell r="O876" t="str">
            <v>√</v>
          </cell>
        </row>
        <row r="876">
          <cell r="Q876" t="str">
            <v>√</v>
          </cell>
          <cell r="R876" t="str">
            <v>√</v>
          </cell>
          <cell r="S876" t="str">
            <v>√</v>
          </cell>
          <cell r="T876" t="str">
            <v>√</v>
          </cell>
          <cell r="U876" t="str">
            <v>√</v>
          </cell>
          <cell r="V876" t="str">
            <v>◇</v>
          </cell>
        </row>
        <row r="876">
          <cell r="X876" t="str">
            <v>◇</v>
          </cell>
          <cell r="Y876" t="str">
            <v>√</v>
          </cell>
          <cell r="Z876" t="str">
            <v>√</v>
          </cell>
          <cell r="AA876" t="str">
            <v>√</v>
          </cell>
          <cell r="AB876" t="str">
            <v>√</v>
          </cell>
          <cell r="AC876" t="str">
            <v>√</v>
          </cell>
        </row>
        <row r="876">
          <cell r="AE876" t="str">
            <v>◇</v>
          </cell>
          <cell r="AF876" t="str">
            <v>√</v>
          </cell>
          <cell r="AG876" t="str">
            <v>√</v>
          </cell>
          <cell r="AH876" t="str">
            <v>√</v>
          </cell>
          <cell r="AI876" t="str">
            <v>√</v>
          </cell>
        </row>
        <row r="876">
          <cell r="AK876">
            <v>23</v>
          </cell>
          <cell r="AL876">
            <v>0</v>
          </cell>
          <cell r="AM876">
            <v>0</v>
          </cell>
          <cell r="AN876">
            <v>0</v>
          </cell>
          <cell r="AO876">
            <v>3</v>
          </cell>
        </row>
        <row r="877">
          <cell r="E877" t="str">
            <v>下午</v>
          </cell>
          <cell r="F877" t="str">
            <v>√</v>
          </cell>
          <cell r="G877" t="str">
            <v>√</v>
          </cell>
          <cell r="H877" t="str">
            <v>√</v>
          </cell>
        </row>
        <row r="877">
          <cell r="J877" t="str">
            <v>√</v>
          </cell>
          <cell r="K877" t="str">
            <v>√</v>
          </cell>
          <cell r="L877" t="str">
            <v>√</v>
          </cell>
          <cell r="M877" t="str">
            <v>√</v>
          </cell>
          <cell r="N877" t="str">
            <v>√</v>
          </cell>
          <cell r="O877" t="str">
            <v>√</v>
          </cell>
        </row>
        <row r="877">
          <cell r="Q877" t="str">
            <v>√</v>
          </cell>
          <cell r="R877" t="str">
            <v>√</v>
          </cell>
          <cell r="S877" t="str">
            <v>√</v>
          </cell>
          <cell r="T877" t="str">
            <v>√</v>
          </cell>
          <cell r="U877" t="str">
            <v>√</v>
          </cell>
          <cell r="V877" t="str">
            <v>◇</v>
          </cell>
        </row>
        <row r="877">
          <cell r="X877" t="str">
            <v>◇</v>
          </cell>
          <cell r="Y877" t="str">
            <v>√</v>
          </cell>
          <cell r="Z877" t="str">
            <v>√</v>
          </cell>
          <cell r="AA877" t="str">
            <v>√</v>
          </cell>
          <cell r="AB877" t="str">
            <v>√</v>
          </cell>
          <cell r="AC877" t="str">
            <v>√</v>
          </cell>
        </row>
        <row r="877">
          <cell r="AE877" t="str">
            <v>◇</v>
          </cell>
          <cell r="AF877" t="str">
            <v>√</v>
          </cell>
          <cell r="AG877" t="str">
            <v>√</v>
          </cell>
          <cell r="AH877" t="str">
            <v>√</v>
          </cell>
          <cell r="AI877" t="str">
            <v>√</v>
          </cell>
        </row>
        <row r="878">
          <cell r="E878" t="str">
            <v>加班</v>
          </cell>
        </row>
        <row r="879">
          <cell r="B879">
            <v>1380</v>
          </cell>
          <cell r="C879" t="str">
            <v>NEOU KUNTHEA</v>
          </cell>
          <cell r="D879">
            <v>44527</v>
          </cell>
          <cell r="E879" t="str">
            <v>上午</v>
          </cell>
          <cell r="F879" t="str">
            <v>√</v>
          </cell>
          <cell r="G879" t="str">
            <v>√</v>
          </cell>
          <cell r="H879" t="str">
            <v>√</v>
          </cell>
        </row>
        <row r="879">
          <cell r="J879" t="str">
            <v>√</v>
          </cell>
          <cell r="K879" t="str">
            <v>√</v>
          </cell>
          <cell r="L879" t="str">
            <v>√</v>
          </cell>
          <cell r="M879" t="str">
            <v>√</v>
          </cell>
          <cell r="N879" t="str">
            <v>√</v>
          </cell>
          <cell r="O879" t="str">
            <v>√</v>
          </cell>
        </row>
        <row r="879">
          <cell r="Q879" t="str">
            <v>√</v>
          </cell>
          <cell r="R879" t="str">
            <v>√</v>
          </cell>
          <cell r="S879" t="str">
            <v>√</v>
          </cell>
          <cell r="T879" t="str">
            <v>√</v>
          </cell>
          <cell r="U879" t="str">
            <v>√</v>
          </cell>
          <cell r="V879" t="str">
            <v>◇</v>
          </cell>
        </row>
        <row r="879">
          <cell r="X879" t="str">
            <v>◇</v>
          </cell>
          <cell r="Y879" t="str">
            <v>√</v>
          </cell>
          <cell r="Z879" t="str">
            <v>√</v>
          </cell>
          <cell r="AA879" t="str">
            <v>√</v>
          </cell>
          <cell r="AB879" t="str">
            <v>√</v>
          </cell>
          <cell r="AC879" t="str">
            <v>√</v>
          </cell>
        </row>
        <row r="879">
          <cell r="AE879" t="str">
            <v>◇</v>
          </cell>
          <cell r="AF879" t="str">
            <v>√</v>
          </cell>
          <cell r="AG879" t="str">
            <v>√</v>
          </cell>
          <cell r="AH879" t="str">
            <v>√</v>
          </cell>
          <cell r="AI879" t="str">
            <v>√</v>
          </cell>
        </row>
        <row r="879">
          <cell r="AK879">
            <v>23</v>
          </cell>
          <cell r="AL879">
            <v>0</v>
          </cell>
          <cell r="AM879">
            <v>0</v>
          </cell>
          <cell r="AN879">
            <v>0</v>
          </cell>
          <cell r="AO879">
            <v>3</v>
          </cell>
        </row>
        <row r="880">
          <cell r="E880" t="str">
            <v>下午</v>
          </cell>
          <cell r="F880" t="str">
            <v>√</v>
          </cell>
          <cell r="G880" t="str">
            <v>√</v>
          </cell>
          <cell r="H880" t="str">
            <v>√</v>
          </cell>
        </row>
        <row r="880">
          <cell r="J880" t="str">
            <v>√</v>
          </cell>
          <cell r="K880" t="str">
            <v>√</v>
          </cell>
          <cell r="L880" t="str">
            <v>√</v>
          </cell>
          <cell r="M880" t="str">
            <v>√</v>
          </cell>
          <cell r="N880" t="str">
            <v>√</v>
          </cell>
          <cell r="O880" t="str">
            <v>√</v>
          </cell>
        </row>
        <row r="880">
          <cell r="Q880" t="str">
            <v>√</v>
          </cell>
          <cell r="R880" t="str">
            <v>√</v>
          </cell>
          <cell r="S880" t="str">
            <v>√</v>
          </cell>
          <cell r="T880" t="str">
            <v>√</v>
          </cell>
          <cell r="U880" t="str">
            <v>√</v>
          </cell>
          <cell r="V880" t="str">
            <v>◇</v>
          </cell>
        </row>
        <row r="880">
          <cell r="X880" t="str">
            <v>◇</v>
          </cell>
          <cell r="Y880" t="str">
            <v>√</v>
          </cell>
          <cell r="Z880" t="str">
            <v>√</v>
          </cell>
          <cell r="AA880" t="str">
            <v>√</v>
          </cell>
          <cell r="AB880" t="str">
            <v>√</v>
          </cell>
          <cell r="AC880" t="str">
            <v>√</v>
          </cell>
        </row>
        <row r="880">
          <cell r="AE880" t="str">
            <v>◇</v>
          </cell>
          <cell r="AF880" t="str">
            <v>√</v>
          </cell>
          <cell r="AG880" t="str">
            <v>√</v>
          </cell>
          <cell r="AH880" t="str">
            <v>√</v>
          </cell>
          <cell r="AI880" t="str">
            <v>√</v>
          </cell>
        </row>
        <row r="881">
          <cell r="E881" t="str">
            <v>加班</v>
          </cell>
        </row>
        <row r="882">
          <cell r="B882">
            <v>1387</v>
          </cell>
          <cell r="C882" t="str">
            <v>TEAV CHANRA</v>
          </cell>
          <cell r="D882">
            <v>44531</v>
          </cell>
          <cell r="E882" t="str">
            <v>上午</v>
          </cell>
          <cell r="F882" t="str">
            <v>√</v>
          </cell>
          <cell r="G882" t="str">
            <v>√</v>
          </cell>
          <cell r="H882" t="str">
            <v>√</v>
          </cell>
        </row>
        <row r="882">
          <cell r="J882" t="str">
            <v>√</v>
          </cell>
          <cell r="K882" t="str">
            <v>√</v>
          </cell>
          <cell r="L882" t="str">
            <v>√</v>
          </cell>
          <cell r="M882" t="str">
            <v>√</v>
          </cell>
          <cell r="N882" t="str">
            <v>√</v>
          </cell>
          <cell r="O882" t="str">
            <v>√</v>
          </cell>
        </row>
        <row r="882">
          <cell r="Q882" t="str">
            <v>√</v>
          </cell>
          <cell r="R882" t="str">
            <v>√</v>
          </cell>
          <cell r="S882" t="str">
            <v>＋</v>
          </cell>
          <cell r="T882" t="str">
            <v>＋</v>
          </cell>
          <cell r="U882" t="str">
            <v>√</v>
          </cell>
          <cell r="V882" t="str">
            <v>◇</v>
          </cell>
        </row>
        <row r="882">
          <cell r="X882" t="str">
            <v>◇</v>
          </cell>
          <cell r="Y882" t="str">
            <v>√</v>
          </cell>
          <cell r="Z882" t="str">
            <v>√</v>
          </cell>
          <cell r="AA882" t="str">
            <v>√</v>
          </cell>
          <cell r="AB882" t="str">
            <v>√</v>
          </cell>
          <cell r="AC882" t="str">
            <v>√</v>
          </cell>
        </row>
        <row r="882">
          <cell r="AE882" t="str">
            <v>◇</v>
          </cell>
          <cell r="AF882" t="str">
            <v>√</v>
          </cell>
          <cell r="AG882" t="str">
            <v>√</v>
          </cell>
          <cell r="AH882" t="str">
            <v>√</v>
          </cell>
          <cell r="AI882" t="str">
            <v>√</v>
          </cell>
        </row>
        <row r="882">
          <cell r="AK882">
            <v>21</v>
          </cell>
          <cell r="AL882">
            <v>0</v>
          </cell>
          <cell r="AM882">
            <v>0</v>
          </cell>
          <cell r="AN882">
            <v>2</v>
          </cell>
          <cell r="AO882">
            <v>3</v>
          </cell>
        </row>
        <row r="883">
          <cell r="E883" t="str">
            <v>下午</v>
          </cell>
          <cell r="F883" t="str">
            <v>√</v>
          </cell>
          <cell r="G883" t="str">
            <v>√</v>
          </cell>
          <cell r="H883" t="str">
            <v>√</v>
          </cell>
        </row>
        <row r="883">
          <cell r="J883" t="str">
            <v>√</v>
          </cell>
          <cell r="K883" t="str">
            <v>√</v>
          </cell>
          <cell r="L883" t="str">
            <v>√</v>
          </cell>
          <cell r="M883" t="str">
            <v>√</v>
          </cell>
          <cell r="N883" t="str">
            <v>√</v>
          </cell>
          <cell r="O883" t="str">
            <v>√</v>
          </cell>
        </row>
        <row r="883">
          <cell r="Q883" t="str">
            <v>√</v>
          </cell>
          <cell r="R883" t="str">
            <v>√</v>
          </cell>
          <cell r="S883" t="str">
            <v>＋</v>
          </cell>
          <cell r="T883" t="str">
            <v>＋</v>
          </cell>
          <cell r="U883" t="str">
            <v>√</v>
          </cell>
          <cell r="V883" t="str">
            <v>◇</v>
          </cell>
        </row>
        <row r="883">
          <cell r="X883" t="str">
            <v>◇</v>
          </cell>
          <cell r="Y883" t="str">
            <v>√</v>
          </cell>
          <cell r="Z883" t="str">
            <v>√</v>
          </cell>
          <cell r="AA883" t="str">
            <v>√</v>
          </cell>
          <cell r="AB883" t="str">
            <v>√</v>
          </cell>
          <cell r="AC883" t="str">
            <v>√</v>
          </cell>
        </row>
        <row r="883">
          <cell r="AE883" t="str">
            <v>◇</v>
          </cell>
          <cell r="AF883" t="str">
            <v>√</v>
          </cell>
          <cell r="AG883" t="str">
            <v>√</v>
          </cell>
          <cell r="AH883" t="str">
            <v>√</v>
          </cell>
          <cell r="AI883" t="str">
            <v>√</v>
          </cell>
        </row>
        <row r="884">
          <cell r="E884" t="str">
            <v>加班</v>
          </cell>
        </row>
        <row r="885">
          <cell r="B885">
            <v>1505</v>
          </cell>
          <cell r="C885" t="str">
            <v>KONG LAI</v>
          </cell>
          <cell r="D885">
            <v>44559</v>
          </cell>
          <cell r="E885" t="str">
            <v>上午</v>
          </cell>
          <cell r="F885" t="str">
            <v>√</v>
          </cell>
          <cell r="G885" t="str">
            <v>√</v>
          </cell>
          <cell r="H885" t="str">
            <v>√</v>
          </cell>
        </row>
        <row r="885">
          <cell r="J885" t="str">
            <v>√</v>
          </cell>
          <cell r="K885" t="str">
            <v>√</v>
          </cell>
          <cell r="L885" t="str">
            <v>√</v>
          </cell>
          <cell r="M885" t="str">
            <v>√</v>
          </cell>
          <cell r="N885" t="str">
            <v>√</v>
          </cell>
          <cell r="O885" t="str">
            <v>√</v>
          </cell>
        </row>
        <row r="885">
          <cell r="Q885" t="str">
            <v>Δ</v>
          </cell>
          <cell r="R885" t="str">
            <v>Δ</v>
          </cell>
          <cell r="S885" t="str">
            <v>√</v>
          </cell>
          <cell r="T885" t="str">
            <v>√</v>
          </cell>
          <cell r="U885" t="str">
            <v>√</v>
          </cell>
          <cell r="V885" t="str">
            <v>◇</v>
          </cell>
        </row>
        <row r="885">
          <cell r="X885" t="str">
            <v>◇</v>
          </cell>
          <cell r="Y885" t="str">
            <v>√</v>
          </cell>
          <cell r="Z885" t="str">
            <v>√</v>
          </cell>
          <cell r="AA885" t="str">
            <v>√</v>
          </cell>
          <cell r="AB885" t="str">
            <v>√</v>
          </cell>
          <cell r="AC885" t="str">
            <v>√</v>
          </cell>
        </row>
        <row r="885">
          <cell r="AE885" t="str">
            <v>◇</v>
          </cell>
          <cell r="AF885" t="str">
            <v>√</v>
          </cell>
          <cell r="AG885" t="str">
            <v>√</v>
          </cell>
          <cell r="AH885" t="str">
            <v>√</v>
          </cell>
          <cell r="AI885" t="str">
            <v>√</v>
          </cell>
        </row>
        <row r="885">
          <cell r="AK885">
            <v>21</v>
          </cell>
          <cell r="AL885">
            <v>0</v>
          </cell>
          <cell r="AM885">
            <v>2</v>
          </cell>
          <cell r="AN885">
            <v>0</v>
          </cell>
          <cell r="AO885">
            <v>3</v>
          </cell>
        </row>
        <row r="886">
          <cell r="E886" t="str">
            <v>下午</v>
          </cell>
          <cell r="F886" t="str">
            <v>√</v>
          </cell>
          <cell r="G886" t="str">
            <v>√</v>
          </cell>
          <cell r="H886" t="str">
            <v>√</v>
          </cell>
        </row>
        <row r="886">
          <cell r="J886" t="str">
            <v>√</v>
          </cell>
          <cell r="K886" t="str">
            <v>√</v>
          </cell>
          <cell r="L886" t="str">
            <v>√</v>
          </cell>
          <cell r="M886" t="str">
            <v>√</v>
          </cell>
          <cell r="N886" t="str">
            <v>√</v>
          </cell>
          <cell r="O886" t="str">
            <v>√</v>
          </cell>
        </row>
        <row r="886">
          <cell r="Q886" t="str">
            <v>Δ</v>
          </cell>
          <cell r="R886" t="str">
            <v>Δ</v>
          </cell>
          <cell r="S886" t="str">
            <v>√</v>
          </cell>
          <cell r="T886" t="str">
            <v>√</v>
          </cell>
          <cell r="U886" t="str">
            <v>√</v>
          </cell>
          <cell r="V886" t="str">
            <v>◇</v>
          </cell>
        </row>
        <row r="886">
          <cell r="X886" t="str">
            <v>◇</v>
          </cell>
          <cell r="Y886" t="str">
            <v>√</v>
          </cell>
          <cell r="Z886" t="str">
            <v>√</v>
          </cell>
          <cell r="AA886" t="str">
            <v>√</v>
          </cell>
          <cell r="AB886" t="str">
            <v>√</v>
          </cell>
          <cell r="AC886" t="str">
            <v>√</v>
          </cell>
        </row>
        <row r="886">
          <cell r="AE886" t="str">
            <v>◇</v>
          </cell>
          <cell r="AF886" t="str">
            <v>√</v>
          </cell>
          <cell r="AG886" t="str">
            <v>√</v>
          </cell>
          <cell r="AH886" t="str">
            <v>√</v>
          </cell>
          <cell r="AI886" t="str">
            <v>√</v>
          </cell>
        </row>
        <row r="887">
          <cell r="E887" t="str">
            <v>加班</v>
          </cell>
        </row>
        <row r="888">
          <cell r="B888">
            <v>1520</v>
          </cell>
          <cell r="C888" t="str">
            <v>PEOU SREYEA</v>
          </cell>
          <cell r="D888">
            <v>44558</v>
          </cell>
          <cell r="E888" t="str">
            <v>上午</v>
          </cell>
          <cell r="F888" t="str">
            <v>√</v>
          </cell>
          <cell r="G888" t="str">
            <v>√</v>
          </cell>
          <cell r="H888" t="str">
            <v>√</v>
          </cell>
        </row>
        <row r="888">
          <cell r="J888" t="str">
            <v>√</v>
          </cell>
          <cell r="K888" t="str">
            <v>√</v>
          </cell>
          <cell r="L888" t="str">
            <v>√</v>
          </cell>
          <cell r="M888" t="str">
            <v>√</v>
          </cell>
          <cell r="N888" t="str">
            <v>√</v>
          </cell>
          <cell r="O888" t="str">
            <v>√</v>
          </cell>
        </row>
        <row r="888">
          <cell r="Q888" t="str">
            <v>√</v>
          </cell>
          <cell r="R888" t="str">
            <v>√</v>
          </cell>
          <cell r="S888" t="str">
            <v>√</v>
          </cell>
          <cell r="T888" t="str">
            <v>√</v>
          </cell>
          <cell r="U888" t="str">
            <v>√</v>
          </cell>
          <cell r="V888" t="str">
            <v>◇</v>
          </cell>
        </row>
        <row r="888">
          <cell r="X888" t="str">
            <v>◇</v>
          </cell>
          <cell r="Y888" t="str">
            <v>√</v>
          </cell>
          <cell r="Z888" t="str">
            <v>√</v>
          </cell>
          <cell r="AA888" t="str">
            <v>√</v>
          </cell>
          <cell r="AB888" t="str">
            <v>√</v>
          </cell>
          <cell r="AC888" t="str">
            <v>√</v>
          </cell>
        </row>
        <row r="888">
          <cell r="AE888" t="str">
            <v>◇</v>
          </cell>
          <cell r="AF888" t="str">
            <v>√</v>
          </cell>
          <cell r="AG888" t="str">
            <v>√</v>
          </cell>
          <cell r="AH888" t="str">
            <v>√</v>
          </cell>
          <cell r="AI888" t="str">
            <v>√</v>
          </cell>
        </row>
        <row r="888">
          <cell r="AK888">
            <v>23</v>
          </cell>
          <cell r="AL888">
            <v>0</v>
          </cell>
          <cell r="AM888">
            <v>0</v>
          </cell>
          <cell r="AN888">
            <v>0</v>
          </cell>
          <cell r="AO888">
            <v>3</v>
          </cell>
        </row>
        <row r="889">
          <cell r="E889" t="str">
            <v>下午</v>
          </cell>
          <cell r="F889" t="str">
            <v>√</v>
          </cell>
          <cell r="G889" t="str">
            <v>√</v>
          </cell>
          <cell r="H889" t="str">
            <v>√</v>
          </cell>
        </row>
        <row r="889">
          <cell r="J889" t="str">
            <v>√</v>
          </cell>
          <cell r="K889" t="str">
            <v>√</v>
          </cell>
          <cell r="L889" t="str">
            <v>√</v>
          </cell>
          <cell r="M889" t="str">
            <v>√</v>
          </cell>
          <cell r="N889" t="str">
            <v>√</v>
          </cell>
          <cell r="O889" t="str">
            <v>√</v>
          </cell>
        </row>
        <row r="889">
          <cell r="Q889" t="str">
            <v>√</v>
          </cell>
          <cell r="R889" t="str">
            <v>√</v>
          </cell>
          <cell r="S889" t="str">
            <v>√</v>
          </cell>
          <cell r="T889" t="str">
            <v>√</v>
          </cell>
          <cell r="U889" t="str">
            <v>√</v>
          </cell>
          <cell r="V889" t="str">
            <v>◇</v>
          </cell>
        </row>
        <row r="889">
          <cell r="X889" t="str">
            <v>◇</v>
          </cell>
          <cell r="Y889" t="str">
            <v>√</v>
          </cell>
          <cell r="Z889" t="str">
            <v>√</v>
          </cell>
          <cell r="AA889" t="str">
            <v>√</v>
          </cell>
          <cell r="AB889" t="str">
            <v>√</v>
          </cell>
          <cell r="AC889" t="str">
            <v>√</v>
          </cell>
        </row>
        <row r="889">
          <cell r="AE889" t="str">
            <v>◇</v>
          </cell>
          <cell r="AF889" t="str">
            <v>√</v>
          </cell>
          <cell r="AG889" t="str">
            <v>√</v>
          </cell>
          <cell r="AH889" t="str">
            <v>√</v>
          </cell>
          <cell r="AI889" t="str">
            <v>√</v>
          </cell>
        </row>
        <row r="890">
          <cell r="E890" t="str">
            <v>加班</v>
          </cell>
        </row>
        <row r="891">
          <cell r="B891">
            <v>1511</v>
          </cell>
          <cell r="C891" t="str">
            <v>NHOUNG SAPHOEUN</v>
          </cell>
          <cell r="D891">
            <v>44558</v>
          </cell>
          <cell r="E891" t="str">
            <v>上午</v>
          </cell>
          <cell r="F891" t="str">
            <v>√</v>
          </cell>
          <cell r="G891" t="str">
            <v>√</v>
          </cell>
          <cell r="H891" t="str">
            <v>√</v>
          </cell>
        </row>
        <row r="891">
          <cell r="J891" t="str">
            <v>√</v>
          </cell>
          <cell r="K891" t="str">
            <v>√</v>
          </cell>
          <cell r="L891" t="str">
            <v>√</v>
          </cell>
          <cell r="M891" t="str">
            <v>√</v>
          </cell>
          <cell r="N891" t="str">
            <v>√</v>
          </cell>
          <cell r="O891" t="str">
            <v>√</v>
          </cell>
        </row>
        <row r="891">
          <cell r="Q891" t="str">
            <v>√</v>
          </cell>
          <cell r="R891" t="str">
            <v>√</v>
          </cell>
          <cell r="S891" t="str">
            <v>√</v>
          </cell>
          <cell r="T891" t="str">
            <v>√</v>
          </cell>
          <cell r="U891" t="str">
            <v>√</v>
          </cell>
          <cell r="V891" t="str">
            <v>◇</v>
          </cell>
        </row>
        <row r="891">
          <cell r="X891" t="str">
            <v>◇</v>
          </cell>
          <cell r="Y891" t="str">
            <v>√</v>
          </cell>
          <cell r="Z891" t="str">
            <v>√</v>
          </cell>
          <cell r="AA891" t="str">
            <v>√</v>
          </cell>
          <cell r="AB891" t="str">
            <v>√</v>
          </cell>
          <cell r="AC891" t="str">
            <v>√</v>
          </cell>
        </row>
        <row r="891">
          <cell r="AE891" t="str">
            <v>◇</v>
          </cell>
          <cell r="AF891" t="str">
            <v>√</v>
          </cell>
          <cell r="AG891" t="str">
            <v>√</v>
          </cell>
          <cell r="AH891" t="str">
            <v>√</v>
          </cell>
          <cell r="AI891" t="str">
            <v>√</v>
          </cell>
        </row>
        <row r="891">
          <cell r="AK891">
            <v>23</v>
          </cell>
          <cell r="AL891">
            <v>0</v>
          </cell>
          <cell r="AM891">
            <v>0</v>
          </cell>
          <cell r="AN891">
            <v>0</v>
          </cell>
          <cell r="AO891">
            <v>3</v>
          </cell>
        </row>
        <row r="892">
          <cell r="E892" t="str">
            <v>下午</v>
          </cell>
          <cell r="F892" t="str">
            <v>√</v>
          </cell>
          <cell r="G892" t="str">
            <v>√</v>
          </cell>
          <cell r="H892" t="str">
            <v>√</v>
          </cell>
        </row>
        <row r="892">
          <cell r="J892" t="str">
            <v>√</v>
          </cell>
          <cell r="K892" t="str">
            <v>√</v>
          </cell>
          <cell r="L892" t="str">
            <v>√</v>
          </cell>
          <cell r="M892" t="str">
            <v>√</v>
          </cell>
          <cell r="N892" t="str">
            <v>√</v>
          </cell>
          <cell r="O892" t="str">
            <v>√</v>
          </cell>
        </row>
        <row r="892">
          <cell r="Q892" t="str">
            <v>√</v>
          </cell>
          <cell r="R892" t="str">
            <v>√</v>
          </cell>
          <cell r="S892" t="str">
            <v>√</v>
          </cell>
          <cell r="T892" t="str">
            <v>√</v>
          </cell>
          <cell r="U892" t="str">
            <v>√</v>
          </cell>
          <cell r="V892" t="str">
            <v>◇</v>
          </cell>
        </row>
        <row r="892">
          <cell r="X892" t="str">
            <v>◇</v>
          </cell>
          <cell r="Y892" t="str">
            <v>√</v>
          </cell>
          <cell r="Z892" t="str">
            <v>√</v>
          </cell>
          <cell r="AA892" t="str">
            <v>√</v>
          </cell>
          <cell r="AB892" t="str">
            <v>√</v>
          </cell>
          <cell r="AC892" t="str">
            <v>√</v>
          </cell>
        </row>
        <row r="892">
          <cell r="AE892" t="str">
            <v>◇</v>
          </cell>
          <cell r="AF892" t="str">
            <v>√</v>
          </cell>
          <cell r="AG892" t="str">
            <v>√</v>
          </cell>
          <cell r="AH892" t="str">
            <v>√</v>
          </cell>
          <cell r="AI892" t="str">
            <v>√</v>
          </cell>
        </row>
        <row r="893">
          <cell r="E893" t="str">
            <v>加班</v>
          </cell>
        </row>
        <row r="894">
          <cell r="B894">
            <v>1521</v>
          </cell>
          <cell r="C894" t="str">
            <v>PREAP DYNASAK</v>
          </cell>
          <cell r="D894">
            <v>44558</v>
          </cell>
          <cell r="E894" t="str">
            <v>上午</v>
          </cell>
          <cell r="F894" t="str">
            <v>√</v>
          </cell>
          <cell r="G894" t="str">
            <v>√</v>
          </cell>
          <cell r="H894" t="str">
            <v>√</v>
          </cell>
        </row>
        <row r="894">
          <cell r="J894" t="str">
            <v>√</v>
          </cell>
          <cell r="K894" t="str">
            <v>√</v>
          </cell>
          <cell r="L894" t="str">
            <v>√</v>
          </cell>
          <cell r="M894" t="str">
            <v>√</v>
          </cell>
          <cell r="N894" t="str">
            <v>√</v>
          </cell>
          <cell r="O894" t="str">
            <v>√</v>
          </cell>
        </row>
        <row r="894">
          <cell r="Q894" t="str">
            <v>√</v>
          </cell>
          <cell r="R894" t="str">
            <v>√</v>
          </cell>
          <cell r="S894" t="str">
            <v>√</v>
          </cell>
          <cell r="T894" t="str">
            <v>√</v>
          </cell>
          <cell r="U894" t="str">
            <v>√</v>
          </cell>
          <cell r="V894" t="str">
            <v>◇</v>
          </cell>
        </row>
        <row r="894">
          <cell r="X894" t="str">
            <v>◇</v>
          </cell>
          <cell r="Y894" t="str">
            <v>×</v>
          </cell>
          <cell r="Z894" t="str">
            <v>√</v>
          </cell>
          <cell r="AA894" t="str">
            <v>√</v>
          </cell>
          <cell r="AB894" t="str">
            <v>√</v>
          </cell>
          <cell r="AC894" t="str">
            <v>√</v>
          </cell>
        </row>
        <row r="894">
          <cell r="AE894" t="str">
            <v>◇</v>
          </cell>
          <cell r="AF894" t="str">
            <v>√</v>
          </cell>
          <cell r="AG894" t="str">
            <v>√</v>
          </cell>
          <cell r="AH894" t="str">
            <v>√</v>
          </cell>
          <cell r="AI894" t="str">
            <v>√</v>
          </cell>
        </row>
        <row r="894">
          <cell r="AK894">
            <v>22.5</v>
          </cell>
          <cell r="AL894">
            <v>0</v>
          </cell>
          <cell r="AM894">
            <v>0</v>
          </cell>
          <cell r="AN894">
            <v>0</v>
          </cell>
          <cell r="AO894">
            <v>3</v>
          </cell>
        </row>
        <row r="895">
          <cell r="E895" t="str">
            <v>下午</v>
          </cell>
          <cell r="F895" t="str">
            <v>√</v>
          </cell>
          <cell r="G895" t="str">
            <v>√</v>
          </cell>
          <cell r="H895" t="str">
            <v>√</v>
          </cell>
        </row>
        <row r="895">
          <cell r="J895" t="str">
            <v>√</v>
          </cell>
          <cell r="K895" t="str">
            <v>√</v>
          </cell>
          <cell r="L895" t="str">
            <v>√</v>
          </cell>
          <cell r="M895" t="str">
            <v>√</v>
          </cell>
          <cell r="N895" t="str">
            <v>√</v>
          </cell>
          <cell r="O895" t="str">
            <v>√</v>
          </cell>
        </row>
        <row r="895">
          <cell r="Q895" t="str">
            <v>√</v>
          </cell>
          <cell r="R895" t="str">
            <v>√</v>
          </cell>
          <cell r="S895" t="str">
            <v>√</v>
          </cell>
          <cell r="T895" t="str">
            <v>√</v>
          </cell>
          <cell r="U895" t="str">
            <v>√</v>
          </cell>
          <cell r="V895" t="str">
            <v>◇</v>
          </cell>
        </row>
        <row r="895">
          <cell r="X895" t="str">
            <v>◇</v>
          </cell>
          <cell r="Y895" t="str">
            <v>√</v>
          </cell>
          <cell r="Z895" t="str">
            <v>√</v>
          </cell>
          <cell r="AA895" t="str">
            <v>√</v>
          </cell>
          <cell r="AB895" t="str">
            <v>√</v>
          </cell>
          <cell r="AC895" t="str">
            <v>√</v>
          </cell>
        </row>
        <row r="895">
          <cell r="AE895" t="str">
            <v>◇</v>
          </cell>
          <cell r="AF895" t="str">
            <v>√</v>
          </cell>
          <cell r="AG895" t="str">
            <v>√</v>
          </cell>
          <cell r="AH895" t="str">
            <v>√</v>
          </cell>
          <cell r="AI895" t="str">
            <v>√</v>
          </cell>
        </row>
        <row r="896">
          <cell r="E896" t="str">
            <v>加班</v>
          </cell>
        </row>
        <row r="897">
          <cell r="B897">
            <v>1539</v>
          </cell>
          <cell r="C897" t="str">
            <v>UK VANNAK</v>
          </cell>
          <cell r="D897">
            <v>44565</v>
          </cell>
          <cell r="E897" t="str">
            <v>上午</v>
          </cell>
          <cell r="F897" t="str">
            <v>√</v>
          </cell>
          <cell r="G897" t="str">
            <v>√</v>
          </cell>
          <cell r="H897" t="str">
            <v>√</v>
          </cell>
        </row>
        <row r="897">
          <cell r="J897" t="str">
            <v>×</v>
          </cell>
          <cell r="K897" t="str">
            <v>√</v>
          </cell>
          <cell r="L897" t="str">
            <v>√</v>
          </cell>
          <cell r="M897" t="str">
            <v>√</v>
          </cell>
          <cell r="N897" t="str">
            <v>√</v>
          </cell>
          <cell r="O897" t="str">
            <v>√</v>
          </cell>
        </row>
        <row r="897">
          <cell r="Q897" t="str">
            <v>√</v>
          </cell>
          <cell r="R897" t="str">
            <v>√</v>
          </cell>
          <cell r="S897" t="str">
            <v>√</v>
          </cell>
          <cell r="T897" t="str">
            <v>√</v>
          </cell>
          <cell r="U897" t="str">
            <v>√</v>
          </cell>
          <cell r="V897" t="str">
            <v>◇</v>
          </cell>
        </row>
        <row r="897">
          <cell r="X897" t="str">
            <v>◇</v>
          </cell>
          <cell r="Y897" t="str">
            <v>√</v>
          </cell>
          <cell r="Z897" t="str">
            <v>√</v>
          </cell>
          <cell r="AA897" t="str">
            <v>√</v>
          </cell>
          <cell r="AB897" t="str">
            <v>√</v>
          </cell>
          <cell r="AC897" t="str">
            <v>√</v>
          </cell>
        </row>
        <row r="897">
          <cell r="AE897" t="str">
            <v>◇</v>
          </cell>
          <cell r="AF897" t="str">
            <v>√</v>
          </cell>
          <cell r="AG897" t="str">
            <v>√</v>
          </cell>
          <cell r="AH897" t="str">
            <v>√</v>
          </cell>
          <cell r="AI897" t="str">
            <v>√</v>
          </cell>
        </row>
        <row r="897">
          <cell r="AK897">
            <v>22</v>
          </cell>
          <cell r="AL897">
            <v>0</v>
          </cell>
          <cell r="AM897">
            <v>0</v>
          </cell>
          <cell r="AN897">
            <v>0</v>
          </cell>
          <cell r="AO897">
            <v>3</v>
          </cell>
        </row>
        <row r="898">
          <cell r="E898" t="str">
            <v>下午</v>
          </cell>
          <cell r="F898" t="str">
            <v>√</v>
          </cell>
          <cell r="G898" t="str">
            <v>√</v>
          </cell>
          <cell r="H898" t="str">
            <v>√</v>
          </cell>
        </row>
        <row r="898">
          <cell r="J898" t="str">
            <v>×</v>
          </cell>
          <cell r="K898" t="str">
            <v>√</v>
          </cell>
          <cell r="L898" t="str">
            <v>√</v>
          </cell>
          <cell r="M898" t="str">
            <v>√</v>
          </cell>
          <cell r="N898" t="str">
            <v>√</v>
          </cell>
          <cell r="O898" t="str">
            <v>√</v>
          </cell>
        </row>
        <row r="898">
          <cell r="Q898" t="str">
            <v>√</v>
          </cell>
          <cell r="R898" t="str">
            <v>√</v>
          </cell>
          <cell r="S898" t="str">
            <v>√</v>
          </cell>
          <cell r="T898" t="str">
            <v>√</v>
          </cell>
          <cell r="U898" t="str">
            <v>√</v>
          </cell>
          <cell r="V898" t="str">
            <v>◇</v>
          </cell>
        </row>
        <row r="898">
          <cell r="X898" t="str">
            <v>◇</v>
          </cell>
          <cell r="Y898" t="str">
            <v>√</v>
          </cell>
          <cell r="Z898" t="str">
            <v>√</v>
          </cell>
          <cell r="AA898" t="str">
            <v>√</v>
          </cell>
          <cell r="AB898" t="str">
            <v>√</v>
          </cell>
          <cell r="AC898" t="str">
            <v>√</v>
          </cell>
        </row>
        <row r="898">
          <cell r="AE898" t="str">
            <v>◇</v>
          </cell>
          <cell r="AF898" t="str">
            <v>√</v>
          </cell>
          <cell r="AG898" t="str">
            <v>√</v>
          </cell>
          <cell r="AH898" t="str">
            <v>√</v>
          </cell>
          <cell r="AI898" t="str">
            <v>√</v>
          </cell>
        </row>
        <row r="899">
          <cell r="E899" t="str">
            <v>加班</v>
          </cell>
        </row>
        <row r="900">
          <cell r="B900">
            <v>1538</v>
          </cell>
          <cell r="C900" t="str">
            <v>TEN SAVAN</v>
          </cell>
          <cell r="D900">
            <v>44565</v>
          </cell>
          <cell r="E900" t="str">
            <v>上午</v>
          </cell>
          <cell r="F900" t="str">
            <v>√</v>
          </cell>
          <cell r="G900" t="str">
            <v>√</v>
          </cell>
          <cell r="H900" t="str">
            <v>√</v>
          </cell>
        </row>
        <row r="900">
          <cell r="J900" t="str">
            <v>√</v>
          </cell>
          <cell r="K900" t="str">
            <v>√</v>
          </cell>
          <cell r="L900" t="str">
            <v>√</v>
          </cell>
          <cell r="M900" t="str">
            <v>√</v>
          </cell>
          <cell r="N900" t="str">
            <v>√</v>
          </cell>
          <cell r="O900" t="str">
            <v>√</v>
          </cell>
        </row>
        <row r="900">
          <cell r="Q900" t="str">
            <v>√</v>
          </cell>
          <cell r="R900" t="str">
            <v>√</v>
          </cell>
          <cell r="S900" t="str">
            <v>√</v>
          </cell>
          <cell r="T900" t="str">
            <v>√</v>
          </cell>
          <cell r="U900" t="str">
            <v>√</v>
          </cell>
          <cell r="V900" t="str">
            <v>◇</v>
          </cell>
        </row>
        <row r="900">
          <cell r="X900" t="str">
            <v>◇</v>
          </cell>
          <cell r="Y900" t="str">
            <v>√</v>
          </cell>
          <cell r="Z900" t="str">
            <v>√</v>
          </cell>
          <cell r="AA900" t="str">
            <v>√</v>
          </cell>
          <cell r="AB900" t="str">
            <v>√</v>
          </cell>
          <cell r="AC900" t="str">
            <v>√</v>
          </cell>
        </row>
        <row r="900">
          <cell r="AE900" t="str">
            <v>◇</v>
          </cell>
          <cell r="AF900" t="str">
            <v>√</v>
          </cell>
          <cell r="AG900" t="str">
            <v>√</v>
          </cell>
          <cell r="AH900" t="str">
            <v>√</v>
          </cell>
          <cell r="AI900" t="str">
            <v>√</v>
          </cell>
        </row>
        <row r="900">
          <cell r="AK900">
            <v>23</v>
          </cell>
          <cell r="AL900">
            <v>0</v>
          </cell>
          <cell r="AM900">
            <v>0</v>
          </cell>
          <cell r="AN900">
            <v>0</v>
          </cell>
          <cell r="AO900">
            <v>3</v>
          </cell>
        </row>
        <row r="901">
          <cell r="E901" t="str">
            <v>下午</v>
          </cell>
          <cell r="F901" t="str">
            <v>√</v>
          </cell>
          <cell r="G901" t="str">
            <v>√</v>
          </cell>
          <cell r="H901" t="str">
            <v>√</v>
          </cell>
        </row>
        <row r="901">
          <cell r="J901" t="str">
            <v>√</v>
          </cell>
          <cell r="K901" t="str">
            <v>√</v>
          </cell>
          <cell r="L901" t="str">
            <v>√</v>
          </cell>
          <cell r="M901" t="str">
            <v>√</v>
          </cell>
          <cell r="N901" t="str">
            <v>√</v>
          </cell>
          <cell r="O901" t="str">
            <v>√</v>
          </cell>
        </row>
        <row r="901">
          <cell r="Q901" t="str">
            <v>√</v>
          </cell>
          <cell r="R901" t="str">
            <v>√</v>
          </cell>
          <cell r="S901" t="str">
            <v>√</v>
          </cell>
          <cell r="T901" t="str">
            <v>√</v>
          </cell>
          <cell r="U901" t="str">
            <v>√</v>
          </cell>
          <cell r="V901" t="str">
            <v>◇</v>
          </cell>
        </row>
        <row r="901">
          <cell r="X901" t="str">
            <v>◇</v>
          </cell>
          <cell r="Y901" t="str">
            <v>√</v>
          </cell>
          <cell r="Z901" t="str">
            <v>√</v>
          </cell>
          <cell r="AA901" t="str">
            <v>√</v>
          </cell>
          <cell r="AB901" t="str">
            <v>√</v>
          </cell>
          <cell r="AC901" t="str">
            <v>√</v>
          </cell>
        </row>
        <row r="901">
          <cell r="AE901" t="str">
            <v>◇</v>
          </cell>
          <cell r="AF901" t="str">
            <v>√</v>
          </cell>
          <cell r="AG901" t="str">
            <v>√</v>
          </cell>
          <cell r="AH901" t="str">
            <v>√</v>
          </cell>
          <cell r="AI901" t="str">
            <v>√</v>
          </cell>
        </row>
        <row r="902">
          <cell r="E902" t="str">
            <v>加班</v>
          </cell>
        </row>
        <row r="903">
          <cell r="B903">
            <v>1612</v>
          </cell>
          <cell r="C903" t="str">
            <v>VANN DET</v>
          </cell>
          <cell r="D903">
            <v>44576</v>
          </cell>
          <cell r="E903" t="str">
            <v>上午</v>
          </cell>
          <cell r="F903" t="str">
            <v>√</v>
          </cell>
          <cell r="G903" t="str">
            <v>√</v>
          </cell>
          <cell r="H903" t="str">
            <v>√</v>
          </cell>
        </row>
        <row r="903">
          <cell r="J903" t="str">
            <v>√</v>
          </cell>
          <cell r="K903" t="str">
            <v>√</v>
          </cell>
          <cell r="L903" t="str">
            <v>√</v>
          </cell>
          <cell r="M903" t="str">
            <v>√</v>
          </cell>
          <cell r="N903" t="str">
            <v>√</v>
          </cell>
          <cell r="O903" t="str">
            <v>√</v>
          </cell>
        </row>
        <row r="903">
          <cell r="Q903" t="str">
            <v>√</v>
          </cell>
          <cell r="R903" t="str">
            <v>√</v>
          </cell>
          <cell r="S903" t="str">
            <v>√</v>
          </cell>
          <cell r="T903" t="str">
            <v>√</v>
          </cell>
          <cell r="U903" t="str">
            <v>√</v>
          </cell>
          <cell r="V903" t="str">
            <v>◇</v>
          </cell>
        </row>
        <row r="903">
          <cell r="X903" t="str">
            <v>◇</v>
          </cell>
          <cell r="Y903" t="str">
            <v>√</v>
          </cell>
          <cell r="Z903" t="str">
            <v>√</v>
          </cell>
          <cell r="AA903" t="str">
            <v>√</v>
          </cell>
          <cell r="AB903" t="str">
            <v>√</v>
          </cell>
          <cell r="AC903" t="str">
            <v>√</v>
          </cell>
        </row>
        <row r="903">
          <cell r="AE903" t="str">
            <v>◇</v>
          </cell>
          <cell r="AF903" t="str">
            <v>√</v>
          </cell>
          <cell r="AG903" t="str">
            <v>√</v>
          </cell>
          <cell r="AH903" t="str">
            <v>√</v>
          </cell>
          <cell r="AI903" t="str">
            <v>√</v>
          </cell>
        </row>
        <row r="903">
          <cell r="AK903">
            <v>23</v>
          </cell>
          <cell r="AL903">
            <v>0</v>
          </cell>
          <cell r="AM903">
            <v>0</v>
          </cell>
          <cell r="AN903">
            <v>0</v>
          </cell>
          <cell r="AO903">
            <v>3</v>
          </cell>
        </row>
        <row r="904">
          <cell r="E904" t="str">
            <v>下午</v>
          </cell>
          <cell r="F904" t="str">
            <v>√</v>
          </cell>
          <cell r="G904" t="str">
            <v>√</v>
          </cell>
          <cell r="H904" t="str">
            <v>√</v>
          </cell>
        </row>
        <row r="904">
          <cell r="J904" t="str">
            <v>√</v>
          </cell>
          <cell r="K904" t="str">
            <v>√</v>
          </cell>
          <cell r="L904" t="str">
            <v>√</v>
          </cell>
          <cell r="M904" t="str">
            <v>√</v>
          </cell>
          <cell r="N904" t="str">
            <v>√</v>
          </cell>
          <cell r="O904" t="str">
            <v>√</v>
          </cell>
        </row>
        <row r="904">
          <cell r="Q904" t="str">
            <v>√</v>
          </cell>
          <cell r="R904" t="str">
            <v>√</v>
          </cell>
          <cell r="S904" t="str">
            <v>√</v>
          </cell>
          <cell r="T904" t="str">
            <v>√</v>
          </cell>
          <cell r="U904" t="str">
            <v>√</v>
          </cell>
          <cell r="V904" t="str">
            <v>◇</v>
          </cell>
        </row>
        <row r="904">
          <cell r="X904" t="str">
            <v>◇</v>
          </cell>
          <cell r="Y904" t="str">
            <v>√</v>
          </cell>
          <cell r="Z904" t="str">
            <v>√</v>
          </cell>
          <cell r="AA904" t="str">
            <v>√</v>
          </cell>
          <cell r="AB904" t="str">
            <v>√</v>
          </cell>
          <cell r="AC904" t="str">
            <v>√</v>
          </cell>
        </row>
        <row r="904">
          <cell r="AE904" t="str">
            <v>◇</v>
          </cell>
          <cell r="AF904" t="str">
            <v>√</v>
          </cell>
          <cell r="AG904" t="str">
            <v>√</v>
          </cell>
          <cell r="AH904" t="str">
            <v>√</v>
          </cell>
          <cell r="AI904" t="str">
            <v>√</v>
          </cell>
        </row>
        <row r="905">
          <cell r="E905" t="str">
            <v>加班</v>
          </cell>
        </row>
        <row r="906">
          <cell r="B906">
            <v>1634</v>
          </cell>
          <cell r="C906" t="str">
            <v>YOEM PONH</v>
          </cell>
          <cell r="D906">
            <v>44579</v>
          </cell>
          <cell r="E906" t="str">
            <v>上午</v>
          </cell>
          <cell r="F906" t="str">
            <v>√</v>
          </cell>
          <cell r="G906" t="str">
            <v>√</v>
          </cell>
          <cell r="H906" t="str">
            <v>√</v>
          </cell>
        </row>
        <row r="906">
          <cell r="J906" t="str">
            <v>√</v>
          </cell>
          <cell r="K906" t="str">
            <v>√</v>
          </cell>
          <cell r="L906" t="str">
            <v>√</v>
          </cell>
          <cell r="M906" t="str">
            <v>√</v>
          </cell>
          <cell r="N906" t="str">
            <v>√</v>
          </cell>
          <cell r="O906" t="str">
            <v>√</v>
          </cell>
        </row>
        <row r="906">
          <cell r="Q906" t="str">
            <v>√</v>
          </cell>
          <cell r="R906" t="str">
            <v>√</v>
          </cell>
          <cell r="S906" t="str">
            <v>√</v>
          </cell>
          <cell r="T906" t="str">
            <v>√</v>
          </cell>
          <cell r="U906" t="str">
            <v>√</v>
          </cell>
          <cell r="V906" t="str">
            <v>◇</v>
          </cell>
        </row>
        <row r="906">
          <cell r="X906" t="str">
            <v>◇</v>
          </cell>
          <cell r="Y906" t="str">
            <v>√</v>
          </cell>
          <cell r="Z906" t="str">
            <v>√</v>
          </cell>
          <cell r="AA906" t="str">
            <v>√</v>
          </cell>
          <cell r="AB906" t="str">
            <v>√</v>
          </cell>
          <cell r="AC906" t="str">
            <v>√</v>
          </cell>
        </row>
        <row r="906">
          <cell r="AE906" t="str">
            <v>◇</v>
          </cell>
          <cell r="AF906" t="str">
            <v>√</v>
          </cell>
          <cell r="AG906" t="str">
            <v>√</v>
          </cell>
          <cell r="AH906" t="str">
            <v>√</v>
          </cell>
          <cell r="AI906" t="str">
            <v>√</v>
          </cell>
        </row>
        <row r="906">
          <cell r="AK906">
            <v>23</v>
          </cell>
          <cell r="AL906">
            <v>0</v>
          </cell>
          <cell r="AM906">
            <v>0</v>
          </cell>
          <cell r="AN906">
            <v>0</v>
          </cell>
          <cell r="AO906">
            <v>3</v>
          </cell>
        </row>
        <row r="907">
          <cell r="E907" t="str">
            <v>下午</v>
          </cell>
          <cell r="F907" t="str">
            <v>√</v>
          </cell>
          <cell r="G907" t="str">
            <v>√</v>
          </cell>
          <cell r="H907" t="str">
            <v>√</v>
          </cell>
        </row>
        <row r="907">
          <cell r="J907" t="str">
            <v>√</v>
          </cell>
          <cell r="K907" t="str">
            <v>√</v>
          </cell>
          <cell r="L907" t="str">
            <v>√</v>
          </cell>
          <cell r="M907" t="str">
            <v>√</v>
          </cell>
          <cell r="N907" t="str">
            <v>√</v>
          </cell>
          <cell r="O907" t="str">
            <v>√</v>
          </cell>
        </row>
        <row r="907">
          <cell r="Q907" t="str">
            <v>√</v>
          </cell>
          <cell r="R907" t="str">
            <v>√</v>
          </cell>
          <cell r="S907" t="str">
            <v>√</v>
          </cell>
          <cell r="T907" t="str">
            <v>√</v>
          </cell>
          <cell r="U907" t="str">
            <v>√</v>
          </cell>
          <cell r="V907" t="str">
            <v>◇</v>
          </cell>
        </row>
        <row r="907">
          <cell r="X907" t="str">
            <v>◇</v>
          </cell>
          <cell r="Y907" t="str">
            <v>√</v>
          </cell>
          <cell r="Z907" t="str">
            <v>√</v>
          </cell>
          <cell r="AA907" t="str">
            <v>√</v>
          </cell>
          <cell r="AB907" t="str">
            <v>√</v>
          </cell>
          <cell r="AC907" t="str">
            <v>√</v>
          </cell>
        </row>
        <row r="907">
          <cell r="AE907" t="str">
            <v>◇</v>
          </cell>
          <cell r="AF907" t="str">
            <v>√</v>
          </cell>
          <cell r="AG907" t="str">
            <v>√</v>
          </cell>
          <cell r="AH907" t="str">
            <v>√</v>
          </cell>
          <cell r="AI907" t="str">
            <v>√</v>
          </cell>
        </row>
        <row r="908">
          <cell r="E908" t="str">
            <v>加班</v>
          </cell>
        </row>
        <row r="909">
          <cell r="B909">
            <v>1678</v>
          </cell>
          <cell r="C909" t="str">
            <v>OEM NEANG</v>
          </cell>
          <cell r="D909">
            <v>44585</v>
          </cell>
          <cell r="E909" t="str">
            <v>上午</v>
          </cell>
          <cell r="F909" t="str">
            <v>√</v>
          </cell>
          <cell r="G909" t="str">
            <v>√</v>
          </cell>
          <cell r="H909" t="str">
            <v>√</v>
          </cell>
        </row>
        <row r="909">
          <cell r="J909" t="str">
            <v>√</v>
          </cell>
          <cell r="K909" t="str">
            <v>√</v>
          </cell>
          <cell r="L909" t="str">
            <v>√</v>
          </cell>
          <cell r="M909" t="str">
            <v>√</v>
          </cell>
          <cell r="N909" t="str">
            <v>√</v>
          </cell>
        </row>
        <row r="909">
          <cell r="AK909">
            <v>8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</row>
        <row r="910">
          <cell r="E910" t="str">
            <v>下午</v>
          </cell>
          <cell r="F910" t="str">
            <v>√</v>
          </cell>
          <cell r="G910" t="str">
            <v>√</v>
          </cell>
          <cell r="H910" t="str">
            <v>√</v>
          </cell>
        </row>
        <row r="910">
          <cell r="J910" t="str">
            <v>√</v>
          </cell>
          <cell r="K910" t="str">
            <v>√</v>
          </cell>
          <cell r="L910" t="str">
            <v>√</v>
          </cell>
          <cell r="M910" t="str">
            <v>√</v>
          </cell>
          <cell r="N910" t="str">
            <v>√</v>
          </cell>
        </row>
        <row r="911">
          <cell r="E911" t="str">
            <v>加班</v>
          </cell>
        </row>
        <row r="912">
          <cell r="B912">
            <v>1730</v>
          </cell>
          <cell r="C912" t="str">
            <v>SORN SOKHA</v>
          </cell>
          <cell r="D912">
            <v>44588</v>
          </cell>
          <cell r="E912" t="str">
            <v>上午</v>
          </cell>
          <cell r="F912" t="str">
            <v>√</v>
          </cell>
          <cell r="G912" t="str">
            <v>√</v>
          </cell>
          <cell r="H912" t="str">
            <v>√</v>
          </cell>
        </row>
        <row r="912">
          <cell r="J912" t="str">
            <v>√</v>
          </cell>
          <cell r="K912" t="str">
            <v>√</v>
          </cell>
          <cell r="L912" t="str">
            <v>√</v>
          </cell>
          <cell r="M912" t="str">
            <v>√</v>
          </cell>
          <cell r="N912" t="str">
            <v>√</v>
          </cell>
          <cell r="O912" t="str">
            <v>√</v>
          </cell>
        </row>
        <row r="912">
          <cell r="Q912" t="str">
            <v>√</v>
          </cell>
          <cell r="R912" t="str">
            <v>√</v>
          </cell>
          <cell r="S912" t="str">
            <v>√</v>
          </cell>
          <cell r="T912" t="str">
            <v>√</v>
          </cell>
          <cell r="U912" t="str">
            <v>√</v>
          </cell>
          <cell r="V912" t="str">
            <v>◇</v>
          </cell>
        </row>
        <row r="912">
          <cell r="X912" t="str">
            <v>◇</v>
          </cell>
          <cell r="Y912" t="str">
            <v>√</v>
          </cell>
          <cell r="Z912" t="str">
            <v>√</v>
          </cell>
          <cell r="AA912" t="str">
            <v>√</v>
          </cell>
          <cell r="AB912" t="str">
            <v>√</v>
          </cell>
          <cell r="AC912" t="str">
            <v>√</v>
          </cell>
        </row>
        <row r="912">
          <cell r="AE912" t="str">
            <v>◇</v>
          </cell>
          <cell r="AF912" t="str">
            <v>√</v>
          </cell>
          <cell r="AG912" t="str">
            <v>√</v>
          </cell>
          <cell r="AH912" t="str">
            <v>√</v>
          </cell>
          <cell r="AI912" t="str">
            <v>√</v>
          </cell>
        </row>
        <row r="912">
          <cell r="AK912">
            <v>22.5</v>
          </cell>
          <cell r="AL912">
            <v>0</v>
          </cell>
          <cell r="AM912">
            <v>0</v>
          </cell>
          <cell r="AN912">
            <v>0</v>
          </cell>
          <cell r="AO912">
            <v>3</v>
          </cell>
        </row>
        <row r="913">
          <cell r="E913" t="str">
            <v>下午</v>
          </cell>
          <cell r="F913" t="str">
            <v>√</v>
          </cell>
          <cell r="G913" t="str">
            <v>√</v>
          </cell>
          <cell r="H913" t="str">
            <v>√</v>
          </cell>
        </row>
        <row r="913">
          <cell r="J913" t="str">
            <v>√</v>
          </cell>
          <cell r="K913" t="str">
            <v>√</v>
          </cell>
          <cell r="L913" t="str">
            <v>√</v>
          </cell>
          <cell r="M913" t="str">
            <v>√</v>
          </cell>
          <cell r="N913" t="str">
            <v>√</v>
          </cell>
          <cell r="O913" t="str">
            <v>√</v>
          </cell>
        </row>
        <row r="913">
          <cell r="Q913" t="str">
            <v>×</v>
          </cell>
          <cell r="R913" t="str">
            <v>√</v>
          </cell>
          <cell r="S913" t="str">
            <v>√</v>
          </cell>
          <cell r="T913" t="str">
            <v>√</v>
          </cell>
          <cell r="U913" t="str">
            <v>√</v>
          </cell>
          <cell r="V913" t="str">
            <v>◇</v>
          </cell>
        </row>
        <row r="913">
          <cell r="X913" t="str">
            <v>◇</v>
          </cell>
          <cell r="Y913" t="str">
            <v>√</v>
          </cell>
          <cell r="Z913" t="str">
            <v>√</v>
          </cell>
          <cell r="AA913" t="str">
            <v>√</v>
          </cell>
          <cell r="AB913" t="str">
            <v>√</v>
          </cell>
          <cell r="AC913" t="str">
            <v>√</v>
          </cell>
        </row>
        <row r="913">
          <cell r="AE913" t="str">
            <v>◇</v>
          </cell>
          <cell r="AF913" t="str">
            <v>√</v>
          </cell>
          <cell r="AG913" t="str">
            <v>√</v>
          </cell>
          <cell r="AH913" t="str">
            <v>√</v>
          </cell>
          <cell r="AI913" t="str">
            <v>√</v>
          </cell>
        </row>
        <row r="914">
          <cell r="E914" t="str">
            <v>加班</v>
          </cell>
        </row>
        <row r="915">
          <cell r="B915">
            <v>1765</v>
          </cell>
          <cell r="C915" t="str">
            <v>DOEM THORN</v>
          </cell>
          <cell r="D915">
            <v>44593</v>
          </cell>
          <cell r="E915" t="str">
            <v>上午</v>
          </cell>
          <cell r="F915" t="str">
            <v>√</v>
          </cell>
          <cell r="G915" t="str">
            <v>√</v>
          </cell>
          <cell r="H915" t="str">
            <v>√</v>
          </cell>
        </row>
        <row r="915">
          <cell r="J915" t="str">
            <v>√</v>
          </cell>
          <cell r="K915" t="str">
            <v>√</v>
          </cell>
          <cell r="L915" t="str">
            <v>√</v>
          </cell>
          <cell r="M915" t="str">
            <v>√</v>
          </cell>
          <cell r="N915" t="str">
            <v>√</v>
          </cell>
          <cell r="O915" t="str">
            <v>√</v>
          </cell>
        </row>
        <row r="915">
          <cell r="Q915" t="str">
            <v>√</v>
          </cell>
          <cell r="R915" t="str">
            <v>√</v>
          </cell>
          <cell r="S915" t="str">
            <v>√</v>
          </cell>
          <cell r="T915" t="str">
            <v>√</v>
          </cell>
          <cell r="U915" t="str">
            <v>√</v>
          </cell>
          <cell r="V915" t="str">
            <v>◇</v>
          </cell>
        </row>
        <row r="915">
          <cell r="X915" t="str">
            <v>◇</v>
          </cell>
          <cell r="Y915" t="str">
            <v>√</v>
          </cell>
          <cell r="Z915" t="str">
            <v>√</v>
          </cell>
          <cell r="AA915" t="str">
            <v>√</v>
          </cell>
          <cell r="AB915" t="str">
            <v>√</v>
          </cell>
          <cell r="AC915" t="str">
            <v>√</v>
          </cell>
        </row>
        <row r="915">
          <cell r="AE915" t="str">
            <v>◇</v>
          </cell>
          <cell r="AF915" t="str">
            <v>√</v>
          </cell>
          <cell r="AG915" t="str">
            <v>√</v>
          </cell>
          <cell r="AH915" t="str">
            <v>√</v>
          </cell>
          <cell r="AI915" t="str">
            <v>√</v>
          </cell>
        </row>
        <row r="915">
          <cell r="AK915">
            <v>23</v>
          </cell>
          <cell r="AL915">
            <v>0</v>
          </cell>
          <cell r="AM915">
            <v>0</v>
          </cell>
          <cell r="AN915">
            <v>0</v>
          </cell>
          <cell r="AO915">
            <v>3</v>
          </cell>
        </row>
        <row r="916">
          <cell r="E916" t="str">
            <v>下午</v>
          </cell>
          <cell r="F916" t="str">
            <v>√</v>
          </cell>
          <cell r="G916" t="str">
            <v>√</v>
          </cell>
          <cell r="H916" t="str">
            <v>√</v>
          </cell>
        </row>
        <row r="916">
          <cell r="J916" t="str">
            <v>√</v>
          </cell>
          <cell r="K916" t="str">
            <v>√</v>
          </cell>
          <cell r="L916" t="str">
            <v>√</v>
          </cell>
          <cell r="M916" t="str">
            <v>√</v>
          </cell>
          <cell r="N916" t="str">
            <v>√</v>
          </cell>
          <cell r="O916" t="str">
            <v>√</v>
          </cell>
        </row>
        <row r="916">
          <cell r="Q916" t="str">
            <v>√</v>
          </cell>
          <cell r="R916" t="str">
            <v>√</v>
          </cell>
          <cell r="S916" t="str">
            <v>√</v>
          </cell>
          <cell r="T916" t="str">
            <v>√</v>
          </cell>
          <cell r="U916" t="str">
            <v>√</v>
          </cell>
          <cell r="V916" t="str">
            <v>◇</v>
          </cell>
        </row>
        <row r="916">
          <cell r="X916" t="str">
            <v>◇</v>
          </cell>
          <cell r="Y916" t="str">
            <v>√</v>
          </cell>
          <cell r="Z916" t="str">
            <v>√</v>
          </cell>
          <cell r="AA916" t="str">
            <v>√</v>
          </cell>
          <cell r="AB916" t="str">
            <v>√</v>
          </cell>
          <cell r="AC916" t="str">
            <v>√</v>
          </cell>
        </row>
        <row r="916">
          <cell r="AE916" t="str">
            <v>◇</v>
          </cell>
          <cell r="AF916" t="str">
            <v>√</v>
          </cell>
          <cell r="AG916" t="str">
            <v>√</v>
          </cell>
          <cell r="AH916" t="str">
            <v>√</v>
          </cell>
          <cell r="AI916" t="str">
            <v>√</v>
          </cell>
        </row>
        <row r="917">
          <cell r="E917" t="str">
            <v>加班</v>
          </cell>
        </row>
        <row r="918">
          <cell r="B918">
            <v>1785</v>
          </cell>
          <cell r="C918" t="str">
            <v>SUN SREYPOV</v>
          </cell>
          <cell r="D918">
            <v>44596</v>
          </cell>
          <cell r="E918" t="str">
            <v>上午</v>
          </cell>
          <cell r="F918" t="str">
            <v>√</v>
          </cell>
          <cell r="G918" t="str">
            <v>√</v>
          </cell>
          <cell r="H918" t="str">
            <v>√</v>
          </cell>
        </row>
        <row r="918">
          <cell r="J918" t="str">
            <v>√</v>
          </cell>
          <cell r="K918" t="str">
            <v>√</v>
          </cell>
          <cell r="L918" t="str">
            <v>√</v>
          </cell>
          <cell r="M918" t="str">
            <v>√</v>
          </cell>
          <cell r="N918" t="str">
            <v>√</v>
          </cell>
          <cell r="O918" t="str">
            <v>√</v>
          </cell>
        </row>
        <row r="918">
          <cell r="Q918" t="str">
            <v>√</v>
          </cell>
          <cell r="R918" t="str">
            <v>√</v>
          </cell>
          <cell r="S918" t="str">
            <v>√</v>
          </cell>
          <cell r="T918" t="str">
            <v>√</v>
          </cell>
          <cell r="U918" t="str">
            <v>√</v>
          </cell>
          <cell r="V918" t="str">
            <v>√</v>
          </cell>
        </row>
        <row r="918">
          <cell r="X918" t="str">
            <v>◇</v>
          </cell>
          <cell r="Y918" t="str">
            <v>√</v>
          </cell>
          <cell r="Z918" t="str">
            <v>√</v>
          </cell>
          <cell r="AA918" t="str">
            <v>√</v>
          </cell>
          <cell r="AB918" t="str">
            <v>√</v>
          </cell>
          <cell r="AC918" t="str">
            <v>√</v>
          </cell>
        </row>
        <row r="918">
          <cell r="AE918" t="str">
            <v>◇</v>
          </cell>
          <cell r="AF918" t="str">
            <v>√</v>
          </cell>
          <cell r="AG918" t="str">
            <v>√</v>
          </cell>
          <cell r="AH918" t="str">
            <v>√</v>
          </cell>
          <cell r="AI918" t="str">
            <v>√</v>
          </cell>
        </row>
        <row r="918">
          <cell r="AK918">
            <v>24</v>
          </cell>
          <cell r="AL918">
            <v>0</v>
          </cell>
          <cell r="AM918">
            <v>0</v>
          </cell>
          <cell r="AN918">
            <v>0</v>
          </cell>
          <cell r="AO918">
            <v>2</v>
          </cell>
        </row>
        <row r="919">
          <cell r="E919" t="str">
            <v>下午</v>
          </cell>
          <cell r="F919" t="str">
            <v>√</v>
          </cell>
          <cell r="G919" t="str">
            <v>√</v>
          </cell>
          <cell r="H919" t="str">
            <v>√</v>
          </cell>
        </row>
        <row r="919">
          <cell r="J919" t="str">
            <v>√</v>
          </cell>
          <cell r="K919" t="str">
            <v>√</v>
          </cell>
          <cell r="L919" t="str">
            <v>√</v>
          </cell>
          <cell r="M919" t="str">
            <v>√</v>
          </cell>
          <cell r="N919" t="str">
            <v>√</v>
          </cell>
          <cell r="O919" t="str">
            <v>√</v>
          </cell>
        </row>
        <row r="919">
          <cell r="Q919" t="str">
            <v>√</v>
          </cell>
          <cell r="R919" t="str">
            <v>√</v>
          </cell>
          <cell r="S919" t="str">
            <v>√</v>
          </cell>
          <cell r="T919" t="str">
            <v>√</v>
          </cell>
          <cell r="U919" t="str">
            <v>√</v>
          </cell>
          <cell r="V919" t="str">
            <v>√</v>
          </cell>
        </row>
        <row r="919">
          <cell r="X919" t="str">
            <v>◇</v>
          </cell>
          <cell r="Y919" t="str">
            <v>√</v>
          </cell>
          <cell r="Z919" t="str">
            <v>√</v>
          </cell>
          <cell r="AA919" t="str">
            <v>√</v>
          </cell>
          <cell r="AB919" t="str">
            <v>√</v>
          </cell>
          <cell r="AC919" t="str">
            <v>√</v>
          </cell>
        </row>
        <row r="919">
          <cell r="AE919" t="str">
            <v>◇</v>
          </cell>
          <cell r="AF919" t="str">
            <v>√</v>
          </cell>
          <cell r="AG919" t="str">
            <v>√</v>
          </cell>
          <cell r="AH919" t="str">
            <v>√</v>
          </cell>
          <cell r="AI919" t="str">
            <v>√</v>
          </cell>
        </row>
        <row r="920">
          <cell r="E920" t="str">
            <v>加班</v>
          </cell>
        </row>
        <row r="921">
          <cell r="B921">
            <v>1798</v>
          </cell>
          <cell r="C921" t="str">
            <v>PUN SREY</v>
          </cell>
          <cell r="D921">
            <v>44597</v>
          </cell>
          <cell r="E921" t="str">
            <v>上午</v>
          </cell>
          <cell r="F921" t="str">
            <v>√</v>
          </cell>
          <cell r="G921" t="str">
            <v>√</v>
          </cell>
          <cell r="H921" t="str">
            <v>√</v>
          </cell>
        </row>
        <row r="921">
          <cell r="J921" t="str">
            <v>√</v>
          </cell>
          <cell r="K921" t="str">
            <v>√</v>
          </cell>
          <cell r="L921" t="str">
            <v>√</v>
          </cell>
          <cell r="M921" t="str">
            <v>√</v>
          </cell>
          <cell r="N921" t="str">
            <v>√</v>
          </cell>
          <cell r="O921" t="str">
            <v>√</v>
          </cell>
        </row>
        <row r="921">
          <cell r="Q921" t="str">
            <v>√</v>
          </cell>
          <cell r="R921" t="str">
            <v>√</v>
          </cell>
          <cell r="S921" t="str">
            <v>√</v>
          </cell>
          <cell r="T921" t="str">
            <v>＋</v>
          </cell>
          <cell r="U921" t="str">
            <v>√</v>
          </cell>
          <cell r="V921" t="str">
            <v>◇</v>
          </cell>
        </row>
        <row r="921">
          <cell r="X921" t="str">
            <v>◇</v>
          </cell>
          <cell r="Y921" t="str">
            <v>√</v>
          </cell>
          <cell r="Z921" t="str">
            <v>√</v>
          </cell>
          <cell r="AA921" t="str">
            <v>√</v>
          </cell>
          <cell r="AB921" t="str">
            <v>√</v>
          </cell>
          <cell r="AC921" t="str">
            <v>√</v>
          </cell>
        </row>
        <row r="921">
          <cell r="AE921" t="str">
            <v>◇</v>
          </cell>
          <cell r="AF921" t="str">
            <v>√</v>
          </cell>
          <cell r="AG921" t="str">
            <v>√</v>
          </cell>
          <cell r="AH921" t="str">
            <v>√</v>
          </cell>
          <cell r="AI921" t="str">
            <v>√</v>
          </cell>
        </row>
        <row r="921">
          <cell r="AK921">
            <v>22</v>
          </cell>
          <cell r="AL921">
            <v>0</v>
          </cell>
          <cell r="AM921">
            <v>0</v>
          </cell>
          <cell r="AN921">
            <v>1</v>
          </cell>
          <cell r="AO921">
            <v>3</v>
          </cell>
        </row>
        <row r="922">
          <cell r="E922" t="str">
            <v>下午</v>
          </cell>
          <cell r="F922" t="str">
            <v>√</v>
          </cell>
          <cell r="G922" t="str">
            <v>√</v>
          </cell>
          <cell r="H922" t="str">
            <v>√</v>
          </cell>
        </row>
        <row r="922">
          <cell r="J922" t="str">
            <v>√</v>
          </cell>
          <cell r="K922" t="str">
            <v>√</v>
          </cell>
          <cell r="L922" t="str">
            <v>√</v>
          </cell>
          <cell r="M922" t="str">
            <v>√</v>
          </cell>
          <cell r="N922" t="str">
            <v>√</v>
          </cell>
          <cell r="O922" t="str">
            <v>√</v>
          </cell>
        </row>
        <row r="922">
          <cell r="Q922" t="str">
            <v>√</v>
          </cell>
          <cell r="R922" t="str">
            <v>√</v>
          </cell>
          <cell r="S922" t="str">
            <v>√</v>
          </cell>
          <cell r="T922" t="str">
            <v>＋</v>
          </cell>
          <cell r="U922" t="str">
            <v>√</v>
          </cell>
          <cell r="V922" t="str">
            <v>◇</v>
          </cell>
        </row>
        <row r="922">
          <cell r="X922" t="str">
            <v>◇</v>
          </cell>
          <cell r="Y922" t="str">
            <v>√</v>
          </cell>
          <cell r="Z922" t="str">
            <v>√</v>
          </cell>
          <cell r="AA922" t="str">
            <v>√</v>
          </cell>
          <cell r="AB922" t="str">
            <v>√</v>
          </cell>
          <cell r="AC922" t="str">
            <v>√</v>
          </cell>
        </row>
        <row r="922">
          <cell r="AE922" t="str">
            <v>◇</v>
          </cell>
          <cell r="AF922" t="str">
            <v>√</v>
          </cell>
          <cell r="AG922" t="str">
            <v>√</v>
          </cell>
          <cell r="AH922" t="str">
            <v>√</v>
          </cell>
          <cell r="AI922" t="str">
            <v>√</v>
          </cell>
        </row>
        <row r="923">
          <cell r="E923" t="str">
            <v>加班</v>
          </cell>
        </row>
        <row r="924">
          <cell r="B924">
            <v>1839</v>
          </cell>
          <cell r="C924" t="str">
            <v>POEM DANY</v>
          </cell>
          <cell r="D924">
            <v>44608</v>
          </cell>
          <cell r="E924" t="str">
            <v>上午</v>
          </cell>
          <cell r="F924" t="str">
            <v>√</v>
          </cell>
          <cell r="G924" t="str">
            <v>√</v>
          </cell>
          <cell r="H924" t="str">
            <v>√</v>
          </cell>
        </row>
        <row r="924">
          <cell r="J924" t="str">
            <v>√</v>
          </cell>
          <cell r="K924" t="str">
            <v>√</v>
          </cell>
          <cell r="L924" t="str">
            <v>√</v>
          </cell>
          <cell r="M924" t="str">
            <v>√</v>
          </cell>
          <cell r="N924" t="str">
            <v>√</v>
          </cell>
          <cell r="O924" t="str">
            <v>√</v>
          </cell>
        </row>
        <row r="924">
          <cell r="Q924" t="str">
            <v>√</v>
          </cell>
          <cell r="R924" t="str">
            <v>√</v>
          </cell>
          <cell r="S924" t="str">
            <v>√</v>
          </cell>
          <cell r="T924" t="str">
            <v>√</v>
          </cell>
          <cell r="U924" t="str">
            <v>×</v>
          </cell>
          <cell r="V924" t="str">
            <v>◇</v>
          </cell>
        </row>
        <row r="924">
          <cell r="X924" t="str">
            <v>◇</v>
          </cell>
          <cell r="Y924" t="str">
            <v>√</v>
          </cell>
          <cell r="Z924" t="str">
            <v>√</v>
          </cell>
          <cell r="AA924" t="str">
            <v>√</v>
          </cell>
          <cell r="AB924" t="str">
            <v>√</v>
          </cell>
          <cell r="AC924" t="str">
            <v>√</v>
          </cell>
        </row>
        <row r="924">
          <cell r="AE924" t="str">
            <v>◇</v>
          </cell>
          <cell r="AF924" t="str">
            <v>√</v>
          </cell>
          <cell r="AG924" t="str">
            <v>√</v>
          </cell>
          <cell r="AH924" t="str">
            <v>√</v>
          </cell>
          <cell r="AI924" t="str">
            <v>√</v>
          </cell>
        </row>
        <row r="924">
          <cell r="AK924">
            <v>21.5</v>
          </cell>
          <cell r="AL924">
            <v>0</v>
          </cell>
          <cell r="AM924">
            <v>0.5</v>
          </cell>
          <cell r="AN924">
            <v>0</v>
          </cell>
          <cell r="AO924">
            <v>3</v>
          </cell>
        </row>
        <row r="925">
          <cell r="E925" t="str">
            <v>下午</v>
          </cell>
          <cell r="F925" t="str">
            <v>Δ</v>
          </cell>
          <cell r="G925" t="str">
            <v>√</v>
          </cell>
          <cell r="H925" t="str">
            <v>√</v>
          </cell>
        </row>
        <row r="925">
          <cell r="J925" t="str">
            <v>√</v>
          </cell>
          <cell r="K925" t="str">
            <v>√</v>
          </cell>
          <cell r="L925" t="str">
            <v>√</v>
          </cell>
          <cell r="M925" t="str">
            <v>√</v>
          </cell>
          <cell r="N925" t="str">
            <v>√</v>
          </cell>
          <cell r="O925" t="str">
            <v>√</v>
          </cell>
        </row>
        <row r="925">
          <cell r="Q925" t="str">
            <v>√</v>
          </cell>
          <cell r="R925" t="str">
            <v>√</v>
          </cell>
          <cell r="S925" t="str">
            <v>√</v>
          </cell>
          <cell r="T925" t="str">
            <v>√</v>
          </cell>
          <cell r="U925" t="str">
            <v>×</v>
          </cell>
          <cell r="V925" t="str">
            <v>◇</v>
          </cell>
        </row>
        <row r="925">
          <cell r="X925" t="str">
            <v>◇</v>
          </cell>
          <cell r="Y925" t="str">
            <v>√</v>
          </cell>
          <cell r="Z925" t="str">
            <v>√</v>
          </cell>
          <cell r="AA925" t="str">
            <v>√</v>
          </cell>
          <cell r="AB925" t="str">
            <v>√</v>
          </cell>
          <cell r="AC925" t="str">
            <v>√</v>
          </cell>
        </row>
        <row r="925">
          <cell r="AE925" t="str">
            <v>◇</v>
          </cell>
          <cell r="AF925" t="str">
            <v>√</v>
          </cell>
          <cell r="AG925" t="str">
            <v>√</v>
          </cell>
          <cell r="AH925" t="str">
            <v>√</v>
          </cell>
          <cell r="AI925" t="str">
            <v>√</v>
          </cell>
        </row>
        <row r="926">
          <cell r="E926" t="str">
            <v>加班</v>
          </cell>
        </row>
        <row r="927">
          <cell r="B927">
            <v>1840</v>
          </cell>
          <cell r="C927" t="str">
            <v>NHOR SREYSDOEUNG</v>
          </cell>
          <cell r="D927">
            <v>44608</v>
          </cell>
          <cell r="E927" t="str">
            <v>上午</v>
          </cell>
          <cell r="F927" t="str">
            <v>√</v>
          </cell>
          <cell r="G927" t="str">
            <v>√</v>
          </cell>
          <cell r="H927" t="str">
            <v>√</v>
          </cell>
        </row>
        <row r="927">
          <cell r="J927" t="str">
            <v>√</v>
          </cell>
          <cell r="K927" t="str">
            <v>√</v>
          </cell>
          <cell r="L927" t="str">
            <v>√</v>
          </cell>
          <cell r="M927" t="str">
            <v>√</v>
          </cell>
          <cell r="N927" t="str">
            <v>√</v>
          </cell>
          <cell r="O927" t="str">
            <v>√</v>
          </cell>
        </row>
        <row r="927">
          <cell r="Q927" t="str">
            <v>√</v>
          </cell>
          <cell r="R927" t="str">
            <v>√</v>
          </cell>
          <cell r="S927" t="str">
            <v>√</v>
          </cell>
          <cell r="T927" t="str">
            <v>√</v>
          </cell>
          <cell r="U927" t="str">
            <v>√</v>
          </cell>
          <cell r="V927" t="str">
            <v>◇</v>
          </cell>
        </row>
        <row r="927">
          <cell r="X927" t="str">
            <v>◇</v>
          </cell>
          <cell r="Y927" t="str">
            <v>√</v>
          </cell>
          <cell r="Z927" t="str">
            <v>√</v>
          </cell>
          <cell r="AA927" t="str">
            <v>√</v>
          </cell>
          <cell r="AB927" t="str">
            <v>√</v>
          </cell>
          <cell r="AC927" t="str">
            <v>√</v>
          </cell>
        </row>
        <row r="927">
          <cell r="AE927" t="str">
            <v>◇</v>
          </cell>
          <cell r="AF927" t="str">
            <v>√</v>
          </cell>
          <cell r="AG927" t="str">
            <v>√</v>
          </cell>
          <cell r="AH927" t="str">
            <v>√</v>
          </cell>
          <cell r="AI927" t="str">
            <v>√</v>
          </cell>
        </row>
        <row r="927">
          <cell r="AK927">
            <v>22.5</v>
          </cell>
          <cell r="AL927">
            <v>0</v>
          </cell>
          <cell r="AM927">
            <v>0.5</v>
          </cell>
          <cell r="AN927">
            <v>0</v>
          </cell>
          <cell r="AO927">
            <v>3</v>
          </cell>
        </row>
        <row r="928">
          <cell r="E928" t="str">
            <v>下午</v>
          </cell>
          <cell r="F928" t="str">
            <v>Δ</v>
          </cell>
          <cell r="G928" t="str">
            <v>√</v>
          </cell>
          <cell r="H928" t="str">
            <v>√</v>
          </cell>
        </row>
        <row r="928">
          <cell r="J928" t="str">
            <v>√</v>
          </cell>
          <cell r="K928" t="str">
            <v>√</v>
          </cell>
          <cell r="L928" t="str">
            <v>√</v>
          </cell>
          <cell r="M928" t="str">
            <v>√</v>
          </cell>
          <cell r="N928" t="str">
            <v>√</v>
          </cell>
          <cell r="O928" t="str">
            <v>√</v>
          </cell>
        </row>
        <row r="928">
          <cell r="Q928" t="str">
            <v>√</v>
          </cell>
          <cell r="R928" t="str">
            <v>√</v>
          </cell>
          <cell r="S928" t="str">
            <v>√</v>
          </cell>
          <cell r="T928" t="str">
            <v>√</v>
          </cell>
          <cell r="U928" t="str">
            <v>√</v>
          </cell>
          <cell r="V928" t="str">
            <v>◇</v>
          </cell>
        </row>
        <row r="928">
          <cell r="X928" t="str">
            <v>◇</v>
          </cell>
          <cell r="Y928" t="str">
            <v>√</v>
          </cell>
          <cell r="Z928" t="str">
            <v>√</v>
          </cell>
          <cell r="AA928" t="str">
            <v>√</v>
          </cell>
          <cell r="AB928" t="str">
            <v>√</v>
          </cell>
          <cell r="AC928" t="str">
            <v>√</v>
          </cell>
        </row>
        <row r="928">
          <cell r="AE928" t="str">
            <v>◇</v>
          </cell>
          <cell r="AF928" t="str">
            <v>√</v>
          </cell>
          <cell r="AG928" t="str">
            <v>√</v>
          </cell>
          <cell r="AH928" t="str">
            <v>√</v>
          </cell>
          <cell r="AI928" t="str">
            <v>√</v>
          </cell>
        </row>
        <row r="929">
          <cell r="E929" t="str">
            <v>加班</v>
          </cell>
        </row>
        <row r="930">
          <cell r="B930">
            <v>1883</v>
          </cell>
          <cell r="C930" t="str">
            <v>RITH CHANTHIDA</v>
          </cell>
          <cell r="D930">
            <v>44617</v>
          </cell>
          <cell r="E930" t="str">
            <v>上午</v>
          </cell>
          <cell r="F930" t="str">
            <v>√</v>
          </cell>
          <cell r="G930" t="str">
            <v>√</v>
          </cell>
          <cell r="H930" t="str">
            <v>√</v>
          </cell>
        </row>
        <row r="930">
          <cell r="J930" t="str">
            <v>√</v>
          </cell>
          <cell r="K930" t="str">
            <v>√</v>
          </cell>
          <cell r="L930" t="str">
            <v>√</v>
          </cell>
          <cell r="M930" t="str">
            <v>√</v>
          </cell>
          <cell r="N930" t="str">
            <v>√</v>
          </cell>
          <cell r="O930" t="str">
            <v>√</v>
          </cell>
        </row>
        <row r="930">
          <cell r="Q930" t="str">
            <v>√</v>
          </cell>
          <cell r="R930" t="str">
            <v>√</v>
          </cell>
          <cell r="S930" t="str">
            <v>√</v>
          </cell>
          <cell r="T930" t="str">
            <v>√</v>
          </cell>
          <cell r="U930" t="str">
            <v>√</v>
          </cell>
          <cell r="V930" t="str">
            <v>◇</v>
          </cell>
        </row>
        <row r="930">
          <cell r="X930" t="str">
            <v>◇</v>
          </cell>
          <cell r="Y930" t="str">
            <v>√</v>
          </cell>
          <cell r="Z930" t="str">
            <v>√</v>
          </cell>
          <cell r="AA930" t="str">
            <v>√</v>
          </cell>
          <cell r="AB930" t="str">
            <v>√</v>
          </cell>
          <cell r="AC930" t="str">
            <v>√</v>
          </cell>
        </row>
        <row r="930">
          <cell r="AE930" t="str">
            <v>◇</v>
          </cell>
          <cell r="AF930" t="str">
            <v>√</v>
          </cell>
          <cell r="AG930" t="str">
            <v>√</v>
          </cell>
          <cell r="AH930" t="str">
            <v>√</v>
          </cell>
          <cell r="AI930" t="str">
            <v>√</v>
          </cell>
        </row>
        <row r="930">
          <cell r="AK930">
            <v>22.5</v>
          </cell>
          <cell r="AL930">
            <v>0</v>
          </cell>
          <cell r="AM930">
            <v>0.5</v>
          </cell>
          <cell r="AN930">
            <v>0</v>
          </cell>
          <cell r="AO930">
            <v>3</v>
          </cell>
        </row>
        <row r="931">
          <cell r="E931" t="str">
            <v>下午</v>
          </cell>
          <cell r="F931" t="str">
            <v>√</v>
          </cell>
          <cell r="G931" t="str">
            <v>√</v>
          </cell>
          <cell r="H931" t="str">
            <v>Δ</v>
          </cell>
        </row>
        <row r="931">
          <cell r="J931" t="str">
            <v>√</v>
          </cell>
          <cell r="K931" t="str">
            <v>√</v>
          </cell>
          <cell r="L931" t="str">
            <v>√</v>
          </cell>
          <cell r="M931" t="str">
            <v>√</v>
          </cell>
          <cell r="N931" t="str">
            <v>√</v>
          </cell>
          <cell r="O931" t="str">
            <v>√</v>
          </cell>
        </row>
        <row r="931">
          <cell r="Q931" t="str">
            <v>√</v>
          </cell>
          <cell r="R931" t="str">
            <v>√</v>
          </cell>
          <cell r="S931" t="str">
            <v>√</v>
          </cell>
          <cell r="T931" t="str">
            <v>√</v>
          </cell>
          <cell r="U931" t="str">
            <v>√</v>
          </cell>
          <cell r="V931" t="str">
            <v>◇</v>
          </cell>
        </row>
        <row r="931">
          <cell r="X931" t="str">
            <v>◇</v>
          </cell>
          <cell r="Y931" t="str">
            <v>√</v>
          </cell>
          <cell r="Z931" t="str">
            <v>√</v>
          </cell>
          <cell r="AA931" t="str">
            <v>√</v>
          </cell>
          <cell r="AB931" t="str">
            <v>√</v>
          </cell>
          <cell r="AC931" t="str">
            <v>√</v>
          </cell>
        </row>
        <row r="931">
          <cell r="AE931" t="str">
            <v>◇</v>
          </cell>
          <cell r="AF931" t="str">
            <v>√</v>
          </cell>
          <cell r="AG931" t="str">
            <v>√</v>
          </cell>
          <cell r="AH931" t="str">
            <v>√</v>
          </cell>
          <cell r="AI931" t="str">
            <v>√</v>
          </cell>
        </row>
        <row r="932">
          <cell r="E932" t="str">
            <v>加班</v>
          </cell>
        </row>
        <row r="933">
          <cell r="B933">
            <v>1889</v>
          </cell>
          <cell r="C933" t="str">
            <v>AN PHEANIN</v>
          </cell>
          <cell r="D933">
            <v>44618</v>
          </cell>
          <cell r="E933" t="str">
            <v>上午</v>
          </cell>
          <cell r="F933" t="str">
            <v>√</v>
          </cell>
          <cell r="G933" t="str">
            <v>√</v>
          </cell>
          <cell r="H933" t="str">
            <v>√</v>
          </cell>
        </row>
        <row r="933">
          <cell r="J933" t="str">
            <v>√</v>
          </cell>
          <cell r="K933" t="str">
            <v>√</v>
          </cell>
          <cell r="L933" t="str">
            <v>√</v>
          </cell>
          <cell r="M933" t="str">
            <v>√</v>
          </cell>
          <cell r="N933" t="str">
            <v>√</v>
          </cell>
          <cell r="O933" t="str">
            <v>√</v>
          </cell>
        </row>
        <row r="933">
          <cell r="Q933" t="str">
            <v>√</v>
          </cell>
          <cell r="R933" t="str">
            <v>√</v>
          </cell>
          <cell r="S933" t="str">
            <v>√</v>
          </cell>
          <cell r="T933" t="str">
            <v>√</v>
          </cell>
          <cell r="U933" t="str">
            <v>√</v>
          </cell>
          <cell r="V933" t="str">
            <v>◇</v>
          </cell>
        </row>
        <row r="933">
          <cell r="X933" t="str">
            <v>◇</v>
          </cell>
          <cell r="Y933" t="str">
            <v>√</v>
          </cell>
          <cell r="Z933" t="str">
            <v>√</v>
          </cell>
          <cell r="AA933" t="str">
            <v>√</v>
          </cell>
          <cell r="AB933" t="str">
            <v>√</v>
          </cell>
          <cell r="AC933" t="str">
            <v>√</v>
          </cell>
        </row>
        <row r="933">
          <cell r="AE933" t="str">
            <v>◇</v>
          </cell>
          <cell r="AF933" t="str">
            <v>√</v>
          </cell>
          <cell r="AG933" t="str">
            <v>√</v>
          </cell>
          <cell r="AH933" t="str">
            <v>√</v>
          </cell>
          <cell r="AI933" t="str">
            <v>√</v>
          </cell>
        </row>
        <row r="933">
          <cell r="AK933">
            <v>23</v>
          </cell>
          <cell r="AL933">
            <v>0</v>
          </cell>
          <cell r="AM933">
            <v>0</v>
          </cell>
          <cell r="AN933">
            <v>0</v>
          </cell>
          <cell r="AO933">
            <v>3</v>
          </cell>
        </row>
        <row r="934">
          <cell r="E934" t="str">
            <v>下午</v>
          </cell>
          <cell r="F934" t="str">
            <v>√</v>
          </cell>
          <cell r="G934" t="str">
            <v>√</v>
          </cell>
          <cell r="H934" t="str">
            <v>√</v>
          </cell>
        </row>
        <row r="934">
          <cell r="J934" t="str">
            <v>√</v>
          </cell>
          <cell r="K934" t="str">
            <v>√</v>
          </cell>
          <cell r="L934" t="str">
            <v>√</v>
          </cell>
          <cell r="M934" t="str">
            <v>√</v>
          </cell>
          <cell r="N934" t="str">
            <v>√</v>
          </cell>
          <cell r="O934" t="str">
            <v>√</v>
          </cell>
        </row>
        <row r="934">
          <cell r="Q934" t="str">
            <v>√</v>
          </cell>
          <cell r="R934" t="str">
            <v>√</v>
          </cell>
          <cell r="S934" t="str">
            <v>√</v>
          </cell>
          <cell r="T934" t="str">
            <v>√</v>
          </cell>
          <cell r="U934" t="str">
            <v>√</v>
          </cell>
          <cell r="V934" t="str">
            <v>◇</v>
          </cell>
        </row>
        <row r="934">
          <cell r="X934" t="str">
            <v>◇</v>
          </cell>
          <cell r="Y934" t="str">
            <v>√</v>
          </cell>
          <cell r="Z934" t="str">
            <v>√</v>
          </cell>
          <cell r="AA934" t="str">
            <v>√</v>
          </cell>
          <cell r="AB934" t="str">
            <v>√</v>
          </cell>
          <cell r="AC934" t="str">
            <v>√</v>
          </cell>
        </row>
        <row r="934">
          <cell r="AE934" t="str">
            <v>◇</v>
          </cell>
          <cell r="AF934" t="str">
            <v>√</v>
          </cell>
          <cell r="AG934" t="str">
            <v>√</v>
          </cell>
          <cell r="AH934" t="str">
            <v>√</v>
          </cell>
          <cell r="AI934" t="str">
            <v>√</v>
          </cell>
        </row>
        <row r="935">
          <cell r="E935" t="str">
            <v>加班</v>
          </cell>
        </row>
        <row r="936">
          <cell r="B936">
            <v>2037</v>
          </cell>
          <cell r="C936" t="str">
            <v>SAM SOKMONY</v>
          </cell>
          <cell r="D936">
            <v>44672</v>
          </cell>
          <cell r="E936" t="str">
            <v>上午</v>
          </cell>
          <cell r="F936" t="str">
            <v>√</v>
          </cell>
          <cell r="G936" t="str">
            <v>×</v>
          </cell>
          <cell r="H936" t="str">
            <v>√</v>
          </cell>
        </row>
        <row r="936">
          <cell r="J936" t="str">
            <v>√</v>
          </cell>
          <cell r="K936" t="str">
            <v>√</v>
          </cell>
          <cell r="L936" t="str">
            <v>√</v>
          </cell>
          <cell r="M936" t="str">
            <v>√</v>
          </cell>
          <cell r="N936" t="str">
            <v>√</v>
          </cell>
          <cell r="O936" t="str">
            <v>√</v>
          </cell>
        </row>
        <row r="936">
          <cell r="Q936" t="str">
            <v>√</v>
          </cell>
          <cell r="R936" t="str">
            <v>√</v>
          </cell>
          <cell r="S936" t="str">
            <v>√</v>
          </cell>
          <cell r="T936" t="str">
            <v>√</v>
          </cell>
          <cell r="U936" t="str">
            <v>√</v>
          </cell>
          <cell r="V936" t="str">
            <v>◇</v>
          </cell>
        </row>
        <row r="936">
          <cell r="X936" t="str">
            <v>◇</v>
          </cell>
          <cell r="Y936" t="str">
            <v>√</v>
          </cell>
          <cell r="Z936" t="str">
            <v>√</v>
          </cell>
          <cell r="AA936" t="str">
            <v>√</v>
          </cell>
          <cell r="AB936" t="str">
            <v>√</v>
          </cell>
          <cell r="AC936" t="str">
            <v>√</v>
          </cell>
        </row>
        <row r="936">
          <cell r="AE936" t="str">
            <v>◇</v>
          </cell>
          <cell r="AF936" t="str">
            <v>√</v>
          </cell>
          <cell r="AG936" t="str">
            <v>√</v>
          </cell>
          <cell r="AH936" t="str">
            <v>√</v>
          </cell>
          <cell r="AI936" t="str">
            <v>√</v>
          </cell>
        </row>
        <row r="936">
          <cell r="AK936">
            <v>22</v>
          </cell>
          <cell r="AL936">
            <v>0</v>
          </cell>
          <cell r="AM936">
            <v>0</v>
          </cell>
          <cell r="AN936">
            <v>0</v>
          </cell>
          <cell r="AO936">
            <v>3</v>
          </cell>
        </row>
        <row r="937">
          <cell r="E937" t="str">
            <v>下午</v>
          </cell>
          <cell r="F937" t="str">
            <v>√</v>
          </cell>
          <cell r="G937" t="str">
            <v>×</v>
          </cell>
          <cell r="H937" t="str">
            <v>√</v>
          </cell>
        </row>
        <row r="937">
          <cell r="J937" t="str">
            <v>√</v>
          </cell>
          <cell r="K937" t="str">
            <v>√</v>
          </cell>
          <cell r="L937" t="str">
            <v>√</v>
          </cell>
          <cell r="M937" t="str">
            <v>√</v>
          </cell>
          <cell r="N937" t="str">
            <v>√</v>
          </cell>
          <cell r="O937" t="str">
            <v>√</v>
          </cell>
        </row>
        <row r="937">
          <cell r="Q937" t="str">
            <v>√</v>
          </cell>
          <cell r="R937" t="str">
            <v>√</v>
          </cell>
          <cell r="S937" t="str">
            <v>√</v>
          </cell>
          <cell r="T937" t="str">
            <v>√</v>
          </cell>
          <cell r="U937" t="str">
            <v>√</v>
          </cell>
          <cell r="V937" t="str">
            <v>◇</v>
          </cell>
        </row>
        <row r="937">
          <cell r="X937" t="str">
            <v>◇</v>
          </cell>
          <cell r="Y937" t="str">
            <v>√</v>
          </cell>
          <cell r="Z937" t="str">
            <v>√</v>
          </cell>
          <cell r="AA937" t="str">
            <v>√</v>
          </cell>
          <cell r="AB937" t="str">
            <v>√</v>
          </cell>
          <cell r="AC937" t="str">
            <v>√</v>
          </cell>
        </row>
        <row r="937">
          <cell r="AE937" t="str">
            <v>◇</v>
          </cell>
          <cell r="AF937" t="str">
            <v>√</v>
          </cell>
          <cell r="AG937" t="str">
            <v>√</v>
          </cell>
          <cell r="AH937" t="str">
            <v>√</v>
          </cell>
          <cell r="AI937" t="str">
            <v>√</v>
          </cell>
        </row>
        <row r="938">
          <cell r="E938" t="str">
            <v>加班</v>
          </cell>
        </row>
        <row r="939">
          <cell r="B939">
            <v>2048</v>
          </cell>
          <cell r="C939" t="str">
            <v>SOK SREYMOM</v>
          </cell>
          <cell r="D939">
            <v>44678</v>
          </cell>
          <cell r="E939" t="str">
            <v>上午</v>
          </cell>
          <cell r="F939" t="str">
            <v>√</v>
          </cell>
          <cell r="G939" t="str">
            <v>√</v>
          </cell>
          <cell r="H939" t="str">
            <v>√</v>
          </cell>
        </row>
        <row r="939">
          <cell r="J939" t="str">
            <v>√</v>
          </cell>
          <cell r="K939" t="str">
            <v>√</v>
          </cell>
          <cell r="L939" t="str">
            <v>√</v>
          </cell>
          <cell r="M939" t="str">
            <v>√</v>
          </cell>
          <cell r="N939" t="str">
            <v>√</v>
          </cell>
          <cell r="O939" t="str">
            <v>√</v>
          </cell>
        </row>
        <row r="939">
          <cell r="Q939" t="str">
            <v>√</v>
          </cell>
          <cell r="R939" t="str">
            <v>√</v>
          </cell>
          <cell r="S939" t="str">
            <v>√</v>
          </cell>
          <cell r="T939" t="str">
            <v>√</v>
          </cell>
          <cell r="U939" t="str">
            <v>√</v>
          </cell>
          <cell r="V939" t="str">
            <v>◇</v>
          </cell>
        </row>
        <row r="939">
          <cell r="X939" t="str">
            <v>◇</v>
          </cell>
          <cell r="Y939" t="str">
            <v>√</v>
          </cell>
          <cell r="Z939" t="str">
            <v>√</v>
          </cell>
          <cell r="AA939" t="str">
            <v>√</v>
          </cell>
          <cell r="AB939" t="str">
            <v>√</v>
          </cell>
          <cell r="AC939" t="str">
            <v>√</v>
          </cell>
        </row>
        <row r="939">
          <cell r="AE939" t="str">
            <v>◇</v>
          </cell>
          <cell r="AF939" t="str">
            <v>√</v>
          </cell>
          <cell r="AG939" t="str">
            <v>√</v>
          </cell>
          <cell r="AH939" t="str">
            <v>√</v>
          </cell>
          <cell r="AI939" t="str">
            <v>√</v>
          </cell>
        </row>
        <row r="939">
          <cell r="AK939">
            <v>23</v>
          </cell>
          <cell r="AL939">
            <v>0</v>
          </cell>
          <cell r="AM939">
            <v>0</v>
          </cell>
          <cell r="AN939">
            <v>0</v>
          </cell>
          <cell r="AO939">
            <v>3</v>
          </cell>
        </row>
        <row r="940">
          <cell r="E940" t="str">
            <v>下午</v>
          </cell>
          <cell r="F940" t="str">
            <v>√</v>
          </cell>
          <cell r="G940" t="str">
            <v>√</v>
          </cell>
          <cell r="H940" t="str">
            <v>√</v>
          </cell>
        </row>
        <row r="940">
          <cell r="J940" t="str">
            <v>√</v>
          </cell>
          <cell r="K940" t="str">
            <v>√</v>
          </cell>
          <cell r="L940" t="str">
            <v>√</v>
          </cell>
          <cell r="M940" t="str">
            <v>√</v>
          </cell>
          <cell r="N940" t="str">
            <v>√</v>
          </cell>
          <cell r="O940" t="str">
            <v>√</v>
          </cell>
        </row>
        <row r="940">
          <cell r="Q940" t="str">
            <v>√</v>
          </cell>
          <cell r="R940" t="str">
            <v>√</v>
          </cell>
          <cell r="S940" t="str">
            <v>√</v>
          </cell>
          <cell r="T940" t="str">
            <v>√</v>
          </cell>
          <cell r="U940" t="str">
            <v>√</v>
          </cell>
          <cell r="V940" t="str">
            <v>◇</v>
          </cell>
        </row>
        <row r="940">
          <cell r="X940" t="str">
            <v>◇</v>
          </cell>
          <cell r="Y940" t="str">
            <v>√</v>
          </cell>
          <cell r="Z940" t="str">
            <v>√</v>
          </cell>
          <cell r="AA940" t="str">
            <v>√</v>
          </cell>
          <cell r="AB940" t="str">
            <v>√</v>
          </cell>
          <cell r="AC940" t="str">
            <v>√</v>
          </cell>
        </row>
        <row r="940">
          <cell r="AE940" t="str">
            <v>◇</v>
          </cell>
          <cell r="AF940" t="str">
            <v>√</v>
          </cell>
          <cell r="AG940" t="str">
            <v>√</v>
          </cell>
          <cell r="AH940" t="str">
            <v>√</v>
          </cell>
          <cell r="AI940" t="str">
            <v>√</v>
          </cell>
        </row>
        <row r="941">
          <cell r="E941" t="str">
            <v>加班</v>
          </cell>
        </row>
        <row r="942">
          <cell r="B942">
            <v>2053</v>
          </cell>
          <cell r="C942" t="str">
            <v>PREAP RAKSMEY</v>
          </cell>
          <cell r="D942">
            <v>44679</v>
          </cell>
          <cell r="E942" t="str">
            <v>上午</v>
          </cell>
          <cell r="F942" t="str">
            <v>√</v>
          </cell>
          <cell r="G942" t="str">
            <v>√</v>
          </cell>
          <cell r="H942" t="str">
            <v>√</v>
          </cell>
        </row>
        <row r="942">
          <cell r="J942" t="str">
            <v>√</v>
          </cell>
          <cell r="K942" t="str">
            <v>√</v>
          </cell>
          <cell r="L942" t="str">
            <v>√</v>
          </cell>
          <cell r="M942" t="str">
            <v>√</v>
          </cell>
          <cell r="N942" t="str">
            <v>√</v>
          </cell>
          <cell r="O942" t="str">
            <v>√</v>
          </cell>
        </row>
        <row r="942">
          <cell r="Q942" t="str">
            <v>√</v>
          </cell>
          <cell r="R942" t="str">
            <v>√</v>
          </cell>
          <cell r="S942" t="str">
            <v>√</v>
          </cell>
          <cell r="T942" t="str">
            <v>√</v>
          </cell>
          <cell r="U942" t="str">
            <v>√</v>
          </cell>
          <cell r="V942" t="str">
            <v>◇</v>
          </cell>
        </row>
        <row r="942">
          <cell r="X942" t="str">
            <v>◇</v>
          </cell>
          <cell r="Y942" t="str">
            <v>√</v>
          </cell>
          <cell r="Z942" t="str">
            <v>√</v>
          </cell>
          <cell r="AA942" t="str">
            <v>√</v>
          </cell>
          <cell r="AB942" t="str">
            <v>√</v>
          </cell>
          <cell r="AC942" t="str">
            <v>√</v>
          </cell>
        </row>
        <row r="942">
          <cell r="AE942" t="str">
            <v>◇</v>
          </cell>
          <cell r="AF942" t="str">
            <v>√</v>
          </cell>
          <cell r="AG942" t="str">
            <v>√</v>
          </cell>
          <cell r="AH942" t="str">
            <v>√</v>
          </cell>
          <cell r="AI942" t="str">
            <v>√</v>
          </cell>
        </row>
        <row r="942">
          <cell r="AK942">
            <v>23</v>
          </cell>
          <cell r="AL942">
            <v>0</v>
          </cell>
          <cell r="AM942">
            <v>0</v>
          </cell>
          <cell r="AN942">
            <v>0</v>
          </cell>
          <cell r="AO942">
            <v>3</v>
          </cell>
        </row>
        <row r="943">
          <cell r="E943" t="str">
            <v>下午</v>
          </cell>
          <cell r="F943" t="str">
            <v>√</v>
          </cell>
          <cell r="G943" t="str">
            <v>√</v>
          </cell>
          <cell r="H943" t="str">
            <v>√</v>
          </cell>
        </row>
        <row r="943">
          <cell r="J943" t="str">
            <v>√</v>
          </cell>
          <cell r="K943" t="str">
            <v>√</v>
          </cell>
          <cell r="L943" t="str">
            <v>√</v>
          </cell>
          <cell r="M943" t="str">
            <v>√</v>
          </cell>
          <cell r="N943" t="str">
            <v>√</v>
          </cell>
          <cell r="O943" t="str">
            <v>√</v>
          </cell>
        </row>
        <row r="943">
          <cell r="Q943" t="str">
            <v>√</v>
          </cell>
          <cell r="R943" t="str">
            <v>√</v>
          </cell>
          <cell r="S943" t="str">
            <v>√</v>
          </cell>
          <cell r="T943" t="str">
            <v>√</v>
          </cell>
          <cell r="U943" t="str">
            <v>√</v>
          </cell>
          <cell r="V943" t="str">
            <v>◇</v>
          </cell>
        </row>
        <row r="943">
          <cell r="X943" t="str">
            <v>◇</v>
          </cell>
          <cell r="Y943" t="str">
            <v>√</v>
          </cell>
          <cell r="Z943" t="str">
            <v>√</v>
          </cell>
          <cell r="AA943" t="str">
            <v>√</v>
          </cell>
          <cell r="AB943" t="str">
            <v>√</v>
          </cell>
          <cell r="AC943" t="str">
            <v>√</v>
          </cell>
        </row>
        <row r="943">
          <cell r="AE943" t="str">
            <v>◇</v>
          </cell>
          <cell r="AF943" t="str">
            <v>√</v>
          </cell>
          <cell r="AG943" t="str">
            <v>√</v>
          </cell>
          <cell r="AH943" t="str">
            <v>√</v>
          </cell>
          <cell r="AI943" t="str">
            <v>√</v>
          </cell>
        </row>
        <row r="944">
          <cell r="E944" t="str">
            <v>加班</v>
          </cell>
        </row>
        <row r="945">
          <cell r="B945">
            <v>2063</v>
          </cell>
          <cell r="C945" t="str">
            <v>SOURS SAPHORN</v>
          </cell>
          <cell r="D945">
            <v>44685</v>
          </cell>
          <cell r="E945" t="str">
            <v>上午</v>
          </cell>
          <cell r="F945" t="str">
            <v>√</v>
          </cell>
          <cell r="G945" t="str">
            <v>√</v>
          </cell>
          <cell r="H945" t="str">
            <v>√</v>
          </cell>
        </row>
        <row r="945">
          <cell r="J945" t="str">
            <v>√</v>
          </cell>
          <cell r="K945" t="str">
            <v>√</v>
          </cell>
          <cell r="L945" t="str">
            <v>√</v>
          </cell>
          <cell r="M945" t="str">
            <v>√</v>
          </cell>
          <cell r="N945" t="str">
            <v>◇</v>
          </cell>
          <cell r="O945" t="str">
            <v>√</v>
          </cell>
        </row>
        <row r="945">
          <cell r="Q945" t="str">
            <v>√</v>
          </cell>
          <cell r="R945" t="str">
            <v>√</v>
          </cell>
          <cell r="S945" t="str">
            <v>√</v>
          </cell>
          <cell r="T945" t="str">
            <v>√</v>
          </cell>
          <cell r="U945" t="str">
            <v>√</v>
          </cell>
          <cell r="V945" t="str">
            <v>◇</v>
          </cell>
        </row>
        <row r="945">
          <cell r="X945" t="str">
            <v>◇</v>
          </cell>
          <cell r="Y945" t="str">
            <v>√</v>
          </cell>
          <cell r="Z945" t="str">
            <v>√</v>
          </cell>
          <cell r="AA945" t="str">
            <v>√</v>
          </cell>
          <cell r="AB945" t="str">
            <v>√</v>
          </cell>
          <cell r="AC945" t="str">
            <v>√</v>
          </cell>
        </row>
        <row r="945">
          <cell r="AE945" t="str">
            <v>◇</v>
          </cell>
          <cell r="AF945" t="str">
            <v>√</v>
          </cell>
          <cell r="AG945" t="str">
            <v>√</v>
          </cell>
          <cell r="AH945" t="str">
            <v>√</v>
          </cell>
          <cell r="AI945" t="str">
            <v>√</v>
          </cell>
        </row>
        <row r="945">
          <cell r="AK945">
            <v>22</v>
          </cell>
          <cell r="AL945">
            <v>0</v>
          </cell>
          <cell r="AM945">
            <v>0</v>
          </cell>
          <cell r="AN945">
            <v>0</v>
          </cell>
          <cell r="AO945">
            <v>4</v>
          </cell>
        </row>
        <row r="946">
          <cell r="E946" t="str">
            <v>下午</v>
          </cell>
          <cell r="F946" t="str">
            <v>√</v>
          </cell>
          <cell r="G946" t="str">
            <v>√</v>
          </cell>
          <cell r="H946" t="str">
            <v>√</v>
          </cell>
        </row>
        <row r="946">
          <cell r="J946" t="str">
            <v>√</v>
          </cell>
          <cell r="K946" t="str">
            <v>√</v>
          </cell>
          <cell r="L946" t="str">
            <v>√</v>
          </cell>
          <cell r="M946" t="str">
            <v>√</v>
          </cell>
          <cell r="N946" t="str">
            <v>◇</v>
          </cell>
          <cell r="O946" t="str">
            <v>√</v>
          </cell>
        </row>
        <row r="946">
          <cell r="Q946" t="str">
            <v>√</v>
          </cell>
          <cell r="R946" t="str">
            <v>√</v>
          </cell>
          <cell r="S946" t="str">
            <v>√</v>
          </cell>
          <cell r="T946" t="str">
            <v>√</v>
          </cell>
          <cell r="U946" t="str">
            <v>√</v>
          </cell>
          <cell r="V946" t="str">
            <v>◇</v>
          </cell>
        </row>
        <row r="946">
          <cell r="X946" t="str">
            <v>◇</v>
          </cell>
          <cell r="Y946" t="str">
            <v>√</v>
          </cell>
          <cell r="Z946" t="str">
            <v>√</v>
          </cell>
          <cell r="AA946" t="str">
            <v>√</v>
          </cell>
          <cell r="AB946" t="str">
            <v>√</v>
          </cell>
          <cell r="AC946" t="str">
            <v>√</v>
          </cell>
        </row>
        <row r="946">
          <cell r="AE946" t="str">
            <v>◇</v>
          </cell>
          <cell r="AF946" t="str">
            <v>√</v>
          </cell>
          <cell r="AG946" t="str">
            <v>√</v>
          </cell>
          <cell r="AH946" t="str">
            <v>√</v>
          </cell>
          <cell r="AI946" t="str">
            <v>√</v>
          </cell>
        </row>
        <row r="947">
          <cell r="E947" t="str">
            <v>加班</v>
          </cell>
        </row>
        <row r="948">
          <cell r="B948">
            <v>2067</v>
          </cell>
          <cell r="C948" t="str">
            <v>YOEURM RATHA</v>
          </cell>
          <cell r="D948">
            <v>44685</v>
          </cell>
          <cell r="E948" t="str">
            <v>上午</v>
          </cell>
          <cell r="F948" t="str">
            <v>√</v>
          </cell>
          <cell r="G948" t="str">
            <v>√</v>
          </cell>
          <cell r="H948" t="str">
            <v>√</v>
          </cell>
        </row>
        <row r="948">
          <cell r="J948" t="str">
            <v>√</v>
          </cell>
          <cell r="K948" t="str">
            <v>√</v>
          </cell>
          <cell r="L948" t="str">
            <v>√</v>
          </cell>
          <cell r="M948" t="str">
            <v>√</v>
          </cell>
          <cell r="N948" t="str">
            <v>√</v>
          </cell>
          <cell r="O948" t="str">
            <v>√</v>
          </cell>
        </row>
        <row r="948">
          <cell r="Q948" t="str">
            <v>√</v>
          </cell>
          <cell r="R948" t="str">
            <v>√</v>
          </cell>
          <cell r="S948" t="str">
            <v>√</v>
          </cell>
          <cell r="T948" t="str">
            <v>＋</v>
          </cell>
          <cell r="U948" t="str">
            <v>√</v>
          </cell>
          <cell r="V948" t="str">
            <v>◇</v>
          </cell>
        </row>
        <row r="948">
          <cell r="X948" t="str">
            <v>◇</v>
          </cell>
          <cell r="Y948" t="str">
            <v>√</v>
          </cell>
          <cell r="Z948" t="str">
            <v>√</v>
          </cell>
          <cell r="AA948" t="str">
            <v>√</v>
          </cell>
          <cell r="AB948" t="str">
            <v>√</v>
          </cell>
          <cell r="AC948" t="str">
            <v>√</v>
          </cell>
        </row>
        <row r="948">
          <cell r="AE948" t="str">
            <v>◇</v>
          </cell>
          <cell r="AF948" t="str">
            <v>√</v>
          </cell>
          <cell r="AG948" t="str">
            <v>√</v>
          </cell>
          <cell r="AH948" t="str">
            <v>√</v>
          </cell>
          <cell r="AI948" t="str">
            <v>√</v>
          </cell>
        </row>
        <row r="948">
          <cell r="AK948">
            <v>21.75</v>
          </cell>
          <cell r="AL948">
            <v>0</v>
          </cell>
          <cell r="AM948">
            <v>0.25</v>
          </cell>
          <cell r="AN948">
            <v>1</v>
          </cell>
          <cell r="AO948">
            <v>3</v>
          </cell>
        </row>
        <row r="949">
          <cell r="E949" t="str">
            <v>下午</v>
          </cell>
          <cell r="F949" t="str">
            <v>√</v>
          </cell>
          <cell r="G949" t="str">
            <v>√</v>
          </cell>
          <cell r="H949" t="str">
            <v>√</v>
          </cell>
        </row>
        <row r="949">
          <cell r="J949" t="str">
            <v>√</v>
          </cell>
          <cell r="K949" t="str">
            <v>√</v>
          </cell>
          <cell r="L949" t="str">
            <v>√</v>
          </cell>
          <cell r="M949" t="str">
            <v>√</v>
          </cell>
          <cell r="N949" t="str">
            <v>√</v>
          </cell>
          <cell r="O949" t="str">
            <v>√</v>
          </cell>
        </row>
        <row r="949">
          <cell r="R949" t="str">
            <v>√</v>
          </cell>
          <cell r="S949" t="str">
            <v>√</v>
          </cell>
          <cell r="T949" t="str">
            <v>＋</v>
          </cell>
          <cell r="U949" t="str">
            <v>√</v>
          </cell>
          <cell r="V949" t="str">
            <v>◇</v>
          </cell>
        </row>
        <row r="949">
          <cell r="X949" t="str">
            <v>◇</v>
          </cell>
          <cell r="Y949" t="str">
            <v>√</v>
          </cell>
          <cell r="Z949" t="str">
            <v>√</v>
          </cell>
          <cell r="AA949" t="str">
            <v>√</v>
          </cell>
          <cell r="AB949" t="str">
            <v>√</v>
          </cell>
          <cell r="AC949" t="str">
            <v>√</v>
          </cell>
        </row>
        <row r="949">
          <cell r="AE949" t="str">
            <v>◇</v>
          </cell>
          <cell r="AF949" t="str">
            <v>√</v>
          </cell>
          <cell r="AG949" t="str">
            <v>√</v>
          </cell>
          <cell r="AH949" t="str">
            <v>√</v>
          </cell>
          <cell r="AI949" t="str">
            <v>√</v>
          </cell>
        </row>
        <row r="950">
          <cell r="E950" t="str">
            <v>加班</v>
          </cell>
        </row>
        <row r="951">
          <cell r="B951">
            <v>2119</v>
          </cell>
          <cell r="C951" t="str">
            <v>NHEM SEANG</v>
          </cell>
          <cell r="D951">
            <v>44706</v>
          </cell>
          <cell r="E951" t="str">
            <v>上午</v>
          </cell>
          <cell r="F951" t="str">
            <v>√</v>
          </cell>
          <cell r="G951" t="str">
            <v>√</v>
          </cell>
          <cell r="H951" t="str">
            <v>√</v>
          </cell>
        </row>
        <row r="951">
          <cell r="J951" t="str">
            <v>√</v>
          </cell>
          <cell r="K951" t="str">
            <v>×</v>
          </cell>
          <cell r="L951" t="str">
            <v>√</v>
          </cell>
          <cell r="M951" t="str">
            <v>√</v>
          </cell>
          <cell r="N951" t="str">
            <v>√</v>
          </cell>
          <cell r="O951" t="str">
            <v>√</v>
          </cell>
        </row>
        <row r="951">
          <cell r="Q951" t="str">
            <v>√</v>
          </cell>
          <cell r="R951" t="str">
            <v>√</v>
          </cell>
          <cell r="S951" t="str">
            <v>√</v>
          </cell>
          <cell r="T951" t="str">
            <v>√</v>
          </cell>
          <cell r="U951" t="str">
            <v>√</v>
          </cell>
          <cell r="V951" t="str">
            <v>◇</v>
          </cell>
        </row>
        <row r="951">
          <cell r="X951" t="str">
            <v>◇</v>
          </cell>
          <cell r="Y951" t="str">
            <v>√</v>
          </cell>
          <cell r="Z951" t="str">
            <v>√</v>
          </cell>
          <cell r="AA951" t="str">
            <v>√</v>
          </cell>
          <cell r="AB951" t="str">
            <v>√</v>
          </cell>
          <cell r="AC951" t="str">
            <v>√</v>
          </cell>
        </row>
        <row r="951">
          <cell r="AE951" t="str">
            <v>◇</v>
          </cell>
          <cell r="AF951" t="str">
            <v>√</v>
          </cell>
          <cell r="AG951" t="str">
            <v>√</v>
          </cell>
          <cell r="AH951" t="str">
            <v>√</v>
          </cell>
          <cell r="AI951" t="str">
            <v>√</v>
          </cell>
        </row>
        <row r="951">
          <cell r="AK951">
            <v>22</v>
          </cell>
          <cell r="AL951">
            <v>0</v>
          </cell>
          <cell r="AM951">
            <v>0</v>
          </cell>
          <cell r="AN951">
            <v>0</v>
          </cell>
          <cell r="AO951">
            <v>3</v>
          </cell>
        </row>
        <row r="952">
          <cell r="E952" t="str">
            <v>下午</v>
          </cell>
          <cell r="F952" t="str">
            <v>√</v>
          </cell>
          <cell r="G952" t="str">
            <v>√</v>
          </cell>
          <cell r="H952" t="str">
            <v>√</v>
          </cell>
        </row>
        <row r="952">
          <cell r="J952" t="str">
            <v>√</v>
          </cell>
          <cell r="K952" t="str">
            <v>×</v>
          </cell>
          <cell r="L952" t="str">
            <v>√</v>
          </cell>
          <cell r="M952" t="str">
            <v>√</v>
          </cell>
          <cell r="N952" t="str">
            <v>√</v>
          </cell>
          <cell r="O952" t="str">
            <v>√</v>
          </cell>
        </row>
        <row r="952">
          <cell r="Q952" t="str">
            <v>√</v>
          </cell>
          <cell r="R952" t="str">
            <v>√</v>
          </cell>
          <cell r="S952" t="str">
            <v>√</v>
          </cell>
          <cell r="T952" t="str">
            <v>√</v>
          </cell>
          <cell r="U952" t="str">
            <v>√</v>
          </cell>
          <cell r="V952" t="str">
            <v>◇</v>
          </cell>
        </row>
        <row r="952">
          <cell r="X952" t="str">
            <v>◇</v>
          </cell>
          <cell r="Y952" t="str">
            <v>√</v>
          </cell>
          <cell r="Z952" t="str">
            <v>√</v>
          </cell>
          <cell r="AA952" t="str">
            <v>√</v>
          </cell>
          <cell r="AB952" t="str">
            <v>√</v>
          </cell>
          <cell r="AC952" t="str">
            <v>√</v>
          </cell>
        </row>
        <row r="952">
          <cell r="AE952" t="str">
            <v>◇</v>
          </cell>
          <cell r="AF952" t="str">
            <v>√</v>
          </cell>
          <cell r="AG952" t="str">
            <v>√</v>
          </cell>
          <cell r="AH952" t="str">
            <v>√</v>
          </cell>
          <cell r="AI952" t="str">
            <v>√</v>
          </cell>
        </row>
        <row r="953">
          <cell r="E953" t="str">
            <v>加班</v>
          </cell>
        </row>
        <row r="954">
          <cell r="B954">
            <v>2156</v>
          </cell>
          <cell r="C954" t="str">
            <v>PHEAP MALEY</v>
          </cell>
          <cell r="D954">
            <v>44728</v>
          </cell>
          <cell r="E954" t="str">
            <v>上午</v>
          </cell>
          <cell r="F954" t="str">
            <v>√</v>
          </cell>
          <cell r="G954" t="str">
            <v>√</v>
          </cell>
          <cell r="H954" t="str">
            <v>√</v>
          </cell>
        </row>
        <row r="954">
          <cell r="J954" t="str">
            <v>√</v>
          </cell>
          <cell r="K954" t="str">
            <v>√</v>
          </cell>
          <cell r="L954" t="str">
            <v>√</v>
          </cell>
          <cell r="M954" t="str">
            <v>√</v>
          </cell>
          <cell r="N954" t="str">
            <v>√</v>
          </cell>
          <cell r="O954" t="str">
            <v>√</v>
          </cell>
        </row>
        <row r="954">
          <cell r="Q954" t="str">
            <v>√</v>
          </cell>
          <cell r="R954" t="str">
            <v>√</v>
          </cell>
          <cell r="S954" t="str">
            <v>√</v>
          </cell>
          <cell r="T954" t="str">
            <v>√</v>
          </cell>
          <cell r="U954" t="str">
            <v>√</v>
          </cell>
          <cell r="V954" t="str">
            <v>◇</v>
          </cell>
        </row>
        <row r="954">
          <cell r="X954" t="str">
            <v>◇</v>
          </cell>
          <cell r="Y954" t="str">
            <v>√</v>
          </cell>
          <cell r="Z954" t="str">
            <v>√</v>
          </cell>
          <cell r="AA954" t="str">
            <v>×</v>
          </cell>
          <cell r="AB954" t="str">
            <v>√</v>
          </cell>
          <cell r="AC954" t="str">
            <v>√</v>
          </cell>
        </row>
        <row r="954">
          <cell r="AE954" t="str">
            <v>◇</v>
          </cell>
          <cell r="AF954" t="str">
            <v>√</v>
          </cell>
          <cell r="AG954" t="str">
            <v>√</v>
          </cell>
        </row>
        <row r="954">
          <cell r="AK954">
            <v>20</v>
          </cell>
          <cell r="AL954">
            <v>0</v>
          </cell>
          <cell r="AM954">
            <v>0</v>
          </cell>
          <cell r="AN954">
            <v>0</v>
          </cell>
          <cell r="AO954">
            <v>3</v>
          </cell>
        </row>
        <row r="955">
          <cell r="E955" t="str">
            <v>下午</v>
          </cell>
          <cell r="F955" t="str">
            <v>√</v>
          </cell>
          <cell r="G955" t="str">
            <v>√</v>
          </cell>
          <cell r="H955" t="str">
            <v>√</v>
          </cell>
        </row>
        <row r="955">
          <cell r="J955" t="str">
            <v>√</v>
          </cell>
          <cell r="K955" t="str">
            <v>√</v>
          </cell>
          <cell r="L955" t="str">
            <v>√</v>
          </cell>
          <cell r="M955" t="str">
            <v>√</v>
          </cell>
          <cell r="N955" t="str">
            <v>√</v>
          </cell>
          <cell r="O955" t="str">
            <v>√</v>
          </cell>
        </row>
        <row r="955">
          <cell r="Q955" t="str">
            <v>√</v>
          </cell>
          <cell r="R955" t="str">
            <v>√</v>
          </cell>
          <cell r="S955" t="str">
            <v>√</v>
          </cell>
          <cell r="T955" t="str">
            <v>√</v>
          </cell>
          <cell r="U955" t="str">
            <v>√</v>
          </cell>
          <cell r="V955" t="str">
            <v>◇</v>
          </cell>
        </row>
        <row r="955">
          <cell r="X955" t="str">
            <v>◇</v>
          </cell>
          <cell r="Y955" t="str">
            <v>√</v>
          </cell>
          <cell r="Z955" t="str">
            <v>√</v>
          </cell>
          <cell r="AA955" t="str">
            <v>×</v>
          </cell>
          <cell r="AB955" t="str">
            <v>√</v>
          </cell>
          <cell r="AC955" t="str">
            <v>√</v>
          </cell>
        </row>
        <row r="955">
          <cell r="AE955" t="str">
            <v>◇</v>
          </cell>
          <cell r="AF955" t="str">
            <v>√</v>
          </cell>
          <cell r="AG955" t="str">
            <v>√</v>
          </cell>
        </row>
        <row r="956">
          <cell r="E956" t="str">
            <v>加班</v>
          </cell>
        </row>
        <row r="957">
          <cell r="B957">
            <v>2166</v>
          </cell>
          <cell r="C957" t="str">
            <v>KEO TY</v>
          </cell>
          <cell r="D957">
            <v>44729</v>
          </cell>
          <cell r="E957" t="str">
            <v>上午</v>
          </cell>
          <cell r="F957" t="str">
            <v>√</v>
          </cell>
          <cell r="G957" t="str">
            <v>√</v>
          </cell>
          <cell r="H957" t="str">
            <v>√</v>
          </cell>
        </row>
        <row r="957">
          <cell r="J957" t="str">
            <v>√</v>
          </cell>
          <cell r="K957" t="str">
            <v>√</v>
          </cell>
          <cell r="L957" t="str">
            <v>√</v>
          </cell>
          <cell r="M957" t="str">
            <v>√</v>
          </cell>
          <cell r="N957" t="str">
            <v>√</v>
          </cell>
          <cell r="O957" t="str">
            <v>√</v>
          </cell>
        </row>
        <row r="957">
          <cell r="Q957" t="str">
            <v>√</v>
          </cell>
          <cell r="R957" t="str">
            <v>√</v>
          </cell>
          <cell r="S957" t="str">
            <v>√</v>
          </cell>
          <cell r="T957" t="str">
            <v>√</v>
          </cell>
          <cell r="U957" t="str">
            <v>√</v>
          </cell>
          <cell r="V957" t="str">
            <v>◇</v>
          </cell>
        </row>
        <row r="957">
          <cell r="X957" t="str">
            <v>◇</v>
          </cell>
          <cell r="Y957" t="str">
            <v>√</v>
          </cell>
          <cell r="Z957" t="str">
            <v>√</v>
          </cell>
          <cell r="AA957" t="str">
            <v>√</v>
          </cell>
          <cell r="AB957" t="str">
            <v>√</v>
          </cell>
          <cell r="AC957" t="str">
            <v>√</v>
          </cell>
        </row>
        <row r="957">
          <cell r="AE957" t="str">
            <v>◇</v>
          </cell>
          <cell r="AF957" t="str">
            <v>√</v>
          </cell>
          <cell r="AG957" t="str">
            <v>√</v>
          </cell>
          <cell r="AH957" t="str">
            <v>√</v>
          </cell>
          <cell r="AI957" t="str">
            <v>√</v>
          </cell>
        </row>
        <row r="957">
          <cell r="AK957">
            <v>23</v>
          </cell>
          <cell r="AL957">
            <v>0</v>
          </cell>
          <cell r="AM957">
            <v>0</v>
          </cell>
          <cell r="AN957">
            <v>0</v>
          </cell>
          <cell r="AO957">
            <v>3</v>
          </cell>
        </row>
        <row r="958">
          <cell r="E958" t="str">
            <v>下午</v>
          </cell>
          <cell r="F958" t="str">
            <v>√</v>
          </cell>
          <cell r="G958" t="str">
            <v>√</v>
          </cell>
          <cell r="H958" t="str">
            <v>√</v>
          </cell>
        </row>
        <row r="958">
          <cell r="J958" t="str">
            <v>√</v>
          </cell>
          <cell r="K958" t="str">
            <v>√</v>
          </cell>
          <cell r="L958" t="str">
            <v>√</v>
          </cell>
          <cell r="M958" t="str">
            <v>√</v>
          </cell>
          <cell r="N958" t="str">
            <v>√</v>
          </cell>
          <cell r="O958" t="str">
            <v>√</v>
          </cell>
        </row>
        <row r="958">
          <cell r="Q958" t="str">
            <v>√</v>
          </cell>
          <cell r="R958" t="str">
            <v>√</v>
          </cell>
          <cell r="S958" t="str">
            <v>√</v>
          </cell>
          <cell r="T958" t="str">
            <v>√</v>
          </cell>
          <cell r="U958" t="str">
            <v>√</v>
          </cell>
          <cell r="V958" t="str">
            <v>◇</v>
          </cell>
        </row>
        <row r="958">
          <cell r="X958" t="str">
            <v>◇</v>
          </cell>
          <cell r="Y958" t="str">
            <v>√</v>
          </cell>
          <cell r="Z958" t="str">
            <v>√</v>
          </cell>
          <cell r="AA958" t="str">
            <v>√</v>
          </cell>
          <cell r="AB958" t="str">
            <v>√</v>
          </cell>
          <cell r="AC958" t="str">
            <v>√</v>
          </cell>
        </row>
        <row r="958">
          <cell r="AE958" t="str">
            <v>◇</v>
          </cell>
          <cell r="AF958" t="str">
            <v>√</v>
          </cell>
          <cell r="AG958" t="str">
            <v>√</v>
          </cell>
          <cell r="AH958" t="str">
            <v>√</v>
          </cell>
          <cell r="AI958" t="str">
            <v>√</v>
          </cell>
        </row>
        <row r="959">
          <cell r="E959" t="str">
            <v>加班</v>
          </cell>
        </row>
        <row r="960">
          <cell r="B960">
            <v>2189</v>
          </cell>
          <cell r="C960" t="str">
            <v>CHHUN SAMNANG</v>
          </cell>
          <cell r="D960">
            <v>44734</v>
          </cell>
          <cell r="E960" t="str">
            <v>上午</v>
          </cell>
          <cell r="F960" t="str">
            <v>√</v>
          </cell>
          <cell r="G960" t="str">
            <v>√</v>
          </cell>
          <cell r="H960" t="str">
            <v>√</v>
          </cell>
        </row>
        <row r="960">
          <cell r="J960" t="str">
            <v>√</v>
          </cell>
          <cell r="K960" t="str">
            <v>×</v>
          </cell>
          <cell r="L960" t="str">
            <v>√</v>
          </cell>
          <cell r="M960" t="str">
            <v>√</v>
          </cell>
          <cell r="N960" t="str">
            <v>√</v>
          </cell>
          <cell r="O960" t="str">
            <v>√</v>
          </cell>
        </row>
        <row r="960">
          <cell r="Q960" t="str">
            <v>√</v>
          </cell>
          <cell r="R960" t="str">
            <v>√</v>
          </cell>
          <cell r="S960" t="str">
            <v>√</v>
          </cell>
          <cell r="T960" t="str">
            <v>√</v>
          </cell>
          <cell r="U960" t="str">
            <v>√</v>
          </cell>
          <cell r="V960" t="str">
            <v>◇</v>
          </cell>
        </row>
        <row r="960">
          <cell r="X960" t="str">
            <v>◇</v>
          </cell>
          <cell r="Y960" t="str">
            <v>√</v>
          </cell>
          <cell r="Z960" t="str">
            <v>√</v>
          </cell>
          <cell r="AA960" t="str">
            <v>√</v>
          </cell>
          <cell r="AB960" t="str">
            <v>√</v>
          </cell>
          <cell r="AC960" t="str">
            <v>√</v>
          </cell>
        </row>
        <row r="960">
          <cell r="AE960" t="str">
            <v>◇</v>
          </cell>
          <cell r="AF960" t="str">
            <v>√</v>
          </cell>
          <cell r="AG960" t="str">
            <v>√</v>
          </cell>
          <cell r="AH960" t="str">
            <v>√</v>
          </cell>
          <cell r="AI960" t="str">
            <v>√</v>
          </cell>
        </row>
        <row r="960">
          <cell r="AK960">
            <v>22</v>
          </cell>
          <cell r="AL960">
            <v>0</v>
          </cell>
          <cell r="AM960">
            <v>0</v>
          </cell>
          <cell r="AN960">
            <v>0</v>
          </cell>
          <cell r="AO960">
            <v>3</v>
          </cell>
        </row>
        <row r="961">
          <cell r="E961" t="str">
            <v>下午</v>
          </cell>
          <cell r="F961" t="str">
            <v>√</v>
          </cell>
          <cell r="G961" t="str">
            <v>√</v>
          </cell>
          <cell r="H961" t="str">
            <v>√</v>
          </cell>
        </row>
        <row r="961">
          <cell r="J961" t="str">
            <v>√</v>
          </cell>
          <cell r="K961" t="str">
            <v>×</v>
          </cell>
          <cell r="L961" t="str">
            <v>√</v>
          </cell>
          <cell r="M961" t="str">
            <v>√</v>
          </cell>
          <cell r="N961" t="str">
            <v>√</v>
          </cell>
          <cell r="O961" t="str">
            <v>√</v>
          </cell>
        </row>
        <row r="961">
          <cell r="Q961" t="str">
            <v>√</v>
          </cell>
          <cell r="R961" t="str">
            <v>√</v>
          </cell>
          <cell r="S961" t="str">
            <v>√</v>
          </cell>
          <cell r="T961" t="str">
            <v>√</v>
          </cell>
          <cell r="U961" t="str">
            <v>√</v>
          </cell>
          <cell r="V961" t="str">
            <v>◇</v>
          </cell>
        </row>
        <row r="961">
          <cell r="X961" t="str">
            <v>◇</v>
          </cell>
          <cell r="Y961" t="str">
            <v>√</v>
          </cell>
          <cell r="Z961" t="str">
            <v>√</v>
          </cell>
          <cell r="AA961" t="str">
            <v>√</v>
          </cell>
          <cell r="AB961" t="str">
            <v>√</v>
          </cell>
          <cell r="AC961" t="str">
            <v>√</v>
          </cell>
        </row>
        <row r="961">
          <cell r="AE961" t="str">
            <v>◇</v>
          </cell>
          <cell r="AF961" t="str">
            <v>√</v>
          </cell>
          <cell r="AG961" t="str">
            <v>√</v>
          </cell>
          <cell r="AH961" t="str">
            <v>√</v>
          </cell>
          <cell r="AI961" t="str">
            <v>√</v>
          </cell>
        </row>
        <row r="962">
          <cell r="E962" t="str">
            <v>加班</v>
          </cell>
        </row>
        <row r="963">
          <cell r="B963">
            <v>2191</v>
          </cell>
          <cell r="C963" t="str">
            <v>YUOS ROUT</v>
          </cell>
          <cell r="D963">
            <v>44734</v>
          </cell>
          <cell r="E963" t="str">
            <v>上午</v>
          </cell>
          <cell r="F963" t="str">
            <v>√</v>
          </cell>
          <cell r="G963" t="str">
            <v>√</v>
          </cell>
          <cell r="H963" t="str">
            <v>√</v>
          </cell>
        </row>
        <row r="963">
          <cell r="J963" t="str">
            <v>√</v>
          </cell>
          <cell r="K963" t="str">
            <v>√</v>
          </cell>
          <cell r="L963" t="str">
            <v>√</v>
          </cell>
          <cell r="M963" t="str">
            <v>√</v>
          </cell>
          <cell r="N963" t="str">
            <v>√</v>
          </cell>
          <cell r="O963" t="str">
            <v>√</v>
          </cell>
        </row>
        <row r="963">
          <cell r="Q963" t="str">
            <v>√</v>
          </cell>
          <cell r="R963" t="str">
            <v>√</v>
          </cell>
          <cell r="S963" t="str">
            <v>√</v>
          </cell>
          <cell r="T963" t="str">
            <v>√</v>
          </cell>
          <cell r="U963" t="str">
            <v>√</v>
          </cell>
          <cell r="V963" t="str">
            <v>◇</v>
          </cell>
        </row>
        <row r="963">
          <cell r="X963" t="str">
            <v>◇</v>
          </cell>
          <cell r="Y963" t="str">
            <v>√</v>
          </cell>
          <cell r="Z963" t="str">
            <v>√</v>
          </cell>
          <cell r="AA963" t="str">
            <v>√</v>
          </cell>
          <cell r="AB963" t="str">
            <v>√</v>
          </cell>
          <cell r="AC963" t="str">
            <v>√</v>
          </cell>
        </row>
        <row r="963">
          <cell r="AE963" t="str">
            <v>◇</v>
          </cell>
          <cell r="AF963" t="str">
            <v>√</v>
          </cell>
          <cell r="AG963" t="str">
            <v>√</v>
          </cell>
          <cell r="AH963" t="str">
            <v>√</v>
          </cell>
          <cell r="AI963" t="str">
            <v>√</v>
          </cell>
        </row>
        <row r="963">
          <cell r="AK963">
            <v>22.5</v>
          </cell>
          <cell r="AL963">
            <v>0</v>
          </cell>
          <cell r="AM963">
            <v>0</v>
          </cell>
          <cell r="AN963">
            <v>0</v>
          </cell>
          <cell r="AO963">
            <v>3.5</v>
          </cell>
        </row>
        <row r="964">
          <cell r="E964" t="str">
            <v>下午</v>
          </cell>
          <cell r="F964" t="str">
            <v>√</v>
          </cell>
          <cell r="G964" t="str">
            <v>√</v>
          </cell>
          <cell r="H964" t="str">
            <v>√</v>
          </cell>
        </row>
        <row r="964">
          <cell r="J964" t="str">
            <v>√</v>
          </cell>
          <cell r="K964" t="str">
            <v>√</v>
          </cell>
          <cell r="L964" t="str">
            <v>√</v>
          </cell>
          <cell r="M964" t="str">
            <v>√</v>
          </cell>
          <cell r="N964" t="str">
            <v>√</v>
          </cell>
          <cell r="O964" t="str">
            <v>◇</v>
          </cell>
        </row>
        <row r="964">
          <cell r="Q964" t="str">
            <v>√</v>
          </cell>
          <cell r="R964" t="str">
            <v>√</v>
          </cell>
          <cell r="S964" t="str">
            <v>√</v>
          </cell>
          <cell r="T964" t="str">
            <v>√</v>
          </cell>
          <cell r="U964" t="str">
            <v>√</v>
          </cell>
          <cell r="V964" t="str">
            <v>◇</v>
          </cell>
        </row>
        <row r="964">
          <cell r="X964" t="str">
            <v>◇</v>
          </cell>
          <cell r="Y964" t="str">
            <v>√</v>
          </cell>
          <cell r="Z964" t="str">
            <v>√</v>
          </cell>
          <cell r="AA964" t="str">
            <v>√</v>
          </cell>
          <cell r="AB964" t="str">
            <v>√</v>
          </cell>
          <cell r="AC964" t="str">
            <v>√</v>
          </cell>
        </row>
        <row r="964">
          <cell r="AE964" t="str">
            <v>◇</v>
          </cell>
          <cell r="AF964" t="str">
            <v>√</v>
          </cell>
          <cell r="AG964" t="str">
            <v>√</v>
          </cell>
          <cell r="AH964" t="str">
            <v>√</v>
          </cell>
          <cell r="AI964" t="str">
            <v>√</v>
          </cell>
        </row>
        <row r="965">
          <cell r="E965" t="str">
            <v>加班</v>
          </cell>
        </row>
        <row r="966">
          <cell r="B966">
            <v>2198</v>
          </cell>
          <cell r="C966" t="str">
            <v> LORN SREYTOUCH</v>
          </cell>
          <cell r="D966">
            <v>44740</v>
          </cell>
          <cell r="E966" t="str">
            <v>上午</v>
          </cell>
          <cell r="F966" t="str">
            <v>√</v>
          </cell>
          <cell r="G966" t="str">
            <v>√</v>
          </cell>
          <cell r="H966" t="str">
            <v>√</v>
          </cell>
        </row>
        <row r="966">
          <cell r="J966" t="str">
            <v>√</v>
          </cell>
          <cell r="K966" t="str">
            <v>√</v>
          </cell>
          <cell r="L966" t="str">
            <v>√</v>
          </cell>
          <cell r="M966" t="str">
            <v>√</v>
          </cell>
          <cell r="N966" t="str">
            <v>√</v>
          </cell>
          <cell r="O966" t="str">
            <v>√</v>
          </cell>
        </row>
        <row r="966">
          <cell r="Q966" t="str">
            <v>√</v>
          </cell>
          <cell r="R966" t="str">
            <v>√</v>
          </cell>
          <cell r="S966" t="str">
            <v>√</v>
          </cell>
          <cell r="T966" t="str">
            <v>√</v>
          </cell>
          <cell r="U966" t="str">
            <v>√</v>
          </cell>
          <cell r="V966" t="str">
            <v>◇</v>
          </cell>
        </row>
        <row r="966">
          <cell r="X966" t="str">
            <v>◇</v>
          </cell>
          <cell r="Y966" t="str">
            <v>√</v>
          </cell>
          <cell r="Z966" t="str">
            <v>√</v>
          </cell>
          <cell r="AA966" t="str">
            <v>√</v>
          </cell>
          <cell r="AB966" t="str">
            <v>√</v>
          </cell>
          <cell r="AC966" t="str">
            <v>√</v>
          </cell>
        </row>
        <row r="966">
          <cell r="AE966" t="str">
            <v>◇</v>
          </cell>
          <cell r="AF966" t="str">
            <v>√</v>
          </cell>
          <cell r="AG966" t="str">
            <v>√</v>
          </cell>
          <cell r="AH966" t="str">
            <v>√</v>
          </cell>
          <cell r="AI966" t="str">
            <v>√</v>
          </cell>
        </row>
        <row r="966">
          <cell r="AK966">
            <v>23</v>
          </cell>
          <cell r="AL966">
            <v>0</v>
          </cell>
          <cell r="AM966">
            <v>0</v>
          </cell>
          <cell r="AN966">
            <v>0</v>
          </cell>
          <cell r="AO966">
            <v>3</v>
          </cell>
        </row>
        <row r="967">
          <cell r="E967" t="str">
            <v>下午</v>
          </cell>
          <cell r="F967" t="str">
            <v>√</v>
          </cell>
          <cell r="G967" t="str">
            <v>√</v>
          </cell>
          <cell r="H967" t="str">
            <v>√</v>
          </cell>
        </row>
        <row r="967">
          <cell r="J967" t="str">
            <v>√</v>
          </cell>
          <cell r="K967" t="str">
            <v>√</v>
          </cell>
          <cell r="L967" t="str">
            <v>√</v>
          </cell>
          <cell r="M967" t="str">
            <v>√</v>
          </cell>
          <cell r="N967" t="str">
            <v>√</v>
          </cell>
          <cell r="O967" t="str">
            <v>√</v>
          </cell>
        </row>
        <row r="967">
          <cell r="Q967" t="str">
            <v>√</v>
          </cell>
          <cell r="R967" t="str">
            <v>√</v>
          </cell>
          <cell r="S967" t="str">
            <v>√</v>
          </cell>
          <cell r="T967" t="str">
            <v>√</v>
          </cell>
          <cell r="U967" t="str">
            <v>√</v>
          </cell>
          <cell r="V967" t="str">
            <v>◇</v>
          </cell>
        </row>
        <row r="967">
          <cell r="X967" t="str">
            <v>◇</v>
          </cell>
          <cell r="Y967" t="str">
            <v>√</v>
          </cell>
          <cell r="Z967" t="str">
            <v>√</v>
          </cell>
          <cell r="AA967" t="str">
            <v>√</v>
          </cell>
          <cell r="AB967" t="str">
            <v>√</v>
          </cell>
          <cell r="AC967" t="str">
            <v>√</v>
          </cell>
        </row>
        <row r="967">
          <cell r="AE967" t="str">
            <v>◇</v>
          </cell>
          <cell r="AF967" t="str">
            <v>√</v>
          </cell>
          <cell r="AG967" t="str">
            <v>√</v>
          </cell>
          <cell r="AH967" t="str">
            <v>√</v>
          </cell>
          <cell r="AI967" t="str">
            <v>√</v>
          </cell>
        </row>
        <row r="968">
          <cell r="E968" t="str">
            <v>加班</v>
          </cell>
        </row>
        <row r="969">
          <cell r="B969">
            <v>2223</v>
          </cell>
          <cell r="C969" t="str">
            <v>KONG SOKHA</v>
          </cell>
          <cell r="D969">
            <v>44744</v>
          </cell>
          <cell r="E969" t="str">
            <v>上午</v>
          </cell>
          <cell r="F969" t="str">
            <v>√</v>
          </cell>
          <cell r="G969" t="str">
            <v>√</v>
          </cell>
          <cell r="H969" t="str">
            <v>√</v>
          </cell>
        </row>
        <row r="969">
          <cell r="J969" t="str">
            <v>√</v>
          </cell>
          <cell r="K969" t="str">
            <v>√</v>
          </cell>
          <cell r="L969" t="str">
            <v>√</v>
          </cell>
          <cell r="M969" t="str">
            <v>√</v>
          </cell>
          <cell r="N969" t="str">
            <v>√</v>
          </cell>
          <cell r="O969" t="str">
            <v>√</v>
          </cell>
        </row>
        <row r="969">
          <cell r="Q969" t="str">
            <v>√</v>
          </cell>
          <cell r="R969" t="str">
            <v>√</v>
          </cell>
          <cell r="S969" t="str">
            <v>√</v>
          </cell>
          <cell r="T969" t="str">
            <v>√</v>
          </cell>
          <cell r="U969" t="str">
            <v>×</v>
          </cell>
          <cell r="V969" t="str">
            <v>◇</v>
          </cell>
        </row>
        <row r="969">
          <cell r="X969" t="str">
            <v>◇</v>
          </cell>
          <cell r="Y969" t="str">
            <v>√</v>
          </cell>
          <cell r="Z969" t="str">
            <v>√</v>
          </cell>
          <cell r="AA969" t="str">
            <v>√</v>
          </cell>
          <cell r="AB969" t="str">
            <v>√</v>
          </cell>
          <cell r="AC969" t="str">
            <v>√</v>
          </cell>
        </row>
        <row r="969">
          <cell r="AE969" t="str">
            <v>◇</v>
          </cell>
          <cell r="AF969" t="str">
            <v>√</v>
          </cell>
          <cell r="AG969" t="str">
            <v>√</v>
          </cell>
          <cell r="AH969" t="str">
            <v>√</v>
          </cell>
          <cell r="AI969" t="str">
            <v>√</v>
          </cell>
        </row>
        <row r="969">
          <cell r="AK969">
            <v>22</v>
          </cell>
          <cell r="AL969">
            <v>0</v>
          </cell>
          <cell r="AM969">
            <v>0</v>
          </cell>
          <cell r="AN969">
            <v>0</v>
          </cell>
          <cell r="AO969">
            <v>3</v>
          </cell>
        </row>
        <row r="970">
          <cell r="E970" t="str">
            <v>下午</v>
          </cell>
          <cell r="F970" t="str">
            <v>√</v>
          </cell>
          <cell r="G970" t="str">
            <v>√</v>
          </cell>
          <cell r="H970" t="str">
            <v>√</v>
          </cell>
        </row>
        <row r="970">
          <cell r="J970" t="str">
            <v>√</v>
          </cell>
          <cell r="K970" t="str">
            <v>√</v>
          </cell>
          <cell r="L970" t="str">
            <v>√</v>
          </cell>
          <cell r="M970" t="str">
            <v>√</v>
          </cell>
          <cell r="N970" t="str">
            <v>√</v>
          </cell>
          <cell r="O970" t="str">
            <v>√</v>
          </cell>
        </row>
        <row r="970">
          <cell r="Q970" t="str">
            <v>√</v>
          </cell>
          <cell r="R970" t="str">
            <v>√</v>
          </cell>
          <cell r="S970" t="str">
            <v>√</v>
          </cell>
          <cell r="T970" t="str">
            <v>√</v>
          </cell>
          <cell r="U970" t="str">
            <v>×</v>
          </cell>
          <cell r="V970" t="str">
            <v>◇</v>
          </cell>
        </row>
        <row r="970">
          <cell r="X970" t="str">
            <v>◇</v>
          </cell>
          <cell r="Y970" t="str">
            <v>√</v>
          </cell>
          <cell r="Z970" t="str">
            <v>√</v>
          </cell>
          <cell r="AA970" t="str">
            <v>√</v>
          </cell>
          <cell r="AB970" t="str">
            <v>√</v>
          </cell>
          <cell r="AC970" t="str">
            <v>√</v>
          </cell>
        </row>
        <row r="970">
          <cell r="AE970" t="str">
            <v>◇</v>
          </cell>
          <cell r="AF970" t="str">
            <v>√</v>
          </cell>
          <cell r="AG970" t="str">
            <v>√</v>
          </cell>
          <cell r="AH970" t="str">
            <v>√</v>
          </cell>
          <cell r="AI970" t="str">
            <v>√</v>
          </cell>
        </row>
        <row r="971">
          <cell r="E971" t="str">
            <v>加班</v>
          </cell>
        </row>
        <row r="972">
          <cell r="B972">
            <v>2251</v>
          </cell>
          <cell r="C972" t="str">
            <v>SAM YA</v>
          </cell>
          <cell r="D972">
            <v>44753</v>
          </cell>
          <cell r="E972" t="str">
            <v>上午</v>
          </cell>
          <cell r="F972" t="str">
            <v>√</v>
          </cell>
          <cell r="G972" t="str">
            <v>√</v>
          </cell>
          <cell r="H972" t="str">
            <v>√</v>
          </cell>
        </row>
        <row r="972">
          <cell r="J972" t="str">
            <v>√</v>
          </cell>
          <cell r="K972" t="str">
            <v>√</v>
          </cell>
          <cell r="L972" t="str">
            <v>√</v>
          </cell>
          <cell r="M972" t="str">
            <v>√</v>
          </cell>
          <cell r="N972" t="str">
            <v>√</v>
          </cell>
          <cell r="O972" t="str">
            <v>√</v>
          </cell>
        </row>
        <row r="972">
          <cell r="Q972" t="str">
            <v>√</v>
          </cell>
          <cell r="R972" t="str">
            <v>√</v>
          </cell>
          <cell r="S972" t="str">
            <v>√</v>
          </cell>
          <cell r="T972" t="str">
            <v>√</v>
          </cell>
          <cell r="U972" t="str">
            <v>√</v>
          </cell>
          <cell r="V972" t="str">
            <v>◇</v>
          </cell>
        </row>
        <row r="972">
          <cell r="X972" t="str">
            <v>◇</v>
          </cell>
          <cell r="Y972" t="str">
            <v>√</v>
          </cell>
          <cell r="Z972" t="str">
            <v>√</v>
          </cell>
          <cell r="AA972" t="str">
            <v>√</v>
          </cell>
          <cell r="AB972" t="str">
            <v>√</v>
          </cell>
          <cell r="AC972" t="str">
            <v>√</v>
          </cell>
        </row>
        <row r="972">
          <cell r="AE972" t="str">
            <v>◇</v>
          </cell>
          <cell r="AF972" t="str">
            <v>√</v>
          </cell>
          <cell r="AG972" t="str">
            <v>√</v>
          </cell>
          <cell r="AH972" t="str">
            <v>√</v>
          </cell>
          <cell r="AI972" t="str">
            <v>√</v>
          </cell>
        </row>
        <row r="972">
          <cell r="AK972">
            <v>23</v>
          </cell>
          <cell r="AL972">
            <v>0</v>
          </cell>
          <cell r="AM972">
            <v>0</v>
          </cell>
          <cell r="AN972">
            <v>0</v>
          </cell>
          <cell r="AO972">
            <v>3</v>
          </cell>
        </row>
        <row r="973">
          <cell r="E973" t="str">
            <v>下午</v>
          </cell>
          <cell r="F973" t="str">
            <v>√</v>
          </cell>
          <cell r="G973" t="str">
            <v>√</v>
          </cell>
          <cell r="H973" t="str">
            <v>√</v>
          </cell>
        </row>
        <row r="973">
          <cell r="J973" t="str">
            <v>√</v>
          </cell>
          <cell r="K973" t="str">
            <v>√</v>
          </cell>
          <cell r="L973" t="str">
            <v>√</v>
          </cell>
          <cell r="M973" t="str">
            <v>√</v>
          </cell>
          <cell r="N973" t="str">
            <v>√</v>
          </cell>
          <cell r="O973" t="str">
            <v>√</v>
          </cell>
        </row>
        <row r="973">
          <cell r="Q973" t="str">
            <v>√</v>
          </cell>
          <cell r="R973" t="str">
            <v>√</v>
          </cell>
          <cell r="S973" t="str">
            <v>√</v>
          </cell>
          <cell r="T973" t="str">
            <v>√</v>
          </cell>
          <cell r="U973" t="str">
            <v>√</v>
          </cell>
          <cell r="V973" t="str">
            <v>◇</v>
          </cell>
        </row>
        <row r="973">
          <cell r="X973" t="str">
            <v>◇</v>
          </cell>
          <cell r="Y973" t="str">
            <v>√</v>
          </cell>
          <cell r="Z973" t="str">
            <v>√</v>
          </cell>
          <cell r="AA973" t="str">
            <v>√</v>
          </cell>
          <cell r="AB973" t="str">
            <v>√</v>
          </cell>
          <cell r="AC973" t="str">
            <v>√</v>
          </cell>
        </row>
        <row r="973">
          <cell r="AE973" t="str">
            <v>◇</v>
          </cell>
          <cell r="AF973" t="str">
            <v>√</v>
          </cell>
          <cell r="AG973" t="str">
            <v>√</v>
          </cell>
          <cell r="AH973" t="str">
            <v>√</v>
          </cell>
          <cell r="AI973" t="str">
            <v>√</v>
          </cell>
        </row>
        <row r="974">
          <cell r="E974" t="str">
            <v>加班</v>
          </cell>
        </row>
        <row r="975">
          <cell r="B975">
            <v>2269</v>
          </cell>
          <cell r="C975" t="str">
            <v>LINH SINA</v>
          </cell>
          <cell r="D975">
            <v>44819</v>
          </cell>
          <cell r="E975" t="str">
            <v>上午</v>
          </cell>
          <cell r="F975" t="str">
            <v>√</v>
          </cell>
          <cell r="G975" t="str">
            <v>√</v>
          </cell>
          <cell r="H975" t="str">
            <v>√</v>
          </cell>
        </row>
        <row r="975">
          <cell r="J975" t="str">
            <v>√</v>
          </cell>
          <cell r="K975" t="str">
            <v>√</v>
          </cell>
          <cell r="L975" t="str">
            <v>√</v>
          </cell>
          <cell r="M975" t="str">
            <v>√</v>
          </cell>
          <cell r="N975" t="str">
            <v>√</v>
          </cell>
          <cell r="O975" t="str">
            <v>√</v>
          </cell>
        </row>
        <row r="975">
          <cell r="Q975" t="str">
            <v>√</v>
          </cell>
          <cell r="R975" t="str">
            <v>√</v>
          </cell>
          <cell r="S975" t="str">
            <v>√</v>
          </cell>
          <cell r="T975" t="str">
            <v>√</v>
          </cell>
          <cell r="U975" t="str">
            <v>√</v>
          </cell>
          <cell r="V975" t="str">
            <v>◇</v>
          </cell>
        </row>
        <row r="975">
          <cell r="X975" t="str">
            <v>◇</v>
          </cell>
          <cell r="Y975" t="str">
            <v>√</v>
          </cell>
          <cell r="Z975" t="str">
            <v>√</v>
          </cell>
          <cell r="AA975" t="str">
            <v>√</v>
          </cell>
          <cell r="AB975" t="str">
            <v>√</v>
          </cell>
          <cell r="AC975" t="str">
            <v>√</v>
          </cell>
        </row>
        <row r="975">
          <cell r="AE975" t="str">
            <v>◇</v>
          </cell>
          <cell r="AF975" t="str">
            <v>√</v>
          </cell>
          <cell r="AG975" t="str">
            <v>√</v>
          </cell>
          <cell r="AH975" t="str">
            <v>√</v>
          </cell>
          <cell r="AI975" t="str">
            <v>√</v>
          </cell>
        </row>
        <row r="975">
          <cell r="AK975">
            <v>23</v>
          </cell>
          <cell r="AL975">
            <v>0</v>
          </cell>
          <cell r="AM975">
            <v>0</v>
          </cell>
          <cell r="AN975">
            <v>0</v>
          </cell>
          <cell r="AO975">
            <v>3</v>
          </cell>
        </row>
        <row r="976">
          <cell r="E976" t="str">
            <v>下午</v>
          </cell>
          <cell r="F976" t="str">
            <v>√</v>
          </cell>
          <cell r="G976" t="str">
            <v>√</v>
          </cell>
          <cell r="H976" t="str">
            <v>√</v>
          </cell>
        </row>
        <row r="976">
          <cell r="J976" t="str">
            <v>√</v>
          </cell>
          <cell r="K976" t="str">
            <v>√</v>
          </cell>
          <cell r="L976" t="str">
            <v>√</v>
          </cell>
          <cell r="M976" t="str">
            <v>√</v>
          </cell>
          <cell r="N976" t="str">
            <v>√</v>
          </cell>
          <cell r="O976" t="str">
            <v>√</v>
          </cell>
        </row>
        <row r="976">
          <cell r="Q976" t="str">
            <v>√</v>
          </cell>
          <cell r="R976" t="str">
            <v>√</v>
          </cell>
          <cell r="S976" t="str">
            <v>√</v>
          </cell>
          <cell r="T976" t="str">
            <v>√</v>
          </cell>
          <cell r="U976" t="str">
            <v>√</v>
          </cell>
          <cell r="V976" t="str">
            <v>◇</v>
          </cell>
        </row>
        <row r="976">
          <cell r="X976" t="str">
            <v>◇</v>
          </cell>
          <cell r="Y976" t="str">
            <v>√</v>
          </cell>
          <cell r="Z976" t="str">
            <v>√</v>
          </cell>
          <cell r="AA976" t="str">
            <v>√</v>
          </cell>
          <cell r="AB976" t="str">
            <v>√</v>
          </cell>
          <cell r="AC976" t="str">
            <v>√</v>
          </cell>
        </row>
        <row r="976">
          <cell r="AE976" t="str">
            <v>◇</v>
          </cell>
          <cell r="AF976" t="str">
            <v>√</v>
          </cell>
          <cell r="AG976" t="str">
            <v>√</v>
          </cell>
          <cell r="AH976" t="str">
            <v>√</v>
          </cell>
          <cell r="AI976" t="str">
            <v>√</v>
          </cell>
        </row>
        <row r="977">
          <cell r="E977" t="str">
            <v>加班</v>
          </cell>
        </row>
        <row r="978">
          <cell r="B978">
            <v>2279</v>
          </cell>
          <cell r="C978" t="str">
            <v>CHHOEUNG CHHNYORN</v>
          </cell>
          <cell r="D978">
            <v>44833</v>
          </cell>
          <cell r="E978" t="str">
            <v>上午</v>
          </cell>
          <cell r="F978" t="str">
            <v>√</v>
          </cell>
          <cell r="G978" t="str">
            <v>√</v>
          </cell>
          <cell r="H978" t="str">
            <v>√</v>
          </cell>
        </row>
        <row r="978">
          <cell r="J978" t="str">
            <v>√</v>
          </cell>
          <cell r="K978" t="str">
            <v>√</v>
          </cell>
          <cell r="L978" t="str">
            <v>√</v>
          </cell>
          <cell r="M978" t="str">
            <v>√</v>
          </cell>
          <cell r="N978" t="str">
            <v>√</v>
          </cell>
          <cell r="O978" t="str">
            <v>√</v>
          </cell>
        </row>
        <row r="978">
          <cell r="Q978" t="str">
            <v>√</v>
          </cell>
          <cell r="R978" t="str">
            <v>√</v>
          </cell>
          <cell r="S978" t="str">
            <v>√</v>
          </cell>
          <cell r="T978" t="str">
            <v>＋</v>
          </cell>
          <cell r="U978" t="str">
            <v>√</v>
          </cell>
          <cell r="V978" t="str">
            <v>◇</v>
          </cell>
        </row>
        <row r="978">
          <cell r="X978" t="str">
            <v>◇</v>
          </cell>
          <cell r="Y978" t="str">
            <v>√</v>
          </cell>
        </row>
        <row r="978">
          <cell r="AK978">
            <v>14</v>
          </cell>
          <cell r="AL978">
            <v>0</v>
          </cell>
          <cell r="AM978">
            <v>0</v>
          </cell>
          <cell r="AN978">
            <v>1</v>
          </cell>
          <cell r="AO978">
            <v>2</v>
          </cell>
        </row>
        <row r="979">
          <cell r="E979" t="str">
            <v>下午</v>
          </cell>
          <cell r="F979" t="str">
            <v>√</v>
          </cell>
          <cell r="G979" t="str">
            <v>√</v>
          </cell>
          <cell r="H979" t="str">
            <v>√</v>
          </cell>
        </row>
        <row r="979">
          <cell r="J979" t="str">
            <v>√</v>
          </cell>
          <cell r="K979" t="str">
            <v>√</v>
          </cell>
          <cell r="L979" t="str">
            <v>√</v>
          </cell>
          <cell r="M979" t="str">
            <v>√</v>
          </cell>
          <cell r="N979" t="str">
            <v>√</v>
          </cell>
          <cell r="O979" t="str">
            <v>√</v>
          </cell>
        </row>
        <row r="979">
          <cell r="Q979" t="str">
            <v>√</v>
          </cell>
          <cell r="R979" t="str">
            <v>√</v>
          </cell>
          <cell r="S979" t="str">
            <v>√</v>
          </cell>
          <cell r="T979" t="str">
            <v>＋</v>
          </cell>
          <cell r="U979" t="str">
            <v>√</v>
          </cell>
          <cell r="V979" t="str">
            <v>◇</v>
          </cell>
        </row>
        <row r="979">
          <cell r="X979" t="str">
            <v>◇</v>
          </cell>
          <cell r="Y979" t="str">
            <v>√</v>
          </cell>
        </row>
        <row r="980">
          <cell r="E980" t="str">
            <v>加班</v>
          </cell>
        </row>
        <row r="981">
          <cell r="B981">
            <v>2281</v>
          </cell>
          <cell r="C981" t="str">
            <v>SAM VANNAK</v>
          </cell>
          <cell r="D981">
            <v>44854</v>
          </cell>
          <cell r="E981" t="str">
            <v>上午</v>
          </cell>
          <cell r="F981" t="str">
            <v>√</v>
          </cell>
          <cell r="G981" t="str">
            <v>√</v>
          </cell>
          <cell r="H981" t="str">
            <v>√</v>
          </cell>
        </row>
        <row r="981">
          <cell r="J981" t="str">
            <v>√</v>
          </cell>
          <cell r="K981" t="str">
            <v>√</v>
          </cell>
          <cell r="L981" t="str">
            <v>√</v>
          </cell>
          <cell r="M981" t="str">
            <v>√</v>
          </cell>
          <cell r="N981" t="str">
            <v>√</v>
          </cell>
          <cell r="O981" t="str">
            <v>√</v>
          </cell>
        </row>
        <row r="981">
          <cell r="Q981" t="str">
            <v>√</v>
          </cell>
          <cell r="R981" t="str">
            <v>√</v>
          </cell>
          <cell r="S981" t="str">
            <v>√</v>
          </cell>
          <cell r="T981" t="str">
            <v>√</v>
          </cell>
          <cell r="U981" t="str">
            <v>√</v>
          </cell>
          <cell r="V981" t="str">
            <v>◇</v>
          </cell>
        </row>
        <row r="981">
          <cell r="X981" t="str">
            <v>◇</v>
          </cell>
          <cell r="Y981" t="str">
            <v>√</v>
          </cell>
          <cell r="Z981" t="str">
            <v>√</v>
          </cell>
          <cell r="AA981" t="str">
            <v>√</v>
          </cell>
          <cell r="AB981" t="str">
            <v>√</v>
          </cell>
          <cell r="AC981" t="str">
            <v>√</v>
          </cell>
        </row>
        <row r="981">
          <cell r="AE981" t="str">
            <v>◇</v>
          </cell>
          <cell r="AF981" t="str">
            <v>√</v>
          </cell>
          <cell r="AG981" t="str">
            <v>√</v>
          </cell>
          <cell r="AH981" t="str">
            <v>√</v>
          </cell>
          <cell r="AI981" t="str">
            <v>√</v>
          </cell>
        </row>
        <row r="981">
          <cell r="AK981">
            <v>23</v>
          </cell>
          <cell r="AL981">
            <v>0</v>
          </cell>
          <cell r="AM981">
            <v>0</v>
          </cell>
          <cell r="AN981">
            <v>0</v>
          </cell>
          <cell r="AO981">
            <v>3</v>
          </cell>
        </row>
        <row r="982">
          <cell r="E982" t="str">
            <v>下午</v>
          </cell>
          <cell r="F982" t="str">
            <v>√</v>
          </cell>
          <cell r="G982" t="str">
            <v>√</v>
          </cell>
          <cell r="H982" t="str">
            <v>√</v>
          </cell>
        </row>
        <row r="982">
          <cell r="J982" t="str">
            <v>√</v>
          </cell>
          <cell r="K982" t="str">
            <v>√</v>
          </cell>
          <cell r="L982" t="str">
            <v>√</v>
          </cell>
          <cell r="M982" t="str">
            <v>√</v>
          </cell>
          <cell r="N982" t="str">
            <v>√</v>
          </cell>
          <cell r="O982" t="str">
            <v>√</v>
          </cell>
        </row>
        <row r="982">
          <cell r="Q982" t="str">
            <v>√</v>
          </cell>
          <cell r="R982" t="str">
            <v>√</v>
          </cell>
          <cell r="S982" t="str">
            <v>√</v>
          </cell>
          <cell r="T982" t="str">
            <v>√</v>
          </cell>
          <cell r="U982" t="str">
            <v>√</v>
          </cell>
          <cell r="V982" t="str">
            <v>◇</v>
          </cell>
        </row>
        <row r="982">
          <cell r="X982" t="str">
            <v>◇</v>
          </cell>
          <cell r="Y982" t="str">
            <v>√</v>
          </cell>
          <cell r="Z982" t="str">
            <v>√</v>
          </cell>
          <cell r="AA982" t="str">
            <v>√</v>
          </cell>
          <cell r="AB982" t="str">
            <v>√</v>
          </cell>
          <cell r="AC982" t="str">
            <v>√</v>
          </cell>
        </row>
        <row r="982">
          <cell r="AE982" t="str">
            <v>◇</v>
          </cell>
          <cell r="AF982" t="str">
            <v>√</v>
          </cell>
          <cell r="AG982" t="str">
            <v>√</v>
          </cell>
          <cell r="AH982" t="str">
            <v>√</v>
          </cell>
          <cell r="AI982" t="str">
            <v>√</v>
          </cell>
        </row>
        <row r="983">
          <cell r="E983" t="str">
            <v>加班</v>
          </cell>
        </row>
        <row r="984">
          <cell r="B984">
            <v>1280</v>
          </cell>
          <cell r="C984" t="str">
            <v>BOU BOPHA</v>
          </cell>
          <cell r="D984">
            <v>44488</v>
          </cell>
          <cell r="E984" t="str">
            <v>上午</v>
          </cell>
          <cell r="F984" t="str">
            <v>√</v>
          </cell>
          <cell r="G984" t="str">
            <v>√</v>
          </cell>
          <cell r="H984" t="str">
            <v>√</v>
          </cell>
        </row>
        <row r="984">
          <cell r="J984" t="str">
            <v>√</v>
          </cell>
          <cell r="K984" t="str">
            <v>√</v>
          </cell>
          <cell r="L984" t="str">
            <v>√</v>
          </cell>
          <cell r="M984" t="str">
            <v>√</v>
          </cell>
          <cell r="N984" t="str">
            <v>√</v>
          </cell>
          <cell r="O984" t="str">
            <v>√</v>
          </cell>
        </row>
        <row r="984">
          <cell r="Q984" t="str">
            <v>√</v>
          </cell>
          <cell r="R984" t="str">
            <v>√</v>
          </cell>
          <cell r="S984" t="str">
            <v>√</v>
          </cell>
          <cell r="T984" t="str">
            <v>√</v>
          </cell>
          <cell r="U984" t="str">
            <v>√</v>
          </cell>
          <cell r="V984" t="str">
            <v>◇</v>
          </cell>
        </row>
        <row r="984">
          <cell r="X984" t="str">
            <v>◇</v>
          </cell>
          <cell r="Y984" t="str">
            <v>√</v>
          </cell>
          <cell r="Z984" t="str">
            <v>√</v>
          </cell>
          <cell r="AA984" t="str">
            <v>√</v>
          </cell>
          <cell r="AB984" t="str">
            <v>√</v>
          </cell>
          <cell r="AC984" t="str">
            <v>√</v>
          </cell>
        </row>
        <row r="984">
          <cell r="AE984" t="str">
            <v>◇</v>
          </cell>
          <cell r="AF984" t="str">
            <v>√</v>
          </cell>
          <cell r="AG984" t="str">
            <v>√</v>
          </cell>
          <cell r="AH984" t="str">
            <v>√</v>
          </cell>
          <cell r="AI984" t="str">
            <v>√</v>
          </cell>
        </row>
        <row r="984">
          <cell r="AK984">
            <v>22.875</v>
          </cell>
          <cell r="AL984">
            <v>0</v>
          </cell>
          <cell r="AM984">
            <v>0.125</v>
          </cell>
          <cell r="AN984">
            <v>0</v>
          </cell>
          <cell r="AO984">
            <v>3</v>
          </cell>
        </row>
        <row r="985">
          <cell r="E985" t="str">
            <v>下午</v>
          </cell>
        </row>
        <row r="985">
          <cell r="G985" t="str">
            <v>√</v>
          </cell>
          <cell r="H985" t="str">
            <v>√</v>
          </cell>
        </row>
        <row r="985">
          <cell r="J985" t="str">
            <v>√</v>
          </cell>
          <cell r="K985" t="str">
            <v>√</v>
          </cell>
          <cell r="L985" t="str">
            <v>√</v>
          </cell>
          <cell r="M985" t="str">
            <v>√</v>
          </cell>
          <cell r="N985" t="str">
            <v>√</v>
          </cell>
          <cell r="O985" t="str">
            <v>√</v>
          </cell>
        </row>
        <row r="985">
          <cell r="Q985" t="str">
            <v>√</v>
          </cell>
          <cell r="R985" t="str">
            <v>√</v>
          </cell>
          <cell r="S985" t="str">
            <v>√</v>
          </cell>
          <cell r="T985" t="str">
            <v>√</v>
          </cell>
          <cell r="U985" t="str">
            <v>√</v>
          </cell>
          <cell r="V985" t="str">
            <v>◇</v>
          </cell>
        </row>
        <row r="985">
          <cell r="X985" t="str">
            <v>◇</v>
          </cell>
          <cell r="Y985" t="str">
            <v>√</v>
          </cell>
          <cell r="Z985" t="str">
            <v>√</v>
          </cell>
          <cell r="AA985" t="str">
            <v>√</v>
          </cell>
          <cell r="AB985" t="str">
            <v>√</v>
          </cell>
          <cell r="AC985" t="str">
            <v>√</v>
          </cell>
        </row>
        <row r="985">
          <cell r="AE985" t="str">
            <v>◇</v>
          </cell>
          <cell r="AF985" t="str">
            <v>√</v>
          </cell>
          <cell r="AG985" t="str">
            <v>√</v>
          </cell>
          <cell r="AH985" t="str">
            <v>√</v>
          </cell>
          <cell r="AI985" t="str">
            <v>√</v>
          </cell>
        </row>
        <row r="986">
          <cell r="E986" t="str">
            <v>加班</v>
          </cell>
        </row>
        <row r="987">
          <cell r="B987">
            <v>1545</v>
          </cell>
          <cell r="C987" t="str">
            <v>NUON SAVY</v>
          </cell>
          <cell r="D987">
            <v>44565</v>
          </cell>
          <cell r="E987" t="str">
            <v>上午</v>
          </cell>
          <cell r="F987" t="str">
            <v>√</v>
          </cell>
          <cell r="G987" t="str">
            <v>√</v>
          </cell>
          <cell r="H987" t="str">
            <v>√</v>
          </cell>
        </row>
        <row r="987">
          <cell r="J987" t="str">
            <v>√</v>
          </cell>
          <cell r="K987" t="str">
            <v>√</v>
          </cell>
          <cell r="L987" t="str">
            <v>√</v>
          </cell>
          <cell r="M987" t="str">
            <v>√</v>
          </cell>
          <cell r="N987" t="str">
            <v>√</v>
          </cell>
          <cell r="O987" t="str">
            <v>√</v>
          </cell>
        </row>
        <row r="987">
          <cell r="Q987" t="str">
            <v>√</v>
          </cell>
          <cell r="R987" t="str">
            <v>√</v>
          </cell>
          <cell r="S987" t="str">
            <v>√</v>
          </cell>
          <cell r="T987" t="str">
            <v>√</v>
          </cell>
          <cell r="U987" t="str">
            <v>√</v>
          </cell>
          <cell r="V987" t="str">
            <v>◇</v>
          </cell>
        </row>
        <row r="987">
          <cell r="X987" t="str">
            <v>◇</v>
          </cell>
          <cell r="Y987" t="str">
            <v>√</v>
          </cell>
          <cell r="Z987" t="str">
            <v>√</v>
          </cell>
          <cell r="AA987" t="str">
            <v>√</v>
          </cell>
          <cell r="AB987" t="str">
            <v>√</v>
          </cell>
          <cell r="AC987" t="str">
            <v>√</v>
          </cell>
        </row>
        <row r="987">
          <cell r="AE987" t="str">
            <v>◇</v>
          </cell>
          <cell r="AF987" t="str">
            <v>√</v>
          </cell>
          <cell r="AG987" t="str">
            <v>√</v>
          </cell>
          <cell r="AH987" t="str">
            <v>√</v>
          </cell>
          <cell r="AI987" t="str">
            <v>√</v>
          </cell>
        </row>
        <row r="987">
          <cell r="AK987">
            <v>23</v>
          </cell>
          <cell r="AL987">
            <v>0</v>
          </cell>
          <cell r="AM987">
            <v>0</v>
          </cell>
          <cell r="AN987">
            <v>0</v>
          </cell>
          <cell r="AO987">
            <v>3</v>
          </cell>
        </row>
        <row r="988">
          <cell r="E988" t="str">
            <v>下午</v>
          </cell>
          <cell r="F988" t="str">
            <v>√</v>
          </cell>
          <cell r="G988" t="str">
            <v>√</v>
          </cell>
          <cell r="H988" t="str">
            <v>√</v>
          </cell>
        </row>
        <row r="988">
          <cell r="J988" t="str">
            <v>√</v>
          </cell>
          <cell r="K988" t="str">
            <v>√</v>
          </cell>
          <cell r="L988" t="str">
            <v>√</v>
          </cell>
          <cell r="M988" t="str">
            <v>√</v>
          </cell>
          <cell r="N988" t="str">
            <v>√</v>
          </cell>
          <cell r="O988" t="str">
            <v>√</v>
          </cell>
        </row>
        <row r="988">
          <cell r="Q988" t="str">
            <v>√</v>
          </cell>
          <cell r="R988" t="str">
            <v>√</v>
          </cell>
          <cell r="S988" t="str">
            <v>√</v>
          </cell>
          <cell r="T988" t="str">
            <v>√</v>
          </cell>
          <cell r="U988" t="str">
            <v>√</v>
          </cell>
          <cell r="V988" t="str">
            <v>◇</v>
          </cell>
        </row>
        <row r="988">
          <cell r="X988" t="str">
            <v>◇</v>
          </cell>
          <cell r="Y988" t="str">
            <v>√</v>
          </cell>
          <cell r="Z988" t="str">
            <v>√</v>
          </cell>
          <cell r="AA988" t="str">
            <v>√</v>
          </cell>
          <cell r="AB988" t="str">
            <v>√</v>
          </cell>
          <cell r="AC988" t="str">
            <v>√</v>
          </cell>
        </row>
        <row r="988">
          <cell r="AE988" t="str">
            <v>◇</v>
          </cell>
          <cell r="AF988" t="str">
            <v>√</v>
          </cell>
          <cell r="AG988" t="str">
            <v>√</v>
          </cell>
          <cell r="AH988" t="str">
            <v>√</v>
          </cell>
          <cell r="AI988" t="str">
            <v>√</v>
          </cell>
        </row>
        <row r="989">
          <cell r="E989" t="str">
            <v>加班</v>
          </cell>
        </row>
        <row r="990">
          <cell r="B990">
            <v>323</v>
          </cell>
          <cell r="C990" t="str">
            <v>PHANG PHARY</v>
          </cell>
          <cell r="D990">
            <v>44109</v>
          </cell>
          <cell r="E990" t="str">
            <v>上午</v>
          </cell>
          <cell r="F990" t="str">
            <v>√</v>
          </cell>
          <cell r="G990" t="str">
            <v>√</v>
          </cell>
          <cell r="H990" t="str">
            <v>√</v>
          </cell>
        </row>
        <row r="990">
          <cell r="J990" t="str">
            <v>√</v>
          </cell>
          <cell r="K990" t="str">
            <v>√</v>
          </cell>
          <cell r="L990" t="str">
            <v>√</v>
          </cell>
          <cell r="M990" t="str">
            <v>√</v>
          </cell>
          <cell r="N990" t="str">
            <v>√</v>
          </cell>
          <cell r="O990" t="str">
            <v>√</v>
          </cell>
        </row>
        <row r="990">
          <cell r="Q990" t="str">
            <v>√</v>
          </cell>
          <cell r="R990" t="str">
            <v>√</v>
          </cell>
          <cell r="S990" t="str">
            <v>√</v>
          </cell>
          <cell r="T990" t="str">
            <v>√</v>
          </cell>
          <cell r="U990" t="str">
            <v>√</v>
          </cell>
          <cell r="V990" t="str">
            <v>◇</v>
          </cell>
        </row>
        <row r="990">
          <cell r="X990" t="str">
            <v>◇</v>
          </cell>
          <cell r="Y990" t="str">
            <v>√</v>
          </cell>
          <cell r="Z990" t="str">
            <v>√</v>
          </cell>
          <cell r="AA990" t="str">
            <v>√</v>
          </cell>
          <cell r="AB990" t="str">
            <v>√</v>
          </cell>
          <cell r="AC990" t="str">
            <v>√</v>
          </cell>
        </row>
        <row r="990">
          <cell r="AE990" t="str">
            <v>◇</v>
          </cell>
          <cell r="AF990" t="str">
            <v>√</v>
          </cell>
          <cell r="AG990" t="str">
            <v>√</v>
          </cell>
          <cell r="AH990" t="str">
            <v>√</v>
          </cell>
          <cell r="AI990" t="str">
            <v>√</v>
          </cell>
        </row>
        <row r="990">
          <cell r="AK990">
            <v>23</v>
          </cell>
          <cell r="AL990">
            <v>0</v>
          </cell>
          <cell r="AM990">
            <v>0</v>
          </cell>
          <cell r="AN990">
            <v>0</v>
          </cell>
          <cell r="AO990">
            <v>3</v>
          </cell>
        </row>
        <row r="991">
          <cell r="E991" t="str">
            <v>下午</v>
          </cell>
          <cell r="F991" t="str">
            <v>√</v>
          </cell>
          <cell r="G991" t="str">
            <v>√</v>
          </cell>
          <cell r="H991" t="str">
            <v>√</v>
          </cell>
        </row>
        <row r="991">
          <cell r="J991" t="str">
            <v>√</v>
          </cell>
          <cell r="K991" t="str">
            <v>√</v>
          </cell>
          <cell r="L991" t="str">
            <v>√</v>
          </cell>
          <cell r="M991" t="str">
            <v>√</v>
          </cell>
          <cell r="N991" t="str">
            <v>√</v>
          </cell>
          <cell r="O991" t="str">
            <v>√</v>
          </cell>
        </row>
        <row r="991">
          <cell r="Q991" t="str">
            <v>√</v>
          </cell>
          <cell r="R991" t="str">
            <v>√</v>
          </cell>
          <cell r="S991" t="str">
            <v>√</v>
          </cell>
          <cell r="T991" t="str">
            <v>√</v>
          </cell>
          <cell r="U991" t="str">
            <v>√</v>
          </cell>
          <cell r="V991" t="str">
            <v>◇</v>
          </cell>
        </row>
        <row r="991">
          <cell r="X991" t="str">
            <v>◇</v>
          </cell>
          <cell r="Y991" t="str">
            <v>√</v>
          </cell>
          <cell r="Z991" t="str">
            <v>√</v>
          </cell>
          <cell r="AA991" t="str">
            <v>√</v>
          </cell>
          <cell r="AB991" t="str">
            <v>√</v>
          </cell>
          <cell r="AC991" t="str">
            <v>√</v>
          </cell>
        </row>
        <row r="991">
          <cell r="AE991" t="str">
            <v>◇</v>
          </cell>
          <cell r="AF991" t="str">
            <v>√</v>
          </cell>
          <cell r="AG991" t="str">
            <v>√</v>
          </cell>
          <cell r="AH991" t="str">
            <v>√</v>
          </cell>
          <cell r="AI991" t="str">
            <v>√</v>
          </cell>
        </row>
        <row r="992">
          <cell r="E992" t="str">
            <v>加班</v>
          </cell>
        </row>
        <row r="993">
          <cell r="B993">
            <v>328</v>
          </cell>
          <cell r="C993" t="str">
            <v>SHIN YA</v>
          </cell>
          <cell r="D993">
            <v>44109</v>
          </cell>
          <cell r="E993" t="str">
            <v>上午</v>
          </cell>
          <cell r="F993" t="str">
            <v>√</v>
          </cell>
          <cell r="G993" t="str">
            <v>√</v>
          </cell>
          <cell r="H993" t="str">
            <v>√</v>
          </cell>
        </row>
        <row r="993">
          <cell r="J993" t="str">
            <v>√</v>
          </cell>
          <cell r="K993" t="str">
            <v>√</v>
          </cell>
          <cell r="L993" t="str">
            <v>√</v>
          </cell>
          <cell r="M993" t="str">
            <v>√</v>
          </cell>
          <cell r="N993" t="str">
            <v>√</v>
          </cell>
          <cell r="O993" t="str">
            <v>√</v>
          </cell>
        </row>
        <row r="993">
          <cell r="Q993" t="str">
            <v>√</v>
          </cell>
          <cell r="R993" t="str">
            <v>Δ</v>
          </cell>
          <cell r="S993" t="str">
            <v>√</v>
          </cell>
          <cell r="T993" t="str">
            <v>√</v>
          </cell>
          <cell r="U993" t="str">
            <v>√</v>
          </cell>
          <cell r="V993" t="str">
            <v>◇</v>
          </cell>
        </row>
        <row r="993">
          <cell r="X993" t="str">
            <v>◇</v>
          </cell>
          <cell r="Y993" t="str">
            <v>√</v>
          </cell>
          <cell r="Z993" t="str">
            <v>√</v>
          </cell>
          <cell r="AA993" t="str">
            <v>√</v>
          </cell>
          <cell r="AB993" t="str">
            <v>√</v>
          </cell>
          <cell r="AC993" t="str">
            <v>√</v>
          </cell>
        </row>
        <row r="993">
          <cell r="AE993" t="str">
            <v>◇</v>
          </cell>
          <cell r="AF993" t="str">
            <v>√</v>
          </cell>
          <cell r="AG993" t="str">
            <v>√</v>
          </cell>
          <cell r="AH993" t="str">
            <v>√</v>
          </cell>
          <cell r="AI993" t="str">
            <v>Δ</v>
          </cell>
        </row>
        <row r="993">
          <cell r="AK993">
            <v>21.5</v>
          </cell>
          <cell r="AL993">
            <v>0</v>
          </cell>
          <cell r="AM993">
            <v>1.5</v>
          </cell>
          <cell r="AN993">
            <v>0</v>
          </cell>
          <cell r="AO993">
            <v>3</v>
          </cell>
        </row>
        <row r="994">
          <cell r="E994" t="str">
            <v>下午</v>
          </cell>
          <cell r="F994" t="str">
            <v>√</v>
          </cell>
          <cell r="G994" t="str">
            <v>√</v>
          </cell>
          <cell r="H994" t="str">
            <v>√</v>
          </cell>
        </row>
        <row r="994">
          <cell r="J994" t="str">
            <v>√</v>
          </cell>
          <cell r="K994" t="str">
            <v>√</v>
          </cell>
          <cell r="L994" t="str">
            <v>√</v>
          </cell>
          <cell r="M994" t="str">
            <v>√</v>
          </cell>
          <cell r="N994" t="str">
            <v>√</v>
          </cell>
          <cell r="O994" t="str">
            <v>√</v>
          </cell>
        </row>
        <row r="994">
          <cell r="Q994" t="str">
            <v>√</v>
          </cell>
          <cell r="R994" t="str">
            <v>√</v>
          </cell>
          <cell r="S994" t="str">
            <v>√</v>
          </cell>
          <cell r="T994" t="str">
            <v>√</v>
          </cell>
          <cell r="U994" t="str">
            <v>√</v>
          </cell>
          <cell r="V994" t="str">
            <v>◇</v>
          </cell>
        </row>
        <row r="994">
          <cell r="X994" t="str">
            <v>◇</v>
          </cell>
          <cell r="Y994" t="str">
            <v>√</v>
          </cell>
          <cell r="Z994" t="str">
            <v>√</v>
          </cell>
          <cell r="AA994" t="str">
            <v>√</v>
          </cell>
          <cell r="AB994" t="str">
            <v>√</v>
          </cell>
          <cell r="AC994" t="str">
            <v>√</v>
          </cell>
        </row>
        <row r="994">
          <cell r="AE994" t="str">
            <v>◇</v>
          </cell>
          <cell r="AF994" t="str">
            <v>√</v>
          </cell>
          <cell r="AG994" t="str">
            <v>√</v>
          </cell>
          <cell r="AH994" t="str">
            <v>√</v>
          </cell>
          <cell r="AI994" t="str">
            <v>Δ</v>
          </cell>
        </row>
        <row r="995">
          <cell r="E995" t="str">
            <v>加班</v>
          </cell>
        </row>
        <row r="996">
          <cell r="B996">
            <v>367</v>
          </cell>
          <cell r="C996" t="str">
            <v>KUL CHORY</v>
          </cell>
          <cell r="D996">
            <v>44118</v>
          </cell>
          <cell r="E996" t="str">
            <v>上午</v>
          </cell>
          <cell r="F996" t="str">
            <v>√</v>
          </cell>
          <cell r="G996" t="str">
            <v>√</v>
          </cell>
          <cell r="H996" t="str">
            <v>√</v>
          </cell>
        </row>
        <row r="996">
          <cell r="J996" t="str">
            <v>√</v>
          </cell>
          <cell r="K996" t="str">
            <v>√</v>
          </cell>
          <cell r="L996" t="str">
            <v>√</v>
          </cell>
          <cell r="M996" t="str">
            <v>√</v>
          </cell>
          <cell r="N996" t="str">
            <v>√</v>
          </cell>
          <cell r="O996" t="str">
            <v>√</v>
          </cell>
        </row>
        <row r="996">
          <cell r="Q996" t="str">
            <v>√</v>
          </cell>
          <cell r="R996" t="str">
            <v>√</v>
          </cell>
          <cell r="S996" t="str">
            <v>√</v>
          </cell>
          <cell r="T996" t="str">
            <v>√</v>
          </cell>
          <cell r="U996" t="str">
            <v>◇</v>
          </cell>
          <cell r="V996" t="str">
            <v>◇</v>
          </cell>
        </row>
        <row r="996">
          <cell r="X996" t="str">
            <v>◇</v>
          </cell>
          <cell r="Y996" t="str">
            <v>√</v>
          </cell>
          <cell r="Z996" t="str">
            <v>√</v>
          </cell>
          <cell r="AA996" t="str">
            <v>√</v>
          </cell>
          <cell r="AB996" t="str">
            <v>√</v>
          </cell>
          <cell r="AC996" t="str">
            <v>√</v>
          </cell>
        </row>
        <row r="996">
          <cell r="AE996" t="str">
            <v>◇</v>
          </cell>
          <cell r="AF996" t="str">
            <v>√</v>
          </cell>
          <cell r="AG996" t="str">
            <v>√</v>
          </cell>
          <cell r="AH996" t="str">
            <v>√</v>
          </cell>
          <cell r="AI996" t="str">
            <v>√</v>
          </cell>
        </row>
        <row r="996">
          <cell r="AK996">
            <v>22</v>
          </cell>
          <cell r="AL996">
            <v>0</v>
          </cell>
          <cell r="AM996">
            <v>0</v>
          </cell>
          <cell r="AN996">
            <v>0</v>
          </cell>
          <cell r="AO996">
            <v>4</v>
          </cell>
        </row>
        <row r="997">
          <cell r="E997" t="str">
            <v>下午</v>
          </cell>
          <cell r="F997" t="str">
            <v>√</v>
          </cell>
          <cell r="G997" t="str">
            <v>√</v>
          </cell>
          <cell r="H997" t="str">
            <v>√</v>
          </cell>
        </row>
        <row r="997">
          <cell r="J997" t="str">
            <v>√</v>
          </cell>
          <cell r="K997" t="str">
            <v>√</v>
          </cell>
          <cell r="L997" t="str">
            <v>√</v>
          </cell>
          <cell r="M997" t="str">
            <v>√</v>
          </cell>
          <cell r="N997" t="str">
            <v>√</v>
          </cell>
          <cell r="O997" t="str">
            <v>√</v>
          </cell>
        </row>
        <row r="997">
          <cell r="Q997" t="str">
            <v>√</v>
          </cell>
          <cell r="R997" t="str">
            <v>√</v>
          </cell>
          <cell r="S997" t="str">
            <v>√</v>
          </cell>
          <cell r="T997" t="str">
            <v>√</v>
          </cell>
          <cell r="U997" t="str">
            <v>◇</v>
          </cell>
          <cell r="V997" t="str">
            <v>◇</v>
          </cell>
        </row>
        <row r="997">
          <cell r="X997" t="str">
            <v>◇</v>
          </cell>
          <cell r="Y997" t="str">
            <v>√</v>
          </cell>
          <cell r="Z997" t="str">
            <v>√</v>
          </cell>
          <cell r="AA997" t="str">
            <v>√</v>
          </cell>
          <cell r="AB997" t="str">
            <v>√</v>
          </cell>
          <cell r="AC997" t="str">
            <v>√</v>
          </cell>
        </row>
        <row r="997">
          <cell r="AE997" t="str">
            <v>◇</v>
          </cell>
          <cell r="AF997" t="str">
            <v>√</v>
          </cell>
          <cell r="AG997" t="str">
            <v>√</v>
          </cell>
          <cell r="AH997" t="str">
            <v>√</v>
          </cell>
          <cell r="AI997" t="str">
            <v>√</v>
          </cell>
        </row>
        <row r="998">
          <cell r="E998" t="str">
            <v>加班</v>
          </cell>
        </row>
        <row r="999">
          <cell r="B999">
            <v>387</v>
          </cell>
          <cell r="C999" t="str">
            <v>SAM SIDA</v>
          </cell>
          <cell r="D999">
            <v>44118</v>
          </cell>
          <cell r="E999" t="str">
            <v>上午</v>
          </cell>
          <cell r="F999" t="str">
            <v>√</v>
          </cell>
          <cell r="G999" t="str">
            <v>√</v>
          </cell>
          <cell r="H999" t="str">
            <v>√</v>
          </cell>
        </row>
        <row r="999">
          <cell r="J999" t="str">
            <v>√</v>
          </cell>
          <cell r="K999" t="str">
            <v>√</v>
          </cell>
          <cell r="L999" t="str">
            <v>√</v>
          </cell>
          <cell r="M999" t="str">
            <v>√</v>
          </cell>
          <cell r="N999" t="str">
            <v>√</v>
          </cell>
          <cell r="O999" t="str">
            <v>√</v>
          </cell>
        </row>
        <row r="999">
          <cell r="Q999" t="str">
            <v>√</v>
          </cell>
          <cell r="R999" t="str">
            <v>√</v>
          </cell>
          <cell r="S999" t="str">
            <v>√</v>
          </cell>
          <cell r="T999" t="str">
            <v>√</v>
          </cell>
          <cell r="U999" t="str">
            <v>√</v>
          </cell>
          <cell r="V999" t="str">
            <v>◇</v>
          </cell>
        </row>
        <row r="999">
          <cell r="X999" t="str">
            <v>◇</v>
          </cell>
          <cell r="Y999" t="str">
            <v>√</v>
          </cell>
          <cell r="Z999" t="str">
            <v>√</v>
          </cell>
          <cell r="AA999" t="str">
            <v>√</v>
          </cell>
          <cell r="AB999" t="str">
            <v>√</v>
          </cell>
          <cell r="AC999" t="str">
            <v>√</v>
          </cell>
        </row>
        <row r="999">
          <cell r="AE999" t="str">
            <v>◇</v>
          </cell>
          <cell r="AF999" t="str">
            <v>√</v>
          </cell>
          <cell r="AG999" t="str">
            <v>√</v>
          </cell>
          <cell r="AH999" t="str">
            <v>√</v>
          </cell>
          <cell r="AI999" t="str">
            <v>√</v>
          </cell>
        </row>
        <row r="999">
          <cell r="AK999">
            <v>22.75</v>
          </cell>
          <cell r="AL999">
            <v>0</v>
          </cell>
          <cell r="AM999">
            <v>0.25</v>
          </cell>
          <cell r="AN999">
            <v>0</v>
          </cell>
          <cell r="AO999">
            <v>3</v>
          </cell>
        </row>
        <row r="1000">
          <cell r="E1000" t="str">
            <v>下午</v>
          </cell>
          <cell r="F1000" t="str">
            <v>√</v>
          </cell>
          <cell r="G1000" t="str">
            <v>√</v>
          </cell>
          <cell r="H1000" t="str">
            <v>√</v>
          </cell>
        </row>
        <row r="1000">
          <cell r="J1000" t="str">
            <v>√</v>
          </cell>
          <cell r="K1000" t="str">
            <v>√</v>
          </cell>
          <cell r="L1000" t="str">
            <v>√</v>
          </cell>
          <cell r="M1000" t="str">
            <v>√</v>
          </cell>
          <cell r="N1000" t="str">
            <v>√</v>
          </cell>
          <cell r="O1000" t="str">
            <v>√</v>
          </cell>
        </row>
        <row r="1000">
          <cell r="R1000" t="str">
            <v>√</v>
          </cell>
          <cell r="S1000" t="str">
            <v>√</v>
          </cell>
          <cell r="T1000" t="str">
            <v>√</v>
          </cell>
          <cell r="U1000" t="str">
            <v>√</v>
          </cell>
          <cell r="V1000" t="str">
            <v>◇</v>
          </cell>
        </row>
        <row r="1000">
          <cell r="X1000" t="str">
            <v>◇</v>
          </cell>
          <cell r="Y1000" t="str">
            <v>√</v>
          </cell>
          <cell r="Z1000" t="str">
            <v>√</v>
          </cell>
          <cell r="AA1000" t="str">
            <v>√</v>
          </cell>
          <cell r="AB1000" t="str">
            <v>√</v>
          </cell>
          <cell r="AC1000" t="str">
            <v>√</v>
          </cell>
        </row>
        <row r="1000">
          <cell r="AE1000" t="str">
            <v>◇</v>
          </cell>
          <cell r="AF1000" t="str">
            <v>√</v>
          </cell>
          <cell r="AG1000" t="str">
            <v>√</v>
          </cell>
          <cell r="AH1000" t="str">
            <v>√</v>
          </cell>
          <cell r="AI1000" t="str">
            <v>√</v>
          </cell>
        </row>
        <row r="1001">
          <cell r="E1001" t="str">
            <v>加班</v>
          </cell>
        </row>
        <row r="1002">
          <cell r="B1002">
            <v>406</v>
          </cell>
          <cell r="C1002" t="str">
            <v>RON SAROM</v>
          </cell>
          <cell r="D1002">
            <v>44118</v>
          </cell>
          <cell r="E1002" t="str">
            <v>上午</v>
          </cell>
          <cell r="F1002" t="str">
            <v>√</v>
          </cell>
          <cell r="G1002" t="str">
            <v>√</v>
          </cell>
          <cell r="H1002" t="str">
            <v>√</v>
          </cell>
        </row>
        <row r="1002">
          <cell r="J1002" t="str">
            <v>√</v>
          </cell>
          <cell r="K1002" t="str">
            <v>√</v>
          </cell>
          <cell r="L1002" t="str">
            <v>√</v>
          </cell>
          <cell r="M1002" t="str">
            <v>√</v>
          </cell>
          <cell r="N1002" t="str">
            <v>√</v>
          </cell>
          <cell r="O1002" t="str">
            <v>√</v>
          </cell>
        </row>
        <row r="1002">
          <cell r="Q1002" t="str">
            <v>√</v>
          </cell>
          <cell r="R1002" t="str">
            <v>√</v>
          </cell>
          <cell r="S1002" t="str">
            <v>√</v>
          </cell>
          <cell r="T1002" t="str">
            <v>√</v>
          </cell>
          <cell r="U1002" t="str">
            <v>√</v>
          </cell>
          <cell r="V1002" t="str">
            <v>◇</v>
          </cell>
        </row>
        <row r="1002">
          <cell r="X1002" t="str">
            <v>◇</v>
          </cell>
          <cell r="Y1002" t="str">
            <v>√</v>
          </cell>
          <cell r="Z1002" t="str">
            <v>√</v>
          </cell>
          <cell r="AA1002" t="str">
            <v>√</v>
          </cell>
          <cell r="AB1002" t="str">
            <v>√</v>
          </cell>
          <cell r="AC1002" t="str">
            <v>√</v>
          </cell>
        </row>
        <row r="1002">
          <cell r="AE1002" t="str">
            <v>◇</v>
          </cell>
          <cell r="AF1002" t="str">
            <v>√</v>
          </cell>
          <cell r="AG1002" t="str">
            <v>√</v>
          </cell>
          <cell r="AH1002" t="str">
            <v>√</v>
          </cell>
          <cell r="AI1002" t="str">
            <v>√</v>
          </cell>
        </row>
        <row r="1002">
          <cell r="AK1002">
            <v>22.75</v>
          </cell>
          <cell r="AL1002">
            <v>0</v>
          </cell>
          <cell r="AM1002">
            <v>0.25</v>
          </cell>
          <cell r="AN1002">
            <v>0</v>
          </cell>
          <cell r="AO1002">
            <v>3</v>
          </cell>
        </row>
        <row r="1003">
          <cell r="E1003" t="str">
            <v>下午</v>
          </cell>
          <cell r="F1003" t="str">
            <v>√</v>
          </cell>
          <cell r="G1003" t="str">
            <v>√</v>
          </cell>
          <cell r="H1003" t="str">
            <v>√</v>
          </cell>
        </row>
        <row r="1003">
          <cell r="J1003" t="str">
            <v>√</v>
          </cell>
          <cell r="K1003" t="str">
            <v>√</v>
          </cell>
          <cell r="L1003" t="str">
            <v>√</v>
          </cell>
          <cell r="M1003" t="str">
            <v>√</v>
          </cell>
          <cell r="N1003" t="str">
            <v>√</v>
          </cell>
        </row>
        <row r="1003">
          <cell r="Q1003" t="str">
            <v>√</v>
          </cell>
          <cell r="R1003" t="str">
            <v>√</v>
          </cell>
          <cell r="S1003" t="str">
            <v>√</v>
          </cell>
          <cell r="T1003" t="str">
            <v>√</v>
          </cell>
          <cell r="U1003" t="str">
            <v>√</v>
          </cell>
          <cell r="V1003" t="str">
            <v>◇</v>
          </cell>
        </row>
        <row r="1003">
          <cell r="X1003" t="str">
            <v>◇</v>
          </cell>
          <cell r="Y1003" t="str">
            <v>√</v>
          </cell>
          <cell r="Z1003" t="str">
            <v>√</v>
          </cell>
          <cell r="AA1003" t="str">
            <v>√</v>
          </cell>
          <cell r="AB1003" t="str">
            <v>√</v>
          </cell>
          <cell r="AC1003" t="str">
            <v>√</v>
          </cell>
        </row>
        <row r="1003">
          <cell r="AE1003" t="str">
            <v>◇</v>
          </cell>
          <cell r="AF1003" t="str">
            <v>√</v>
          </cell>
          <cell r="AG1003" t="str">
            <v>√</v>
          </cell>
          <cell r="AH1003" t="str">
            <v>√</v>
          </cell>
          <cell r="AI1003" t="str">
            <v>√</v>
          </cell>
        </row>
        <row r="1004">
          <cell r="E1004" t="str">
            <v>加班</v>
          </cell>
        </row>
        <row r="1005">
          <cell r="B1005">
            <v>415</v>
          </cell>
          <cell r="C1005" t="str">
            <v>DUCH SREY</v>
          </cell>
          <cell r="D1005">
            <v>44118</v>
          </cell>
          <cell r="E1005" t="str">
            <v>上午</v>
          </cell>
          <cell r="F1005" t="str">
            <v>√</v>
          </cell>
          <cell r="G1005" t="str">
            <v>√</v>
          </cell>
          <cell r="H1005" t="str">
            <v>√</v>
          </cell>
        </row>
        <row r="1005">
          <cell r="J1005" t="str">
            <v>√</v>
          </cell>
          <cell r="K1005" t="str">
            <v>√</v>
          </cell>
          <cell r="L1005" t="str">
            <v>√</v>
          </cell>
          <cell r="M1005" t="str">
            <v>√</v>
          </cell>
          <cell r="N1005" t="str">
            <v>√</v>
          </cell>
          <cell r="O1005" t="str">
            <v>√</v>
          </cell>
        </row>
        <row r="1005">
          <cell r="Q1005" t="str">
            <v>√</v>
          </cell>
          <cell r="R1005" t="str">
            <v>√</v>
          </cell>
          <cell r="S1005" t="str">
            <v>√</v>
          </cell>
          <cell r="T1005" t="str">
            <v>√</v>
          </cell>
          <cell r="U1005" t="str">
            <v>√</v>
          </cell>
          <cell r="V1005" t="str">
            <v>◇</v>
          </cell>
        </row>
        <row r="1005">
          <cell r="X1005" t="str">
            <v>◇</v>
          </cell>
          <cell r="Y1005" t="str">
            <v>√</v>
          </cell>
          <cell r="Z1005" t="str">
            <v>√</v>
          </cell>
          <cell r="AA1005" t="str">
            <v>√</v>
          </cell>
          <cell r="AB1005" t="str">
            <v>√</v>
          </cell>
          <cell r="AC1005" t="str">
            <v>√</v>
          </cell>
        </row>
        <row r="1005">
          <cell r="AE1005" t="str">
            <v>◇</v>
          </cell>
          <cell r="AF1005" t="str">
            <v>√</v>
          </cell>
          <cell r="AG1005" t="str">
            <v>√</v>
          </cell>
          <cell r="AH1005" t="str">
            <v>√</v>
          </cell>
          <cell r="AI1005" t="str">
            <v>√</v>
          </cell>
        </row>
        <row r="1005">
          <cell r="AK1005">
            <v>23</v>
          </cell>
          <cell r="AL1005">
            <v>0</v>
          </cell>
          <cell r="AM1005">
            <v>0</v>
          </cell>
          <cell r="AN1005">
            <v>0</v>
          </cell>
          <cell r="AO1005">
            <v>3</v>
          </cell>
        </row>
        <row r="1006">
          <cell r="E1006" t="str">
            <v>下午</v>
          </cell>
          <cell r="F1006" t="str">
            <v>√</v>
          </cell>
          <cell r="G1006" t="str">
            <v>√</v>
          </cell>
          <cell r="H1006" t="str">
            <v>√</v>
          </cell>
        </row>
        <row r="1006">
          <cell r="J1006" t="str">
            <v>√</v>
          </cell>
          <cell r="K1006" t="str">
            <v>√</v>
          </cell>
          <cell r="L1006" t="str">
            <v>√</v>
          </cell>
          <cell r="M1006" t="str">
            <v>√</v>
          </cell>
          <cell r="N1006" t="str">
            <v>√</v>
          </cell>
          <cell r="O1006" t="str">
            <v>√</v>
          </cell>
        </row>
        <row r="1006">
          <cell r="Q1006" t="str">
            <v>√</v>
          </cell>
          <cell r="R1006" t="str">
            <v>√</v>
          </cell>
          <cell r="S1006" t="str">
            <v>√</v>
          </cell>
          <cell r="T1006" t="str">
            <v>√</v>
          </cell>
          <cell r="U1006" t="str">
            <v>√</v>
          </cell>
          <cell r="V1006" t="str">
            <v>◇</v>
          </cell>
        </row>
        <row r="1006">
          <cell r="X1006" t="str">
            <v>◇</v>
          </cell>
          <cell r="Y1006" t="str">
            <v>√</v>
          </cell>
          <cell r="Z1006" t="str">
            <v>√</v>
          </cell>
          <cell r="AA1006" t="str">
            <v>√</v>
          </cell>
          <cell r="AB1006" t="str">
            <v>√</v>
          </cell>
          <cell r="AC1006" t="str">
            <v>√</v>
          </cell>
        </row>
        <row r="1006">
          <cell r="AE1006" t="str">
            <v>◇</v>
          </cell>
          <cell r="AF1006" t="str">
            <v>√</v>
          </cell>
          <cell r="AG1006" t="str">
            <v>√</v>
          </cell>
          <cell r="AH1006" t="str">
            <v>√</v>
          </cell>
          <cell r="AI1006" t="str">
            <v>√</v>
          </cell>
        </row>
        <row r="1007">
          <cell r="E1007" t="str">
            <v>加班</v>
          </cell>
        </row>
        <row r="1008">
          <cell r="B1008">
            <v>444</v>
          </cell>
          <cell r="C1008" t="str">
            <v>HIN RAMORN</v>
          </cell>
          <cell r="D1008">
            <v>44125</v>
          </cell>
          <cell r="E1008" t="str">
            <v>上午</v>
          </cell>
          <cell r="F1008" t="str">
            <v>√</v>
          </cell>
          <cell r="G1008" t="str">
            <v>√</v>
          </cell>
          <cell r="H1008" t="str">
            <v>√</v>
          </cell>
        </row>
        <row r="1008">
          <cell r="J1008" t="str">
            <v>√</v>
          </cell>
          <cell r="K1008" t="str">
            <v>◇</v>
          </cell>
          <cell r="L1008" t="str">
            <v>√</v>
          </cell>
          <cell r="M1008" t="str">
            <v>√</v>
          </cell>
          <cell r="N1008" t="str">
            <v>√</v>
          </cell>
          <cell r="O1008" t="str">
            <v>√</v>
          </cell>
        </row>
        <row r="1008">
          <cell r="Q1008" t="str">
            <v>Ο</v>
          </cell>
          <cell r="R1008" t="str">
            <v>√</v>
          </cell>
          <cell r="S1008" t="str">
            <v>√</v>
          </cell>
          <cell r="T1008" t="str">
            <v>√</v>
          </cell>
          <cell r="U1008" t="str">
            <v>√</v>
          </cell>
          <cell r="V1008" t="str">
            <v>◇</v>
          </cell>
        </row>
        <row r="1008">
          <cell r="X1008" t="str">
            <v>◇</v>
          </cell>
          <cell r="Y1008" t="str">
            <v>√</v>
          </cell>
          <cell r="Z1008" t="str">
            <v>√</v>
          </cell>
          <cell r="AA1008" t="str">
            <v>√</v>
          </cell>
          <cell r="AB1008" t="str">
            <v>√</v>
          </cell>
          <cell r="AC1008" t="str">
            <v>√</v>
          </cell>
        </row>
        <row r="1008">
          <cell r="AE1008" t="str">
            <v>◇</v>
          </cell>
          <cell r="AF1008" t="str">
            <v>√</v>
          </cell>
          <cell r="AG1008" t="str">
            <v>√</v>
          </cell>
          <cell r="AH1008" t="str">
            <v>√</v>
          </cell>
          <cell r="AI1008" t="str">
            <v>√</v>
          </cell>
        </row>
        <row r="1008">
          <cell r="AK1008">
            <v>21</v>
          </cell>
          <cell r="AL1008">
            <v>0</v>
          </cell>
          <cell r="AM1008">
            <v>0</v>
          </cell>
          <cell r="AN1008">
            <v>0</v>
          </cell>
          <cell r="AO1008">
            <v>4</v>
          </cell>
        </row>
        <row r="1009">
          <cell r="E1009" t="str">
            <v>下午</v>
          </cell>
          <cell r="F1009" t="str">
            <v>√</v>
          </cell>
          <cell r="G1009" t="str">
            <v>√</v>
          </cell>
          <cell r="H1009" t="str">
            <v>√</v>
          </cell>
        </row>
        <row r="1009">
          <cell r="J1009" t="str">
            <v>√</v>
          </cell>
          <cell r="K1009" t="str">
            <v>◇</v>
          </cell>
          <cell r="L1009" t="str">
            <v>√</v>
          </cell>
          <cell r="M1009" t="str">
            <v>√</v>
          </cell>
          <cell r="N1009" t="str">
            <v>√</v>
          </cell>
          <cell r="O1009" t="str">
            <v>√</v>
          </cell>
        </row>
        <row r="1009">
          <cell r="Q1009" t="str">
            <v>Ο</v>
          </cell>
          <cell r="R1009" t="str">
            <v>√</v>
          </cell>
          <cell r="S1009" t="str">
            <v>√</v>
          </cell>
          <cell r="T1009" t="str">
            <v>√</v>
          </cell>
          <cell r="U1009" t="str">
            <v>√</v>
          </cell>
          <cell r="V1009" t="str">
            <v>◇</v>
          </cell>
        </row>
        <row r="1009">
          <cell r="X1009" t="str">
            <v>◇</v>
          </cell>
          <cell r="Y1009" t="str">
            <v>√</v>
          </cell>
          <cell r="Z1009" t="str">
            <v>√</v>
          </cell>
          <cell r="AA1009" t="str">
            <v>√</v>
          </cell>
          <cell r="AB1009" t="str">
            <v>√</v>
          </cell>
          <cell r="AC1009" t="str">
            <v>√</v>
          </cell>
        </row>
        <row r="1009">
          <cell r="AE1009" t="str">
            <v>◇</v>
          </cell>
          <cell r="AF1009" t="str">
            <v>√</v>
          </cell>
          <cell r="AG1009" t="str">
            <v>√</v>
          </cell>
          <cell r="AH1009" t="str">
            <v>√</v>
          </cell>
          <cell r="AI1009" t="str">
            <v>√</v>
          </cell>
        </row>
        <row r="1010">
          <cell r="E1010" t="str">
            <v>加班</v>
          </cell>
        </row>
        <row r="1011">
          <cell r="B1011">
            <v>619</v>
          </cell>
          <cell r="C1011" t="str">
            <v>YON LITA</v>
          </cell>
          <cell r="D1011">
            <v>44173</v>
          </cell>
          <cell r="E1011" t="str">
            <v>上午</v>
          </cell>
          <cell r="F1011" t="str">
            <v>√</v>
          </cell>
          <cell r="G1011" t="str">
            <v>√</v>
          </cell>
          <cell r="H1011" t="str">
            <v>√</v>
          </cell>
        </row>
        <row r="1011">
          <cell r="J1011" t="str">
            <v>√</v>
          </cell>
          <cell r="K1011" t="str">
            <v>√</v>
          </cell>
          <cell r="L1011" t="str">
            <v>√</v>
          </cell>
          <cell r="M1011" t="str">
            <v>√</v>
          </cell>
          <cell r="N1011" t="str">
            <v>√</v>
          </cell>
          <cell r="O1011" t="str">
            <v>√</v>
          </cell>
        </row>
        <row r="1011">
          <cell r="Q1011" t="str">
            <v>√</v>
          </cell>
          <cell r="R1011" t="str">
            <v>√</v>
          </cell>
          <cell r="S1011" t="str">
            <v>√</v>
          </cell>
          <cell r="T1011" t="str">
            <v>√</v>
          </cell>
          <cell r="U1011" t="str">
            <v>√</v>
          </cell>
          <cell r="V1011" t="str">
            <v>◇</v>
          </cell>
        </row>
        <row r="1011">
          <cell r="X1011" t="str">
            <v>◇</v>
          </cell>
          <cell r="Y1011" t="str">
            <v>√</v>
          </cell>
          <cell r="Z1011" t="str">
            <v>√</v>
          </cell>
          <cell r="AA1011" t="str">
            <v>√</v>
          </cell>
          <cell r="AB1011" t="str">
            <v>√</v>
          </cell>
          <cell r="AC1011" t="str">
            <v>√</v>
          </cell>
        </row>
        <row r="1011">
          <cell r="AE1011" t="str">
            <v>◇</v>
          </cell>
          <cell r="AF1011" t="str">
            <v>√</v>
          </cell>
          <cell r="AG1011" t="str">
            <v>√</v>
          </cell>
          <cell r="AH1011" t="str">
            <v>√</v>
          </cell>
          <cell r="AI1011" t="str">
            <v>√</v>
          </cell>
        </row>
        <row r="1011">
          <cell r="AK1011">
            <v>22.5</v>
          </cell>
          <cell r="AL1011">
            <v>0</v>
          </cell>
          <cell r="AM1011">
            <v>0.5</v>
          </cell>
          <cell r="AN1011">
            <v>0</v>
          </cell>
          <cell r="AO1011">
            <v>3</v>
          </cell>
        </row>
        <row r="1012">
          <cell r="E1012" t="str">
            <v>下午</v>
          </cell>
          <cell r="F1012" t="str">
            <v>√</v>
          </cell>
          <cell r="G1012" t="str">
            <v>√</v>
          </cell>
          <cell r="H1012" t="str">
            <v>Δ</v>
          </cell>
        </row>
        <row r="1012">
          <cell r="J1012" t="str">
            <v>√</v>
          </cell>
          <cell r="K1012" t="str">
            <v>√</v>
          </cell>
          <cell r="L1012" t="str">
            <v>√</v>
          </cell>
          <cell r="M1012" t="str">
            <v>√</v>
          </cell>
          <cell r="N1012" t="str">
            <v>√</v>
          </cell>
          <cell r="O1012" t="str">
            <v>√</v>
          </cell>
        </row>
        <row r="1012">
          <cell r="Q1012" t="str">
            <v>√</v>
          </cell>
          <cell r="R1012" t="str">
            <v>√</v>
          </cell>
          <cell r="S1012" t="str">
            <v>√</v>
          </cell>
          <cell r="T1012" t="str">
            <v>√</v>
          </cell>
          <cell r="U1012" t="str">
            <v>√</v>
          </cell>
          <cell r="V1012" t="str">
            <v>◇</v>
          </cell>
        </row>
        <row r="1012">
          <cell r="X1012" t="str">
            <v>◇</v>
          </cell>
          <cell r="Y1012" t="str">
            <v>√</v>
          </cell>
          <cell r="Z1012" t="str">
            <v>√</v>
          </cell>
          <cell r="AA1012" t="str">
            <v>√</v>
          </cell>
          <cell r="AB1012" t="str">
            <v>√</v>
          </cell>
          <cell r="AC1012" t="str">
            <v>√</v>
          </cell>
        </row>
        <row r="1012">
          <cell r="AE1012" t="str">
            <v>◇</v>
          </cell>
          <cell r="AF1012" t="str">
            <v>√</v>
          </cell>
          <cell r="AG1012" t="str">
            <v>√</v>
          </cell>
          <cell r="AH1012" t="str">
            <v>√</v>
          </cell>
          <cell r="AI1012" t="str">
            <v>√</v>
          </cell>
        </row>
        <row r="1013">
          <cell r="E1013" t="str">
            <v>加班</v>
          </cell>
        </row>
        <row r="1014">
          <cell r="B1014">
            <v>765</v>
          </cell>
          <cell r="C1014" t="str">
            <v>KEN SREY</v>
          </cell>
          <cell r="D1014">
            <v>44278</v>
          </cell>
          <cell r="E1014" t="str">
            <v>上午</v>
          </cell>
          <cell r="F1014" t="str">
            <v>√</v>
          </cell>
          <cell r="G1014" t="str">
            <v>√</v>
          </cell>
          <cell r="H1014" t="str">
            <v>√</v>
          </cell>
        </row>
        <row r="1014">
          <cell r="J1014" t="str">
            <v>√</v>
          </cell>
          <cell r="K1014" t="str">
            <v>√</v>
          </cell>
          <cell r="L1014" t="str">
            <v>√</v>
          </cell>
          <cell r="M1014" t="str">
            <v>√</v>
          </cell>
          <cell r="N1014" t="str">
            <v>√</v>
          </cell>
          <cell r="O1014" t="str">
            <v>√</v>
          </cell>
        </row>
        <row r="1014">
          <cell r="Q1014" t="str">
            <v>√</v>
          </cell>
          <cell r="R1014" t="str">
            <v>√</v>
          </cell>
          <cell r="S1014" t="str">
            <v>√</v>
          </cell>
          <cell r="T1014" t="str">
            <v>√</v>
          </cell>
          <cell r="U1014" t="str">
            <v>√</v>
          </cell>
          <cell r="V1014" t="str">
            <v>◇</v>
          </cell>
        </row>
        <row r="1014">
          <cell r="X1014" t="str">
            <v>◇</v>
          </cell>
          <cell r="Y1014" t="str">
            <v>√</v>
          </cell>
          <cell r="Z1014" t="str">
            <v>√</v>
          </cell>
          <cell r="AA1014" t="str">
            <v>√</v>
          </cell>
          <cell r="AB1014" t="str">
            <v>√</v>
          </cell>
          <cell r="AC1014" t="str">
            <v>√</v>
          </cell>
        </row>
        <row r="1014">
          <cell r="AE1014" t="str">
            <v>◇</v>
          </cell>
          <cell r="AF1014" t="str">
            <v>√</v>
          </cell>
          <cell r="AG1014" t="str">
            <v>√</v>
          </cell>
          <cell r="AH1014" t="str">
            <v>√</v>
          </cell>
          <cell r="AI1014" t="str">
            <v>√</v>
          </cell>
        </row>
        <row r="1014">
          <cell r="AK1014">
            <v>23</v>
          </cell>
          <cell r="AL1014">
            <v>0</v>
          </cell>
          <cell r="AM1014">
            <v>0</v>
          </cell>
          <cell r="AN1014">
            <v>0</v>
          </cell>
          <cell r="AO1014">
            <v>3</v>
          </cell>
        </row>
        <row r="1015">
          <cell r="E1015" t="str">
            <v>下午</v>
          </cell>
          <cell r="F1015" t="str">
            <v>√</v>
          </cell>
          <cell r="G1015" t="str">
            <v>√</v>
          </cell>
          <cell r="H1015" t="str">
            <v>√</v>
          </cell>
        </row>
        <row r="1015">
          <cell r="J1015" t="str">
            <v>√</v>
          </cell>
          <cell r="K1015" t="str">
            <v>√</v>
          </cell>
          <cell r="L1015" t="str">
            <v>√</v>
          </cell>
          <cell r="M1015" t="str">
            <v>√</v>
          </cell>
          <cell r="N1015" t="str">
            <v>√</v>
          </cell>
          <cell r="O1015" t="str">
            <v>√</v>
          </cell>
        </row>
        <row r="1015">
          <cell r="Q1015" t="str">
            <v>√</v>
          </cell>
          <cell r="R1015" t="str">
            <v>√</v>
          </cell>
          <cell r="S1015" t="str">
            <v>√</v>
          </cell>
          <cell r="T1015" t="str">
            <v>√</v>
          </cell>
          <cell r="U1015" t="str">
            <v>√</v>
          </cell>
          <cell r="V1015" t="str">
            <v>◇</v>
          </cell>
        </row>
        <row r="1015">
          <cell r="X1015" t="str">
            <v>◇</v>
          </cell>
          <cell r="Y1015" t="str">
            <v>√</v>
          </cell>
          <cell r="Z1015" t="str">
            <v>√</v>
          </cell>
          <cell r="AA1015" t="str">
            <v>√</v>
          </cell>
          <cell r="AB1015" t="str">
            <v>√</v>
          </cell>
          <cell r="AC1015" t="str">
            <v>√</v>
          </cell>
        </row>
        <row r="1015">
          <cell r="AE1015" t="str">
            <v>◇</v>
          </cell>
          <cell r="AF1015" t="str">
            <v>√</v>
          </cell>
          <cell r="AG1015" t="str">
            <v>√</v>
          </cell>
          <cell r="AH1015" t="str">
            <v>√</v>
          </cell>
          <cell r="AI1015" t="str">
            <v>√</v>
          </cell>
        </row>
        <row r="1016">
          <cell r="E1016" t="str">
            <v>加班</v>
          </cell>
        </row>
        <row r="1017">
          <cell r="B1017">
            <v>766</v>
          </cell>
          <cell r="C1017" t="str">
            <v>VONG CHANTHOU</v>
          </cell>
          <cell r="D1017">
            <v>44278</v>
          </cell>
          <cell r="E1017" t="str">
            <v>上午</v>
          </cell>
          <cell r="F1017" t="str">
            <v>√</v>
          </cell>
          <cell r="G1017" t="str">
            <v>√</v>
          </cell>
          <cell r="H1017" t="str">
            <v>√</v>
          </cell>
        </row>
        <row r="1017">
          <cell r="J1017" t="str">
            <v>√</v>
          </cell>
          <cell r="K1017" t="str">
            <v>√</v>
          </cell>
          <cell r="L1017" t="str">
            <v>√</v>
          </cell>
          <cell r="M1017" t="str">
            <v>√</v>
          </cell>
          <cell r="N1017" t="str">
            <v>√</v>
          </cell>
          <cell r="O1017" t="str">
            <v>√</v>
          </cell>
        </row>
        <row r="1017">
          <cell r="Q1017" t="str">
            <v>√</v>
          </cell>
          <cell r="R1017" t="str">
            <v>√</v>
          </cell>
          <cell r="S1017" t="str">
            <v>√</v>
          </cell>
          <cell r="T1017" t="str">
            <v>√</v>
          </cell>
          <cell r="U1017" t="str">
            <v>√</v>
          </cell>
          <cell r="V1017" t="str">
            <v>◇</v>
          </cell>
        </row>
        <row r="1017">
          <cell r="X1017" t="str">
            <v>◇</v>
          </cell>
          <cell r="Y1017" t="str">
            <v>√</v>
          </cell>
          <cell r="Z1017" t="str">
            <v>√</v>
          </cell>
          <cell r="AA1017" t="str">
            <v>√</v>
          </cell>
          <cell r="AB1017" t="str">
            <v>√</v>
          </cell>
          <cell r="AC1017" t="str">
            <v>√</v>
          </cell>
        </row>
        <row r="1017">
          <cell r="AE1017" t="str">
            <v>◇</v>
          </cell>
          <cell r="AF1017" t="str">
            <v>√</v>
          </cell>
          <cell r="AG1017" t="str">
            <v>√</v>
          </cell>
          <cell r="AH1017" t="str">
            <v>√</v>
          </cell>
          <cell r="AI1017" t="str">
            <v>√</v>
          </cell>
        </row>
        <row r="1017">
          <cell r="AK1017">
            <v>23</v>
          </cell>
          <cell r="AL1017">
            <v>0</v>
          </cell>
          <cell r="AM1017">
            <v>0</v>
          </cell>
          <cell r="AN1017">
            <v>0</v>
          </cell>
          <cell r="AO1017">
            <v>3</v>
          </cell>
        </row>
        <row r="1018">
          <cell r="E1018" t="str">
            <v>下午</v>
          </cell>
          <cell r="F1018" t="str">
            <v>√</v>
          </cell>
          <cell r="G1018" t="str">
            <v>√</v>
          </cell>
          <cell r="H1018" t="str">
            <v>√</v>
          </cell>
        </row>
        <row r="1018">
          <cell r="J1018" t="str">
            <v>√</v>
          </cell>
          <cell r="K1018" t="str">
            <v>√</v>
          </cell>
          <cell r="L1018" t="str">
            <v>√</v>
          </cell>
          <cell r="M1018" t="str">
            <v>√</v>
          </cell>
          <cell r="N1018" t="str">
            <v>√</v>
          </cell>
          <cell r="O1018" t="str">
            <v>√</v>
          </cell>
        </row>
        <row r="1018">
          <cell r="Q1018" t="str">
            <v>√</v>
          </cell>
          <cell r="R1018" t="str">
            <v>√</v>
          </cell>
          <cell r="S1018" t="str">
            <v>√</v>
          </cell>
          <cell r="T1018" t="str">
            <v>√</v>
          </cell>
          <cell r="U1018" t="str">
            <v>√</v>
          </cell>
          <cell r="V1018" t="str">
            <v>◇</v>
          </cell>
        </row>
        <row r="1018">
          <cell r="X1018" t="str">
            <v>◇</v>
          </cell>
          <cell r="Y1018" t="str">
            <v>√</v>
          </cell>
          <cell r="Z1018" t="str">
            <v>√</v>
          </cell>
          <cell r="AA1018" t="str">
            <v>√</v>
          </cell>
          <cell r="AB1018" t="str">
            <v>√</v>
          </cell>
          <cell r="AC1018" t="str">
            <v>√</v>
          </cell>
        </row>
        <row r="1018">
          <cell r="AE1018" t="str">
            <v>◇</v>
          </cell>
          <cell r="AF1018" t="str">
            <v>√</v>
          </cell>
          <cell r="AG1018" t="str">
            <v>√</v>
          </cell>
          <cell r="AH1018" t="str">
            <v>√</v>
          </cell>
          <cell r="AI1018" t="str">
            <v>√</v>
          </cell>
        </row>
        <row r="1019">
          <cell r="E1019" t="str">
            <v>加班</v>
          </cell>
        </row>
        <row r="1020">
          <cell r="B1020">
            <v>778</v>
          </cell>
          <cell r="C1020" t="str">
            <v>NUN NY</v>
          </cell>
          <cell r="D1020">
            <v>44280</v>
          </cell>
          <cell r="E1020" t="str">
            <v>上午</v>
          </cell>
          <cell r="F1020" t="str">
            <v>√</v>
          </cell>
          <cell r="G1020" t="str">
            <v>√</v>
          </cell>
          <cell r="H1020" t="str">
            <v>√</v>
          </cell>
        </row>
        <row r="1020">
          <cell r="J1020" t="str">
            <v>√</v>
          </cell>
          <cell r="K1020" t="str">
            <v>√</v>
          </cell>
          <cell r="L1020" t="str">
            <v>√</v>
          </cell>
          <cell r="M1020" t="str">
            <v>√</v>
          </cell>
          <cell r="N1020" t="str">
            <v>√</v>
          </cell>
          <cell r="O1020" t="str">
            <v>√</v>
          </cell>
        </row>
        <row r="1020">
          <cell r="Q1020" t="str">
            <v>√</v>
          </cell>
          <cell r="R1020" t="str">
            <v>√</v>
          </cell>
          <cell r="S1020" t="str">
            <v>√</v>
          </cell>
          <cell r="T1020" t="str">
            <v>√</v>
          </cell>
          <cell r="U1020" t="str">
            <v>√</v>
          </cell>
          <cell r="V1020" t="str">
            <v>◇</v>
          </cell>
        </row>
        <row r="1020">
          <cell r="X1020" t="str">
            <v>◇</v>
          </cell>
          <cell r="Y1020" t="str">
            <v>√</v>
          </cell>
          <cell r="Z1020" t="str">
            <v>√</v>
          </cell>
          <cell r="AA1020" t="str">
            <v>√</v>
          </cell>
          <cell r="AB1020" t="str">
            <v>√</v>
          </cell>
          <cell r="AC1020" t="str">
            <v>√</v>
          </cell>
        </row>
        <row r="1020">
          <cell r="AE1020" t="str">
            <v>◇</v>
          </cell>
          <cell r="AF1020" t="str">
            <v>√</v>
          </cell>
          <cell r="AG1020" t="str">
            <v>√</v>
          </cell>
          <cell r="AH1020" t="str">
            <v>√</v>
          </cell>
          <cell r="AI1020" t="str">
            <v>√</v>
          </cell>
        </row>
        <row r="1020">
          <cell r="AK1020">
            <v>23</v>
          </cell>
          <cell r="AL1020">
            <v>0</v>
          </cell>
          <cell r="AM1020">
            <v>0</v>
          </cell>
          <cell r="AN1020">
            <v>0</v>
          </cell>
          <cell r="AO1020">
            <v>3</v>
          </cell>
        </row>
        <row r="1021">
          <cell r="E1021" t="str">
            <v>下午</v>
          </cell>
          <cell r="F1021" t="str">
            <v>√</v>
          </cell>
          <cell r="G1021" t="str">
            <v>√</v>
          </cell>
          <cell r="H1021" t="str">
            <v>√</v>
          </cell>
        </row>
        <row r="1021">
          <cell r="J1021" t="str">
            <v>√</v>
          </cell>
          <cell r="K1021" t="str">
            <v>√</v>
          </cell>
          <cell r="L1021" t="str">
            <v>√</v>
          </cell>
          <cell r="M1021" t="str">
            <v>√</v>
          </cell>
          <cell r="N1021" t="str">
            <v>√</v>
          </cell>
          <cell r="O1021" t="str">
            <v>√</v>
          </cell>
        </row>
        <row r="1021">
          <cell r="Q1021" t="str">
            <v>√</v>
          </cell>
          <cell r="R1021" t="str">
            <v>√</v>
          </cell>
          <cell r="S1021" t="str">
            <v>√</v>
          </cell>
          <cell r="T1021" t="str">
            <v>√</v>
          </cell>
          <cell r="U1021" t="str">
            <v>√</v>
          </cell>
          <cell r="V1021" t="str">
            <v>◇</v>
          </cell>
        </row>
        <row r="1021">
          <cell r="X1021" t="str">
            <v>◇</v>
          </cell>
          <cell r="Y1021" t="str">
            <v>√</v>
          </cell>
          <cell r="Z1021" t="str">
            <v>√</v>
          </cell>
          <cell r="AA1021" t="str">
            <v>√</v>
          </cell>
          <cell r="AB1021" t="str">
            <v>√</v>
          </cell>
          <cell r="AC1021" t="str">
            <v>√</v>
          </cell>
        </row>
        <row r="1021">
          <cell r="AE1021" t="str">
            <v>◇</v>
          </cell>
          <cell r="AF1021" t="str">
            <v>√</v>
          </cell>
          <cell r="AG1021" t="str">
            <v>√</v>
          </cell>
          <cell r="AH1021" t="str">
            <v>√</v>
          </cell>
          <cell r="AI1021" t="str">
            <v>√</v>
          </cell>
        </row>
        <row r="1022">
          <cell r="E1022" t="str">
            <v>加班</v>
          </cell>
        </row>
        <row r="1023">
          <cell r="B1023">
            <v>780</v>
          </cell>
          <cell r="C1023" t="str">
            <v>BRACH CHROEB</v>
          </cell>
          <cell r="D1023">
            <v>44280</v>
          </cell>
          <cell r="E1023" t="str">
            <v>上午</v>
          </cell>
          <cell r="F1023" t="str">
            <v>√</v>
          </cell>
          <cell r="G1023" t="str">
            <v>√</v>
          </cell>
          <cell r="H1023" t="str">
            <v>√</v>
          </cell>
        </row>
        <row r="1023">
          <cell r="J1023" t="str">
            <v>√</v>
          </cell>
          <cell r="K1023" t="str">
            <v>√</v>
          </cell>
          <cell r="L1023" t="str">
            <v>√</v>
          </cell>
          <cell r="M1023" t="str">
            <v>√</v>
          </cell>
          <cell r="N1023" t="str">
            <v>√</v>
          </cell>
          <cell r="O1023" t="str">
            <v>√</v>
          </cell>
        </row>
        <row r="1023">
          <cell r="Q1023" t="str">
            <v>√</v>
          </cell>
          <cell r="R1023" t="str">
            <v>√</v>
          </cell>
          <cell r="S1023" t="str">
            <v>√</v>
          </cell>
          <cell r="T1023" t="str">
            <v>√</v>
          </cell>
          <cell r="U1023" t="str">
            <v>√</v>
          </cell>
          <cell r="V1023" t="str">
            <v>◇</v>
          </cell>
        </row>
        <row r="1023">
          <cell r="X1023" t="str">
            <v>◇</v>
          </cell>
          <cell r="Y1023" t="str">
            <v>√</v>
          </cell>
          <cell r="Z1023" t="str">
            <v>√</v>
          </cell>
          <cell r="AA1023" t="str">
            <v>√</v>
          </cell>
          <cell r="AB1023" t="str">
            <v>√</v>
          </cell>
          <cell r="AC1023" t="str">
            <v>√</v>
          </cell>
        </row>
        <row r="1023">
          <cell r="AE1023" t="str">
            <v>◇</v>
          </cell>
          <cell r="AF1023" t="str">
            <v>√</v>
          </cell>
          <cell r="AG1023" t="str">
            <v>√</v>
          </cell>
          <cell r="AH1023" t="str">
            <v>√</v>
          </cell>
          <cell r="AI1023" t="str">
            <v>√</v>
          </cell>
        </row>
        <row r="1023">
          <cell r="AK1023">
            <v>22.5</v>
          </cell>
          <cell r="AL1023">
            <v>0</v>
          </cell>
          <cell r="AM1023">
            <v>0</v>
          </cell>
          <cell r="AN1023">
            <v>0</v>
          </cell>
          <cell r="AO1023">
            <v>3</v>
          </cell>
        </row>
        <row r="1024">
          <cell r="E1024" t="str">
            <v>下午</v>
          </cell>
          <cell r="F1024" t="str">
            <v>√</v>
          </cell>
          <cell r="G1024" t="str">
            <v>√</v>
          </cell>
          <cell r="H1024" t="str">
            <v>√</v>
          </cell>
        </row>
        <row r="1024">
          <cell r="J1024" t="str">
            <v>√</v>
          </cell>
          <cell r="K1024" t="str">
            <v>√</v>
          </cell>
          <cell r="L1024" t="str">
            <v>√</v>
          </cell>
          <cell r="M1024" t="str">
            <v>√</v>
          </cell>
          <cell r="N1024" t="str">
            <v>√</v>
          </cell>
          <cell r="O1024" t="str">
            <v>×</v>
          </cell>
        </row>
        <row r="1024">
          <cell r="Q1024" t="str">
            <v>√</v>
          </cell>
          <cell r="R1024" t="str">
            <v>√</v>
          </cell>
          <cell r="S1024" t="str">
            <v>√</v>
          </cell>
          <cell r="T1024" t="str">
            <v>√</v>
          </cell>
          <cell r="U1024" t="str">
            <v>√</v>
          </cell>
          <cell r="V1024" t="str">
            <v>◇</v>
          </cell>
        </row>
        <row r="1024">
          <cell r="X1024" t="str">
            <v>◇</v>
          </cell>
          <cell r="Y1024" t="str">
            <v>√</v>
          </cell>
          <cell r="Z1024" t="str">
            <v>√</v>
          </cell>
          <cell r="AA1024" t="str">
            <v>√</v>
          </cell>
          <cell r="AB1024" t="str">
            <v>√</v>
          </cell>
          <cell r="AC1024" t="str">
            <v>√</v>
          </cell>
        </row>
        <row r="1024">
          <cell r="AE1024" t="str">
            <v>◇</v>
          </cell>
          <cell r="AF1024" t="str">
            <v>√</v>
          </cell>
          <cell r="AG1024" t="str">
            <v>√</v>
          </cell>
          <cell r="AH1024" t="str">
            <v>√</v>
          </cell>
          <cell r="AI1024" t="str">
            <v>√</v>
          </cell>
        </row>
        <row r="1025">
          <cell r="E1025" t="str">
            <v>加班</v>
          </cell>
        </row>
        <row r="1026">
          <cell r="B1026">
            <v>819</v>
          </cell>
          <cell r="C1026" t="str">
            <v>CHUM MALIS</v>
          </cell>
          <cell r="D1026">
            <v>44288</v>
          </cell>
          <cell r="E1026" t="str">
            <v>上午</v>
          </cell>
          <cell r="F1026" t="str">
            <v>√</v>
          </cell>
          <cell r="G1026" t="str">
            <v>√</v>
          </cell>
          <cell r="H1026" t="str">
            <v>√</v>
          </cell>
        </row>
        <row r="1026">
          <cell r="J1026" t="str">
            <v>√</v>
          </cell>
          <cell r="K1026" t="str">
            <v>√</v>
          </cell>
          <cell r="L1026" t="str">
            <v>√</v>
          </cell>
          <cell r="M1026" t="str">
            <v>√</v>
          </cell>
          <cell r="N1026" t="str">
            <v>√</v>
          </cell>
          <cell r="O1026" t="str">
            <v>√</v>
          </cell>
        </row>
        <row r="1026">
          <cell r="Q1026" t="str">
            <v>√</v>
          </cell>
          <cell r="R1026" t="str">
            <v>√</v>
          </cell>
          <cell r="S1026" t="str">
            <v>√</v>
          </cell>
          <cell r="T1026" t="str">
            <v>√</v>
          </cell>
          <cell r="U1026" t="str">
            <v>√</v>
          </cell>
          <cell r="V1026" t="str">
            <v>◇</v>
          </cell>
        </row>
        <row r="1026">
          <cell r="X1026" t="str">
            <v>◇</v>
          </cell>
          <cell r="Y1026" t="str">
            <v>√</v>
          </cell>
          <cell r="Z1026" t="str">
            <v>√</v>
          </cell>
          <cell r="AA1026" t="str">
            <v>√</v>
          </cell>
          <cell r="AB1026" t="str">
            <v>√</v>
          </cell>
          <cell r="AC1026" t="str">
            <v>√</v>
          </cell>
        </row>
        <row r="1026">
          <cell r="AE1026" t="str">
            <v>◇</v>
          </cell>
          <cell r="AF1026" t="str">
            <v>◇</v>
          </cell>
          <cell r="AG1026" t="str">
            <v>√</v>
          </cell>
          <cell r="AH1026" t="str">
            <v>√</v>
          </cell>
          <cell r="AI1026" t="str">
            <v>√</v>
          </cell>
        </row>
        <row r="1026">
          <cell r="AK1026">
            <v>22</v>
          </cell>
          <cell r="AL1026">
            <v>0</v>
          </cell>
          <cell r="AM1026">
            <v>0</v>
          </cell>
          <cell r="AN1026">
            <v>0</v>
          </cell>
          <cell r="AO1026">
            <v>4</v>
          </cell>
        </row>
        <row r="1027">
          <cell r="E1027" t="str">
            <v>下午</v>
          </cell>
          <cell r="F1027" t="str">
            <v>√</v>
          </cell>
          <cell r="G1027" t="str">
            <v>√</v>
          </cell>
          <cell r="H1027" t="str">
            <v>√</v>
          </cell>
        </row>
        <row r="1027">
          <cell r="J1027" t="str">
            <v>√</v>
          </cell>
          <cell r="K1027" t="str">
            <v>√</v>
          </cell>
          <cell r="L1027" t="str">
            <v>√</v>
          </cell>
          <cell r="M1027" t="str">
            <v>√</v>
          </cell>
          <cell r="N1027" t="str">
            <v>√</v>
          </cell>
          <cell r="O1027" t="str">
            <v>√</v>
          </cell>
        </row>
        <row r="1027">
          <cell r="Q1027" t="str">
            <v>√</v>
          </cell>
          <cell r="R1027" t="str">
            <v>√</v>
          </cell>
          <cell r="S1027" t="str">
            <v>√</v>
          </cell>
          <cell r="T1027" t="str">
            <v>√</v>
          </cell>
          <cell r="U1027" t="str">
            <v>√</v>
          </cell>
          <cell r="V1027" t="str">
            <v>◇</v>
          </cell>
        </row>
        <row r="1027">
          <cell r="X1027" t="str">
            <v>◇</v>
          </cell>
          <cell r="Y1027" t="str">
            <v>√</v>
          </cell>
          <cell r="Z1027" t="str">
            <v>√</v>
          </cell>
          <cell r="AA1027" t="str">
            <v>√</v>
          </cell>
          <cell r="AB1027" t="str">
            <v>√</v>
          </cell>
          <cell r="AC1027" t="str">
            <v>√</v>
          </cell>
        </row>
        <row r="1027">
          <cell r="AE1027" t="str">
            <v>◇</v>
          </cell>
          <cell r="AF1027" t="str">
            <v>◇</v>
          </cell>
          <cell r="AG1027" t="str">
            <v>√</v>
          </cell>
          <cell r="AH1027" t="str">
            <v>√</v>
          </cell>
          <cell r="AI1027" t="str">
            <v>√</v>
          </cell>
        </row>
        <row r="1028">
          <cell r="E1028" t="str">
            <v>加班</v>
          </cell>
        </row>
        <row r="1029">
          <cell r="B1029">
            <v>826</v>
          </cell>
          <cell r="C1029" t="str">
            <v>CHHEN SOPHA</v>
          </cell>
          <cell r="D1029">
            <v>44289</v>
          </cell>
          <cell r="E1029" t="str">
            <v>上午</v>
          </cell>
          <cell r="F1029" t="str">
            <v>√</v>
          </cell>
          <cell r="G1029" t="str">
            <v>√</v>
          </cell>
          <cell r="H1029" t="str">
            <v>√</v>
          </cell>
        </row>
        <row r="1029">
          <cell r="J1029" t="str">
            <v>√</v>
          </cell>
          <cell r="K1029" t="str">
            <v>√</v>
          </cell>
          <cell r="L1029" t="str">
            <v>√</v>
          </cell>
          <cell r="M1029" t="str">
            <v>√</v>
          </cell>
          <cell r="N1029" t="str">
            <v>√</v>
          </cell>
          <cell r="O1029" t="str">
            <v>√</v>
          </cell>
        </row>
        <row r="1029">
          <cell r="Q1029" t="str">
            <v>√</v>
          </cell>
          <cell r="R1029" t="str">
            <v>√</v>
          </cell>
          <cell r="S1029" t="str">
            <v>√</v>
          </cell>
          <cell r="T1029" t="str">
            <v>√</v>
          </cell>
          <cell r="U1029" t="str">
            <v>×</v>
          </cell>
          <cell r="V1029" t="str">
            <v>◇</v>
          </cell>
        </row>
        <row r="1029">
          <cell r="X1029" t="str">
            <v>◇</v>
          </cell>
          <cell r="Y1029" t="str">
            <v>√</v>
          </cell>
          <cell r="Z1029" t="str">
            <v>√</v>
          </cell>
          <cell r="AA1029" t="str">
            <v>√</v>
          </cell>
          <cell r="AB1029" t="str">
            <v>√</v>
          </cell>
          <cell r="AC1029" t="str">
            <v>√</v>
          </cell>
        </row>
        <row r="1029">
          <cell r="AE1029" t="str">
            <v>◇</v>
          </cell>
          <cell r="AF1029" t="str">
            <v>√</v>
          </cell>
          <cell r="AG1029" t="str">
            <v>√</v>
          </cell>
          <cell r="AH1029" t="str">
            <v>√</v>
          </cell>
          <cell r="AI1029" t="str">
            <v>√</v>
          </cell>
        </row>
        <row r="1029">
          <cell r="AK1029">
            <v>22</v>
          </cell>
          <cell r="AL1029">
            <v>0</v>
          </cell>
          <cell r="AM1029">
            <v>0</v>
          </cell>
          <cell r="AN1029">
            <v>0</v>
          </cell>
          <cell r="AO1029">
            <v>3</v>
          </cell>
        </row>
        <row r="1030">
          <cell r="E1030" t="str">
            <v>下午</v>
          </cell>
          <cell r="F1030" t="str">
            <v>√</v>
          </cell>
          <cell r="G1030" t="str">
            <v>√</v>
          </cell>
          <cell r="H1030" t="str">
            <v>√</v>
          </cell>
        </row>
        <row r="1030">
          <cell r="J1030" t="str">
            <v>√</v>
          </cell>
          <cell r="K1030" t="str">
            <v>√</v>
          </cell>
          <cell r="L1030" t="str">
            <v>√</v>
          </cell>
          <cell r="M1030" t="str">
            <v>√</v>
          </cell>
          <cell r="N1030" t="str">
            <v>√</v>
          </cell>
          <cell r="O1030" t="str">
            <v>√</v>
          </cell>
        </row>
        <row r="1030">
          <cell r="Q1030" t="str">
            <v>√</v>
          </cell>
          <cell r="R1030" t="str">
            <v>√</v>
          </cell>
          <cell r="S1030" t="str">
            <v>√</v>
          </cell>
          <cell r="T1030" t="str">
            <v>√</v>
          </cell>
          <cell r="U1030" t="str">
            <v>×</v>
          </cell>
          <cell r="V1030" t="str">
            <v>◇</v>
          </cell>
        </row>
        <row r="1030">
          <cell r="X1030" t="str">
            <v>◇</v>
          </cell>
          <cell r="Y1030" t="str">
            <v>√</v>
          </cell>
          <cell r="Z1030" t="str">
            <v>√</v>
          </cell>
          <cell r="AA1030" t="str">
            <v>√</v>
          </cell>
          <cell r="AB1030" t="str">
            <v>√</v>
          </cell>
          <cell r="AC1030" t="str">
            <v>√</v>
          </cell>
        </row>
        <row r="1030">
          <cell r="AE1030" t="str">
            <v>◇</v>
          </cell>
          <cell r="AF1030" t="str">
            <v>√</v>
          </cell>
          <cell r="AG1030" t="str">
            <v>√</v>
          </cell>
          <cell r="AH1030" t="str">
            <v>√</v>
          </cell>
          <cell r="AI1030" t="str">
            <v>√</v>
          </cell>
        </row>
        <row r="1031">
          <cell r="E1031" t="str">
            <v>加班</v>
          </cell>
        </row>
        <row r="1032">
          <cell r="B1032">
            <v>853</v>
          </cell>
          <cell r="C1032" t="str">
            <v>TAUCH SAVOEUN</v>
          </cell>
          <cell r="D1032">
            <v>44306</v>
          </cell>
          <cell r="E1032" t="str">
            <v>上午</v>
          </cell>
          <cell r="F1032" t="str">
            <v>√</v>
          </cell>
          <cell r="G1032" t="str">
            <v>√</v>
          </cell>
          <cell r="H1032" t="str">
            <v>√</v>
          </cell>
        </row>
        <row r="1032">
          <cell r="J1032" t="str">
            <v>√</v>
          </cell>
          <cell r="K1032" t="str">
            <v>√</v>
          </cell>
          <cell r="L1032" t="str">
            <v>√</v>
          </cell>
          <cell r="M1032" t="str">
            <v>√</v>
          </cell>
          <cell r="N1032" t="str">
            <v>√</v>
          </cell>
          <cell r="O1032" t="str">
            <v>√</v>
          </cell>
        </row>
        <row r="1032">
          <cell r="Q1032" t="str">
            <v>√</v>
          </cell>
          <cell r="R1032" t="str">
            <v>√</v>
          </cell>
          <cell r="S1032" t="str">
            <v>√</v>
          </cell>
          <cell r="T1032" t="str">
            <v>√</v>
          </cell>
          <cell r="U1032" t="str">
            <v>√</v>
          </cell>
          <cell r="V1032" t="str">
            <v>◇</v>
          </cell>
        </row>
        <row r="1032">
          <cell r="X1032" t="str">
            <v>◇</v>
          </cell>
          <cell r="Y1032" t="str">
            <v>√</v>
          </cell>
        </row>
        <row r="1032">
          <cell r="AK1032">
            <v>15</v>
          </cell>
          <cell r="AL1032">
            <v>0</v>
          </cell>
          <cell r="AM1032">
            <v>0</v>
          </cell>
          <cell r="AN1032">
            <v>0</v>
          </cell>
          <cell r="AO1032">
            <v>2</v>
          </cell>
        </row>
        <row r="1033">
          <cell r="E1033" t="str">
            <v>下午</v>
          </cell>
          <cell r="F1033" t="str">
            <v>√</v>
          </cell>
          <cell r="G1033" t="str">
            <v>√</v>
          </cell>
          <cell r="H1033" t="str">
            <v>√</v>
          </cell>
        </row>
        <row r="1033">
          <cell r="J1033" t="str">
            <v>√</v>
          </cell>
          <cell r="K1033" t="str">
            <v>√</v>
          </cell>
          <cell r="L1033" t="str">
            <v>√</v>
          </cell>
          <cell r="M1033" t="str">
            <v>√</v>
          </cell>
          <cell r="N1033" t="str">
            <v>√</v>
          </cell>
          <cell r="O1033" t="str">
            <v>√</v>
          </cell>
        </row>
        <row r="1033">
          <cell r="Q1033" t="str">
            <v>√</v>
          </cell>
          <cell r="R1033" t="str">
            <v>√</v>
          </cell>
          <cell r="S1033" t="str">
            <v>√</v>
          </cell>
          <cell r="T1033" t="str">
            <v>√</v>
          </cell>
          <cell r="U1033" t="str">
            <v>√</v>
          </cell>
          <cell r="V1033" t="str">
            <v>◇</v>
          </cell>
        </row>
        <row r="1033">
          <cell r="X1033" t="str">
            <v>◇</v>
          </cell>
          <cell r="Y1033" t="str">
            <v>√</v>
          </cell>
        </row>
        <row r="1034">
          <cell r="E1034" t="str">
            <v>加班</v>
          </cell>
        </row>
        <row r="1035">
          <cell r="B1035">
            <v>895</v>
          </cell>
          <cell r="C1035" t="str">
            <v>KHLOT THAVY</v>
          </cell>
          <cell r="D1035">
            <v>44320</v>
          </cell>
          <cell r="E1035" t="str">
            <v>上午</v>
          </cell>
          <cell r="F1035" t="str">
            <v>√</v>
          </cell>
          <cell r="G1035" t="str">
            <v>√</v>
          </cell>
          <cell r="H1035" t="str">
            <v>√</v>
          </cell>
        </row>
        <row r="1035">
          <cell r="J1035" t="str">
            <v>√</v>
          </cell>
          <cell r="K1035" t="str">
            <v>√</v>
          </cell>
          <cell r="L1035" t="str">
            <v>√</v>
          </cell>
          <cell r="M1035" t="str">
            <v>√</v>
          </cell>
          <cell r="N1035" t="str">
            <v>√</v>
          </cell>
          <cell r="O1035" t="str">
            <v>√</v>
          </cell>
        </row>
        <row r="1035">
          <cell r="Q1035" t="str">
            <v>√</v>
          </cell>
          <cell r="R1035" t="str">
            <v>√</v>
          </cell>
          <cell r="S1035" t="str">
            <v>√</v>
          </cell>
          <cell r="T1035" t="str">
            <v>√</v>
          </cell>
          <cell r="U1035" t="str">
            <v>√</v>
          </cell>
          <cell r="V1035" t="str">
            <v>◇</v>
          </cell>
        </row>
        <row r="1035">
          <cell r="X1035" t="str">
            <v>◇</v>
          </cell>
          <cell r="Y1035" t="str">
            <v>√</v>
          </cell>
          <cell r="Z1035" t="str">
            <v>√</v>
          </cell>
          <cell r="AA1035" t="str">
            <v>√</v>
          </cell>
          <cell r="AB1035" t="str">
            <v>√</v>
          </cell>
          <cell r="AC1035" t="str">
            <v>√</v>
          </cell>
        </row>
        <row r="1035">
          <cell r="AE1035" t="str">
            <v>◇</v>
          </cell>
          <cell r="AF1035" t="str">
            <v>√</v>
          </cell>
          <cell r="AG1035" t="str">
            <v>√</v>
          </cell>
          <cell r="AH1035" t="str">
            <v>√</v>
          </cell>
          <cell r="AI1035" t="str">
            <v>√</v>
          </cell>
        </row>
        <row r="1035">
          <cell r="AK1035">
            <v>23</v>
          </cell>
          <cell r="AL1035">
            <v>0</v>
          </cell>
          <cell r="AM1035">
            <v>0</v>
          </cell>
          <cell r="AN1035">
            <v>0</v>
          </cell>
          <cell r="AO1035">
            <v>3</v>
          </cell>
        </row>
        <row r="1036">
          <cell r="E1036" t="str">
            <v>下午</v>
          </cell>
          <cell r="F1036" t="str">
            <v>√</v>
          </cell>
          <cell r="G1036" t="str">
            <v>√</v>
          </cell>
          <cell r="H1036" t="str">
            <v>√</v>
          </cell>
        </row>
        <row r="1036">
          <cell r="J1036" t="str">
            <v>√</v>
          </cell>
          <cell r="K1036" t="str">
            <v>√</v>
          </cell>
          <cell r="L1036" t="str">
            <v>√</v>
          </cell>
          <cell r="M1036" t="str">
            <v>√</v>
          </cell>
          <cell r="N1036" t="str">
            <v>√</v>
          </cell>
          <cell r="O1036" t="str">
            <v>√</v>
          </cell>
        </row>
        <row r="1036">
          <cell r="Q1036" t="str">
            <v>√</v>
          </cell>
          <cell r="R1036" t="str">
            <v>√</v>
          </cell>
          <cell r="S1036" t="str">
            <v>√</v>
          </cell>
          <cell r="T1036" t="str">
            <v>√</v>
          </cell>
          <cell r="U1036" t="str">
            <v>√</v>
          </cell>
          <cell r="V1036" t="str">
            <v>◇</v>
          </cell>
        </row>
        <row r="1036">
          <cell r="X1036" t="str">
            <v>◇</v>
          </cell>
          <cell r="Y1036" t="str">
            <v>√</v>
          </cell>
          <cell r="Z1036" t="str">
            <v>√</v>
          </cell>
          <cell r="AA1036" t="str">
            <v>√</v>
          </cell>
          <cell r="AB1036" t="str">
            <v>√</v>
          </cell>
          <cell r="AC1036" t="str">
            <v>√</v>
          </cell>
        </row>
        <row r="1036">
          <cell r="AE1036" t="str">
            <v>◇</v>
          </cell>
          <cell r="AF1036" t="str">
            <v>√</v>
          </cell>
          <cell r="AG1036" t="str">
            <v>√</v>
          </cell>
          <cell r="AH1036" t="str">
            <v>√</v>
          </cell>
          <cell r="AI1036" t="str">
            <v>√</v>
          </cell>
        </row>
        <row r="1037">
          <cell r="E1037" t="str">
            <v>加班</v>
          </cell>
        </row>
        <row r="1038">
          <cell r="B1038">
            <v>896</v>
          </cell>
          <cell r="C1038" t="str">
            <v>HORN NUN</v>
          </cell>
          <cell r="D1038">
            <v>44320</v>
          </cell>
          <cell r="E1038" t="str">
            <v>上午</v>
          </cell>
          <cell r="F1038" t="str">
            <v>√</v>
          </cell>
          <cell r="G1038" t="str">
            <v>√</v>
          </cell>
          <cell r="H1038" t="str">
            <v>Δ</v>
          </cell>
        </row>
        <row r="1038">
          <cell r="J1038" t="str">
            <v>√</v>
          </cell>
          <cell r="K1038" t="str">
            <v>√</v>
          </cell>
          <cell r="L1038" t="str">
            <v>√</v>
          </cell>
          <cell r="M1038" t="str">
            <v>√</v>
          </cell>
          <cell r="N1038" t="str">
            <v>√</v>
          </cell>
          <cell r="O1038" t="str">
            <v>√</v>
          </cell>
        </row>
        <row r="1038">
          <cell r="Q1038" t="str">
            <v>√</v>
          </cell>
          <cell r="R1038" t="str">
            <v>√</v>
          </cell>
          <cell r="S1038" t="str">
            <v>√</v>
          </cell>
          <cell r="T1038" t="str">
            <v>√</v>
          </cell>
          <cell r="U1038" t="str">
            <v>√</v>
          </cell>
          <cell r="V1038" t="str">
            <v>◇</v>
          </cell>
        </row>
        <row r="1038">
          <cell r="X1038" t="str">
            <v>◇</v>
          </cell>
          <cell r="Y1038" t="str">
            <v>√</v>
          </cell>
          <cell r="Z1038" t="str">
            <v>√</v>
          </cell>
          <cell r="AA1038" t="str">
            <v>√</v>
          </cell>
          <cell r="AB1038" t="str">
            <v>√</v>
          </cell>
          <cell r="AC1038" t="str">
            <v>√</v>
          </cell>
        </row>
        <row r="1038">
          <cell r="AE1038" t="str">
            <v>◇</v>
          </cell>
          <cell r="AF1038" t="str">
            <v>√</v>
          </cell>
          <cell r="AG1038" t="str">
            <v>√</v>
          </cell>
          <cell r="AH1038" t="str">
            <v>√</v>
          </cell>
          <cell r="AI1038" t="str">
            <v>√</v>
          </cell>
        </row>
        <row r="1038">
          <cell r="AK1038">
            <v>22</v>
          </cell>
          <cell r="AL1038">
            <v>0</v>
          </cell>
          <cell r="AM1038">
            <v>1</v>
          </cell>
          <cell r="AN1038">
            <v>0</v>
          </cell>
          <cell r="AO1038">
            <v>3</v>
          </cell>
        </row>
        <row r="1039">
          <cell r="E1039" t="str">
            <v>下午</v>
          </cell>
          <cell r="F1039" t="str">
            <v>√</v>
          </cell>
          <cell r="G1039" t="str">
            <v>√</v>
          </cell>
          <cell r="H1039" t="str">
            <v>Δ</v>
          </cell>
        </row>
        <row r="1039">
          <cell r="J1039" t="str">
            <v>√</v>
          </cell>
          <cell r="K1039" t="str">
            <v>√</v>
          </cell>
          <cell r="L1039" t="str">
            <v>√</v>
          </cell>
          <cell r="M1039" t="str">
            <v>√</v>
          </cell>
          <cell r="N1039" t="str">
            <v>√</v>
          </cell>
          <cell r="O1039" t="str">
            <v>√</v>
          </cell>
        </row>
        <row r="1039">
          <cell r="Q1039" t="str">
            <v>√</v>
          </cell>
          <cell r="R1039" t="str">
            <v>√</v>
          </cell>
          <cell r="S1039" t="str">
            <v>√</v>
          </cell>
          <cell r="T1039" t="str">
            <v>√</v>
          </cell>
          <cell r="U1039" t="str">
            <v>√</v>
          </cell>
          <cell r="V1039" t="str">
            <v>◇</v>
          </cell>
        </row>
        <row r="1039">
          <cell r="X1039" t="str">
            <v>◇</v>
          </cell>
          <cell r="Y1039" t="str">
            <v>√</v>
          </cell>
          <cell r="Z1039" t="str">
            <v>√</v>
          </cell>
          <cell r="AA1039" t="str">
            <v>√</v>
          </cell>
          <cell r="AB1039" t="str">
            <v>√</v>
          </cell>
          <cell r="AC1039" t="str">
            <v>√</v>
          </cell>
        </row>
        <row r="1039">
          <cell r="AE1039" t="str">
            <v>◇</v>
          </cell>
          <cell r="AF1039" t="str">
            <v>√</v>
          </cell>
          <cell r="AG1039" t="str">
            <v>√</v>
          </cell>
          <cell r="AH1039" t="str">
            <v>√</v>
          </cell>
          <cell r="AI1039" t="str">
            <v>√</v>
          </cell>
        </row>
        <row r="1040">
          <cell r="E1040" t="str">
            <v>加班</v>
          </cell>
        </row>
        <row r="1041">
          <cell r="B1041">
            <v>964</v>
          </cell>
          <cell r="C1041" t="str">
            <v>LONG SA</v>
          </cell>
          <cell r="D1041">
            <v>44340</v>
          </cell>
          <cell r="E1041" t="str">
            <v>上午</v>
          </cell>
          <cell r="F1041" t="str">
            <v>√</v>
          </cell>
          <cell r="G1041" t="str">
            <v>√</v>
          </cell>
          <cell r="H1041" t="str">
            <v>√</v>
          </cell>
        </row>
        <row r="1041">
          <cell r="J1041" t="str">
            <v>√</v>
          </cell>
          <cell r="K1041" t="str">
            <v>√</v>
          </cell>
          <cell r="L1041" t="str">
            <v>√</v>
          </cell>
          <cell r="M1041" t="str">
            <v>√</v>
          </cell>
          <cell r="N1041" t="str">
            <v>√</v>
          </cell>
          <cell r="O1041" t="str">
            <v>√</v>
          </cell>
        </row>
        <row r="1041">
          <cell r="Q1041" t="str">
            <v>√</v>
          </cell>
          <cell r="R1041" t="str">
            <v>√</v>
          </cell>
          <cell r="S1041" t="str">
            <v>√</v>
          </cell>
          <cell r="T1041" t="str">
            <v>√</v>
          </cell>
          <cell r="U1041" t="str">
            <v>√</v>
          </cell>
          <cell r="V1041" t="str">
            <v>◇</v>
          </cell>
        </row>
        <row r="1041">
          <cell r="X1041" t="str">
            <v>◇</v>
          </cell>
          <cell r="Y1041" t="str">
            <v>√</v>
          </cell>
          <cell r="Z1041" t="str">
            <v>√</v>
          </cell>
          <cell r="AA1041" t="str">
            <v>√</v>
          </cell>
          <cell r="AB1041" t="str">
            <v>√</v>
          </cell>
          <cell r="AC1041" t="str">
            <v>√</v>
          </cell>
        </row>
        <row r="1041">
          <cell r="AE1041" t="str">
            <v>◇</v>
          </cell>
          <cell r="AF1041" t="str">
            <v>√</v>
          </cell>
          <cell r="AG1041" t="str">
            <v>√</v>
          </cell>
          <cell r="AH1041" t="str">
            <v>√</v>
          </cell>
          <cell r="AI1041" t="str">
            <v>√</v>
          </cell>
        </row>
        <row r="1041">
          <cell r="AK1041">
            <v>23</v>
          </cell>
          <cell r="AL1041">
            <v>0</v>
          </cell>
          <cell r="AM1041">
            <v>0</v>
          </cell>
          <cell r="AN1041">
            <v>0</v>
          </cell>
          <cell r="AO1041">
            <v>3</v>
          </cell>
        </row>
        <row r="1042">
          <cell r="E1042" t="str">
            <v>下午</v>
          </cell>
          <cell r="F1042" t="str">
            <v>√</v>
          </cell>
          <cell r="G1042" t="str">
            <v>√</v>
          </cell>
          <cell r="H1042" t="str">
            <v>√</v>
          </cell>
        </row>
        <row r="1042">
          <cell r="J1042" t="str">
            <v>√</v>
          </cell>
          <cell r="K1042" t="str">
            <v>√</v>
          </cell>
          <cell r="L1042" t="str">
            <v>√</v>
          </cell>
          <cell r="M1042" t="str">
            <v>√</v>
          </cell>
          <cell r="N1042" t="str">
            <v>√</v>
          </cell>
          <cell r="O1042" t="str">
            <v>√</v>
          </cell>
        </row>
        <row r="1042">
          <cell r="Q1042" t="str">
            <v>√</v>
          </cell>
          <cell r="R1042" t="str">
            <v>√</v>
          </cell>
          <cell r="S1042" t="str">
            <v>√</v>
          </cell>
          <cell r="T1042" t="str">
            <v>√</v>
          </cell>
          <cell r="U1042" t="str">
            <v>√</v>
          </cell>
          <cell r="V1042" t="str">
            <v>◇</v>
          </cell>
        </row>
        <row r="1042">
          <cell r="X1042" t="str">
            <v>◇</v>
          </cell>
          <cell r="Y1042" t="str">
            <v>√</v>
          </cell>
          <cell r="Z1042" t="str">
            <v>√</v>
          </cell>
          <cell r="AA1042" t="str">
            <v>√</v>
          </cell>
          <cell r="AB1042" t="str">
            <v>√</v>
          </cell>
          <cell r="AC1042" t="str">
            <v>√</v>
          </cell>
        </row>
        <row r="1042">
          <cell r="AE1042" t="str">
            <v>◇</v>
          </cell>
          <cell r="AF1042" t="str">
            <v>√</v>
          </cell>
          <cell r="AG1042" t="str">
            <v>√</v>
          </cell>
          <cell r="AH1042" t="str">
            <v>√</v>
          </cell>
          <cell r="AI1042" t="str">
            <v>√</v>
          </cell>
        </row>
        <row r="1043">
          <cell r="E1043" t="str">
            <v>加班</v>
          </cell>
        </row>
        <row r="1044">
          <cell r="B1044">
            <v>960</v>
          </cell>
          <cell r="C1044" t="str">
            <v>VAN CHHORVY</v>
          </cell>
          <cell r="D1044">
            <v>44341</v>
          </cell>
          <cell r="E1044" t="str">
            <v>上午</v>
          </cell>
          <cell r="F1044" t="str">
            <v>√</v>
          </cell>
          <cell r="G1044" t="str">
            <v>√</v>
          </cell>
          <cell r="H1044" t="str">
            <v>√</v>
          </cell>
        </row>
        <row r="1044">
          <cell r="J1044" t="str">
            <v>√</v>
          </cell>
          <cell r="K1044" t="str">
            <v>√</v>
          </cell>
          <cell r="L1044" t="str">
            <v>√</v>
          </cell>
          <cell r="M1044" t="str">
            <v>√</v>
          </cell>
          <cell r="N1044" t="str">
            <v>√</v>
          </cell>
          <cell r="O1044" t="str">
            <v>√</v>
          </cell>
        </row>
        <row r="1044">
          <cell r="Q1044" t="str">
            <v>√</v>
          </cell>
          <cell r="R1044" t="str">
            <v>√</v>
          </cell>
          <cell r="S1044" t="str">
            <v>√</v>
          </cell>
          <cell r="T1044" t="str">
            <v>√</v>
          </cell>
          <cell r="U1044" t="str">
            <v>√</v>
          </cell>
          <cell r="V1044" t="str">
            <v>◇</v>
          </cell>
        </row>
        <row r="1044">
          <cell r="X1044" t="str">
            <v>◇</v>
          </cell>
          <cell r="Y1044" t="str">
            <v>√</v>
          </cell>
          <cell r="Z1044" t="str">
            <v>√</v>
          </cell>
          <cell r="AA1044" t="str">
            <v>√</v>
          </cell>
          <cell r="AB1044" t="str">
            <v>√</v>
          </cell>
          <cell r="AC1044" t="str">
            <v>√</v>
          </cell>
        </row>
        <row r="1044">
          <cell r="AE1044" t="str">
            <v>◇</v>
          </cell>
          <cell r="AF1044" t="str">
            <v>√</v>
          </cell>
          <cell r="AG1044" t="str">
            <v>√</v>
          </cell>
          <cell r="AH1044" t="str">
            <v>×</v>
          </cell>
          <cell r="AI1044" t="str">
            <v>√</v>
          </cell>
        </row>
        <row r="1044">
          <cell r="AK1044">
            <v>21</v>
          </cell>
          <cell r="AL1044">
            <v>0</v>
          </cell>
          <cell r="AM1044">
            <v>0.5</v>
          </cell>
          <cell r="AN1044">
            <v>0</v>
          </cell>
          <cell r="AO1044">
            <v>3</v>
          </cell>
        </row>
        <row r="1045">
          <cell r="E1045" t="str">
            <v>下午</v>
          </cell>
          <cell r="F1045" t="str">
            <v>Δ</v>
          </cell>
          <cell r="G1045" t="str">
            <v>√</v>
          </cell>
          <cell r="H1045" t="str">
            <v>√</v>
          </cell>
        </row>
        <row r="1045">
          <cell r="J1045" t="str">
            <v>√</v>
          </cell>
          <cell r="K1045" t="str">
            <v>√</v>
          </cell>
          <cell r="L1045" t="str">
            <v>√</v>
          </cell>
          <cell r="M1045" t="str">
            <v>√</v>
          </cell>
          <cell r="N1045" t="str">
            <v>√</v>
          </cell>
          <cell r="O1045" t="str">
            <v>√</v>
          </cell>
        </row>
        <row r="1045">
          <cell r="Q1045" t="str">
            <v>√</v>
          </cell>
          <cell r="R1045" t="str">
            <v>√</v>
          </cell>
          <cell r="S1045" t="str">
            <v>×</v>
          </cell>
          <cell r="T1045" t="str">
            <v>√</v>
          </cell>
          <cell r="U1045" t="str">
            <v>√</v>
          </cell>
          <cell r="V1045" t="str">
            <v>◇</v>
          </cell>
        </row>
        <row r="1045">
          <cell r="X1045" t="str">
            <v>◇</v>
          </cell>
          <cell r="Y1045" t="str">
            <v>√</v>
          </cell>
          <cell r="Z1045" t="str">
            <v>√</v>
          </cell>
          <cell r="AA1045" t="str">
            <v>√</v>
          </cell>
          <cell r="AB1045" t="str">
            <v>√</v>
          </cell>
          <cell r="AC1045" t="str">
            <v>√</v>
          </cell>
        </row>
        <row r="1045">
          <cell r="AE1045" t="str">
            <v>◇</v>
          </cell>
          <cell r="AF1045" t="str">
            <v>√</v>
          </cell>
          <cell r="AG1045" t="str">
            <v>√</v>
          </cell>
          <cell r="AH1045" t="str">
            <v>×</v>
          </cell>
          <cell r="AI1045" t="str">
            <v>√</v>
          </cell>
        </row>
        <row r="1046">
          <cell r="E1046" t="str">
            <v>加班</v>
          </cell>
        </row>
        <row r="1047">
          <cell r="B1047">
            <v>1039</v>
          </cell>
          <cell r="C1047" t="str">
            <v>YANN NORA</v>
          </cell>
          <cell r="D1047">
            <v>44410</v>
          </cell>
          <cell r="E1047" t="str">
            <v>上午</v>
          </cell>
          <cell r="F1047" t="str">
            <v>√</v>
          </cell>
          <cell r="G1047" t="str">
            <v>√</v>
          </cell>
          <cell r="H1047" t="str">
            <v>√</v>
          </cell>
        </row>
        <row r="1047">
          <cell r="J1047" t="str">
            <v>√</v>
          </cell>
          <cell r="K1047" t="str">
            <v>√</v>
          </cell>
          <cell r="L1047" t="str">
            <v>√</v>
          </cell>
          <cell r="M1047" t="str">
            <v>√</v>
          </cell>
          <cell r="N1047" t="str">
            <v>√</v>
          </cell>
          <cell r="O1047" t="str">
            <v>√</v>
          </cell>
        </row>
        <row r="1047">
          <cell r="Q1047" t="str">
            <v>√</v>
          </cell>
          <cell r="R1047" t="str">
            <v>√</v>
          </cell>
          <cell r="S1047" t="str">
            <v>√</v>
          </cell>
          <cell r="T1047" t="str">
            <v>√</v>
          </cell>
          <cell r="U1047" t="str">
            <v>√</v>
          </cell>
          <cell r="V1047" t="str">
            <v>√</v>
          </cell>
        </row>
        <row r="1047">
          <cell r="X1047" t="str">
            <v>◇</v>
          </cell>
          <cell r="Y1047" t="str">
            <v>√</v>
          </cell>
          <cell r="Z1047" t="str">
            <v>√</v>
          </cell>
          <cell r="AA1047" t="str">
            <v>√</v>
          </cell>
          <cell r="AB1047" t="str">
            <v>√</v>
          </cell>
          <cell r="AC1047" t="str">
            <v>√</v>
          </cell>
        </row>
        <row r="1047">
          <cell r="AE1047" t="str">
            <v>◇</v>
          </cell>
          <cell r="AF1047" t="str">
            <v>√</v>
          </cell>
          <cell r="AG1047" t="str">
            <v>√</v>
          </cell>
          <cell r="AH1047" t="str">
            <v>√</v>
          </cell>
          <cell r="AI1047" t="str">
            <v>√</v>
          </cell>
        </row>
        <row r="1047">
          <cell r="AK1047">
            <v>23.5</v>
          </cell>
          <cell r="AL1047">
            <v>0</v>
          </cell>
          <cell r="AM1047">
            <v>0.5</v>
          </cell>
          <cell r="AN1047">
            <v>0</v>
          </cell>
          <cell r="AO1047">
            <v>2</v>
          </cell>
        </row>
        <row r="1048">
          <cell r="E1048" t="str">
            <v>下午</v>
          </cell>
          <cell r="F1048" t="str">
            <v>√</v>
          </cell>
          <cell r="G1048" t="str">
            <v>√</v>
          </cell>
          <cell r="H1048" t="str">
            <v>√</v>
          </cell>
        </row>
        <row r="1048">
          <cell r="J1048" t="str">
            <v>√</v>
          </cell>
          <cell r="K1048" t="str">
            <v>√</v>
          </cell>
          <cell r="L1048" t="str">
            <v>√</v>
          </cell>
          <cell r="M1048" t="str">
            <v>√</v>
          </cell>
          <cell r="N1048" t="str">
            <v>√</v>
          </cell>
          <cell r="O1048" t="str">
            <v>√</v>
          </cell>
        </row>
        <row r="1048">
          <cell r="Q1048" t="str">
            <v>√</v>
          </cell>
          <cell r="R1048" t="str">
            <v>√</v>
          </cell>
          <cell r="S1048" t="str">
            <v>Δ</v>
          </cell>
          <cell r="T1048" t="str">
            <v>√</v>
          </cell>
          <cell r="U1048" t="str">
            <v>√</v>
          </cell>
          <cell r="V1048" t="str">
            <v>√</v>
          </cell>
        </row>
        <row r="1048">
          <cell r="X1048" t="str">
            <v>◇</v>
          </cell>
          <cell r="Y1048" t="str">
            <v>√</v>
          </cell>
          <cell r="Z1048" t="str">
            <v>√</v>
          </cell>
          <cell r="AA1048" t="str">
            <v>√</v>
          </cell>
          <cell r="AB1048" t="str">
            <v>√</v>
          </cell>
          <cell r="AC1048" t="str">
            <v>√</v>
          </cell>
        </row>
        <row r="1048">
          <cell r="AE1048" t="str">
            <v>◇</v>
          </cell>
          <cell r="AF1048" t="str">
            <v>√</v>
          </cell>
          <cell r="AG1048" t="str">
            <v>√</v>
          </cell>
          <cell r="AH1048" t="str">
            <v>√</v>
          </cell>
          <cell r="AI1048" t="str">
            <v>√</v>
          </cell>
        </row>
        <row r="1049">
          <cell r="E1049" t="str">
            <v>加班</v>
          </cell>
        </row>
        <row r="1050">
          <cell r="B1050">
            <v>1076</v>
          </cell>
          <cell r="C1050" t="str">
            <v>KAY SOKRTHEA</v>
          </cell>
          <cell r="D1050">
            <v>44418</v>
          </cell>
          <cell r="E1050" t="str">
            <v>上午</v>
          </cell>
          <cell r="F1050" t="str">
            <v>√</v>
          </cell>
          <cell r="G1050" t="str">
            <v>√</v>
          </cell>
          <cell r="H1050" t="str">
            <v>√</v>
          </cell>
        </row>
        <row r="1050">
          <cell r="J1050" t="str">
            <v>√</v>
          </cell>
          <cell r="K1050" t="str">
            <v>√</v>
          </cell>
          <cell r="L1050" t="str">
            <v>√</v>
          </cell>
          <cell r="M1050" t="str">
            <v>√</v>
          </cell>
          <cell r="N1050" t="str">
            <v>√</v>
          </cell>
          <cell r="O1050" t="str">
            <v>√</v>
          </cell>
        </row>
        <row r="1050">
          <cell r="Q1050" t="str">
            <v>√</v>
          </cell>
          <cell r="R1050" t="str">
            <v>√</v>
          </cell>
          <cell r="S1050" t="str">
            <v>√</v>
          </cell>
          <cell r="T1050" t="str">
            <v>√</v>
          </cell>
          <cell r="U1050" t="str">
            <v>√</v>
          </cell>
          <cell r="V1050" t="str">
            <v>◇</v>
          </cell>
        </row>
        <row r="1050">
          <cell r="X1050" t="str">
            <v>◇</v>
          </cell>
          <cell r="Y1050" t="str">
            <v>√</v>
          </cell>
          <cell r="Z1050" t="str">
            <v>√</v>
          </cell>
          <cell r="AA1050" t="str">
            <v>√</v>
          </cell>
          <cell r="AB1050" t="str">
            <v>√</v>
          </cell>
          <cell r="AC1050" t="str">
            <v>√</v>
          </cell>
        </row>
        <row r="1050">
          <cell r="AE1050" t="str">
            <v>◇</v>
          </cell>
          <cell r="AF1050" t="str">
            <v>√</v>
          </cell>
          <cell r="AG1050" t="str">
            <v>√</v>
          </cell>
          <cell r="AH1050" t="str">
            <v>√</v>
          </cell>
          <cell r="AI1050" t="str">
            <v>√</v>
          </cell>
        </row>
        <row r="1050">
          <cell r="AK1050">
            <v>23</v>
          </cell>
          <cell r="AL1050">
            <v>0</v>
          </cell>
          <cell r="AM1050">
            <v>0</v>
          </cell>
          <cell r="AN1050">
            <v>0</v>
          </cell>
          <cell r="AO1050">
            <v>3</v>
          </cell>
        </row>
        <row r="1051">
          <cell r="E1051" t="str">
            <v>下午</v>
          </cell>
          <cell r="F1051" t="str">
            <v>√</v>
          </cell>
          <cell r="G1051" t="str">
            <v>√</v>
          </cell>
          <cell r="H1051" t="str">
            <v>√</v>
          </cell>
        </row>
        <row r="1051">
          <cell r="J1051" t="str">
            <v>√</v>
          </cell>
          <cell r="K1051" t="str">
            <v>√</v>
          </cell>
          <cell r="L1051" t="str">
            <v>√</v>
          </cell>
          <cell r="M1051" t="str">
            <v>√</v>
          </cell>
          <cell r="N1051" t="str">
            <v>√</v>
          </cell>
          <cell r="O1051" t="str">
            <v>√</v>
          </cell>
        </row>
        <row r="1051">
          <cell r="Q1051" t="str">
            <v>√</v>
          </cell>
          <cell r="R1051" t="str">
            <v>√</v>
          </cell>
          <cell r="S1051" t="str">
            <v>√</v>
          </cell>
          <cell r="T1051" t="str">
            <v>√</v>
          </cell>
          <cell r="U1051" t="str">
            <v>√</v>
          </cell>
          <cell r="V1051" t="str">
            <v>◇</v>
          </cell>
        </row>
        <row r="1051">
          <cell r="X1051" t="str">
            <v>◇</v>
          </cell>
          <cell r="Y1051" t="str">
            <v>√</v>
          </cell>
          <cell r="Z1051" t="str">
            <v>√</v>
          </cell>
          <cell r="AA1051" t="str">
            <v>√</v>
          </cell>
          <cell r="AB1051" t="str">
            <v>√</v>
          </cell>
          <cell r="AC1051" t="str">
            <v>√</v>
          </cell>
        </row>
        <row r="1051">
          <cell r="AE1051" t="str">
            <v>◇</v>
          </cell>
          <cell r="AF1051" t="str">
            <v>√</v>
          </cell>
          <cell r="AG1051" t="str">
            <v>√</v>
          </cell>
          <cell r="AH1051" t="str">
            <v>√</v>
          </cell>
          <cell r="AI1051" t="str">
            <v>√</v>
          </cell>
        </row>
        <row r="1052">
          <cell r="E1052" t="str">
            <v>加班</v>
          </cell>
        </row>
        <row r="1053">
          <cell r="B1053">
            <v>1087</v>
          </cell>
          <cell r="C1053" t="str">
            <v>MOEUNG SARY</v>
          </cell>
          <cell r="D1053">
            <v>44418</v>
          </cell>
          <cell r="E1053" t="str">
            <v>上午</v>
          </cell>
          <cell r="F1053" t="str">
            <v>√</v>
          </cell>
          <cell r="G1053" t="str">
            <v>√</v>
          </cell>
          <cell r="H1053" t="str">
            <v>√</v>
          </cell>
        </row>
        <row r="1053">
          <cell r="J1053" t="str">
            <v>√</v>
          </cell>
          <cell r="K1053" t="str">
            <v>√</v>
          </cell>
          <cell r="L1053" t="str">
            <v>√</v>
          </cell>
          <cell r="M1053" t="str">
            <v>√</v>
          </cell>
          <cell r="N1053" t="str">
            <v>√</v>
          </cell>
          <cell r="O1053" t="str">
            <v>√</v>
          </cell>
        </row>
        <row r="1053">
          <cell r="Q1053" t="str">
            <v>√</v>
          </cell>
          <cell r="R1053" t="str">
            <v>√</v>
          </cell>
          <cell r="S1053" t="str">
            <v>√</v>
          </cell>
          <cell r="T1053" t="str">
            <v>√</v>
          </cell>
          <cell r="U1053" t="str">
            <v>√</v>
          </cell>
          <cell r="V1053" t="str">
            <v>◇</v>
          </cell>
        </row>
        <row r="1053">
          <cell r="X1053" t="str">
            <v>◇</v>
          </cell>
          <cell r="Y1053" t="str">
            <v>√</v>
          </cell>
          <cell r="Z1053" t="str">
            <v>√</v>
          </cell>
          <cell r="AA1053" t="str">
            <v>√</v>
          </cell>
          <cell r="AB1053" t="str">
            <v>√</v>
          </cell>
          <cell r="AC1053" t="str">
            <v>√</v>
          </cell>
        </row>
        <row r="1053">
          <cell r="AE1053" t="str">
            <v>◇</v>
          </cell>
          <cell r="AF1053" t="str">
            <v>√</v>
          </cell>
          <cell r="AG1053" t="str">
            <v>√</v>
          </cell>
          <cell r="AH1053" t="str">
            <v>√</v>
          </cell>
          <cell r="AI1053" t="str">
            <v>√</v>
          </cell>
        </row>
        <row r="1053">
          <cell r="AK1053">
            <v>23</v>
          </cell>
          <cell r="AL1053">
            <v>0</v>
          </cell>
          <cell r="AM1053">
            <v>0</v>
          </cell>
          <cell r="AN1053">
            <v>0</v>
          </cell>
          <cell r="AO1053">
            <v>3</v>
          </cell>
        </row>
        <row r="1054">
          <cell r="E1054" t="str">
            <v>下午</v>
          </cell>
          <cell r="F1054" t="str">
            <v>√</v>
          </cell>
          <cell r="G1054" t="str">
            <v>√</v>
          </cell>
          <cell r="H1054" t="str">
            <v>√</v>
          </cell>
        </row>
        <row r="1054">
          <cell r="J1054" t="str">
            <v>√</v>
          </cell>
          <cell r="K1054" t="str">
            <v>√</v>
          </cell>
          <cell r="L1054" t="str">
            <v>√</v>
          </cell>
          <cell r="M1054" t="str">
            <v>√</v>
          </cell>
          <cell r="N1054" t="str">
            <v>√</v>
          </cell>
          <cell r="O1054" t="str">
            <v>√</v>
          </cell>
        </row>
        <row r="1054">
          <cell r="Q1054" t="str">
            <v>√</v>
          </cell>
          <cell r="R1054" t="str">
            <v>√</v>
          </cell>
          <cell r="S1054" t="str">
            <v>√</v>
          </cell>
          <cell r="T1054" t="str">
            <v>√</v>
          </cell>
          <cell r="U1054" t="str">
            <v>√</v>
          </cell>
          <cell r="V1054" t="str">
            <v>◇</v>
          </cell>
        </row>
        <row r="1054">
          <cell r="X1054" t="str">
            <v>◇</v>
          </cell>
          <cell r="Y1054" t="str">
            <v>√</v>
          </cell>
          <cell r="Z1054" t="str">
            <v>√</v>
          </cell>
          <cell r="AA1054" t="str">
            <v>√</v>
          </cell>
          <cell r="AB1054" t="str">
            <v>√</v>
          </cell>
          <cell r="AC1054" t="str">
            <v>√</v>
          </cell>
        </row>
        <row r="1054">
          <cell r="AE1054" t="str">
            <v>◇</v>
          </cell>
          <cell r="AF1054" t="str">
            <v>√</v>
          </cell>
          <cell r="AG1054" t="str">
            <v>√</v>
          </cell>
          <cell r="AH1054" t="str">
            <v>√</v>
          </cell>
          <cell r="AI1054" t="str">
            <v>√</v>
          </cell>
        </row>
        <row r="1055">
          <cell r="E1055" t="str">
            <v>加班</v>
          </cell>
        </row>
        <row r="1056">
          <cell r="B1056">
            <v>1163</v>
          </cell>
          <cell r="C1056" t="str">
            <v>YAN SREYPOV</v>
          </cell>
          <cell r="D1056">
            <v>44424</v>
          </cell>
          <cell r="E1056" t="str">
            <v>上午</v>
          </cell>
          <cell r="F1056" t="str">
            <v>√</v>
          </cell>
          <cell r="G1056" t="str">
            <v>√</v>
          </cell>
          <cell r="H1056" t="str">
            <v>Δ</v>
          </cell>
        </row>
        <row r="1056">
          <cell r="J1056" t="str">
            <v>√</v>
          </cell>
          <cell r="K1056" t="str">
            <v>√</v>
          </cell>
          <cell r="L1056" t="str">
            <v>√</v>
          </cell>
          <cell r="M1056" t="str">
            <v>√</v>
          </cell>
          <cell r="N1056" t="str">
            <v>√</v>
          </cell>
          <cell r="O1056" t="str">
            <v>Δ</v>
          </cell>
        </row>
        <row r="1056">
          <cell r="Q1056" t="str">
            <v>√</v>
          </cell>
          <cell r="R1056" t="str">
            <v>√</v>
          </cell>
          <cell r="S1056" t="str">
            <v>√</v>
          </cell>
          <cell r="T1056" t="str">
            <v>√</v>
          </cell>
          <cell r="U1056" t="str">
            <v>√</v>
          </cell>
          <cell r="V1056" t="str">
            <v>◇</v>
          </cell>
        </row>
        <row r="1056">
          <cell r="X1056" t="str">
            <v>◇</v>
          </cell>
          <cell r="Y1056" t="str">
            <v>√</v>
          </cell>
          <cell r="Z1056" t="str">
            <v>√</v>
          </cell>
          <cell r="AA1056" t="str">
            <v>√</v>
          </cell>
          <cell r="AB1056" t="str">
            <v>√</v>
          </cell>
          <cell r="AC1056" t="str">
            <v>√</v>
          </cell>
        </row>
        <row r="1056">
          <cell r="AE1056" t="str">
            <v>◇</v>
          </cell>
          <cell r="AF1056" t="str">
            <v>√</v>
          </cell>
          <cell r="AG1056" t="str">
            <v>√</v>
          </cell>
          <cell r="AH1056" t="str">
            <v>√</v>
          </cell>
          <cell r="AI1056" t="str">
            <v>√</v>
          </cell>
        </row>
        <row r="1056">
          <cell r="AK1056">
            <v>20.375</v>
          </cell>
          <cell r="AL1056">
            <v>0</v>
          </cell>
          <cell r="AM1056">
            <v>2.625</v>
          </cell>
          <cell r="AN1056">
            <v>0</v>
          </cell>
          <cell r="AO1056">
            <v>3</v>
          </cell>
        </row>
        <row r="1057">
          <cell r="E1057" t="str">
            <v>下午</v>
          </cell>
        </row>
        <row r="1057">
          <cell r="G1057" t="str">
            <v>√</v>
          </cell>
          <cell r="H1057" t="str">
            <v>Δ</v>
          </cell>
        </row>
        <row r="1057">
          <cell r="J1057" t="str">
            <v>√</v>
          </cell>
          <cell r="K1057" t="str">
            <v>√</v>
          </cell>
          <cell r="L1057" t="str">
            <v>√</v>
          </cell>
          <cell r="M1057" t="str">
            <v>√</v>
          </cell>
          <cell r="N1057" t="str">
            <v>√</v>
          </cell>
          <cell r="O1057" t="str">
            <v>Δ</v>
          </cell>
        </row>
        <row r="1057">
          <cell r="Q1057" t="str">
            <v>√</v>
          </cell>
          <cell r="R1057" t="str">
            <v>√</v>
          </cell>
          <cell r="S1057" t="str">
            <v>√</v>
          </cell>
          <cell r="T1057" t="str">
            <v>√</v>
          </cell>
          <cell r="U1057" t="str">
            <v>√</v>
          </cell>
          <cell r="V1057" t="str">
            <v>◇</v>
          </cell>
        </row>
        <row r="1057">
          <cell r="X1057" t="str">
            <v>◇</v>
          </cell>
          <cell r="Y1057" t="str">
            <v>Δ</v>
          </cell>
          <cell r="Z1057" t="str">
            <v>√</v>
          </cell>
          <cell r="AA1057" t="str">
            <v>√</v>
          </cell>
          <cell r="AB1057" t="str">
            <v>√</v>
          </cell>
          <cell r="AC1057" t="str">
            <v>√</v>
          </cell>
        </row>
        <row r="1057">
          <cell r="AE1057" t="str">
            <v>◇</v>
          </cell>
          <cell r="AF1057" t="str">
            <v>√</v>
          </cell>
          <cell r="AG1057" t="str">
            <v>√</v>
          </cell>
          <cell r="AH1057" t="str">
            <v>√</v>
          </cell>
          <cell r="AI1057" t="str">
            <v>√</v>
          </cell>
        </row>
        <row r="1058">
          <cell r="E1058" t="str">
            <v>加班</v>
          </cell>
        </row>
        <row r="1059">
          <cell r="B1059">
            <v>1164</v>
          </cell>
          <cell r="C1059" t="str">
            <v>SOM BOROEUN</v>
          </cell>
          <cell r="D1059">
            <v>44425</v>
          </cell>
          <cell r="E1059" t="str">
            <v>上午</v>
          </cell>
          <cell r="F1059" t="str">
            <v>Δ</v>
          </cell>
          <cell r="G1059" t="str">
            <v>√</v>
          </cell>
          <cell r="H1059" t="str">
            <v>√</v>
          </cell>
        </row>
        <row r="1059">
          <cell r="J1059" t="str">
            <v>√</v>
          </cell>
          <cell r="K1059" t="str">
            <v>√</v>
          </cell>
          <cell r="L1059" t="str">
            <v>√</v>
          </cell>
          <cell r="M1059" t="str">
            <v>√</v>
          </cell>
          <cell r="N1059" t="str">
            <v>√</v>
          </cell>
          <cell r="O1059" t="str">
            <v>√</v>
          </cell>
        </row>
        <row r="1059">
          <cell r="Q1059" t="str">
            <v>√</v>
          </cell>
          <cell r="R1059" t="str">
            <v>√</v>
          </cell>
          <cell r="S1059" t="str">
            <v>√</v>
          </cell>
          <cell r="T1059" t="str">
            <v>√</v>
          </cell>
          <cell r="U1059" t="str">
            <v>√</v>
          </cell>
          <cell r="V1059" t="str">
            <v>◇</v>
          </cell>
        </row>
        <row r="1059">
          <cell r="X1059" t="str">
            <v>◇</v>
          </cell>
          <cell r="Y1059" t="str">
            <v>√</v>
          </cell>
          <cell r="Z1059" t="str">
            <v>√</v>
          </cell>
          <cell r="AA1059" t="str">
            <v>√</v>
          </cell>
          <cell r="AB1059" t="str">
            <v>√</v>
          </cell>
          <cell r="AC1059" t="str">
            <v>√</v>
          </cell>
        </row>
        <row r="1059">
          <cell r="AE1059" t="str">
            <v>◇</v>
          </cell>
          <cell r="AF1059" t="str">
            <v>√</v>
          </cell>
          <cell r="AG1059" t="str">
            <v>√</v>
          </cell>
          <cell r="AH1059" t="str">
            <v>√</v>
          </cell>
          <cell r="AI1059" t="str">
            <v>√</v>
          </cell>
        </row>
        <row r="1059">
          <cell r="AK1059">
            <v>22</v>
          </cell>
          <cell r="AL1059">
            <v>0</v>
          </cell>
          <cell r="AM1059">
            <v>1</v>
          </cell>
          <cell r="AN1059">
            <v>0</v>
          </cell>
          <cell r="AO1059">
            <v>3</v>
          </cell>
        </row>
        <row r="1060">
          <cell r="E1060" t="str">
            <v>下午</v>
          </cell>
          <cell r="F1060" t="str">
            <v>Δ</v>
          </cell>
          <cell r="G1060" t="str">
            <v>√</v>
          </cell>
          <cell r="H1060" t="str">
            <v>√</v>
          </cell>
        </row>
        <row r="1060">
          <cell r="J1060" t="str">
            <v>√</v>
          </cell>
          <cell r="K1060" t="str">
            <v>√</v>
          </cell>
          <cell r="L1060" t="str">
            <v>√</v>
          </cell>
          <cell r="M1060" t="str">
            <v>√</v>
          </cell>
          <cell r="N1060" t="str">
            <v>√</v>
          </cell>
          <cell r="O1060" t="str">
            <v>√</v>
          </cell>
        </row>
        <row r="1060">
          <cell r="Q1060" t="str">
            <v>√</v>
          </cell>
          <cell r="R1060" t="str">
            <v>√</v>
          </cell>
          <cell r="S1060" t="str">
            <v>√</v>
          </cell>
          <cell r="T1060" t="str">
            <v>√</v>
          </cell>
          <cell r="U1060" t="str">
            <v>√</v>
          </cell>
          <cell r="V1060" t="str">
            <v>◇</v>
          </cell>
        </row>
        <row r="1060">
          <cell r="X1060" t="str">
            <v>◇</v>
          </cell>
          <cell r="Y1060" t="str">
            <v>√</v>
          </cell>
          <cell r="Z1060" t="str">
            <v>√</v>
          </cell>
          <cell r="AA1060" t="str">
            <v>√</v>
          </cell>
          <cell r="AB1060" t="str">
            <v>√</v>
          </cell>
          <cell r="AC1060" t="str">
            <v>√</v>
          </cell>
        </row>
        <row r="1060">
          <cell r="AE1060" t="str">
            <v>◇</v>
          </cell>
          <cell r="AF1060" t="str">
            <v>√</v>
          </cell>
          <cell r="AG1060" t="str">
            <v>√</v>
          </cell>
          <cell r="AH1060" t="str">
            <v>√</v>
          </cell>
          <cell r="AI1060" t="str">
            <v>√</v>
          </cell>
        </row>
        <row r="1061">
          <cell r="E1061" t="str">
            <v>加班</v>
          </cell>
        </row>
        <row r="1062">
          <cell r="B1062">
            <v>1206</v>
          </cell>
          <cell r="C1062" t="str">
            <v>CHOEM VANRY</v>
          </cell>
          <cell r="D1062">
            <v>44453</v>
          </cell>
          <cell r="E1062" t="str">
            <v>上午</v>
          </cell>
          <cell r="F1062" t="str">
            <v>√</v>
          </cell>
          <cell r="G1062" t="str">
            <v>√</v>
          </cell>
          <cell r="H1062" t="str">
            <v>√</v>
          </cell>
        </row>
        <row r="1062">
          <cell r="J1062" t="str">
            <v>√</v>
          </cell>
          <cell r="K1062" t="str">
            <v>√</v>
          </cell>
          <cell r="L1062" t="str">
            <v>√</v>
          </cell>
          <cell r="M1062" t="str">
            <v>√</v>
          </cell>
          <cell r="N1062" t="str">
            <v>√</v>
          </cell>
          <cell r="O1062" t="str">
            <v>√</v>
          </cell>
        </row>
        <row r="1062">
          <cell r="Q1062" t="str">
            <v>√</v>
          </cell>
          <cell r="R1062" t="str">
            <v>√</v>
          </cell>
          <cell r="S1062" t="str">
            <v>√</v>
          </cell>
          <cell r="T1062" t="str">
            <v>√</v>
          </cell>
          <cell r="U1062" t="str">
            <v>√</v>
          </cell>
          <cell r="V1062" t="str">
            <v>◇</v>
          </cell>
        </row>
        <row r="1062">
          <cell r="X1062" t="str">
            <v>◇</v>
          </cell>
          <cell r="Y1062" t="str">
            <v>√</v>
          </cell>
          <cell r="Z1062" t="str">
            <v>√</v>
          </cell>
          <cell r="AA1062" t="str">
            <v>√</v>
          </cell>
          <cell r="AB1062" t="str">
            <v>√</v>
          </cell>
          <cell r="AC1062" t="str">
            <v>√</v>
          </cell>
        </row>
        <row r="1062">
          <cell r="AE1062" t="str">
            <v>◇</v>
          </cell>
          <cell r="AF1062" t="str">
            <v>√</v>
          </cell>
          <cell r="AG1062" t="str">
            <v>√</v>
          </cell>
          <cell r="AH1062" t="str">
            <v>√</v>
          </cell>
          <cell r="AI1062" t="str">
            <v>√</v>
          </cell>
        </row>
        <row r="1062">
          <cell r="AK1062">
            <v>23</v>
          </cell>
          <cell r="AL1062">
            <v>0</v>
          </cell>
          <cell r="AM1062">
            <v>0</v>
          </cell>
          <cell r="AN1062">
            <v>0</v>
          </cell>
          <cell r="AO1062">
            <v>3</v>
          </cell>
        </row>
        <row r="1063">
          <cell r="E1063" t="str">
            <v>下午</v>
          </cell>
          <cell r="F1063" t="str">
            <v>√</v>
          </cell>
          <cell r="G1063" t="str">
            <v>√</v>
          </cell>
          <cell r="H1063" t="str">
            <v>√</v>
          </cell>
        </row>
        <row r="1063">
          <cell r="J1063" t="str">
            <v>√</v>
          </cell>
          <cell r="K1063" t="str">
            <v>√</v>
          </cell>
          <cell r="L1063" t="str">
            <v>√</v>
          </cell>
          <cell r="M1063" t="str">
            <v>√</v>
          </cell>
          <cell r="N1063" t="str">
            <v>√</v>
          </cell>
          <cell r="O1063" t="str">
            <v>√</v>
          </cell>
        </row>
        <row r="1063">
          <cell r="Q1063" t="str">
            <v>√</v>
          </cell>
          <cell r="R1063" t="str">
            <v>√</v>
          </cell>
          <cell r="S1063" t="str">
            <v>√</v>
          </cell>
          <cell r="T1063" t="str">
            <v>√</v>
          </cell>
          <cell r="U1063" t="str">
            <v>√</v>
          </cell>
          <cell r="V1063" t="str">
            <v>◇</v>
          </cell>
        </row>
        <row r="1063">
          <cell r="X1063" t="str">
            <v>◇</v>
          </cell>
          <cell r="Y1063" t="str">
            <v>√</v>
          </cell>
          <cell r="Z1063" t="str">
            <v>√</v>
          </cell>
          <cell r="AA1063" t="str">
            <v>√</v>
          </cell>
          <cell r="AB1063" t="str">
            <v>√</v>
          </cell>
          <cell r="AC1063" t="str">
            <v>√</v>
          </cell>
        </row>
        <row r="1063">
          <cell r="AE1063" t="str">
            <v>◇</v>
          </cell>
          <cell r="AF1063" t="str">
            <v>√</v>
          </cell>
          <cell r="AG1063" t="str">
            <v>√</v>
          </cell>
          <cell r="AH1063" t="str">
            <v>√</v>
          </cell>
          <cell r="AI1063" t="str">
            <v>√</v>
          </cell>
        </row>
        <row r="1064">
          <cell r="E1064" t="str">
            <v>加班</v>
          </cell>
        </row>
        <row r="1065">
          <cell r="B1065">
            <v>1224</v>
          </cell>
          <cell r="C1065" t="str">
            <v>SUOS RA</v>
          </cell>
          <cell r="D1065">
            <v>44477</v>
          </cell>
          <cell r="E1065" t="str">
            <v>上午</v>
          </cell>
          <cell r="F1065" t="str">
            <v>√</v>
          </cell>
          <cell r="G1065" t="str">
            <v>√</v>
          </cell>
          <cell r="H1065" t="str">
            <v>√</v>
          </cell>
        </row>
        <row r="1065">
          <cell r="J1065" t="str">
            <v>√</v>
          </cell>
          <cell r="K1065" t="str">
            <v>√</v>
          </cell>
          <cell r="L1065" t="str">
            <v>√</v>
          </cell>
          <cell r="M1065" t="str">
            <v>√</v>
          </cell>
          <cell r="N1065" t="str">
            <v>√</v>
          </cell>
          <cell r="O1065" t="str">
            <v>√</v>
          </cell>
        </row>
        <row r="1065">
          <cell r="Q1065" t="str">
            <v>√</v>
          </cell>
          <cell r="R1065" t="str">
            <v>√</v>
          </cell>
          <cell r="S1065" t="str">
            <v>√</v>
          </cell>
          <cell r="T1065" t="str">
            <v>√</v>
          </cell>
          <cell r="U1065" t="str">
            <v>√</v>
          </cell>
          <cell r="V1065" t="str">
            <v>◇</v>
          </cell>
        </row>
        <row r="1065">
          <cell r="X1065" t="str">
            <v>◇</v>
          </cell>
          <cell r="Y1065" t="str">
            <v>√</v>
          </cell>
          <cell r="Z1065" t="str">
            <v>√</v>
          </cell>
          <cell r="AA1065" t="str">
            <v>√</v>
          </cell>
          <cell r="AB1065" t="str">
            <v>√</v>
          </cell>
          <cell r="AC1065" t="str">
            <v>√</v>
          </cell>
        </row>
        <row r="1065">
          <cell r="AE1065" t="str">
            <v>◇</v>
          </cell>
          <cell r="AF1065" t="str">
            <v>√</v>
          </cell>
          <cell r="AG1065" t="str">
            <v>√</v>
          </cell>
          <cell r="AH1065" t="str">
            <v>√</v>
          </cell>
          <cell r="AI1065" t="str">
            <v>√</v>
          </cell>
        </row>
        <row r="1065">
          <cell r="AK1065">
            <v>23</v>
          </cell>
          <cell r="AL1065">
            <v>0</v>
          </cell>
          <cell r="AM1065">
            <v>0</v>
          </cell>
          <cell r="AN1065">
            <v>0</v>
          </cell>
          <cell r="AO1065">
            <v>3</v>
          </cell>
        </row>
        <row r="1066">
          <cell r="E1066" t="str">
            <v>下午</v>
          </cell>
          <cell r="F1066" t="str">
            <v>√</v>
          </cell>
          <cell r="G1066" t="str">
            <v>√</v>
          </cell>
          <cell r="H1066" t="str">
            <v>√</v>
          </cell>
        </row>
        <row r="1066">
          <cell r="J1066" t="str">
            <v>√</v>
          </cell>
          <cell r="K1066" t="str">
            <v>√</v>
          </cell>
          <cell r="L1066" t="str">
            <v>√</v>
          </cell>
          <cell r="M1066" t="str">
            <v>√</v>
          </cell>
          <cell r="N1066" t="str">
            <v>√</v>
          </cell>
          <cell r="O1066" t="str">
            <v>√</v>
          </cell>
        </row>
        <row r="1066">
          <cell r="Q1066" t="str">
            <v>√</v>
          </cell>
          <cell r="R1066" t="str">
            <v>√</v>
          </cell>
          <cell r="S1066" t="str">
            <v>√</v>
          </cell>
          <cell r="T1066" t="str">
            <v>√</v>
          </cell>
          <cell r="U1066" t="str">
            <v>√</v>
          </cell>
          <cell r="V1066" t="str">
            <v>◇</v>
          </cell>
        </row>
        <row r="1066">
          <cell r="X1066" t="str">
            <v>◇</v>
          </cell>
          <cell r="Y1066" t="str">
            <v>√</v>
          </cell>
          <cell r="Z1066" t="str">
            <v>√</v>
          </cell>
          <cell r="AA1066" t="str">
            <v>√</v>
          </cell>
          <cell r="AB1066" t="str">
            <v>√</v>
          </cell>
          <cell r="AC1066" t="str">
            <v>√</v>
          </cell>
        </row>
        <row r="1066">
          <cell r="AE1066" t="str">
            <v>◇</v>
          </cell>
          <cell r="AF1066" t="str">
            <v>√</v>
          </cell>
          <cell r="AG1066" t="str">
            <v>√</v>
          </cell>
          <cell r="AH1066" t="str">
            <v>√</v>
          </cell>
          <cell r="AI1066" t="str">
            <v>√</v>
          </cell>
        </row>
        <row r="1067">
          <cell r="E1067" t="str">
            <v>加班</v>
          </cell>
        </row>
        <row r="1068">
          <cell r="B1068">
            <v>1227</v>
          </cell>
          <cell r="C1068" t="str">
            <v>PHATH SINAT</v>
          </cell>
          <cell r="D1068">
            <v>44480</v>
          </cell>
          <cell r="E1068" t="str">
            <v>上午</v>
          </cell>
          <cell r="F1068" t="str">
            <v>√</v>
          </cell>
          <cell r="G1068" t="str">
            <v>√</v>
          </cell>
          <cell r="H1068" t="str">
            <v>√</v>
          </cell>
        </row>
        <row r="1068">
          <cell r="J1068" t="str">
            <v>√</v>
          </cell>
          <cell r="K1068" t="str">
            <v>√</v>
          </cell>
          <cell r="L1068" t="str">
            <v>√</v>
          </cell>
          <cell r="M1068" t="str">
            <v>√</v>
          </cell>
          <cell r="N1068" t="str">
            <v>√</v>
          </cell>
          <cell r="O1068" t="str">
            <v>√</v>
          </cell>
        </row>
        <row r="1068">
          <cell r="Q1068" t="str">
            <v>√</v>
          </cell>
          <cell r="R1068" t="str">
            <v>√</v>
          </cell>
          <cell r="S1068" t="str">
            <v>√</v>
          </cell>
          <cell r="T1068" t="str">
            <v>√</v>
          </cell>
          <cell r="U1068" t="str">
            <v>√</v>
          </cell>
          <cell r="V1068" t="str">
            <v>√</v>
          </cell>
        </row>
        <row r="1068">
          <cell r="X1068" t="str">
            <v>◇</v>
          </cell>
          <cell r="Y1068" t="str">
            <v>√</v>
          </cell>
          <cell r="Z1068" t="str">
            <v>√</v>
          </cell>
          <cell r="AA1068" t="str">
            <v>√</v>
          </cell>
          <cell r="AB1068" t="str">
            <v>√</v>
          </cell>
          <cell r="AC1068" t="str">
            <v>√</v>
          </cell>
        </row>
        <row r="1068">
          <cell r="AE1068" t="str">
            <v>◇</v>
          </cell>
          <cell r="AF1068" t="str">
            <v>√</v>
          </cell>
          <cell r="AG1068" t="str">
            <v>√</v>
          </cell>
          <cell r="AH1068" t="str">
            <v>√</v>
          </cell>
          <cell r="AI1068" t="str">
            <v>√</v>
          </cell>
        </row>
        <row r="1068">
          <cell r="AK1068">
            <v>23.5</v>
          </cell>
          <cell r="AL1068">
            <v>0</v>
          </cell>
          <cell r="AM1068">
            <v>0</v>
          </cell>
          <cell r="AN1068">
            <v>0</v>
          </cell>
          <cell r="AO1068">
            <v>2</v>
          </cell>
        </row>
        <row r="1069">
          <cell r="E1069" t="str">
            <v>下午</v>
          </cell>
          <cell r="F1069" t="str">
            <v>√</v>
          </cell>
          <cell r="G1069" t="str">
            <v>√</v>
          </cell>
          <cell r="H1069" t="str">
            <v>√</v>
          </cell>
        </row>
        <row r="1069">
          <cell r="J1069" t="str">
            <v>√</v>
          </cell>
          <cell r="K1069" t="str">
            <v>√</v>
          </cell>
          <cell r="L1069" t="str">
            <v>√</v>
          </cell>
          <cell r="M1069" t="str">
            <v>√</v>
          </cell>
          <cell r="N1069" t="str">
            <v>√</v>
          </cell>
          <cell r="O1069" t="str">
            <v>√</v>
          </cell>
        </row>
        <row r="1069">
          <cell r="Q1069" t="str">
            <v>×</v>
          </cell>
          <cell r="R1069" t="str">
            <v>√</v>
          </cell>
          <cell r="S1069" t="str">
            <v>√</v>
          </cell>
          <cell r="T1069" t="str">
            <v>√</v>
          </cell>
          <cell r="U1069" t="str">
            <v>√</v>
          </cell>
          <cell r="V1069" t="str">
            <v>√</v>
          </cell>
        </row>
        <row r="1069">
          <cell r="X1069" t="str">
            <v>◇</v>
          </cell>
          <cell r="Y1069" t="str">
            <v>√</v>
          </cell>
          <cell r="Z1069" t="str">
            <v>√</v>
          </cell>
          <cell r="AA1069" t="str">
            <v>√</v>
          </cell>
          <cell r="AB1069" t="str">
            <v>√</v>
          </cell>
          <cell r="AC1069" t="str">
            <v>√</v>
          </cell>
        </row>
        <row r="1069">
          <cell r="AE1069" t="str">
            <v>◇</v>
          </cell>
          <cell r="AF1069" t="str">
            <v>√</v>
          </cell>
          <cell r="AG1069" t="str">
            <v>√</v>
          </cell>
          <cell r="AH1069" t="str">
            <v>√</v>
          </cell>
          <cell r="AI1069" t="str">
            <v>√</v>
          </cell>
        </row>
        <row r="1070">
          <cell r="E1070" t="str">
            <v>加班</v>
          </cell>
        </row>
        <row r="1071">
          <cell r="B1071">
            <v>1231</v>
          </cell>
          <cell r="C1071" t="str">
            <v>KOEUT CHANDARA</v>
          </cell>
          <cell r="D1071">
            <v>44482</v>
          </cell>
          <cell r="E1071" t="str">
            <v>上午</v>
          </cell>
          <cell r="F1071" t="str">
            <v>√</v>
          </cell>
          <cell r="G1071" t="str">
            <v>√</v>
          </cell>
          <cell r="H1071" t="str">
            <v>√</v>
          </cell>
        </row>
        <row r="1071">
          <cell r="J1071" t="str">
            <v>Δ</v>
          </cell>
          <cell r="K1071" t="str">
            <v>√</v>
          </cell>
          <cell r="L1071" t="str">
            <v>√</v>
          </cell>
          <cell r="M1071" t="str">
            <v>√</v>
          </cell>
          <cell r="N1071" t="str">
            <v>√</v>
          </cell>
          <cell r="O1071" t="str">
            <v>√</v>
          </cell>
        </row>
        <row r="1071">
          <cell r="Q1071" t="str">
            <v>√</v>
          </cell>
          <cell r="R1071" t="str">
            <v>√</v>
          </cell>
          <cell r="S1071" t="str">
            <v>√</v>
          </cell>
          <cell r="T1071" t="str">
            <v>√</v>
          </cell>
          <cell r="U1071" t="str">
            <v>√</v>
          </cell>
          <cell r="V1071" t="str">
            <v>◇</v>
          </cell>
        </row>
        <row r="1071">
          <cell r="X1071" t="str">
            <v>◇</v>
          </cell>
          <cell r="Y1071" t="str">
            <v>√</v>
          </cell>
          <cell r="Z1071" t="str">
            <v>×</v>
          </cell>
          <cell r="AA1071" t="str">
            <v>√</v>
          </cell>
          <cell r="AB1071" t="str">
            <v>√</v>
          </cell>
          <cell r="AC1071" t="str">
            <v>√</v>
          </cell>
        </row>
        <row r="1071">
          <cell r="AE1071" t="str">
            <v>◇</v>
          </cell>
          <cell r="AF1071" t="str">
            <v>√</v>
          </cell>
          <cell r="AG1071" t="str">
            <v>√</v>
          </cell>
          <cell r="AH1071" t="str">
            <v>√</v>
          </cell>
          <cell r="AI1071" t="str">
            <v>√</v>
          </cell>
        </row>
        <row r="1071">
          <cell r="AK1071">
            <v>21</v>
          </cell>
          <cell r="AL1071">
            <v>0</v>
          </cell>
          <cell r="AM1071">
            <v>1</v>
          </cell>
          <cell r="AN1071">
            <v>0</v>
          </cell>
          <cell r="AO1071">
            <v>3</v>
          </cell>
        </row>
        <row r="1072">
          <cell r="E1072" t="str">
            <v>下午</v>
          </cell>
          <cell r="F1072" t="str">
            <v>√</v>
          </cell>
          <cell r="G1072" t="str">
            <v>√</v>
          </cell>
          <cell r="H1072" t="str">
            <v>√</v>
          </cell>
        </row>
        <row r="1072">
          <cell r="J1072" t="str">
            <v>Δ</v>
          </cell>
          <cell r="K1072" t="str">
            <v>√</v>
          </cell>
          <cell r="L1072" t="str">
            <v>√</v>
          </cell>
          <cell r="M1072" t="str">
            <v>√</v>
          </cell>
          <cell r="N1072" t="str">
            <v>√</v>
          </cell>
          <cell r="O1072" t="str">
            <v>√</v>
          </cell>
        </row>
        <row r="1072">
          <cell r="Q1072" t="str">
            <v>√</v>
          </cell>
          <cell r="R1072" t="str">
            <v>√</v>
          </cell>
          <cell r="S1072" t="str">
            <v>√</v>
          </cell>
          <cell r="T1072" t="str">
            <v>√</v>
          </cell>
          <cell r="U1072" t="str">
            <v>√</v>
          </cell>
          <cell r="V1072" t="str">
            <v>◇</v>
          </cell>
        </row>
        <row r="1072">
          <cell r="X1072" t="str">
            <v>◇</v>
          </cell>
          <cell r="Y1072" t="str">
            <v>√</v>
          </cell>
          <cell r="Z1072" t="str">
            <v>×</v>
          </cell>
          <cell r="AA1072" t="str">
            <v>√</v>
          </cell>
          <cell r="AB1072" t="str">
            <v>√</v>
          </cell>
          <cell r="AC1072" t="str">
            <v>√</v>
          </cell>
        </row>
        <row r="1072">
          <cell r="AE1072" t="str">
            <v>◇</v>
          </cell>
          <cell r="AF1072" t="str">
            <v>√</v>
          </cell>
          <cell r="AG1072" t="str">
            <v>√</v>
          </cell>
          <cell r="AH1072" t="str">
            <v>√</v>
          </cell>
          <cell r="AI1072" t="str">
            <v>√</v>
          </cell>
        </row>
        <row r="1073">
          <cell r="E1073" t="str">
            <v>加班</v>
          </cell>
        </row>
        <row r="1074">
          <cell r="B1074">
            <v>1365</v>
          </cell>
          <cell r="C1074" t="str">
            <v>SUOS CHAN</v>
          </cell>
          <cell r="D1074">
            <v>44524</v>
          </cell>
          <cell r="E1074" t="str">
            <v>上午</v>
          </cell>
          <cell r="F1074" t="str">
            <v>√</v>
          </cell>
          <cell r="G1074" t="str">
            <v>√</v>
          </cell>
          <cell r="H1074" t="str">
            <v>√</v>
          </cell>
        </row>
        <row r="1074">
          <cell r="J1074" t="str">
            <v>√</v>
          </cell>
          <cell r="K1074" t="str">
            <v>√</v>
          </cell>
          <cell r="L1074" t="str">
            <v>√</v>
          </cell>
          <cell r="M1074" t="str">
            <v>√</v>
          </cell>
          <cell r="N1074" t="str">
            <v>√</v>
          </cell>
          <cell r="O1074" t="str">
            <v>√</v>
          </cell>
        </row>
        <row r="1074">
          <cell r="Q1074" t="str">
            <v>√</v>
          </cell>
          <cell r="R1074" t="str">
            <v>√</v>
          </cell>
          <cell r="S1074" t="str">
            <v>√</v>
          </cell>
          <cell r="T1074" t="str">
            <v>√</v>
          </cell>
          <cell r="U1074" t="str">
            <v>√</v>
          </cell>
          <cell r="V1074" t="str">
            <v>◇</v>
          </cell>
        </row>
        <row r="1074">
          <cell r="X1074" t="str">
            <v>◇</v>
          </cell>
          <cell r="Y1074" t="str">
            <v>√</v>
          </cell>
          <cell r="Z1074" t="str">
            <v>√</v>
          </cell>
          <cell r="AA1074" t="str">
            <v>√</v>
          </cell>
          <cell r="AB1074" t="str">
            <v>√</v>
          </cell>
          <cell r="AC1074" t="str">
            <v>√</v>
          </cell>
        </row>
        <row r="1074">
          <cell r="AE1074" t="str">
            <v>◇</v>
          </cell>
          <cell r="AF1074" t="str">
            <v>√</v>
          </cell>
          <cell r="AG1074" t="str">
            <v>√</v>
          </cell>
          <cell r="AH1074" t="str">
            <v>√</v>
          </cell>
          <cell r="AI1074" t="str">
            <v>√</v>
          </cell>
        </row>
        <row r="1074">
          <cell r="AK1074">
            <v>23</v>
          </cell>
          <cell r="AL1074">
            <v>0</v>
          </cell>
          <cell r="AM1074">
            <v>0</v>
          </cell>
          <cell r="AN1074">
            <v>0</v>
          </cell>
          <cell r="AO1074">
            <v>3</v>
          </cell>
        </row>
        <row r="1075">
          <cell r="E1075" t="str">
            <v>下午</v>
          </cell>
          <cell r="F1075" t="str">
            <v>√</v>
          </cell>
          <cell r="G1075" t="str">
            <v>√</v>
          </cell>
          <cell r="H1075" t="str">
            <v>√</v>
          </cell>
        </row>
        <row r="1075">
          <cell r="J1075" t="str">
            <v>√</v>
          </cell>
          <cell r="K1075" t="str">
            <v>√</v>
          </cell>
          <cell r="L1075" t="str">
            <v>√</v>
          </cell>
          <cell r="M1075" t="str">
            <v>√</v>
          </cell>
          <cell r="N1075" t="str">
            <v>√</v>
          </cell>
          <cell r="O1075" t="str">
            <v>√</v>
          </cell>
        </row>
        <row r="1075">
          <cell r="Q1075" t="str">
            <v>√</v>
          </cell>
          <cell r="R1075" t="str">
            <v>√</v>
          </cell>
          <cell r="S1075" t="str">
            <v>√</v>
          </cell>
          <cell r="T1075" t="str">
            <v>√</v>
          </cell>
          <cell r="U1075" t="str">
            <v>√</v>
          </cell>
          <cell r="V1075" t="str">
            <v>◇</v>
          </cell>
        </row>
        <row r="1075">
          <cell r="X1075" t="str">
            <v>◇</v>
          </cell>
          <cell r="Y1075" t="str">
            <v>√</v>
          </cell>
          <cell r="Z1075" t="str">
            <v>√</v>
          </cell>
          <cell r="AA1075" t="str">
            <v>√</v>
          </cell>
          <cell r="AB1075" t="str">
            <v>√</v>
          </cell>
          <cell r="AC1075" t="str">
            <v>√</v>
          </cell>
        </row>
        <row r="1075">
          <cell r="AE1075" t="str">
            <v>◇</v>
          </cell>
          <cell r="AF1075" t="str">
            <v>√</v>
          </cell>
          <cell r="AG1075" t="str">
            <v>√</v>
          </cell>
          <cell r="AH1075" t="str">
            <v>√</v>
          </cell>
          <cell r="AI1075" t="str">
            <v>√</v>
          </cell>
        </row>
        <row r="1076">
          <cell r="E1076" t="str">
            <v>加班</v>
          </cell>
        </row>
        <row r="1077">
          <cell r="B1077">
            <v>1367</v>
          </cell>
          <cell r="C1077" t="str">
            <v>YEAN SOPHY</v>
          </cell>
          <cell r="D1077">
            <v>44524</v>
          </cell>
          <cell r="E1077" t="str">
            <v>上午</v>
          </cell>
          <cell r="F1077" t="str">
            <v>√</v>
          </cell>
          <cell r="G1077" t="str">
            <v>√</v>
          </cell>
          <cell r="H1077" t="str">
            <v>√</v>
          </cell>
        </row>
        <row r="1077">
          <cell r="AK1077">
            <v>3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</row>
        <row r="1078">
          <cell r="E1078" t="str">
            <v>下午</v>
          </cell>
          <cell r="F1078" t="str">
            <v>√</v>
          </cell>
          <cell r="G1078" t="str">
            <v>√</v>
          </cell>
          <cell r="H1078" t="str">
            <v>√</v>
          </cell>
        </row>
        <row r="1079">
          <cell r="E1079" t="str">
            <v>加班</v>
          </cell>
        </row>
        <row r="1080">
          <cell r="B1080">
            <v>1386</v>
          </cell>
          <cell r="C1080" t="str">
            <v>NEANG SIEKNA</v>
          </cell>
          <cell r="D1080">
            <v>44530</v>
          </cell>
          <cell r="E1080" t="str">
            <v>上午</v>
          </cell>
          <cell r="F1080" t="str">
            <v>√</v>
          </cell>
          <cell r="G1080" t="str">
            <v>√</v>
          </cell>
          <cell r="H1080" t="str">
            <v>√</v>
          </cell>
        </row>
        <row r="1080">
          <cell r="J1080" t="str">
            <v>√</v>
          </cell>
          <cell r="K1080" t="str">
            <v>√</v>
          </cell>
          <cell r="L1080" t="str">
            <v>√</v>
          </cell>
          <cell r="M1080" t="str">
            <v>√</v>
          </cell>
          <cell r="N1080" t="str">
            <v>√</v>
          </cell>
          <cell r="O1080" t="str">
            <v>√</v>
          </cell>
        </row>
        <row r="1080">
          <cell r="Q1080" t="str">
            <v>√</v>
          </cell>
          <cell r="R1080" t="str">
            <v>√</v>
          </cell>
          <cell r="S1080" t="str">
            <v>√</v>
          </cell>
          <cell r="T1080" t="str">
            <v>√</v>
          </cell>
          <cell r="U1080" t="str">
            <v>√</v>
          </cell>
          <cell r="V1080" t="str">
            <v>◇</v>
          </cell>
        </row>
        <row r="1080">
          <cell r="X1080" t="str">
            <v>◇</v>
          </cell>
          <cell r="Y1080" t="str">
            <v>√</v>
          </cell>
          <cell r="Z1080" t="str">
            <v>√</v>
          </cell>
          <cell r="AA1080" t="str">
            <v>√</v>
          </cell>
          <cell r="AB1080" t="str">
            <v>√</v>
          </cell>
          <cell r="AC1080" t="str">
            <v>√</v>
          </cell>
        </row>
        <row r="1080">
          <cell r="AE1080" t="str">
            <v>◇</v>
          </cell>
          <cell r="AF1080" t="str">
            <v>√</v>
          </cell>
          <cell r="AG1080" t="str">
            <v>√</v>
          </cell>
          <cell r="AH1080" t="str">
            <v>√</v>
          </cell>
          <cell r="AI1080" t="str">
            <v>√</v>
          </cell>
        </row>
        <row r="1080">
          <cell r="AK1080">
            <v>23</v>
          </cell>
          <cell r="AL1080">
            <v>0</v>
          </cell>
          <cell r="AM1080">
            <v>0</v>
          </cell>
          <cell r="AN1080">
            <v>0</v>
          </cell>
          <cell r="AO1080">
            <v>3</v>
          </cell>
        </row>
        <row r="1081">
          <cell r="E1081" t="str">
            <v>下午</v>
          </cell>
          <cell r="F1081" t="str">
            <v>√</v>
          </cell>
          <cell r="G1081" t="str">
            <v>√</v>
          </cell>
          <cell r="H1081" t="str">
            <v>√</v>
          </cell>
        </row>
        <row r="1081">
          <cell r="J1081" t="str">
            <v>√</v>
          </cell>
          <cell r="K1081" t="str">
            <v>√</v>
          </cell>
          <cell r="L1081" t="str">
            <v>√</v>
          </cell>
          <cell r="M1081" t="str">
            <v>√</v>
          </cell>
          <cell r="N1081" t="str">
            <v>√</v>
          </cell>
          <cell r="O1081" t="str">
            <v>√</v>
          </cell>
        </row>
        <row r="1081">
          <cell r="Q1081" t="str">
            <v>√</v>
          </cell>
          <cell r="R1081" t="str">
            <v>√</v>
          </cell>
          <cell r="S1081" t="str">
            <v>√</v>
          </cell>
          <cell r="T1081" t="str">
            <v>√</v>
          </cell>
          <cell r="U1081" t="str">
            <v>√</v>
          </cell>
          <cell r="V1081" t="str">
            <v>◇</v>
          </cell>
        </row>
        <row r="1081">
          <cell r="X1081" t="str">
            <v>◇</v>
          </cell>
          <cell r="Y1081" t="str">
            <v>√</v>
          </cell>
          <cell r="Z1081" t="str">
            <v>√</v>
          </cell>
          <cell r="AA1081" t="str">
            <v>√</v>
          </cell>
          <cell r="AB1081" t="str">
            <v>√</v>
          </cell>
          <cell r="AC1081" t="str">
            <v>√</v>
          </cell>
        </row>
        <row r="1081">
          <cell r="AE1081" t="str">
            <v>◇</v>
          </cell>
          <cell r="AF1081" t="str">
            <v>√</v>
          </cell>
          <cell r="AG1081" t="str">
            <v>√</v>
          </cell>
          <cell r="AH1081" t="str">
            <v>√</v>
          </cell>
          <cell r="AI1081" t="str">
            <v>√</v>
          </cell>
        </row>
        <row r="1082">
          <cell r="E1082" t="str">
            <v>加班</v>
          </cell>
        </row>
        <row r="1083">
          <cell r="B1083">
            <v>1451</v>
          </cell>
          <cell r="C1083" t="str">
            <v>PIN PANHA</v>
          </cell>
          <cell r="D1083">
            <v>44551</v>
          </cell>
          <cell r="E1083" t="str">
            <v>上午</v>
          </cell>
          <cell r="F1083" t="str">
            <v>√</v>
          </cell>
          <cell r="G1083" t="str">
            <v>√</v>
          </cell>
          <cell r="H1083" t="str">
            <v>√</v>
          </cell>
        </row>
        <row r="1083">
          <cell r="J1083" t="str">
            <v>√</v>
          </cell>
          <cell r="K1083" t="str">
            <v>√</v>
          </cell>
          <cell r="L1083" t="str">
            <v>√</v>
          </cell>
          <cell r="M1083" t="str">
            <v>√</v>
          </cell>
          <cell r="N1083" t="str">
            <v>√</v>
          </cell>
          <cell r="O1083" t="str">
            <v>√</v>
          </cell>
        </row>
        <row r="1083">
          <cell r="Q1083" t="str">
            <v>√</v>
          </cell>
          <cell r="R1083" t="str">
            <v>√</v>
          </cell>
          <cell r="S1083" t="str">
            <v>√</v>
          </cell>
          <cell r="T1083" t="str">
            <v>√</v>
          </cell>
          <cell r="U1083" t="str">
            <v>√</v>
          </cell>
          <cell r="V1083" t="str">
            <v>◇</v>
          </cell>
        </row>
        <row r="1083">
          <cell r="X1083" t="str">
            <v>◇</v>
          </cell>
          <cell r="Y1083" t="str">
            <v>√</v>
          </cell>
          <cell r="Z1083" t="str">
            <v>√</v>
          </cell>
          <cell r="AA1083" t="str">
            <v>√</v>
          </cell>
          <cell r="AB1083" t="str">
            <v>√</v>
          </cell>
          <cell r="AC1083" t="str">
            <v>√</v>
          </cell>
        </row>
        <row r="1083">
          <cell r="AE1083" t="str">
            <v>◇</v>
          </cell>
          <cell r="AF1083" t="str">
            <v>√</v>
          </cell>
          <cell r="AG1083" t="str">
            <v>√</v>
          </cell>
          <cell r="AH1083" t="str">
            <v>√</v>
          </cell>
          <cell r="AI1083" t="str">
            <v>√</v>
          </cell>
        </row>
        <row r="1083">
          <cell r="AK1083">
            <v>22.875</v>
          </cell>
          <cell r="AL1083">
            <v>0</v>
          </cell>
          <cell r="AM1083">
            <v>0</v>
          </cell>
          <cell r="AN1083">
            <v>0</v>
          </cell>
          <cell r="AO1083">
            <v>3</v>
          </cell>
        </row>
        <row r="1084">
          <cell r="E1084" t="str">
            <v>下午</v>
          </cell>
          <cell r="F1084" t="str">
            <v>√</v>
          </cell>
          <cell r="G1084" t="str">
            <v>√</v>
          </cell>
          <cell r="H1084" t="str">
            <v>√</v>
          </cell>
        </row>
        <row r="1084">
          <cell r="J1084" t="str">
            <v>√</v>
          </cell>
          <cell r="K1084" t="str">
            <v>√</v>
          </cell>
          <cell r="L1084" t="str">
            <v>√</v>
          </cell>
          <cell r="M1084" t="str">
            <v>√</v>
          </cell>
          <cell r="N1084" t="str">
            <v>√</v>
          </cell>
          <cell r="O1084" t="str">
            <v>√</v>
          </cell>
        </row>
        <row r="1084">
          <cell r="Q1084" t="str">
            <v>√</v>
          </cell>
        </row>
        <row r="1084">
          <cell r="S1084" t="str">
            <v>√</v>
          </cell>
          <cell r="T1084" t="str">
            <v>√</v>
          </cell>
          <cell r="U1084" t="str">
            <v>√</v>
          </cell>
          <cell r="V1084" t="str">
            <v>◇</v>
          </cell>
        </row>
        <row r="1084">
          <cell r="X1084" t="str">
            <v>◇</v>
          </cell>
          <cell r="Y1084" t="str">
            <v>√</v>
          </cell>
          <cell r="Z1084" t="str">
            <v>√</v>
          </cell>
          <cell r="AA1084" t="str">
            <v>√</v>
          </cell>
          <cell r="AB1084" t="str">
            <v>√</v>
          </cell>
          <cell r="AC1084" t="str">
            <v>√</v>
          </cell>
        </row>
        <row r="1084">
          <cell r="AE1084" t="str">
            <v>◇</v>
          </cell>
          <cell r="AF1084" t="str">
            <v>√</v>
          </cell>
          <cell r="AG1084" t="str">
            <v>√</v>
          </cell>
          <cell r="AH1084" t="str">
            <v>√</v>
          </cell>
          <cell r="AI1084" t="str">
            <v>√</v>
          </cell>
        </row>
        <row r="1085">
          <cell r="E1085" t="str">
            <v>加班</v>
          </cell>
        </row>
        <row r="1086">
          <cell r="B1086">
            <v>1466</v>
          </cell>
          <cell r="C1086" t="str">
            <v>HEM VUTHOEUN</v>
          </cell>
          <cell r="D1086">
            <v>44551</v>
          </cell>
          <cell r="E1086" t="str">
            <v>上午</v>
          </cell>
          <cell r="F1086" t="str">
            <v>√</v>
          </cell>
          <cell r="G1086" t="str">
            <v>√</v>
          </cell>
          <cell r="H1086" t="str">
            <v>√</v>
          </cell>
        </row>
        <row r="1086">
          <cell r="J1086" t="str">
            <v>×</v>
          </cell>
          <cell r="K1086" t="str">
            <v>√</v>
          </cell>
          <cell r="L1086" t="str">
            <v>√</v>
          </cell>
          <cell r="M1086" t="str">
            <v>√</v>
          </cell>
          <cell r="N1086" t="str">
            <v>√</v>
          </cell>
          <cell r="O1086" t="str">
            <v>√</v>
          </cell>
        </row>
        <row r="1086">
          <cell r="Q1086" t="str">
            <v>Ο</v>
          </cell>
          <cell r="R1086" t="str">
            <v>√</v>
          </cell>
          <cell r="S1086" t="str">
            <v>√</v>
          </cell>
          <cell r="T1086" t="str">
            <v>√</v>
          </cell>
          <cell r="U1086" t="str">
            <v>√</v>
          </cell>
          <cell r="V1086" t="str">
            <v>◇</v>
          </cell>
        </row>
        <row r="1086">
          <cell r="X1086" t="str">
            <v>◇</v>
          </cell>
          <cell r="Y1086" t="str">
            <v>√</v>
          </cell>
          <cell r="Z1086" t="str">
            <v>√</v>
          </cell>
          <cell r="AA1086" t="str">
            <v>×</v>
          </cell>
          <cell r="AB1086" t="str">
            <v>√</v>
          </cell>
          <cell r="AC1086" t="str">
            <v>√</v>
          </cell>
        </row>
        <row r="1086">
          <cell r="AE1086" t="str">
            <v>◇</v>
          </cell>
          <cell r="AF1086" t="str">
            <v>√</v>
          </cell>
          <cell r="AG1086" t="str">
            <v>√</v>
          </cell>
          <cell r="AH1086" t="str">
            <v>√</v>
          </cell>
          <cell r="AI1086" t="str">
            <v>√</v>
          </cell>
        </row>
        <row r="1086">
          <cell r="AK1086">
            <v>20</v>
          </cell>
          <cell r="AL1086">
            <v>0</v>
          </cell>
          <cell r="AM1086">
            <v>0</v>
          </cell>
          <cell r="AN1086">
            <v>0</v>
          </cell>
          <cell r="AO1086">
            <v>3</v>
          </cell>
        </row>
        <row r="1087">
          <cell r="E1087" t="str">
            <v>下午</v>
          </cell>
          <cell r="F1087" t="str">
            <v>√</v>
          </cell>
          <cell r="G1087" t="str">
            <v>√</v>
          </cell>
          <cell r="H1087" t="str">
            <v>√</v>
          </cell>
        </row>
        <row r="1087">
          <cell r="J1087" t="str">
            <v>×</v>
          </cell>
          <cell r="K1087" t="str">
            <v>√</v>
          </cell>
          <cell r="L1087" t="str">
            <v>√</v>
          </cell>
          <cell r="M1087" t="str">
            <v>√</v>
          </cell>
          <cell r="N1087" t="str">
            <v>√</v>
          </cell>
          <cell r="O1087" t="str">
            <v>√</v>
          </cell>
        </row>
        <row r="1087">
          <cell r="Q1087" t="str">
            <v>Ο</v>
          </cell>
          <cell r="R1087" t="str">
            <v>√</v>
          </cell>
          <cell r="S1087" t="str">
            <v>√</v>
          </cell>
          <cell r="T1087" t="str">
            <v>√</v>
          </cell>
          <cell r="U1087" t="str">
            <v>√</v>
          </cell>
          <cell r="V1087" t="str">
            <v>◇</v>
          </cell>
        </row>
        <row r="1087">
          <cell r="X1087" t="str">
            <v>◇</v>
          </cell>
          <cell r="Y1087" t="str">
            <v>√</v>
          </cell>
          <cell r="Z1087" t="str">
            <v>√</v>
          </cell>
          <cell r="AA1087" t="str">
            <v>×</v>
          </cell>
          <cell r="AB1087" t="str">
            <v>√</v>
          </cell>
          <cell r="AC1087" t="str">
            <v>√</v>
          </cell>
        </row>
        <row r="1087">
          <cell r="AE1087" t="str">
            <v>◇</v>
          </cell>
          <cell r="AF1087" t="str">
            <v>√</v>
          </cell>
          <cell r="AG1087" t="str">
            <v>√</v>
          </cell>
          <cell r="AH1087" t="str">
            <v>√</v>
          </cell>
          <cell r="AI1087" t="str">
            <v>√</v>
          </cell>
        </row>
        <row r="1088">
          <cell r="E1088" t="str">
            <v>加班</v>
          </cell>
        </row>
        <row r="1089">
          <cell r="B1089">
            <v>1470</v>
          </cell>
          <cell r="C1089" t="str">
            <v>POV SARUN</v>
          </cell>
          <cell r="D1089">
            <v>44551</v>
          </cell>
          <cell r="E1089" t="str">
            <v>上午</v>
          </cell>
          <cell r="F1089" t="str">
            <v>√</v>
          </cell>
          <cell r="G1089" t="str">
            <v>√</v>
          </cell>
          <cell r="H1089" t="str">
            <v>√</v>
          </cell>
        </row>
        <row r="1089">
          <cell r="J1089" t="str">
            <v>√</v>
          </cell>
          <cell r="K1089" t="str">
            <v>√</v>
          </cell>
          <cell r="L1089" t="str">
            <v>√</v>
          </cell>
          <cell r="M1089" t="str">
            <v>√</v>
          </cell>
          <cell r="N1089" t="str">
            <v>√</v>
          </cell>
          <cell r="O1089" t="str">
            <v>√</v>
          </cell>
        </row>
        <row r="1089">
          <cell r="Q1089" t="str">
            <v>√</v>
          </cell>
          <cell r="R1089" t="str">
            <v>√</v>
          </cell>
          <cell r="S1089" t="str">
            <v>√</v>
          </cell>
          <cell r="T1089" t="str">
            <v>√</v>
          </cell>
          <cell r="U1089" t="str">
            <v>√</v>
          </cell>
          <cell r="V1089" t="str">
            <v>◇</v>
          </cell>
        </row>
        <row r="1089">
          <cell r="X1089" t="str">
            <v>◇</v>
          </cell>
          <cell r="Y1089" t="str">
            <v>√</v>
          </cell>
          <cell r="Z1089" t="str">
            <v>√</v>
          </cell>
          <cell r="AA1089" t="str">
            <v>√</v>
          </cell>
          <cell r="AB1089" t="str">
            <v>√</v>
          </cell>
          <cell r="AC1089" t="str">
            <v>√</v>
          </cell>
        </row>
        <row r="1089">
          <cell r="AE1089" t="str">
            <v>◇</v>
          </cell>
          <cell r="AF1089" t="str">
            <v>√</v>
          </cell>
          <cell r="AG1089" t="str">
            <v>√</v>
          </cell>
          <cell r="AH1089" t="str">
            <v>√</v>
          </cell>
          <cell r="AI1089" t="str">
            <v>√</v>
          </cell>
        </row>
        <row r="1089">
          <cell r="AK1089">
            <v>22.5</v>
          </cell>
          <cell r="AL1089">
            <v>0</v>
          </cell>
          <cell r="AM1089">
            <v>0.5</v>
          </cell>
          <cell r="AN1089">
            <v>0</v>
          </cell>
          <cell r="AO1089">
            <v>3</v>
          </cell>
        </row>
        <row r="1090">
          <cell r="E1090" t="str">
            <v>下午</v>
          </cell>
          <cell r="F1090" t="str">
            <v>Δ</v>
          </cell>
          <cell r="G1090" t="str">
            <v>√</v>
          </cell>
          <cell r="H1090" t="str">
            <v>√</v>
          </cell>
        </row>
        <row r="1090">
          <cell r="J1090" t="str">
            <v>√</v>
          </cell>
          <cell r="K1090" t="str">
            <v>√</v>
          </cell>
          <cell r="L1090" t="str">
            <v>√</v>
          </cell>
          <cell r="M1090" t="str">
            <v>√</v>
          </cell>
          <cell r="N1090" t="str">
            <v>√</v>
          </cell>
          <cell r="O1090" t="str">
            <v>√</v>
          </cell>
        </row>
        <row r="1090">
          <cell r="Q1090" t="str">
            <v>√</v>
          </cell>
          <cell r="R1090" t="str">
            <v>√</v>
          </cell>
          <cell r="S1090" t="str">
            <v>√</v>
          </cell>
          <cell r="T1090" t="str">
            <v>√</v>
          </cell>
          <cell r="U1090" t="str">
            <v>√</v>
          </cell>
          <cell r="V1090" t="str">
            <v>◇</v>
          </cell>
        </row>
        <row r="1090">
          <cell r="X1090" t="str">
            <v>◇</v>
          </cell>
          <cell r="Y1090" t="str">
            <v>√</v>
          </cell>
          <cell r="Z1090" t="str">
            <v>√</v>
          </cell>
          <cell r="AA1090" t="str">
            <v>√</v>
          </cell>
          <cell r="AB1090" t="str">
            <v>√</v>
          </cell>
          <cell r="AC1090" t="str">
            <v>√</v>
          </cell>
        </row>
        <row r="1090">
          <cell r="AE1090" t="str">
            <v>◇</v>
          </cell>
          <cell r="AF1090" t="str">
            <v>√</v>
          </cell>
          <cell r="AG1090" t="str">
            <v>√</v>
          </cell>
          <cell r="AH1090" t="str">
            <v>√</v>
          </cell>
          <cell r="AI1090" t="str">
            <v>√</v>
          </cell>
        </row>
        <row r="1091">
          <cell r="E1091" t="str">
            <v>加班</v>
          </cell>
        </row>
        <row r="1092">
          <cell r="B1092">
            <v>1484</v>
          </cell>
          <cell r="C1092" t="str">
            <v>CHHIN CHANTHA</v>
          </cell>
          <cell r="D1092">
            <v>44555</v>
          </cell>
          <cell r="E1092" t="str">
            <v>上午</v>
          </cell>
          <cell r="F1092" t="str">
            <v>√</v>
          </cell>
          <cell r="G1092" t="str">
            <v>√</v>
          </cell>
          <cell r="H1092" t="str">
            <v>√</v>
          </cell>
        </row>
        <row r="1092">
          <cell r="J1092" t="str">
            <v>√</v>
          </cell>
          <cell r="K1092" t="str">
            <v>√</v>
          </cell>
          <cell r="L1092" t="str">
            <v>√</v>
          </cell>
          <cell r="M1092" t="str">
            <v>√</v>
          </cell>
          <cell r="N1092" t="str">
            <v>√</v>
          </cell>
          <cell r="O1092" t="str">
            <v>√</v>
          </cell>
        </row>
        <row r="1092">
          <cell r="Q1092" t="str">
            <v>Ο</v>
          </cell>
          <cell r="R1092" t="str">
            <v>√</v>
          </cell>
          <cell r="S1092" t="str">
            <v>√</v>
          </cell>
          <cell r="T1092" t="str">
            <v>√</v>
          </cell>
          <cell r="U1092" t="str">
            <v>√</v>
          </cell>
          <cell r="V1092" t="str">
            <v>◇</v>
          </cell>
        </row>
        <row r="1092">
          <cell r="X1092" t="str">
            <v>◇</v>
          </cell>
          <cell r="Y1092" t="str">
            <v>√</v>
          </cell>
          <cell r="Z1092" t="str">
            <v>√</v>
          </cell>
          <cell r="AA1092" t="str">
            <v>√</v>
          </cell>
          <cell r="AB1092" t="str">
            <v>√</v>
          </cell>
          <cell r="AC1092" t="str">
            <v>√</v>
          </cell>
        </row>
        <row r="1092">
          <cell r="AE1092" t="str">
            <v>◇</v>
          </cell>
          <cell r="AF1092" t="str">
            <v>√</v>
          </cell>
          <cell r="AG1092" t="str">
            <v>√</v>
          </cell>
          <cell r="AH1092" t="str">
            <v>√</v>
          </cell>
          <cell r="AI1092" t="str">
            <v>√</v>
          </cell>
        </row>
        <row r="1092">
          <cell r="AK1092">
            <v>22</v>
          </cell>
          <cell r="AL1092">
            <v>0</v>
          </cell>
          <cell r="AM1092">
            <v>0</v>
          </cell>
          <cell r="AN1092">
            <v>0</v>
          </cell>
          <cell r="AO1092">
            <v>3</v>
          </cell>
        </row>
        <row r="1093">
          <cell r="E1093" t="str">
            <v>下午</v>
          </cell>
          <cell r="F1093" t="str">
            <v>√</v>
          </cell>
          <cell r="G1093" t="str">
            <v>√</v>
          </cell>
          <cell r="H1093" t="str">
            <v>√</v>
          </cell>
        </row>
        <row r="1093">
          <cell r="J1093" t="str">
            <v>√</v>
          </cell>
          <cell r="K1093" t="str">
            <v>√</v>
          </cell>
          <cell r="L1093" t="str">
            <v>√</v>
          </cell>
          <cell r="M1093" t="str">
            <v>√</v>
          </cell>
          <cell r="N1093" t="str">
            <v>√</v>
          </cell>
          <cell r="O1093" t="str">
            <v>√</v>
          </cell>
        </row>
        <row r="1093">
          <cell r="Q1093" t="str">
            <v>Ο</v>
          </cell>
          <cell r="R1093" t="str">
            <v>√</v>
          </cell>
          <cell r="S1093" t="str">
            <v>√</v>
          </cell>
          <cell r="T1093" t="str">
            <v>√</v>
          </cell>
          <cell r="U1093" t="str">
            <v>√</v>
          </cell>
          <cell r="V1093" t="str">
            <v>◇</v>
          </cell>
        </row>
        <row r="1093">
          <cell r="X1093" t="str">
            <v>◇</v>
          </cell>
          <cell r="Y1093" t="str">
            <v>√</v>
          </cell>
          <cell r="Z1093" t="str">
            <v>√</v>
          </cell>
          <cell r="AA1093" t="str">
            <v>√</v>
          </cell>
          <cell r="AB1093" t="str">
            <v>√</v>
          </cell>
          <cell r="AC1093" t="str">
            <v>√</v>
          </cell>
        </row>
        <row r="1093">
          <cell r="AE1093" t="str">
            <v>◇</v>
          </cell>
          <cell r="AF1093" t="str">
            <v>√</v>
          </cell>
          <cell r="AG1093" t="str">
            <v>√</v>
          </cell>
          <cell r="AH1093" t="str">
            <v>√</v>
          </cell>
          <cell r="AI1093" t="str">
            <v>√</v>
          </cell>
        </row>
        <row r="1094">
          <cell r="E1094" t="str">
            <v>加班</v>
          </cell>
        </row>
        <row r="1095">
          <cell r="B1095">
            <v>1502</v>
          </cell>
          <cell r="C1095" t="str">
            <v>KHOEUR SOTIT</v>
          </cell>
          <cell r="D1095">
            <v>44564</v>
          </cell>
          <cell r="E1095" t="str">
            <v>上午</v>
          </cell>
          <cell r="F1095" t="str">
            <v>√</v>
          </cell>
          <cell r="G1095" t="str">
            <v>√</v>
          </cell>
          <cell r="H1095" t="str">
            <v>√</v>
          </cell>
        </row>
        <row r="1095">
          <cell r="J1095" t="str">
            <v>√</v>
          </cell>
          <cell r="K1095" t="str">
            <v>√</v>
          </cell>
          <cell r="L1095" t="str">
            <v>√</v>
          </cell>
          <cell r="M1095" t="str">
            <v>√</v>
          </cell>
          <cell r="N1095" t="str">
            <v>√</v>
          </cell>
          <cell r="O1095" t="str">
            <v>√</v>
          </cell>
        </row>
        <row r="1095">
          <cell r="Q1095" t="str">
            <v>Ο</v>
          </cell>
          <cell r="R1095" t="str">
            <v>√</v>
          </cell>
          <cell r="S1095" t="str">
            <v>√</v>
          </cell>
          <cell r="T1095" t="str">
            <v>√</v>
          </cell>
          <cell r="U1095" t="str">
            <v>√</v>
          </cell>
          <cell r="V1095" t="str">
            <v>◇</v>
          </cell>
        </row>
        <row r="1095">
          <cell r="X1095" t="str">
            <v>◇</v>
          </cell>
          <cell r="Y1095" t="str">
            <v>√</v>
          </cell>
          <cell r="Z1095" t="str">
            <v>√</v>
          </cell>
          <cell r="AA1095" t="str">
            <v>√</v>
          </cell>
          <cell r="AB1095" t="str">
            <v>√</v>
          </cell>
          <cell r="AC1095" t="str">
            <v>√</v>
          </cell>
        </row>
        <row r="1095">
          <cell r="AE1095" t="str">
            <v>◇</v>
          </cell>
          <cell r="AF1095" t="str">
            <v>√</v>
          </cell>
          <cell r="AG1095" t="str">
            <v>√</v>
          </cell>
          <cell r="AH1095" t="str">
            <v>√</v>
          </cell>
          <cell r="AI1095" t="str">
            <v>√</v>
          </cell>
        </row>
        <row r="1095">
          <cell r="AK1095">
            <v>22</v>
          </cell>
          <cell r="AL1095">
            <v>0</v>
          </cell>
          <cell r="AM1095">
            <v>0</v>
          </cell>
          <cell r="AN1095">
            <v>0</v>
          </cell>
          <cell r="AO1095">
            <v>3</v>
          </cell>
        </row>
        <row r="1096">
          <cell r="E1096" t="str">
            <v>下午</v>
          </cell>
          <cell r="F1096" t="str">
            <v>√</v>
          </cell>
          <cell r="G1096" t="str">
            <v>√</v>
          </cell>
          <cell r="H1096" t="str">
            <v>√</v>
          </cell>
        </row>
        <row r="1096">
          <cell r="J1096" t="str">
            <v>√</v>
          </cell>
          <cell r="K1096" t="str">
            <v>√</v>
          </cell>
          <cell r="L1096" t="str">
            <v>√</v>
          </cell>
          <cell r="M1096" t="str">
            <v>√</v>
          </cell>
          <cell r="N1096" t="str">
            <v>√</v>
          </cell>
          <cell r="O1096" t="str">
            <v>√</v>
          </cell>
        </row>
        <row r="1096">
          <cell r="Q1096" t="str">
            <v>Ο</v>
          </cell>
          <cell r="R1096" t="str">
            <v>√</v>
          </cell>
          <cell r="S1096" t="str">
            <v>√</v>
          </cell>
          <cell r="T1096" t="str">
            <v>√</v>
          </cell>
          <cell r="U1096" t="str">
            <v>√</v>
          </cell>
          <cell r="V1096" t="str">
            <v>◇</v>
          </cell>
        </row>
        <row r="1096">
          <cell r="X1096" t="str">
            <v>◇</v>
          </cell>
          <cell r="Y1096" t="str">
            <v>√</v>
          </cell>
          <cell r="Z1096" t="str">
            <v>√</v>
          </cell>
          <cell r="AA1096" t="str">
            <v>√</v>
          </cell>
          <cell r="AB1096" t="str">
            <v>√</v>
          </cell>
          <cell r="AC1096" t="str">
            <v>√</v>
          </cell>
        </row>
        <row r="1096">
          <cell r="AE1096" t="str">
            <v>◇</v>
          </cell>
          <cell r="AF1096" t="str">
            <v>√</v>
          </cell>
          <cell r="AG1096" t="str">
            <v>√</v>
          </cell>
          <cell r="AH1096" t="str">
            <v>√</v>
          </cell>
          <cell r="AI1096" t="str">
            <v>√</v>
          </cell>
        </row>
        <row r="1097">
          <cell r="E1097" t="str">
            <v>加班</v>
          </cell>
        </row>
        <row r="1098">
          <cell r="B1098">
            <v>1556</v>
          </cell>
          <cell r="C1098" t="str">
            <v>PHAT SREYPICH</v>
          </cell>
          <cell r="D1098">
            <v>44565</v>
          </cell>
          <cell r="E1098" t="str">
            <v>上午</v>
          </cell>
          <cell r="F1098" t="str">
            <v>√</v>
          </cell>
          <cell r="G1098" t="str">
            <v>√</v>
          </cell>
          <cell r="H1098" t="str">
            <v>√</v>
          </cell>
        </row>
        <row r="1098">
          <cell r="J1098" t="str">
            <v>√</v>
          </cell>
          <cell r="K1098" t="str">
            <v>√</v>
          </cell>
          <cell r="L1098" t="str">
            <v>√</v>
          </cell>
          <cell r="M1098" t="str">
            <v>√</v>
          </cell>
          <cell r="N1098" t="str">
            <v>√</v>
          </cell>
          <cell r="O1098" t="str">
            <v>√</v>
          </cell>
        </row>
        <row r="1098">
          <cell r="Q1098" t="str">
            <v>√</v>
          </cell>
          <cell r="R1098" t="str">
            <v>√</v>
          </cell>
          <cell r="S1098" t="str">
            <v>√</v>
          </cell>
          <cell r="T1098" t="str">
            <v>√</v>
          </cell>
          <cell r="U1098" t="str">
            <v>√</v>
          </cell>
          <cell r="V1098" t="str">
            <v>◇</v>
          </cell>
        </row>
        <row r="1098">
          <cell r="X1098" t="str">
            <v>◇</v>
          </cell>
          <cell r="Y1098" t="str">
            <v>√</v>
          </cell>
          <cell r="Z1098" t="str">
            <v>√</v>
          </cell>
          <cell r="AA1098" t="str">
            <v>√</v>
          </cell>
          <cell r="AB1098" t="str">
            <v>√</v>
          </cell>
          <cell r="AC1098" t="str">
            <v>√</v>
          </cell>
        </row>
        <row r="1098">
          <cell r="AE1098" t="str">
            <v>◇</v>
          </cell>
          <cell r="AF1098" t="str">
            <v>√</v>
          </cell>
          <cell r="AG1098" t="str">
            <v>√</v>
          </cell>
          <cell r="AH1098" t="str">
            <v>√</v>
          </cell>
          <cell r="AI1098" t="str">
            <v>√</v>
          </cell>
        </row>
        <row r="1098">
          <cell r="AK1098">
            <v>22.625</v>
          </cell>
          <cell r="AL1098">
            <v>0</v>
          </cell>
          <cell r="AM1098">
            <v>0.375</v>
          </cell>
          <cell r="AN1098">
            <v>0</v>
          </cell>
          <cell r="AO1098">
            <v>3</v>
          </cell>
        </row>
        <row r="1099">
          <cell r="E1099" t="str">
            <v>下午</v>
          </cell>
        </row>
        <row r="1099">
          <cell r="G1099" t="str">
            <v>√</v>
          </cell>
          <cell r="H1099" t="str">
            <v>√</v>
          </cell>
        </row>
        <row r="1099">
          <cell r="J1099" t="str">
            <v>√</v>
          </cell>
          <cell r="K1099" t="str">
            <v>√</v>
          </cell>
          <cell r="L1099" t="str">
            <v>√</v>
          </cell>
          <cell r="M1099" t="str">
            <v>√</v>
          </cell>
          <cell r="N1099" t="str">
            <v>√</v>
          </cell>
          <cell r="O1099" t="str">
            <v>√</v>
          </cell>
        </row>
        <row r="1099">
          <cell r="Q1099" t="str">
            <v>√</v>
          </cell>
          <cell r="R1099" t="str">
            <v>√</v>
          </cell>
          <cell r="S1099" t="str">
            <v>√</v>
          </cell>
          <cell r="T1099" t="str">
            <v>√</v>
          </cell>
          <cell r="U1099" t="str">
            <v>√</v>
          </cell>
          <cell r="V1099" t="str">
            <v>◇</v>
          </cell>
        </row>
        <row r="1099">
          <cell r="X1099" t="str">
            <v>◇</v>
          </cell>
          <cell r="Y1099" t="str">
            <v>√</v>
          </cell>
          <cell r="Z1099" t="str">
            <v>√</v>
          </cell>
          <cell r="AA1099" t="str">
            <v>√</v>
          </cell>
          <cell r="AB1099" t="str">
            <v>√</v>
          </cell>
          <cell r="AC1099" t="str">
            <v>√</v>
          </cell>
        </row>
        <row r="1099">
          <cell r="AE1099" t="str">
            <v>◇</v>
          </cell>
          <cell r="AF1099" t="str">
            <v>√</v>
          </cell>
          <cell r="AG1099" t="str">
            <v>√</v>
          </cell>
          <cell r="AH1099" t="str">
            <v>√</v>
          </cell>
          <cell r="AI1099" t="str">
            <v>√</v>
          </cell>
        </row>
        <row r="1100">
          <cell r="E1100" t="str">
            <v>加班</v>
          </cell>
        </row>
        <row r="1101">
          <cell r="B1101">
            <v>1586</v>
          </cell>
          <cell r="C1101" t="str">
            <v>KHATH SREYNA</v>
          </cell>
          <cell r="D1101">
            <v>44573</v>
          </cell>
          <cell r="E1101" t="str">
            <v>上午</v>
          </cell>
          <cell r="F1101" t="str">
            <v>√</v>
          </cell>
          <cell r="G1101" t="str">
            <v>√</v>
          </cell>
          <cell r="H1101" t="str">
            <v>√</v>
          </cell>
        </row>
        <row r="1101">
          <cell r="J1101" t="str">
            <v>√</v>
          </cell>
          <cell r="K1101" t="str">
            <v>√</v>
          </cell>
          <cell r="L1101" t="str">
            <v>√</v>
          </cell>
          <cell r="M1101" t="str">
            <v>√</v>
          </cell>
          <cell r="N1101" t="str">
            <v>√</v>
          </cell>
          <cell r="O1101" t="str">
            <v>√</v>
          </cell>
        </row>
        <row r="1101">
          <cell r="Q1101" t="str">
            <v>√</v>
          </cell>
          <cell r="R1101" t="str">
            <v>√</v>
          </cell>
          <cell r="S1101" t="str">
            <v>√</v>
          </cell>
          <cell r="T1101" t="str">
            <v>√</v>
          </cell>
          <cell r="U1101" t="str">
            <v>√</v>
          </cell>
          <cell r="V1101" t="str">
            <v>◇</v>
          </cell>
        </row>
        <row r="1101">
          <cell r="X1101" t="str">
            <v>◇</v>
          </cell>
          <cell r="Y1101" t="str">
            <v>√</v>
          </cell>
          <cell r="Z1101" t="str">
            <v>√</v>
          </cell>
          <cell r="AA1101" t="str">
            <v>√</v>
          </cell>
          <cell r="AB1101" t="str">
            <v>√</v>
          </cell>
          <cell r="AC1101" t="str">
            <v>√</v>
          </cell>
        </row>
        <row r="1101">
          <cell r="AE1101" t="str">
            <v>◇</v>
          </cell>
          <cell r="AF1101" t="str">
            <v>√</v>
          </cell>
          <cell r="AG1101" t="str">
            <v>√</v>
          </cell>
          <cell r="AH1101" t="str">
            <v>√</v>
          </cell>
          <cell r="AI1101" t="str">
            <v>√</v>
          </cell>
        </row>
        <row r="1101">
          <cell r="AK1101">
            <v>23</v>
          </cell>
          <cell r="AL1101">
            <v>0</v>
          </cell>
          <cell r="AM1101">
            <v>0</v>
          </cell>
          <cell r="AN1101">
            <v>0</v>
          </cell>
          <cell r="AO1101">
            <v>3</v>
          </cell>
        </row>
        <row r="1102">
          <cell r="E1102" t="str">
            <v>下午</v>
          </cell>
          <cell r="F1102" t="str">
            <v>√</v>
          </cell>
          <cell r="G1102" t="str">
            <v>√</v>
          </cell>
          <cell r="H1102" t="str">
            <v>√</v>
          </cell>
        </row>
        <row r="1102">
          <cell r="J1102" t="str">
            <v>√</v>
          </cell>
          <cell r="K1102" t="str">
            <v>√</v>
          </cell>
          <cell r="L1102" t="str">
            <v>√</v>
          </cell>
          <cell r="M1102" t="str">
            <v>√</v>
          </cell>
          <cell r="N1102" t="str">
            <v>√</v>
          </cell>
          <cell r="O1102" t="str">
            <v>√</v>
          </cell>
        </row>
        <row r="1102">
          <cell r="Q1102" t="str">
            <v>√</v>
          </cell>
          <cell r="R1102" t="str">
            <v>√</v>
          </cell>
          <cell r="S1102" t="str">
            <v>√</v>
          </cell>
          <cell r="T1102" t="str">
            <v>√</v>
          </cell>
          <cell r="U1102" t="str">
            <v>√</v>
          </cell>
          <cell r="V1102" t="str">
            <v>◇</v>
          </cell>
        </row>
        <row r="1102">
          <cell r="X1102" t="str">
            <v>◇</v>
          </cell>
          <cell r="Y1102" t="str">
            <v>√</v>
          </cell>
          <cell r="Z1102" t="str">
            <v>√</v>
          </cell>
          <cell r="AA1102" t="str">
            <v>√</v>
          </cell>
          <cell r="AB1102" t="str">
            <v>√</v>
          </cell>
          <cell r="AC1102" t="str">
            <v>√</v>
          </cell>
        </row>
        <row r="1102">
          <cell r="AE1102" t="str">
            <v>◇</v>
          </cell>
          <cell r="AF1102" t="str">
            <v>√</v>
          </cell>
          <cell r="AG1102" t="str">
            <v>√</v>
          </cell>
          <cell r="AH1102" t="str">
            <v>√</v>
          </cell>
          <cell r="AI1102" t="str">
            <v>√</v>
          </cell>
        </row>
        <row r="1103">
          <cell r="E1103" t="str">
            <v>加班</v>
          </cell>
        </row>
        <row r="1104">
          <cell r="B1104">
            <v>1616</v>
          </cell>
          <cell r="C1104" t="str">
            <v>DOK SITHET</v>
          </cell>
          <cell r="D1104">
            <v>44576</v>
          </cell>
          <cell r="E1104" t="str">
            <v>上午</v>
          </cell>
          <cell r="F1104" t="str">
            <v>√</v>
          </cell>
          <cell r="G1104" t="str">
            <v>√</v>
          </cell>
          <cell r="H1104" t="str">
            <v>√</v>
          </cell>
        </row>
        <row r="1104">
          <cell r="J1104" t="str">
            <v>√</v>
          </cell>
          <cell r="K1104" t="str">
            <v>√</v>
          </cell>
          <cell r="L1104" t="str">
            <v>√</v>
          </cell>
          <cell r="M1104" t="str">
            <v>√</v>
          </cell>
          <cell r="N1104" t="str">
            <v>√</v>
          </cell>
          <cell r="O1104" t="str">
            <v>√</v>
          </cell>
        </row>
        <row r="1104">
          <cell r="Q1104" t="str">
            <v>√</v>
          </cell>
          <cell r="R1104" t="str">
            <v>√</v>
          </cell>
          <cell r="S1104" t="str">
            <v>√</v>
          </cell>
          <cell r="T1104" t="str">
            <v>√</v>
          </cell>
          <cell r="U1104" t="str">
            <v>√</v>
          </cell>
          <cell r="V1104" t="str">
            <v>◇</v>
          </cell>
        </row>
        <row r="1104">
          <cell r="X1104" t="str">
            <v>◇</v>
          </cell>
          <cell r="Y1104" t="str">
            <v>√</v>
          </cell>
          <cell r="Z1104" t="str">
            <v>√</v>
          </cell>
          <cell r="AA1104" t="str">
            <v>√</v>
          </cell>
          <cell r="AB1104" t="str">
            <v>√</v>
          </cell>
          <cell r="AC1104" t="str">
            <v>√</v>
          </cell>
        </row>
        <row r="1104">
          <cell r="AE1104" t="str">
            <v>◇</v>
          </cell>
          <cell r="AF1104" t="str">
            <v>√</v>
          </cell>
          <cell r="AG1104" t="str">
            <v>√</v>
          </cell>
          <cell r="AH1104" t="str">
            <v>√</v>
          </cell>
          <cell r="AI1104" t="str">
            <v>√</v>
          </cell>
        </row>
        <row r="1104">
          <cell r="AK1104">
            <v>23</v>
          </cell>
          <cell r="AL1104">
            <v>0</v>
          </cell>
          <cell r="AM1104">
            <v>0</v>
          </cell>
          <cell r="AN1104">
            <v>0</v>
          </cell>
          <cell r="AO1104">
            <v>3</v>
          </cell>
        </row>
        <row r="1105">
          <cell r="E1105" t="str">
            <v>下午</v>
          </cell>
          <cell r="F1105" t="str">
            <v>√</v>
          </cell>
          <cell r="G1105" t="str">
            <v>√</v>
          </cell>
          <cell r="H1105" t="str">
            <v>√</v>
          </cell>
        </row>
        <row r="1105">
          <cell r="J1105" t="str">
            <v>√</v>
          </cell>
          <cell r="K1105" t="str">
            <v>√</v>
          </cell>
          <cell r="L1105" t="str">
            <v>√</v>
          </cell>
          <cell r="M1105" t="str">
            <v>√</v>
          </cell>
          <cell r="N1105" t="str">
            <v>√</v>
          </cell>
          <cell r="O1105" t="str">
            <v>√</v>
          </cell>
        </row>
        <row r="1105">
          <cell r="Q1105" t="str">
            <v>√</v>
          </cell>
          <cell r="R1105" t="str">
            <v>√</v>
          </cell>
          <cell r="S1105" t="str">
            <v>√</v>
          </cell>
          <cell r="T1105" t="str">
            <v>√</v>
          </cell>
          <cell r="U1105" t="str">
            <v>√</v>
          </cell>
          <cell r="V1105" t="str">
            <v>◇</v>
          </cell>
        </row>
        <row r="1105">
          <cell r="X1105" t="str">
            <v>◇</v>
          </cell>
          <cell r="Y1105" t="str">
            <v>√</v>
          </cell>
          <cell r="Z1105" t="str">
            <v>√</v>
          </cell>
          <cell r="AA1105" t="str">
            <v>√</v>
          </cell>
          <cell r="AB1105" t="str">
            <v>√</v>
          </cell>
          <cell r="AC1105" t="str">
            <v>√</v>
          </cell>
        </row>
        <row r="1105">
          <cell r="AE1105" t="str">
            <v>◇</v>
          </cell>
          <cell r="AF1105" t="str">
            <v>√</v>
          </cell>
          <cell r="AG1105" t="str">
            <v>√</v>
          </cell>
          <cell r="AH1105" t="str">
            <v>√</v>
          </cell>
          <cell r="AI1105" t="str">
            <v>√</v>
          </cell>
        </row>
        <row r="1106">
          <cell r="E1106" t="str">
            <v>加班</v>
          </cell>
        </row>
        <row r="1107">
          <cell r="B1107">
            <v>1635</v>
          </cell>
          <cell r="C1107" t="str">
            <v>KMOY REN</v>
          </cell>
          <cell r="D1107">
            <v>44578</v>
          </cell>
          <cell r="E1107" t="str">
            <v>上午</v>
          </cell>
          <cell r="F1107" t="str">
            <v>√</v>
          </cell>
          <cell r="G1107" t="str">
            <v>√</v>
          </cell>
          <cell r="H1107" t="str">
            <v>√</v>
          </cell>
        </row>
        <row r="1107">
          <cell r="J1107" t="str">
            <v>√</v>
          </cell>
          <cell r="K1107" t="str">
            <v>√</v>
          </cell>
          <cell r="L1107" t="str">
            <v>√</v>
          </cell>
          <cell r="M1107" t="str">
            <v>√</v>
          </cell>
          <cell r="N1107" t="str">
            <v>√</v>
          </cell>
          <cell r="O1107" t="str">
            <v>√</v>
          </cell>
        </row>
        <row r="1107">
          <cell r="Q1107" t="str">
            <v>√</v>
          </cell>
          <cell r="R1107" t="str">
            <v>√</v>
          </cell>
          <cell r="S1107" t="str">
            <v>√</v>
          </cell>
          <cell r="T1107" t="str">
            <v>√</v>
          </cell>
          <cell r="U1107" t="str">
            <v>√</v>
          </cell>
          <cell r="V1107" t="str">
            <v>◇</v>
          </cell>
        </row>
        <row r="1107">
          <cell r="X1107" t="str">
            <v>◇</v>
          </cell>
          <cell r="Y1107" t="str">
            <v>√</v>
          </cell>
          <cell r="Z1107" t="str">
            <v>√</v>
          </cell>
          <cell r="AA1107" t="str">
            <v>√</v>
          </cell>
          <cell r="AB1107" t="str">
            <v>√</v>
          </cell>
          <cell r="AC1107" t="str">
            <v>√</v>
          </cell>
        </row>
        <row r="1107">
          <cell r="AE1107" t="str">
            <v>◇</v>
          </cell>
          <cell r="AF1107" t="str">
            <v>√</v>
          </cell>
          <cell r="AG1107" t="str">
            <v>√</v>
          </cell>
          <cell r="AH1107" t="str">
            <v>√</v>
          </cell>
          <cell r="AI1107" t="str">
            <v>√</v>
          </cell>
        </row>
        <row r="1107">
          <cell r="AK1107">
            <v>23</v>
          </cell>
          <cell r="AL1107">
            <v>0</v>
          </cell>
          <cell r="AM1107">
            <v>0</v>
          </cell>
          <cell r="AN1107">
            <v>0</v>
          </cell>
          <cell r="AO1107">
            <v>3</v>
          </cell>
        </row>
        <row r="1108">
          <cell r="E1108" t="str">
            <v>下午</v>
          </cell>
          <cell r="F1108" t="str">
            <v>√</v>
          </cell>
          <cell r="G1108" t="str">
            <v>√</v>
          </cell>
          <cell r="H1108" t="str">
            <v>√</v>
          </cell>
        </row>
        <row r="1108">
          <cell r="J1108" t="str">
            <v>√</v>
          </cell>
          <cell r="K1108" t="str">
            <v>√</v>
          </cell>
          <cell r="L1108" t="str">
            <v>√</v>
          </cell>
          <cell r="M1108" t="str">
            <v>√</v>
          </cell>
          <cell r="N1108" t="str">
            <v>√</v>
          </cell>
          <cell r="O1108" t="str">
            <v>√</v>
          </cell>
        </row>
        <row r="1108">
          <cell r="Q1108" t="str">
            <v>√</v>
          </cell>
          <cell r="R1108" t="str">
            <v>√</v>
          </cell>
          <cell r="S1108" t="str">
            <v>√</v>
          </cell>
          <cell r="T1108" t="str">
            <v>√</v>
          </cell>
          <cell r="U1108" t="str">
            <v>√</v>
          </cell>
          <cell r="V1108" t="str">
            <v>◇</v>
          </cell>
        </row>
        <row r="1108">
          <cell r="X1108" t="str">
            <v>◇</v>
          </cell>
          <cell r="Y1108" t="str">
            <v>√</v>
          </cell>
          <cell r="Z1108" t="str">
            <v>√</v>
          </cell>
          <cell r="AA1108" t="str">
            <v>√</v>
          </cell>
          <cell r="AB1108" t="str">
            <v>√</v>
          </cell>
          <cell r="AC1108" t="str">
            <v>√</v>
          </cell>
        </row>
        <row r="1108">
          <cell r="AE1108" t="str">
            <v>◇</v>
          </cell>
          <cell r="AF1108" t="str">
            <v>√</v>
          </cell>
          <cell r="AG1108" t="str">
            <v>√</v>
          </cell>
          <cell r="AH1108" t="str">
            <v>√</v>
          </cell>
          <cell r="AI1108" t="str">
            <v>√</v>
          </cell>
        </row>
        <row r="1109">
          <cell r="E1109" t="str">
            <v>加班</v>
          </cell>
        </row>
        <row r="1110">
          <cell r="B1110">
            <v>1622</v>
          </cell>
          <cell r="C1110" t="str">
            <v>SAO CHANTHY</v>
          </cell>
          <cell r="D1110">
            <v>44579</v>
          </cell>
          <cell r="E1110" t="str">
            <v>上午</v>
          </cell>
          <cell r="F1110" t="str">
            <v>√</v>
          </cell>
          <cell r="G1110" t="str">
            <v>√</v>
          </cell>
          <cell r="H1110" t="str">
            <v>√</v>
          </cell>
        </row>
        <row r="1110">
          <cell r="J1110" t="str">
            <v>√</v>
          </cell>
          <cell r="K1110" t="str">
            <v>√</v>
          </cell>
          <cell r="L1110" t="str">
            <v>√</v>
          </cell>
          <cell r="M1110" t="str">
            <v>√</v>
          </cell>
          <cell r="N1110" t="str">
            <v>√</v>
          </cell>
          <cell r="O1110" t="str">
            <v>√</v>
          </cell>
        </row>
        <row r="1110">
          <cell r="Q1110" t="str">
            <v>√</v>
          </cell>
          <cell r="R1110" t="str">
            <v>√</v>
          </cell>
          <cell r="S1110" t="str">
            <v>√</v>
          </cell>
          <cell r="T1110" t="str">
            <v>√</v>
          </cell>
          <cell r="U1110" t="str">
            <v>√</v>
          </cell>
          <cell r="V1110" t="str">
            <v>◇</v>
          </cell>
        </row>
        <row r="1110">
          <cell r="X1110" t="str">
            <v>◇</v>
          </cell>
          <cell r="Y1110" t="str">
            <v>√</v>
          </cell>
          <cell r="Z1110" t="str">
            <v>√</v>
          </cell>
          <cell r="AA1110" t="str">
            <v>√</v>
          </cell>
          <cell r="AB1110" t="str">
            <v>√</v>
          </cell>
          <cell r="AC1110" t="str">
            <v>√</v>
          </cell>
        </row>
        <row r="1110">
          <cell r="AE1110" t="str">
            <v>◇</v>
          </cell>
          <cell r="AF1110" t="str">
            <v>√</v>
          </cell>
          <cell r="AG1110" t="str">
            <v>√</v>
          </cell>
          <cell r="AH1110" t="str">
            <v>√</v>
          </cell>
          <cell r="AI1110" t="str">
            <v>√</v>
          </cell>
        </row>
        <row r="1110">
          <cell r="AK1110">
            <v>23</v>
          </cell>
          <cell r="AL1110">
            <v>0</v>
          </cell>
          <cell r="AM1110">
            <v>0</v>
          </cell>
          <cell r="AN1110">
            <v>0</v>
          </cell>
          <cell r="AO1110">
            <v>3</v>
          </cell>
        </row>
        <row r="1111">
          <cell r="E1111" t="str">
            <v>下午</v>
          </cell>
          <cell r="F1111" t="str">
            <v>√</v>
          </cell>
          <cell r="G1111" t="str">
            <v>√</v>
          </cell>
          <cell r="H1111" t="str">
            <v>√</v>
          </cell>
        </row>
        <row r="1111">
          <cell r="J1111" t="str">
            <v>√</v>
          </cell>
          <cell r="K1111" t="str">
            <v>√</v>
          </cell>
          <cell r="L1111" t="str">
            <v>√</v>
          </cell>
          <cell r="M1111" t="str">
            <v>√</v>
          </cell>
          <cell r="N1111" t="str">
            <v>√</v>
          </cell>
          <cell r="O1111" t="str">
            <v>√</v>
          </cell>
        </row>
        <row r="1111">
          <cell r="Q1111" t="str">
            <v>√</v>
          </cell>
          <cell r="R1111" t="str">
            <v>√</v>
          </cell>
          <cell r="S1111" t="str">
            <v>√</v>
          </cell>
          <cell r="T1111" t="str">
            <v>√</v>
          </cell>
          <cell r="U1111" t="str">
            <v>√</v>
          </cell>
          <cell r="V1111" t="str">
            <v>◇</v>
          </cell>
        </row>
        <row r="1111">
          <cell r="X1111" t="str">
            <v>◇</v>
          </cell>
          <cell r="Y1111" t="str">
            <v>√</v>
          </cell>
          <cell r="Z1111" t="str">
            <v>√</v>
          </cell>
          <cell r="AA1111" t="str">
            <v>√</v>
          </cell>
          <cell r="AB1111" t="str">
            <v>√</v>
          </cell>
          <cell r="AC1111" t="str">
            <v>√</v>
          </cell>
        </row>
        <row r="1111">
          <cell r="AE1111" t="str">
            <v>◇</v>
          </cell>
          <cell r="AF1111" t="str">
            <v>√</v>
          </cell>
          <cell r="AG1111" t="str">
            <v>√</v>
          </cell>
          <cell r="AH1111" t="str">
            <v>√</v>
          </cell>
          <cell r="AI1111" t="str">
            <v>√</v>
          </cell>
        </row>
        <row r="1112">
          <cell r="E1112" t="str">
            <v>加班</v>
          </cell>
        </row>
        <row r="1113">
          <cell r="B1113">
            <v>1680</v>
          </cell>
          <cell r="C1113" t="str">
            <v>PEN SOKAUN</v>
          </cell>
          <cell r="D1113">
            <v>44585</v>
          </cell>
          <cell r="E1113" t="str">
            <v>上午</v>
          </cell>
          <cell r="F1113" t="str">
            <v>√</v>
          </cell>
          <cell r="G1113" t="str">
            <v>√</v>
          </cell>
          <cell r="H1113" t="str">
            <v>√</v>
          </cell>
        </row>
        <row r="1113">
          <cell r="J1113" t="str">
            <v>√</v>
          </cell>
          <cell r="K1113" t="str">
            <v>√</v>
          </cell>
          <cell r="L1113" t="str">
            <v>√</v>
          </cell>
          <cell r="M1113" t="str">
            <v>√</v>
          </cell>
          <cell r="N1113" t="str">
            <v>√</v>
          </cell>
          <cell r="O1113" t="str">
            <v>√</v>
          </cell>
        </row>
        <row r="1113">
          <cell r="Q1113" t="str">
            <v>√</v>
          </cell>
          <cell r="R1113" t="str">
            <v>√</v>
          </cell>
          <cell r="S1113" t="str">
            <v>√</v>
          </cell>
          <cell r="T1113" t="str">
            <v>√</v>
          </cell>
          <cell r="U1113" t="str">
            <v>√</v>
          </cell>
          <cell r="V1113" t="str">
            <v>◇</v>
          </cell>
        </row>
        <row r="1113">
          <cell r="X1113" t="str">
            <v>◇</v>
          </cell>
          <cell r="Y1113" t="str">
            <v>√</v>
          </cell>
          <cell r="Z1113" t="str">
            <v>√</v>
          </cell>
          <cell r="AA1113" t="str">
            <v>√</v>
          </cell>
          <cell r="AB1113" t="str">
            <v>√</v>
          </cell>
          <cell r="AC1113" t="str">
            <v>√</v>
          </cell>
        </row>
        <row r="1113">
          <cell r="AE1113" t="str">
            <v>◇</v>
          </cell>
          <cell r="AF1113" t="str">
            <v>√</v>
          </cell>
          <cell r="AG1113" t="str">
            <v>√</v>
          </cell>
          <cell r="AH1113" t="str">
            <v>√</v>
          </cell>
          <cell r="AI1113" t="str">
            <v>√</v>
          </cell>
        </row>
        <row r="1113">
          <cell r="AK1113">
            <v>22.75</v>
          </cell>
          <cell r="AL1113">
            <v>0</v>
          </cell>
          <cell r="AM1113">
            <v>0.25</v>
          </cell>
          <cell r="AN1113">
            <v>0</v>
          </cell>
          <cell r="AO1113">
            <v>3</v>
          </cell>
        </row>
        <row r="1114">
          <cell r="E1114" t="str">
            <v>下午</v>
          </cell>
          <cell r="F1114" t="str">
            <v>√</v>
          </cell>
          <cell r="G1114" t="str">
            <v>√</v>
          </cell>
          <cell r="H1114" t="str">
            <v>√</v>
          </cell>
        </row>
        <row r="1114">
          <cell r="J1114" t="str">
            <v>√</v>
          </cell>
          <cell r="K1114" t="str">
            <v>√</v>
          </cell>
          <cell r="L1114" t="str">
            <v>√</v>
          </cell>
          <cell r="M1114" t="str">
            <v>√</v>
          </cell>
          <cell r="N1114" t="str">
            <v>√</v>
          </cell>
          <cell r="O1114" t="str">
            <v>√</v>
          </cell>
        </row>
        <row r="1114">
          <cell r="R1114" t="str">
            <v>√</v>
          </cell>
          <cell r="S1114" t="str">
            <v>√</v>
          </cell>
          <cell r="T1114" t="str">
            <v>√</v>
          </cell>
          <cell r="U1114" t="str">
            <v>√</v>
          </cell>
          <cell r="V1114" t="str">
            <v>◇</v>
          </cell>
        </row>
        <row r="1114">
          <cell r="X1114" t="str">
            <v>◇</v>
          </cell>
          <cell r="Y1114" t="str">
            <v>√</v>
          </cell>
          <cell r="Z1114" t="str">
            <v>√</v>
          </cell>
          <cell r="AA1114" t="str">
            <v>√</v>
          </cell>
          <cell r="AB1114" t="str">
            <v>√</v>
          </cell>
          <cell r="AC1114" t="str">
            <v>√</v>
          </cell>
        </row>
        <row r="1114">
          <cell r="AE1114" t="str">
            <v>◇</v>
          </cell>
          <cell r="AF1114" t="str">
            <v>√</v>
          </cell>
          <cell r="AG1114" t="str">
            <v>√</v>
          </cell>
          <cell r="AH1114" t="str">
            <v>√</v>
          </cell>
          <cell r="AI1114" t="str">
            <v>√</v>
          </cell>
        </row>
        <row r="1115">
          <cell r="E1115" t="str">
            <v>加班</v>
          </cell>
        </row>
        <row r="1116">
          <cell r="B1116">
            <v>1715</v>
          </cell>
          <cell r="C1116" t="str">
            <v>MEAS PHORNG</v>
          </cell>
          <cell r="D1116">
            <v>44587</v>
          </cell>
          <cell r="E1116" t="str">
            <v>上午</v>
          </cell>
          <cell r="F1116" t="str">
            <v>√</v>
          </cell>
          <cell r="G1116" t="str">
            <v>√</v>
          </cell>
          <cell r="H1116" t="str">
            <v>√</v>
          </cell>
        </row>
        <row r="1116">
          <cell r="J1116" t="str">
            <v>√</v>
          </cell>
          <cell r="K1116" t="str">
            <v>√</v>
          </cell>
          <cell r="L1116" t="str">
            <v>√</v>
          </cell>
          <cell r="M1116" t="str">
            <v>√</v>
          </cell>
          <cell r="N1116" t="str">
            <v>√</v>
          </cell>
          <cell r="O1116" t="str">
            <v>√</v>
          </cell>
        </row>
        <row r="1116">
          <cell r="Q1116" t="str">
            <v>√</v>
          </cell>
          <cell r="R1116" t="str">
            <v>√</v>
          </cell>
          <cell r="S1116" t="str">
            <v>√</v>
          </cell>
          <cell r="T1116" t="str">
            <v>√</v>
          </cell>
          <cell r="U1116" t="str">
            <v>√</v>
          </cell>
          <cell r="V1116" t="str">
            <v>◇</v>
          </cell>
        </row>
        <row r="1116">
          <cell r="X1116" t="str">
            <v>◇</v>
          </cell>
          <cell r="Y1116" t="str">
            <v>√</v>
          </cell>
          <cell r="Z1116" t="str">
            <v>√</v>
          </cell>
          <cell r="AA1116" t="str">
            <v>√</v>
          </cell>
          <cell r="AB1116" t="str">
            <v>√</v>
          </cell>
          <cell r="AC1116" t="str">
            <v>√</v>
          </cell>
        </row>
        <row r="1116">
          <cell r="AE1116" t="str">
            <v>◇</v>
          </cell>
          <cell r="AF1116" t="str">
            <v>√</v>
          </cell>
          <cell r="AG1116" t="str">
            <v>√</v>
          </cell>
          <cell r="AH1116" t="str">
            <v>√</v>
          </cell>
          <cell r="AI1116" t="str">
            <v>√</v>
          </cell>
        </row>
        <row r="1116">
          <cell r="AK1116">
            <v>23</v>
          </cell>
          <cell r="AL1116">
            <v>0</v>
          </cell>
          <cell r="AM1116">
            <v>0</v>
          </cell>
          <cell r="AN1116">
            <v>0</v>
          </cell>
          <cell r="AO1116">
            <v>3</v>
          </cell>
        </row>
        <row r="1117">
          <cell r="E1117" t="str">
            <v>下午</v>
          </cell>
          <cell r="F1117" t="str">
            <v>√</v>
          </cell>
          <cell r="G1117" t="str">
            <v>√</v>
          </cell>
          <cell r="H1117" t="str">
            <v>√</v>
          </cell>
        </row>
        <row r="1117">
          <cell r="J1117" t="str">
            <v>√</v>
          </cell>
          <cell r="K1117" t="str">
            <v>√</v>
          </cell>
          <cell r="L1117" t="str">
            <v>√</v>
          </cell>
          <cell r="M1117" t="str">
            <v>√</v>
          </cell>
          <cell r="N1117" t="str">
            <v>√</v>
          </cell>
          <cell r="O1117" t="str">
            <v>√</v>
          </cell>
        </row>
        <row r="1117">
          <cell r="Q1117" t="str">
            <v>√</v>
          </cell>
          <cell r="R1117" t="str">
            <v>√</v>
          </cell>
          <cell r="S1117" t="str">
            <v>√</v>
          </cell>
          <cell r="T1117" t="str">
            <v>√</v>
          </cell>
          <cell r="U1117" t="str">
            <v>√</v>
          </cell>
          <cell r="V1117" t="str">
            <v>◇</v>
          </cell>
        </row>
        <row r="1117">
          <cell r="X1117" t="str">
            <v>◇</v>
          </cell>
          <cell r="Y1117" t="str">
            <v>√</v>
          </cell>
          <cell r="Z1117" t="str">
            <v>√</v>
          </cell>
          <cell r="AA1117" t="str">
            <v>√</v>
          </cell>
          <cell r="AB1117" t="str">
            <v>√</v>
          </cell>
          <cell r="AC1117" t="str">
            <v>√</v>
          </cell>
        </row>
        <row r="1117">
          <cell r="AE1117" t="str">
            <v>◇</v>
          </cell>
          <cell r="AF1117" t="str">
            <v>√</v>
          </cell>
          <cell r="AG1117" t="str">
            <v>√</v>
          </cell>
          <cell r="AH1117" t="str">
            <v>√</v>
          </cell>
          <cell r="AI1117" t="str">
            <v>√</v>
          </cell>
        </row>
        <row r="1118">
          <cell r="E1118" t="str">
            <v>加班</v>
          </cell>
        </row>
        <row r="1119">
          <cell r="B1119">
            <v>1718</v>
          </cell>
          <cell r="C1119" t="str">
            <v>SON SOCHEAT</v>
          </cell>
          <cell r="D1119">
            <v>44587</v>
          </cell>
          <cell r="E1119" t="str">
            <v>上午</v>
          </cell>
          <cell r="F1119" t="str">
            <v>√</v>
          </cell>
          <cell r="G1119" t="str">
            <v>√</v>
          </cell>
          <cell r="H1119" t="str">
            <v>√</v>
          </cell>
        </row>
        <row r="1119">
          <cell r="J1119" t="str">
            <v>√</v>
          </cell>
          <cell r="K1119" t="str">
            <v>√</v>
          </cell>
          <cell r="L1119" t="str">
            <v>√</v>
          </cell>
          <cell r="M1119" t="str">
            <v>√</v>
          </cell>
          <cell r="N1119" t="str">
            <v>√</v>
          </cell>
          <cell r="O1119" t="str">
            <v>Δ</v>
          </cell>
        </row>
        <row r="1119">
          <cell r="Q1119" t="str">
            <v>Ο</v>
          </cell>
          <cell r="R1119" t="str">
            <v>√</v>
          </cell>
          <cell r="S1119" t="str">
            <v>√</v>
          </cell>
          <cell r="T1119" t="str">
            <v>√</v>
          </cell>
          <cell r="U1119" t="str">
            <v>×</v>
          </cell>
          <cell r="V1119" t="str">
            <v>◇</v>
          </cell>
        </row>
        <row r="1119">
          <cell r="X1119" t="str">
            <v>◇</v>
          </cell>
          <cell r="Y1119" t="str">
            <v>√</v>
          </cell>
          <cell r="Z1119" t="str">
            <v>√</v>
          </cell>
          <cell r="AA1119" t="str">
            <v>√</v>
          </cell>
          <cell r="AB1119" t="str">
            <v>√</v>
          </cell>
          <cell r="AC1119" t="str">
            <v>√</v>
          </cell>
        </row>
        <row r="1119">
          <cell r="AE1119" t="str">
            <v>◇</v>
          </cell>
          <cell r="AF1119" t="str">
            <v>√</v>
          </cell>
          <cell r="AG1119" t="str">
            <v>√</v>
          </cell>
          <cell r="AH1119" t="str">
            <v>√</v>
          </cell>
          <cell r="AI1119" t="str">
            <v>√</v>
          </cell>
        </row>
        <row r="1119">
          <cell r="AK1119">
            <v>20</v>
          </cell>
          <cell r="AL1119">
            <v>0</v>
          </cell>
          <cell r="AM1119">
            <v>1</v>
          </cell>
          <cell r="AN1119">
            <v>0</v>
          </cell>
          <cell r="AO1119">
            <v>3</v>
          </cell>
        </row>
        <row r="1120">
          <cell r="E1120" t="str">
            <v>下午</v>
          </cell>
          <cell r="F1120" t="str">
            <v>√</v>
          </cell>
          <cell r="G1120" t="str">
            <v>√</v>
          </cell>
          <cell r="H1120" t="str">
            <v>√</v>
          </cell>
        </row>
        <row r="1120">
          <cell r="J1120" t="str">
            <v>√</v>
          </cell>
          <cell r="K1120" t="str">
            <v>√</v>
          </cell>
          <cell r="L1120" t="str">
            <v>√</v>
          </cell>
          <cell r="M1120" t="str">
            <v>√</v>
          </cell>
          <cell r="N1120" t="str">
            <v>√</v>
          </cell>
          <cell r="O1120" t="str">
            <v>Δ</v>
          </cell>
        </row>
        <row r="1120">
          <cell r="Q1120" t="str">
            <v>Ο</v>
          </cell>
          <cell r="R1120" t="str">
            <v>√</v>
          </cell>
          <cell r="S1120" t="str">
            <v>√</v>
          </cell>
          <cell r="T1120" t="str">
            <v>√</v>
          </cell>
          <cell r="U1120" t="str">
            <v>×</v>
          </cell>
          <cell r="V1120" t="str">
            <v>◇</v>
          </cell>
        </row>
        <row r="1120">
          <cell r="X1120" t="str">
            <v>◇</v>
          </cell>
          <cell r="Y1120" t="str">
            <v>√</v>
          </cell>
          <cell r="Z1120" t="str">
            <v>√</v>
          </cell>
          <cell r="AA1120" t="str">
            <v>√</v>
          </cell>
          <cell r="AB1120" t="str">
            <v>√</v>
          </cell>
          <cell r="AC1120" t="str">
            <v>√</v>
          </cell>
        </row>
        <row r="1120">
          <cell r="AE1120" t="str">
            <v>◇</v>
          </cell>
          <cell r="AF1120" t="str">
            <v>√</v>
          </cell>
          <cell r="AG1120" t="str">
            <v>√</v>
          </cell>
          <cell r="AH1120" t="str">
            <v>√</v>
          </cell>
          <cell r="AI1120" t="str">
            <v>√</v>
          </cell>
        </row>
        <row r="1121">
          <cell r="E1121" t="str">
            <v>加班</v>
          </cell>
        </row>
        <row r="1122">
          <cell r="B1122">
            <v>1719</v>
          </cell>
          <cell r="C1122" t="str">
            <v>BUN VESNA</v>
          </cell>
          <cell r="D1122">
            <v>44587</v>
          </cell>
          <cell r="E1122" t="str">
            <v>上午</v>
          </cell>
          <cell r="F1122" t="str">
            <v>√</v>
          </cell>
          <cell r="G1122" t="str">
            <v>√</v>
          </cell>
          <cell r="H1122" t="str">
            <v>√</v>
          </cell>
        </row>
        <row r="1122">
          <cell r="J1122" t="str">
            <v>√</v>
          </cell>
          <cell r="K1122" t="str">
            <v>√</v>
          </cell>
          <cell r="L1122" t="str">
            <v>√</v>
          </cell>
          <cell r="M1122" t="str">
            <v>√</v>
          </cell>
          <cell r="N1122" t="str">
            <v>√</v>
          </cell>
          <cell r="O1122" t="str">
            <v>√</v>
          </cell>
        </row>
        <row r="1122">
          <cell r="Q1122" t="str">
            <v>√</v>
          </cell>
          <cell r="R1122" t="str">
            <v>√</v>
          </cell>
          <cell r="S1122" t="str">
            <v>√</v>
          </cell>
          <cell r="T1122" t="str">
            <v>√</v>
          </cell>
          <cell r="U1122" t="str">
            <v>√</v>
          </cell>
          <cell r="V1122" t="str">
            <v>◇</v>
          </cell>
        </row>
        <row r="1122">
          <cell r="X1122" t="str">
            <v>◇</v>
          </cell>
          <cell r="Y1122" t="str">
            <v>√</v>
          </cell>
          <cell r="Z1122" t="str">
            <v>√</v>
          </cell>
          <cell r="AA1122" t="str">
            <v>√</v>
          </cell>
          <cell r="AB1122" t="str">
            <v>√</v>
          </cell>
          <cell r="AC1122" t="str">
            <v>√</v>
          </cell>
        </row>
        <row r="1122">
          <cell r="AE1122" t="str">
            <v>◇</v>
          </cell>
          <cell r="AF1122" t="str">
            <v>√</v>
          </cell>
          <cell r="AG1122" t="str">
            <v>√</v>
          </cell>
          <cell r="AH1122" t="str">
            <v>√</v>
          </cell>
          <cell r="AI1122" t="str">
            <v>√</v>
          </cell>
        </row>
        <row r="1122">
          <cell r="AK1122">
            <v>22.875</v>
          </cell>
          <cell r="AL1122">
            <v>0</v>
          </cell>
          <cell r="AM1122">
            <v>0.125</v>
          </cell>
          <cell r="AN1122">
            <v>0</v>
          </cell>
          <cell r="AO1122">
            <v>3</v>
          </cell>
        </row>
        <row r="1123">
          <cell r="E1123" t="str">
            <v>下午</v>
          </cell>
        </row>
        <row r="1123">
          <cell r="G1123" t="str">
            <v>√</v>
          </cell>
          <cell r="H1123" t="str">
            <v>√</v>
          </cell>
        </row>
        <row r="1123">
          <cell r="J1123" t="str">
            <v>√</v>
          </cell>
          <cell r="K1123" t="str">
            <v>√</v>
          </cell>
          <cell r="L1123" t="str">
            <v>√</v>
          </cell>
          <cell r="M1123" t="str">
            <v>√</v>
          </cell>
          <cell r="N1123" t="str">
            <v>√</v>
          </cell>
          <cell r="O1123" t="str">
            <v>√</v>
          </cell>
        </row>
        <row r="1123">
          <cell r="Q1123" t="str">
            <v>√</v>
          </cell>
          <cell r="R1123" t="str">
            <v>√</v>
          </cell>
          <cell r="S1123" t="str">
            <v>√</v>
          </cell>
          <cell r="T1123" t="str">
            <v>√</v>
          </cell>
          <cell r="U1123" t="str">
            <v>√</v>
          </cell>
          <cell r="V1123" t="str">
            <v>◇</v>
          </cell>
        </row>
        <row r="1123">
          <cell r="X1123" t="str">
            <v>◇</v>
          </cell>
          <cell r="Y1123" t="str">
            <v>√</v>
          </cell>
          <cell r="Z1123" t="str">
            <v>√</v>
          </cell>
          <cell r="AA1123" t="str">
            <v>√</v>
          </cell>
          <cell r="AB1123" t="str">
            <v>√</v>
          </cell>
          <cell r="AC1123" t="str">
            <v>√</v>
          </cell>
        </row>
        <row r="1123">
          <cell r="AE1123" t="str">
            <v>◇</v>
          </cell>
          <cell r="AF1123" t="str">
            <v>√</v>
          </cell>
          <cell r="AG1123" t="str">
            <v>√</v>
          </cell>
          <cell r="AH1123" t="str">
            <v>√</v>
          </cell>
          <cell r="AI1123" t="str">
            <v>√</v>
          </cell>
        </row>
        <row r="1124">
          <cell r="E1124" t="str">
            <v>加班</v>
          </cell>
        </row>
        <row r="1125">
          <cell r="B1125">
            <v>1885</v>
          </cell>
          <cell r="C1125" t="str">
            <v>YOEUEN PHOEURK</v>
          </cell>
          <cell r="D1125">
            <v>44617</v>
          </cell>
          <cell r="E1125" t="str">
            <v>上午</v>
          </cell>
          <cell r="F1125" t="str">
            <v>√</v>
          </cell>
          <cell r="G1125" t="str">
            <v>√</v>
          </cell>
          <cell r="H1125" t="str">
            <v>√</v>
          </cell>
        </row>
        <row r="1125">
          <cell r="J1125" t="str">
            <v>√</v>
          </cell>
          <cell r="K1125" t="str">
            <v>√</v>
          </cell>
          <cell r="L1125" t="str">
            <v>√</v>
          </cell>
          <cell r="M1125" t="str">
            <v>√</v>
          </cell>
          <cell r="N1125" t="str">
            <v>√</v>
          </cell>
          <cell r="O1125" t="str">
            <v>√</v>
          </cell>
        </row>
        <row r="1125">
          <cell r="Q1125" t="str">
            <v>Ο</v>
          </cell>
          <cell r="R1125" t="str">
            <v>√</v>
          </cell>
          <cell r="S1125" t="str">
            <v>√</v>
          </cell>
          <cell r="T1125" t="str">
            <v>√</v>
          </cell>
          <cell r="U1125" t="str">
            <v>√</v>
          </cell>
          <cell r="V1125" t="str">
            <v>◇</v>
          </cell>
        </row>
        <row r="1125">
          <cell r="X1125" t="str">
            <v>◇</v>
          </cell>
          <cell r="Y1125" t="str">
            <v>√</v>
          </cell>
          <cell r="Z1125" t="str">
            <v>√</v>
          </cell>
          <cell r="AA1125" t="str">
            <v>√</v>
          </cell>
          <cell r="AB1125" t="str">
            <v>√</v>
          </cell>
          <cell r="AC1125" t="str">
            <v>√</v>
          </cell>
        </row>
        <row r="1125">
          <cell r="AE1125" t="str">
            <v>◇</v>
          </cell>
          <cell r="AF1125" t="str">
            <v>√</v>
          </cell>
          <cell r="AG1125" t="str">
            <v>√</v>
          </cell>
          <cell r="AH1125" t="str">
            <v>√</v>
          </cell>
          <cell r="AI1125" t="str">
            <v>√</v>
          </cell>
        </row>
        <row r="1125">
          <cell r="AK1125">
            <v>21.875</v>
          </cell>
          <cell r="AL1125">
            <v>0</v>
          </cell>
          <cell r="AM1125">
            <v>0</v>
          </cell>
          <cell r="AN1125">
            <v>0</v>
          </cell>
          <cell r="AO1125">
            <v>3</v>
          </cell>
        </row>
        <row r="1126">
          <cell r="E1126" t="str">
            <v>下午</v>
          </cell>
          <cell r="F1126" t="str">
            <v>√</v>
          </cell>
          <cell r="G1126" t="str">
            <v>√</v>
          </cell>
          <cell r="H1126" t="str">
            <v>√</v>
          </cell>
        </row>
        <row r="1126">
          <cell r="J1126" t="str">
            <v>√</v>
          </cell>
          <cell r="K1126" t="str">
            <v>√</v>
          </cell>
          <cell r="L1126" t="str">
            <v>√</v>
          </cell>
          <cell r="M1126" t="str">
            <v>√</v>
          </cell>
          <cell r="N1126" t="str">
            <v>√</v>
          </cell>
        </row>
        <row r="1126">
          <cell r="Q1126" t="str">
            <v>Ο</v>
          </cell>
          <cell r="R1126" t="str">
            <v>√</v>
          </cell>
          <cell r="S1126" t="str">
            <v>√</v>
          </cell>
          <cell r="T1126" t="str">
            <v>√</v>
          </cell>
          <cell r="U1126" t="str">
            <v>√</v>
          </cell>
          <cell r="V1126" t="str">
            <v>◇</v>
          </cell>
        </row>
        <row r="1126">
          <cell r="X1126" t="str">
            <v>◇</v>
          </cell>
          <cell r="Y1126" t="str">
            <v>√</v>
          </cell>
          <cell r="Z1126" t="str">
            <v>√</v>
          </cell>
          <cell r="AA1126" t="str">
            <v>√</v>
          </cell>
          <cell r="AB1126" t="str">
            <v>√</v>
          </cell>
          <cell r="AC1126" t="str">
            <v>√</v>
          </cell>
        </row>
        <row r="1126">
          <cell r="AE1126" t="str">
            <v>◇</v>
          </cell>
          <cell r="AF1126" t="str">
            <v>√</v>
          </cell>
          <cell r="AG1126" t="str">
            <v>√</v>
          </cell>
          <cell r="AH1126" t="str">
            <v>√</v>
          </cell>
          <cell r="AI1126" t="str">
            <v>√</v>
          </cell>
        </row>
        <row r="1127">
          <cell r="E1127" t="str">
            <v>加班</v>
          </cell>
        </row>
        <row r="1128">
          <cell r="B1128">
            <v>1937</v>
          </cell>
          <cell r="C1128" t="str">
            <v>NEOU CHANTHY</v>
          </cell>
          <cell r="D1128">
            <v>44629</v>
          </cell>
          <cell r="E1128" t="str">
            <v>上午</v>
          </cell>
          <cell r="F1128" t="str">
            <v>√</v>
          </cell>
          <cell r="G1128" t="str">
            <v>√</v>
          </cell>
          <cell r="H1128" t="str">
            <v>√</v>
          </cell>
        </row>
        <row r="1128">
          <cell r="J1128" t="str">
            <v>√</v>
          </cell>
          <cell r="K1128" t="str">
            <v>√</v>
          </cell>
          <cell r="L1128" t="str">
            <v>√</v>
          </cell>
          <cell r="M1128" t="str">
            <v>√</v>
          </cell>
          <cell r="N1128" t="str">
            <v>√</v>
          </cell>
          <cell r="O1128" t="str">
            <v>√</v>
          </cell>
        </row>
        <row r="1128">
          <cell r="Q1128" t="str">
            <v>√</v>
          </cell>
          <cell r="R1128" t="str">
            <v>√</v>
          </cell>
          <cell r="S1128" t="str">
            <v>√</v>
          </cell>
          <cell r="T1128" t="str">
            <v>√</v>
          </cell>
          <cell r="U1128" t="str">
            <v>√</v>
          </cell>
          <cell r="V1128" t="str">
            <v>◇</v>
          </cell>
        </row>
        <row r="1128">
          <cell r="X1128" t="str">
            <v>◇</v>
          </cell>
          <cell r="Y1128" t="str">
            <v>√</v>
          </cell>
          <cell r="Z1128" t="str">
            <v>√</v>
          </cell>
          <cell r="AA1128" t="str">
            <v>√</v>
          </cell>
          <cell r="AB1128" t="str">
            <v>√</v>
          </cell>
          <cell r="AC1128" t="str">
            <v>√</v>
          </cell>
        </row>
        <row r="1128">
          <cell r="AE1128" t="str">
            <v>◇</v>
          </cell>
          <cell r="AF1128" t="str">
            <v>√</v>
          </cell>
          <cell r="AG1128" t="str">
            <v>√</v>
          </cell>
          <cell r="AH1128" t="str">
            <v>√</v>
          </cell>
          <cell r="AI1128" t="str">
            <v>√</v>
          </cell>
        </row>
        <row r="1128">
          <cell r="AK1128">
            <v>23</v>
          </cell>
          <cell r="AL1128">
            <v>0</v>
          </cell>
          <cell r="AM1128">
            <v>0</v>
          </cell>
          <cell r="AN1128">
            <v>0</v>
          </cell>
          <cell r="AO1128">
            <v>3</v>
          </cell>
        </row>
        <row r="1129">
          <cell r="E1129" t="str">
            <v>下午</v>
          </cell>
          <cell r="F1129" t="str">
            <v>√</v>
          </cell>
          <cell r="G1129" t="str">
            <v>√</v>
          </cell>
          <cell r="H1129" t="str">
            <v>√</v>
          </cell>
        </row>
        <row r="1129">
          <cell r="J1129" t="str">
            <v>√</v>
          </cell>
          <cell r="K1129" t="str">
            <v>√</v>
          </cell>
          <cell r="L1129" t="str">
            <v>√</v>
          </cell>
          <cell r="M1129" t="str">
            <v>√</v>
          </cell>
          <cell r="N1129" t="str">
            <v>√</v>
          </cell>
          <cell r="O1129" t="str">
            <v>√</v>
          </cell>
        </row>
        <row r="1129">
          <cell r="Q1129" t="str">
            <v>√</v>
          </cell>
          <cell r="R1129" t="str">
            <v>√</v>
          </cell>
          <cell r="S1129" t="str">
            <v>√</v>
          </cell>
          <cell r="T1129" t="str">
            <v>√</v>
          </cell>
          <cell r="U1129" t="str">
            <v>√</v>
          </cell>
          <cell r="V1129" t="str">
            <v>◇</v>
          </cell>
        </row>
        <row r="1129">
          <cell r="X1129" t="str">
            <v>◇</v>
          </cell>
          <cell r="Y1129" t="str">
            <v>√</v>
          </cell>
          <cell r="Z1129" t="str">
            <v>√</v>
          </cell>
          <cell r="AA1129" t="str">
            <v>√</v>
          </cell>
          <cell r="AB1129" t="str">
            <v>√</v>
          </cell>
          <cell r="AC1129" t="str">
            <v>√</v>
          </cell>
        </row>
        <row r="1129">
          <cell r="AE1129" t="str">
            <v>◇</v>
          </cell>
          <cell r="AF1129" t="str">
            <v>√</v>
          </cell>
          <cell r="AG1129" t="str">
            <v>√</v>
          </cell>
          <cell r="AH1129" t="str">
            <v>√</v>
          </cell>
          <cell r="AI1129" t="str">
            <v>√</v>
          </cell>
        </row>
        <row r="1130">
          <cell r="E1130" t="str">
            <v>加班</v>
          </cell>
        </row>
        <row r="1131">
          <cell r="B1131">
            <v>1993</v>
          </cell>
          <cell r="C1131" t="str">
            <v>CHHUN ROTHA</v>
          </cell>
          <cell r="D1131">
            <v>44639</v>
          </cell>
          <cell r="E1131" t="str">
            <v>上午</v>
          </cell>
          <cell r="F1131" t="str">
            <v>√</v>
          </cell>
          <cell r="G1131" t="str">
            <v>√</v>
          </cell>
          <cell r="H1131" t="str">
            <v>√</v>
          </cell>
        </row>
        <row r="1131">
          <cell r="J1131" t="str">
            <v>√</v>
          </cell>
          <cell r="K1131" t="str">
            <v>√</v>
          </cell>
          <cell r="L1131" t="str">
            <v>√</v>
          </cell>
          <cell r="M1131" t="str">
            <v>√</v>
          </cell>
          <cell r="N1131" t="str">
            <v>√</v>
          </cell>
          <cell r="O1131" t="str">
            <v>√</v>
          </cell>
        </row>
        <row r="1131">
          <cell r="Q1131" t="str">
            <v>Ο</v>
          </cell>
          <cell r="R1131" t="str">
            <v>√</v>
          </cell>
          <cell r="S1131" t="str">
            <v>√</v>
          </cell>
          <cell r="T1131" t="str">
            <v>√</v>
          </cell>
          <cell r="U1131" t="str">
            <v>√</v>
          </cell>
          <cell r="V1131" t="str">
            <v>◇</v>
          </cell>
        </row>
        <row r="1131">
          <cell r="X1131" t="str">
            <v>◇</v>
          </cell>
          <cell r="Y1131" t="str">
            <v>√</v>
          </cell>
          <cell r="Z1131" t="str">
            <v>√</v>
          </cell>
          <cell r="AA1131" t="str">
            <v>×</v>
          </cell>
          <cell r="AB1131" t="str">
            <v>√</v>
          </cell>
          <cell r="AC1131" t="str">
            <v>√</v>
          </cell>
        </row>
        <row r="1131">
          <cell r="AE1131" t="str">
            <v>◇</v>
          </cell>
          <cell r="AF1131" t="str">
            <v>√</v>
          </cell>
          <cell r="AG1131" t="str">
            <v>√</v>
          </cell>
          <cell r="AH1131" t="str">
            <v>√</v>
          </cell>
          <cell r="AI1131" t="str">
            <v>√</v>
          </cell>
        </row>
        <row r="1131">
          <cell r="AK1131">
            <v>21</v>
          </cell>
          <cell r="AL1131">
            <v>0</v>
          </cell>
          <cell r="AM1131">
            <v>0</v>
          </cell>
          <cell r="AN1131">
            <v>0</v>
          </cell>
          <cell r="AO1131">
            <v>3</v>
          </cell>
        </row>
        <row r="1132">
          <cell r="E1132" t="str">
            <v>下午</v>
          </cell>
          <cell r="F1132" t="str">
            <v>√</v>
          </cell>
          <cell r="G1132" t="str">
            <v>√</v>
          </cell>
          <cell r="H1132" t="str">
            <v>√</v>
          </cell>
        </row>
        <row r="1132">
          <cell r="J1132" t="str">
            <v>√</v>
          </cell>
          <cell r="K1132" t="str">
            <v>√</v>
          </cell>
          <cell r="L1132" t="str">
            <v>√</v>
          </cell>
          <cell r="M1132" t="str">
            <v>√</v>
          </cell>
          <cell r="N1132" t="str">
            <v>√</v>
          </cell>
          <cell r="O1132" t="str">
            <v>√</v>
          </cell>
        </row>
        <row r="1132">
          <cell r="Q1132" t="str">
            <v>Ο</v>
          </cell>
          <cell r="R1132" t="str">
            <v>√</v>
          </cell>
          <cell r="S1132" t="str">
            <v>√</v>
          </cell>
          <cell r="T1132" t="str">
            <v>√</v>
          </cell>
          <cell r="U1132" t="str">
            <v>√</v>
          </cell>
          <cell r="V1132" t="str">
            <v>◇</v>
          </cell>
        </row>
        <row r="1132">
          <cell r="X1132" t="str">
            <v>◇</v>
          </cell>
          <cell r="Y1132" t="str">
            <v>√</v>
          </cell>
          <cell r="Z1132" t="str">
            <v>√</v>
          </cell>
          <cell r="AA1132" t="str">
            <v>×</v>
          </cell>
          <cell r="AB1132" t="str">
            <v>√</v>
          </cell>
          <cell r="AC1132" t="str">
            <v>√</v>
          </cell>
        </row>
        <row r="1132">
          <cell r="AE1132" t="str">
            <v>◇</v>
          </cell>
          <cell r="AF1132" t="str">
            <v>√</v>
          </cell>
          <cell r="AG1132" t="str">
            <v>√</v>
          </cell>
          <cell r="AH1132" t="str">
            <v>√</v>
          </cell>
          <cell r="AI1132" t="str">
            <v>√</v>
          </cell>
        </row>
        <row r="1133">
          <cell r="E1133" t="str">
            <v>加班</v>
          </cell>
        </row>
        <row r="1134">
          <cell r="B1134">
            <v>2026</v>
          </cell>
          <cell r="C1134" t="str">
            <v>MAI SREYNET</v>
          </cell>
          <cell r="D1134">
            <v>44670</v>
          </cell>
          <cell r="E1134" t="str">
            <v>上午</v>
          </cell>
          <cell r="F1134" t="str">
            <v>√</v>
          </cell>
          <cell r="G1134" t="str">
            <v>√</v>
          </cell>
          <cell r="H1134" t="str">
            <v>√</v>
          </cell>
        </row>
        <row r="1134">
          <cell r="J1134" t="str">
            <v>√</v>
          </cell>
          <cell r="K1134" t="str">
            <v>√</v>
          </cell>
          <cell r="L1134" t="str">
            <v>√</v>
          </cell>
          <cell r="M1134" t="str">
            <v>√</v>
          </cell>
          <cell r="N1134" t="str">
            <v>√</v>
          </cell>
          <cell r="O1134" t="str">
            <v>√</v>
          </cell>
        </row>
        <row r="1134">
          <cell r="Q1134" t="str">
            <v>√</v>
          </cell>
          <cell r="R1134" t="str">
            <v>√</v>
          </cell>
          <cell r="S1134" t="str">
            <v>√</v>
          </cell>
          <cell r="T1134" t="str">
            <v>√</v>
          </cell>
          <cell r="U1134" t="str">
            <v>√</v>
          </cell>
          <cell r="V1134" t="str">
            <v>◇</v>
          </cell>
        </row>
        <row r="1134">
          <cell r="X1134" t="str">
            <v>◇</v>
          </cell>
          <cell r="Y1134" t="str">
            <v>√</v>
          </cell>
          <cell r="Z1134" t="str">
            <v>√</v>
          </cell>
          <cell r="AA1134" t="str">
            <v>√</v>
          </cell>
          <cell r="AB1134" t="str">
            <v>√</v>
          </cell>
          <cell r="AC1134" t="str">
            <v>√</v>
          </cell>
        </row>
        <row r="1134">
          <cell r="AE1134" t="str">
            <v>◇</v>
          </cell>
          <cell r="AF1134" t="str">
            <v>√</v>
          </cell>
          <cell r="AG1134" t="str">
            <v>√</v>
          </cell>
          <cell r="AH1134" t="str">
            <v>√</v>
          </cell>
          <cell r="AI1134" t="str">
            <v>√</v>
          </cell>
        </row>
        <row r="1134">
          <cell r="AK1134">
            <v>22.875</v>
          </cell>
          <cell r="AL1134">
            <v>0</v>
          </cell>
          <cell r="AM1134">
            <v>0.125</v>
          </cell>
          <cell r="AN1134">
            <v>0</v>
          </cell>
          <cell r="AO1134">
            <v>3</v>
          </cell>
        </row>
        <row r="1135">
          <cell r="E1135" t="str">
            <v>下午</v>
          </cell>
          <cell r="F1135" t="str">
            <v>√</v>
          </cell>
          <cell r="G1135" t="str">
            <v>√</v>
          </cell>
        </row>
        <row r="1135">
          <cell r="J1135" t="str">
            <v>√</v>
          </cell>
          <cell r="K1135" t="str">
            <v>√</v>
          </cell>
          <cell r="L1135" t="str">
            <v>√</v>
          </cell>
          <cell r="M1135" t="str">
            <v>√</v>
          </cell>
          <cell r="N1135" t="str">
            <v>√</v>
          </cell>
          <cell r="O1135" t="str">
            <v>√</v>
          </cell>
        </row>
        <row r="1135">
          <cell r="Q1135" t="str">
            <v>√</v>
          </cell>
          <cell r="R1135" t="str">
            <v>√</v>
          </cell>
          <cell r="S1135" t="str">
            <v>√</v>
          </cell>
          <cell r="T1135" t="str">
            <v>√</v>
          </cell>
          <cell r="U1135" t="str">
            <v>√</v>
          </cell>
          <cell r="V1135" t="str">
            <v>◇</v>
          </cell>
        </row>
        <row r="1135">
          <cell r="X1135" t="str">
            <v>◇</v>
          </cell>
          <cell r="Y1135" t="str">
            <v>√</v>
          </cell>
          <cell r="Z1135" t="str">
            <v>√</v>
          </cell>
          <cell r="AA1135" t="str">
            <v>√</v>
          </cell>
          <cell r="AB1135" t="str">
            <v>√</v>
          </cell>
          <cell r="AC1135" t="str">
            <v>√</v>
          </cell>
        </row>
        <row r="1135">
          <cell r="AE1135" t="str">
            <v>◇</v>
          </cell>
          <cell r="AF1135" t="str">
            <v>√</v>
          </cell>
          <cell r="AG1135" t="str">
            <v>√</v>
          </cell>
          <cell r="AH1135" t="str">
            <v>√</v>
          </cell>
          <cell r="AI1135" t="str">
            <v>√</v>
          </cell>
        </row>
        <row r="1136">
          <cell r="E1136" t="str">
            <v>加班</v>
          </cell>
        </row>
        <row r="1137">
          <cell r="B1137">
            <v>2068</v>
          </cell>
          <cell r="C1137" t="str">
            <v>PHENG RACHAKNA</v>
          </cell>
          <cell r="D1137">
            <v>44685</v>
          </cell>
          <cell r="E1137" t="str">
            <v>上午</v>
          </cell>
          <cell r="F1137" t="str">
            <v>√</v>
          </cell>
          <cell r="G1137" t="str">
            <v>√</v>
          </cell>
          <cell r="H1137" t="str">
            <v>√</v>
          </cell>
        </row>
        <row r="1137">
          <cell r="J1137" t="str">
            <v>√</v>
          </cell>
          <cell r="K1137" t="str">
            <v>√</v>
          </cell>
          <cell r="L1137" t="str">
            <v>√</v>
          </cell>
          <cell r="M1137" t="str">
            <v>√</v>
          </cell>
          <cell r="N1137" t="str">
            <v>√</v>
          </cell>
          <cell r="O1137" t="str">
            <v>√</v>
          </cell>
        </row>
        <row r="1137">
          <cell r="Q1137" t="str">
            <v>√</v>
          </cell>
          <cell r="R1137" t="str">
            <v>√</v>
          </cell>
          <cell r="S1137" t="str">
            <v>√</v>
          </cell>
          <cell r="T1137" t="str">
            <v>√</v>
          </cell>
          <cell r="U1137" t="str">
            <v>√</v>
          </cell>
          <cell r="V1137" t="str">
            <v>◇</v>
          </cell>
        </row>
        <row r="1137">
          <cell r="X1137" t="str">
            <v>◇</v>
          </cell>
          <cell r="Y1137" t="str">
            <v>√</v>
          </cell>
          <cell r="Z1137" t="str">
            <v>√</v>
          </cell>
          <cell r="AA1137" t="str">
            <v>√</v>
          </cell>
          <cell r="AB1137" t="str">
            <v>√</v>
          </cell>
          <cell r="AC1137" t="str">
            <v>√</v>
          </cell>
        </row>
        <row r="1137">
          <cell r="AE1137" t="str">
            <v>◇</v>
          </cell>
          <cell r="AF1137" t="str">
            <v>√</v>
          </cell>
          <cell r="AG1137" t="str">
            <v>√</v>
          </cell>
          <cell r="AH1137" t="str">
            <v>×</v>
          </cell>
          <cell r="AI1137" t="str">
            <v>√</v>
          </cell>
        </row>
        <row r="1137">
          <cell r="AK1137">
            <v>21.75</v>
          </cell>
          <cell r="AL1137">
            <v>0</v>
          </cell>
          <cell r="AM1137">
            <v>0.25</v>
          </cell>
          <cell r="AN1137">
            <v>0</v>
          </cell>
          <cell r="AO1137">
            <v>3</v>
          </cell>
        </row>
        <row r="1138">
          <cell r="E1138" t="str">
            <v>下午</v>
          </cell>
          <cell r="F1138" t="str">
            <v>√</v>
          </cell>
          <cell r="G1138" t="str">
            <v>√</v>
          </cell>
          <cell r="H1138" t="str">
            <v>√</v>
          </cell>
        </row>
        <row r="1138">
          <cell r="J1138" t="str">
            <v>√</v>
          </cell>
          <cell r="K1138" t="str">
            <v>√</v>
          </cell>
          <cell r="L1138" t="str">
            <v>√</v>
          </cell>
          <cell r="M1138" t="str">
            <v>√</v>
          </cell>
          <cell r="N1138" t="str">
            <v>√</v>
          </cell>
          <cell r="O1138" t="str">
            <v>√</v>
          </cell>
        </row>
        <row r="1138">
          <cell r="R1138" t="str">
            <v>√</v>
          </cell>
          <cell r="S1138" t="str">
            <v>√</v>
          </cell>
          <cell r="T1138" t="str">
            <v>√</v>
          </cell>
          <cell r="U1138" t="str">
            <v>√</v>
          </cell>
          <cell r="V1138" t="str">
            <v>◇</v>
          </cell>
        </row>
        <row r="1138">
          <cell r="X1138" t="str">
            <v>◇</v>
          </cell>
          <cell r="Y1138" t="str">
            <v>√</v>
          </cell>
          <cell r="Z1138" t="str">
            <v>√</v>
          </cell>
          <cell r="AA1138" t="str">
            <v>√</v>
          </cell>
          <cell r="AB1138" t="str">
            <v>√</v>
          </cell>
          <cell r="AC1138" t="str">
            <v>√</v>
          </cell>
        </row>
        <row r="1138">
          <cell r="AE1138" t="str">
            <v>◇</v>
          </cell>
          <cell r="AF1138" t="str">
            <v>√</v>
          </cell>
          <cell r="AG1138" t="str">
            <v>√</v>
          </cell>
          <cell r="AH1138" t="str">
            <v>×</v>
          </cell>
          <cell r="AI1138" t="str">
            <v>√</v>
          </cell>
        </row>
        <row r="1139">
          <cell r="E1139" t="str">
            <v>加班</v>
          </cell>
        </row>
        <row r="1140">
          <cell r="B1140">
            <v>2095</v>
          </cell>
          <cell r="C1140" t="str">
            <v>SON SOVANROTH</v>
          </cell>
          <cell r="D1140">
            <v>44697</v>
          </cell>
          <cell r="E1140" t="str">
            <v>上午</v>
          </cell>
          <cell r="F1140" t="str">
            <v>√</v>
          </cell>
          <cell r="G1140" t="str">
            <v>Δ</v>
          </cell>
          <cell r="H1140" t="str">
            <v>√</v>
          </cell>
        </row>
        <row r="1140">
          <cell r="J1140" t="str">
            <v>√</v>
          </cell>
          <cell r="K1140" t="str">
            <v>√</v>
          </cell>
          <cell r="L1140" t="str">
            <v>√</v>
          </cell>
          <cell r="M1140" t="str">
            <v>√</v>
          </cell>
          <cell r="N1140" t="str">
            <v>√</v>
          </cell>
          <cell r="O1140" t="str">
            <v>√</v>
          </cell>
        </row>
        <row r="1140">
          <cell r="Q1140" t="str">
            <v>√</v>
          </cell>
          <cell r="R1140" t="str">
            <v>√</v>
          </cell>
          <cell r="S1140" t="str">
            <v>√</v>
          </cell>
          <cell r="T1140" t="str">
            <v>√</v>
          </cell>
          <cell r="U1140" t="str">
            <v>√</v>
          </cell>
          <cell r="V1140" t="str">
            <v>◇</v>
          </cell>
        </row>
        <row r="1140">
          <cell r="X1140" t="str">
            <v>◇</v>
          </cell>
          <cell r="Y1140" t="str">
            <v>√</v>
          </cell>
          <cell r="Z1140" t="str">
            <v>√</v>
          </cell>
          <cell r="AA1140" t="str">
            <v>√</v>
          </cell>
          <cell r="AB1140" t="str">
            <v>√</v>
          </cell>
          <cell r="AC1140" t="str">
            <v>√</v>
          </cell>
        </row>
        <row r="1140">
          <cell r="AE1140" t="str">
            <v>◇</v>
          </cell>
          <cell r="AF1140" t="str">
            <v>√</v>
          </cell>
          <cell r="AG1140" t="str">
            <v>√</v>
          </cell>
          <cell r="AH1140" t="str">
            <v>√</v>
          </cell>
          <cell r="AI1140" t="str">
            <v>√</v>
          </cell>
        </row>
        <row r="1140">
          <cell r="AK1140">
            <v>22</v>
          </cell>
          <cell r="AL1140">
            <v>0</v>
          </cell>
          <cell r="AM1140">
            <v>1</v>
          </cell>
          <cell r="AN1140">
            <v>0</v>
          </cell>
          <cell r="AO1140">
            <v>3</v>
          </cell>
        </row>
        <row r="1141">
          <cell r="E1141" t="str">
            <v>下午</v>
          </cell>
          <cell r="F1141" t="str">
            <v>√</v>
          </cell>
          <cell r="G1141" t="str">
            <v>Δ</v>
          </cell>
          <cell r="H1141" t="str">
            <v>√</v>
          </cell>
        </row>
        <row r="1141">
          <cell r="J1141" t="str">
            <v>√</v>
          </cell>
          <cell r="K1141" t="str">
            <v>√</v>
          </cell>
          <cell r="L1141" t="str">
            <v>√</v>
          </cell>
          <cell r="M1141" t="str">
            <v>√</v>
          </cell>
          <cell r="N1141" t="str">
            <v>√</v>
          </cell>
          <cell r="O1141" t="str">
            <v>√</v>
          </cell>
        </row>
        <row r="1141">
          <cell r="Q1141" t="str">
            <v>√</v>
          </cell>
          <cell r="R1141" t="str">
            <v>√</v>
          </cell>
          <cell r="S1141" t="str">
            <v>√</v>
          </cell>
          <cell r="T1141" t="str">
            <v>√</v>
          </cell>
          <cell r="U1141" t="str">
            <v>√</v>
          </cell>
          <cell r="V1141" t="str">
            <v>◇</v>
          </cell>
        </row>
        <row r="1141">
          <cell r="X1141" t="str">
            <v>◇</v>
          </cell>
          <cell r="Y1141" t="str">
            <v>√</v>
          </cell>
          <cell r="Z1141" t="str">
            <v>√</v>
          </cell>
          <cell r="AA1141" t="str">
            <v>√</v>
          </cell>
          <cell r="AB1141" t="str">
            <v>√</v>
          </cell>
          <cell r="AC1141" t="str">
            <v>√</v>
          </cell>
        </row>
        <row r="1141">
          <cell r="AE1141" t="str">
            <v>◇</v>
          </cell>
          <cell r="AF1141" t="str">
            <v>√</v>
          </cell>
          <cell r="AG1141" t="str">
            <v>√</v>
          </cell>
          <cell r="AH1141" t="str">
            <v>√</v>
          </cell>
          <cell r="AI1141" t="str">
            <v>√</v>
          </cell>
        </row>
        <row r="1142">
          <cell r="E1142" t="str">
            <v>加班</v>
          </cell>
        </row>
        <row r="1143">
          <cell r="B1143">
            <v>2160</v>
          </cell>
          <cell r="C1143" t="str">
            <v>VANN TITHIDA</v>
          </cell>
          <cell r="D1143">
            <v>44728</v>
          </cell>
          <cell r="E1143" t="str">
            <v>上午</v>
          </cell>
          <cell r="F1143" t="str">
            <v>√</v>
          </cell>
          <cell r="G1143" t="str">
            <v>√</v>
          </cell>
          <cell r="H1143" t="str">
            <v>√</v>
          </cell>
        </row>
        <row r="1143">
          <cell r="J1143" t="str">
            <v>√</v>
          </cell>
          <cell r="K1143" t="str">
            <v>√</v>
          </cell>
          <cell r="L1143" t="str">
            <v>√</v>
          </cell>
          <cell r="M1143" t="str">
            <v>√</v>
          </cell>
          <cell r="N1143" t="str">
            <v>√</v>
          </cell>
          <cell r="O1143" t="str">
            <v>√</v>
          </cell>
        </row>
        <row r="1143">
          <cell r="Q1143" t="str">
            <v>√</v>
          </cell>
          <cell r="R1143" t="str">
            <v>√</v>
          </cell>
          <cell r="S1143" t="str">
            <v>√</v>
          </cell>
          <cell r="T1143" t="str">
            <v>√</v>
          </cell>
          <cell r="U1143" t="str">
            <v>√</v>
          </cell>
          <cell r="V1143" t="str">
            <v>◇</v>
          </cell>
        </row>
        <row r="1143">
          <cell r="X1143" t="str">
            <v>◇</v>
          </cell>
          <cell r="Y1143" t="str">
            <v>√</v>
          </cell>
          <cell r="Z1143" t="str">
            <v>√</v>
          </cell>
          <cell r="AA1143" t="str">
            <v>√</v>
          </cell>
          <cell r="AB1143" t="str">
            <v>√</v>
          </cell>
          <cell r="AC1143" t="str">
            <v>√</v>
          </cell>
        </row>
        <row r="1143">
          <cell r="AE1143" t="str">
            <v>◇</v>
          </cell>
          <cell r="AF1143" t="str">
            <v>√</v>
          </cell>
          <cell r="AG1143" t="str">
            <v>√</v>
          </cell>
          <cell r="AH1143" t="str">
            <v>√</v>
          </cell>
          <cell r="AI1143" t="str">
            <v>√</v>
          </cell>
        </row>
        <row r="1143">
          <cell r="AK1143">
            <v>23</v>
          </cell>
          <cell r="AL1143">
            <v>0</v>
          </cell>
          <cell r="AM1143">
            <v>0</v>
          </cell>
          <cell r="AN1143">
            <v>0</v>
          </cell>
          <cell r="AO1143">
            <v>3</v>
          </cell>
        </row>
        <row r="1144">
          <cell r="E1144" t="str">
            <v>下午</v>
          </cell>
          <cell r="F1144" t="str">
            <v>√</v>
          </cell>
          <cell r="G1144" t="str">
            <v>√</v>
          </cell>
          <cell r="H1144" t="str">
            <v>√</v>
          </cell>
        </row>
        <row r="1144">
          <cell r="J1144" t="str">
            <v>√</v>
          </cell>
          <cell r="K1144" t="str">
            <v>√</v>
          </cell>
          <cell r="L1144" t="str">
            <v>√</v>
          </cell>
          <cell r="M1144" t="str">
            <v>√</v>
          </cell>
          <cell r="N1144" t="str">
            <v>√</v>
          </cell>
          <cell r="O1144" t="str">
            <v>√</v>
          </cell>
        </row>
        <row r="1144">
          <cell r="Q1144" t="str">
            <v>√</v>
          </cell>
          <cell r="R1144" t="str">
            <v>√</v>
          </cell>
          <cell r="S1144" t="str">
            <v>√</v>
          </cell>
          <cell r="T1144" t="str">
            <v>√</v>
          </cell>
          <cell r="U1144" t="str">
            <v>√</v>
          </cell>
          <cell r="V1144" t="str">
            <v>◇</v>
          </cell>
        </row>
        <row r="1144">
          <cell r="X1144" t="str">
            <v>◇</v>
          </cell>
          <cell r="Y1144" t="str">
            <v>√</v>
          </cell>
          <cell r="Z1144" t="str">
            <v>√</v>
          </cell>
          <cell r="AA1144" t="str">
            <v>√</v>
          </cell>
          <cell r="AB1144" t="str">
            <v>√</v>
          </cell>
          <cell r="AC1144" t="str">
            <v>√</v>
          </cell>
        </row>
        <row r="1144">
          <cell r="AE1144" t="str">
            <v>◇</v>
          </cell>
          <cell r="AF1144" t="str">
            <v>√</v>
          </cell>
          <cell r="AG1144" t="str">
            <v>√</v>
          </cell>
          <cell r="AH1144" t="str">
            <v>√</v>
          </cell>
          <cell r="AI1144" t="str">
            <v>√</v>
          </cell>
        </row>
        <row r="1145">
          <cell r="E1145" t="str">
            <v>加班</v>
          </cell>
        </row>
        <row r="1146">
          <cell r="B1146">
            <v>2207</v>
          </cell>
          <cell r="C1146" t="str">
            <v>MEAS SOK</v>
          </cell>
          <cell r="D1146">
            <v>44741</v>
          </cell>
          <cell r="E1146" t="str">
            <v>上午</v>
          </cell>
          <cell r="F1146" t="str">
            <v>√</v>
          </cell>
          <cell r="G1146" t="str">
            <v>√</v>
          </cell>
          <cell r="H1146" t="str">
            <v>√</v>
          </cell>
        </row>
        <row r="1146">
          <cell r="J1146" t="str">
            <v>√</v>
          </cell>
          <cell r="K1146" t="str">
            <v>√</v>
          </cell>
          <cell r="L1146" t="str">
            <v>√</v>
          </cell>
          <cell r="M1146" t="str">
            <v>√</v>
          </cell>
          <cell r="N1146" t="str">
            <v>√</v>
          </cell>
          <cell r="O1146" t="str">
            <v>√</v>
          </cell>
        </row>
        <row r="1146">
          <cell r="Q1146" t="str">
            <v>Ο</v>
          </cell>
          <cell r="R1146" t="str">
            <v>√</v>
          </cell>
          <cell r="S1146" t="str">
            <v>√</v>
          </cell>
          <cell r="T1146" t="str">
            <v>√</v>
          </cell>
          <cell r="U1146" t="str">
            <v>√</v>
          </cell>
          <cell r="V1146" t="str">
            <v>◇</v>
          </cell>
        </row>
        <row r="1146">
          <cell r="X1146" t="str">
            <v>◇</v>
          </cell>
          <cell r="Y1146" t="str">
            <v>√</v>
          </cell>
          <cell r="Z1146" t="str">
            <v>√</v>
          </cell>
          <cell r="AA1146" t="str">
            <v>√</v>
          </cell>
          <cell r="AB1146" t="str">
            <v>√</v>
          </cell>
          <cell r="AC1146" t="str">
            <v>√</v>
          </cell>
        </row>
        <row r="1146">
          <cell r="AE1146" t="str">
            <v>◇</v>
          </cell>
          <cell r="AF1146" t="str">
            <v>√</v>
          </cell>
          <cell r="AG1146" t="str">
            <v>√</v>
          </cell>
          <cell r="AH1146" t="str">
            <v>√</v>
          </cell>
          <cell r="AI1146" t="str">
            <v>√</v>
          </cell>
        </row>
        <row r="1146">
          <cell r="AK1146">
            <v>22</v>
          </cell>
          <cell r="AL1146">
            <v>0</v>
          </cell>
          <cell r="AM1146">
            <v>0</v>
          </cell>
          <cell r="AN1146">
            <v>0</v>
          </cell>
          <cell r="AO1146">
            <v>3</v>
          </cell>
        </row>
        <row r="1147">
          <cell r="E1147" t="str">
            <v>下午</v>
          </cell>
          <cell r="F1147" t="str">
            <v>√</v>
          </cell>
          <cell r="G1147" t="str">
            <v>√</v>
          </cell>
          <cell r="H1147" t="str">
            <v>√</v>
          </cell>
        </row>
        <row r="1147">
          <cell r="J1147" t="str">
            <v>√</v>
          </cell>
          <cell r="K1147" t="str">
            <v>√</v>
          </cell>
          <cell r="L1147" t="str">
            <v>√</v>
          </cell>
          <cell r="M1147" t="str">
            <v>√</v>
          </cell>
          <cell r="N1147" t="str">
            <v>√</v>
          </cell>
          <cell r="O1147" t="str">
            <v>√</v>
          </cell>
        </row>
        <row r="1147">
          <cell r="Q1147" t="str">
            <v>Ο</v>
          </cell>
          <cell r="R1147" t="str">
            <v>√</v>
          </cell>
          <cell r="S1147" t="str">
            <v>√</v>
          </cell>
          <cell r="T1147" t="str">
            <v>√</v>
          </cell>
          <cell r="U1147" t="str">
            <v>√</v>
          </cell>
          <cell r="V1147" t="str">
            <v>◇</v>
          </cell>
        </row>
        <row r="1147">
          <cell r="X1147" t="str">
            <v>◇</v>
          </cell>
          <cell r="Y1147" t="str">
            <v>√</v>
          </cell>
          <cell r="Z1147" t="str">
            <v>√</v>
          </cell>
          <cell r="AA1147" t="str">
            <v>√</v>
          </cell>
          <cell r="AB1147" t="str">
            <v>√</v>
          </cell>
          <cell r="AC1147" t="str">
            <v>√</v>
          </cell>
        </row>
        <row r="1147">
          <cell r="AE1147" t="str">
            <v>◇</v>
          </cell>
          <cell r="AF1147" t="str">
            <v>√</v>
          </cell>
          <cell r="AG1147" t="str">
            <v>√</v>
          </cell>
          <cell r="AH1147" t="str">
            <v>√</v>
          </cell>
          <cell r="AI1147" t="str">
            <v>√</v>
          </cell>
        </row>
        <row r="1148">
          <cell r="E1148" t="str">
            <v>加班</v>
          </cell>
        </row>
        <row r="1149">
          <cell r="B1149">
            <v>2208</v>
          </cell>
          <cell r="C1149" t="str">
            <v>MUON SITHA</v>
          </cell>
          <cell r="D1149">
            <v>44741</v>
          </cell>
          <cell r="E1149" t="str">
            <v>上午</v>
          </cell>
          <cell r="F1149" t="str">
            <v>√</v>
          </cell>
          <cell r="G1149" t="str">
            <v>√</v>
          </cell>
          <cell r="H1149" t="str">
            <v>×</v>
          </cell>
        </row>
        <row r="1149">
          <cell r="J1149" t="str">
            <v>√</v>
          </cell>
          <cell r="K1149" t="str">
            <v>√</v>
          </cell>
          <cell r="L1149" t="str">
            <v>√</v>
          </cell>
          <cell r="M1149" t="str">
            <v>√</v>
          </cell>
          <cell r="N1149" t="str">
            <v>√</v>
          </cell>
          <cell r="O1149" t="str">
            <v>√</v>
          </cell>
        </row>
        <row r="1149">
          <cell r="Q1149" t="str">
            <v>Ο</v>
          </cell>
          <cell r="R1149" t="str">
            <v>√</v>
          </cell>
          <cell r="S1149" t="str">
            <v>√</v>
          </cell>
          <cell r="T1149" t="str">
            <v>√</v>
          </cell>
          <cell r="U1149" t="str">
            <v>√</v>
          </cell>
          <cell r="V1149" t="str">
            <v>◇</v>
          </cell>
        </row>
        <row r="1149">
          <cell r="X1149" t="str">
            <v>◇</v>
          </cell>
          <cell r="Y1149" t="str">
            <v>√</v>
          </cell>
          <cell r="Z1149" t="str">
            <v>√</v>
          </cell>
          <cell r="AA1149" t="str">
            <v>√</v>
          </cell>
          <cell r="AB1149" t="str">
            <v>√</v>
          </cell>
          <cell r="AC1149" t="str">
            <v>√</v>
          </cell>
        </row>
        <row r="1149">
          <cell r="AE1149" t="str">
            <v>◇</v>
          </cell>
          <cell r="AF1149" t="str">
            <v>√</v>
          </cell>
          <cell r="AG1149" t="str">
            <v>√</v>
          </cell>
          <cell r="AH1149" t="str">
            <v>√</v>
          </cell>
          <cell r="AI1149" t="str">
            <v>√</v>
          </cell>
        </row>
        <row r="1149">
          <cell r="AK1149">
            <v>21</v>
          </cell>
          <cell r="AL1149">
            <v>0</v>
          </cell>
          <cell r="AM1149">
            <v>0</v>
          </cell>
          <cell r="AN1149">
            <v>0</v>
          </cell>
          <cell r="AO1149">
            <v>3</v>
          </cell>
        </row>
        <row r="1150">
          <cell r="E1150" t="str">
            <v>下午</v>
          </cell>
          <cell r="F1150" t="str">
            <v>√</v>
          </cell>
          <cell r="G1150" t="str">
            <v>√</v>
          </cell>
          <cell r="H1150" t="str">
            <v>×</v>
          </cell>
        </row>
        <row r="1150">
          <cell r="J1150" t="str">
            <v>√</v>
          </cell>
          <cell r="K1150" t="str">
            <v>√</v>
          </cell>
          <cell r="L1150" t="str">
            <v>√</v>
          </cell>
          <cell r="M1150" t="str">
            <v>√</v>
          </cell>
          <cell r="N1150" t="str">
            <v>√</v>
          </cell>
          <cell r="O1150" t="str">
            <v>√</v>
          </cell>
        </row>
        <row r="1150">
          <cell r="Q1150" t="str">
            <v>Ο</v>
          </cell>
          <cell r="R1150" t="str">
            <v>√</v>
          </cell>
          <cell r="S1150" t="str">
            <v>√</v>
          </cell>
          <cell r="T1150" t="str">
            <v>√</v>
          </cell>
          <cell r="U1150" t="str">
            <v>√</v>
          </cell>
          <cell r="V1150" t="str">
            <v>◇</v>
          </cell>
        </row>
        <row r="1150">
          <cell r="X1150" t="str">
            <v>◇</v>
          </cell>
          <cell r="Y1150" t="str">
            <v>√</v>
          </cell>
          <cell r="Z1150" t="str">
            <v>√</v>
          </cell>
          <cell r="AA1150" t="str">
            <v>√</v>
          </cell>
          <cell r="AB1150" t="str">
            <v>√</v>
          </cell>
          <cell r="AC1150" t="str">
            <v>√</v>
          </cell>
        </row>
        <row r="1150">
          <cell r="AE1150" t="str">
            <v>◇</v>
          </cell>
          <cell r="AF1150" t="str">
            <v>√</v>
          </cell>
          <cell r="AG1150" t="str">
            <v>√</v>
          </cell>
          <cell r="AH1150" t="str">
            <v>√</v>
          </cell>
          <cell r="AI1150" t="str">
            <v>√</v>
          </cell>
        </row>
        <row r="1151">
          <cell r="E1151" t="str">
            <v>加班</v>
          </cell>
        </row>
        <row r="1152">
          <cell r="B1152">
            <v>2245</v>
          </cell>
          <cell r="C1152" t="str">
            <v>CHOM SREYNY</v>
          </cell>
          <cell r="D1152">
            <v>44747</v>
          </cell>
          <cell r="E1152" t="str">
            <v>上午</v>
          </cell>
          <cell r="F1152" t="str">
            <v>√</v>
          </cell>
          <cell r="G1152" t="str">
            <v>√</v>
          </cell>
          <cell r="H1152" t="str">
            <v>√</v>
          </cell>
        </row>
        <row r="1152">
          <cell r="J1152" t="str">
            <v>√</v>
          </cell>
          <cell r="K1152" t="str">
            <v>√</v>
          </cell>
          <cell r="L1152" t="str">
            <v>√</v>
          </cell>
          <cell r="M1152" t="str">
            <v>√</v>
          </cell>
          <cell r="N1152" t="str">
            <v>√</v>
          </cell>
          <cell r="O1152" t="str">
            <v>√</v>
          </cell>
        </row>
        <row r="1152">
          <cell r="Q1152" t="str">
            <v>√</v>
          </cell>
          <cell r="R1152" t="str">
            <v>√</v>
          </cell>
          <cell r="S1152" t="str">
            <v>√</v>
          </cell>
          <cell r="T1152" t="str">
            <v>√</v>
          </cell>
          <cell r="U1152" t="str">
            <v>√</v>
          </cell>
          <cell r="V1152" t="str">
            <v>◇</v>
          </cell>
        </row>
        <row r="1152">
          <cell r="X1152" t="str">
            <v>◇</v>
          </cell>
          <cell r="Y1152" t="str">
            <v>√</v>
          </cell>
          <cell r="Z1152" t="str">
            <v>√</v>
          </cell>
          <cell r="AA1152" t="str">
            <v>√</v>
          </cell>
          <cell r="AB1152" t="str">
            <v>√</v>
          </cell>
          <cell r="AC1152" t="str">
            <v>√</v>
          </cell>
        </row>
        <row r="1152">
          <cell r="AE1152" t="str">
            <v>◇</v>
          </cell>
          <cell r="AF1152" t="str">
            <v>√</v>
          </cell>
          <cell r="AG1152" t="str">
            <v>√</v>
          </cell>
          <cell r="AH1152" t="str">
            <v>√</v>
          </cell>
          <cell r="AI1152" t="str">
            <v>√</v>
          </cell>
        </row>
        <row r="1152">
          <cell r="AK1152">
            <v>23</v>
          </cell>
          <cell r="AL1152">
            <v>0</v>
          </cell>
          <cell r="AM1152">
            <v>0</v>
          </cell>
          <cell r="AN1152">
            <v>0</v>
          </cell>
          <cell r="AO1152">
            <v>3</v>
          </cell>
        </row>
        <row r="1153">
          <cell r="E1153" t="str">
            <v>下午</v>
          </cell>
          <cell r="F1153" t="str">
            <v>√</v>
          </cell>
          <cell r="G1153" t="str">
            <v>√</v>
          </cell>
          <cell r="H1153" t="str">
            <v>√</v>
          </cell>
        </row>
        <row r="1153">
          <cell r="J1153" t="str">
            <v>√</v>
          </cell>
          <cell r="K1153" t="str">
            <v>√</v>
          </cell>
          <cell r="L1153" t="str">
            <v>√</v>
          </cell>
          <cell r="M1153" t="str">
            <v>√</v>
          </cell>
          <cell r="N1153" t="str">
            <v>√</v>
          </cell>
          <cell r="O1153" t="str">
            <v>√</v>
          </cell>
        </row>
        <row r="1153">
          <cell r="Q1153" t="str">
            <v>√</v>
          </cell>
          <cell r="R1153" t="str">
            <v>√</v>
          </cell>
          <cell r="S1153" t="str">
            <v>√</v>
          </cell>
          <cell r="T1153" t="str">
            <v>√</v>
          </cell>
          <cell r="U1153" t="str">
            <v>√</v>
          </cell>
          <cell r="V1153" t="str">
            <v>◇</v>
          </cell>
        </row>
        <row r="1153">
          <cell r="X1153" t="str">
            <v>◇</v>
          </cell>
          <cell r="Y1153" t="str">
            <v>√</v>
          </cell>
          <cell r="Z1153" t="str">
            <v>√</v>
          </cell>
          <cell r="AA1153" t="str">
            <v>√</v>
          </cell>
          <cell r="AB1153" t="str">
            <v>√</v>
          </cell>
          <cell r="AC1153" t="str">
            <v>√</v>
          </cell>
        </row>
        <row r="1153">
          <cell r="AE1153" t="str">
            <v>◇</v>
          </cell>
          <cell r="AF1153" t="str">
            <v>√</v>
          </cell>
          <cell r="AG1153" t="str">
            <v>√</v>
          </cell>
          <cell r="AH1153" t="str">
            <v>√</v>
          </cell>
          <cell r="AI1153" t="str">
            <v>√</v>
          </cell>
        </row>
        <row r="1154">
          <cell r="E1154" t="str">
            <v>加班</v>
          </cell>
        </row>
        <row r="1155">
          <cell r="B1155">
            <v>2258</v>
          </cell>
          <cell r="C1155" t="str">
            <v>TEAV CHANRY</v>
          </cell>
          <cell r="D1155">
            <v>44761</v>
          </cell>
          <cell r="E1155" t="str">
            <v>上午</v>
          </cell>
          <cell r="F1155" t="str">
            <v>√</v>
          </cell>
          <cell r="G1155" t="str">
            <v>√</v>
          </cell>
          <cell r="H1155" t="str">
            <v>√</v>
          </cell>
        </row>
        <row r="1155">
          <cell r="J1155" t="str">
            <v>√</v>
          </cell>
          <cell r="K1155" t="str">
            <v>√</v>
          </cell>
          <cell r="L1155" t="str">
            <v>√</v>
          </cell>
          <cell r="M1155" t="str">
            <v>√</v>
          </cell>
          <cell r="N1155" t="str">
            <v>√</v>
          </cell>
          <cell r="O1155" t="str">
            <v>√</v>
          </cell>
        </row>
        <row r="1155">
          <cell r="Q1155" t="str">
            <v>√</v>
          </cell>
          <cell r="R1155" t="str">
            <v>√</v>
          </cell>
          <cell r="S1155" t="str">
            <v>√</v>
          </cell>
          <cell r="T1155" t="str">
            <v>√</v>
          </cell>
          <cell r="U1155" t="str">
            <v>√</v>
          </cell>
          <cell r="V1155" t="str">
            <v>◇</v>
          </cell>
        </row>
        <row r="1155">
          <cell r="X1155" t="str">
            <v>◇</v>
          </cell>
          <cell r="Y1155" t="str">
            <v>√</v>
          </cell>
          <cell r="Z1155" t="str">
            <v>√</v>
          </cell>
          <cell r="AA1155" t="str">
            <v>√</v>
          </cell>
          <cell r="AB1155" t="str">
            <v>√</v>
          </cell>
          <cell r="AC1155" t="str">
            <v>√</v>
          </cell>
        </row>
        <row r="1155">
          <cell r="AE1155" t="str">
            <v>◇</v>
          </cell>
          <cell r="AF1155" t="str">
            <v>√</v>
          </cell>
          <cell r="AG1155" t="str">
            <v>√</v>
          </cell>
          <cell r="AH1155" t="str">
            <v>√</v>
          </cell>
          <cell r="AI1155" t="str">
            <v>√</v>
          </cell>
        </row>
        <row r="1155">
          <cell r="AK1155">
            <v>22.5</v>
          </cell>
          <cell r="AL1155">
            <v>0</v>
          </cell>
          <cell r="AM1155">
            <v>0</v>
          </cell>
          <cell r="AN1155">
            <v>0</v>
          </cell>
          <cell r="AO1155">
            <v>3</v>
          </cell>
        </row>
        <row r="1156">
          <cell r="E1156" t="str">
            <v>下午</v>
          </cell>
          <cell r="F1156" t="str">
            <v>√</v>
          </cell>
          <cell r="G1156" t="str">
            <v>√</v>
          </cell>
          <cell r="H1156" t="str">
            <v>√</v>
          </cell>
        </row>
        <row r="1156">
          <cell r="J1156" t="str">
            <v>√</v>
          </cell>
          <cell r="K1156" t="str">
            <v>√</v>
          </cell>
          <cell r="L1156" t="str">
            <v>√</v>
          </cell>
          <cell r="M1156" t="str">
            <v>√</v>
          </cell>
          <cell r="N1156" t="str">
            <v>√</v>
          </cell>
          <cell r="O1156" t="str">
            <v>×</v>
          </cell>
        </row>
        <row r="1156">
          <cell r="Q1156" t="str">
            <v>√</v>
          </cell>
          <cell r="R1156" t="str">
            <v>√</v>
          </cell>
          <cell r="S1156" t="str">
            <v>√</v>
          </cell>
          <cell r="T1156" t="str">
            <v>√</v>
          </cell>
          <cell r="U1156" t="str">
            <v>√</v>
          </cell>
          <cell r="V1156" t="str">
            <v>◇</v>
          </cell>
        </row>
        <row r="1156">
          <cell r="X1156" t="str">
            <v>◇</v>
          </cell>
          <cell r="Y1156" t="str">
            <v>√</v>
          </cell>
          <cell r="Z1156" t="str">
            <v>√</v>
          </cell>
          <cell r="AA1156" t="str">
            <v>√</v>
          </cell>
          <cell r="AB1156" t="str">
            <v>√</v>
          </cell>
          <cell r="AC1156" t="str">
            <v>√</v>
          </cell>
        </row>
        <row r="1156">
          <cell r="AE1156" t="str">
            <v>◇</v>
          </cell>
          <cell r="AF1156" t="str">
            <v>√</v>
          </cell>
          <cell r="AG1156" t="str">
            <v>√</v>
          </cell>
          <cell r="AH1156" t="str">
            <v>√</v>
          </cell>
          <cell r="AI1156" t="str">
            <v>√</v>
          </cell>
        </row>
        <row r="1157">
          <cell r="E1157" t="str">
            <v>加班</v>
          </cell>
        </row>
        <row r="1158">
          <cell r="B1158">
            <v>2268</v>
          </cell>
          <cell r="C1158" t="str">
            <v>MEAS SOKSOPHEA</v>
          </cell>
          <cell r="D1158">
            <v>44818</v>
          </cell>
          <cell r="E1158" t="str">
            <v>上午</v>
          </cell>
          <cell r="F1158" t="str">
            <v>√</v>
          </cell>
          <cell r="G1158" t="str">
            <v>√</v>
          </cell>
          <cell r="H1158" t="str">
            <v>√</v>
          </cell>
        </row>
        <row r="1158">
          <cell r="J1158" t="str">
            <v>2.①</v>
          </cell>
          <cell r="K1158" t="str">
            <v>√</v>
          </cell>
          <cell r="L1158" t="str">
            <v>√</v>
          </cell>
          <cell r="M1158" t="str">
            <v>√</v>
          </cell>
          <cell r="N1158" t="str">
            <v>√</v>
          </cell>
          <cell r="O1158" t="str">
            <v>√</v>
          </cell>
        </row>
        <row r="1158">
          <cell r="Q1158" t="str">
            <v>√</v>
          </cell>
          <cell r="R1158" t="str">
            <v>√</v>
          </cell>
          <cell r="S1158" t="str">
            <v>√</v>
          </cell>
          <cell r="T1158" t="str">
            <v>√</v>
          </cell>
          <cell r="U1158" t="str">
            <v>√</v>
          </cell>
          <cell r="V1158" t="str">
            <v>◇</v>
          </cell>
        </row>
        <row r="1158">
          <cell r="X1158" t="str">
            <v>◇</v>
          </cell>
          <cell r="Y1158" t="str">
            <v>√</v>
          </cell>
          <cell r="Z1158" t="str">
            <v>√</v>
          </cell>
          <cell r="AA1158" t="str">
            <v>√</v>
          </cell>
          <cell r="AB1158" t="str">
            <v>√</v>
          </cell>
          <cell r="AC1158" t="str">
            <v>√</v>
          </cell>
        </row>
        <row r="1158">
          <cell r="AE1158" t="str">
            <v>◇</v>
          </cell>
          <cell r="AF1158" t="str">
            <v>√</v>
          </cell>
          <cell r="AG1158" t="str">
            <v>√</v>
          </cell>
          <cell r="AH1158" t="str">
            <v>Δ</v>
          </cell>
          <cell r="AI1158" t="str">
            <v>√</v>
          </cell>
        </row>
        <row r="1158">
          <cell r="AK1158">
            <v>21.5</v>
          </cell>
          <cell r="AL1158">
            <v>0</v>
          </cell>
          <cell r="AM1158">
            <v>0.5</v>
          </cell>
          <cell r="AN1158">
            <v>0</v>
          </cell>
          <cell r="AO1158">
            <v>3</v>
          </cell>
        </row>
        <row r="1159">
          <cell r="E1159" t="str">
            <v>下午</v>
          </cell>
          <cell r="F1159" t="str">
            <v>√</v>
          </cell>
          <cell r="G1159" t="str">
            <v>√</v>
          </cell>
          <cell r="H1159" t="str">
            <v>√</v>
          </cell>
        </row>
        <row r="1159">
          <cell r="J1159" t="str">
            <v>2.①</v>
          </cell>
          <cell r="K1159" t="str">
            <v>√</v>
          </cell>
          <cell r="L1159" t="str">
            <v>√</v>
          </cell>
          <cell r="M1159" t="str">
            <v>√</v>
          </cell>
          <cell r="N1159" t="str">
            <v>√</v>
          </cell>
          <cell r="O1159" t="str">
            <v>√</v>
          </cell>
        </row>
        <row r="1159">
          <cell r="Q1159" t="str">
            <v>√</v>
          </cell>
          <cell r="R1159" t="str">
            <v>√</v>
          </cell>
          <cell r="S1159" t="str">
            <v>√</v>
          </cell>
          <cell r="T1159" t="str">
            <v>√</v>
          </cell>
          <cell r="U1159" t="str">
            <v>√</v>
          </cell>
          <cell r="V1159" t="str">
            <v>◇</v>
          </cell>
        </row>
        <row r="1159">
          <cell r="X1159" t="str">
            <v>◇</v>
          </cell>
          <cell r="Y1159" t="str">
            <v>√</v>
          </cell>
          <cell r="Z1159" t="str">
            <v>√</v>
          </cell>
          <cell r="AA1159" t="str">
            <v>√</v>
          </cell>
          <cell r="AB1159" t="str">
            <v>√</v>
          </cell>
          <cell r="AC1159" t="str">
            <v>√</v>
          </cell>
        </row>
        <row r="1159">
          <cell r="AE1159" t="str">
            <v>◇</v>
          </cell>
          <cell r="AF1159" t="str">
            <v>√</v>
          </cell>
          <cell r="AG1159" t="str">
            <v>√</v>
          </cell>
          <cell r="AH1159" t="str">
            <v>√</v>
          </cell>
          <cell r="AI1159" t="str">
            <v>√</v>
          </cell>
        </row>
        <row r="1160">
          <cell r="E1160" t="str">
            <v>加班</v>
          </cell>
        </row>
        <row r="1161">
          <cell r="B1161">
            <v>2270</v>
          </cell>
          <cell r="C1161" t="str">
            <v>SOK NEANG</v>
          </cell>
          <cell r="D1161">
            <v>44819</v>
          </cell>
          <cell r="E1161" t="str">
            <v>上午</v>
          </cell>
          <cell r="F1161" t="str">
            <v>√</v>
          </cell>
          <cell r="G1161" t="str">
            <v>√</v>
          </cell>
          <cell r="H1161" t="str">
            <v>√</v>
          </cell>
        </row>
        <row r="1161">
          <cell r="J1161" t="str">
            <v>√</v>
          </cell>
          <cell r="K1161" t="str">
            <v>√</v>
          </cell>
          <cell r="L1161" t="str">
            <v>√</v>
          </cell>
          <cell r="M1161" t="str">
            <v>√</v>
          </cell>
          <cell r="N1161" t="str">
            <v>√</v>
          </cell>
          <cell r="O1161" t="str">
            <v>√</v>
          </cell>
        </row>
        <row r="1161">
          <cell r="Q1161" t="str">
            <v>√</v>
          </cell>
          <cell r="R1161" t="str">
            <v>√</v>
          </cell>
          <cell r="S1161" t="str">
            <v>√</v>
          </cell>
          <cell r="T1161" t="str">
            <v>√</v>
          </cell>
          <cell r="U1161" t="str">
            <v>√</v>
          </cell>
          <cell r="V1161" t="str">
            <v>◇</v>
          </cell>
        </row>
        <row r="1161">
          <cell r="X1161" t="str">
            <v>◇</v>
          </cell>
          <cell r="Y1161" t="str">
            <v>√</v>
          </cell>
          <cell r="Z1161" t="str">
            <v>√</v>
          </cell>
          <cell r="AA1161" t="str">
            <v>√</v>
          </cell>
          <cell r="AB1161" t="str">
            <v>√</v>
          </cell>
          <cell r="AC1161" t="str">
            <v>√</v>
          </cell>
        </row>
        <row r="1161">
          <cell r="AE1161" t="str">
            <v>◇</v>
          </cell>
          <cell r="AF1161" t="str">
            <v>√</v>
          </cell>
          <cell r="AG1161" t="str">
            <v>√</v>
          </cell>
          <cell r="AH1161" t="str">
            <v>√</v>
          </cell>
          <cell r="AI1161" t="str">
            <v>√</v>
          </cell>
        </row>
        <row r="1161">
          <cell r="AK1161">
            <v>23</v>
          </cell>
          <cell r="AL1161">
            <v>0</v>
          </cell>
          <cell r="AM1161">
            <v>0</v>
          </cell>
          <cell r="AN1161">
            <v>0</v>
          </cell>
          <cell r="AO1161">
            <v>3</v>
          </cell>
        </row>
        <row r="1162">
          <cell r="E1162" t="str">
            <v>下午</v>
          </cell>
          <cell r="F1162" t="str">
            <v>√</v>
          </cell>
          <cell r="G1162" t="str">
            <v>√</v>
          </cell>
          <cell r="H1162" t="str">
            <v>√</v>
          </cell>
        </row>
        <row r="1162">
          <cell r="J1162" t="str">
            <v>√</v>
          </cell>
          <cell r="K1162" t="str">
            <v>√</v>
          </cell>
          <cell r="L1162" t="str">
            <v>√</v>
          </cell>
          <cell r="M1162" t="str">
            <v>√</v>
          </cell>
          <cell r="N1162" t="str">
            <v>√</v>
          </cell>
          <cell r="O1162" t="str">
            <v>√</v>
          </cell>
        </row>
        <row r="1162">
          <cell r="Q1162" t="str">
            <v>√</v>
          </cell>
          <cell r="R1162" t="str">
            <v>√</v>
          </cell>
          <cell r="S1162" t="str">
            <v>√</v>
          </cell>
          <cell r="T1162" t="str">
            <v>√</v>
          </cell>
          <cell r="U1162" t="str">
            <v>√</v>
          </cell>
          <cell r="V1162" t="str">
            <v>◇</v>
          </cell>
        </row>
        <row r="1162">
          <cell r="X1162" t="str">
            <v>◇</v>
          </cell>
          <cell r="Y1162" t="str">
            <v>√</v>
          </cell>
          <cell r="Z1162" t="str">
            <v>√</v>
          </cell>
          <cell r="AA1162" t="str">
            <v>√</v>
          </cell>
          <cell r="AB1162" t="str">
            <v>√</v>
          </cell>
          <cell r="AC1162" t="str">
            <v>√</v>
          </cell>
        </row>
        <row r="1162">
          <cell r="AE1162" t="str">
            <v>◇</v>
          </cell>
          <cell r="AF1162" t="str">
            <v>√</v>
          </cell>
          <cell r="AG1162" t="str">
            <v>√</v>
          </cell>
          <cell r="AH1162" t="str">
            <v>√</v>
          </cell>
          <cell r="AI1162" t="str">
            <v>√</v>
          </cell>
        </row>
        <row r="1163">
          <cell r="E1163" t="str">
            <v>加班</v>
          </cell>
        </row>
        <row r="1164">
          <cell r="B1164">
            <v>2271</v>
          </cell>
          <cell r="C1164" t="str">
            <v>KOEUT SOUSDEY</v>
          </cell>
          <cell r="D1164">
            <v>44820</v>
          </cell>
          <cell r="E1164" t="str">
            <v>上午</v>
          </cell>
          <cell r="F1164" t="str">
            <v>√</v>
          </cell>
          <cell r="G1164" t="str">
            <v>√</v>
          </cell>
          <cell r="H1164" t="str">
            <v>√</v>
          </cell>
        </row>
        <row r="1164">
          <cell r="J1164" t="str">
            <v>√</v>
          </cell>
          <cell r="K1164" t="str">
            <v>√</v>
          </cell>
          <cell r="L1164" t="str">
            <v>√</v>
          </cell>
          <cell r="M1164" t="str">
            <v>√</v>
          </cell>
          <cell r="N1164" t="str">
            <v>√</v>
          </cell>
          <cell r="O1164" t="str">
            <v>√</v>
          </cell>
        </row>
        <row r="1164">
          <cell r="Q1164" t="str">
            <v>√</v>
          </cell>
          <cell r="R1164" t="str">
            <v>√</v>
          </cell>
          <cell r="S1164" t="str">
            <v>√</v>
          </cell>
          <cell r="T1164" t="str">
            <v>√</v>
          </cell>
          <cell r="U1164" t="str">
            <v>√</v>
          </cell>
          <cell r="V1164" t="str">
            <v>◇</v>
          </cell>
        </row>
        <row r="1164">
          <cell r="X1164" t="str">
            <v>◇</v>
          </cell>
          <cell r="Y1164" t="str">
            <v>√</v>
          </cell>
          <cell r="Z1164" t="str">
            <v>√</v>
          </cell>
          <cell r="AA1164" t="str">
            <v>√</v>
          </cell>
          <cell r="AB1164" t="str">
            <v>√</v>
          </cell>
          <cell r="AC1164" t="str">
            <v>√</v>
          </cell>
        </row>
        <row r="1164">
          <cell r="AE1164" t="str">
            <v>◇</v>
          </cell>
          <cell r="AF1164" t="str">
            <v>√</v>
          </cell>
          <cell r="AG1164" t="str">
            <v>√</v>
          </cell>
          <cell r="AH1164" t="str">
            <v>√</v>
          </cell>
          <cell r="AI1164" t="str">
            <v>√</v>
          </cell>
        </row>
        <row r="1164">
          <cell r="AK1164">
            <v>23</v>
          </cell>
          <cell r="AL1164">
            <v>0</v>
          </cell>
          <cell r="AM1164">
            <v>0</v>
          </cell>
          <cell r="AN1164">
            <v>0</v>
          </cell>
          <cell r="AO1164">
            <v>3</v>
          </cell>
        </row>
        <row r="1165">
          <cell r="E1165" t="str">
            <v>下午</v>
          </cell>
          <cell r="F1165" t="str">
            <v>√</v>
          </cell>
          <cell r="G1165" t="str">
            <v>√</v>
          </cell>
          <cell r="H1165" t="str">
            <v>√</v>
          </cell>
        </row>
        <row r="1165">
          <cell r="J1165" t="str">
            <v>√</v>
          </cell>
          <cell r="K1165" t="str">
            <v>√</v>
          </cell>
          <cell r="L1165" t="str">
            <v>√</v>
          </cell>
          <cell r="M1165" t="str">
            <v>√</v>
          </cell>
          <cell r="N1165" t="str">
            <v>√</v>
          </cell>
          <cell r="O1165" t="str">
            <v>√</v>
          </cell>
        </row>
        <row r="1165">
          <cell r="Q1165" t="str">
            <v>√</v>
          </cell>
          <cell r="R1165" t="str">
            <v>√</v>
          </cell>
          <cell r="S1165" t="str">
            <v>√</v>
          </cell>
          <cell r="T1165" t="str">
            <v>√</v>
          </cell>
          <cell r="U1165" t="str">
            <v>√</v>
          </cell>
          <cell r="V1165" t="str">
            <v>◇</v>
          </cell>
        </row>
        <row r="1165">
          <cell r="X1165" t="str">
            <v>◇</v>
          </cell>
          <cell r="Y1165" t="str">
            <v>√</v>
          </cell>
          <cell r="Z1165" t="str">
            <v>√</v>
          </cell>
          <cell r="AA1165" t="str">
            <v>√</v>
          </cell>
          <cell r="AB1165" t="str">
            <v>√</v>
          </cell>
          <cell r="AC1165" t="str">
            <v>√</v>
          </cell>
        </row>
        <row r="1165">
          <cell r="AE1165" t="str">
            <v>◇</v>
          </cell>
          <cell r="AF1165" t="str">
            <v>√</v>
          </cell>
          <cell r="AG1165" t="str">
            <v>√</v>
          </cell>
          <cell r="AH1165" t="str">
            <v>√</v>
          </cell>
          <cell r="AI1165" t="str">
            <v>√</v>
          </cell>
        </row>
        <row r="1166">
          <cell r="E1166" t="str">
            <v>加班</v>
          </cell>
        </row>
        <row r="1167">
          <cell r="B1167">
            <v>1169</v>
          </cell>
          <cell r="C1167" t="str">
            <v>TEP SAMAI</v>
          </cell>
          <cell r="D1167">
            <v>44427</v>
          </cell>
          <cell r="E1167" t="str">
            <v>上午</v>
          </cell>
          <cell r="F1167" t="str">
            <v>Δ</v>
          </cell>
          <cell r="G1167" t="str">
            <v>Δ</v>
          </cell>
          <cell r="H1167" t="str">
            <v>Δ</v>
          </cell>
        </row>
        <row r="1167">
          <cell r="J1167" t="str">
            <v>√</v>
          </cell>
          <cell r="K1167" t="str">
            <v>√</v>
          </cell>
          <cell r="L1167" t="str">
            <v>√</v>
          </cell>
          <cell r="M1167" t="str">
            <v>√</v>
          </cell>
          <cell r="N1167" t="str">
            <v>√</v>
          </cell>
          <cell r="O1167" t="str">
            <v>√</v>
          </cell>
        </row>
        <row r="1167">
          <cell r="Q1167" t="str">
            <v>√</v>
          </cell>
          <cell r="R1167" t="str">
            <v>√</v>
          </cell>
          <cell r="S1167" t="str">
            <v>√</v>
          </cell>
          <cell r="T1167" t="str">
            <v>√</v>
          </cell>
          <cell r="U1167" t="str">
            <v>√</v>
          </cell>
          <cell r="V1167" t="str">
            <v>◇</v>
          </cell>
        </row>
        <row r="1167">
          <cell r="X1167" t="str">
            <v>◇</v>
          </cell>
          <cell r="Y1167" t="str">
            <v>√</v>
          </cell>
          <cell r="Z1167" t="str">
            <v>√</v>
          </cell>
          <cell r="AA1167" t="str">
            <v>√</v>
          </cell>
          <cell r="AB1167" t="str">
            <v>◇</v>
          </cell>
          <cell r="AC1167" t="str">
            <v>×</v>
          </cell>
        </row>
        <row r="1167">
          <cell r="AE1167" t="str">
            <v>◇</v>
          </cell>
          <cell r="AF1167" t="str">
            <v>√</v>
          </cell>
          <cell r="AG1167" t="str">
            <v>√</v>
          </cell>
          <cell r="AH1167" t="str">
            <v>√</v>
          </cell>
          <cell r="AI1167" t="str">
            <v>√</v>
          </cell>
        </row>
        <row r="1167">
          <cell r="AK1167">
            <v>17.75</v>
          </cell>
          <cell r="AL1167">
            <v>0</v>
          </cell>
          <cell r="AM1167">
            <v>3.25</v>
          </cell>
          <cell r="AN1167">
            <v>0</v>
          </cell>
          <cell r="AO1167">
            <v>4</v>
          </cell>
        </row>
        <row r="1168">
          <cell r="E1168" t="str">
            <v>下午</v>
          </cell>
          <cell r="F1168" t="str">
            <v>Δ</v>
          </cell>
          <cell r="G1168" t="str">
            <v>Δ</v>
          </cell>
          <cell r="H1168" t="str">
            <v>Δ</v>
          </cell>
        </row>
        <row r="1168">
          <cell r="J1168" t="str">
            <v>√</v>
          </cell>
          <cell r="K1168" t="str">
            <v>√</v>
          </cell>
          <cell r="L1168" t="str">
            <v>√</v>
          </cell>
          <cell r="M1168" t="str">
            <v>√</v>
          </cell>
          <cell r="N1168" t="str">
            <v>√</v>
          </cell>
        </row>
        <row r="1168">
          <cell r="Q1168" t="str">
            <v>√</v>
          </cell>
          <cell r="R1168" t="str">
            <v>√</v>
          </cell>
          <cell r="S1168" t="str">
            <v>√</v>
          </cell>
          <cell r="T1168" t="str">
            <v>√</v>
          </cell>
          <cell r="U1168" t="str">
            <v>√</v>
          </cell>
          <cell r="V1168" t="str">
            <v>◇</v>
          </cell>
        </row>
        <row r="1168">
          <cell r="X1168" t="str">
            <v>◇</v>
          </cell>
          <cell r="Y1168" t="str">
            <v>√</v>
          </cell>
          <cell r="Z1168" t="str">
            <v>√</v>
          </cell>
          <cell r="AA1168" t="str">
            <v>√</v>
          </cell>
          <cell r="AB1168" t="str">
            <v>◇</v>
          </cell>
          <cell r="AC1168" t="str">
            <v>×</v>
          </cell>
        </row>
        <row r="1168">
          <cell r="AE1168" t="str">
            <v>◇</v>
          </cell>
          <cell r="AF1168" t="str">
            <v>√</v>
          </cell>
          <cell r="AG1168" t="str">
            <v>√</v>
          </cell>
          <cell r="AH1168" t="str">
            <v>√</v>
          </cell>
          <cell r="AI1168" t="str">
            <v>√</v>
          </cell>
        </row>
        <row r="1169">
          <cell r="E1169" t="str">
            <v>加班</v>
          </cell>
        </row>
        <row r="1170">
          <cell r="B1170">
            <v>1330</v>
          </cell>
          <cell r="C1170" t="str">
            <v>LONG THEA</v>
          </cell>
          <cell r="D1170">
            <v>44502</v>
          </cell>
          <cell r="E1170" t="str">
            <v>上午</v>
          </cell>
          <cell r="F1170" t="str">
            <v>√</v>
          </cell>
          <cell r="G1170" t="str">
            <v>√</v>
          </cell>
          <cell r="H1170" t="str">
            <v>√</v>
          </cell>
        </row>
        <row r="1170">
          <cell r="J1170" t="str">
            <v>√</v>
          </cell>
          <cell r="K1170" t="str">
            <v>√</v>
          </cell>
          <cell r="L1170" t="str">
            <v>√</v>
          </cell>
          <cell r="M1170" t="str">
            <v>√</v>
          </cell>
          <cell r="N1170" t="str">
            <v>√</v>
          </cell>
          <cell r="O1170" t="str">
            <v>√</v>
          </cell>
        </row>
        <row r="1170">
          <cell r="Q1170" t="str">
            <v>√</v>
          </cell>
          <cell r="R1170" t="str">
            <v>√</v>
          </cell>
          <cell r="S1170" t="str">
            <v>√</v>
          </cell>
          <cell r="T1170" t="str">
            <v>2.①</v>
          </cell>
          <cell r="U1170" t="str">
            <v>√</v>
          </cell>
          <cell r="V1170" t="str">
            <v>◇</v>
          </cell>
        </row>
        <row r="1170">
          <cell r="X1170" t="str">
            <v>◇</v>
          </cell>
          <cell r="Y1170" t="str">
            <v>√</v>
          </cell>
          <cell r="Z1170" t="str">
            <v>√</v>
          </cell>
          <cell r="AA1170" t="str">
            <v>√</v>
          </cell>
          <cell r="AB1170" t="str">
            <v>√</v>
          </cell>
          <cell r="AC1170" t="str">
            <v>√</v>
          </cell>
        </row>
        <row r="1170">
          <cell r="AE1170" t="str">
            <v>◇</v>
          </cell>
          <cell r="AF1170" t="str">
            <v>√</v>
          </cell>
          <cell r="AG1170" t="str">
            <v>√</v>
          </cell>
          <cell r="AH1170" t="str">
            <v>√</v>
          </cell>
          <cell r="AI1170" t="str">
            <v>√</v>
          </cell>
        </row>
        <row r="1170">
          <cell r="AK1170">
            <v>22</v>
          </cell>
          <cell r="AL1170">
            <v>0</v>
          </cell>
          <cell r="AM1170">
            <v>0</v>
          </cell>
          <cell r="AN1170">
            <v>0</v>
          </cell>
          <cell r="AO1170">
            <v>3</v>
          </cell>
        </row>
        <row r="1171">
          <cell r="E1171" t="str">
            <v>下午</v>
          </cell>
          <cell r="F1171" t="str">
            <v>√</v>
          </cell>
          <cell r="G1171" t="str">
            <v>√</v>
          </cell>
          <cell r="H1171" t="str">
            <v>√</v>
          </cell>
        </row>
        <row r="1171">
          <cell r="J1171" t="str">
            <v>√</v>
          </cell>
          <cell r="K1171" t="str">
            <v>√</v>
          </cell>
          <cell r="L1171" t="str">
            <v>√</v>
          </cell>
          <cell r="M1171" t="str">
            <v>√</v>
          </cell>
          <cell r="N1171" t="str">
            <v>√</v>
          </cell>
          <cell r="O1171" t="str">
            <v>√</v>
          </cell>
        </row>
        <row r="1171">
          <cell r="Q1171" t="str">
            <v>√</v>
          </cell>
          <cell r="R1171" t="str">
            <v>√</v>
          </cell>
          <cell r="S1171" t="str">
            <v>√</v>
          </cell>
          <cell r="T1171" t="str">
            <v>2.①</v>
          </cell>
          <cell r="U1171" t="str">
            <v>√</v>
          </cell>
          <cell r="V1171" t="str">
            <v>◇</v>
          </cell>
        </row>
        <row r="1171">
          <cell r="X1171" t="str">
            <v>◇</v>
          </cell>
          <cell r="Y1171" t="str">
            <v>√</v>
          </cell>
          <cell r="Z1171" t="str">
            <v>√</v>
          </cell>
          <cell r="AA1171" t="str">
            <v>√</v>
          </cell>
          <cell r="AB1171" t="str">
            <v>√</v>
          </cell>
          <cell r="AC1171" t="str">
            <v>√</v>
          </cell>
        </row>
        <row r="1171">
          <cell r="AE1171" t="str">
            <v>◇</v>
          </cell>
          <cell r="AF1171" t="str">
            <v>√</v>
          </cell>
          <cell r="AG1171" t="str">
            <v>√</v>
          </cell>
          <cell r="AH1171" t="str">
            <v>√</v>
          </cell>
          <cell r="AI1171" t="str">
            <v>√</v>
          </cell>
        </row>
        <row r="1172">
          <cell r="E1172" t="str">
            <v>加班</v>
          </cell>
        </row>
        <row r="1173">
          <cell r="B1173">
            <v>1579</v>
          </cell>
          <cell r="C1173" t="str">
            <v>NHEL SREYEM</v>
          </cell>
          <cell r="D1173">
            <v>44572</v>
          </cell>
          <cell r="E1173" t="str">
            <v>上午</v>
          </cell>
          <cell r="F1173" t="str">
            <v>2.②</v>
          </cell>
          <cell r="G1173" t="str">
            <v>2.②</v>
          </cell>
          <cell r="H1173" t="str">
            <v>2.②</v>
          </cell>
        </row>
        <row r="1173">
          <cell r="J1173" t="str">
            <v>2.②</v>
          </cell>
          <cell r="K1173" t="str">
            <v>2.②</v>
          </cell>
          <cell r="L1173" t="str">
            <v>2.②</v>
          </cell>
          <cell r="M1173" t="str">
            <v>2.②</v>
          </cell>
          <cell r="N1173" t="str">
            <v>2.②</v>
          </cell>
          <cell r="O1173" t="str">
            <v>2.②</v>
          </cell>
        </row>
        <row r="1173">
          <cell r="Q1173" t="str">
            <v>2.②</v>
          </cell>
          <cell r="R1173" t="str">
            <v>2.②</v>
          </cell>
          <cell r="S1173" t="str">
            <v>2.②</v>
          </cell>
          <cell r="T1173" t="str">
            <v>2.②</v>
          </cell>
          <cell r="U1173" t="str">
            <v>2.②</v>
          </cell>
          <cell r="V1173" t="str">
            <v>2.②</v>
          </cell>
        </row>
        <row r="1173">
          <cell r="X1173" t="str">
            <v>◇</v>
          </cell>
          <cell r="Y1173" t="str">
            <v>√</v>
          </cell>
          <cell r="Z1173" t="str">
            <v>√</v>
          </cell>
          <cell r="AA1173" t="str">
            <v>√</v>
          </cell>
          <cell r="AB1173" t="str">
            <v>√</v>
          </cell>
          <cell r="AC1173" t="str">
            <v>×</v>
          </cell>
        </row>
        <row r="1173">
          <cell r="AE1173" t="str">
            <v>◇</v>
          </cell>
          <cell r="AF1173" t="str">
            <v>√</v>
          </cell>
          <cell r="AG1173" t="str">
            <v>√</v>
          </cell>
          <cell r="AH1173" t="str">
            <v>√</v>
          </cell>
          <cell r="AI1173" t="str">
            <v>√</v>
          </cell>
        </row>
        <row r="1173">
          <cell r="AK1173">
            <v>8</v>
          </cell>
          <cell r="AL1173">
            <v>0</v>
          </cell>
          <cell r="AM1173">
            <v>0</v>
          </cell>
          <cell r="AN1173">
            <v>0</v>
          </cell>
          <cell r="AO1173">
            <v>2</v>
          </cell>
        </row>
        <row r="1174">
          <cell r="E1174" t="str">
            <v>下午</v>
          </cell>
          <cell r="F1174" t="str">
            <v>2.②</v>
          </cell>
          <cell r="G1174" t="str">
            <v>2.②</v>
          </cell>
          <cell r="H1174" t="str">
            <v>2.②</v>
          </cell>
        </row>
        <row r="1174">
          <cell r="J1174" t="str">
            <v>2.②</v>
          </cell>
          <cell r="K1174" t="str">
            <v>2.②</v>
          </cell>
          <cell r="L1174" t="str">
            <v>2.②</v>
          </cell>
          <cell r="M1174" t="str">
            <v>2.②</v>
          </cell>
          <cell r="N1174" t="str">
            <v>2.②</v>
          </cell>
          <cell r="O1174" t="str">
            <v>2.②</v>
          </cell>
        </row>
        <row r="1174">
          <cell r="Q1174" t="str">
            <v>2.②</v>
          </cell>
          <cell r="R1174" t="str">
            <v>2.②</v>
          </cell>
          <cell r="S1174" t="str">
            <v>2.②</v>
          </cell>
          <cell r="T1174" t="str">
            <v>2.②</v>
          </cell>
          <cell r="U1174" t="str">
            <v>2.②</v>
          </cell>
          <cell r="V1174" t="str">
            <v>2.②</v>
          </cell>
        </row>
        <row r="1174">
          <cell r="X1174" t="str">
            <v>◇</v>
          </cell>
          <cell r="Y1174" t="str">
            <v>√</v>
          </cell>
          <cell r="Z1174" t="str">
            <v>√</v>
          </cell>
          <cell r="AA1174" t="str">
            <v>√</v>
          </cell>
          <cell r="AB1174" t="str">
            <v>√</v>
          </cell>
          <cell r="AC1174" t="str">
            <v>×</v>
          </cell>
        </row>
        <row r="1174">
          <cell r="AE1174" t="str">
            <v>◇</v>
          </cell>
          <cell r="AF1174" t="str">
            <v>√</v>
          </cell>
          <cell r="AG1174" t="str">
            <v>√</v>
          </cell>
          <cell r="AH1174" t="str">
            <v>√</v>
          </cell>
          <cell r="AI1174" t="str">
            <v>√</v>
          </cell>
        </row>
        <row r="1175">
          <cell r="E1175" t="str">
            <v>加班</v>
          </cell>
        </row>
        <row r="1176">
          <cell r="B1176">
            <v>2276</v>
          </cell>
          <cell r="C1176" t="str">
            <v>KOEUT THIDA</v>
          </cell>
          <cell r="D1176">
            <v>44833</v>
          </cell>
          <cell r="E1176" t="str">
            <v>上午</v>
          </cell>
          <cell r="F1176" t="str">
            <v>√</v>
          </cell>
          <cell r="G1176" t="str">
            <v>√</v>
          </cell>
          <cell r="H1176" t="str">
            <v>√</v>
          </cell>
        </row>
        <row r="1176">
          <cell r="J1176" t="str">
            <v>√</v>
          </cell>
          <cell r="K1176" t="str">
            <v>√</v>
          </cell>
          <cell r="L1176" t="str">
            <v>√</v>
          </cell>
          <cell r="M1176" t="str">
            <v>√</v>
          </cell>
          <cell r="N1176" t="str">
            <v>√</v>
          </cell>
          <cell r="O1176" t="str">
            <v>√</v>
          </cell>
        </row>
        <row r="1176">
          <cell r="Q1176" t="str">
            <v>2.②</v>
          </cell>
          <cell r="R1176" t="str">
            <v>2.②</v>
          </cell>
          <cell r="S1176" t="str">
            <v>2.②</v>
          </cell>
          <cell r="T1176" t="str">
            <v>2.②</v>
          </cell>
          <cell r="U1176" t="str">
            <v>2.②</v>
          </cell>
          <cell r="V1176" t="str">
            <v>2.②</v>
          </cell>
        </row>
        <row r="1176">
          <cell r="X1176" t="str">
            <v>2.②</v>
          </cell>
          <cell r="Y1176" t="str">
            <v>2.②</v>
          </cell>
          <cell r="Z1176" t="str">
            <v>2.②</v>
          </cell>
          <cell r="AA1176" t="str">
            <v>2.②</v>
          </cell>
          <cell r="AB1176" t="str">
            <v>2.②</v>
          </cell>
          <cell r="AC1176" t="str">
            <v>2.②</v>
          </cell>
        </row>
        <row r="1176">
          <cell r="AE1176" t="str">
            <v>2.②</v>
          </cell>
          <cell r="AF1176" t="str">
            <v>2.②</v>
          </cell>
          <cell r="AG1176" t="str">
            <v>2.②</v>
          </cell>
          <cell r="AH1176" t="str">
            <v>2.②</v>
          </cell>
          <cell r="AI1176" t="str">
            <v>2.②</v>
          </cell>
        </row>
        <row r="1176">
          <cell r="AK1176">
            <v>9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</row>
        <row r="1177">
          <cell r="E1177" t="str">
            <v>下午</v>
          </cell>
          <cell r="F1177" t="str">
            <v>√</v>
          </cell>
          <cell r="G1177" t="str">
            <v>√</v>
          </cell>
          <cell r="H1177" t="str">
            <v>√</v>
          </cell>
        </row>
        <row r="1177">
          <cell r="J1177" t="str">
            <v>√</v>
          </cell>
          <cell r="K1177" t="str">
            <v>√</v>
          </cell>
          <cell r="L1177" t="str">
            <v>√</v>
          </cell>
          <cell r="M1177" t="str">
            <v>√</v>
          </cell>
          <cell r="N1177" t="str">
            <v>√</v>
          </cell>
          <cell r="O1177" t="str">
            <v>√</v>
          </cell>
        </row>
        <row r="1177">
          <cell r="Q1177" t="str">
            <v>2.②</v>
          </cell>
          <cell r="R1177" t="str">
            <v>2.②</v>
          </cell>
          <cell r="S1177" t="str">
            <v>2.②</v>
          </cell>
          <cell r="T1177" t="str">
            <v>2.②</v>
          </cell>
          <cell r="U1177" t="str">
            <v>2.②</v>
          </cell>
          <cell r="V1177" t="str">
            <v>2.②</v>
          </cell>
        </row>
        <row r="1177">
          <cell r="X1177" t="str">
            <v>2.②</v>
          </cell>
          <cell r="Y1177" t="str">
            <v>2.②</v>
          </cell>
          <cell r="Z1177" t="str">
            <v>2.②</v>
          </cell>
          <cell r="AA1177" t="str">
            <v>2.②</v>
          </cell>
          <cell r="AB1177" t="str">
            <v>2.②</v>
          </cell>
          <cell r="AC1177" t="str">
            <v>2.②</v>
          </cell>
        </row>
        <row r="1177">
          <cell r="AE1177" t="str">
            <v>2.②</v>
          </cell>
          <cell r="AF1177" t="str">
            <v>2.②</v>
          </cell>
          <cell r="AG1177" t="str">
            <v>2.②</v>
          </cell>
          <cell r="AH1177" t="str">
            <v>2.②</v>
          </cell>
          <cell r="AI1177" t="str">
            <v>2.②</v>
          </cell>
        </row>
        <row r="1178">
          <cell r="E1178" t="str">
            <v>加班</v>
          </cell>
        </row>
        <row r="1179">
          <cell r="B1179">
            <v>2277</v>
          </cell>
          <cell r="C1179" t="str">
            <v>KHUN RINA</v>
          </cell>
          <cell r="D1179">
            <v>44833</v>
          </cell>
          <cell r="E1179" t="str">
            <v>上午</v>
          </cell>
          <cell r="F1179" t="str">
            <v>√</v>
          </cell>
          <cell r="G1179" t="str">
            <v>√</v>
          </cell>
          <cell r="H1179" t="str">
            <v>√</v>
          </cell>
        </row>
        <row r="1179">
          <cell r="J1179" t="str">
            <v>√</v>
          </cell>
          <cell r="K1179" t="str">
            <v>√</v>
          </cell>
          <cell r="L1179" t="str">
            <v>√</v>
          </cell>
          <cell r="M1179" t="str">
            <v>√</v>
          </cell>
          <cell r="N1179" t="str">
            <v>√</v>
          </cell>
          <cell r="O1179" t="str">
            <v>√</v>
          </cell>
        </row>
        <row r="1179">
          <cell r="Q1179" t="str">
            <v>√</v>
          </cell>
          <cell r="R1179" t="str">
            <v>√</v>
          </cell>
          <cell r="S1179" t="str">
            <v>√</v>
          </cell>
          <cell r="T1179" t="str">
            <v>√</v>
          </cell>
          <cell r="U1179" t="str">
            <v>√</v>
          </cell>
          <cell r="V1179" t="str">
            <v>◇</v>
          </cell>
        </row>
        <row r="1179">
          <cell r="X1179" t="str">
            <v>◇</v>
          </cell>
          <cell r="Y1179" t="str">
            <v>√</v>
          </cell>
        </row>
        <row r="1179">
          <cell r="AK1179">
            <v>15</v>
          </cell>
          <cell r="AL1179">
            <v>0</v>
          </cell>
          <cell r="AM1179">
            <v>0</v>
          </cell>
          <cell r="AN1179">
            <v>0</v>
          </cell>
          <cell r="AO1179">
            <v>2</v>
          </cell>
        </row>
        <row r="1180">
          <cell r="E1180" t="str">
            <v>下午</v>
          </cell>
          <cell r="F1180" t="str">
            <v>√</v>
          </cell>
          <cell r="G1180" t="str">
            <v>√</v>
          </cell>
          <cell r="H1180" t="str">
            <v>√</v>
          </cell>
        </row>
        <row r="1180">
          <cell r="J1180" t="str">
            <v>√</v>
          </cell>
          <cell r="K1180" t="str">
            <v>√</v>
          </cell>
          <cell r="L1180" t="str">
            <v>√</v>
          </cell>
          <cell r="M1180" t="str">
            <v>√</v>
          </cell>
          <cell r="N1180" t="str">
            <v>√</v>
          </cell>
          <cell r="O1180" t="str">
            <v>√</v>
          </cell>
        </row>
        <row r="1180">
          <cell r="Q1180" t="str">
            <v>√</v>
          </cell>
          <cell r="R1180" t="str">
            <v>√</v>
          </cell>
          <cell r="S1180" t="str">
            <v>√</v>
          </cell>
          <cell r="T1180" t="str">
            <v>√</v>
          </cell>
          <cell r="U1180" t="str">
            <v>√</v>
          </cell>
          <cell r="V1180" t="str">
            <v>◇</v>
          </cell>
        </row>
        <row r="1180">
          <cell r="X1180" t="str">
            <v>◇</v>
          </cell>
          <cell r="Y1180" t="str">
            <v>√</v>
          </cell>
        </row>
        <row r="1181">
          <cell r="E1181" t="str">
            <v>加班</v>
          </cell>
        </row>
        <row r="1182">
          <cell r="B1182">
            <v>392</v>
          </cell>
          <cell r="C1182" t="str">
            <v>KAO SOKHA</v>
          </cell>
          <cell r="D1182">
            <v>44118</v>
          </cell>
          <cell r="E1182" t="str">
            <v>上午</v>
          </cell>
          <cell r="F1182" t="str">
            <v>√</v>
          </cell>
          <cell r="G1182" t="str">
            <v>√</v>
          </cell>
          <cell r="H1182" t="str">
            <v>√</v>
          </cell>
        </row>
        <row r="1182">
          <cell r="J1182" t="str">
            <v>√</v>
          </cell>
          <cell r="K1182" t="str">
            <v>√</v>
          </cell>
          <cell r="L1182" t="str">
            <v>√</v>
          </cell>
          <cell r="M1182" t="str">
            <v>√</v>
          </cell>
          <cell r="N1182" t="str">
            <v>√</v>
          </cell>
          <cell r="O1182" t="str">
            <v>√</v>
          </cell>
        </row>
        <row r="1182">
          <cell r="Q1182" t="str">
            <v>√</v>
          </cell>
          <cell r="R1182" t="str">
            <v>√</v>
          </cell>
          <cell r="S1182" t="str">
            <v>√</v>
          </cell>
          <cell r="T1182" t="str">
            <v>√</v>
          </cell>
          <cell r="U1182" t="str">
            <v>√</v>
          </cell>
          <cell r="V1182" t="str">
            <v>◇</v>
          </cell>
        </row>
        <row r="1182">
          <cell r="X1182" t="str">
            <v>◇</v>
          </cell>
          <cell r="Y1182" t="str">
            <v>√</v>
          </cell>
          <cell r="Z1182" t="str">
            <v>√</v>
          </cell>
          <cell r="AA1182" t="str">
            <v>√</v>
          </cell>
          <cell r="AB1182" t="str">
            <v>√</v>
          </cell>
          <cell r="AC1182" t="str">
            <v>√</v>
          </cell>
        </row>
        <row r="1182">
          <cell r="AE1182" t="str">
            <v>◇</v>
          </cell>
          <cell r="AF1182" t="str">
            <v>√</v>
          </cell>
          <cell r="AG1182" t="str">
            <v>√</v>
          </cell>
          <cell r="AH1182" t="str">
            <v>√</v>
          </cell>
          <cell r="AI1182" t="str">
            <v>√</v>
          </cell>
        </row>
        <row r="1182">
          <cell r="AK1182">
            <v>23</v>
          </cell>
          <cell r="AL1182">
            <v>0</v>
          </cell>
          <cell r="AM1182">
            <v>0</v>
          </cell>
          <cell r="AN1182">
            <v>0</v>
          </cell>
          <cell r="AO1182">
            <v>3</v>
          </cell>
        </row>
        <row r="1183">
          <cell r="E1183" t="str">
            <v>下午</v>
          </cell>
          <cell r="F1183" t="str">
            <v>√</v>
          </cell>
          <cell r="G1183" t="str">
            <v>√</v>
          </cell>
          <cell r="H1183" t="str">
            <v>√</v>
          </cell>
        </row>
        <row r="1183">
          <cell r="J1183" t="str">
            <v>√</v>
          </cell>
          <cell r="K1183" t="str">
            <v>√</v>
          </cell>
          <cell r="L1183" t="str">
            <v>√</v>
          </cell>
          <cell r="M1183" t="str">
            <v>√</v>
          </cell>
          <cell r="N1183" t="str">
            <v>√</v>
          </cell>
          <cell r="O1183" t="str">
            <v>√</v>
          </cell>
        </row>
        <row r="1183">
          <cell r="Q1183" t="str">
            <v>√</v>
          </cell>
          <cell r="R1183" t="str">
            <v>√</v>
          </cell>
          <cell r="S1183" t="str">
            <v>√</v>
          </cell>
          <cell r="T1183" t="str">
            <v>√</v>
          </cell>
          <cell r="U1183" t="str">
            <v>√</v>
          </cell>
          <cell r="V1183" t="str">
            <v>◇</v>
          </cell>
        </row>
        <row r="1183">
          <cell r="X1183" t="str">
            <v>◇</v>
          </cell>
          <cell r="Y1183" t="str">
            <v>√</v>
          </cell>
          <cell r="Z1183" t="str">
            <v>√</v>
          </cell>
          <cell r="AA1183" t="str">
            <v>√</v>
          </cell>
          <cell r="AB1183" t="str">
            <v>√</v>
          </cell>
          <cell r="AC1183" t="str">
            <v>√</v>
          </cell>
        </row>
        <row r="1183">
          <cell r="AE1183" t="str">
            <v>◇</v>
          </cell>
          <cell r="AF1183" t="str">
            <v>√</v>
          </cell>
          <cell r="AG1183" t="str">
            <v>√</v>
          </cell>
          <cell r="AH1183" t="str">
            <v>√</v>
          </cell>
          <cell r="AI1183" t="str">
            <v>√</v>
          </cell>
        </row>
        <row r="1184">
          <cell r="E1184" t="str">
            <v>加班</v>
          </cell>
        </row>
        <row r="1185">
          <cell r="B1185">
            <v>416</v>
          </cell>
          <cell r="C1185" t="str">
            <v>PHIN KET</v>
          </cell>
          <cell r="D1185">
            <v>44118</v>
          </cell>
          <cell r="E1185" t="str">
            <v>上午</v>
          </cell>
          <cell r="F1185" t="str">
            <v>√</v>
          </cell>
          <cell r="G1185" t="str">
            <v>√</v>
          </cell>
          <cell r="H1185" t="str">
            <v>√</v>
          </cell>
        </row>
        <row r="1185">
          <cell r="J1185" t="str">
            <v>√</v>
          </cell>
          <cell r="K1185" t="str">
            <v>√</v>
          </cell>
          <cell r="L1185" t="str">
            <v>√</v>
          </cell>
          <cell r="M1185" t="str">
            <v>√</v>
          </cell>
          <cell r="N1185" t="str">
            <v>√</v>
          </cell>
          <cell r="O1185" t="str">
            <v>√</v>
          </cell>
        </row>
        <row r="1185">
          <cell r="Q1185" t="str">
            <v>√</v>
          </cell>
          <cell r="R1185" t="str">
            <v>√</v>
          </cell>
          <cell r="S1185" t="str">
            <v>√</v>
          </cell>
          <cell r="T1185" t="str">
            <v>√</v>
          </cell>
          <cell r="U1185" t="str">
            <v>√</v>
          </cell>
          <cell r="V1185" t="str">
            <v>◇</v>
          </cell>
        </row>
        <row r="1185">
          <cell r="X1185" t="str">
            <v>◇</v>
          </cell>
          <cell r="Y1185" t="str">
            <v>√</v>
          </cell>
          <cell r="Z1185" t="str">
            <v>√</v>
          </cell>
          <cell r="AA1185" t="str">
            <v>√</v>
          </cell>
          <cell r="AB1185" t="str">
            <v>√</v>
          </cell>
          <cell r="AC1185" t="str">
            <v>√</v>
          </cell>
        </row>
        <row r="1185">
          <cell r="AE1185" t="str">
            <v>◇</v>
          </cell>
          <cell r="AF1185" t="str">
            <v>√</v>
          </cell>
          <cell r="AG1185" t="str">
            <v>√</v>
          </cell>
          <cell r="AH1185" t="str">
            <v>√</v>
          </cell>
          <cell r="AI1185" t="str">
            <v>√</v>
          </cell>
        </row>
        <row r="1185">
          <cell r="AK1185">
            <v>23</v>
          </cell>
          <cell r="AL1185">
            <v>0</v>
          </cell>
          <cell r="AM1185">
            <v>0</v>
          </cell>
          <cell r="AN1185">
            <v>0</v>
          </cell>
          <cell r="AO1185">
            <v>3</v>
          </cell>
        </row>
        <row r="1186">
          <cell r="E1186" t="str">
            <v>下午</v>
          </cell>
          <cell r="F1186" t="str">
            <v>√</v>
          </cell>
          <cell r="G1186" t="str">
            <v>√</v>
          </cell>
          <cell r="H1186" t="str">
            <v>√</v>
          </cell>
        </row>
        <row r="1186">
          <cell r="J1186" t="str">
            <v>√</v>
          </cell>
          <cell r="K1186" t="str">
            <v>√</v>
          </cell>
          <cell r="L1186" t="str">
            <v>√</v>
          </cell>
          <cell r="M1186" t="str">
            <v>√</v>
          </cell>
          <cell r="N1186" t="str">
            <v>√</v>
          </cell>
          <cell r="O1186" t="str">
            <v>√</v>
          </cell>
        </row>
        <row r="1186">
          <cell r="Q1186" t="str">
            <v>√</v>
          </cell>
          <cell r="R1186" t="str">
            <v>√</v>
          </cell>
          <cell r="S1186" t="str">
            <v>√</v>
          </cell>
          <cell r="T1186" t="str">
            <v>√</v>
          </cell>
          <cell r="U1186" t="str">
            <v>√</v>
          </cell>
          <cell r="V1186" t="str">
            <v>◇</v>
          </cell>
        </row>
        <row r="1186">
          <cell r="X1186" t="str">
            <v>◇</v>
          </cell>
          <cell r="Y1186" t="str">
            <v>√</v>
          </cell>
          <cell r="Z1186" t="str">
            <v>√</v>
          </cell>
          <cell r="AA1186" t="str">
            <v>√</v>
          </cell>
          <cell r="AB1186" t="str">
            <v>√</v>
          </cell>
          <cell r="AC1186" t="str">
            <v>√</v>
          </cell>
        </row>
        <row r="1186">
          <cell r="AE1186" t="str">
            <v>◇</v>
          </cell>
          <cell r="AF1186" t="str">
            <v>√</v>
          </cell>
          <cell r="AG1186" t="str">
            <v>√</v>
          </cell>
          <cell r="AH1186" t="str">
            <v>√</v>
          </cell>
          <cell r="AI1186" t="str">
            <v>√</v>
          </cell>
        </row>
        <row r="1187">
          <cell r="E1187" t="str">
            <v>加班</v>
          </cell>
        </row>
        <row r="1188">
          <cell r="B1188">
            <v>543</v>
          </cell>
          <cell r="C1188" t="str">
            <v>OEM YIT</v>
          </cell>
          <cell r="D1188">
            <v>44138</v>
          </cell>
          <cell r="E1188" t="str">
            <v>上午</v>
          </cell>
          <cell r="F1188" t="str">
            <v>√</v>
          </cell>
          <cell r="G1188" t="str">
            <v>√</v>
          </cell>
          <cell r="H1188" t="str">
            <v>√</v>
          </cell>
        </row>
        <row r="1188">
          <cell r="J1188" t="str">
            <v>√</v>
          </cell>
          <cell r="K1188" t="str">
            <v>√</v>
          </cell>
          <cell r="L1188" t="str">
            <v>√</v>
          </cell>
          <cell r="M1188" t="str">
            <v>√</v>
          </cell>
          <cell r="N1188" t="str">
            <v>√</v>
          </cell>
          <cell r="O1188" t="str">
            <v>√</v>
          </cell>
        </row>
        <row r="1188">
          <cell r="Q1188" t="str">
            <v>√</v>
          </cell>
          <cell r="R1188" t="str">
            <v>√</v>
          </cell>
          <cell r="S1188" t="str">
            <v>√</v>
          </cell>
          <cell r="T1188" t="str">
            <v>√</v>
          </cell>
          <cell r="U1188" t="str">
            <v>√</v>
          </cell>
          <cell r="V1188" t="str">
            <v>◇</v>
          </cell>
        </row>
        <row r="1188">
          <cell r="X1188" t="str">
            <v>◇</v>
          </cell>
          <cell r="Y1188" t="str">
            <v>√</v>
          </cell>
          <cell r="Z1188" t="str">
            <v>√</v>
          </cell>
          <cell r="AA1188" t="str">
            <v>√</v>
          </cell>
          <cell r="AB1188" t="str">
            <v>√</v>
          </cell>
          <cell r="AC1188" t="str">
            <v>√</v>
          </cell>
        </row>
        <row r="1188">
          <cell r="AE1188" t="str">
            <v>◇</v>
          </cell>
          <cell r="AF1188" t="str">
            <v>√</v>
          </cell>
          <cell r="AG1188" t="str">
            <v>√</v>
          </cell>
          <cell r="AH1188" t="str">
            <v>√</v>
          </cell>
          <cell r="AI1188" t="str">
            <v>√</v>
          </cell>
        </row>
        <row r="1188">
          <cell r="AK1188">
            <v>23</v>
          </cell>
          <cell r="AL1188">
            <v>0</v>
          </cell>
          <cell r="AM1188">
            <v>0</v>
          </cell>
          <cell r="AN1188">
            <v>0</v>
          </cell>
          <cell r="AO1188">
            <v>3</v>
          </cell>
        </row>
        <row r="1189">
          <cell r="E1189" t="str">
            <v>下午</v>
          </cell>
          <cell r="F1189" t="str">
            <v>√</v>
          </cell>
          <cell r="G1189" t="str">
            <v>√</v>
          </cell>
          <cell r="H1189" t="str">
            <v>√</v>
          </cell>
        </row>
        <row r="1189">
          <cell r="J1189" t="str">
            <v>√</v>
          </cell>
          <cell r="K1189" t="str">
            <v>√</v>
          </cell>
          <cell r="L1189" t="str">
            <v>√</v>
          </cell>
          <cell r="M1189" t="str">
            <v>√</v>
          </cell>
          <cell r="N1189" t="str">
            <v>√</v>
          </cell>
          <cell r="O1189" t="str">
            <v>√</v>
          </cell>
        </row>
        <row r="1189">
          <cell r="Q1189" t="str">
            <v>√</v>
          </cell>
          <cell r="R1189" t="str">
            <v>√</v>
          </cell>
          <cell r="S1189" t="str">
            <v>√</v>
          </cell>
          <cell r="T1189" t="str">
            <v>√</v>
          </cell>
          <cell r="U1189" t="str">
            <v>√</v>
          </cell>
          <cell r="V1189" t="str">
            <v>◇</v>
          </cell>
        </row>
        <row r="1189">
          <cell r="X1189" t="str">
            <v>◇</v>
          </cell>
          <cell r="Y1189" t="str">
            <v>√</v>
          </cell>
          <cell r="Z1189" t="str">
            <v>√</v>
          </cell>
          <cell r="AA1189" t="str">
            <v>√</v>
          </cell>
          <cell r="AB1189" t="str">
            <v>√</v>
          </cell>
          <cell r="AC1189" t="str">
            <v>√</v>
          </cell>
        </row>
        <row r="1189">
          <cell r="AE1189" t="str">
            <v>◇</v>
          </cell>
          <cell r="AF1189" t="str">
            <v>√</v>
          </cell>
          <cell r="AG1189" t="str">
            <v>√</v>
          </cell>
          <cell r="AH1189" t="str">
            <v>√</v>
          </cell>
          <cell r="AI1189" t="str">
            <v>√</v>
          </cell>
        </row>
        <row r="1190">
          <cell r="E1190" t="str">
            <v>加班</v>
          </cell>
        </row>
        <row r="1191">
          <cell r="B1191">
            <v>636</v>
          </cell>
          <cell r="C1191" t="str">
            <v>SAN KOLAB</v>
          </cell>
          <cell r="D1191">
            <v>44184</v>
          </cell>
          <cell r="E1191" t="str">
            <v>上午</v>
          </cell>
          <cell r="F1191" t="str">
            <v>√</v>
          </cell>
          <cell r="G1191" t="str">
            <v>√</v>
          </cell>
          <cell r="H1191" t="str">
            <v>√</v>
          </cell>
        </row>
        <row r="1191">
          <cell r="J1191" t="str">
            <v>√</v>
          </cell>
          <cell r="K1191" t="str">
            <v>√</v>
          </cell>
          <cell r="L1191" t="str">
            <v>√</v>
          </cell>
          <cell r="M1191" t="str">
            <v>√</v>
          </cell>
          <cell r="N1191" t="str">
            <v>√</v>
          </cell>
          <cell r="O1191" t="str">
            <v>√</v>
          </cell>
        </row>
        <row r="1191">
          <cell r="Q1191" t="str">
            <v>√</v>
          </cell>
          <cell r="R1191" t="str">
            <v>√</v>
          </cell>
          <cell r="S1191" t="str">
            <v>√</v>
          </cell>
          <cell r="T1191" t="str">
            <v>√</v>
          </cell>
          <cell r="U1191" t="str">
            <v>√</v>
          </cell>
          <cell r="V1191" t="str">
            <v>◇</v>
          </cell>
        </row>
        <row r="1191">
          <cell r="X1191" t="str">
            <v>◇</v>
          </cell>
          <cell r="Y1191" t="str">
            <v>√</v>
          </cell>
          <cell r="Z1191" t="str">
            <v>√</v>
          </cell>
          <cell r="AA1191" t="str">
            <v>√</v>
          </cell>
          <cell r="AB1191" t="str">
            <v>√</v>
          </cell>
          <cell r="AC1191" t="str">
            <v>√</v>
          </cell>
        </row>
        <row r="1191">
          <cell r="AE1191" t="str">
            <v>◇</v>
          </cell>
          <cell r="AF1191" t="str">
            <v>√</v>
          </cell>
          <cell r="AG1191" t="str">
            <v>√</v>
          </cell>
          <cell r="AH1191" t="str">
            <v>√</v>
          </cell>
          <cell r="AI1191" t="str">
            <v>√</v>
          </cell>
        </row>
        <row r="1191">
          <cell r="AK1191">
            <v>23</v>
          </cell>
          <cell r="AL1191">
            <v>0</v>
          </cell>
          <cell r="AM1191">
            <v>0</v>
          </cell>
          <cell r="AN1191">
            <v>0</v>
          </cell>
          <cell r="AO1191">
            <v>3</v>
          </cell>
        </row>
        <row r="1192">
          <cell r="E1192" t="str">
            <v>下午</v>
          </cell>
          <cell r="F1192" t="str">
            <v>√</v>
          </cell>
          <cell r="G1192" t="str">
            <v>√</v>
          </cell>
          <cell r="H1192" t="str">
            <v>√</v>
          </cell>
        </row>
        <row r="1192">
          <cell r="J1192" t="str">
            <v>√</v>
          </cell>
          <cell r="K1192" t="str">
            <v>√</v>
          </cell>
          <cell r="L1192" t="str">
            <v>√</v>
          </cell>
          <cell r="M1192" t="str">
            <v>√</v>
          </cell>
          <cell r="N1192" t="str">
            <v>√</v>
          </cell>
          <cell r="O1192" t="str">
            <v>√</v>
          </cell>
        </row>
        <row r="1192">
          <cell r="Q1192" t="str">
            <v>√</v>
          </cell>
          <cell r="R1192" t="str">
            <v>√</v>
          </cell>
          <cell r="S1192" t="str">
            <v>√</v>
          </cell>
          <cell r="T1192" t="str">
            <v>√</v>
          </cell>
          <cell r="U1192" t="str">
            <v>√</v>
          </cell>
          <cell r="V1192" t="str">
            <v>◇</v>
          </cell>
        </row>
        <row r="1192">
          <cell r="X1192" t="str">
            <v>◇</v>
          </cell>
          <cell r="Y1192" t="str">
            <v>√</v>
          </cell>
          <cell r="Z1192" t="str">
            <v>√</v>
          </cell>
          <cell r="AA1192" t="str">
            <v>√</v>
          </cell>
          <cell r="AB1192" t="str">
            <v>√</v>
          </cell>
          <cell r="AC1192" t="str">
            <v>√</v>
          </cell>
        </row>
        <row r="1192">
          <cell r="AE1192" t="str">
            <v>◇</v>
          </cell>
          <cell r="AF1192" t="str">
            <v>√</v>
          </cell>
          <cell r="AG1192" t="str">
            <v>√</v>
          </cell>
          <cell r="AH1192" t="str">
            <v>√</v>
          </cell>
          <cell r="AI1192" t="str">
            <v>√</v>
          </cell>
        </row>
        <row r="1193">
          <cell r="E1193" t="str">
            <v>加班</v>
          </cell>
        </row>
        <row r="1194">
          <cell r="B1194">
            <v>801</v>
          </cell>
          <cell r="C1194" t="str">
            <v>KHEAN SAM NANG</v>
          </cell>
          <cell r="D1194">
            <v>44287</v>
          </cell>
          <cell r="E1194" t="str">
            <v>上午</v>
          </cell>
          <cell r="F1194" t="str">
            <v>√</v>
          </cell>
          <cell r="G1194" t="str">
            <v>√</v>
          </cell>
          <cell r="H1194" t="str">
            <v>√</v>
          </cell>
        </row>
        <row r="1194">
          <cell r="J1194" t="str">
            <v>√</v>
          </cell>
          <cell r="K1194" t="str">
            <v>√</v>
          </cell>
          <cell r="L1194" t="str">
            <v>√</v>
          </cell>
          <cell r="M1194" t="str">
            <v>√</v>
          </cell>
          <cell r="N1194" t="str">
            <v>√</v>
          </cell>
          <cell r="O1194" t="str">
            <v>√</v>
          </cell>
        </row>
        <row r="1194">
          <cell r="Q1194" t="str">
            <v>√</v>
          </cell>
          <cell r="R1194" t="str">
            <v>√</v>
          </cell>
          <cell r="S1194" t="str">
            <v>√</v>
          </cell>
          <cell r="T1194" t="str">
            <v>√</v>
          </cell>
          <cell r="U1194" t="str">
            <v>√</v>
          </cell>
          <cell r="V1194" t="str">
            <v>◇</v>
          </cell>
        </row>
        <row r="1194">
          <cell r="X1194" t="str">
            <v>◇</v>
          </cell>
          <cell r="Y1194" t="str">
            <v>√</v>
          </cell>
          <cell r="Z1194" t="str">
            <v>√</v>
          </cell>
          <cell r="AA1194" t="str">
            <v>√</v>
          </cell>
          <cell r="AB1194" t="str">
            <v>√</v>
          </cell>
          <cell r="AC1194" t="str">
            <v>√</v>
          </cell>
        </row>
        <row r="1194">
          <cell r="AE1194" t="str">
            <v>◇</v>
          </cell>
          <cell r="AF1194" t="str">
            <v>2.①</v>
          </cell>
          <cell r="AG1194" t="str">
            <v>√</v>
          </cell>
          <cell r="AH1194" t="str">
            <v>√</v>
          </cell>
          <cell r="AI1194" t="str">
            <v>√</v>
          </cell>
        </row>
        <row r="1194">
          <cell r="AK1194">
            <v>22</v>
          </cell>
          <cell r="AL1194">
            <v>0</v>
          </cell>
          <cell r="AM1194">
            <v>0</v>
          </cell>
          <cell r="AN1194">
            <v>0</v>
          </cell>
          <cell r="AO1194">
            <v>3</v>
          </cell>
        </row>
        <row r="1195">
          <cell r="E1195" t="str">
            <v>下午</v>
          </cell>
          <cell r="F1195" t="str">
            <v>√</v>
          </cell>
          <cell r="G1195" t="str">
            <v>√</v>
          </cell>
          <cell r="H1195" t="str">
            <v>√</v>
          </cell>
        </row>
        <row r="1195">
          <cell r="J1195" t="str">
            <v>√</v>
          </cell>
          <cell r="K1195" t="str">
            <v>√</v>
          </cell>
          <cell r="L1195" t="str">
            <v>√</v>
          </cell>
          <cell r="M1195" t="str">
            <v>√</v>
          </cell>
          <cell r="N1195" t="str">
            <v>√</v>
          </cell>
          <cell r="O1195" t="str">
            <v>√</v>
          </cell>
        </row>
        <row r="1195">
          <cell r="Q1195" t="str">
            <v>√</v>
          </cell>
          <cell r="R1195" t="str">
            <v>√</v>
          </cell>
          <cell r="S1195" t="str">
            <v>√</v>
          </cell>
          <cell r="T1195" t="str">
            <v>√</v>
          </cell>
          <cell r="U1195" t="str">
            <v>√</v>
          </cell>
          <cell r="V1195" t="str">
            <v>◇</v>
          </cell>
        </row>
        <row r="1195">
          <cell r="X1195" t="str">
            <v>◇</v>
          </cell>
          <cell r="Y1195" t="str">
            <v>√</v>
          </cell>
          <cell r="Z1195" t="str">
            <v>√</v>
          </cell>
          <cell r="AA1195" t="str">
            <v>√</v>
          </cell>
          <cell r="AB1195" t="str">
            <v>√</v>
          </cell>
          <cell r="AC1195" t="str">
            <v>√</v>
          </cell>
        </row>
        <row r="1195">
          <cell r="AE1195" t="str">
            <v>◇</v>
          </cell>
          <cell r="AF1195" t="str">
            <v>2.①</v>
          </cell>
          <cell r="AG1195" t="str">
            <v>√</v>
          </cell>
          <cell r="AH1195" t="str">
            <v>√</v>
          </cell>
          <cell r="AI1195" t="str">
            <v>√</v>
          </cell>
        </row>
        <row r="1196">
          <cell r="E1196" t="str">
            <v>加班</v>
          </cell>
        </row>
        <row r="1197">
          <cell r="B1197">
            <v>847</v>
          </cell>
          <cell r="C1197" t="str">
            <v>TEP RATHA</v>
          </cell>
          <cell r="D1197">
            <v>44306</v>
          </cell>
          <cell r="E1197" t="str">
            <v>上午</v>
          </cell>
          <cell r="F1197" t="str">
            <v>√</v>
          </cell>
          <cell r="G1197" t="str">
            <v>√</v>
          </cell>
          <cell r="H1197" t="str">
            <v>√</v>
          </cell>
        </row>
        <row r="1197">
          <cell r="J1197" t="str">
            <v>√</v>
          </cell>
          <cell r="K1197" t="str">
            <v>√</v>
          </cell>
          <cell r="L1197" t="str">
            <v>√</v>
          </cell>
          <cell r="M1197" t="str">
            <v>√</v>
          </cell>
          <cell r="N1197" t="str">
            <v>√</v>
          </cell>
          <cell r="O1197" t="str">
            <v>√</v>
          </cell>
        </row>
        <row r="1197">
          <cell r="Q1197" t="str">
            <v>√</v>
          </cell>
          <cell r="R1197" t="str">
            <v>√</v>
          </cell>
          <cell r="S1197" t="str">
            <v>√</v>
          </cell>
          <cell r="T1197" t="str">
            <v>√</v>
          </cell>
          <cell r="U1197" t="str">
            <v>√</v>
          </cell>
          <cell r="V1197" t="str">
            <v>◇</v>
          </cell>
        </row>
        <row r="1197">
          <cell r="X1197" t="str">
            <v>◇</v>
          </cell>
          <cell r="Y1197" t="str">
            <v>√</v>
          </cell>
        </row>
        <row r="1197">
          <cell r="AK1197">
            <v>14.5</v>
          </cell>
          <cell r="AL1197">
            <v>0</v>
          </cell>
          <cell r="AM1197">
            <v>0</v>
          </cell>
          <cell r="AN1197">
            <v>0</v>
          </cell>
          <cell r="AO1197">
            <v>2.5</v>
          </cell>
        </row>
        <row r="1198">
          <cell r="E1198" t="str">
            <v>下午</v>
          </cell>
          <cell r="F1198" t="str">
            <v>√</v>
          </cell>
          <cell r="G1198" t="str">
            <v>√</v>
          </cell>
          <cell r="H1198" t="str">
            <v>√</v>
          </cell>
        </row>
        <row r="1198">
          <cell r="J1198" t="str">
            <v>√</v>
          </cell>
          <cell r="K1198" t="str">
            <v>√</v>
          </cell>
          <cell r="L1198" t="str">
            <v>√</v>
          </cell>
          <cell r="M1198" t="str">
            <v>√</v>
          </cell>
          <cell r="N1198" t="str">
            <v>√</v>
          </cell>
          <cell r="O1198" t="str">
            <v>◇</v>
          </cell>
        </row>
        <row r="1198">
          <cell r="Q1198" t="str">
            <v>√</v>
          </cell>
          <cell r="R1198" t="str">
            <v>√</v>
          </cell>
          <cell r="S1198" t="str">
            <v>√</v>
          </cell>
          <cell r="T1198" t="str">
            <v>√</v>
          </cell>
          <cell r="U1198" t="str">
            <v>√</v>
          </cell>
          <cell r="V1198" t="str">
            <v>◇</v>
          </cell>
        </row>
        <row r="1198">
          <cell r="X1198" t="str">
            <v>◇</v>
          </cell>
          <cell r="Y1198" t="str">
            <v>√</v>
          </cell>
        </row>
        <row r="1199">
          <cell r="E1199" t="str">
            <v>加班</v>
          </cell>
        </row>
        <row r="1200">
          <cell r="B1200">
            <v>884</v>
          </cell>
          <cell r="C1200" t="str">
            <v>SON SREYMAO</v>
          </cell>
          <cell r="D1200">
            <v>44314</v>
          </cell>
          <cell r="E1200" t="str">
            <v>上午</v>
          </cell>
          <cell r="F1200" t="str">
            <v>√</v>
          </cell>
          <cell r="G1200" t="str">
            <v>√</v>
          </cell>
          <cell r="H1200" t="str">
            <v>√</v>
          </cell>
        </row>
        <row r="1200">
          <cell r="J1200" t="str">
            <v>√</v>
          </cell>
          <cell r="K1200" t="str">
            <v>√</v>
          </cell>
          <cell r="L1200" t="str">
            <v>√</v>
          </cell>
          <cell r="M1200" t="str">
            <v>√</v>
          </cell>
          <cell r="N1200" t="str">
            <v>√</v>
          </cell>
          <cell r="O1200" t="str">
            <v>√</v>
          </cell>
        </row>
        <row r="1200">
          <cell r="Q1200" t="str">
            <v>√</v>
          </cell>
          <cell r="R1200" t="str">
            <v>√</v>
          </cell>
          <cell r="S1200" t="str">
            <v>√</v>
          </cell>
          <cell r="T1200" t="str">
            <v>√</v>
          </cell>
          <cell r="U1200" t="str">
            <v>√</v>
          </cell>
          <cell r="V1200" t="str">
            <v>◇</v>
          </cell>
        </row>
        <row r="1200">
          <cell r="X1200" t="str">
            <v>◇</v>
          </cell>
          <cell r="Y1200" t="str">
            <v>√</v>
          </cell>
        </row>
        <row r="1200">
          <cell r="AK1200">
            <v>15</v>
          </cell>
          <cell r="AL1200">
            <v>0</v>
          </cell>
          <cell r="AM1200">
            <v>0</v>
          </cell>
          <cell r="AN1200">
            <v>0</v>
          </cell>
          <cell r="AO1200">
            <v>2</v>
          </cell>
        </row>
        <row r="1201">
          <cell r="E1201" t="str">
            <v>下午</v>
          </cell>
          <cell r="F1201" t="str">
            <v>√</v>
          </cell>
          <cell r="G1201" t="str">
            <v>√</v>
          </cell>
          <cell r="H1201" t="str">
            <v>√</v>
          </cell>
        </row>
        <row r="1201">
          <cell r="J1201" t="str">
            <v>√</v>
          </cell>
          <cell r="K1201" t="str">
            <v>√</v>
          </cell>
          <cell r="L1201" t="str">
            <v>√</v>
          </cell>
          <cell r="M1201" t="str">
            <v>√</v>
          </cell>
          <cell r="N1201" t="str">
            <v>√</v>
          </cell>
          <cell r="O1201" t="str">
            <v>√</v>
          </cell>
        </row>
        <row r="1201">
          <cell r="Q1201" t="str">
            <v>√</v>
          </cell>
          <cell r="R1201" t="str">
            <v>√</v>
          </cell>
          <cell r="S1201" t="str">
            <v>√</v>
          </cell>
          <cell r="T1201" t="str">
            <v>√</v>
          </cell>
          <cell r="U1201" t="str">
            <v>√</v>
          </cell>
          <cell r="V1201" t="str">
            <v>◇</v>
          </cell>
        </row>
        <row r="1201">
          <cell r="X1201" t="str">
            <v>◇</v>
          </cell>
          <cell r="Y1201" t="str">
            <v>√</v>
          </cell>
        </row>
        <row r="1202">
          <cell r="E1202" t="str">
            <v>加班</v>
          </cell>
        </row>
        <row r="1203">
          <cell r="B1203">
            <v>1051</v>
          </cell>
          <cell r="C1203" t="str">
            <v>YA PHAKDY</v>
          </cell>
          <cell r="D1203">
            <v>44413</v>
          </cell>
          <cell r="E1203" t="str">
            <v>上午</v>
          </cell>
          <cell r="F1203" t="str">
            <v>√</v>
          </cell>
          <cell r="G1203" t="str">
            <v>√</v>
          </cell>
          <cell r="H1203" t="str">
            <v>√</v>
          </cell>
        </row>
        <row r="1203">
          <cell r="J1203" t="str">
            <v>√</v>
          </cell>
          <cell r="K1203" t="str">
            <v>√</v>
          </cell>
          <cell r="L1203" t="str">
            <v>√</v>
          </cell>
          <cell r="M1203" t="str">
            <v>√</v>
          </cell>
          <cell r="N1203" t="str">
            <v>√</v>
          </cell>
          <cell r="O1203" t="str">
            <v>√</v>
          </cell>
        </row>
        <row r="1203">
          <cell r="Q1203" t="str">
            <v>√</v>
          </cell>
          <cell r="R1203" t="str">
            <v>√</v>
          </cell>
          <cell r="S1203" t="str">
            <v>√</v>
          </cell>
          <cell r="T1203" t="str">
            <v>√</v>
          </cell>
          <cell r="U1203" t="str">
            <v>√</v>
          </cell>
          <cell r="V1203" t="str">
            <v>◇</v>
          </cell>
        </row>
        <row r="1203">
          <cell r="X1203" t="str">
            <v>◇</v>
          </cell>
          <cell r="Y1203" t="str">
            <v>√</v>
          </cell>
          <cell r="Z1203" t="str">
            <v>√</v>
          </cell>
          <cell r="AA1203" t="str">
            <v>√</v>
          </cell>
          <cell r="AB1203" t="str">
            <v>√</v>
          </cell>
          <cell r="AC1203" t="str">
            <v>√</v>
          </cell>
        </row>
        <row r="1203">
          <cell r="AE1203" t="str">
            <v>◇</v>
          </cell>
          <cell r="AF1203" t="str">
            <v>√</v>
          </cell>
          <cell r="AG1203" t="str">
            <v>√</v>
          </cell>
          <cell r="AH1203" t="str">
            <v>√</v>
          </cell>
          <cell r="AI1203" t="str">
            <v>√</v>
          </cell>
        </row>
        <row r="1203">
          <cell r="AK1203">
            <v>23</v>
          </cell>
          <cell r="AL1203">
            <v>0</v>
          </cell>
          <cell r="AM1203">
            <v>0</v>
          </cell>
          <cell r="AN1203">
            <v>0</v>
          </cell>
          <cell r="AO1203">
            <v>3</v>
          </cell>
        </row>
        <row r="1204">
          <cell r="E1204" t="str">
            <v>下午</v>
          </cell>
          <cell r="F1204" t="str">
            <v>√</v>
          </cell>
          <cell r="G1204" t="str">
            <v>√</v>
          </cell>
          <cell r="H1204" t="str">
            <v>√</v>
          </cell>
        </row>
        <row r="1204">
          <cell r="J1204" t="str">
            <v>√</v>
          </cell>
          <cell r="K1204" t="str">
            <v>√</v>
          </cell>
          <cell r="L1204" t="str">
            <v>√</v>
          </cell>
          <cell r="M1204" t="str">
            <v>√</v>
          </cell>
          <cell r="N1204" t="str">
            <v>√</v>
          </cell>
          <cell r="O1204" t="str">
            <v>√</v>
          </cell>
        </row>
        <row r="1204">
          <cell r="Q1204" t="str">
            <v>√</v>
          </cell>
          <cell r="R1204" t="str">
            <v>√</v>
          </cell>
          <cell r="S1204" t="str">
            <v>√</v>
          </cell>
          <cell r="T1204" t="str">
            <v>√</v>
          </cell>
          <cell r="U1204" t="str">
            <v>√</v>
          </cell>
          <cell r="V1204" t="str">
            <v>◇</v>
          </cell>
        </row>
        <row r="1204">
          <cell r="X1204" t="str">
            <v>◇</v>
          </cell>
          <cell r="Y1204" t="str">
            <v>√</v>
          </cell>
          <cell r="Z1204" t="str">
            <v>√</v>
          </cell>
          <cell r="AA1204" t="str">
            <v>√</v>
          </cell>
          <cell r="AB1204" t="str">
            <v>√</v>
          </cell>
          <cell r="AC1204" t="str">
            <v>√</v>
          </cell>
        </row>
        <row r="1204">
          <cell r="AE1204" t="str">
            <v>◇</v>
          </cell>
          <cell r="AF1204" t="str">
            <v>√</v>
          </cell>
          <cell r="AG1204" t="str">
            <v>√</v>
          </cell>
          <cell r="AH1204" t="str">
            <v>√</v>
          </cell>
          <cell r="AI1204" t="str">
            <v>√</v>
          </cell>
        </row>
        <row r="1205">
          <cell r="E1205" t="str">
            <v>加班</v>
          </cell>
        </row>
        <row r="1206">
          <cell r="B1206">
            <v>1124</v>
          </cell>
          <cell r="C1206" t="str">
            <v>SAM HON</v>
          </cell>
          <cell r="D1206">
            <v>44420</v>
          </cell>
          <cell r="E1206" t="str">
            <v>上午</v>
          </cell>
          <cell r="F1206" t="str">
            <v>√</v>
          </cell>
          <cell r="G1206" t="str">
            <v>√</v>
          </cell>
          <cell r="H1206" t="str">
            <v>√</v>
          </cell>
        </row>
        <row r="1206">
          <cell r="J1206" t="str">
            <v>√</v>
          </cell>
          <cell r="K1206" t="str">
            <v>√</v>
          </cell>
          <cell r="L1206" t="str">
            <v>√</v>
          </cell>
          <cell r="M1206" t="str">
            <v>√</v>
          </cell>
          <cell r="N1206" t="str">
            <v>√</v>
          </cell>
          <cell r="O1206" t="str">
            <v>√</v>
          </cell>
        </row>
        <row r="1206">
          <cell r="Q1206" t="str">
            <v>√</v>
          </cell>
          <cell r="R1206" t="str">
            <v>√</v>
          </cell>
          <cell r="S1206" t="str">
            <v>√</v>
          </cell>
          <cell r="T1206" t="str">
            <v>√</v>
          </cell>
          <cell r="U1206" t="str">
            <v>√</v>
          </cell>
          <cell r="V1206" t="str">
            <v>◇</v>
          </cell>
        </row>
        <row r="1206">
          <cell r="X1206" t="str">
            <v>◇</v>
          </cell>
          <cell r="Y1206" t="str">
            <v>√</v>
          </cell>
          <cell r="Z1206" t="str">
            <v>√</v>
          </cell>
          <cell r="AA1206" t="str">
            <v>√</v>
          </cell>
          <cell r="AB1206" t="str">
            <v>√</v>
          </cell>
          <cell r="AC1206" t="str">
            <v>√</v>
          </cell>
        </row>
        <row r="1206">
          <cell r="AE1206" t="str">
            <v>◇</v>
          </cell>
          <cell r="AF1206" t="str">
            <v>√</v>
          </cell>
          <cell r="AG1206" t="str">
            <v>√</v>
          </cell>
          <cell r="AH1206" t="str">
            <v>√</v>
          </cell>
          <cell r="AI1206" t="str">
            <v>√</v>
          </cell>
        </row>
        <row r="1206">
          <cell r="AK1206">
            <v>23</v>
          </cell>
          <cell r="AL1206">
            <v>0</v>
          </cell>
          <cell r="AM1206">
            <v>0</v>
          </cell>
          <cell r="AN1206">
            <v>0</v>
          </cell>
          <cell r="AO1206">
            <v>3</v>
          </cell>
        </row>
        <row r="1207">
          <cell r="E1207" t="str">
            <v>下午</v>
          </cell>
          <cell r="F1207" t="str">
            <v>√</v>
          </cell>
          <cell r="G1207" t="str">
            <v>√</v>
          </cell>
          <cell r="H1207" t="str">
            <v>√</v>
          </cell>
        </row>
        <row r="1207">
          <cell r="J1207" t="str">
            <v>√</v>
          </cell>
          <cell r="K1207" t="str">
            <v>√</v>
          </cell>
          <cell r="L1207" t="str">
            <v>√</v>
          </cell>
          <cell r="M1207" t="str">
            <v>√</v>
          </cell>
          <cell r="N1207" t="str">
            <v>√</v>
          </cell>
          <cell r="O1207" t="str">
            <v>√</v>
          </cell>
        </row>
        <row r="1207">
          <cell r="Q1207" t="str">
            <v>√</v>
          </cell>
          <cell r="R1207" t="str">
            <v>√</v>
          </cell>
          <cell r="S1207" t="str">
            <v>√</v>
          </cell>
          <cell r="T1207" t="str">
            <v>√</v>
          </cell>
          <cell r="U1207" t="str">
            <v>√</v>
          </cell>
          <cell r="V1207" t="str">
            <v>◇</v>
          </cell>
        </row>
        <row r="1207">
          <cell r="X1207" t="str">
            <v>◇</v>
          </cell>
          <cell r="Y1207" t="str">
            <v>√</v>
          </cell>
          <cell r="Z1207" t="str">
            <v>√</v>
          </cell>
          <cell r="AA1207" t="str">
            <v>√</v>
          </cell>
          <cell r="AB1207" t="str">
            <v>√</v>
          </cell>
          <cell r="AC1207" t="str">
            <v>√</v>
          </cell>
        </row>
        <row r="1207">
          <cell r="AE1207" t="str">
            <v>◇</v>
          </cell>
          <cell r="AF1207" t="str">
            <v>√</v>
          </cell>
          <cell r="AG1207" t="str">
            <v>√</v>
          </cell>
          <cell r="AH1207" t="str">
            <v>√</v>
          </cell>
          <cell r="AI1207" t="str">
            <v>√</v>
          </cell>
        </row>
        <row r="1208">
          <cell r="E1208" t="str">
            <v>加班</v>
          </cell>
        </row>
        <row r="1209">
          <cell r="B1209">
            <v>1144</v>
          </cell>
          <cell r="C1209" t="str">
            <v>CHHOEM SABANN</v>
          </cell>
          <cell r="D1209">
            <v>44422</v>
          </cell>
          <cell r="E1209" t="str">
            <v>上午</v>
          </cell>
          <cell r="F1209" t="str">
            <v>√</v>
          </cell>
          <cell r="G1209" t="str">
            <v>√</v>
          </cell>
          <cell r="H1209" t="str">
            <v>√</v>
          </cell>
        </row>
        <row r="1209">
          <cell r="J1209" t="str">
            <v>√</v>
          </cell>
          <cell r="K1209" t="str">
            <v>√</v>
          </cell>
          <cell r="L1209" t="str">
            <v>√</v>
          </cell>
          <cell r="M1209" t="str">
            <v>√</v>
          </cell>
          <cell r="N1209" t="str">
            <v>◇</v>
          </cell>
          <cell r="O1209" t="str">
            <v>√</v>
          </cell>
        </row>
        <row r="1209">
          <cell r="Q1209" t="str">
            <v>√</v>
          </cell>
          <cell r="R1209" t="str">
            <v>√</v>
          </cell>
          <cell r="S1209" t="str">
            <v>√</v>
          </cell>
          <cell r="T1209" t="str">
            <v>√</v>
          </cell>
          <cell r="U1209" t="str">
            <v>√</v>
          </cell>
          <cell r="V1209" t="str">
            <v>◇</v>
          </cell>
        </row>
        <row r="1209">
          <cell r="X1209" t="str">
            <v>◇</v>
          </cell>
          <cell r="Y1209" t="str">
            <v>√</v>
          </cell>
          <cell r="Z1209" t="str">
            <v>√</v>
          </cell>
          <cell r="AA1209" t="str">
            <v>√</v>
          </cell>
          <cell r="AB1209" t="str">
            <v>√</v>
          </cell>
          <cell r="AC1209" t="str">
            <v>√</v>
          </cell>
        </row>
        <row r="1209">
          <cell r="AE1209" t="str">
            <v>◇</v>
          </cell>
          <cell r="AF1209" t="str">
            <v>√</v>
          </cell>
          <cell r="AG1209" t="str">
            <v>√</v>
          </cell>
          <cell r="AH1209" t="str">
            <v>√</v>
          </cell>
          <cell r="AI1209" t="str">
            <v>√</v>
          </cell>
        </row>
        <row r="1209">
          <cell r="AK1209">
            <v>22</v>
          </cell>
          <cell r="AL1209">
            <v>0</v>
          </cell>
          <cell r="AM1209">
            <v>0</v>
          </cell>
          <cell r="AN1209">
            <v>0</v>
          </cell>
          <cell r="AO1209">
            <v>4</v>
          </cell>
        </row>
        <row r="1210">
          <cell r="E1210" t="str">
            <v>下午</v>
          </cell>
          <cell r="F1210" t="str">
            <v>√</v>
          </cell>
          <cell r="G1210" t="str">
            <v>√</v>
          </cell>
          <cell r="H1210" t="str">
            <v>√</v>
          </cell>
        </row>
        <row r="1210">
          <cell r="J1210" t="str">
            <v>√</v>
          </cell>
          <cell r="K1210" t="str">
            <v>√</v>
          </cell>
          <cell r="L1210" t="str">
            <v>√</v>
          </cell>
          <cell r="M1210" t="str">
            <v>√</v>
          </cell>
          <cell r="N1210" t="str">
            <v>◇</v>
          </cell>
          <cell r="O1210" t="str">
            <v>√</v>
          </cell>
        </row>
        <row r="1210">
          <cell r="Q1210" t="str">
            <v>√</v>
          </cell>
          <cell r="R1210" t="str">
            <v>√</v>
          </cell>
          <cell r="S1210" t="str">
            <v>√</v>
          </cell>
          <cell r="T1210" t="str">
            <v>√</v>
          </cell>
          <cell r="U1210" t="str">
            <v>√</v>
          </cell>
          <cell r="V1210" t="str">
            <v>◇</v>
          </cell>
        </row>
        <row r="1210">
          <cell r="X1210" t="str">
            <v>◇</v>
          </cell>
          <cell r="Y1210" t="str">
            <v>√</v>
          </cell>
          <cell r="Z1210" t="str">
            <v>√</v>
          </cell>
          <cell r="AA1210" t="str">
            <v>√</v>
          </cell>
          <cell r="AB1210" t="str">
            <v>√</v>
          </cell>
          <cell r="AC1210" t="str">
            <v>√</v>
          </cell>
        </row>
        <row r="1210">
          <cell r="AE1210" t="str">
            <v>◇</v>
          </cell>
          <cell r="AF1210" t="str">
            <v>√</v>
          </cell>
          <cell r="AG1210" t="str">
            <v>√</v>
          </cell>
          <cell r="AH1210" t="str">
            <v>√</v>
          </cell>
          <cell r="AI1210" t="str">
            <v>√</v>
          </cell>
        </row>
        <row r="1211">
          <cell r="E1211" t="str">
            <v>加班</v>
          </cell>
        </row>
        <row r="1212">
          <cell r="B1212">
            <v>1149</v>
          </cell>
          <cell r="C1212" t="str">
            <v>NOP PHANNA</v>
          </cell>
          <cell r="D1212">
            <v>44422</v>
          </cell>
          <cell r="E1212" t="str">
            <v>上午</v>
          </cell>
          <cell r="F1212" t="str">
            <v>√</v>
          </cell>
          <cell r="G1212" t="str">
            <v>√</v>
          </cell>
          <cell r="H1212" t="str">
            <v>√</v>
          </cell>
        </row>
        <row r="1212">
          <cell r="J1212" t="str">
            <v>√</v>
          </cell>
          <cell r="K1212" t="str">
            <v>√</v>
          </cell>
          <cell r="L1212" t="str">
            <v>√</v>
          </cell>
          <cell r="M1212" t="str">
            <v>√</v>
          </cell>
          <cell r="N1212" t="str">
            <v>√</v>
          </cell>
          <cell r="O1212" t="str">
            <v>√</v>
          </cell>
        </row>
        <row r="1212">
          <cell r="Q1212" t="str">
            <v>√</v>
          </cell>
          <cell r="R1212" t="str">
            <v>√</v>
          </cell>
          <cell r="S1212" t="str">
            <v>×</v>
          </cell>
          <cell r="T1212" t="str">
            <v>√</v>
          </cell>
          <cell r="U1212" t="str">
            <v>√</v>
          </cell>
          <cell r="V1212" t="str">
            <v>◇</v>
          </cell>
        </row>
        <row r="1212">
          <cell r="X1212" t="str">
            <v>◇</v>
          </cell>
          <cell r="Y1212" t="str">
            <v>√</v>
          </cell>
          <cell r="Z1212" t="str">
            <v>√</v>
          </cell>
          <cell r="AA1212" t="str">
            <v>√</v>
          </cell>
          <cell r="AB1212" t="str">
            <v>√</v>
          </cell>
          <cell r="AC1212" t="str">
            <v>√</v>
          </cell>
        </row>
        <row r="1212">
          <cell r="AE1212" t="str">
            <v>◇</v>
          </cell>
          <cell r="AF1212" t="str">
            <v>√</v>
          </cell>
          <cell r="AG1212" t="str">
            <v>×</v>
          </cell>
          <cell r="AH1212" t="str">
            <v>√</v>
          </cell>
          <cell r="AI1212" t="str">
            <v>√</v>
          </cell>
        </row>
        <row r="1212">
          <cell r="AK1212">
            <v>21</v>
          </cell>
          <cell r="AL1212">
            <v>0</v>
          </cell>
          <cell r="AM1212">
            <v>0</v>
          </cell>
          <cell r="AN1212">
            <v>0</v>
          </cell>
          <cell r="AO1212">
            <v>3</v>
          </cell>
        </row>
        <row r="1213">
          <cell r="E1213" t="str">
            <v>下午</v>
          </cell>
          <cell r="F1213" t="str">
            <v>√</v>
          </cell>
          <cell r="G1213" t="str">
            <v>√</v>
          </cell>
          <cell r="H1213" t="str">
            <v>√</v>
          </cell>
        </row>
        <row r="1213">
          <cell r="J1213" t="str">
            <v>√</v>
          </cell>
          <cell r="K1213" t="str">
            <v>√</v>
          </cell>
          <cell r="L1213" t="str">
            <v>√</v>
          </cell>
          <cell r="M1213" t="str">
            <v>√</v>
          </cell>
          <cell r="N1213" t="str">
            <v>√</v>
          </cell>
          <cell r="O1213" t="str">
            <v>√</v>
          </cell>
        </row>
        <row r="1213">
          <cell r="Q1213" t="str">
            <v>√</v>
          </cell>
          <cell r="R1213" t="str">
            <v>√</v>
          </cell>
          <cell r="S1213" t="str">
            <v>×</v>
          </cell>
          <cell r="T1213" t="str">
            <v>√</v>
          </cell>
          <cell r="U1213" t="str">
            <v>√</v>
          </cell>
          <cell r="V1213" t="str">
            <v>◇</v>
          </cell>
        </row>
        <row r="1213">
          <cell r="X1213" t="str">
            <v>◇</v>
          </cell>
          <cell r="Y1213" t="str">
            <v>√</v>
          </cell>
          <cell r="Z1213" t="str">
            <v>√</v>
          </cell>
          <cell r="AA1213" t="str">
            <v>√</v>
          </cell>
          <cell r="AB1213" t="str">
            <v>√</v>
          </cell>
          <cell r="AC1213" t="str">
            <v>√</v>
          </cell>
        </row>
        <row r="1213">
          <cell r="AE1213" t="str">
            <v>◇</v>
          </cell>
          <cell r="AF1213" t="str">
            <v>√</v>
          </cell>
          <cell r="AG1213" t="str">
            <v>×</v>
          </cell>
          <cell r="AH1213" t="str">
            <v>√</v>
          </cell>
          <cell r="AI1213" t="str">
            <v>√</v>
          </cell>
        </row>
        <row r="1214">
          <cell r="E1214" t="str">
            <v>加班</v>
          </cell>
        </row>
        <row r="1215">
          <cell r="B1215">
            <v>1156</v>
          </cell>
          <cell r="C1215" t="str">
            <v>MY SEYLA</v>
          </cell>
          <cell r="D1215">
            <v>44424</v>
          </cell>
          <cell r="E1215" t="str">
            <v>上午</v>
          </cell>
          <cell r="F1215" t="str">
            <v>√</v>
          </cell>
          <cell r="G1215" t="str">
            <v>√</v>
          </cell>
          <cell r="H1215" t="str">
            <v>√</v>
          </cell>
        </row>
        <row r="1215">
          <cell r="J1215" t="str">
            <v>√</v>
          </cell>
          <cell r="K1215" t="str">
            <v>√</v>
          </cell>
          <cell r="L1215" t="str">
            <v>√</v>
          </cell>
          <cell r="M1215" t="str">
            <v>√</v>
          </cell>
          <cell r="N1215" t="str">
            <v>√</v>
          </cell>
          <cell r="O1215" t="str">
            <v>√</v>
          </cell>
        </row>
        <row r="1215">
          <cell r="Q1215" t="str">
            <v>√</v>
          </cell>
          <cell r="R1215" t="str">
            <v>√</v>
          </cell>
          <cell r="S1215" t="str">
            <v>√</v>
          </cell>
          <cell r="T1215" t="str">
            <v>√</v>
          </cell>
          <cell r="U1215" t="str">
            <v>√</v>
          </cell>
          <cell r="V1215" t="str">
            <v>◇</v>
          </cell>
        </row>
        <row r="1215">
          <cell r="X1215" t="str">
            <v>◇</v>
          </cell>
          <cell r="Y1215" t="str">
            <v>√</v>
          </cell>
          <cell r="Z1215" t="str">
            <v>√</v>
          </cell>
          <cell r="AA1215" t="str">
            <v>√</v>
          </cell>
          <cell r="AB1215" t="str">
            <v>√</v>
          </cell>
          <cell r="AC1215" t="str">
            <v>√</v>
          </cell>
        </row>
        <row r="1215">
          <cell r="AE1215" t="str">
            <v>◇</v>
          </cell>
          <cell r="AF1215" t="str">
            <v>√</v>
          </cell>
          <cell r="AG1215" t="str">
            <v>√</v>
          </cell>
          <cell r="AH1215" t="str">
            <v>√</v>
          </cell>
          <cell r="AI1215" t="str">
            <v>√</v>
          </cell>
        </row>
        <row r="1215">
          <cell r="AK1215">
            <v>23</v>
          </cell>
          <cell r="AL1215">
            <v>0</v>
          </cell>
          <cell r="AM1215">
            <v>0</v>
          </cell>
          <cell r="AN1215">
            <v>0</v>
          </cell>
          <cell r="AO1215">
            <v>3</v>
          </cell>
        </row>
        <row r="1216">
          <cell r="E1216" t="str">
            <v>下午</v>
          </cell>
          <cell r="F1216" t="str">
            <v>√</v>
          </cell>
          <cell r="G1216" t="str">
            <v>√</v>
          </cell>
          <cell r="H1216" t="str">
            <v>√</v>
          </cell>
        </row>
        <row r="1216">
          <cell r="J1216" t="str">
            <v>√</v>
          </cell>
          <cell r="K1216" t="str">
            <v>√</v>
          </cell>
          <cell r="L1216" t="str">
            <v>√</v>
          </cell>
          <cell r="M1216" t="str">
            <v>√</v>
          </cell>
          <cell r="N1216" t="str">
            <v>√</v>
          </cell>
          <cell r="O1216" t="str">
            <v>√</v>
          </cell>
        </row>
        <row r="1216">
          <cell r="Q1216" t="str">
            <v>√</v>
          </cell>
          <cell r="R1216" t="str">
            <v>√</v>
          </cell>
          <cell r="S1216" t="str">
            <v>√</v>
          </cell>
          <cell r="T1216" t="str">
            <v>√</v>
          </cell>
          <cell r="U1216" t="str">
            <v>√</v>
          </cell>
          <cell r="V1216" t="str">
            <v>◇</v>
          </cell>
        </row>
        <row r="1216">
          <cell r="X1216" t="str">
            <v>◇</v>
          </cell>
          <cell r="Y1216" t="str">
            <v>√</v>
          </cell>
          <cell r="Z1216" t="str">
            <v>√</v>
          </cell>
          <cell r="AA1216" t="str">
            <v>√</v>
          </cell>
          <cell r="AB1216" t="str">
            <v>√</v>
          </cell>
          <cell r="AC1216" t="str">
            <v>√</v>
          </cell>
        </row>
        <row r="1216">
          <cell r="AE1216" t="str">
            <v>◇</v>
          </cell>
          <cell r="AF1216" t="str">
            <v>√</v>
          </cell>
          <cell r="AG1216" t="str">
            <v>√</v>
          </cell>
          <cell r="AH1216" t="str">
            <v>√</v>
          </cell>
          <cell r="AI1216" t="str">
            <v>√</v>
          </cell>
        </row>
        <row r="1217">
          <cell r="E1217" t="str">
            <v>加班</v>
          </cell>
        </row>
        <row r="1218">
          <cell r="B1218">
            <v>1065</v>
          </cell>
          <cell r="C1218" t="str">
            <v>YATH VENG </v>
          </cell>
          <cell r="D1218">
            <v>44424</v>
          </cell>
          <cell r="E1218" t="str">
            <v>上午</v>
          </cell>
          <cell r="F1218" t="str">
            <v>√</v>
          </cell>
          <cell r="G1218" t="str">
            <v>√</v>
          </cell>
          <cell r="H1218" t="str">
            <v>√</v>
          </cell>
        </row>
        <row r="1218">
          <cell r="J1218" t="str">
            <v>√</v>
          </cell>
          <cell r="K1218" t="str">
            <v>√</v>
          </cell>
          <cell r="L1218" t="str">
            <v>√</v>
          </cell>
          <cell r="M1218" t="str">
            <v>√</v>
          </cell>
          <cell r="N1218" t="str">
            <v>√</v>
          </cell>
          <cell r="O1218" t="str">
            <v>√</v>
          </cell>
        </row>
        <row r="1218">
          <cell r="Q1218" t="str">
            <v>√</v>
          </cell>
          <cell r="R1218" t="str">
            <v>√</v>
          </cell>
          <cell r="S1218" t="str">
            <v>√</v>
          </cell>
          <cell r="T1218" t="str">
            <v>√</v>
          </cell>
          <cell r="U1218" t="str">
            <v>◇</v>
          </cell>
          <cell r="V1218" t="str">
            <v>◇</v>
          </cell>
        </row>
        <row r="1218">
          <cell r="X1218" t="str">
            <v>◇</v>
          </cell>
          <cell r="Y1218" t="str">
            <v>√</v>
          </cell>
          <cell r="Z1218" t="str">
            <v>√</v>
          </cell>
          <cell r="AA1218" t="str">
            <v>√</v>
          </cell>
          <cell r="AB1218" t="str">
            <v>√</v>
          </cell>
          <cell r="AC1218" t="str">
            <v>√</v>
          </cell>
        </row>
        <row r="1218">
          <cell r="AE1218" t="str">
            <v>◇</v>
          </cell>
          <cell r="AF1218" t="str">
            <v>√</v>
          </cell>
          <cell r="AG1218" t="str">
            <v>√</v>
          </cell>
          <cell r="AH1218" t="str">
            <v>√</v>
          </cell>
          <cell r="AI1218" t="str">
            <v>√</v>
          </cell>
        </row>
        <row r="1218">
          <cell r="AK1218">
            <v>22</v>
          </cell>
          <cell r="AL1218">
            <v>0</v>
          </cell>
          <cell r="AM1218">
            <v>0</v>
          </cell>
          <cell r="AN1218">
            <v>0</v>
          </cell>
          <cell r="AO1218">
            <v>4</v>
          </cell>
        </row>
        <row r="1219">
          <cell r="E1219" t="str">
            <v>下午</v>
          </cell>
          <cell r="F1219" t="str">
            <v>√</v>
          </cell>
          <cell r="G1219" t="str">
            <v>√</v>
          </cell>
          <cell r="H1219" t="str">
            <v>√</v>
          </cell>
        </row>
        <row r="1219">
          <cell r="J1219" t="str">
            <v>√</v>
          </cell>
          <cell r="K1219" t="str">
            <v>√</v>
          </cell>
          <cell r="L1219" t="str">
            <v>√</v>
          </cell>
          <cell r="M1219" t="str">
            <v>√</v>
          </cell>
          <cell r="N1219" t="str">
            <v>√</v>
          </cell>
          <cell r="O1219" t="str">
            <v>√</v>
          </cell>
        </row>
        <row r="1219">
          <cell r="Q1219" t="str">
            <v>√</v>
          </cell>
          <cell r="R1219" t="str">
            <v>√</v>
          </cell>
          <cell r="S1219" t="str">
            <v>√</v>
          </cell>
          <cell r="T1219" t="str">
            <v>√</v>
          </cell>
          <cell r="U1219" t="str">
            <v>◇</v>
          </cell>
          <cell r="V1219" t="str">
            <v>◇</v>
          </cell>
        </row>
        <row r="1219">
          <cell r="X1219" t="str">
            <v>◇</v>
          </cell>
          <cell r="Y1219" t="str">
            <v>√</v>
          </cell>
          <cell r="Z1219" t="str">
            <v>√</v>
          </cell>
          <cell r="AA1219" t="str">
            <v>√</v>
          </cell>
          <cell r="AB1219" t="str">
            <v>√</v>
          </cell>
          <cell r="AC1219" t="str">
            <v>√</v>
          </cell>
        </row>
        <row r="1219">
          <cell r="AE1219" t="str">
            <v>◇</v>
          </cell>
          <cell r="AF1219" t="str">
            <v>√</v>
          </cell>
          <cell r="AG1219" t="str">
            <v>√</v>
          </cell>
          <cell r="AH1219" t="str">
            <v>√</v>
          </cell>
          <cell r="AI1219" t="str">
            <v>√</v>
          </cell>
        </row>
        <row r="1220">
          <cell r="E1220" t="str">
            <v>加班</v>
          </cell>
        </row>
        <row r="1221">
          <cell r="B1221">
            <v>1146</v>
          </cell>
          <cell r="C1221" t="str">
            <v>PUT SAMEAN</v>
          </cell>
          <cell r="D1221">
            <v>44422</v>
          </cell>
          <cell r="E1221" t="str">
            <v>上午</v>
          </cell>
          <cell r="F1221" t="str">
            <v>√</v>
          </cell>
          <cell r="G1221" t="str">
            <v>√</v>
          </cell>
          <cell r="H1221" t="str">
            <v>√</v>
          </cell>
        </row>
        <row r="1221">
          <cell r="J1221" t="str">
            <v>Δ</v>
          </cell>
          <cell r="K1221" t="str">
            <v>√</v>
          </cell>
          <cell r="L1221" t="str">
            <v>√</v>
          </cell>
          <cell r="M1221" t="str">
            <v>√</v>
          </cell>
          <cell r="N1221" t="str">
            <v>√</v>
          </cell>
          <cell r="O1221" t="str">
            <v>√</v>
          </cell>
        </row>
        <row r="1221">
          <cell r="Q1221" t="str">
            <v>√</v>
          </cell>
          <cell r="R1221" t="str">
            <v>√</v>
          </cell>
          <cell r="S1221" t="str">
            <v>√</v>
          </cell>
          <cell r="T1221" t="str">
            <v>√</v>
          </cell>
          <cell r="U1221" t="str">
            <v>√</v>
          </cell>
          <cell r="V1221" t="str">
            <v>◇</v>
          </cell>
        </row>
        <row r="1221">
          <cell r="X1221" t="str">
            <v>◇</v>
          </cell>
          <cell r="Y1221" t="str">
            <v>√</v>
          </cell>
          <cell r="Z1221" t="str">
            <v>√</v>
          </cell>
          <cell r="AA1221" t="str">
            <v>√</v>
          </cell>
          <cell r="AB1221" t="str">
            <v>√</v>
          </cell>
          <cell r="AC1221" t="str">
            <v>√</v>
          </cell>
        </row>
        <row r="1221">
          <cell r="AE1221" t="str">
            <v>◇</v>
          </cell>
          <cell r="AF1221" t="str">
            <v>√</v>
          </cell>
          <cell r="AG1221" t="str">
            <v>√</v>
          </cell>
          <cell r="AH1221" t="str">
            <v>√</v>
          </cell>
          <cell r="AI1221" t="str">
            <v>√</v>
          </cell>
        </row>
        <row r="1221">
          <cell r="AK1221">
            <v>22</v>
          </cell>
          <cell r="AL1221">
            <v>0</v>
          </cell>
          <cell r="AM1221">
            <v>1</v>
          </cell>
          <cell r="AN1221">
            <v>0</v>
          </cell>
          <cell r="AO1221">
            <v>3</v>
          </cell>
        </row>
        <row r="1222">
          <cell r="E1222" t="str">
            <v>下午</v>
          </cell>
          <cell r="F1222" t="str">
            <v>√</v>
          </cell>
          <cell r="G1222" t="str">
            <v>√</v>
          </cell>
          <cell r="H1222" t="str">
            <v>√</v>
          </cell>
        </row>
        <row r="1222">
          <cell r="J1222" t="str">
            <v>Δ</v>
          </cell>
          <cell r="K1222" t="str">
            <v>√</v>
          </cell>
          <cell r="L1222" t="str">
            <v>√</v>
          </cell>
          <cell r="M1222" t="str">
            <v>√</v>
          </cell>
          <cell r="N1222" t="str">
            <v>√</v>
          </cell>
          <cell r="O1222" t="str">
            <v>√</v>
          </cell>
        </row>
        <row r="1222">
          <cell r="Q1222" t="str">
            <v>√</v>
          </cell>
          <cell r="R1222" t="str">
            <v>√</v>
          </cell>
          <cell r="S1222" t="str">
            <v>√</v>
          </cell>
          <cell r="T1222" t="str">
            <v>√</v>
          </cell>
          <cell r="U1222" t="str">
            <v>√</v>
          </cell>
          <cell r="V1222" t="str">
            <v>◇</v>
          </cell>
        </row>
        <row r="1222">
          <cell r="X1222" t="str">
            <v>◇</v>
          </cell>
          <cell r="Y1222" t="str">
            <v>√</v>
          </cell>
          <cell r="Z1222" t="str">
            <v>√</v>
          </cell>
          <cell r="AA1222" t="str">
            <v>√</v>
          </cell>
          <cell r="AB1222" t="str">
            <v>√</v>
          </cell>
          <cell r="AC1222" t="str">
            <v>√</v>
          </cell>
        </row>
        <row r="1222">
          <cell r="AE1222" t="str">
            <v>◇</v>
          </cell>
          <cell r="AF1222" t="str">
            <v>√</v>
          </cell>
          <cell r="AG1222" t="str">
            <v>√</v>
          </cell>
          <cell r="AH1222" t="str">
            <v>√</v>
          </cell>
          <cell r="AI1222" t="str">
            <v>√</v>
          </cell>
        </row>
        <row r="1223">
          <cell r="E1223" t="str">
            <v>加班</v>
          </cell>
        </row>
        <row r="1224">
          <cell r="B1224">
            <v>1207</v>
          </cell>
          <cell r="C1224" t="str">
            <v>HEM SARAB</v>
          </cell>
          <cell r="D1224">
            <v>44453</v>
          </cell>
          <cell r="E1224" t="str">
            <v>上午</v>
          </cell>
          <cell r="F1224" t="str">
            <v>√</v>
          </cell>
          <cell r="G1224" t="str">
            <v>√</v>
          </cell>
          <cell r="H1224" t="str">
            <v>√</v>
          </cell>
        </row>
        <row r="1224">
          <cell r="J1224" t="str">
            <v>√</v>
          </cell>
          <cell r="K1224" t="str">
            <v>√</v>
          </cell>
          <cell r="L1224" t="str">
            <v>√</v>
          </cell>
          <cell r="M1224" t="str">
            <v>√</v>
          </cell>
          <cell r="N1224" t="str">
            <v>√</v>
          </cell>
          <cell r="O1224" t="str">
            <v>√</v>
          </cell>
        </row>
        <row r="1224">
          <cell r="Q1224" t="str">
            <v>√</v>
          </cell>
          <cell r="R1224" t="str">
            <v>√</v>
          </cell>
          <cell r="S1224" t="str">
            <v>√</v>
          </cell>
          <cell r="T1224" t="str">
            <v>√</v>
          </cell>
          <cell r="U1224" t="str">
            <v>√</v>
          </cell>
          <cell r="V1224" t="str">
            <v>◇</v>
          </cell>
        </row>
        <row r="1224">
          <cell r="X1224" t="str">
            <v>◇</v>
          </cell>
          <cell r="Y1224" t="str">
            <v>√</v>
          </cell>
          <cell r="Z1224" t="str">
            <v>√</v>
          </cell>
          <cell r="AA1224" t="str">
            <v>√</v>
          </cell>
          <cell r="AB1224" t="str">
            <v>√</v>
          </cell>
          <cell r="AC1224" t="str">
            <v>√</v>
          </cell>
        </row>
        <row r="1224">
          <cell r="AE1224" t="str">
            <v>◇</v>
          </cell>
          <cell r="AF1224" t="str">
            <v>√</v>
          </cell>
          <cell r="AG1224" t="str">
            <v>√</v>
          </cell>
          <cell r="AH1224" t="str">
            <v>√</v>
          </cell>
          <cell r="AI1224" t="str">
            <v>√</v>
          </cell>
        </row>
        <row r="1224">
          <cell r="AK1224">
            <v>23</v>
          </cell>
          <cell r="AL1224">
            <v>0</v>
          </cell>
          <cell r="AM1224">
            <v>0</v>
          </cell>
          <cell r="AN1224">
            <v>0</v>
          </cell>
          <cell r="AO1224">
            <v>3</v>
          </cell>
        </row>
        <row r="1225">
          <cell r="E1225" t="str">
            <v>下午</v>
          </cell>
          <cell r="F1225" t="str">
            <v>√</v>
          </cell>
          <cell r="G1225" t="str">
            <v>√</v>
          </cell>
          <cell r="H1225" t="str">
            <v>√</v>
          </cell>
        </row>
        <row r="1225">
          <cell r="J1225" t="str">
            <v>√</v>
          </cell>
          <cell r="K1225" t="str">
            <v>√</v>
          </cell>
          <cell r="L1225" t="str">
            <v>√</v>
          </cell>
          <cell r="M1225" t="str">
            <v>√</v>
          </cell>
          <cell r="N1225" t="str">
            <v>√</v>
          </cell>
          <cell r="O1225" t="str">
            <v>√</v>
          </cell>
        </row>
        <row r="1225">
          <cell r="Q1225" t="str">
            <v>√</v>
          </cell>
          <cell r="R1225" t="str">
            <v>√</v>
          </cell>
          <cell r="S1225" t="str">
            <v>√</v>
          </cell>
          <cell r="T1225" t="str">
            <v>√</v>
          </cell>
          <cell r="U1225" t="str">
            <v>√</v>
          </cell>
          <cell r="V1225" t="str">
            <v>◇</v>
          </cell>
        </row>
        <row r="1225">
          <cell r="X1225" t="str">
            <v>◇</v>
          </cell>
          <cell r="Y1225" t="str">
            <v>√</v>
          </cell>
          <cell r="Z1225" t="str">
            <v>√</v>
          </cell>
          <cell r="AA1225" t="str">
            <v>√</v>
          </cell>
          <cell r="AB1225" t="str">
            <v>√</v>
          </cell>
          <cell r="AC1225" t="str">
            <v>√</v>
          </cell>
        </row>
        <row r="1225">
          <cell r="AE1225" t="str">
            <v>◇</v>
          </cell>
          <cell r="AF1225" t="str">
            <v>√</v>
          </cell>
          <cell r="AG1225" t="str">
            <v>√</v>
          </cell>
          <cell r="AH1225" t="str">
            <v>√</v>
          </cell>
          <cell r="AI1225" t="str">
            <v>√</v>
          </cell>
        </row>
        <row r="1226">
          <cell r="E1226" t="str">
            <v>加班</v>
          </cell>
        </row>
        <row r="1227">
          <cell r="B1227">
            <v>1218</v>
          </cell>
          <cell r="C1227" t="str">
            <v>CHUM KHVOEN</v>
          </cell>
          <cell r="D1227">
            <v>44467</v>
          </cell>
          <cell r="E1227" t="str">
            <v>上午</v>
          </cell>
          <cell r="F1227" t="str">
            <v>√</v>
          </cell>
          <cell r="G1227" t="str">
            <v>√</v>
          </cell>
          <cell r="H1227" t="str">
            <v>√</v>
          </cell>
        </row>
        <row r="1227">
          <cell r="J1227" t="str">
            <v>√</v>
          </cell>
          <cell r="K1227" t="str">
            <v>√</v>
          </cell>
          <cell r="L1227" t="str">
            <v>√</v>
          </cell>
          <cell r="M1227" t="str">
            <v>√</v>
          </cell>
          <cell r="N1227" t="str">
            <v>√</v>
          </cell>
          <cell r="O1227" t="str">
            <v>√</v>
          </cell>
        </row>
        <row r="1227">
          <cell r="Q1227" t="str">
            <v>√</v>
          </cell>
          <cell r="R1227" t="str">
            <v>√</v>
          </cell>
          <cell r="S1227" t="str">
            <v>√</v>
          </cell>
          <cell r="T1227" t="str">
            <v>√</v>
          </cell>
          <cell r="U1227" t="str">
            <v>√</v>
          </cell>
          <cell r="V1227" t="str">
            <v>◇</v>
          </cell>
        </row>
        <row r="1227">
          <cell r="X1227" t="str">
            <v>◇</v>
          </cell>
          <cell r="Y1227" t="str">
            <v>√</v>
          </cell>
        </row>
        <row r="1227">
          <cell r="AK1227">
            <v>15</v>
          </cell>
          <cell r="AL1227">
            <v>0</v>
          </cell>
          <cell r="AM1227">
            <v>0</v>
          </cell>
          <cell r="AN1227">
            <v>0</v>
          </cell>
          <cell r="AO1227">
            <v>2</v>
          </cell>
        </row>
        <row r="1228">
          <cell r="E1228" t="str">
            <v>下午</v>
          </cell>
          <cell r="F1228" t="str">
            <v>√</v>
          </cell>
          <cell r="G1228" t="str">
            <v>√</v>
          </cell>
          <cell r="H1228" t="str">
            <v>√</v>
          </cell>
        </row>
        <row r="1228">
          <cell r="J1228" t="str">
            <v>√</v>
          </cell>
          <cell r="K1228" t="str">
            <v>√</v>
          </cell>
          <cell r="L1228" t="str">
            <v>√</v>
          </cell>
          <cell r="M1228" t="str">
            <v>√</v>
          </cell>
          <cell r="N1228" t="str">
            <v>√</v>
          </cell>
          <cell r="O1228" t="str">
            <v>√</v>
          </cell>
        </row>
        <row r="1228">
          <cell r="Q1228" t="str">
            <v>√</v>
          </cell>
          <cell r="R1228" t="str">
            <v>√</v>
          </cell>
          <cell r="S1228" t="str">
            <v>√</v>
          </cell>
          <cell r="T1228" t="str">
            <v>√</v>
          </cell>
          <cell r="U1228" t="str">
            <v>√</v>
          </cell>
          <cell r="V1228" t="str">
            <v>◇</v>
          </cell>
        </row>
        <row r="1228">
          <cell r="X1228" t="str">
            <v>◇</v>
          </cell>
          <cell r="Y1228" t="str">
            <v>√</v>
          </cell>
        </row>
        <row r="1229">
          <cell r="E1229" t="str">
            <v>加班</v>
          </cell>
        </row>
        <row r="1230">
          <cell r="B1230">
            <v>1546</v>
          </cell>
          <cell r="C1230" t="str">
            <v>TUM SETHA</v>
          </cell>
          <cell r="D1230">
            <v>44564</v>
          </cell>
          <cell r="E1230" t="str">
            <v>上午</v>
          </cell>
          <cell r="F1230" t="str">
            <v>√</v>
          </cell>
          <cell r="G1230" t="str">
            <v>√</v>
          </cell>
          <cell r="H1230" t="str">
            <v>√</v>
          </cell>
        </row>
        <row r="1230">
          <cell r="J1230" t="str">
            <v>√</v>
          </cell>
          <cell r="K1230" t="str">
            <v>√</v>
          </cell>
          <cell r="L1230" t="str">
            <v>√</v>
          </cell>
          <cell r="M1230" t="str">
            <v>√</v>
          </cell>
          <cell r="N1230" t="str">
            <v>√</v>
          </cell>
          <cell r="O1230" t="str">
            <v>√</v>
          </cell>
        </row>
        <row r="1230">
          <cell r="Q1230" t="str">
            <v>√</v>
          </cell>
          <cell r="R1230" t="str">
            <v>√</v>
          </cell>
          <cell r="S1230" t="str">
            <v>√</v>
          </cell>
          <cell r="T1230" t="str">
            <v>√</v>
          </cell>
          <cell r="U1230" t="str">
            <v>√</v>
          </cell>
          <cell r="V1230" t="str">
            <v>◇</v>
          </cell>
        </row>
        <row r="1230">
          <cell r="X1230" t="str">
            <v>◇</v>
          </cell>
          <cell r="Y1230" t="str">
            <v>√</v>
          </cell>
          <cell r="Z1230" t="str">
            <v>√</v>
          </cell>
          <cell r="AA1230" t="str">
            <v>√</v>
          </cell>
          <cell r="AB1230" t="str">
            <v>√</v>
          </cell>
          <cell r="AC1230" t="str">
            <v>√</v>
          </cell>
        </row>
        <row r="1230">
          <cell r="AE1230" t="str">
            <v>◇</v>
          </cell>
          <cell r="AF1230" t="str">
            <v>√</v>
          </cell>
          <cell r="AG1230" t="str">
            <v>√</v>
          </cell>
          <cell r="AH1230" t="str">
            <v>√</v>
          </cell>
          <cell r="AI1230" t="str">
            <v>√</v>
          </cell>
        </row>
        <row r="1230">
          <cell r="AK1230">
            <v>22.25</v>
          </cell>
          <cell r="AL1230">
            <v>0</v>
          </cell>
          <cell r="AM1230">
            <v>0.75</v>
          </cell>
          <cell r="AN1230">
            <v>0</v>
          </cell>
          <cell r="AO1230">
            <v>3</v>
          </cell>
        </row>
        <row r="1231">
          <cell r="E1231" t="str">
            <v>下午</v>
          </cell>
          <cell r="F1231" t="str">
            <v>√</v>
          </cell>
        </row>
        <row r="1231">
          <cell r="H1231" t="str">
            <v>√</v>
          </cell>
        </row>
        <row r="1231">
          <cell r="J1231" t="str">
            <v>√</v>
          </cell>
          <cell r="K1231" t="str">
            <v>√</v>
          </cell>
          <cell r="L1231" t="str">
            <v>Δ</v>
          </cell>
          <cell r="M1231" t="str">
            <v>√</v>
          </cell>
          <cell r="N1231" t="str">
            <v>√</v>
          </cell>
          <cell r="O1231" t="str">
            <v>√</v>
          </cell>
        </row>
        <row r="1231">
          <cell r="Q1231" t="str">
            <v>√</v>
          </cell>
          <cell r="R1231" t="str">
            <v>√</v>
          </cell>
          <cell r="S1231" t="str">
            <v>√</v>
          </cell>
          <cell r="T1231" t="str">
            <v>√</v>
          </cell>
          <cell r="U1231" t="str">
            <v>√</v>
          </cell>
          <cell r="V1231" t="str">
            <v>◇</v>
          </cell>
        </row>
        <row r="1231">
          <cell r="X1231" t="str">
            <v>◇</v>
          </cell>
          <cell r="Y1231" t="str">
            <v>√</v>
          </cell>
          <cell r="Z1231" t="str">
            <v>√</v>
          </cell>
          <cell r="AA1231" t="str">
            <v>√</v>
          </cell>
          <cell r="AB1231" t="str">
            <v>√</v>
          </cell>
          <cell r="AC1231" t="str">
            <v>√</v>
          </cell>
        </row>
        <row r="1231">
          <cell r="AE1231" t="str">
            <v>◇</v>
          </cell>
          <cell r="AF1231" t="str">
            <v>√</v>
          </cell>
          <cell r="AG1231" t="str">
            <v>√</v>
          </cell>
          <cell r="AH1231" t="str">
            <v>√</v>
          </cell>
          <cell r="AI1231" t="str">
            <v>√</v>
          </cell>
        </row>
        <row r="1232">
          <cell r="E1232" t="str">
            <v>加班</v>
          </cell>
        </row>
        <row r="1233">
          <cell r="B1233">
            <v>1547</v>
          </cell>
          <cell r="C1233" t="str">
            <v>KONG HORN </v>
          </cell>
          <cell r="D1233">
            <v>44565</v>
          </cell>
          <cell r="E1233" t="str">
            <v>上午</v>
          </cell>
          <cell r="F1233" t="str">
            <v>√</v>
          </cell>
          <cell r="G1233" t="str">
            <v>√</v>
          </cell>
          <cell r="H1233" t="str">
            <v>√</v>
          </cell>
        </row>
        <row r="1233">
          <cell r="J1233" t="str">
            <v>√</v>
          </cell>
          <cell r="K1233" t="str">
            <v>√</v>
          </cell>
          <cell r="L1233" t="str">
            <v>√</v>
          </cell>
          <cell r="M1233" t="str">
            <v>√</v>
          </cell>
          <cell r="N1233" t="str">
            <v>√</v>
          </cell>
          <cell r="O1233" t="str">
            <v>√</v>
          </cell>
        </row>
        <row r="1233">
          <cell r="Q1233" t="str">
            <v>√</v>
          </cell>
          <cell r="R1233" t="str">
            <v>√</v>
          </cell>
          <cell r="S1233" t="str">
            <v>√</v>
          </cell>
          <cell r="T1233" t="str">
            <v>√</v>
          </cell>
          <cell r="U1233" t="str">
            <v>√</v>
          </cell>
          <cell r="V1233" t="str">
            <v>◇</v>
          </cell>
        </row>
        <row r="1233">
          <cell r="X1233" t="str">
            <v>◇</v>
          </cell>
          <cell r="Y1233" t="str">
            <v>√</v>
          </cell>
          <cell r="Z1233" t="str">
            <v>√</v>
          </cell>
          <cell r="AA1233" t="str">
            <v>√</v>
          </cell>
          <cell r="AB1233" t="str">
            <v>√</v>
          </cell>
          <cell r="AC1233" t="str">
            <v>√</v>
          </cell>
        </row>
        <row r="1233">
          <cell r="AE1233" t="str">
            <v>◇</v>
          </cell>
          <cell r="AF1233" t="str">
            <v>√</v>
          </cell>
          <cell r="AG1233" t="str">
            <v>√</v>
          </cell>
          <cell r="AH1233" t="str">
            <v>√</v>
          </cell>
          <cell r="AI1233" t="str">
            <v>√</v>
          </cell>
        </row>
        <row r="1233">
          <cell r="AK1233">
            <v>23</v>
          </cell>
          <cell r="AL1233">
            <v>0</v>
          </cell>
          <cell r="AM1233">
            <v>0</v>
          </cell>
          <cell r="AN1233">
            <v>0</v>
          </cell>
          <cell r="AO1233">
            <v>3</v>
          </cell>
        </row>
        <row r="1234">
          <cell r="E1234" t="str">
            <v>下午</v>
          </cell>
          <cell r="F1234" t="str">
            <v>√</v>
          </cell>
          <cell r="G1234" t="str">
            <v>√</v>
          </cell>
          <cell r="H1234" t="str">
            <v>√</v>
          </cell>
        </row>
        <row r="1234">
          <cell r="J1234" t="str">
            <v>√</v>
          </cell>
          <cell r="K1234" t="str">
            <v>√</v>
          </cell>
          <cell r="L1234" t="str">
            <v>√</v>
          </cell>
          <cell r="M1234" t="str">
            <v>√</v>
          </cell>
          <cell r="N1234" t="str">
            <v>√</v>
          </cell>
          <cell r="O1234" t="str">
            <v>√</v>
          </cell>
        </row>
        <row r="1234">
          <cell r="Q1234" t="str">
            <v>√</v>
          </cell>
          <cell r="R1234" t="str">
            <v>√</v>
          </cell>
          <cell r="S1234" t="str">
            <v>√</v>
          </cell>
          <cell r="T1234" t="str">
            <v>√</v>
          </cell>
          <cell r="U1234" t="str">
            <v>√</v>
          </cell>
          <cell r="V1234" t="str">
            <v>◇</v>
          </cell>
        </row>
        <row r="1234">
          <cell r="X1234" t="str">
            <v>◇</v>
          </cell>
          <cell r="Y1234" t="str">
            <v>√</v>
          </cell>
          <cell r="Z1234" t="str">
            <v>√</v>
          </cell>
          <cell r="AA1234" t="str">
            <v>√</v>
          </cell>
          <cell r="AB1234" t="str">
            <v>√</v>
          </cell>
          <cell r="AC1234" t="str">
            <v>√</v>
          </cell>
        </row>
        <row r="1234">
          <cell r="AE1234" t="str">
            <v>◇</v>
          </cell>
          <cell r="AF1234" t="str">
            <v>√</v>
          </cell>
          <cell r="AG1234" t="str">
            <v>√</v>
          </cell>
          <cell r="AH1234" t="str">
            <v>√</v>
          </cell>
          <cell r="AI1234" t="str">
            <v>√</v>
          </cell>
        </row>
        <row r="1235">
          <cell r="E1235" t="str">
            <v>加班</v>
          </cell>
        </row>
        <row r="1236">
          <cell r="B1236">
            <v>1562</v>
          </cell>
          <cell r="C1236" t="str">
            <v>KHAO TRAP</v>
          </cell>
          <cell r="D1236">
            <v>44566</v>
          </cell>
          <cell r="E1236" t="str">
            <v>上午</v>
          </cell>
          <cell r="F1236" t="str">
            <v>√</v>
          </cell>
          <cell r="G1236" t="str">
            <v>√</v>
          </cell>
          <cell r="H1236" t="str">
            <v>√</v>
          </cell>
        </row>
        <row r="1236">
          <cell r="J1236" t="str">
            <v>√</v>
          </cell>
          <cell r="K1236" t="str">
            <v>√</v>
          </cell>
          <cell r="L1236" t="str">
            <v>√</v>
          </cell>
          <cell r="M1236" t="str">
            <v>√</v>
          </cell>
          <cell r="N1236" t="str">
            <v>√</v>
          </cell>
          <cell r="O1236" t="str">
            <v>√</v>
          </cell>
        </row>
        <row r="1236">
          <cell r="Q1236" t="str">
            <v>√</v>
          </cell>
          <cell r="R1236" t="str">
            <v>√</v>
          </cell>
          <cell r="S1236" t="str">
            <v>√</v>
          </cell>
          <cell r="T1236" t="str">
            <v>√</v>
          </cell>
          <cell r="U1236" t="str">
            <v>√</v>
          </cell>
          <cell r="V1236" t="str">
            <v>◇</v>
          </cell>
        </row>
        <row r="1236">
          <cell r="X1236" t="str">
            <v>◇</v>
          </cell>
          <cell r="Y1236" t="str">
            <v>√</v>
          </cell>
          <cell r="Z1236" t="str">
            <v>√</v>
          </cell>
          <cell r="AA1236" t="str">
            <v>√</v>
          </cell>
          <cell r="AB1236" t="str">
            <v>√</v>
          </cell>
          <cell r="AC1236" t="str">
            <v>√</v>
          </cell>
        </row>
        <row r="1236">
          <cell r="AE1236" t="str">
            <v>◇</v>
          </cell>
          <cell r="AF1236" t="str">
            <v>√</v>
          </cell>
          <cell r="AG1236" t="str">
            <v>√</v>
          </cell>
          <cell r="AH1236" t="str">
            <v>√</v>
          </cell>
          <cell r="AI1236" t="str">
            <v>√</v>
          </cell>
        </row>
        <row r="1236">
          <cell r="AK1236">
            <v>23</v>
          </cell>
          <cell r="AL1236">
            <v>0</v>
          </cell>
          <cell r="AM1236">
            <v>0</v>
          </cell>
          <cell r="AN1236">
            <v>0</v>
          </cell>
          <cell r="AO1236">
            <v>3</v>
          </cell>
        </row>
        <row r="1237">
          <cell r="E1237" t="str">
            <v>下午</v>
          </cell>
          <cell r="F1237" t="str">
            <v>√</v>
          </cell>
          <cell r="G1237" t="str">
            <v>√</v>
          </cell>
          <cell r="H1237" t="str">
            <v>√</v>
          </cell>
        </row>
        <row r="1237">
          <cell r="J1237" t="str">
            <v>√</v>
          </cell>
          <cell r="K1237" t="str">
            <v>√</v>
          </cell>
          <cell r="L1237" t="str">
            <v>√</v>
          </cell>
          <cell r="M1237" t="str">
            <v>√</v>
          </cell>
          <cell r="N1237" t="str">
            <v>√</v>
          </cell>
          <cell r="O1237" t="str">
            <v>√</v>
          </cell>
        </row>
        <row r="1237">
          <cell r="Q1237" t="str">
            <v>√</v>
          </cell>
          <cell r="R1237" t="str">
            <v>√</v>
          </cell>
          <cell r="S1237" t="str">
            <v>√</v>
          </cell>
          <cell r="T1237" t="str">
            <v>√</v>
          </cell>
          <cell r="U1237" t="str">
            <v>√</v>
          </cell>
          <cell r="V1237" t="str">
            <v>◇</v>
          </cell>
        </row>
        <row r="1237">
          <cell r="X1237" t="str">
            <v>◇</v>
          </cell>
          <cell r="Y1237" t="str">
            <v>√</v>
          </cell>
          <cell r="Z1237" t="str">
            <v>√</v>
          </cell>
          <cell r="AA1237" t="str">
            <v>√</v>
          </cell>
          <cell r="AB1237" t="str">
            <v>√</v>
          </cell>
          <cell r="AC1237" t="str">
            <v>√</v>
          </cell>
        </row>
        <row r="1237">
          <cell r="AE1237" t="str">
            <v>◇</v>
          </cell>
          <cell r="AF1237" t="str">
            <v>√</v>
          </cell>
          <cell r="AG1237" t="str">
            <v>√</v>
          </cell>
          <cell r="AH1237" t="str">
            <v>√</v>
          </cell>
          <cell r="AI1237" t="str">
            <v>√</v>
          </cell>
        </row>
        <row r="1238">
          <cell r="E1238" t="str">
            <v>加班</v>
          </cell>
        </row>
        <row r="1239">
          <cell r="B1239">
            <v>1564</v>
          </cell>
          <cell r="C1239" t="str">
            <v>MEAS SAVOEURN</v>
          </cell>
          <cell r="D1239">
            <v>44567</v>
          </cell>
          <cell r="E1239" t="str">
            <v>上午</v>
          </cell>
          <cell r="F1239" t="str">
            <v>√</v>
          </cell>
          <cell r="G1239" t="str">
            <v>√</v>
          </cell>
          <cell r="H1239" t="str">
            <v>√</v>
          </cell>
        </row>
        <row r="1239">
          <cell r="J1239" t="str">
            <v>Δ</v>
          </cell>
          <cell r="K1239" t="str">
            <v>√</v>
          </cell>
          <cell r="L1239" t="str">
            <v>√</v>
          </cell>
          <cell r="M1239" t="str">
            <v>√</v>
          </cell>
          <cell r="N1239" t="str">
            <v>√</v>
          </cell>
          <cell r="O1239" t="str">
            <v>√</v>
          </cell>
        </row>
        <row r="1239">
          <cell r="Q1239" t="str">
            <v>√</v>
          </cell>
          <cell r="R1239" t="str">
            <v>√</v>
          </cell>
          <cell r="S1239" t="str">
            <v>√</v>
          </cell>
          <cell r="T1239" t="str">
            <v>√</v>
          </cell>
          <cell r="U1239" t="str">
            <v>√</v>
          </cell>
          <cell r="V1239" t="str">
            <v>◇</v>
          </cell>
        </row>
        <row r="1239">
          <cell r="X1239" t="str">
            <v>◇</v>
          </cell>
          <cell r="Y1239" t="str">
            <v>√</v>
          </cell>
          <cell r="Z1239" t="str">
            <v>√</v>
          </cell>
          <cell r="AA1239" t="str">
            <v>√</v>
          </cell>
          <cell r="AB1239" t="str">
            <v>√</v>
          </cell>
          <cell r="AC1239" t="str">
            <v>√</v>
          </cell>
        </row>
        <row r="1239">
          <cell r="AE1239" t="str">
            <v>◇</v>
          </cell>
          <cell r="AF1239" t="str">
            <v>√</v>
          </cell>
          <cell r="AG1239" t="str">
            <v>√</v>
          </cell>
          <cell r="AH1239" t="str">
            <v>√</v>
          </cell>
          <cell r="AI1239" t="str">
            <v>√</v>
          </cell>
        </row>
        <row r="1239">
          <cell r="AK1239">
            <v>21.5</v>
          </cell>
          <cell r="AL1239">
            <v>0</v>
          </cell>
          <cell r="AM1239">
            <v>1</v>
          </cell>
          <cell r="AN1239">
            <v>0</v>
          </cell>
          <cell r="AO1239">
            <v>3.5</v>
          </cell>
        </row>
        <row r="1240">
          <cell r="E1240" t="str">
            <v>下午</v>
          </cell>
          <cell r="F1240" t="str">
            <v>√</v>
          </cell>
          <cell r="G1240" t="str">
            <v>√</v>
          </cell>
          <cell r="H1240" t="str">
            <v>√</v>
          </cell>
        </row>
        <row r="1240">
          <cell r="J1240" t="str">
            <v>Δ</v>
          </cell>
          <cell r="K1240" t="str">
            <v>√</v>
          </cell>
          <cell r="L1240" t="str">
            <v>√</v>
          </cell>
          <cell r="M1240" t="str">
            <v>√</v>
          </cell>
          <cell r="N1240" t="str">
            <v>√</v>
          </cell>
          <cell r="O1240" t="str">
            <v>◇</v>
          </cell>
        </row>
        <row r="1240">
          <cell r="Q1240" t="str">
            <v>√</v>
          </cell>
          <cell r="R1240" t="str">
            <v>√</v>
          </cell>
          <cell r="S1240" t="str">
            <v>√</v>
          </cell>
          <cell r="T1240" t="str">
            <v>√</v>
          </cell>
          <cell r="U1240" t="str">
            <v>√</v>
          </cell>
          <cell r="V1240" t="str">
            <v>◇</v>
          </cell>
        </row>
        <row r="1240">
          <cell r="X1240" t="str">
            <v>◇</v>
          </cell>
          <cell r="Y1240" t="str">
            <v>√</v>
          </cell>
          <cell r="Z1240" t="str">
            <v>√</v>
          </cell>
          <cell r="AA1240" t="str">
            <v>√</v>
          </cell>
          <cell r="AB1240" t="str">
            <v>√</v>
          </cell>
          <cell r="AC1240" t="str">
            <v>√</v>
          </cell>
        </row>
        <row r="1240">
          <cell r="AE1240" t="str">
            <v>◇</v>
          </cell>
          <cell r="AF1240" t="str">
            <v>√</v>
          </cell>
          <cell r="AG1240" t="str">
            <v>√</v>
          </cell>
          <cell r="AH1240" t="str">
            <v>√</v>
          </cell>
          <cell r="AI1240" t="str">
            <v>√</v>
          </cell>
        </row>
        <row r="1241">
          <cell r="E1241" t="str">
            <v>加班</v>
          </cell>
        </row>
        <row r="1242">
          <cell r="B1242">
            <v>1649</v>
          </cell>
          <cell r="C1242" t="str">
            <v>SOENG SODA</v>
          </cell>
          <cell r="D1242">
            <v>44581</v>
          </cell>
          <cell r="E1242" t="str">
            <v>上午</v>
          </cell>
          <cell r="F1242" t="str">
            <v>√</v>
          </cell>
          <cell r="G1242" t="str">
            <v>√</v>
          </cell>
          <cell r="H1242" t="str">
            <v>√</v>
          </cell>
        </row>
        <row r="1242">
          <cell r="J1242" t="str">
            <v>√</v>
          </cell>
          <cell r="K1242" t="str">
            <v>√</v>
          </cell>
          <cell r="L1242" t="str">
            <v>√</v>
          </cell>
          <cell r="M1242" t="str">
            <v>√</v>
          </cell>
          <cell r="N1242" t="str">
            <v>√</v>
          </cell>
          <cell r="O1242" t="str">
            <v>√</v>
          </cell>
        </row>
        <row r="1242">
          <cell r="Q1242" t="str">
            <v>√</v>
          </cell>
          <cell r="R1242" t="str">
            <v>√</v>
          </cell>
          <cell r="S1242" t="str">
            <v>√</v>
          </cell>
          <cell r="T1242" t="str">
            <v>√</v>
          </cell>
          <cell r="U1242" t="str">
            <v>√</v>
          </cell>
          <cell r="V1242" t="str">
            <v>◇</v>
          </cell>
        </row>
        <row r="1242">
          <cell r="X1242" t="str">
            <v>◇</v>
          </cell>
          <cell r="Y1242" t="str">
            <v>√</v>
          </cell>
          <cell r="Z1242" t="str">
            <v>√</v>
          </cell>
          <cell r="AA1242" t="str">
            <v>√</v>
          </cell>
          <cell r="AB1242" t="str">
            <v>√</v>
          </cell>
          <cell r="AC1242" t="str">
            <v>√</v>
          </cell>
        </row>
        <row r="1242">
          <cell r="AE1242" t="str">
            <v>◇</v>
          </cell>
          <cell r="AF1242" t="str">
            <v>√</v>
          </cell>
          <cell r="AG1242" t="str">
            <v>√</v>
          </cell>
          <cell r="AH1242" t="str">
            <v>√</v>
          </cell>
          <cell r="AI1242" t="str">
            <v>√</v>
          </cell>
        </row>
        <row r="1242">
          <cell r="AK1242">
            <v>23</v>
          </cell>
          <cell r="AL1242">
            <v>0</v>
          </cell>
          <cell r="AM1242">
            <v>0</v>
          </cell>
          <cell r="AN1242">
            <v>0</v>
          </cell>
          <cell r="AO1242">
            <v>3</v>
          </cell>
        </row>
        <row r="1243">
          <cell r="E1243" t="str">
            <v>下午</v>
          </cell>
          <cell r="F1243" t="str">
            <v>√</v>
          </cell>
          <cell r="G1243" t="str">
            <v>√</v>
          </cell>
          <cell r="H1243" t="str">
            <v>√</v>
          </cell>
        </row>
        <row r="1243">
          <cell r="J1243" t="str">
            <v>√</v>
          </cell>
          <cell r="K1243" t="str">
            <v>√</v>
          </cell>
          <cell r="L1243" t="str">
            <v>√</v>
          </cell>
          <cell r="M1243" t="str">
            <v>√</v>
          </cell>
          <cell r="N1243" t="str">
            <v>√</v>
          </cell>
          <cell r="O1243" t="str">
            <v>√</v>
          </cell>
        </row>
        <row r="1243">
          <cell r="Q1243" t="str">
            <v>√</v>
          </cell>
          <cell r="R1243" t="str">
            <v>√</v>
          </cell>
          <cell r="S1243" t="str">
            <v>√</v>
          </cell>
          <cell r="T1243" t="str">
            <v>√</v>
          </cell>
          <cell r="U1243" t="str">
            <v>√</v>
          </cell>
          <cell r="V1243" t="str">
            <v>◇</v>
          </cell>
        </row>
        <row r="1243">
          <cell r="X1243" t="str">
            <v>◇</v>
          </cell>
          <cell r="Y1243" t="str">
            <v>√</v>
          </cell>
          <cell r="Z1243" t="str">
            <v>√</v>
          </cell>
          <cell r="AA1243" t="str">
            <v>√</v>
          </cell>
          <cell r="AB1243" t="str">
            <v>√</v>
          </cell>
          <cell r="AC1243" t="str">
            <v>√</v>
          </cell>
        </row>
        <row r="1243">
          <cell r="AE1243" t="str">
            <v>◇</v>
          </cell>
          <cell r="AF1243" t="str">
            <v>√</v>
          </cell>
          <cell r="AG1243" t="str">
            <v>√</v>
          </cell>
          <cell r="AH1243" t="str">
            <v>√</v>
          </cell>
          <cell r="AI1243" t="str">
            <v>√</v>
          </cell>
        </row>
        <row r="1244">
          <cell r="E1244" t="str">
            <v>加班</v>
          </cell>
        </row>
        <row r="1245">
          <cell r="B1245">
            <v>1653</v>
          </cell>
          <cell r="C1245" t="str">
            <v>HORN CHANDY</v>
          </cell>
          <cell r="D1245">
            <v>44581</v>
          </cell>
          <cell r="E1245" t="str">
            <v>上午</v>
          </cell>
          <cell r="F1245" t="str">
            <v>√</v>
          </cell>
          <cell r="G1245" t="str">
            <v>√</v>
          </cell>
          <cell r="H1245" t="str">
            <v>√</v>
          </cell>
        </row>
        <row r="1245">
          <cell r="J1245" t="str">
            <v>√</v>
          </cell>
          <cell r="K1245" t="str">
            <v>√</v>
          </cell>
          <cell r="L1245" t="str">
            <v>√</v>
          </cell>
          <cell r="M1245" t="str">
            <v>√</v>
          </cell>
          <cell r="N1245" t="str">
            <v>√</v>
          </cell>
          <cell r="O1245" t="str">
            <v>√</v>
          </cell>
        </row>
        <row r="1245">
          <cell r="Q1245" t="str">
            <v>√</v>
          </cell>
          <cell r="R1245" t="str">
            <v>√</v>
          </cell>
          <cell r="S1245" t="str">
            <v>√</v>
          </cell>
          <cell r="T1245" t="str">
            <v>√</v>
          </cell>
          <cell r="U1245" t="str">
            <v>√</v>
          </cell>
          <cell r="V1245" t="str">
            <v>◇</v>
          </cell>
        </row>
        <row r="1245">
          <cell r="X1245" t="str">
            <v>◇</v>
          </cell>
          <cell r="Y1245" t="str">
            <v>√</v>
          </cell>
          <cell r="Z1245" t="str">
            <v>√</v>
          </cell>
          <cell r="AA1245" t="str">
            <v>√</v>
          </cell>
          <cell r="AB1245" t="str">
            <v>√</v>
          </cell>
          <cell r="AC1245" t="str">
            <v>√</v>
          </cell>
        </row>
        <row r="1245">
          <cell r="AE1245" t="str">
            <v>◇</v>
          </cell>
          <cell r="AF1245" t="str">
            <v>√</v>
          </cell>
          <cell r="AG1245" t="str">
            <v>√</v>
          </cell>
          <cell r="AH1245" t="str">
            <v>√</v>
          </cell>
          <cell r="AI1245" t="str">
            <v>√</v>
          </cell>
        </row>
        <row r="1245">
          <cell r="AK1245">
            <v>23</v>
          </cell>
          <cell r="AL1245">
            <v>0</v>
          </cell>
          <cell r="AM1245">
            <v>0</v>
          </cell>
          <cell r="AN1245">
            <v>0</v>
          </cell>
          <cell r="AO1245">
            <v>3</v>
          </cell>
        </row>
        <row r="1246">
          <cell r="E1246" t="str">
            <v>下午</v>
          </cell>
          <cell r="F1246" t="str">
            <v>√</v>
          </cell>
          <cell r="G1246" t="str">
            <v>√</v>
          </cell>
          <cell r="H1246" t="str">
            <v>√</v>
          </cell>
        </row>
        <row r="1246">
          <cell r="J1246" t="str">
            <v>√</v>
          </cell>
          <cell r="K1246" t="str">
            <v>√</v>
          </cell>
          <cell r="L1246" t="str">
            <v>√</v>
          </cell>
          <cell r="M1246" t="str">
            <v>√</v>
          </cell>
          <cell r="N1246" t="str">
            <v>√</v>
          </cell>
          <cell r="O1246" t="str">
            <v>√</v>
          </cell>
        </row>
        <row r="1246">
          <cell r="Q1246" t="str">
            <v>√</v>
          </cell>
          <cell r="R1246" t="str">
            <v>√</v>
          </cell>
          <cell r="S1246" t="str">
            <v>√</v>
          </cell>
          <cell r="T1246" t="str">
            <v>√</v>
          </cell>
          <cell r="U1246" t="str">
            <v>√</v>
          </cell>
          <cell r="V1246" t="str">
            <v>◇</v>
          </cell>
        </row>
        <row r="1246">
          <cell r="X1246" t="str">
            <v>◇</v>
          </cell>
          <cell r="Y1246" t="str">
            <v>√</v>
          </cell>
          <cell r="Z1246" t="str">
            <v>√</v>
          </cell>
          <cell r="AA1246" t="str">
            <v>√</v>
          </cell>
          <cell r="AB1246" t="str">
            <v>√</v>
          </cell>
          <cell r="AC1246" t="str">
            <v>√</v>
          </cell>
        </row>
        <row r="1246">
          <cell r="AE1246" t="str">
            <v>◇</v>
          </cell>
          <cell r="AF1246" t="str">
            <v>√</v>
          </cell>
          <cell r="AG1246" t="str">
            <v>√</v>
          </cell>
          <cell r="AH1246" t="str">
            <v>√</v>
          </cell>
          <cell r="AI1246" t="str">
            <v>√</v>
          </cell>
        </row>
        <row r="1247">
          <cell r="E1247" t="str">
            <v>加班</v>
          </cell>
        </row>
        <row r="1248">
          <cell r="B1248">
            <v>1655</v>
          </cell>
          <cell r="C1248" t="str">
            <v>SENGSOUKEA</v>
          </cell>
          <cell r="D1248">
            <v>44581</v>
          </cell>
          <cell r="E1248" t="str">
            <v>上午</v>
          </cell>
          <cell r="F1248" t="str">
            <v>√</v>
          </cell>
          <cell r="G1248" t="str">
            <v>√</v>
          </cell>
          <cell r="H1248" t="str">
            <v>√</v>
          </cell>
        </row>
        <row r="1248">
          <cell r="J1248" t="str">
            <v>√</v>
          </cell>
          <cell r="K1248" t="str">
            <v>√</v>
          </cell>
          <cell r="L1248" t="str">
            <v>√</v>
          </cell>
          <cell r="M1248" t="str">
            <v>√</v>
          </cell>
          <cell r="N1248" t="str">
            <v>√</v>
          </cell>
          <cell r="O1248" t="str">
            <v>√</v>
          </cell>
        </row>
        <row r="1248">
          <cell r="Q1248" t="str">
            <v>√</v>
          </cell>
          <cell r="R1248" t="str">
            <v>√</v>
          </cell>
          <cell r="S1248" t="str">
            <v>√</v>
          </cell>
          <cell r="T1248" t="str">
            <v>√</v>
          </cell>
          <cell r="U1248" t="str">
            <v>√</v>
          </cell>
          <cell r="V1248" t="str">
            <v>◇</v>
          </cell>
        </row>
        <row r="1248">
          <cell r="X1248" t="str">
            <v>◇</v>
          </cell>
          <cell r="Y1248" t="str">
            <v>√</v>
          </cell>
          <cell r="Z1248" t="str">
            <v>√</v>
          </cell>
          <cell r="AA1248" t="str">
            <v>√</v>
          </cell>
          <cell r="AB1248" t="str">
            <v>√</v>
          </cell>
          <cell r="AC1248" t="str">
            <v>√</v>
          </cell>
        </row>
        <row r="1248">
          <cell r="AE1248" t="str">
            <v>◇</v>
          </cell>
          <cell r="AF1248" t="str">
            <v>√</v>
          </cell>
          <cell r="AG1248" t="str">
            <v>√</v>
          </cell>
          <cell r="AH1248" t="str">
            <v>√</v>
          </cell>
          <cell r="AI1248" t="str">
            <v>√</v>
          </cell>
        </row>
        <row r="1248">
          <cell r="AK1248">
            <v>23</v>
          </cell>
          <cell r="AL1248">
            <v>0</v>
          </cell>
          <cell r="AM1248">
            <v>0</v>
          </cell>
          <cell r="AN1248">
            <v>0</v>
          </cell>
          <cell r="AO1248">
            <v>3</v>
          </cell>
        </row>
        <row r="1249">
          <cell r="E1249" t="str">
            <v>下午</v>
          </cell>
          <cell r="F1249" t="str">
            <v>√</v>
          </cell>
          <cell r="G1249" t="str">
            <v>√</v>
          </cell>
          <cell r="H1249" t="str">
            <v>√</v>
          </cell>
        </row>
        <row r="1249">
          <cell r="J1249" t="str">
            <v>√</v>
          </cell>
          <cell r="K1249" t="str">
            <v>√</v>
          </cell>
          <cell r="L1249" t="str">
            <v>√</v>
          </cell>
          <cell r="M1249" t="str">
            <v>√</v>
          </cell>
          <cell r="N1249" t="str">
            <v>√</v>
          </cell>
          <cell r="O1249" t="str">
            <v>√</v>
          </cell>
        </row>
        <row r="1249">
          <cell r="Q1249" t="str">
            <v>√</v>
          </cell>
          <cell r="R1249" t="str">
            <v>√</v>
          </cell>
          <cell r="S1249" t="str">
            <v>√</v>
          </cell>
          <cell r="T1249" t="str">
            <v>√</v>
          </cell>
          <cell r="U1249" t="str">
            <v>√</v>
          </cell>
          <cell r="V1249" t="str">
            <v>◇</v>
          </cell>
        </row>
        <row r="1249">
          <cell r="X1249" t="str">
            <v>◇</v>
          </cell>
          <cell r="Y1249" t="str">
            <v>√</v>
          </cell>
          <cell r="Z1249" t="str">
            <v>√</v>
          </cell>
          <cell r="AA1249" t="str">
            <v>√</v>
          </cell>
          <cell r="AB1249" t="str">
            <v>√</v>
          </cell>
          <cell r="AC1249" t="str">
            <v>√</v>
          </cell>
        </row>
        <row r="1249">
          <cell r="AE1249" t="str">
            <v>◇</v>
          </cell>
          <cell r="AF1249" t="str">
            <v>√</v>
          </cell>
          <cell r="AG1249" t="str">
            <v>√</v>
          </cell>
          <cell r="AH1249" t="str">
            <v>√</v>
          </cell>
          <cell r="AI1249" t="str">
            <v>√</v>
          </cell>
        </row>
        <row r="1250">
          <cell r="E1250" t="str">
            <v>加班</v>
          </cell>
        </row>
        <row r="1251">
          <cell r="B1251">
            <v>1679</v>
          </cell>
          <cell r="C1251" t="str">
            <v>MOEU SAT</v>
          </cell>
          <cell r="D1251">
            <v>44585</v>
          </cell>
          <cell r="E1251" t="str">
            <v>上午</v>
          </cell>
          <cell r="F1251" t="str">
            <v>√</v>
          </cell>
          <cell r="G1251" t="str">
            <v>√</v>
          </cell>
          <cell r="H1251" t="str">
            <v>√</v>
          </cell>
        </row>
        <row r="1251">
          <cell r="J1251" t="str">
            <v>√</v>
          </cell>
          <cell r="K1251" t="str">
            <v>√</v>
          </cell>
          <cell r="L1251" t="str">
            <v>√</v>
          </cell>
          <cell r="M1251" t="str">
            <v>√</v>
          </cell>
          <cell r="N1251" t="str">
            <v>√</v>
          </cell>
          <cell r="O1251" t="str">
            <v>√</v>
          </cell>
        </row>
        <row r="1251">
          <cell r="Q1251" t="str">
            <v>√</v>
          </cell>
          <cell r="R1251" t="str">
            <v>√</v>
          </cell>
          <cell r="S1251" t="str">
            <v>√</v>
          </cell>
          <cell r="T1251" t="str">
            <v>√</v>
          </cell>
          <cell r="U1251" t="str">
            <v>√</v>
          </cell>
          <cell r="V1251" t="str">
            <v>◇</v>
          </cell>
        </row>
        <row r="1251">
          <cell r="X1251" t="str">
            <v>◇</v>
          </cell>
          <cell r="Y1251" t="str">
            <v>√</v>
          </cell>
          <cell r="Z1251" t="str">
            <v>√</v>
          </cell>
          <cell r="AA1251" t="str">
            <v>√</v>
          </cell>
          <cell r="AB1251" t="str">
            <v>√</v>
          </cell>
          <cell r="AC1251" t="str">
            <v>√</v>
          </cell>
        </row>
        <row r="1251">
          <cell r="AE1251" t="str">
            <v>◇</v>
          </cell>
          <cell r="AF1251" t="str">
            <v>√</v>
          </cell>
          <cell r="AG1251" t="str">
            <v>√</v>
          </cell>
          <cell r="AH1251" t="str">
            <v>√</v>
          </cell>
          <cell r="AI1251" t="str">
            <v>√</v>
          </cell>
        </row>
        <row r="1251">
          <cell r="AK1251">
            <v>23</v>
          </cell>
          <cell r="AL1251">
            <v>0</v>
          </cell>
          <cell r="AM1251">
            <v>0</v>
          </cell>
          <cell r="AN1251">
            <v>0</v>
          </cell>
          <cell r="AO1251">
            <v>3</v>
          </cell>
        </row>
        <row r="1252">
          <cell r="E1252" t="str">
            <v>下午</v>
          </cell>
          <cell r="F1252" t="str">
            <v>√</v>
          </cell>
          <cell r="G1252" t="str">
            <v>√</v>
          </cell>
          <cell r="H1252" t="str">
            <v>√</v>
          </cell>
        </row>
        <row r="1252">
          <cell r="J1252" t="str">
            <v>√</v>
          </cell>
          <cell r="K1252" t="str">
            <v>√</v>
          </cell>
          <cell r="L1252" t="str">
            <v>√</v>
          </cell>
          <cell r="M1252" t="str">
            <v>√</v>
          </cell>
          <cell r="N1252" t="str">
            <v>√</v>
          </cell>
          <cell r="O1252" t="str">
            <v>√</v>
          </cell>
        </row>
        <row r="1252">
          <cell r="Q1252" t="str">
            <v>√</v>
          </cell>
          <cell r="R1252" t="str">
            <v>√</v>
          </cell>
          <cell r="S1252" t="str">
            <v>√</v>
          </cell>
          <cell r="T1252" t="str">
            <v>√</v>
          </cell>
          <cell r="U1252" t="str">
            <v>√</v>
          </cell>
          <cell r="V1252" t="str">
            <v>◇</v>
          </cell>
        </row>
        <row r="1252">
          <cell r="X1252" t="str">
            <v>◇</v>
          </cell>
          <cell r="Y1252" t="str">
            <v>√</v>
          </cell>
          <cell r="Z1252" t="str">
            <v>√</v>
          </cell>
          <cell r="AA1252" t="str">
            <v>√</v>
          </cell>
          <cell r="AB1252" t="str">
            <v>√</v>
          </cell>
          <cell r="AC1252" t="str">
            <v>√</v>
          </cell>
        </row>
        <row r="1252">
          <cell r="AE1252" t="str">
            <v>◇</v>
          </cell>
          <cell r="AF1252" t="str">
            <v>√</v>
          </cell>
          <cell r="AG1252" t="str">
            <v>√</v>
          </cell>
          <cell r="AH1252" t="str">
            <v>√</v>
          </cell>
          <cell r="AI1252" t="str">
            <v>√</v>
          </cell>
        </row>
        <row r="1253">
          <cell r="E1253" t="str">
            <v>加班</v>
          </cell>
        </row>
        <row r="1254">
          <cell r="B1254">
            <v>1724</v>
          </cell>
          <cell r="C1254" t="str">
            <v>SEK KEV</v>
          </cell>
          <cell r="D1254">
            <v>44588</v>
          </cell>
          <cell r="E1254" t="str">
            <v>上午</v>
          </cell>
          <cell r="F1254" t="str">
            <v>√</v>
          </cell>
          <cell r="G1254" t="str">
            <v>√</v>
          </cell>
          <cell r="H1254" t="str">
            <v>√</v>
          </cell>
        </row>
        <row r="1254">
          <cell r="J1254" t="str">
            <v>√</v>
          </cell>
          <cell r="K1254" t="str">
            <v>√</v>
          </cell>
          <cell r="L1254" t="str">
            <v>√</v>
          </cell>
          <cell r="M1254" t="str">
            <v>√</v>
          </cell>
          <cell r="N1254" t="str">
            <v>√</v>
          </cell>
          <cell r="O1254" t="str">
            <v>√</v>
          </cell>
        </row>
        <row r="1254">
          <cell r="Q1254" t="str">
            <v>√</v>
          </cell>
          <cell r="R1254" t="str">
            <v>√</v>
          </cell>
          <cell r="S1254" t="str">
            <v>√</v>
          </cell>
          <cell r="T1254" t="str">
            <v>√</v>
          </cell>
          <cell r="U1254" t="str">
            <v>√</v>
          </cell>
          <cell r="V1254" t="str">
            <v>◇</v>
          </cell>
        </row>
        <row r="1254">
          <cell r="X1254" t="str">
            <v>◇</v>
          </cell>
          <cell r="Y1254" t="str">
            <v>√</v>
          </cell>
          <cell r="Z1254" t="str">
            <v>√</v>
          </cell>
          <cell r="AA1254" t="str">
            <v>√</v>
          </cell>
          <cell r="AB1254" t="str">
            <v>√</v>
          </cell>
          <cell r="AC1254" t="str">
            <v>√</v>
          </cell>
        </row>
        <row r="1254">
          <cell r="AE1254" t="str">
            <v>◇</v>
          </cell>
          <cell r="AF1254" t="str">
            <v>√</v>
          </cell>
          <cell r="AG1254" t="str">
            <v>√</v>
          </cell>
          <cell r="AH1254" t="str">
            <v>√</v>
          </cell>
          <cell r="AI1254" t="str">
            <v>√</v>
          </cell>
        </row>
        <row r="1254">
          <cell r="AK1254">
            <v>23</v>
          </cell>
          <cell r="AL1254">
            <v>0</v>
          </cell>
          <cell r="AM1254">
            <v>0</v>
          </cell>
          <cell r="AN1254">
            <v>0</v>
          </cell>
          <cell r="AO1254">
            <v>3</v>
          </cell>
        </row>
        <row r="1255">
          <cell r="E1255" t="str">
            <v>下午</v>
          </cell>
          <cell r="F1255" t="str">
            <v>√</v>
          </cell>
          <cell r="G1255" t="str">
            <v>√</v>
          </cell>
          <cell r="H1255" t="str">
            <v>√</v>
          </cell>
        </row>
        <row r="1255">
          <cell r="J1255" t="str">
            <v>√</v>
          </cell>
          <cell r="K1255" t="str">
            <v>√</v>
          </cell>
          <cell r="L1255" t="str">
            <v>√</v>
          </cell>
          <cell r="M1255" t="str">
            <v>√</v>
          </cell>
          <cell r="N1255" t="str">
            <v>√</v>
          </cell>
          <cell r="O1255" t="str">
            <v>√</v>
          </cell>
        </row>
        <row r="1255">
          <cell r="Q1255" t="str">
            <v>√</v>
          </cell>
          <cell r="R1255" t="str">
            <v>√</v>
          </cell>
          <cell r="S1255" t="str">
            <v>√</v>
          </cell>
          <cell r="T1255" t="str">
            <v>√</v>
          </cell>
          <cell r="U1255" t="str">
            <v>√</v>
          </cell>
          <cell r="V1255" t="str">
            <v>◇</v>
          </cell>
        </row>
        <row r="1255">
          <cell r="X1255" t="str">
            <v>◇</v>
          </cell>
          <cell r="Y1255" t="str">
            <v>√</v>
          </cell>
          <cell r="Z1255" t="str">
            <v>√</v>
          </cell>
          <cell r="AA1255" t="str">
            <v>√</v>
          </cell>
          <cell r="AB1255" t="str">
            <v>√</v>
          </cell>
          <cell r="AC1255" t="str">
            <v>√</v>
          </cell>
        </row>
        <row r="1255">
          <cell r="AE1255" t="str">
            <v>◇</v>
          </cell>
          <cell r="AF1255" t="str">
            <v>√</v>
          </cell>
          <cell r="AG1255" t="str">
            <v>√</v>
          </cell>
          <cell r="AH1255" t="str">
            <v>√</v>
          </cell>
          <cell r="AI1255" t="str">
            <v>√</v>
          </cell>
        </row>
        <row r="1256">
          <cell r="E1256" t="str">
            <v>加班</v>
          </cell>
        </row>
        <row r="1257">
          <cell r="B1257">
            <v>1733</v>
          </cell>
          <cell r="C1257" t="str">
            <v>SOVAN NAK</v>
          </cell>
          <cell r="D1257">
            <v>44589</v>
          </cell>
          <cell r="E1257" t="str">
            <v>上午</v>
          </cell>
          <cell r="F1257" t="str">
            <v>√</v>
          </cell>
          <cell r="G1257" t="str">
            <v>√</v>
          </cell>
          <cell r="H1257" t="str">
            <v>√</v>
          </cell>
        </row>
        <row r="1257">
          <cell r="J1257" t="str">
            <v>√</v>
          </cell>
          <cell r="K1257" t="str">
            <v>√</v>
          </cell>
          <cell r="L1257" t="str">
            <v>√</v>
          </cell>
          <cell r="M1257" t="str">
            <v>√</v>
          </cell>
          <cell r="N1257" t="str">
            <v>√</v>
          </cell>
          <cell r="O1257" t="str">
            <v>√</v>
          </cell>
        </row>
        <row r="1257">
          <cell r="Q1257" t="str">
            <v>√</v>
          </cell>
          <cell r="R1257" t="str">
            <v>√</v>
          </cell>
          <cell r="S1257" t="str">
            <v>√</v>
          </cell>
          <cell r="T1257" t="str">
            <v>√</v>
          </cell>
          <cell r="U1257" t="str">
            <v>√</v>
          </cell>
          <cell r="V1257" t="str">
            <v>◇</v>
          </cell>
        </row>
        <row r="1257">
          <cell r="X1257" t="str">
            <v>◇</v>
          </cell>
          <cell r="Y1257" t="str">
            <v>√</v>
          </cell>
          <cell r="Z1257" t="str">
            <v>√</v>
          </cell>
          <cell r="AA1257" t="str">
            <v>√</v>
          </cell>
          <cell r="AB1257" t="str">
            <v>√</v>
          </cell>
          <cell r="AC1257" t="str">
            <v>√</v>
          </cell>
        </row>
        <row r="1257">
          <cell r="AE1257" t="str">
            <v>◇</v>
          </cell>
          <cell r="AF1257" t="str">
            <v>√</v>
          </cell>
          <cell r="AG1257" t="str">
            <v>√</v>
          </cell>
          <cell r="AH1257" t="str">
            <v>√</v>
          </cell>
          <cell r="AI1257" t="str">
            <v>√</v>
          </cell>
        </row>
        <row r="1257">
          <cell r="AK1257">
            <v>23</v>
          </cell>
          <cell r="AL1257">
            <v>0</v>
          </cell>
          <cell r="AM1257">
            <v>0</v>
          </cell>
          <cell r="AN1257">
            <v>0</v>
          </cell>
          <cell r="AO1257">
            <v>3</v>
          </cell>
        </row>
        <row r="1258">
          <cell r="E1258" t="str">
            <v>下午</v>
          </cell>
          <cell r="F1258" t="str">
            <v>√</v>
          </cell>
          <cell r="G1258" t="str">
            <v>√</v>
          </cell>
          <cell r="H1258" t="str">
            <v>√</v>
          </cell>
        </row>
        <row r="1258">
          <cell r="J1258" t="str">
            <v>√</v>
          </cell>
          <cell r="K1258" t="str">
            <v>√</v>
          </cell>
          <cell r="L1258" t="str">
            <v>√</v>
          </cell>
          <cell r="M1258" t="str">
            <v>√</v>
          </cell>
          <cell r="N1258" t="str">
            <v>√</v>
          </cell>
          <cell r="O1258" t="str">
            <v>√</v>
          </cell>
        </row>
        <row r="1258">
          <cell r="Q1258" t="str">
            <v>√</v>
          </cell>
          <cell r="R1258" t="str">
            <v>√</v>
          </cell>
          <cell r="S1258" t="str">
            <v>√</v>
          </cell>
          <cell r="T1258" t="str">
            <v>√</v>
          </cell>
          <cell r="U1258" t="str">
            <v>√</v>
          </cell>
          <cell r="V1258" t="str">
            <v>◇</v>
          </cell>
        </row>
        <row r="1258">
          <cell r="X1258" t="str">
            <v>◇</v>
          </cell>
          <cell r="Y1258" t="str">
            <v>√</v>
          </cell>
          <cell r="Z1258" t="str">
            <v>√</v>
          </cell>
          <cell r="AA1258" t="str">
            <v>√</v>
          </cell>
          <cell r="AB1258" t="str">
            <v>√</v>
          </cell>
          <cell r="AC1258" t="str">
            <v>√</v>
          </cell>
        </row>
        <row r="1258">
          <cell r="AE1258" t="str">
            <v>◇</v>
          </cell>
          <cell r="AF1258" t="str">
            <v>√</v>
          </cell>
          <cell r="AG1258" t="str">
            <v>√</v>
          </cell>
          <cell r="AH1258" t="str">
            <v>√</v>
          </cell>
          <cell r="AI1258" t="str">
            <v>√</v>
          </cell>
        </row>
        <row r="1259">
          <cell r="E1259" t="str">
            <v>加班</v>
          </cell>
        </row>
        <row r="1260">
          <cell r="B1260">
            <v>1736</v>
          </cell>
          <cell r="C1260" t="str">
            <v>UN RATANAK</v>
          </cell>
          <cell r="D1260">
            <v>44589</v>
          </cell>
          <cell r="E1260" t="str">
            <v>上午</v>
          </cell>
          <cell r="F1260" t="str">
            <v>√</v>
          </cell>
          <cell r="G1260" t="str">
            <v>√</v>
          </cell>
          <cell r="H1260" t="str">
            <v>√</v>
          </cell>
        </row>
        <row r="1260">
          <cell r="J1260" t="str">
            <v>Δ</v>
          </cell>
          <cell r="K1260" t="str">
            <v>√</v>
          </cell>
          <cell r="L1260" t="str">
            <v>√</v>
          </cell>
          <cell r="M1260" t="str">
            <v>√</v>
          </cell>
          <cell r="N1260" t="str">
            <v>√</v>
          </cell>
          <cell r="O1260" t="str">
            <v>√</v>
          </cell>
        </row>
        <row r="1260">
          <cell r="Q1260" t="str">
            <v>√</v>
          </cell>
          <cell r="R1260" t="str">
            <v>√</v>
          </cell>
          <cell r="S1260" t="str">
            <v>√</v>
          </cell>
          <cell r="T1260" t="str">
            <v>√</v>
          </cell>
          <cell r="U1260" t="str">
            <v>√</v>
          </cell>
          <cell r="V1260" t="str">
            <v>◇</v>
          </cell>
        </row>
        <row r="1260">
          <cell r="X1260" t="str">
            <v>◇</v>
          </cell>
          <cell r="Y1260" t="str">
            <v>√</v>
          </cell>
          <cell r="Z1260" t="str">
            <v>√</v>
          </cell>
          <cell r="AA1260" t="str">
            <v>√</v>
          </cell>
          <cell r="AB1260" t="str">
            <v>√</v>
          </cell>
          <cell r="AC1260" t="str">
            <v>√</v>
          </cell>
        </row>
        <row r="1260">
          <cell r="AE1260" t="str">
            <v>◇</v>
          </cell>
          <cell r="AF1260" t="str">
            <v>√</v>
          </cell>
          <cell r="AG1260" t="str">
            <v>√</v>
          </cell>
          <cell r="AH1260" t="str">
            <v>√</v>
          </cell>
          <cell r="AI1260" t="str">
            <v>√</v>
          </cell>
        </row>
        <row r="1260">
          <cell r="AK1260">
            <v>22</v>
          </cell>
          <cell r="AL1260">
            <v>0</v>
          </cell>
          <cell r="AM1260">
            <v>1</v>
          </cell>
          <cell r="AN1260">
            <v>0</v>
          </cell>
          <cell r="AO1260">
            <v>3</v>
          </cell>
        </row>
        <row r="1261">
          <cell r="E1261" t="str">
            <v>下午</v>
          </cell>
          <cell r="F1261" t="str">
            <v>√</v>
          </cell>
          <cell r="G1261" t="str">
            <v>√</v>
          </cell>
          <cell r="H1261" t="str">
            <v>√</v>
          </cell>
        </row>
        <row r="1261">
          <cell r="J1261" t="str">
            <v>Δ</v>
          </cell>
          <cell r="K1261" t="str">
            <v>√</v>
          </cell>
          <cell r="L1261" t="str">
            <v>√</v>
          </cell>
          <cell r="M1261" t="str">
            <v>√</v>
          </cell>
          <cell r="N1261" t="str">
            <v>√</v>
          </cell>
          <cell r="O1261" t="str">
            <v>√</v>
          </cell>
        </row>
        <row r="1261">
          <cell r="Q1261" t="str">
            <v>√</v>
          </cell>
          <cell r="R1261" t="str">
            <v>√</v>
          </cell>
          <cell r="S1261" t="str">
            <v>√</v>
          </cell>
          <cell r="T1261" t="str">
            <v>√</v>
          </cell>
          <cell r="U1261" t="str">
            <v>√</v>
          </cell>
          <cell r="V1261" t="str">
            <v>◇</v>
          </cell>
        </row>
        <row r="1261">
          <cell r="X1261" t="str">
            <v>◇</v>
          </cell>
          <cell r="Y1261" t="str">
            <v>√</v>
          </cell>
          <cell r="Z1261" t="str">
            <v>√</v>
          </cell>
          <cell r="AA1261" t="str">
            <v>√</v>
          </cell>
          <cell r="AB1261" t="str">
            <v>√</v>
          </cell>
          <cell r="AC1261" t="str">
            <v>√</v>
          </cell>
        </row>
        <row r="1261">
          <cell r="AE1261" t="str">
            <v>◇</v>
          </cell>
          <cell r="AF1261" t="str">
            <v>√</v>
          </cell>
          <cell r="AG1261" t="str">
            <v>√</v>
          </cell>
          <cell r="AH1261" t="str">
            <v>√</v>
          </cell>
          <cell r="AI1261" t="str">
            <v>√</v>
          </cell>
        </row>
        <row r="1262">
          <cell r="E1262" t="str">
            <v>加班</v>
          </cell>
        </row>
        <row r="1263">
          <cell r="B1263">
            <v>1858</v>
          </cell>
          <cell r="C1263" t="str">
            <v>CHAB CHAN</v>
          </cell>
          <cell r="D1263">
            <v>44614</v>
          </cell>
          <cell r="E1263" t="str">
            <v>上午</v>
          </cell>
          <cell r="F1263" t="str">
            <v>√</v>
          </cell>
          <cell r="G1263" t="str">
            <v>√</v>
          </cell>
          <cell r="H1263" t="str">
            <v>√</v>
          </cell>
        </row>
        <row r="1263">
          <cell r="J1263" t="str">
            <v>√</v>
          </cell>
          <cell r="K1263" t="str">
            <v>√</v>
          </cell>
          <cell r="L1263" t="str">
            <v>√</v>
          </cell>
          <cell r="M1263" t="str">
            <v>√</v>
          </cell>
          <cell r="N1263" t="str">
            <v>√</v>
          </cell>
          <cell r="O1263" t="str">
            <v>√</v>
          </cell>
        </row>
        <row r="1263">
          <cell r="Q1263" t="str">
            <v>√</v>
          </cell>
          <cell r="R1263" t="str">
            <v>√</v>
          </cell>
          <cell r="S1263" t="str">
            <v>√</v>
          </cell>
          <cell r="T1263" t="str">
            <v>√</v>
          </cell>
          <cell r="U1263" t="str">
            <v>√</v>
          </cell>
          <cell r="V1263" t="str">
            <v>◇</v>
          </cell>
        </row>
        <row r="1263">
          <cell r="X1263" t="str">
            <v>◇</v>
          </cell>
          <cell r="Y1263" t="str">
            <v>√</v>
          </cell>
          <cell r="Z1263" t="str">
            <v>√</v>
          </cell>
          <cell r="AA1263" t="str">
            <v>√</v>
          </cell>
          <cell r="AB1263" t="str">
            <v>√</v>
          </cell>
          <cell r="AC1263" t="str">
            <v>√</v>
          </cell>
        </row>
        <row r="1263">
          <cell r="AE1263" t="str">
            <v>◇</v>
          </cell>
          <cell r="AF1263" t="str">
            <v>√</v>
          </cell>
          <cell r="AG1263" t="str">
            <v>√</v>
          </cell>
          <cell r="AH1263" t="str">
            <v>√</v>
          </cell>
          <cell r="AI1263" t="str">
            <v>√</v>
          </cell>
        </row>
        <row r="1263">
          <cell r="AK1263">
            <v>23</v>
          </cell>
          <cell r="AL1263">
            <v>0</v>
          </cell>
          <cell r="AM1263">
            <v>0</v>
          </cell>
          <cell r="AN1263">
            <v>0</v>
          </cell>
          <cell r="AO1263">
            <v>3</v>
          </cell>
        </row>
        <row r="1264">
          <cell r="E1264" t="str">
            <v>下午</v>
          </cell>
          <cell r="F1264" t="str">
            <v>√</v>
          </cell>
          <cell r="G1264" t="str">
            <v>√</v>
          </cell>
          <cell r="H1264" t="str">
            <v>√</v>
          </cell>
        </row>
        <row r="1264">
          <cell r="J1264" t="str">
            <v>√</v>
          </cell>
          <cell r="K1264" t="str">
            <v>√</v>
          </cell>
          <cell r="L1264" t="str">
            <v>√</v>
          </cell>
          <cell r="M1264" t="str">
            <v>√</v>
          </cell>
          <cell r="N1264" t="str">
            <v>√</v>
          </cell>
          <cell r="O1264" t="str">
            <v>√</v>
          </cell>
        </row>
        <row r="1264">
          <cell r="Q1264" t="str">
            <v>√</v>
          </cell>
          <cell r="R1264" t="str">
            <v>√</v>
          </cell>
          <cell r="S1264" t="str">
            <v>√</v>
          </cell>
          <cell r="T1264" t="str">
            <v>√</v>
          </cell>
          <cell r="U1264" t="str">
            <v>√</v>
          </cell>
          <cell r="V1264" t="str">
            <v>◇</v>
          </cell>
        </row>
        <row r="1264">
          <cell r="X1264" t="str">
            <v>◇</v>
          </cell>
          <cell r="Y1264" t="str">
            <v>√</v>
          </cell>
          <cell r="Z1264" t="str">
            <v>√</v>
          </cell>
          <cell r="AA1264" t="str">
            <v>√</v>
          </cell>
          <cell r="AB1264" t="str">
            <v>√</v>
          </cell>
          <cell r="AC1264" t="str">
            <v>√</v>
          </cell>
        </row>
        <row r="1264">
          <cell r="AE1264" t="str">
            <v>◇</v>
          </cell>
          <cell r="AF1264" t="str">
            <v>√</v>
          </cell>
          <cell r="AG1264" t="str">
            <v>√</v>
          </cell>
          <cell r="AH1264" t="str">
            <v>√</v>
          </cell>
          <cell r="AI1264" t="str">
            <v>√</v>
          </cell>
        </row>
        <row r="1265">
          <cell r="E1265" t="str">
            <v>加班</v>
          </cell>
        </row>
        <row r="1266">
          <cell r="B1266">
            <v>2009</v>
          </cell>
          <cell r="C1266" t="str">
            <v>PEN REM</v>
          </cell>
          <cell r="D1266">
            <v>44650</v>
          </cell>
          <cell r="E1266" t="str">
            <v>上午</v>
          </cell>
          <cell r="F1266" t="str">
            <v>√</v>
          </cell>
          <cell r="G1266" t="str">
            <v>√</v>
          </cell>
          <cell r="H1266" t="str">
            <v>√</v>
          </cell>
        </row>
        <row r="1266">
          <cell r="J1266" t="str">
            <v>√</v>
          </cell>
          <cell r="K1266" t="str">
            <v>√</v>
          </cell>
          <cell r="L1266" t="str">
            <v>√</v>
          </cell>
          <cell r="M1266" t="str">
            <v>√</v>
          </cell>
          <cell r="N1266" t="str">
            <v>√</v>
          </cell>
          <cell r="O1266" t="str">
            <v>√</v>
          </cell>
        </row>
        <row r="1266">
          <cell r="Q1266" t="str">
            <v>√</v>
          </cell>
          <cell r="R1266" t="str">
            <v>√</v>
          </cell>
          <cell r="S1266" t="str">
            <v>√</v>
          </cell>
          <cell r="T1266" t="str">
            <v>√</v>
          </cell>
          <cell r="U1266" t="str">
            <v>√</v>
          </cell>
          <cell r="V1266" t="str">
            <v>◇</v>
          </cell>
        </row>
        <row r="1266">
          <cell r="X1266" t="str">
            <v>◇</v>
          </cell>
          <cell r="Y1266" t="str">
            <v>√</v>
          </cell>
        </row>
        <row r="1266">
          <cell r="AK1266">
            <v>15</v>
          </cell>
          <cell r="AL1266">
            <v>0</v>
          </cell>
          <cell r="AM1266">
            <v>0</v>
          </cell>
          <cell r="AN1266">
            <v>0</v>
          </cell>
          <cell r="AO1266">
            <v>2</v>
          </cell>
        </row>
        <row r="1267">
          <cell r="E1267" t="str">
            <v>下午</v>
          </cell>
          <cell r="F1267" t="str">
            <v>√</v>
          </cell>
          <cell r="G1267" t="str">
            <v>√</v>
          </cell>
          <cell r="H1267" t="str">
            <v>√</v>
          </cell>
        </row>
        <row r="1267">
          <cell r="J1267" t="str">
            <v>√</v>
          </cell>
          <cell r="K1267" t="str">
            <v>√</v>
          </cell>
          <cell r="L1267" t="str">
            <v>√</v>
          </cell>
          <cell r="M1267" t="str">
            <v>√</v>
          </cell>
          <cell r="N1267" t="str">
            <v>√</v>
          </cell>
          <cell r="O1267" t="str">
            <v>√</v>
          </cell>
        </row>
        <row r="1267">
          <cell r="Q1267" t="str">
            <v>√</v>
          </cell>
          <cell r="R1267" t="str">
            <v>√</v>
          </cell>
          <cell r="S1267" t="str">
            <v>√</v>
          </cell>
          <cell r="T1267" t="str">
            <v>√</v>
          </cell>
          <cell r="U1267" t="str">
            <v>√</v>
          </cell>
          <cell r="V1267" t="str">
            <v>◇</v>
          </cell>
        </row>
        <row r="1267">
          <cell r="X1267" t="str">
            <v>◇</v>
          </cell>
          <cell r="Y1267" t="str">
            <v>√</v>
          </cell>
        </row>
        <row r="1268">
          <cell r="E1268" t="str">
            <v>加班</v>
          </cell>
        </row>
        <row r="1269">
          <cell r="B1269">
            <v>2035</v>
          </cell>
          <cell r="C1269" t="str">
            <v>SREY DA</v>
          </cell>
          <cell r="D1269">
            <v>44671</v>
          </cell>
          <cell r="E1269" t="str">
            <v>上午</v>
          </cell>
          <cell r="F1269" t="str">
            <v>√</v>
          </cell>
          <cell r="G1269" t="str">
            <v>√</v>
          </cell>
          <cell r="H1269" t="str">
            <v>√</v>
          </cell>
        </row>
        <row r="1269">
          <cell r="J1269" t="str">
            <v>Δ</v>
          </cell>
          <cell r="K1269" t="str">
            <v>√</v>
          </cell>
          <cell r="L1269" t="str">
            <v>√</v>
          </cell>
          <cell r="M1269" t="str">
            <v>√</v>
          </cell>
          <cell r="N1269" t="str">
            <v>√</v>
          </cell>
          <cell r="O1269" t="str">
            <v>√</v>
          </cell>
        </row>
        <row r="1269">
          <cell r="Q1269" t="str">
            <v>√</v>
          </cell>
          <cell r="R1269" t="str">
            <v>√</v>
          </cell>
          <cell r="S1269" t="str">
            <v>√</v>
          </cell>
          <cell r="T1269" t="str">
            <v>√</v>
          </cell>
          <cell r="U1269" t="str">
            <v>√</v>
          </cell>
          <cell r="V1269" t="str">
            <v>◇</v>
          </cell>
        </row>
        <row r="1269">
          <cell r="X1269" t="str">
            <v>◇</v>
          </cell>
          <cell r="Y1269" t="str">
            <v>√</v>
          </cell>
          <cell r="Z1269" t="str">
            <v>√</v>
          </cell>
          <cell r="AA1269" t="str">
            <v>√</v>
          </cell>
          <cell r="AB1269" t="str">
            <v>√</v>
          </cell>
          <cell r="AC1269" t="str">
            <v>√</v>
          </cell>
        </row>
        <row r="1269">
          <cell r="AE1269" t="str">
            <v>◇</v>
          </cell>
          <cell r="AF1269" t="str">
            <v>√</v>
          </cell>
          <cell r="AG1269" t="str">
            <v>√</v>
          </cell>
          <cell r="AH1269" t="str">
            <v>√</v>
          </cell>
          <cell r="AI1269" t="str">
            <v>√</v>
          </cell>
        </row>
        <row r="1269">
          <cell r="AK1269">
            <v>22</v>
          </cell>
          <cell r="AL1269">
            <v>0</v>
          </cell>
          <cell r="AM1269">
            <v>1</v>
          </cell>
          <cell r="AN1269">
            <v>0</v>
          </cell>
          <cell r="AO1269">
            <v>3</v>
          </cell>
        </row>
        <row r="1270">
          <cell r="E1270" t="str">
            <v>下午</v>
          </cell>
          <cell r="F1270" t="str">
            <v>√</v>
          </cell>
          <cell r="G1270" t="str">
            <v>√</v>
          </cell>
          <cell r="H1270" t="str">
            <v>√</v>
          </cell>
        </row>
        <row r="1270">
          <cell r="J1270" t="str">
            <v>Δ</v>
          </cell>
          <cell r="K1270" t="str">
            <v>√</v>
          </cell>
          <cell r="L1270" t="str">
            <v>√</v>
          </cell>
          <cell r="M1270" t="str">
            <v>√</v>
          </cell>
          <cell r="N1270" t="str">
            <v>√</v>
          </cell>
          <cell r="O1270" t="str">
            <v>√</v>
          </cell>
        </row>
        <row r="1270">
          <cell r="Q1270" t="str">
            <v>√</v>
          </cell>
          <cell r="R1270" t="str">
            <v>√</v>
          </cell>
          <cell r="S1270" t="str">
            <v>√</v>
          </cell>
          <cell r="T1270" t="str">
            <v>√</v>
          </cell>
          <cell r="U1270" t="str">
            <v>√</v>
          </cell>
          <cell r="V1270" t="str">
            <v>◇</v>
          </cell>
        </row>
        <row r="1270">
          <cell r="X1270" t="str">
            <v>◇</v>
          </cell>
          <cell r="Y1270" t="str">
            <v>√</v>
          </cell>
          <cell r="Z1270" t="str">
            <v>√</v>
          </cell>
          <cell r="AA1270" t="str">
            <v>√</v>
          </cell>
          <cell r="AB1270" t="str">
            <v>√</v>
          </cell>
          <cell r="AC1270" t="str">
            <v>√</v>
          </cell>
        </row>
        <row r="1270">
          <cell r="AE1270" t="str">
            <v>◇</v>
          </cell>
          <cell r="AF1270" t="str">
            <v>√</v>
          </cell>
          <cell r="AG1270" t="str">
            <v>√</v>
          </cell>
          <cell r="AH1270" t="str">
            <v>√</v>
          </cell>
          <cell r="AI1270" t="str">
            <v>√</v>
          </cell>
        </row>
        <row r="1271">
          <cell r="E1271" t="str">
            <v>加班</v>
          </cell>
        </row>
        <row r="1272">
          <cell r="B1272">
            <v>2078</v>
          </cell>
          <cell r="C1272" t="str">
            <v>PREAB NASAK</v>
          </cell>
          <cell r="D1272">
            <v>44687</v>
          </cell>
          <cell r="E1272" t="str">
            <v>上午</v>
          </cell>
          <cell r="F1272" t="str">
            <v>√</v>
          </cell>
          <cell r="G1272" t="str">
            <v>√</v>
          </cell>
          <cell r="H1272" t="str">
            <v>√</v>
          </cell>
        </row>
        <row r="1272">
          <cell r="J1272" t="str">
            <v>√</v>
          </cell>
          <cell r="K1272" t="str">
            <v>√</v>
          </cell>
          <cell r="L1272" t="str">
            <v>√</v>
          </cell>
          <cell r="M1272" t="str">
            <v>√</v>
          </cell>
          <cell r="N1272" t="str">
            <v>√</v>
          </cell>
          <cell r="O1272" t="str">
            <v>√</v>
          </cell>
        </row>
        <row r="1272">
          <cell r="Q1272" t="str">
            <v>√</v>
          </cell>
          <cell r="R1272" t="str">
            <v>√</v>
          </cell>
          <cell r="S1272" t="str">
            <v>√</v>
          </cell>
          <cell r="T1272" t="str">
            <v>√</v>
          </cell>
          <cell r="U1272" t="str">
            <v>√</v>
          </cell>
          <cell r="V1272" t="str">
            <v>◇</v>
          </cell>
        </row>
        <row r="1272">
          <cell r="X1272" t="str">
            <v>◇</v>
          </cell>
          <cell r="Y1272" t="str">
            <v>√</v>
          </cell>
          <cell r="Z1272" t="str">
            <v>√</v>
          </cell>
          <cell r="AA1272" t="str">
            <v>√</v>
          </cell>
          <cell r="AB1272" t="str">
            <v>√</v>
          </cell>
          <cell r="AC1272" t="str">
            <v>√</v>
          </cell>
        </row>
        <row r="1272">
          <cell r="AE1272" t="str">
            <v>◇</v>
          </cell>
          <cell r="AF1272" t="str">
            <v>√</v>
          </cell>
          <cell r="AG1272" t="str">
            <v>√</v>
          </cell>
          <cell r="AH1272" t="str">
            <v>√</v>
          </cell>
          <cell r="AI1272" t="str">
            <v>√</v>
          </cell>
        </row>
        <row r="1272">
          <cell r="AK1272">
            <v>23</v>
          </cell>
          <cell r="AL1272">
            <v>0</v>
          </cell>
          <cell r="AM1272">
            <v>0</v>
          </cell>
          <cell r="AN1272">
            <v>0</v>
          </cell>
          <cell r="AO1272">
            <v>3</v>
          </cell>
        </row>
        <row r="1273">
          <cell r="E1273" t="str">
            <v>下午</v>
          </cell>
          <cell r="F1273" t="str">
            <v>√</v>
          </cell>
          <cell r="G1273" t="str">
            <v>√</v>
          </cell>
          <cell r="H1273" t="str">
            <v>√</v>
          </cell>
        </row>
        <row r="1273">
          <cell r="J1273" t="str">
            <v>√</v>
          </cell>
          <cell r="K1273" t="str">
            <v>√</v>
          </cell>
          <cell r="L1273" t="str">
            <v>√</v>
          </cell>
          <cell r="M1273" t="str">
            <v>√</v>
          </cell>
          <cell r="N1273" t="str">
            <v>√</v>
          </cell>
          <cell r="O1273" t="str">
            <v>√</v>
          </cell>
        </row>
        <row r="1273">
          <cell r="Q1273" t="str">
            <v>√</v>
          </cell>
          <cell r="R1273" t="str">
            <v>√</v>
          </cell>
          <cell r="S1273" t="str">
            <v>√</v>
          </cell>
          <cell r="T1273" t="str">
            <v>√</v>
          </cell>
          <cell r="U1273" t="str">
            <v>√</v>
          </cell>
          <cell r="V1273" t="str">
            <v>◇</v>
          </cell>
        </row>
        <row r="1273">
          <cell r="X1273" t="str">
            <v>◇</v>
          </cell>
          <cell r="Y1273" t="str">
            <v>√</v>
          </cell>
          <cell r="Z1273" t="str">
            <v>√</v>
          </cell>
          <cell r="AA1273" t="str">
            <v>√</v>
          </cell>
          <cell r="AB1273" t="str">
            <v>√</v>
          </cell>
          <cell r="AC1273" t="str">
            <v>√</v>
          </cell>
        </row>
        <row r="1273">
          <cell r="AE1273" t="str">
            <v>◇</v>
          </cell>
          <cell r="AF1273" t="str">
            <v>√</v>
          </cell>
          <cell r="AG1273" t="str">
            <v>√</v>
          </cell>
          <cell r="AH1273" t="str">
            <v>√</v>
          </cell>
          <cell r="AI1273" t="str">
            <v>√</v>
          </cell>
        </row>
        <row r="1274">
          <cell r="E1274" t="str">
            <v>加班</v>
          </cell>
        </row>
        <row r="1275">
          <cell r="B1275">
            <v>2145</v>
          </cell>
          <cell r="C1275" t="str">
            <v>KOY THAVY</v>
          </cell>
          <cell r="D1275">
            <v>44723</v>
          </cell>
          <cell r="E1275" t="str">
            <v>上午</v>
          </cell>
          <cell r="F1275" t="str">
            <v>√</v>
          </cell>
          <cell r="G1275" t="str">
            <v>√</v>
          </cell>
          <cell r="H1275" t="str">
            <v>√</v>
          </cell>
        </row>
        <row r="1275">
          <cell r="J1275" t="str">
            <v>√</v>
          </cell>
          <cell r="K1275" t="str">
            <v>√</v>
          </cell>
          <cell r="L1275" t="str">
            <v>√</v>
          </cell>
          <cell r="M1275" t="str">
            <v>√</v>
          </cell>
          <cell r="N1275" t="str">
            <v>√</v>
          </cell>
          <cell r="O1275" t="str">
            <v>√</v>
          </cell>
        </row>
        <row r="1275">
          <cell r="Q1275" t="str">
            <v>√</v>
          </cell>
          <cell r="R1275" t="str">
            <v>√</v>
          </cell>
          <cell r="S1275" t="str">
            <v>√</v>
          </cell>
          <cell r="T1275" t="str">
            <v>√</v>
          </cell>
          <cell r="U1275" t="str">
            <v>√</v>
          </cell>
          <cell r="V1275" t="str">
            <v>◇</v>
          </cell>
        </row>
        <row r="1275">
          <cell r="X1275" t="str">
            <v>◇</v>
          </cell>
          <cell r="Y1275" t="str">
            <v>√</v>
          </cell>
          <cell r="Z1275" t="str">
            <v>√</v>
          </cell>
          <cell r="AA1275" t="str">
            <v>√</v>
          </cell>
          <cell r="AB1275" t="str">
            <v>√</v>
          </cell>
          <cell r="AC1275" t="str">
            <v>√</v>
          </cell>
        </row>
        <row r="1275">
          <cell r="AE1275" t="str">
            <v>◇</v>
          </cell>
          <cell r="AF1275" t="str">
            <v>√</v>
          </cell>
          <cell r="AG1275" t="str">
            <v>√</v>
          </cell>
          <cell r="AH1275" t="str">
            <v>√</v>
          </cell>
          <cell r="AI1275" t="str">
            <v>√</v>
          </cell>
        </row>
        <row r="1275">
          <cell r="AK1275">
            <v>23</v>
          </cell>
          <cell r="AL1275">
            <v>0</v>
          </cell>
          <cell r="AM1275">
            <v>0</v>
          </cell>
          <cell r="AN1275">
            <v>0</v>
          </cell>
          <cell r="AO1275">
            <v>3</v>
          </cell>
        </row>
        <row r="1276">
          <cell r="E1276" t="str">
            <v>下午</v>
          </cell>
          <cell r="F1276" t="str">
            <v>√</v>
          </cell>
          <cell r="G1276" t="str">
            <v>√</v>
          </cell>
          <cell r="H1276" t="str">
            <v>√</v>
          </cell>
        </row>
        <row r="1276">
          <cell r="J1276" t="str">
            <v>√</v>
          </cell>
          <cell r="K1276" t="str">
            <v>√</v>
          </cell>
          <cell r="L1276" t="str">
            <v>√</v>
          </cell>
          <cell r="M1276" t="str">
            <v>√</v>
          </cell>
          <cell r="N1276" t="str">
            <v>√</v>
          </cell>
          <cell r="O1276" t="str">
            <v>√</v>
          </cell>
        </row>
        <row r="1276">
          <cell r="Q1276" t="str">
            <v>√</v>
          </cell>
          <cell r="R1276" t="str">
            <v>√</v>
          </cell>
          <cell r="S1276" t="str">
            <v>√</v>
          </cell>
          <cell r="T1276" t="str">
            <v>√</v>
          </cell>
          <cell r="U1276" t="str">
            <v>√</v>
          </cell>
          <cell r="V1276" t="str">
            <v>◇</v>
          </cell>
        </row>
        <row r="1276">
          <cell r="X1276" t="str">
            <v>◇</v>
          </cell>
          <cell r="Y1276" t="str">
            <v>√</v>
          </cell>
          <cell r="Z1276" t="str">
            <v>√</v>
          </cell>
          <cell r="AA1276" t="str">
            <v>√</v>
          </cell>
          <cell r="AB1276" t="str">
            <v>√</v>
          </cell>
          <cell r="AC1276" t="str">
            <v>√</v>
          </cell>
        </row>
        <row r="1276">
          <cell r="AE1276" t="str">
            <v>◇</v>
          </cell>
          <cell r="AF1276" t="str">
            <v>√</v>
          </cell>
          <cell r="AG1276" t="str">
            <v>√</v>
          </cell>
          <cell r="AH1276" t="str">
            <v>√</v>
          </cell>
          <cell r="AI1276" t="str">
            <v>√</v>
          </cell>
        </row>
        <row r="1277">
          <cell r="E1277" t="str">
            <v>加班</v>
          </cell>
        </row>
        <row r="1278">
          <cell r="B1278">
            <v>2146</v>
          </cell>
          <cell r="C1278" t="str">
            <v>PRUM CHANTHA</v>
          </cell>
          <cell r="D1278">
            <v>44726</v>
          </cell>
          <cell r="E1278" t="str">
            <v>上午</v>
          </cell>
          <cell r="F1278" t="str">
            <v>√</v>
          </cell>
          <cell r="G1278" t="str">
            <v>√</v>
          </cell>
          <cell r="H1278" t="str">
            <v>√</v>
          </cell>
        </row>
        <row r="1278">
          <cell r="J1278" t="str">
            <v>√</v>
          </cell>
          <cell r="K1278" t="str">
            <v>√</v>
          </cell>
          <cell r="L1278" t="str">
            <v>√</v>
          </cell>
          <cell r="M1278" t="str">
            <v>√</v>
          </cell>
          <cell r="N1278" t="str">
            <v>√</v>
          </cell>
          <cell r="O1278" t="str">
            <v>√</v>
          </cell>
        </row>
        <row r="1278">
          <cell r="Q1278" t="str">
            <v>√</v>
          </cell>
          <cell r="R1278" t="str">
            <v>√</v>
          </cell>
          <cell r="S1278" t="str">
            <v>√</v>
          </cell>
          <cell r="T1278" t="str">
            <v>√</v>
          </cell>
          <cell r="U1278" t="str">
            <v>√</v>
          </cell>
          <cell r="V1278" t="str">
            <v>◇</v>
          </cell>
        </row>
        <row r="1278">
          <cell r="X1278" t="str">
            <v>◇</v>
          </cell>
          <cell r="Y1278" t="str">
            <v>√</v>
          </cell>
          <cell r="Z1278" t="str">
            <v>√</v>
          </cell>
          <cell r="AA1278" t="str">
            <v>√</v>
          </cell>
          <cell r="AB1278" t="str">
            <v>√</v>
          </cell>
          <cell r="AC1278" t="str">
            <v>√</v>
          </cell>
        </row>
        <row r="1278">
          <cell r="AE1278" t="str">
            <v>◇</v>
          </cell>
          <cell r="AF1278" t="str">
            <v>√</v>
          </cell>
          <cell r="AG1278" t="str">
            <v>×</v>
          </cell>
          <cell r="AH1278" t="str">
            <v>√</v>
          </cell>
          <cell r="AI1278" t="str">
            <v>×</v>
          </cell>
        </row>
        <row r="1278">
          <cell r="AK1278">
            <v>21</v>
          </cell>
          <cell r="AL1278">
            <v>0</v>
          </cell>
          <cell r="AM1278">
            <v>0</v>
          </cell>
          <cell r="AN1278">
            <v>0</v>
          </cell>
          <cell r="AO1278">
            <v>3</v>
          </cell>
        </row>
        <row r="1279">
          <cell r="E1279" t="str">
            <v>下午</v>
          </cell>
          <cell r="F1279" t="str">
            <v>√</v>
          </cell>
          <cell r="G1279" t="str">
            <v>√</v>
          </cell>
          <cell r="H1279" t="str">
            <v>√</v>
          </cell>
        </row>
        <row r="1279">
          <cell r="J1279" t="str">
            <v>√</v>
          </cell>
          <cell r="K1279" t="str">
            <v>√</v>
          </cell>
          <cell r="L1279" t="str">
            <v>√</v>
          </cell>
          <cell r="M1279" t="str">
            <v>√</v>
          </cell>
          <cell r="N1279" t="str">
            <v>√</v>
          </cell>
          <cell r="O1279" t="str">
            <v>√</v>
          </cell>
        </row>
        <row r="1279">
          <cell r="Q1279" t="str">
            <v>√</v>
          </cell>
          <cell r="R1279" t="str">
            <v>√</v>
          </cell>
          <cell r="S1279" t="str">
            <v>√</v>
          </cell>
          <cell r="T1279" t="str">
            <v>√</v>
          </cell>
          <cell r="U1279" t="str">
            <v>√</v>
          </cell>
          <cell r="V1279" t="str">
            <v>◇</v>
          </cell>
        </row>
        <row r="1279">
          <cell r="X1279" t="str">
            <v>◇</v>
          </cell>
          <cell r="Y1279" t="str">
            <v>√</v>
          </cell>
          <cell r="Z1279" t="str">
            <v>√</v>
          </cell>
          <cell r="AA1279" t="str">
            <v>√</v>
          </cell>
          <cell r="AB1279" t="str">
            <v>√</v>
          </cell>
          <cell r="AC1279" t="str">
            <v>√</v>
          </cell>
        </row>
        <row r="1279">
          <cell r="AE1279" t="str">
            <v>◇</v>
          </cell>
          <cell r="AF1279" t="str">
            <v>√</v>
          </cell>
          <cell r="AG1279" t="str">
            <v>×</v>
          </cell>
          <cell r="AH1279" t="str">
            <v>√</v>
          </cell>
          <cell r="AI1279" t="str">
            <v>×</v>
          </cell>
        </row>
        <row r="1280">
          <cell r="E1280" t="str">
            <v>加班</v>
          </cell>
        </row>
        <row r="1281">
          <cell r="B1281">
            <v>2147</v>
          </cell>
          <cell r="C1281" t="str">
            <v>CHEA THYDA</v>
          </cell>
          <cell r="D1281">
            <v>44726</v>
          </cell>
          <cell r="E1281" t="str">
            <v>上午</v>
          </cell>
          <cell r="F1281" t="str">
            <v>√</v>
          </cell>
          <cell r="G1281" t="str">
            <v>√</v>
          </cell>
          <cell r="H1281" t="str">
            <v>√</v>
          </cell>
        </row>
        <row r="1281">
          <cell r="J1281" t="str">
            <v>√</v>
          </cell>
          <cell r="K1281" t="str">
            <v>√</v>
          </cell>
          <cell r="L1281" t="str">
            <v>√</v>
          </cell>
          <cell r="M1281" t="str">
            <v>√</v>
          </cell>
          <cell r="N1281" t="str">
            <v>√</v>
          </cell>
          <cell r="O1281" t="str">
            <v>√</v>
          </cell>
        </row>
        <row r="1281">
          <cell r="Q1281" t="str">
            <v>√</v>
          </cell>
          <cell r="R1281" t="str">
            <v>√</v>
          </cell>
          <cell r="S1281" t="str">
            <v>√</v>
          </cell>
          <cell r="T1281" t="str">
            <v>√</v>
          </cell>
          <cell r="U1281" t="str">
            <v>√</v>
          </cell>
          <cell r="V1281" t="str">
            <v>◇</v>
          </cell>
        </row>
        <row r="1281">
          <cell r="X1281" t="str">
            <v>◇</v>
          </cell>
          <cell r="Y1281" t="str">
            <v>√</v>
          </cell>
          <cell r="Z1281" t="str">
            <v>√</v>
          </cell>
          <cell r="AA1281" t="str">
            <v>√</v>
          </cell>
          <cell r="AB1281" t="str">
            <v>√</v>
          </cell>
          <cell r="AC1281" t="str">
            <v>√</v>
          </cell>
        </row>
        <row r="1281">
          <cell r="AE1281" t="str">
            <v>◇</v>
          </cell>
          <cell r="AF1281" t="str">
            <v>√</v>
          </cell>
          <cell r="AG1281" t="str">
            <v>√</v>
          </cell>
          <cell r="AH1281" t="str">
            <v>√</v>
          </cell>
          <cell r="AI1281" t="str">
            <v>√</v>
          </cell>
        </row>
        <row r="1281">
          <cell r="AK1281">
            <v>22.5</v>
          </cell>
          <cell r="AL1281">
            <v>0</v>
          </cell>
          <cell r="AM1281">
            <v>0</v>
          </cell>
          <cell r="AN1281">
            <v>0</v>
          </cell>
          <cell r="AO1281">
            <v>3</v>
          </cell>
        </row>
        <row r="1282">
          <cell r="E1282" t="str">
            <v>下午</v>
          </cell>
          <cell r="F1282" t="str">
            <v>√</v>
          </cell>
          <cell r="G1282" t="str">
            <v>√</v>
          </cell>
          <cell r="H1282" t="str">
            <v>√</v>
          </cell>
        </row>
        <row r="1282">
          <cell r="J1282" t="str">
            <v>√</v>
          </cell>
          <cell r="K1282" t="str">
            <v>√</v>
          </cell>
          <cell r="L1282" t="str">
            <v>√</v>
          </cell>
          <cell r="M1282" t="str">
            <v>√</v>
          </cell>
          <cell r="N1282" t="str">
            <v>√</v>
          </cell>
          <cell r="O1282" t="str">
            <v>√</v>
          </cell>
        </row>
        <row r="1282">
          <cell r="Q1282" t="str">
            <v>√</v>
          </cell>
          <cell r="R1282" t="str">
            <v>√</v>
          </cell>
          <cell r="S1282" t="str">
            <v>√</v>
          </cell>
          <cell r="T1282" t="str">
            <v>√</v>
          </cell>
          <cell r="U1282" t="str">
            <v>√</v>
          </cell>
          <cell r="V1282" t="str">
            <v>◇</v>
          </cell>
        </row>
        <row r="1282">
          <cell r="X1282" t="str">
            <v>◇</v>
          </cell>
          <cell r="Y1282" t="str">
            <v>×</v>
          </cell>
          <cell r="Z1282" t="str">
            <v>√</v>
          </cell>
          <cell r="AA1282" t="str">
            <v>√</v>
          </cell>
          <cell r="AB1282" t="str">
            <v>√</v>
          </cell>
          <cell r="AC1282" t="str">
            <v>√</v>
          </cell>
        </row>
        <row r="1282">
          <cell r="AE1282" t="str">
            <v>◇</v>
          </cell>
          <cell r="AF1282" t="str">
            <v>√</v>
          </cell>
          <cell r="AG1282" t="str">
            <v>√</v>
          </cell>
          <cell r="AH1282" t="str">
            <v>√</v>
          </cell>
          <cell r="AI1282" t="str">
            <v>√</v>
          </cell>
        </row>
        <row r="1283">
          <cell r="E1283" t="str">
            <v>加班</v>
          </cell>
        </row>
        <row r="1284">
          <cell r="B1284">
            <v>2206</v>
          </cell>
          <cell r="C1284" t="str">
            <v>NHEAN TRA</v>
          </cell>
          <cell r="D1284">
            <v>44741</v>
          </cell>
          <cell r="E1284" t="str">
            <v>上午</v>
          </cell>
          <cell r="F1284" t="str">
            <v>√</v>
          </cell>
          <cell r="G1284" t="str">
            <v>√</v>
          </cell>
          <cell r="H1284" t="str">
            <v>√</v>
          </cell>
        </row>
        <row r="1284">
          <cell r="J1284" t="str">
            <v>√</v>
          </cell>
          <cell r="K1284" t="str">
            <v>√</v>
          </cell>
          <cell r="L1284" t="str">
            <v>√</v>
          </cell>
          <cell r="M1284" t="str">
            <v>√</v>
          </cell>
          <cell r="N1284" t="str">
            <v>√</v>
          </cell>
          <cell r="O1284" t="str">
            <v>√</v>
          </cell>
        </row>
        <row r="1284">
          <cell r="Q1284" t="str">
            <v>Ο</v>
          </cell>
          <cell r="R1284" t="str">
            <v>√</v>
          </cell>
          <cell r="S1284" t="str">
            <v>√</v>
          </cell>
          <cell r="T1284" t="str">
            <v>√</v>
          </cell>
          <cell r="U1284" t="str">
            <v>√</v>
          </cell>
          <cell r="V1284" t="str">
            <v>◇</v>
          </cell>
        </row>
        <row r="1284">
          <cell r="X1284" t="str">
            <v>◇</v>
          </cell>
          <cell r="Y1284" t="str">
            <v>√</v>
          </cell>
          <cell r="Z1284" t="str">
            <v>√</v>
          </cell>
          <cell r="AA1284" t="str">
            <v>√</v>
          </cell>
          <cell r="AB1284" t="str">
            <v>√</v>
          </cell>
          <cell r="AC1284" t="str">
            <v>√</v>
          </cell>
        </row>
        <row r="1284">
          <cell r="AE1284" t="str">
            <v>◇</v>
          </cell>
          <cell r="AF1284" t="str">
            <v>√</v>
          </cell>
          <cell r="AG1284" t="str">
            <v>√</v>
          </cell>
          <cell r="AH1284" t="str">
            <v>√</v>
          </cell>
          <cell r="AI1284" t="str">
            <v>√</v>
          </cell>
        </row>
        <row r="1284">
          <cell r="AK1284">
            <v>22</v>
          </cell>
          <cell r="AL1284">
            <v>0</v>
          </cell>
          <cell r="AM1284">
            <v>0</v>
          </cell>
          <cell r="AN1284">
            <v>0</v>
          </cell>
          <cell r="AO1284">
            <v>3</v>
          </cell>
        </row>
        <row r="1285">
          <cell r="E1285" t="str">
            <v>下午</v>
          </cell>
          <cell r="F1285" t="str">
            <v>√</v>
          </cell>
          <cell r="G1285" t="str">
            <v>√</v>
          </cell>
          <cell r="H1285" t="str">
            <v>√</v>
          </cell>
        </row>
        <row r="1285">
          <cell r="J1285" t="str">
            <v>√</v>
          </cell>
          <cell r="K1285" t="str">
            <v>√</v>
          </cell>
          <cell r="L1285" t="str">
            <v>√</v>
          </cell>
          <cell r="M1285" t="str">
            <v>√</v>
          </cell>
          <cell r="N1285" t="str">
            <v>√</v>
          </cell>
          <cell r="O1285" t="str">
            <v>√</v>
          </cell>
        </row>
        <row r="1285">
          <cell r="Q1285" t="str">
            <v>Ο</v>
          </cell>
          <cell r="R1285" t="str">
            <v>√</v>
          </cell>
          <cell r="S1285" t="str">
            <v>√</v>
          </cell>
          <cell r="T1285" t="str">
            <v>√</v>
          </cell>
          <cell r="U1285" t="str">
            <v>√</v>
          </cell>
          <cell r="V1285" t="str">
            <v>◇</v>
          </cell>
        </row>
        <row r="1285">
          <cell r="X1285" t="str">
            <v>◇</v>
          </cell>
          <cell r="Y1285" t="str">
            <v>√</v>
          </cell>
          <cell r="Z1285" t="str">
            <v>√</v>
          </cell>
          <cell r="AA1285" t="str">
            <v>√</v>
          </cell>
          <cell r="AB1285" t="str">
            <v>√</v>
          </cell>
          <cell r="AC1285" t="str">
            <v>√</v>
          </cell>
        </row>
        <row r="1285">
          <cell r="AE1285" t="str">
            <v>◇</v>
          </cell>
          <cell r="AF1285" t="str">
            <v>√</v>
          </cell>
          <cell r="AG1285" t="str">
            <v>√</v>
          </cell>
          <cell r="AH1285" t="str">
            <v>√</v>
          </cell>
          <cell r="AI1285" t="str">
            <v>√</v>
          </cell>
        </row>
        <row r="1286">
          <cell r="E1286" t="str">
            <v>加班</v>
          </cell>
        </row>
        <row r="1287">
          <cell r="B1287">
            <v>2219</v>
          </cell>
          <cell r="C1287" t="str">
            <v>IN THOEUN</v>
          </cell>
          <cell r="D1287">
            <v>44743</v>
          </cell>
          <cell r="E1287" t="str">
            <v>上午</v>
          </cell>
          <cell r="F1287" t="str">
            <v>√</v>
          </cell>
          <cell r="G1287" t="str">
            <v>√</v>
          </cell>
          <cell r="H1287" t="str">
            <v>√</v>
          </cell>
        </row>
        <row r="1287">
          <cell r="J1287" t="str">
            <v>√</v>
          </cell>
          <cell r="K1287" t="str">
            <v>√</v>
          </cell>
          <cell r="L1287" t="str">
            <v>√</v>
          </cell>
          <cell r="M1287" t="str">
            <v>√</v>
          </cell>
          <cell r="N1287" t="str">
            <v>√</v>
          </cell>
          <cell r="O1287" t="str">
            <v>√</v>
          </cell>
        </row>
        <row r="1287">
          <cell r="Q1287" t="str">
            <v>√</v>
          </cell>
          <cell r="R1287" t="str">
            <v>√</v>
          </cell>
          <cell r="S1287" t="str">
            <v>√</v>
          </cell>
          <cell r="T1287" t="str">
            <v>√</v>
          </cell>
          <cell r="U1287" t="str">
            <v>√</v>
          </cell>
          <cell r="V1287" t="str">
            <v>◇</v>
          </cell>
        </row>
        <row r="1287">
          <cell r="X1287" t="str">
            <v>◇</v>
          </cell>
          <cell r="Y1287" t="str">
            <v>√</v>
          </cell>
          <cell r="Z1287" t="str">
            <v>√</v>
          </cell>
          <cell r="AA1287" t="str">
            <v>√</v>
          </cell>
          <cell r="AB1287" t="str">
            <v>√</v>
          </cell>
          <cell r="AC1287" t="str">
            <v>√</v>
          </cell>
        </row>
        <row r="1287">
          <cell r="AE1287" t="str">
            <v>◇</v>
          </cell>
          <cell r="AF1287" t="str">
            <v>√</v>
          </cell>
          <cell r="AG1287" t="str">
            <v>√</v>
          </cell>
          <cell r="AH1287" t="str">
            <v>√</v>
          </cell>
          <cell r="AI1287" t="str">
            <v>√</v>
          </cell>
        </row>
        <row r="1287">
          <cell r="AK1287">
            <v>23</v>
          </cell>
          <cell r="AL1287">
            <v>0</v>
          </cell>
          <cell r="AM1287">
            <v>0</v>
          </cell>
          <cell r="AN1287">
            <v>0</v>
          </cell>
          <cell r="AO1287">
            <v>3</v>
          </cell>
        </row>
        <row r="1288">
          <cell r="E1288" t="str">
            <v>下午</v>
          </cell>
          <cell r="F1288" t="str">
            <v>√</v>
          </cell>
          <cell r="G1288" t="str">
            <v>√</v>
          </cell>
          <cell r="H1288" t="str">
            <v>√</v>
          </cell>
        </row>
        <row r="1288">
          <cell r="J1288" t="str">
            <v>√</v>
          </cell>
          <cell r="K1288" t="str">
            <v>√</v>
          </cell>
          <cell r="L1288" t="str">
            <v>√</v>
          </cell>
          <cell r="M1288" t="str">
            <v>√</v>
          </cell>
          <cell r="N1288" t="str">
            <v>√</v>
          </cell>
          <cell r="O1288" t="str">
            <v>√</v>
          </cell>
        </row>
        <row r="1288">
          <cell r="Q1288" t="str">
            <v>√</v>
          </cell>
          <cell r="R1288" t="str">
            <v>√</v>
          </cell>
          <cell r="S1288" t="str">
            <v>√</v>
          </cell>
          <cell r="T1288" t="str">
            <v>√</v>
          </cell>
          <cell r="U1288" t="str">
            <v>√</v>
          </cell>
          <cell r="V1288" t="str">
            <v>◇</v>
          </cell>
        </row>
        <row r="1288">
          <cell r="X1288" t="str">
            <v>◇</v>
          </cell>
          <cell r="Y1288" t="str">
            <v>√</v>
          </cell>
          <cell r="Z1288" t="str">
            <v>√</v>
          </cell>
          <cell r="AA1288" t="str">
            <v>√</v>
          </cell>
          <cell r="AB1288" t="str">
            <v>√</v>
          </cell>
          <cell r="AC1288" t="str">
            <v>√</v>
          </cell>
        </row>
        <row r="1288">
          <cell r="AE1288" t="str">
            <v>◇</v>
          </cell>
          <cell r="AF1288" t="str">
            <v>√</v>
          </cell>
          <cell r="AG1288" t="str">
            <v>√</v>
          </cell>
          <cell r="AH1288" t="str">
            <v>√</v>
          </cell>
          <cell r="AI1288" t="str">
            <v>√</v>
          </cell>
        </row>
        <row r="1289">
          <cell r="E1289" t="str">
            <v>加班</v>
          </cell>
        </row>
        <row r="1290">
          <cell r="B1290">
            <v>2242</v>
          </cell>
          <cell r="C1290" t="str">
            <v>VEN KANIKA</v>
          </cell>
          <cell r="D1290">
            <v>44747</v>
          </cell>
          <cell r="E1290" t="str">
            <v>上午</v>
          </cell>
          <cell r="F1290" t="str">
            <v>√</v>
          </cell>
          <cell r="G1290" t="str">
            <v>√</v>
          </cell>
          <cell r="H1290" t="str">
            <v>√</v>
          </cell>
        </row>
        <row r="1290">
          <cell r="J1290" t="str">
            <v>√</v>
          </cell>
          <cell r="K1290" t="str">
            <v>√</v>
          </cell>
          <cell r="L1290" t="str">
            <v>√</v>
          </cell>
          <cell r="M1290" t="str">
            <v>√</v>
          </cell>
          <cell r="N1290" t="str">
            <v>√</v>
          </cell>
          <cell r="O1290" t="str">
            <v>√</v>
          </cell>
        </row>
        <row r="1290">
          <cell r="Q1290" t="str">
            <v>√</v>
          </cell>
          <cell r="R1290" t="str">
            <v>√</v>
          </cell>
          <cell r="S1290" t="str">
            <v>√</v>
          </cell>
          <cell r="T1290" t="str">
            <v>√</v>
          </cell>
          <cell r="U1290" t="str">
            <v>√</v>
          </cell>
          <cell r="V1290" t="str">
            <v>◇</v>
          </cell>
        </row>
        <row r="1290">
          <cell r="X1290" t="str">
            <v>◇</v>
          </cell>
          <cell r="Y1290" t="str">
            <v>√</v>
          </cell>
          <cell r="Z1290" t="str">
            <v>√</v>
          </cell>
          <cell r="AA1290" t="str">
            <v>√</v>
          </cell>
          <cell r="AB1290" t="str">
            <v>√</v>
          </cell>
          <cell r="AC1290" t="str">
            <v>√</v>
          </cell>
        </row>
        <row r="1290">
          <cell r="AE1290" t="str">
            <v>◇</v>
          </cell>
          <cell r="AF1290" t="str">
            <v>√</v>
          </cell>
          <cell r="AG1290" t="str">
            <v>√</v>
          </cell>
          <cell r="AH1290" t="str">
            <v>√</v>
          </cell>
          <cell r="AI1290" t="str">
            <v>√</v>
          </cell>
        </row>
        <row r="1290">
          <cell r="AK1290">
            <v>23</v>
          </cell>
          <cell r="AL1290">
            <v>0</v>
          </cell>
          <cell r="AM1290">
            <v>0</v>
          </cell>
          <cell r="AN1290">
            <v>0</v>
          </cell>
          <cell r="AO1290">
            <v>3</v>
          </cell>
        </row>
        <row r="1291">
          <cell r="E1291" t="str">
            <v>下午</v>
          </cell>
          <cell r="F1291" t="str">
            <v>√</v>
          </cell>
          <cell r="G1291" t="str">
            <v>√</v>
          </cell>
          <cell r="H1291" t="str">
            <v>√</v>
          </cell>
        </row>
        <row r="1291">
          <cell r="J1291" t="str">
            <v>√</v>
          </cell>
          <cell r="K1291" t="str">
            <v>√</v>
          </cell>
          <cell r="L1291" t="str">
            <v>√</v>
          </cell>
          <cell r="M1291" t="str">
            <v>√</v>
          </cell>
          <cell r="N1291" t="str">
            <v>√</v>
          </cell>
          <cell r="O1291" t="str">
            <v>√</v>
          </cell>
        </row>
        <row r="1291">
          <cell r="Q1291" t="str">
            <v>√</v>
          </cell>
          <cell r="R1291" t="str">
            <v>√</v>
          </cell>
          <cell r="S1291" t="str">
            <v>√</v>
          </cell>
          <cell r="T1291" t="str">
            <v>√</v>
          </cell>
          <cell r="U1291" t="str">
            <v>√</v>
          </cell>
          <cell r="V1291" t="str">
            <v>◇</v>
          </cell>
        </row>
        <row r="1291">
          <cell r="X1291" t="str">
            <v>◇</v>
          </cell>
          <cell r="Y1291" t="str">
            <v>√</v>
          </cell>
          <cell r="Z1291" t="str">
            <v>√</v>
          </cell>
          <cell r="AA1291" t="str">
            <v>√</v>
          </cell>
          <cell r="AB1291" t="str">
            <v>√</v>
          </cell>
          <cell r="AC1291" t="str">
            <v>√</v>
          </cell>
        </row>
        <row r="1291">
          <cell r="AE1291" t="str">
            <v>◇</v>
          </cell>
          <cell r="AF1291" t="str">
            <v>√</v>
          </cell>
          <cell r="AG1291" t="str">
            <v>√</v>
          </cell>
          <cell r="AH1291" t="str">
            <v>√</v>
          </cell>
          <cell r="AI1291" t="str">
            <v>√</v>
          </cell>
        </row>
        <row r="1292">
          <cell r="E1292" t="str">
            <v>加班</v>
          </cell>
        </row>
        <row r="1293">
          <cell r="B1293">
            <v>2247</v>
          </cell>
          <cell r="C1293" t="str">
            <v>MEAS KUN</v>
          </cell>
          <cell r="D1293">
            <v>44747</v>
          </cell>
          <cell r="E1293" t="str">
            <v>上午</v>
          </cell>
          <cell r="F1293" t="str">
            <v>√</v>
          </cell>
          <cell r="G1293" t="str">
            <v>√</v>
          </cell>
          <cell r="H1293" t="str">
            <v>√</v>
          </cell>
        </row>
        <row r="1293">
          <cell r="J1293" t="str">
            <v>√</v>
          </cell>
          <cell r="K1293" t="str">
            <v>√</v>
          </cell>
          <cell r="L1293" t="str">
            <v>√</v>
          </cell>
          <cell r="M1293" t="str">
            <v>√</v>
          </cell>
          <cell r="N1293" t="str">
            <v>√</v>
          </cell>
          <cell r="O1293" t="str">
            <v>√</v>
          </cell>
        </row>
        <row r="1293">
          <cell r="Q1293" t="str">
            <v>√</v>
          </cell>
          <cell r="R1293" t="str">
            <v>√</v>
          </cell>
          <cell r="S1293" t="str">
            <v>√</v>
          </cell>
          <cell r="T1293" t="str">
            <v>√</v>
          </cell>
          <cell r="U1293" t="str">
            <v>√</v>
          </cell>
          <cell r="V1293" t="str">
            <v>◇</v>
          </cell>
        </row>
        <row r="1293">
          <cell r="X1293" t="str">
            <v>◇</v>
          </cell>
          <cell r="Y1293" t="str">
            <v>√</v>
          </cell>
          <cell r="Z1293" t="str">
            <v>√</v>
          </cell>
          <cell r="AA1293" t="str">
            <v>√</v>
          </cell>
          <cell r="AB1293" t="str">
            <v>√</v>
          </cell>
          <cell r="AC1293" t="str">
            <v>√</v>
          </cell>
        </row>
        <row r="1293">
          <cell r="AE1293" t="str">
            <v>◇</v>
          </cell>
          <cell r="AF1293" t="str">
            <v>√</v>
          </cell>
          <cell r="AG1293" t="str">
            <v>√</v>
          </cell>
          <cell r="AH1293" t="str">
            <v>√</v>
          </cell>
          <cell r="AI1293" t="str">
            <v>√</v>
          </cell>
        </row>
        <row r="1293">
          <cell r="AK1293">
            <v>23</v>
          </cell>
          <cell r="AL1293">
            <v>0</v>
          </cell>
          <cell r="AM1293">
            <v>0</v>
          </cell>
          <cell r="AN1293">
            <v>0</v>
          </cell>
          <cell r="AO1293">
            <v>3</v>
          </cell>
        </row>
        <row r="1294">
          <cell r="E1294" t="str">
            <v>下午</v>
          </cell>
          <cell r="F1294" t="str">
            <v>√</v>
          </cell>
          <cell r="G1294" t="str">
            <v>√</v>
          </cell>
          <cell r="H1294" t="str">
            <v>√</v>
          </cell>
        </row>
        <row r="1294">
          <cell r="J1294" t="str">
            <v>√</v>
          </cell>
          <cell r="K1294" t="str">
            <v>√</v>
          </cell>
          <cell r="L1294" t="str">
            <v>√</v>
          </cell>
          <cell r="M1294" t="str">
            <v>√</v>
          </cell>
          <cell r="N1294" t="str">
            <v>√</v>
          </cell>
          <cell r="O1294" t="str">
            <v>√</v>
          </cell>
        </row>
        <row r="1294">
          <cell r="Q1294" t="str">
            <v>√</v>
          </cell>
          <cell r="R1294" t="str">
            <v>√</v>
          </cell>
          <cell r="S1294" t="str">
            <v>√</v>
          </cell>
          <cell r="T1294" t="str">
            <v>√</v>
          </cell>
          <cell r="U1294" t="str">
            <v>√</v>
          </cell>
          <cell r="V1294" t="str">
            <v>◇</v>
          </cell>
        </row>
        <row r="1294">
          <cell r="X1294" t="str">
            <v>◇</v>
          </cell>
          <cell r="Y1294" t="str">
            <v>√</v>
          </cell>
          <cell r="Z1294" t="str">
            <v>√</v>
          </cell>
          <cell r="AA1294" t="str">
            <v>√</v>
          </cell>
          <cell r="AB1294" t="str">
            <v>√</v>
          </cell>
          <cell r="AC1294" t="str">
            <v>√</v>
          </cell>
        </row>
        <row r="1294">
          <cell r="AE1294" t="str">
            <v>◇</v>
          </cell>
          <cell r="AF1294" t="str">
            <v>√</v>
          </cell>
          <cell r="AG1294" t="str">
            <v>√</v>
          </cell>
          <cell r="AH1294" t="str">
            <v>√</v>
          </cell>
          <cell r="AI1294" t="str">
            <v>√</v>
          </cell>
        </row>
        <row r="1295">
          <cell r="E1295" t="str">
            <v>加班</v>
          </cell>
        </row>
        <row r="1296">
          <cell r="B1296">
            <v>2278</v>
          </cell>
          <cell r="C1296" t="str">
            <v>UN RATHA</v>
          </cell>
          <cell r="D1296">
            <v>44833</v>
          </cell>
          <cell r="E1296" t="str">
            <v>上午</v>
          </cell>
          <cell r="F1296" t="str">
            <v>√</v>
          </cell>
          <cell r="G1296" t="str">
            <v>√</v>
          </cell>
          <cell r="H1296" t="str">
            <v>√</v>
          </cell>
        </row>
        <row r="1296">
          <cell r="J1296" t="str">
            <v>√</v>
          </cell>
          <cell r="K1296" t="str">
            <v>√</v>
          </cell>
          <cell r="L1296" t="str">
            <v>√</v>
          </cell>
          <cell r="M1296" t="str">
            <v>√</v>
          </cell>
          <cell r="N1296" t="str">
            <v>√</v>
          </cell>
          <cell r="O1296" t="str">
            <v>√</v>
          </cell>
        </row>
        <row r="1296">
          <cell r="Q1296" t="str">
            <v>√</v>
          </cell>
          <cell r="R1296" t="str">
            <v>√</v>
          </cell>
          <cell r="S1296" t="str">
            <v>√</v>
          </cell>
          <cell r="T1296" t="str">
            <v>√</v>
          </cell>
          <cell r="U1296" t="str">
            <v>√</v>
          </cell>
          <cell r="V1296" t="str">
            <v>◇</v>
          </cell>
        </row>
        <row r="1296">
          <cell r="X1296" t="str">
            <v>◇</v>
          </cell>
          <cell r="Y1296" t="str">
            <v>√</v>
          </cell>
        </row>
        <row r="1296">
          <cell r="AK1296">
            <v>15</v>
          </cell>
          <cell r="AL1296">
            <v>0</v>
          </cell>
          <cell r="AM1296">
            <v>0</v>
          </cell>
          <cell r="AN1296">
            <v>0</v>
          </cell>
          <cell r="AO1296">
            <v>2</v>
          </cell>
        </row>
        <row r="1297">
          <cell r="E1297" t="str">
            <v>下午</v>
          </cell>
          <cell r="F1297" t="str">
            <v>√</v>
          </cell>
          <cell r="G1297" t="str">
            <v>√</v>
          </cell>
          <cell r="H1297" t="str">
            <v>√</v>
          </cell>
        </row>
        <row r="1297">
          <cell r="J1297" t="str">
            <v>√</v>
          </cell>
          <cell r="K1297" t="str">
            <v>√</v>
          </cell>
          <cell r="L1297" t="str">
            <v>√</v>
          </cell>
          <cell r="M1297" t="str">
            <v>√</v>
          </cell>
          <cell r="N1297" t="str">
            <v>√</v>
          </cell>
          <cell r="O1297" t="str">
            <v>√</v>
          </cell>
        </row>
        <row r="1297">
          <cell r="Q1297" t="str">
            <v>√</v>
          </cell>
          <cell r="R1297" t="str">
            <v>√</v>
          </cell>
          <cell r="S1297" t="str">
            <v>√</v>
          </cell>
          <cell r="T1297" t="str">
            <v>√</v>
          </cell>
          <cell r="U1297" t="str">
            <v>√</v>
          </cell>
          <cell r="V1297" t="str">
            <v>◇</v>
          </cell>
        </row>
        <row r="1297">
          <cell r="X1297" t="str">
            <v>◇</v>
          </cell>
          <cell r="Y1297" t="str">
            <v>√</v>
          </cell>
        </row>
        <row r="1298">
          <cell r="E1298" t="str">
            <v>加班</v>
          </cell>
        </row>
        <row r="1299">
          <cell r="B1299">
            <v>951</v>
          </cell>
          <cell r="C1299" t="str">
            <v>NHOEM RUMDUOL</v>
          </cell>
          <cell r="D1299">
            <v>44334</v>
          </cell>
          <cell r="E1299" t="str">
            <v>上午</v>
          </cell>
          <cell r="F1299" t="str">
            <v>√</v>
          </cell>
          <cell r="G1299" t="str">
            <v>√</v>
          </cell>
          <cell r="H1299" t="str">
            <v>√</v>
          </cell>
        </row>
        <row r="1299">
          <cell r="J1299" t="str">
            <v>√</v>
          </cell>
          <cell r="K1299" t="str">
            <v>√</v>
          </cell>
          <cell r="L1299" t="str">
            <v>√</v>
          </cell>
          <cell r="M1299" t="str">
            <v>√</v>
          </cell>
          <cell r="N1299" t="str">
            <v>√</v>
          </cell>
          <cell r="O1299" t="str">
            <v>√</v>
          </cell>
        </row>
        <row r="1299">
          <cell r="Q1299" t="str">
            <v>√</v>
          </cell>
          <cell r="R1299" t="str">
            <v>√</v>
          </cell>
          <cell r="S1299" t="str">
            <v>√</v>
          </cell>
          <cell r="T1299" t="str">
            <v>√</v>
          </cell>
          <cell r="U1299" t="str">
            <v>√</v>
          </cell>
          <cell r="V1299" t="str">
            <v>◇</v>
          </cell>
        </row>
        <row r="1299">
          <cell r="X1299" t="str">
            <v>◇</v>
          </cell>
          <cell r="Y1299" t="str">
            <v>√</v>
          </cell>
          <cell r="Z1299" t="str">
            <v>√</v>
          </cell>
          <cell r="AA1299" t="str">
            <v>√</v>
          </cell>
          <cell r="AB1299" t="str">
            <v>√</v>
          </cell>
          <cell r="AC1299" t="str">
            <v>√</v>
          </cell>
        </row>
        <row r="1299">
          <cell r="AE1299" t="str">
            <v>◇</v>
          </cell>
          <cell r="AF1299" t="str">
            <v>√</v>
          </cell>
          <cell r="AG1299" t="str">
            <v>√</v>
          </cell>
          <cell r="AH1299" t="str">
            <v>√</v>
          </cell>
          <cell r="AI1299" t="str">
            <v>√</v>
          </cell>
        </row>
        <row r="1299">
          <cell r="AK1299">
            <v>23</v>
          </cell>
          <cell r="AL1299">
            <v>0</v>
          </cell>
          <cell r="AM1299">
            <v>0</v>
          </cell>
          <cell r="AN1299">
            <v>0</v>
          </cell>
          <cell r="AO1299">
            <v>3</v>
          </cell>
        </row>
        <row r="1300">
          <cell r="E1300" t="str">
            <v>下午</v>
          </cell>
          <cell r="F1300" t="str">
            <v>√</v>
          </cell>
          <cell r="G1300" t="str">
            <v>√</v>
          </cell>
          <cell r="H1300" t="str">
            <v>√</v>
          </cell>
        </row>
        <row r="1300">
          <cell r="J1300" t="str">
            <v>√</v>
          </cell>
          <cell r="K1300" t="str">
            <v>√</v>
          </cell>
          <cell r="L1300" t="str">
            <v>√</v>
          </cell>
          <cell r="M1300" t="str">
            <v>√</v>
          </cell>
          <cell r="N1300" t="str">
            <v>√</v>
          </cell>
          <cell r="O1300" t="str">
            <v>√</v>
          </cell>
        </row>
        <row r="1300">
          <cell r="Q1300" t="str">
            <v>√</v>
          </cell>
          <cell r="R1300" t="str">
            <v>√</v>
          </cell>
          <cell r="S1300" t="str">
            <v>√</v>
          </cell>
          <cell r="T1300" t="str">
            <v>√</v>
          </cell>
          <cell r="U1300" t="str">
            <v>√</v>
          </cell>
          <cell r="V1300" t="str">
            <v>◇</v>
          </cell>
        </row>
        <row r="1300">
          <cell r="X1300" t="str">
            <v>◇</v>
          </cell>
          <cell r="Y1300" t="str">
            <v>√</v>
          </cell>
          <cell r="Z1300" t="str">
            <v>√</v>
          </cell>
          <cell r="AA1300" t="str">
            <v>√</v>
          </cell>
          <cell r="AB1300" t="str">
            <v>√</v>
          </cell>
          <cell r="AC1300" t="str">
            <v>√</v>
          </cell>
        </row>
        <row r="1300">
          <cell r="AE1300" t="str">
            <v>◇</v>
          </cell>
          <cell r="AF1300" t="str">
            <v>√</v>
          </cell>
          <cell r="AG1300" t="str">
            <v>√</v>
          </cell>
          <cell r="AH1300" t="str">
            <v>√</v>
          </cell>
          <cell r="AI1300" t="str">
            <v>√</v>
          </cell>
        </row>
        <row r="1301">
          <cell r="E1301" t="str">
            <v>加班</v>
          </cell>
        </row>
        <row r="1302">
          <cell r="B1302">
            <v>1049</v>
          </cell>
          <cell r="C1302" t="str">
            <v>PEN CHETRA</v>
          </cell>
          <cell r="D1302">
            <v>44413</v>
          </cell>
          <cell r="E1302" t="str">
            <v>上午</v>
          </cell>
          <cell r="F1302" t="str">
            <v>√</v>
          </cell>
          <cell r="G1302" t="str">
            <v>√</v>
          </cell>
          <cell r="H1302" t="str">
            <v>√</v>
          </cell>
        </row>
        <row r="1302">
          <cell r="J1302" t="str">
            <v>√</v>
          </cell>
          <cell r="K1302" t="str">
            <v>√</v>
          </cell>
          <cell r="L1302" t="str">
            <v>√</v>
          </cell>
          <cell r="M1302" t="str">
            <v>√</v>
          </cell>
          <cell r="N1302" t="str">
            <v>√</v>
          </cell>
          <cell r="O1302" t="str">
            <v>√</v>
          </cell>
        </row>
        <row r="1302">
          <cell r="Q1302" t="str">
            <v>√</v>
          </cell>
          <cell r="R1302" t="str">
            <v>√</v>
          </cell>
          <cell r="S1302" t="str">
            <v>√</v>
          </cell>
          <cell r="T1302" t="str">
            <v>√</v>
          </cell>
          <cell r="U1302" t="str">
            <v>√</v>
          </cell>
          <cell r="V1302" t="str">
            <v>◇</v>
          </cell>
        </row>
        <row r="1302">
          <cell r="X1302" t="str">
            <v>◇</v>
          </cell>
          <cell r="Y1302" t="str">
            <v>√</v>
          </cell>
          <cell r="Z1302" t="str">
            <v>√</v>
          </cell>
          <cell r="AA1302" t="str">
            <v>√</v>
          </cell>
          <cell r="AB1302" t="str">
            <v>√</v>
          </cell>
          <cell r="AC1302" t="str">
            <v>√</v>
          </cell>
        </row>
        <row r="1302">
          <cell r="AE1302" t="str">
            <v>◇</v>
          </cell>
          <cell r="AF1302" t="str">
            <v>√</v>
          </cell>
          <cell r="AG1302" t="str">
            <v>Δ</v>
          </cell>
          <cell r="AH1302" t="str">
            <v>√</v>
          </cell>
          <cell r="AI1302" t="str">
            <v>√</v>
          </cell>
        </row>
        <row r="1302">
          <cell r="AK1302">
            <v>22.5</v>
          </cell>
          <cell r="AL1302">
            <v>0</v>
          </cell>
          <cell r="AM1302">
            <v>0.5</v>
          </cell>
          <cell r="AN1302">
            <v>0</v>
          </cell>
          <cell r="AO1302">
            <v>3</v>
          </cell>
        </row>
        <row r="1303">
          <cell r="E1303" t="str">
            <v>下午</v>
          </cell>
          <cell r="F1303" t="str">
            <v>√</v>
          </cell>
          <cell r="G1303" t="str">
            <v>√</v>
          </cell>
          <cell r="H1303" t="str">
            <v>√</v>
          </cell>
        </row>
        <row r="1303">
          <cell r="J1303" t="str">
            <v>√</v>
          </cell>
          <cell r="K1303" t="str">
            <v>√</v>
          </cell>
          <cell r="L1303" t="str">
            <v>√</v>
          </cell>
          <cell r="M1303" t="str">
            <v>√</v>
          </cell>
          <cell r="N1303" t="str">
            <v>√</v>
          </cell>
          <cell r="O1303" t="str">
            <v>√</v>
          </cell>
        </row>
        <row r="1303">
          <cell r="Q1303" t="str">
            <v>√</v>
          </cell>
          <cell r="R1303" t="str">
            <v>√</v>
          </cell>
          <cell r="S1303" t="str">
            <v>√</v>
          </cell>
          <cell r="T1303" t="str">
            <v>√</v>
          </cell>
          <cell r="U1303" t="str">
            <v>√</v>
          </cell>
          <cell r="V1303" t="str">
            <v>◇</v>
          </cell>
        </row>
        <row r="1303">
          <cell r="X1303" t="str">
            <v>◇</v>
          </cell>
          <cell r="Y1303" t="str">
            <v>√</v>
          </cell>
          <cell r="Z1303" t="str">
            <v>√</v>
          </cell>
          <cell r="AA1303" t="str">
            <v>√</v>
          </cell>
          <cell r="AB1303" t="str">
            <v>√</v>
          </cell>
          <cell r="AC1303" t="str">
            <v>√</v>
          </cell>
        </row>
        <row r="1303">
          <cell r="AE1303" t="str">
            <v>◇</v>
          </cell>
          <cell r="AF1303" t="str">
            <v>√</v>
          </cell>
          <cell r="AG1303" t="str">
            <v>√</v>
          </cell>
          <cell r="AH1303" t="str">
            <v>√</v>
          </cell>
          <cell r="AI1303" t="str">
            <v>√</v>
          </cell>
        </row>
        <row r="1304">
          <cell r="E1304" t="str">
            <v>加班</v>
          </cell>
        </row>
        <row r="1305">
          <cell r="B1305">
            <v>1130</v>
          </cell>
          <cell r="C1305" t="str">
            <v>CHEA BOTA</v>
          </cell>
          <cell r="D1305">
            <v>44420</v>
          </cell>
          <cell r="E1305" t="str">
            <v>上午</v>
          </cell>
          <cell r="F1305" t="str">
            <v>√</v>
          </cell>
          <cell r="G1305" t="str">
            <v>√</v>
          </cell>
          <cell r="H1305" t="str">
            <v>√</v>
          </cell>
        </row>
        <row r="1305">
          <cell r="J1305" t="str">
            <v>√</v>
          </cell>
          <cell r="K1305" t="str">
            <v>√</v>
          </cell>
          <cell r="L1305" t="str">
            <v>√</v>
          </cell>
          <cell r="M1305" t="str">
            <v>√</v>
          </cell>
          <cell r="N1305" t="str">
            <v>√</v>
          </cell>
          <cell r="O1305" t="str">
            <v>√</v>
          </cell>
        </row>
        <row r="1305">
          <cell r="Q1305" t="str">
            <v>×</v>
          </cell>
          <cell r="R1305" t="str">
            <v>√</v>
          </cell>
          <cell r="S1305" t="str">
            <v>√</v>
          </cell>
          <cell r="T1305" t="str">
            <v>√</v>
          </cell>
          <cell r="U1305" t="str">
            <v>√</v>
          </cell>
          <cell r="V1305" t="str">
            <v>◇</v>
          </cell>
        </row>
        <row r="1305">
          <cell r="X1305" t="str">
            <v>◇</v>
          </cell>
          <cell r="Y1305" t="str">
            <v>√</v>
          </cell>
          <cell r="Z1305" t="str">
            <v>√</v>
          </cell>
          <cell r="AA1305" t="str">
            <v>×</v>
          </cell>
          <cell r="AB1305" t="str">
            <v>√</v>
          </cell>
          <cell r="AC1305" t="str">
            <v>√</v>
          </cell>
        </row>
        <row r="1305">
          <cell r="AE1305" t="str">
            <v>◇</v>
          </cell>
          <cell r="AF1305" t="str">
            <v>×</v>
          </cell>
          <cell r="AG1305" t="str">
            <v>√</v>
          </cell>
          <cell r="AH1305" t="str">
            <v>√</v>
          </cell>
          <cell r="AI1305" t="str">
            <v>√</v>
          </cell>
        </row>
        <row r="1305">
          <cell r="AK1305">
            <v>20</v>
          </cell>
          <cell r="AL1305">
            <v>0</v>
          </cell>
          <cell r="AM1305">
            <v>0</v>
          </cell>
          <cell r="AN1305">
            <v>0</v>
          </cell>
          <cell r="AO1305">
            <v>3</v>
          </cell>
        </row>
        <row r="1306">
          <cell r="E1306" t="str">
            <v>下午</v>
          </cell>
          <cell r="F1306" t="str">
            <v>√</v>
          </cell>
          <cell r="G1306" t="str">
            <v>√</v>
          </cell>
          <cell r="H1306" t="str">
            <v>√</v>
          </cell>
        </row>
        <row r="1306">
          <cell r="J1306" t="str">
            <v>√</v>
          </cell>
          <cell r="K1306" t="str">
            <v>√</v>
          </cell>
          <cell r="L1306" t="str">
            <v>√</v>
          </cell>
          <cell r="M1306" t="str">
            <v>√</v>
          </cell>
          <cell r="N1306" t="str">
            <v>√</v>
          </cell>
          <cell r="O1306" t="str">
            <v>√</v>
          </cell>
        </row>
        <row r="1306">
          <cell r="Q1306" t="str">
            <v>×</v>
          </cell>
          <cell r="R1306" t="str">
            <v>√</v>
          </cell>
          <cell r="S1306" t="str">
            <v>√</v>
          </cell>
          <cell r="T1306" t="str">
            <v>√</v>
          </cell>
          <cell r="U1306" t="str">
            <v>√</v>
          </cell>
          <cell r="V1306" t="str">
            <v>◇</v>
          </cell>
        </row>
        <row r="1306">
          <cell r="X1306" t="str">
            <v>◇</v>
          </cell>
          <cell r="Y1306" t="str">
            <v>√</v>
          </cell>
          <cell r="Z1306" t="str">
            <v>√</v>
          </cell>
          <cell r="AA1306" t="str">
            <v>×</v>
          </cell>
          <cell r="AB1306" t="str">
            <v>√</v>
          </cell>
          <cell r="AC1306" t="str">
            <v>√</v>
          </cell>
        </row>
        <row r="1306">
          <cell r="AE1306" t="str">
            <v>◇</v>
          </cell>
          <cell r="AF1306" t="str">
            <v>×</v>
          </cell>
          <cell r="AG1306" t="str">
            <v>√</v>
          </cell>
          <cell r="AH1306" t="str">
            <v>√</v>
          </cell>
          <cell r="AI1306" t="str">
            <v>√</v>
          </cell>
        </row>
        <row r="1307">
          <cell r="E1307" t="str">
            <v>加班</v>
          </cell>
        </row>
        <row r="1308">
          <cell r="B1308">
            <v>1343</v>
          </cell>
          <cell r="C1308" t="str">
            <v>PHOEUN VEASAN</v>
          </cell>
          <cell r="D1308">
            <v>44505</v>
          </cell>
          <cell r="E1308" t="str">
            <v>上午</v>
          </cell>
          <cell r="F1308" t="str">
            <v>×</v>
          </cell>
          <cell r="G1308" t="str">
            <v>√</v>
          </cell>
          <cell r="H1308" t="str">
            <v>√</v>
          </cell>
        </row>
        <row r="1308">
          <cell r="J1308" t="str">
            <v>√</v>
          </cell>
          <cell r="K1308" t="str">
            <v>√</v>
          </cell>
          <cell r="L1308" t="str">
            <v>√</v>
          </cell>
          <cell r="M1308" t="str">
            <v>√</v>
          </cell>
          <cell r="N1308" t="str">
            <v>√</v>
          </cell>
          <cell r="O1308" t="str">
            <v>√</v>
          </cell>
        </row>
        <row r="1308">
          <cell r="Q1308" t="str">
            <v>×</v>
          </cell>
          <cell r="R1308" t="str">
            <v>√</v>
          </cell>
          <cell r="S1308" t="str">
            <v>√</v>
          </cell>
          <cell r="T1308" t="str">
            <v>√</v>
          </cell>
          <cell r="U1308" t="str">
            <v>√</v>
          </cell>
          <cell r="V1308" t="str">
            <v>◇</v>
          </cell>
        </row>
        <row r="1308">
          <cell r="X1308" t="str">
            <v>◇</v>
          </cell>
          <cell r="Y1308" t="str">
            <v>√</v>
          </cell>
          <cell r="Z1308" t="str">
            <v>√</v>
          </cell>
          <cell r="AA1308" t="str">
            <v>√</v>
          </cell>
          <cell r="AB1308" t="str">
            <v>√</v>
          </cell>
          <cell r="AC1308" t="str">
            <v>√</v>
          </cell>
        </row>
        <row r="1308">
          <cell r="AE1308" t="str">
            <v>◇</v>
          </cell>
          <cell r="AF1308" t="str">
            <v>√</v>
          </cell>
          <cell r="AG1308" t="str">
            <v>＋</v>
          </cell>
          <cell r="AH1308" t="str">
            <v>√</v>
          </cell>
          <cell r="AI1308" t="str">
            <v>√</v>
          </cell>
        </row>
        <row r="1308">
          <cell r="AK1308">
            <v>19.5</v>
          </cell>
          <cell r="AL1308">
            <v>0</v>
          </cell>
          <cell r="AM1308">
            <v>0</v>
          </cell>
          <cell r="AN1308">
            <v>1</v>
          </cell>
          <cell r="AO1308">
            <v>3</v>
          </cell>
        </row>
        <row r="1309">
          <cell r="E1309" t="str">
            <v>下午</v>
          </cell>
          <cell r="F1309" t="str">
            <v>×</v>
          </cell>
          <cell r="G1309" t="str">
            <v>√</v>
          </cell>
          <cell r="H1309" t="str">
            <v>√</v>
          </cell>
        </row>
        <row r="1309">
          <cell r="J1309" t="str">
            <v>√</v>
          </cell>
          <cell r="K1309" t="str">
            <v>√</v>
          </cell>
          <cell r="L1309" t="str">
            <v>√</v>
          </cell>
          <cell r="M1309" t="str">
            <v>√</v>
          </cell>
          <cell r="N1309" t="str">
            <v>√</v>
          </cell>
          <cell r="O1309" t="str">
            <v>√</v>
          </cell>
        </row>
        <row r="1309">
          <cell r="Q1309" t="str">
            <v>×</v>
          </cell>
          <cell r="R1309" t="str">
            <v>√</v>
          </cell>
          <cell r="S1309" t="str">
            <v>√</v>
          </cell>
          <cell r="T1309" t="str">
            <v>√</v>
          </cell>
          <cell r="U1309" t="str">
            <v>√</v>
          </cell>
          <cell r="V1309" t="str">
            <v>◇</v>
          </cell>
        </row>
        <row r="1309">
          <cell r="X1309" t="str">
            <v>◇</v>
          </cell>
          <cell r="Y1309" t="str">
            <v>√</v>
          </cell>
          <cell r="Z1309" t="str">
            <v>√</v>
          </cell>
          <cell r="AA1309" t="str">
            <v>√</v>
          </cell>
          <cell r="AB1309" t="str">
            <v>√</v>
          </cell>
          <cell r="AC1309" t="str">
            <v>√</v>
          </cell>
        </row>
        <row r="1309">
          <cell r="AE1309" t="str">
            <v>◇</v>
          </cell>
          <cell r="AF1309" t="str">
            <v>×</v>
          </cell>
          <cell r="AG1309" t="str">
            <v>＋</v>
          </cell>
          <cell r="AH1309" t="str">
            <v>√</v>
          </cell>
          <cell r="AI1309" t="str">
            <v>√</v>
          </cell>
        </row>
        <row r="1310">
          <cell r="E1310" t="str">
            <v>加班</v>
          </cell>
        </row>
        <row r="1311">
          <cell r="B1311">
            <v>1446</v>
          </cell>
          <cell r="C1311" t="str">
            <v>YEAN RANY </v>
          </cell>
          <cell r="D1311">
            <v>44551</v>
          </cell>
          <cell r="E1311" t="str">
            <v>上午</v>
          </cell>
          <cell r="F1311" t="str">
            <v>√</v>
          </cell>
          <cell r="G1311" t="str">
            <v>√</v>
          </cell>
          <cell r="H1311" t="str">
            <v>√</v>
          </cell>
        </row>
        <row r="1311">
          <cell r="J1311" t="str">
            <v>Δ</v>
          </cell>
          <cell r="K1311" t="str">
            <v>√</v>
          </cell>
          <cell r="L1311" t="str">
            <v>Δ</v>
          </cell>
          <cell r="M1311" t="str">
            <v>Δ</v>
          </cell>
          <cell r="N1311" t="str">
            <v>√</v>
          </cell>
          <cell r="O1311" t="str">
            <v>√</v>
          </cell>
        </row>
        <row r="1311">
          <cell r="Q1311" t="str">
            <v>√</v>
          </cell>
          <cell r="R1311" t="str">
            <v>√</v>
          </cell>
          <cell r="S1311" t="str">
            <v>√</v>
          </cell>
          <cell r="T1311" t="str">
            <v>√</v>
          </cell>
          <cell r="U1311" t="str">
            <v>√</v>
          </cell>
          <cell r="V1311" t="str">
            <v>◇</v>
          </cell>
        </row>
        <row r="1311">
          <cell r="X1311" t="str">
            <v>√</v>
          </cell>
          <cell r="Y1311" t="str">
            <v>√</v>
          </cell>
          <cell r="Z1311" t="str">
            <v>√</v>
          </cell>
          <cell r="AA1311" t="str">
            <v>√</v>
          </cell>
          <cell r="AB1311" t="str">
            <v>√</v>
          </cell>
          <cell r="AC1311" t="str">
            <v>√</v>
          </cell>
        </row>
        <row r="1311">
          <cell r="AE1311" t="str">
            <v>√</v>
          </cell>
          <cell r="AF1311" t="str">
            <v>√</v>
          </cell>
          <cell r="AG1311" t="str">
            <v>√</v>
          </cell>
          <cell r="AH1311" t="str">
            <v>√</v>
          </cell>
          <cell r="AI1311" t="str">
            <v>√</v>
          </cell>
        </row>
        <row r="1311">
          <cell r="AK1311">
            <v>22</v>
          </cell>
          <cell r="AL1311">
            <v>0</v>
          </cell>
          <cell r="AM1311">
            <v>3</v>
          </cell>
          <cell r="AN1311">
            <v>0</v>
          </cell>
          <cell r="AO1311">
            <v>1</v>
          </cell>
        </row>
        <row r="1312">
          <cell r="E1312" t="str">
            <v>下午</v>
          </cell>
          <cell r="F1312" t="str">
            <v>√</v>
          </cell>
          <cell r="G1312" t="str">
            <v>√</v>
          </cell>
          <cell r="H1312" t="str">
            <v>√</v>
          </cell>
        </row>
        <row r="1312">
          <cell r="J1312" t="str">
            <v>Δ</v>
          </cell>
          <cell r="K1312" t="str">
            <v>√</v>
          </cell>
          <cell r="L1312" t="str">
            <v>Δ</v>
          </cell>
          <cell r="M1312" t="str">
            <v>Δ</v>
          </cell>
          <cell r="N1312" t="str">
            <v>√</v>
          </cell>
          <cell r="O1312" t="str">
            <v>√</v>
          </cell>
        </row>
        <row r="1312">
          <cell r="Q1312" t="str">
            <v>√</v>
          </cell>
          <cell r="R1312" t="str">
            <v>√</v>
          </cell>
          <cell r="S1312" t="str">
            <v>√</v>
          </cell>
          <cell r="T1312" t="str">
            <v>√</v>
          </cell>
          <cell r="U1312" t="str">
            <v>√</v>
          </cell>
          <cell r="V1312" t="str">
            <v>◇</v>
          </cell>
        </row>
        <row r="1312">
          <cell r="X1312" t="str">
            <v>√</v>
          </cell>
          <cell r="Y1312" t="str">
            <v>√</v>
          </cell>
          <cell r="Z1312" t="str">
            <v>√</v>
          </cell>
          <cell r="AA1312" t="str">
            <v>√</v>
          </cell>
          <cell r="AB1312" t="str">
            <v>√</v>
          </cell>
          <cell r="AC1312" t="str">
            <v>√</v>
          </cell>
        </row>
        <row r="1312">
          <cell r="AE1312" t="str">
            <v>√</v>
          </cell>
          <cell r="AF1312" t="str">
            <v>√</v>
          </cell>
          <cell r="AG1312" t="str">
            <v>√</v>
          </cell>
          <cell r="AH1312" t="str">
            <v>√</v>
          </cell>
          <cell r="AI1312" t="str">
            <v>√</v>
          </cell>
        </row>
        <row r="1313">
          <cell r="E1313" t="str">
            <v>加班</v>
          </cell>
        </row>
        <row r="1314">
          <cell r="B1314">
            <v>1571</v>
          </cell>
          <cell r="C1314" t="str">
            <v>SEM SAVY</v>
          </cell>
          <cell r="D1314">
            <v>44571</v>
          </cell>
          <cell r="E1314" t="str">
            <v>上午</v>
          </cell>
          <cell r="F1314" t="str">
            <v>√</v>
          </cell>
          <cell r="G1314" t="str">
            <v>√</v>
          </cell>
          <cell r="H1314" t="str">
            <v>√</v>
          </cell>
        </row>
        <row r="1314">
          <cell r="J1314" t="str">
            <v>2.①</v>
          </cell>
          <cell r="K1314" t="str">
            <v>√</v>
          </cell>
          <cell r="L1314" t="str">
            <v>√</v>
          </cell>
          <cell r="M1314" t="str">
            <v>√</v>
          </cell>
          <cell r="N1314" t="str">
            <v>√</v>
          </cell>
          <cell r="O1314" t="str">
            <v>√</v>
          </cell>
        </row>
        <row r="1314">
          <cell r="Q1314" t="str">
            <v>√</v>
          </cell>
          <cell r="R1314" t="str">
            <v>√</v>
          </cell>
          <cell r="S1314" t="str">
            <v>√</v>
          </cell>
          <cell r="T1314" t="str">
            <v>√</v>
          </cell>
          <cell r="U1314" t="str">
            <v>√</v>
          </cell>
          <cell r="V1314" t="str">
            <v>◇</v>
          </cell>
        </row>
        <row r="1314">
          <cell r="X1314" t="str">
            <v>◇</v>
          </cell>
          <cell r="Y1314" t="str">
            <v>√</v>
          </cell>
          <cell r="Z1314" t="str">
            <v>√</v>
          </cell>
          <cell r="AA1314" t="str">
            <v>√</v>
          </cell>
          <cell r="AB1314" t="str">
            <v>√</v>
          </cell>
          <cell r="AC1314" t="str">
            <v>√</v>
          </cell>
        </row>
        <row r="1314">
          <cell r="AE1314" t="str">
            <v>◇</v>
          </cell>
          <cell r="AF1314" t="str">
            <v>√</v>
          </cell>
          <cell r="AG1314" t="str">
            <v>√</v>
          </cell>
          <cell r="AH1314" t="str">
            <v>√</v>
          </cell>
          <cell r="AI1314" t="str">
            <v>√</v>
          </cell>
        </row>
        <row r="1314">
          <cell r="AK1314">
            <v>22</v>
          </cell>
          <cell r="AL1314">
            <v>0</v>
          </cell>
          <cell r="AM1314">
            <v>0</v>
          </cell>
          <cell r="AN1314">
            <v>0</v>
          </cell>
          <cell r="AO1314">
            <v>3</v>
          </cell>
        </row>
        <row r="1315">
          <cell r="E1315" t="str">
            <v>下午</v>
          </cell>
          <cell r="F1315" t="str">
            <v>√</v>
          </cell>
          <cell r="G1315" t="str">
            <v>√</v>
          </cell>
          <cell r="H1315" t="str">
            <v>√</v>
          </cell>
        </row>
        <row r="1315">
          <cell r="J1315" t="str">
            <v>2.①</v>
          </cell>
          <cell r="K1315" t="str">
            <v>√</v>
          </cell>
          <cell r="L1315" t="str">
            <v>√</v>
          </cell>
          <cell r="M1315" t="str">
            <v>√</v>
          </cell>
          <cell r="N1315" t="str">
            <v>√</v>
          </cell>
          <cell r="O1315" t="str">
            <v>√</v>
          </cell>
        </row>
        <row r="1315">
          <cell r="Q1315" t="str">
            <v>√</v>
          </cell>
          <cell r="R1315" t="str">
            <v>√</v>
          </cell>
          <cell r="S1315" t="str">
            <v>√</v>
          </cell>
          <cell r="T1315" t="str">
            <v>√</v>
          </cell>
          <cell r="U1315" t="str">
            <v>√</v>
          </cell>
          <cell r="V1315" t="str">
            <v>◇</v>
          </cell>
        </row>
        <row r="1315">
          <cell r="X1315" t="str">
            <v>◇</v>
          </cell>
          <cell r="Y1315" t="str">
            <v>√</v>
          </cell>
          <cell r="Z1315" t="str">
            <v>√</v>
          </cell>
          <cell r="AA1315" t="str">
            <v>√</v>
          </cell>
          <cell r="AB1315" t="str">
            <v>√</v>
          </cell>
          <cell r="AC1315" t="str">
            <v>√</v>
          </cell>
        </row>
        <row r="1315">
          <cell r="AE1315" t="str">
            <v>◇</v>
          </cell>
          <cell r="AF1315" t="str">
            <v>√</v>
          </cell>
          <cell r="AG1315" t="str">
            <v>√</v>
          </cell>
          <cell r="AH1315" t="str">
            <v>√</v>
          </cell>
          <cell r="AI1315" t="str">
            <v>√</v>
          </cell>
        </row>
        <row r="1316">
          <cell r="E1316" t="str">
            <v>加班</v>
          </cell>
        </row>
        <row r="1317">
          <cell r="B1317">
            <v>2197</v>
          </cell>
          <cell r="C1317" t="str">
            <v>KHIN REAKSMEY</v>
          </cell>
          <cell r="D1317">
            <v>44737</v>
          </cell>
          <cell r="E1317" t="str">
            <v>上午</v>
          </cell>
          <cell r="F1317" t="str">
            <v>√</v>
          </cell>
          <cell r="G1317" t="str">
            <v>√</v>
          </cell>
          <cell r="H1317" t="str">
            <v>√</v>
          </cell>
        </row>
        <row r="1317">
          <cell r="J1317" t="str">
            <v>√</v>
          </cell>
          <cell r="K1317" t="str">
            <v>√</v>
          </cell>
          <cell r="L1317" t="str">
            <v>√</v>
          </cell>
          <cell r="M1317" t="str">
            <v>√</v>
          </cell>
          <cell r="N1317" t="str">
            <v>√</v>
          </cell>
          <cell r="O1317" t="str">
            <v>√</v>
          </cell>
        </row>
        <row r="1317">
          <cell r="Q1317" t="str">
            <v>√</v>
          </cell>
          <cell r="R1317" t="str">
            <v>√</v>
          </cell>
          <cell r="S1317" t="str">
            <v>√</v>
          </cell>
          <cell r="T1317" t="str">
            <v>√</v>
          </cell>
          <cell r="U1317" t="str">
            <v>√</v>
          </cell>
          <cell r="V1317" t="str">
            <v>◇</v>
          </cell>
        </row>
        <row r="1317">
          <cell r="X1317" t="str">
            <v>◇</v>
          </cell>
          <cell r="Y1317" t="str">
            <v>×</v>
          </cell>
          <cell r="Z1317" t="str">
            <v>√</v>
          </cell>
          <cell r="AA1317" t="str">
            <v>√</v>
          </cell>
          <cell r="AB1317" t="str">
            <v>√</v>
          </cell>
          <cell r="AC1317" t="str">
            <v>√</v>
          </cell>
        </row>
        <row r="1317">
          <cell r="AE1317" t="str">
            <v>◇</v>
          </cell>
          <cell r="AF1317" t="str">
            <v>√</v>
          </cell>
          <cell r="AG1317" t="str">
            <v>√</v>
          </cell>
          <cell r="AH1317" t="str">
            <v>√</v>
          </cell>
          <cell r="AI1317" t="str">
            <v>√</v>
          </cell>
        </row>
        <row r="1317">
          <cell r="AK1317">
            <v>22</v>
          </cell>
          <cell r="AL1317">
            <v>0</v>
          </cell>
          <cell r="AM1317">
            <v>0.5</v>
          </cell>
          <cell r="AN1317">
            <v>0</v>
          </cell>
          <cell r="AO1317">
            <v>3</v>
          </cell>
        </row>
        <row r="1318">
          <cell r="E1318" t="str">
            <v>下午</v>
          </cell>
          <cell r="F1318" t="str">
            <v>√</v>
          </cell>
          <cell r="G1318" t="str">
            <v>√</v>
          </cell>
          <cell r="H1318" t="str">
            <v>√</v>
          </cell>
        </row>
        <row r="1318">
          <cell r="J1318" t="str">
            <v>√</v>
          </cell>
          <cell r="K1318" t="str">
            <v>√</v>
          </cell>
          <cell r="L1318" t="str">
            <v>√</v>
          </cell>
          <cell r="M1318" t="str">
            <v>√</v>
          </cell>
          <cell r="N1318" t="str">
            <v>√</v>
          </cell>
          <cell r="O1318" t="str">
            <v>√</v>
          </cell>
        </row>
        <row r="1318">
          <cell r="Q1318" t="str">
            <v>√</v>
          </cell>
          <cell r="R1318" t="str">
            <v>√</v>
          </cell>
          <cell r="S1318" t="str">
            <v>√</v>
          </cell>
          <cell r="T1318" t="str">
            <v>√</v>
          </cell>
          <cell r="U1318" t="str">
            <v>Δ</v>
          </cell>
          <cell r="V1318" t="str">
            <v>◇</v>
          </cell>
        </row>
        <row r="1318">
          <cell r="X1318" t="str">
            <v>◇</v>
          </cell>
          <cell r="Y1318" t="str">
            <v>√</v>
          </cell>
          <cell r="Z1318" t="str">
            <v>√</v>
          </cell>
          <cell r="AA1318" t="str">
            <v>√</v>
          </cell>
          <cell r="AB1318" t="str">
            <v>√</v>
          </cell>
          <cell r="AC1318" t="str">
            <v>√</v>
          </cell>
        </row>
        <row r="1318">
          <cell r="AE1318" t="str">
            <v>◇</v>
          </cell>
          <cell r="AF1318" t="str">
            <v>√</v>
          </cell>
          <cell r="AG1318" t="str">
            <v>√</v>
          </cell>
          <cell r="AH1318" t="str">
            <v>√</v>
          </cell>
          <cell r="AI1318" t="str">
            <v>√</v>
          </cell>
        </row>
        <row r="1319">
          <cell r="E1319" t="str">
            <v>加班</v>
          </cell>
        </row>
        <row r="1320">
          <cell r="B1320">
            <v>1429</v>
          </cell>
          <cell r="C1320" t="str">
            <v>TORK MACH</v>
          </cell>
          <cell r="D1320">
            <v>44546</v>
          </cell>
          <cell r="E1320" t="str">
            <v>上午</v>
          </cell>
          <cell r="F1320" t="str">
            <v>2.②</v>
          </cell>
          <cell r="G1320" t="str">
            <v>2.②</v>
          </cell>
          <cell r="H1320" t="str">
            <v>2.②</v>
          </cell>
        </row>
        <row r="1320">
          <cell r="J1320" t="str">
            <v>2.②</v>
          </cell>
          <cell r="K1320" t="str">
            <v>2.②</v>
          </cell>
          <cell r="L1320" t="str">
            <v>2.②</v>
          </cell>
          <cell r="M1320" t="str">
            <v>2.②</v>
          </cell>
          <cell r="N1320" t="str">
            <v>2.②</v>
          </cell>
          <cell r="O1320" t="str">
            <v>2.②</v>
          </cell>
        </row>
        <row r="1320">
          <cell r="Q1320" t="str">
            <v>2.②</v>
          </cell>
          <cell r="R1320" t="str">
            <v>2.②</v>
          </cell>
          <cell r="S1320" t="str">
            <v>2.②</v>
          </cell>
          <cell r="T1320" t="str">
            <v>2.②</v>
          </cell>
          <cell r="U1320" t="str">
            <v>2.②</v>
          </cell>
          <cell r="V1320" t="str">
            <v>2.②</v>
          </cell>
        </row>
        <row r="1320">
          <cell r="X1320" t="str">
            <v>2.②</v>
          </cell>
          <cell r="Y1320" t="str">
            <v>2.②</v>
          </cell>
          <cell r="Z1320" t="str">
            <v>2.②</v>
          </cell>
          <cell r="AA1320" t="str">
            <v>2.②</v>
          </cell>
          <cell r="AB1320" t="str">
            <v>2.②</v>
          </cell>
          <cell r="AC1320" t="str">
            <v>2.②</v>
          </cell>
        </row>
        <row r="1320">
          <cell r="AE1320" t="str">
            <v>2.②</v>
          </cell>
          <cell r="AF1320" t="str">
            <v>2.②</v>
          </cell>
          <cell r="AG1320" t="str">
            <v>2.②</v>
          </cell>
          <cell r="AH1320" t="str">
            <v>2.②</v>
          </cell>
          <cell r="AI1320" t="str">
            <v>2.②</v>
          </cell>
        </row>
        <row r="1320"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</row>
        <row r="1321">
          <cell r="E1321" t="str">
            <v>下午</v>
          </cell>
          <cell r="F1321" t="str">
            <v>2.②</v>
          </cell>
          <cell r="G1321" t="str">
            <v>2.②</v>
          </cell>
          <cell r="H1321" t="str">
            <v>2.②</v>
          </cell>
        </row>
        <row r="1321">
          <cell r="J1321" t="str">
            <v>2.②</v>
          </cell>
          <cell r="K1321" t="str">
            <v>2.②</v>
          </cell>
          <cell r="L1321" t="str">
            <v>2.②</v>
          </cell>
          <cell r="M1321" t="str">
            <v>2.②</v>
          </cell>
          <cell r="N1321" t="str">
            <v>2.②</v>
          </cell>
          <cell r="O1321" t="str">
            <v>2.②</v>
          </cell>
        </row>
        <row r="1321">
          <cell r="Q1321" t="str">
            <v>2.②</v>
          </cell>
          <cell r="R1321" t="str">
            <v>2.②</v>
          </cell>
          <cell r="S1321" t="str">
            <v>2.②</v>
          </cell>
          <cell r="T1321" t="str">
            <v>2.②</v>
          </cell>
          <cell r="U1321" t="str">
            <v>2.②</v>
          </cell>
          <cell r="V1321" t="str">
            <v>2.②</v>
          </cell>
        </row>
        <row r="1321">
          <cell r="X1321" t="str">
            <v>2.②</v>
          </cell>
          <cell r="Y1321" t="str">
            <v>2.②</v>
          </cell>
          <cell r="Z1321" t="str">
            <v>2.②</v>
          </cell>
          <cell r="AA1321" t="str">
            <v>2.②</v>
          </cell>
          <cell r="AB1321" t="str">
            <v>2.②</v>
          </cell>
          <cell r="AC1321" t="str">
            <v>2.②</v>
          </cell>
        </row>
        <row r="1321">
          <cell r="AE1321" t="str">
            <v>2.②</v>
          </cell>
          <cell r="AF1321" t="str">
            <v>2.②</v>
          </cell>
          <cell r="AG1321" t="str">
            <v>2.②</v>
          </cell>
          <cell r="AH1321" t="str">
            <v>2.②</v>
          </cell>
          <cell r="AI1321" t="str">
            <v>2.②</v>
          </cell>
        </row>
        <row r="1322">
          <cell r="E1322" t="str">
            <v>加班</v>
          </cell>
        </row>
        <row r="1323">
          <cell r="B1323">
            <v>309</v>
          </cell>
          <cell r="C1323" t="str">
            <v>DOUNG SOPHEAP</v>
          </cell>
          <cell r="D1323">
            <v>44109</v>
          </cell>
          <cell r="E1323" t="str">
            <v>上午</v>
          </cell>
          <cell r="F1323" t="str">
            <v>2.②</v>
          </cell>
          <cell r="G1323" t="str">
            <v>2.②</v>
          </cell>
          <cell r="H1323" t="str">
            <v>2.②</v>
          </cell>
        </row>
        <row r="1323">
          <cell r="J1323" t="str">
            <v>2.②</v>
          </cell>
          <cell r="K1323" t="str">
            <v>2.②</v>
          </cell>
          <cell r="L1323" t="str">
            <v>2.②</v>
          </cell>
          <cell r="M1323" t="str">
            <v>2.②</v>
          </cell>
          <cell r="N1323" t="str">
            <v>2.②</v>
          </cell>
          <cell r="O1323" t="str">
            <v>2.②</v>
          </cell>
        </row>
        <row r="1323">
          <cell r="Q1323" t="str">
            <v>2.②</v>
          </cell>
          <cell r="R1323" t="str">
            <v>2.②</v>
          </cell>
          <cell r="S1323" t="str">
            <v>2.②</v>
          </cell>
          <cell r="T1323" t="str">
            <v>2.②</v>
          </cell>
          <cell r="U1323" t="str">
            <v>2.②</v>
          </cell>
          <cell r="V1323" t="str">
            <v>2.②</v>
          </cell>
        </row>
        <row r="1323">
          <cell r="X1323" t="str">
            <v>2.②</v>
          </cell>
          <cell r="Y1323" t="str">
            <v>2.②</v>
          </cell>
          <cell r="Z1323" t="str">
            <v>2.②</v>
          </cell>
          <cell r="AA1323" t="str">
            <v>2.②</v>
          </cell>
          <cell r="AB1323" t="str">
            <v>2.②</v>
          </cell>
          <cell r="AC1323" t="str">
            <v>2.②</v>
          </cell>
        </row>
        <row r="1323">
          <cell r="AE1323" t="str">
            <v>2.②</v>
          </cell>
          <cell r="AF1323" t="str">
            <v>2.②</v>
          </cell>
          <cell r="AG1323" t="str">
            <v>2.②</v>
          </cell>
          <cell r="AH1323" t="str">
            <v>2.②</v>
          </cell>
          <cell r="AI1323" t="str">
            <v>2.②</v>
          </cell>
        </row>
        <row r="1323"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</row>
        <row r="1324">
          <cell r="E1324" t="str">
            <v>下午</v>
          </cell>
          <cell r="F1324" t="str">
            <v>2.②</v>
          </cell>
          <cell r="G1324" t="str">
            <v>2.②</v>
          </cell>
          <cell r="H1324" t="str">
            <v>2.②</v>
          </cell>
        </row>
        <row r="1324">
          <cell r="J1324" t="str">
            <v>2.②</v>
          </cell>
          <cell r="K1324" t="str">
            <v>2.②</v>
          </cell>
          <cell r="L1324" t="str">
            <v>2.②</v>
          </cell>
          <cell r="M1324" t="str">
            <v>2.②</v>
          </cell>
          <cell r="N1324" t="str">
            <v>2.②</v>
          </cell>
          <cell r="O1324" t="str">
            <v>2.②</v>
          </cell>
        </row>
        <row r="1324">
          <cell r="Q1324" t="str">
            <v>2.②</v>
          </cell>
          <cell r="R1324" t="str">
            <v>2.②</v>
          </cell>
          <cell r="S1324" t="str">
            <v>2.②</v>
          </cell>
          <cell r="T1324" t="str">
            <v>2.②</v>
          </cell>
          <cell r="U1324" t="str">
            <v>2.②</v>
          </cell>
          <cell r="V1324" t="str">
            <v>2.②</v>
          </cell>
        </row>
        <row r="1324">
          <cell r="X1324" t="str">
            <v>2.②</v>
          </cell>
          <cell r="Y1324" t="str">
            <v>2.②</v>
          </cell>
          <cell r="Z1324" t="str">
            <v>2.②</v>
          </cell>
          <cell r="AA1324" t="str">
            <v>2.②</v>
          </cell>
          <cell r="AB1324" t="str">
            <v>2.②</v>
          </cell>
          <cell r="AC1324" t="str">
            <v>2.②</v>
          </cell>
        </row>
        <row r="1324">
          <cell r="AE1324" t="str">
            <v>2.②</v>
          </cell>
          <cell r="AF1324" t="str">
            <v>2.②</v>
          </cell>
          <cell r="AG1324" t="str">
            <v>2.②</v>
          </cell>
          <cell r="AH1324" t="str">
            <v>2.②</v>
          </cell>
          <cell r="AI1324" t="str">
            <v>2.②</v>
          </cell>
        </row>
        <row r="1325">
          <cell r="E1325" t="str">
            <v>加班</v>
          </cell>
        </row>
        <row r="1326">
          <cell r="B1326">
            <v>1454</v>
          </cell>
          <cell r="C1326" t="str">
            <v>YATH CHANGRET</v>
          </cell>
          <cell r="D1326">
            <v>44551</v>
          </cell>
          <cell r="E1326" t="str">
            <v>上午</v>
          </cell>
          <cell r="F1326" t="str">
            <v>2.②</v>
          </cell>
          <cell r="G1326" t="str">
            <v>2.②</v>
          </cell>
          <cell r="H1326" t="str">
            <v>2.②</v>
          </cell>
        </row>
        <row r="1326">
          <cell r="J1326" t="str">
            <v>2.②</v>
          </cell>
          <cell r="K1326" t="str">
            <v>2.②</v>
          </cell>
          <cell r="L1326" t="str">
            <v>2.②</v>
          </cell>
          <cell r="M1326" t="str">
            <v>2.②</v>
          </cell>
          <cell r="N1326" t="str">
            <v>2.②</v>
          </cell>
          <cell r="O1326" t="str">
            <v>2.②</v>
          </cell>
        </row>
        <row r="1326">
          <cell r="Q1326" t="str">
            <v>2.②</v>
          </cell>
          <cell r="R1326" t="str">
            <v>2.②</v>
          </cell>
          <cell r="S1326" t="str">
            <v>2.②</v>
          </cell>
          <cell r="T1326" t="str">
            <v>2.②</v>
          </cell>
          <cell r="U1326" t="str">
            <v>2.②</v>
          </cell>
          <cell r="V1326" t="str">
            <v>2.②</v>
          </cell>
        </row>
        <row r="1326">
          <cell r="X1326" t="str">
            <v>2.②</v>
          </cell>
          <cell r="Y1326" t="str">
            <v>2.②</v>
          </cell>
          <cell r="Z1326" t="str">
            <v>2.②</v>
          </cell>
          <cell r="AA1326" t="str">
            <v>2.②</v>
          </cell>
          <cell r="AB1326" t="str">
            <v>2.②</v>
          </cell>
          <cell r="AC1326" t="str">
            <v>2.②</v>
          </cell>
        </row>
        <row r="1326">
          <cell r="AE1326" t="str">
            <v>2.②</v>
          </cell>
          <cell r="AF1326" t="str">
            <v>2.②</v>
          </cell>
          <cell r="AG1326" t="str">
            <v>2.②</v>
          </cell>
          <cell r="AH1326" t="str">
            <v>2.②</v>
          </cell>
          <cell r="AI1326" t="str">
            <v>2.②</v>
          </cell>
        </row>
        <row r="1326"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</row>
        <row r="1327">
          <cell r="E1327" t="str">
            <v>下午</v>
          </cell>
          <cell r="F1327" t="str">
            <v>2.②</v>
          </cell>
          <cell r="G1327" t="str">
            <v>2.②</v>
          </cell>
          <cell r="H1327" t="str">
            <v>2.②</v>
          </cell>
        </row>
        <row r="1327">
          <cell r="J1327" t="str">
            <v>2.②</v>
          </cell>
          <cell r="K1327" t="str">
            <v>2.②</v>
          </cell>
          <cell r="L1327" t="str">
            <v>2.②</v>
          </cell>
          <cell r="M1327" t="str">
            <v>2.②</v>
          </cell>
          <cell r="N1327" t="str">
            <v>2.②</v>
          </cell>
          <cell r="O1327" t="str">
            <v>2.②</v>
          </cell>
        </row>
        <row r="1327">
          <cell r="Q1327" t="str">
            <v>2.②</v>
          </cell>
          <cell r="R1327" t="str">
            <v>2.②</v>
          </cell>
          <cell r="S1327" t="str">
            <v>2.②</v>
          </cell>
          <cell r="T1327" t="str">
            <v>2.②</v>
          </cell>
          <cell r="U1327" t="str">
            <v>2.②</v>
          </cell>
          <cell r="V1327" t="str">
            <v>2.②</v>
          </cell>
        </row>
        <row r="1327">
          <cell r="X1327" t="str">
            <v>2.②</v>
          </cell>
          <cell r="Y1327" t="str">
            <v>2.②</v>
          </cell>
          <cell r="Z1327" t="str">
            <v>2.②</v>
          </cell>
          <cell r="AA1327" t="str">
            <v>2.②</v>
          </cell>
          <cell r="AB1327" t="str">
            <v>2.②</v>
          </cell>
          <cell r="AC1327" t="str">
            <v>2.②</v>
          </cell>
        </row>
        <row r="1327">
          <cell r="AE1327" t="str">
            <v>2.②</v>
          </cell>
          <cell r="AF1327" t="str">
            <v>2.②</v>
          </cell>
          <cell r="AG1327" t="str">
            <v>2.②</v>
          </cell>
          <cell r="AH1327" t="str">
            <v>2.②</v>
          </cell>
          <cell r="AI1327" t="str">
            <v>2.②</v>
          </cell>
        </row>
        <row r="1328">
          <cell r="E1328" t="str">
            <v>加班</v>
          </cell>
        </row>
        <row r="1329">
          <cell r="B1329">
            <v>1371</v>
          </cell>
          <cell r="C1329" t="str">
            <v>PHORN MALAI</v>
          </cell>
          <cell r="D1329">
            <v>44525</v>
          </cell>
          <cell r="E1329" t="str">
            <v>上午</v>
          </cell>
          <cell r="F1329" t="str">
            <v>√</v>
          </cell>
          <cell r="G1329" t="str">
            <v>√</v>
          </cell>
          <cell r="H1329" t="str">
            <v>√</v>
          </cell>
        </row>
        <row r="1329">
          <cell r="J1329" t="str">
            <v>√</v>
          </cell>
          <cell r="K1329" t="str">
            <v>√</v>
          </cell>
          <cell r="L1329" t="str">
            <v>√</v>
          </cell>
          <cell r="M1329" t="str">
            <v>√</v>
          </cell>
          <cell r="N1329" t="str">
            <v>√</v>
          </cell>
          <cell r="O1329" t="str">
            <v>√</v>
          </cell>
        </row>
        <row r="1329">
          <cell r="Q1329" t="str">
            <v>√</v>
          </cell>
          <cell r="R1329" t="str">
            <v>√</v>
          </cell>
          <cell r="S1329" t="str">
            <v>√</v>
          </cell>
          <cell r="T1329" t="str">
            <v>√</v>
          </cell>
          <cell r="U1329" t="str">
            <v>√</v>
          </cell>
          <cell r="V1329" t="str">
            <v>◇</v>
          </cell>
        </row>
        <row r="1329">
          <cell r="X1329" t="str">
            <v>◇</v>
          </cell>
          <cell r="Y1329" t="str">
            <v>√</v>
          </cell>
          <cell r="Z1329" t="str">
            <v>√</v>
          </cell>
          <cell r="AA1329" t="str">
            <v>√</v>
          </cell>
          <cell r="AB1329" t="str">
            <v>√</v>
          </cell>
          <cell r="AC1329" t="str">
            <v>√</v>
          </cell>
        </row>
        <row r="1329">
          <cell r="AE1329" t="str">
            <v>◇</v>
          </cell>
          <cell r="AF1329" t="str">
            <v>√</v>
          </cell>
          <cell r="AG1329" t="str">
            <v>√</v>
          </cell>
          <cell r="AH1329" t="str">
            <v>√</v>
          </cell>
          <cell r="AI1329" t="str">
            <v>√</v>
          </cell>
        </row>
        <row r="1329">
          <cell r="AK1329">
            <v>22.5</v>
          </cell>
          <cell r="AL1329">
            <v>0</v>
          </cell>
          <cell r="AM1329">
            <v>0.5</v>
          </cell>
          <cell r="AN1329">
            <v>0</v>
          </cell>
          <cell r="AO1329">
            <v>3</v>
          </cell>
        </row>
        <row r="1330">
          <cell r="E1330" t="str">
            <v>下午</v>
          </cell>
          <cell r="F1330" t="str">
            <v>Δ</v>
          </cell>
          <cell r="G1330" t="str">
            <v>√</v>
          </cell>
          <cell r="H1330" t="str">
            <v>√</v>
          </cell>
        </row>
        <row r="1330">
          <cell r="J1330" t="str">
            <v>√</v>
          </cell>
          <cell r="K1330" t="str">
            <v>√</v>
          </cell>
          <cell r="L1330" t="str">
            <v>√</v>
          </cell>
          <cell r="M1330" t="str">
            <v>√</v>
          </cell>
          <cell r="N1330" t="str">
            <v>√</v>
          </cell>
          <cell r="O1330" t="str">
            <v>√</v>
          </cell>
        </row>
        <row r="1330">
          <cell r="Q1330" t="str">
            <v>√</v>
          </cell>
          <cell r="R1330" t="str">
            <v>√</v>
          </cell>
          <cell r="S1330" t="str">
            <v>√</v>
          </cell>
          <cell r="T1330" t="str">
            <v>√</v>
          </cell>
          <cell r="U1330" t="str">
            <v>√</v>
          </cell>
          <cell r="V1330" t="str">
            <v>◇</v>
          </cell>
        </row>
        <row r="1330">
          <cell r="X1330" t="str">
            <v>◇</v>
          </cell>
          <cell r="Y1330" t="str">
            <v>√</v>
          </cell>
          <cell r="Z1330" t="str">
            <v>√</v>
          </cell>
          <cell r="AA1330" t="str">
            <v>√</v>
          </cell>
          <cell r="AB1330" t="str">
            <v>√</v>
          </cell>
          <cell r="AC1330" t="str">
            <v>√</v>
          </cell>
        </row>
        <row r="1330">
          <cell r="AE1330" t="str">
            <v>◇</v>
          </cell>
          <cell r="AF1330" t="str">
            <v>√</v>
          </cell>
          <cell r="AG1330" t="str">
            <v>√</v>
          </cell>
          <cell r="AH1330" t="str">
            <v>√</v>
          </cell>
          <cell r="AI1330" t="str">
            <v>√</v>
          </cell>
        </row>
        <row r="1331">
          <cell r="E1331" t="str">
            <v>加班</v>
          </cell>
        </row>
        <row r="1332">
          <cell r="B1332">
            <v>318</v>
          </cell>
          <cell r="C1332" t="str">
            <v>SAO SRIYLAK</v>
          </cell>
          <cell r="D1332">
            <v>44109</v>
          </cell>
          <cell r="E1332" t="str">
            <v>上午</v>
          </cell>
          <cell r="F1332" t="str">
            <v>√</v>
          </cell>
          <cell r="G1332" t="str">
            <v>√</v>
          </cell>
          <cell r="H1332" t="str">
            <v>√</v>
          </cell>
        </row>
        <row r="1332">
          <cell r="J1332" t="str">
            <v>√</v>
          </cell>
          <cell r="K1332" t="str">
            <v>√</v>
          </cell>
          <cell r="L1332" t="str">
            <v>√</v>
          </cell>
          <cell r="M1332" t="str">
            <v>√</v>
          </cell>
          <cell r="N1332" t="str">
            <v>√</v>
          </cell>
          <cell r="O1332" t="str">
            <v>√</v>
          </cell>
        </row>
        <row r="1332">
          <cell r="Q1332" t="str">
            <v>√</v>
          </cell>
          <cell r="R1332" t="str">
            <v>√</v>
          </cell>
          <cell r="S1332" t="str">
            <v>√</v>
          </cell>
          <cell r="T1332" t="str">
            <v>√</v>
          </cell>
          <cell r="U1332" t="str">
            <v>√</v>
          </cell>
          <cell r="V1332" t="str">
            <v>◇</v>
          </cell>
        </row>
        <row r="1332">
          <cell r="X1332" t="str">
            <v>◇</v>
          </cell>
          <cell r="Y1332" t="str">
            <v>√</v>
          </cell>
          <cell r="Z1332" t="str">
            <v>√</v>
          </cell>
          <cell r="AA1332" t="str">
            <v>√</v>
          </cell>
          <cell r="AB1332" t="str">
            <v>√</v>
          </cell>
          <cell r="AC1332" t="str">
            <v>√</v>
          </cell>
        </row>
        <row r="1332">
          <cell r="AE1332" t="str">
            <v>◇</v>
          </cell>
          <cell r="AF1332" t="str">
            <v>√</v>
          </cell>
          <cell r="AG1332" t="str">
            <v>√</v>
          </cell>
          <cell r="AH1332" t="str">
            <v>√</v>
          </cell>
          <cell r="AI1332" t="str">
            <v>√</v>
          </cell>
        </row>
        <row r="1332">
          <cell r="AK1332">
            <v>22.25</v>
          </cell>
          <cell r="AL1332">
            <v>0</v>
          </cell>
          <cell r="AM1332">
            <v>0.75</v>
          </cell>
          <cell r="AN1332">
            <v>0</v>
          </cell>
          <cell r="AO1332">
            <v>3</v>
          </cell>
        </row>
        <row r="1333">
          <cell r="E1333" t="str">
            <v>下午</v>
          </cell>
          <cell r="F1333" t="str">
            <v>Δ</v>
          </cell>
          <cell r="G1333" t="str">
            <v>√</v>
          </cell>
          <cell r="H1333" t="str">
            <v>√</v>
          </cell>
        </row>
        <row r="1333">
          <cell r="J1333" t="str">
            <v>√</v>
          </cell>
          <cell r="K1333" t="str">
            <v>√</v>
          </cell>
          <cell r="L1333" t="str">
            <v>√</v>
          </cell>
          <cell r="M1333" t="str">
            <v>√</v>
          </cell>
          <cell r="N1333" t="str">
            <v>√</v>
          </cell>
        </row>
        <row r="1333">
          <cell r="Q1333" t="str">
            <v>√</v>
          </cell>
          <cell r="R1333" t="str">
            <v>√</v>
          </cell>
          <cell r="S1333" t="str">
            <v>√</v>
          </cell>
          <cell r="T1333" t="str">
            <v>√</v>
          </cell>
          <cell r="U1333" t="str">
            <v>√</v>
          </cell>
          <cell r="V1333" t="str">
            <v>◇</v>
          </cell>
        </row>
        <row r="1333">
          <cell r="X1333" t="str">
            <v>◇</v>
          </cell>
          <cell r="Y1333" t="str">
            <v>√</v>
          </cell>
          <cell r="Z1333" t="str">
            <v>√</v>
          </cell>
          <cell r="AA1333" t="str">
            <v>√</v>
          </cell>
          <cell r="AB1333" t="str">
            <v>√</v>
          </cell>
          <cell r="AC1333" t="str">
            <v>√</v>
          </cell>
        </row>
        <row r="1333">
          <cell r="AE1333" t="str">
            <v>◇</v>
          </cell>
          <cell r="AF1333" t="str">
            <v>√</v>
          </cell>
          <cell r="AG1333" t="str">
            <v>√</v>
          </cell>
          <cell r="AH1333" t="str">
            <v>√</v>
          </cell>
          <cell r="AI1333" t="str">
            <v>√</v>
          </cell>
        </row>
        <row r="1334">
          <cell r="E1334" t="str">
            <v>加班</v>
          </cell>
        </row>
        <row r="1335">
          <cell r="B1335">
            <v>352</v>
          </cell>
          <cell r="C1335" t="str">
            <v>THOK PHALLA</v>
          </cell>
          <cell r="D1335">
            <v>44118</v>
          </cell>
          <cell r="E1335" t="str">
            <v>上午</v>
          </cell>
          <cell r="F1335" t="str">
            <v>√</v>
          </cell>
          <cell r="G1335" t="str">
            <v>√</v>
          </cell>
          <cell r="H1335" t="str">
            <v>√</v>
          </cell>
        </row>
        <row r="1335">
          <cell r="J1335" t="str">
            <v>√</v>
          </cell>
          <cell r="K1335" t="str">
            <v>√</v>
          </cell>
          <cell r="L1335" t="str">
            <v>√</v>
          </cell>
          <cell r="M1335" t="str">
            <v>√</v>
          </cell>
          <cell r="N1335" t="str">
            <v>√</v>
          </cell>
          <cell r="O1335" t="str">
            <v>√</v>
          </cell>
        </row>
        <row r="1335">
          <cell r="Q1335" t="str">
            <v>√</v>
          </cell>
          <cell r="R1335" t="str">
            <v>√</v>
          </cell>
          <cell r="S1335" t="str">
            <v>√</v>
          </cell>
          <cell r="T1335" t="str">
            <v>√</v>
          </cell>
          <cell r="U1335" t="str">
            <v>√</v>
          </cell>
          <cell r="V1335" t="str">
            <v>◇</v>
          </cell>
        </row>
        <row r="1335">
          <cell r="X1335" t="str">
            <v>◇</v>
          </cell>
          <cell r="Y1335" t="str">
            <v>√</v>
          </cell>
          <cell r="Z1335" t="str">
            <v>√</v>
          </cell>
          <cell r="AA1335" t="str">
            <v>√</v>
          </cell>
          <cell r="AB1335" t="str">
            <v>√</v>
          </cell>
          <cell r="AC1335" t="str">
            <v>√</v>
          </cell>
        </row>
        <row r="1335">
          <cell r="AE1335" t="str">
            <v>◇</v>
          </cell>
          <cell r="AF1335" t="str">
            <v>√</v>
          </cell>
          <cell r="AG1335" t="str">
            <v>√</v>
          </cell>
          <cell r="AH1335" t="str">
            <v>√</v>
          </cell>
          <cell r="AI1335" t="str">
            <v>√</v>
          </cell>
        </row>
        <row r="1335">
          <cell r="AK1335">
            <v>22.75</v>
          </cell>
          <cell r="AL1335">
            <v>0</v>
          </cell>
          <cell r="AM1335">
            <v>0.25</v>
          </cell>
          <cell r="AN1335">
            <v>0</v>
          </cell>
          <cell r="AO1335">
            <v>3</v>
          </cell>
        </row>
        <row r="1336">
          <cell r="E1336" t="str">
            <v>下午</v>
          </cell>
          <cell r="F1336" t="str">
            <v>√</v>
          </cell>
        </row>
        <row r="1336">
          <cell r="H1336" t="str">
            <v>√</v>
          </cell>
        </row>
        <row r="1336">
          <cell r="J1336" t="str">
            <v>√</v>
          </cell>
          <cell r="K1336" t="str">
            <v>√</v>
          </cell>
          <cell r="L1336" t="str">
            <v>√</v>
          </cell>
          <cell r="M1336" t="str">
            <v>√</v>
          </cell>
          <cell r="N1336" t="str">
            <v>√</v>
          </cell>
          <cell r="O1336" t="str">
            <v>√</v>
          </cell>
        </row>
        <row r="1336">
          <cell r="Q1336" t="str">
            <v>√</v>
          </cell>
          <cell r="R1336" t="str">
            <v>√</v>
          </cell>
          <cell r="S1336" t="str">
            <v>√</v>
          </cell>
          <cell r="T1336" t="str">
            <v>√</v>
          </cell>
          <cell r="U1336" t="str">
            <v>√</v>
          </cell>
          <cell r="V1336" t="str">
            <v>◇</v>
          </cell>
        </row>
        <row r="1336">
          <cell r="X1336" t="str">
            <v>◇</v>
          </cell>
          <cell r="Y1336" t="str">
            <v>√</v>
          </cell>
          <cell r="Z1336" t="str">
            <v>√</v>
          </cell>
          <cell r="AA1336" t="str">
            <v>√</v>
          </cell>
          <cell r="AB1336" t="str">
            <v>√</v>
          </cell>
          <cell r="AC1336" t="str">
            <v>√</v>
          </cell>
        </row>
        <row r="1336">
          <cell r="AE1336" t="str">
            <v>◇</v>
          </cell>
          <cell r="AF1336" t="str">
            <v>√</v>
          </cell>
          <cell r="AG1336" t="str">
            <v>√</v>
          </cell>
          <cell r="AH1336" t="str">
            <v>√</v>
          </cell>
          <cell r="AI1336" t="str">
            <v>√</v>
          </cell>
        </row>
        <row r="1337">
          <cell r="E1337" t="str">
            <v>加班</v>
          </cell>
        </row>
        <row r="1338">
          <cell r="B1338">
            <v>1684</v>
          </cell>
          <cell r="C1338" t="str">
            <v>PHUONG SREYNUT</v>
          </cell>
          <cell r="D1338">
            <v>44586</v>
          </cell>
          <cell r="E1338" t="str">
            <v>上午</v>
          </cell>
          <cell r="F1338" t="str">
            <v>√</v>
          </cell>
          <cell r="G1338" t="str">
            <v>√</v>
          </cell>
          <cell r="H1338" t="str">
            <v>√</v>
          </cell>
        </row>
        <row r="1338">
          <cell r="J1338" t="str">
            <v>√</v>
          </cell>
          <cell r="K1338" t="str">
            <v>√</v>
          </cell>
          <cell r="L1338" t="str">
            <v>√</v>
          </cell>
          <cell r="M1338" t="str">
            <v>√</v>
          </cell>
          <cell r="N1338" t="str">
            <v>√</v>
          </cell>
          <cell r="O1338" t="str">
            <v>√</v>
          </cell>
        </row>
        <row r="1338">
          <cell r="Q1338" t="str">
            <v>◇</v>
          </cell>
          <cell r="R1338" t="str">
            <v>×</v>
          </cell>
          <cell r="S1338" t="str">
            <v>×</v>
          </cell>
          <cell r="T1338" t="str">
            <v>√</v>
          </cell>
          <cell r="U1338" t="str">
            <v>√</v>
          </cell>
          <cell r="V1338" t="str">
            <v>◇</v>
          </cell>
        </row>
        <row r="1338">
          <cell r="X1338" t="str">
            <v>◇</v>
          </cell>
          <cell r="Y1338" t="str">
            <v>√</v>
          </cell>
          <cell r="Z1338" t="str">
            <v>√</v>
          </cell>
          <cell r="AA1338" t="str">
            <v>√</v>
          </cell>
          <cell r="AB1338" t="str">
            <v>√</v>
          </cell>
          <cell r="AC1338" t="str">
            <v>√</v>
          </cell>
        </row>
        <row r="1338">
          <cell r="AE1338" t="str">
            <v>◇</v>
          </cell>
          <cell r="AF1338" t="str">
            <v>√</v>
          </cell>
          <cell r="AG1338" t="str">
            <v>√</v>
          </cell>
          <cell r="AH1338" t="str">
            <v>×</v>
          </cell>
          <cell r="AI1338" t="str">
            <v>×</v>
          </cell>
        </row>
        <row r="1338">
          <cell r="AK1338">
            <v>18</v>
          </cell>
          <cell r="AL1338">
            <v>0</v>
          </cell>
          <cell r="AM1338">
            <v>0</v>
          </cell>
          <cell r="AN1338">
            <v>0</v>
          </cell>
          <cell r="AO1338">
            <v>4</v>
          </cell>
        </row>
        <row r="1339">
          <cell r="E1339" t="str">
            <v>下午</v>
          </cell>
          <cell r="F1339" t="str">
            <v>√</v>
          </cell>
          <cell r="G1339" t="str">
            <v>√</v>
          </cell>
          <cell r="H1339" t="str">
            <v>√</v>
          </cell>
        </row>
        <row r="1339">
          <cell r="J1339" t="str">
            <v>√</v>
          </cell>
          <cell r="K1339" t="str">
            <v>√</v>
          </cell>
          <cell r="L1339" t="str">
            <v>√</v>
          </cell>
          <cell r="M1339" t="str">
            <v>√</v>
          </cell>
          <cell r="N1339" t="str">
            <v>√</v>
          </cell>
          <cell r="O1339" t="str">
            <v>√</v>
          </cell>
        </row>
        <row r="1339">
          <cell r="Q1339" t="str">
            <v>◇</v>
          </cell>
          <cell r="R1339" t="str">
            <v>×</v>
          </cell>
          <cell r="S1339" t="str">
            <v>×</v>
          </cell>
          <cell r="T1339" t="str">
            <v>√</v>
          </cell>
          <cell r="U1339" t="str">
            <v>√</v>
          </cell>
          <cell r="V1339" t="str">
            <v>◇</v>
          </cell>
        </row>
        <row r="1339">
          <cell r="X1339" t="str">
            <v>◇</v>
          </cell>
          <cell r="Y1339" t="str">
            <v>√</v>
          </cell>
          <cell r="Z1339" t="str">
            <v>√</v>
          </cell>
          <cell r="AA1339" t="str">
            <v>√</v>
          </cell>
          <cell r="AB1339" t="str">
            <v>√</v>
          </cell>
          <cell r="AC1339" t="str">
            <v>√</v>
          </cell>
        </row>
        <row r="1339">
          <cell r="AE1339" t="str">
            <v>◇</v>
          </cell>
          <cell r="AF1339" t="str">
            <v>√</v>
          </cell>
          <cell r="AG1339" t="str">
            <v>√</v>
          </cell>
          <cell r="AH1339" t="str">
            <v>×</v>
          </cell>
          <cell r="AI1339" t="str">
            <v>×</v>
          </cell>
        </row>
        <row r="1340">
          <cell r="E1340" t="str">
            <v>加班</v>
          </cell>
        </row>
        <row r="1341">
          <cell r="B1341">
            <v>2234</v>
          </cell>
          <cell r="C1341" t="str">
            <v>THOEURN CHAMROEUN</v>
          </cell>
          <cell r="D1341">
            <v>44746</v>
          </cell>
          <cell r="E1341" t="str">
            <v>上午</v>
          </cell>
          <cell r="F1341" t="str">
            <v>√</v>
          </cell>
          <cell r="G1341" t="str">
            <v>√</v>
          </cell>
          <cell r="H1341" t="str">
            <v>√</v>
          </cell>
        </row>
        <row r="1341">
          <cell r="J1341" t="str">
            <v>√</v>
          </cell>
          <cell r="K1341" t="str">
            <v>√</v>
          </cell>
          <cell r="L1341" t="str">
            <v>√</v>
          </cell>
          <cell r="M1341" t="str">
            <v>√</v>
          </cell>
          <cell r="N1341" t="str">
            <v>√</v>
          </cell>
          <cell r="O1341" t="str">
            <v>√</v>
          </cell>
        </row>
        <row r="1341">
          <cell r="Q1341" t="str">
            <v>√</v>
          </cell>
          <cell r="R1341" t="str">
            <v>√</v>
          </cell>
          <cell r="S1341" t="str">
            <v>√</v>
          </cell>
          <cell r="T1341" t="str">
            <v>√</v>
          </cell>
          <cell r="U1341" t="str">
            <v>√</v>
          </cell>
          <cell r="V1341" t="str">
            <v>◇</v>
          </cell>
        </row>
        <row r="1341">
          <cell r="X1341" t="str">
            <v>◇</v>
          </cell>
          <cell r="Y1341" t="str">
            <v>√</v>
          </cell>
          <cell r="Z1341" t="str">
            <v>√</v>
          </cell>
          <cell r="AA1341" t="str">
            <v>√</v>
          </cell>
          <cell r="AB1341" t="str">
            <v>√</v>
          </cell>
          <cell r="AC1341" t="str">
            <v>√</v>
          </cell>
        </row>
        <row r="1341">
          <cell r="AE1341" t="str">
            <v>◇</v>
          </cell>
          <cell r="AF1341" t="str">
            <v>√</v>
          </cell>
          <cell r="AG1341" t="str">
            <v>√</v>
          </cell>
          <cell r="AH1341" t="str">
            <v>√</v>
          </cell>
          <cell r="AI1341" t="str">
            <v>√</v>
          </cell>
        </row>
        <row r="1341">
          <cell r="AK1341">
            <v>23</v>
          </cell>
          <cell r="AL1341">
            <v>0</v>
          </cell>
          <cell r="AM1341">
            <v>0</v>
          </cell>
          <cell r="AN1341">
            <v>0</v>
          </cell>
          <cell r="AO1341">
            <v>3</v>
          </cell>
        </row>
        <row r="1342">
          <cell r="E1342" t="str">
            <v>下午</v>
          </cell>
          <cell r="F1342" t="str">
            <v>√</v>
          </cell>
          <cell r="G1342" t="str">
            <v>√</v>
          </cell>
          <cell r="H1342" t="str">
            <v>√</v>
          </cell>
        </row>
        <row r="1342">
          <cell r="J1342" t="str">
            <v>√</v>
          </cell>
          <cell r="K1342" t="str">
            <v>√</v>
          </cell>
          <cell r="L1342" t="str">
            <v>√</v>
          </cell>
          <cell r="M1342" t="str">
            <v>√</v>
          </cell>
          <cell r="N1342" t="str">
            <v>√</v>
          </cell>
          <cell r="O1342" t="str">
            <v>√</v>
          </cell>
        </row>
        <row r="1342">
          <cell r="Q1342" t="str">
            <v>√</v>
          </cell>
          <cell r="R1342" t="str">
            <v>√</v>
          </cell>
          <cell r="S1342" t="str">
            <v>√</v>
          </cell>
          <cell r="T1342" t="str">
            <v>√</v>
          </cell>
          <cell r="U1342" t="str">
            <v>√</v>
          </cell>
          <cell r="V1342" t="str">
            <v>◇</v>
          </cell>
        </row>
        <row r="1342">
          <cell r="X1342" t="str">
            <v>◇</v>
          </cell>
          <cell r="Y1342" t="str">
            <v>√</v>
          </cell>
          <cell r="Z1342" t="str">
            <v>√</v>
          </cell>
          <cell r="AA1342" t="str">
            <v>√</v>
          </cell>
          <cell r="AB1342" t="str">
            <v>√</v>
          </cell>
          <cell r="AC1342" t="str">
            <v>√</v>
          </cell>
        </row>
        <row r="1342">
          <cell r="AE1342" t="str">
            <v>◇</v>
          </cell>
          <cell r="AF1342" t="str">
            <v>√</v>
          </cell>
          <cell r="AG1342" t="str">
            <v>√</v>
          </cell>
          <cell r="AH1342" t="str">
            <v>√</v>
          </cell>
          <cell r="AI1342" t="str">
            <v>√</v>
          </cell>
        </row>
        <row r="1343">
          <cell r="E1343" t="str">
            <v>加班</v>
          </cell>
        </row>
        <row r="1344">
          <cell r="B1344">
            <v>1276</v>
          </cell>
          <cell r="C1344" t="str">
            <v>UON SAKHON</v>
          </cell>
          <cell r="D1344">
            <v>44482</v>
          </cell>
          <cell r="E1344" t="str">
            <v>上午</v>
          </cell>
          <cell r="F1344" t="str">
            <v>Δ</v>
          </cell>
          <cell r="G1344" t="str">
            <v>Δ</v>
          </cell>
          <cell r="H1344" t="str">
            <v>Δ</v>
          </cell>
        </row>
        <row r="1344">
          <cell r="J1344" t="str">
            <v>Δ</v>
          </cell>
          <cell r="K1344" t="str">
            <v>Δ</v>
          </cell>
          <cell r="L1344" t="str">
            <v>Δ</v>
          </cell>
        </row>
        <row r="1344">
          <cell r="AK1344">
            <v>0</v>
          </cell>
          <cell r="AL1344">
            <v>0</v>
          </cell>
          <cell r="AM1344">
            <v>6</v>
          </cell>
          <cell r="AN1344">
            <v>0</v>
          </cell>
          <cell r="AO1344">
            <v>0</v>
          </cell>
        </row>
        <row r="1345">
          <cell r="E1345" t="str">
            <v>下午</v>
          </cell>
          <cell r="F1345" t="str">
            <v>Δ</v>
          </cell>
          <cell r="G1345" t="str">
            <v>Δ</v>
          </cell>
          <cell r="H1345" t="str">
            <v>Δ</v>
          </cell>
        </row>
        <row r="1345">
          <cell r="J1345" t="str">
            <v>Δ</v>
          </cell>
          <cell r="K1345" t="str">
            <v>Δ</v>
          </cell>
          <cell r="L1345" t="str">
            <v>Δ</v>
          </cell>
        </row>
        <row r="1346">
          <cell r="E1346" t="str">
            <v>加班</v>
          </cell>
        </row>
        <row r="1347">
          <cell r="B1347">
            <v>1459</v>
          </cell>
          <cell r="C1347" t="str">
            <v>PRAK RADY</v>
          </cell>
          <cell r="D1347">
            <v>44551</v>
          </cell>
          <cell r="E1347" t="str">
            <v>上午</v>
          </cell>
          <cell r="F1347" t="str">
            <v>×</v>
          </cell>
          <cell r="G1347" t="str">
            <v>√</v>
          </cell>
          <cell r="H1347" t="str">
            <v>√</v>
          </cell>
        </row>
        <row r="1347">
          <cell r="J1347" t="str">
            <v>√</v>
          </cell>
          <cell r="K1347" t="str">
            <v>√</v>
          </cell>
          <cell r="L1347" t="str">
            <v>√</v>
          </cell>
          <cell r="M1347" t="str">
            <v>√</v>
          </cell>
          <cell r="N1347" t="str">
            <v>√</v>
          </cell>
          <cell r="O1347" t="str">
            <v>√</v>
          </cell>
        </row>
        <row r="1347">
          <cell r="Q1347" t="str">
            <v>√</v>
          </cell>
          <cell r="R1347" t="str">
            <v>√</v>
          </cell>
          <cell r="S1347" t="str">
            <v>√</v>
          </cell>
          <cell r="T1347" t="str">
            <v>√</v>
          </cell>
          <cell r="U1347" t="str">
            <v>√</v>
          </cell>
          <cell r="V1347" t="str">
            <v>◇</v>
          </cell>
        </row>
        <row r="1347">
          <cell r="X1347" t="str">
            <v>◇</v>
          </cell>
          <cell r="Y1347" t="str">
            <v>√</v>
          </cell>
          <cell r="Z1347" t="str">
            <v>√</v>
          </cell>
          <cell r="AA1347" t="str">
            <v>√</v>
          </cell>
          <cell r="AB1347" t="str">
            <v>√</v>
          </cell>
          <cell r="AC1347" t="str">
            <v>√</v>
          </cell>
        </row>
        <row r="1347">
          <cell r="AE1347" t="str">
            <v>◇</v>
          </cell>
          <cell r="AF1347" t="str">
            <v>√</v>
          </cell>
          <cell r="AG1347" t="str">
            <v>√</v>
          </cell>
          <cell r="AH1347" t="str">
            <v>√</v>
          </cell>
          <cell r="AI1347" t="str">
            <v>√</v>
          </cell>
        </row>
        <row r="1347">
          <cell r="AK1347">
            <v>22</v>
          </cell>
          <cell r="AL1347">
            <v>0</v>
          </cell>
          <cell r="AM1347">
            <v>0</v>
          </cell>
          <cell r="AN1347">
            <v>0</v>
          </cell>
          <cell r="AO1347">
            <v>3</v>
          </cell>
        </row>
        <row r="1348">
          <cell r="E1348" t="str">
            <v>下午</v>
          </cell>
          <cell r="F1348" t="str">
            <v>×</v>
          </cell>
          <cell r="G1348" t="str">
            <v>√</v>
          </cell>
          <cell r="H1348" t="str">
            <v>√</v>
          </cell>
        </row>
        <row r="1348">
          <cell r="J1348" t="str">
            <v>√</v>
          </cell>
          <cell r="K1348" t="str">
            <v>√</v>
          </cell>
          <cell r="L1348" t="str">
            <v>√</v>
          </cell>
          <cell r="M1348" t="str">
            <v>√</v>
          </cell>
          <cell r="N1348" t="str">
            <v>√</v>
          </cell>
          <cell r="O1348" t="str">
            <v>√</v>
          </cell>
        </row>
        <row r="1348">
          <cell r="Q1348" t="str">
            <v>√</v>
          </cell>
          <cell r="R1348" t="str">
            <v>√</v>
          </cell>
          <cell r="S1348" t="str">
            <v>√</v>
          </cell>
          <cell r="T1348" t="str">
            <v>√</v>
          </cell>
          <cell r="U1348" t="str">
            <v>√</v>
          </cell>
          <cell r="V1348" t="str">
            <v>◇</v>
          </cell>
        </row>
        <row r="1348">
          <cell r="X1348" t="str">
            <v>◇</v>
          </cell>
          <cell r="Y1348" t="str">
            <v>√</v>
          </cell>
          <cell r="Z1348" t="str">
            <v>√</v>
          </cell>
          <cell r="AA1348" t="str">
            <v>√</v>
          </cell>
          <cell r="AB1348" t="str">
            <v>√</v>
          </cell>
          <cell r="AC1348" t="str">
            <v>√</v>
          </cell>
        </row>
        <row r="1348">
          <cell r="AE1348" t="str">
            <v>◇</v>
          </cell>
          <cell r="AF1348" t="str">
            <v>√</v>
          </cell>
          <cell r="AG1348" t="str">
            <v>√</v>
          </cell>
          <cell r="AH1348" t="str">
            <v>√</v>
          </cell>
          <cell r="AI1348" t="str">
            <v>√</v>
          </cell>
        </row>
        <row r="1349">
          <cell r="E1349" t="str">
            <v>加班</v>
          </cell>
        </row>
        <row r="1350">
          <cell r="B1350">
            <v>868</v>
          </cell>
          <cell r="C1350" t="str">
            <v>KUOY CHANTHUO</v>
          </cell>
          <cell r="D1350">
            <v>44307</v>
          </cell>
          <cell r="E1350" t="str">
            <v>上午</v>
          </cell>
          <cell r="F1350" t="str">
            <v>×</v>
          </cell>
          <cell r="G1350" t="str">
            <v>√</v>
          </cell>
          <cell r="H1350" t="str">
            <v>√</v>
          </cell>
        </row>
        <row r="1350">
          <cell r="J1350" t="str">
            <v>√</v>
          </cell>
          <cell r="K1350" t="str">
            <v>√</v>
          </cell>
          <cell r="L1350" t="str">
            <v>√</v>
          </cell>
          <cell r="M1350" t="str">
            <v>√</v>
          </cell>
          <cell r="N1350" t="str">
            <v>√</v>
          </cell>
          <cell r="O1350" t="str">
            <v>√</v>
          </cell>
        </row>
        <row r="1350">
          <cell r="Q1350" t="str">
            <v>√</v>
          </cell>
          <cell r="R1350" t="str">
            <v>√</v>
          </cell>
          <cell r="S1350" t="str">
            <v>√</v>
          </cell>
          <cell r="T1350" t="str">
            <v>√</v>
          </cell>
          <cell r="U1350" t="str">
            <v>√</v>
          </cell>
          <cell r="V1350" t="str">
            <v>◇</v>
          </cell>
        </row>
        <row r="1350">
          <cell r="X1350" t="str">
            <v>◇</v>
          </cell>
          <cell r="Y1350" t="str">
            <v>√</v>
          </cell>
        </row>
        <row r="1350">
          <cell r="AK1350">
            <v>14</v>
          </cell>
          <cell r="AL1350">
            <v>0</v>
          </cell>
          <cell r="AM1350">
            <v>0</v>
          </cell>
          <cell r="AN1350">
            <v>0</v>
          </cell>
          <cell r="AO1350">
            <v>2</v>
          </cell>
        </row>
        <row r="1351">
          <cell r="E1351" t="str">
            <v>下午</v>
          </cell>
          <cell r="F1351" t="str">
            <v>×</v>
          </cell>
          <cell r="G1351" t="str">
            <v>√</v>
          </cell>
          <cell r="H1351" t="str">
            <v>√</v>
          </cell>
        </row>
        <row r="1351">
          <cell r="J1351" t="str">
            <v>√</v>
          </cell>
          <cell r="K1351" t="str">
            <v>√</v>
          </cell>
          <cell r="L1351" t="str">
            <v>√</v>
          </cell>
          <cell r="M1351" t="str">
            <v>√</v>
          </cell>
          <cell r="N1351" t="str">
            <v>√</v>
          </cell>
          <cell r="O1351" t="str">
            <v>√</v>
          </cell>
        </row>
        <row r="1351">
          <cell r="Q1351" t="str">
            <v>√</v>
          </cell>
          <cell r="R1351" t="str">
            <v>√</v>
          </cell>
          <cell r="S1351" t="str">
            <v>√</v>
          </cell>
          <cell r="T1351" t="str">
            <v>√</v>
          </cell>
          <cell r="U1351" t="str">
            <v>√</v>
          </cell>
          <cell r="V1351" t="str">
            <v>◇</v>
          </cell>
        </row>
        <row r="1351">
          <cell r="X1351" t="str">
            <v>◇</v>
          </cell>
          <cell r="Y1351" t="str">
            <v>√</v>
          </cell>
        </row>
        <row r="1352">
          <cell r="E1352" t="str">
            <v>加班</v>
          </cell>
        </row>
        <row r="1353">
          <cell r="B1353">
            <v>1569</v>
          </cell>
          <cell r="C1353" t="str">
            <v>HUL TE</v>
          </cell>
          <cell r="D1353">
            <v>44567</v>
          </cell>
          <cell r="E1353" t="str">
            <v>上午</v>
          </cell>
          <cell r="F1353" t="str">
            <v>√</v>
          </cell>
          <cell r="G1353" t="str">
            <v>√</v>
          </cell>
          <cell r="H1353" t="str">
            <v>√</v>
          </cell>
        </row>
        <row r="1353">
          <cell r="J1353" t="str">
            <v>√</v>
          </cell>
          <cell r="K1353" t="str">
            <v>√</v>
          </cell>
          <cell r="L1353" t="str">
            <v>√</v>
          </cell>
          <cell r="M1353" t="str">
            <v>√</v>
          </cell>
          <cell r="N1353" t="str">
            <v>√</v>
          </cell>
          <cell r="O1353" t="str">
            <v>√</v>
          </cell>
        </row>
        <row r="1353">
          <cell r="Q1353" t="str">
            <v>√</v>
          </cell>
          <cell r="R1353" t="str">
            <v>√</v>
          </cell>
          <cell r="S1353" t="str">
            <v>√</v>
          </cell>
          <cell r="T1353" t="str">
            <v>√</v>
          </cell>
          <cell r="U1353" t="str">
            <v>√</v>
          </cell>
          <cell r="V1353" t="str">
            <v>◇</v>
          </cell>
        </row>
        <row r="1353">
          <cell r="X1353" t="str">
            <v>◇</v>
          </cell>
          <cell r="Y1353" t="str">
            <v>√</v>
          </cell>
          <cell r="Z1353" t="str">
            <v>√</v>
          </cell>
          <cell r="AA1353" t="str">
            <v>√</v>
          </cell>
          <cell r="AB1353" t="str">
            <v>√</v>
          </cell>
          <cell r="AC1353" t="str">
            <v>√</v>
          </cell>
        </row>
        <row r="1353">
          <cell r="AE1353" t="str">
            <v>◇</v>
          </cell>
          <cell r="AF1353" t="str">
            <v>√</v>
          </cell>
          <cell r="AG1353" t="str">
            <v>√</v>
          </cell>
          <cell r="AH1353" t="str">
            <v>√</v>
          </cell>
          <cell r="AI1353" t="str">
            <v>√</v>
          </cell>
        </row>
        <row r="1353">
          <cell r="AK1353">
            <v>22.75</v>
          </cell>
          <cell r="AL1353">
            <v>0</v>
          </cell>
          <cell r="AM1353">
            <v>0.25</v>
          </cell>
          <cell r="AN1353">
            <v>0</v>
          </cell>
          <cell r="AO1353">
            <v>3</v>
          </cell>
        </row>
        <row r="1354">
          <cell r="E1354" t="str">
            <v>下午</v>
          </cell>
          <cell r="F1354" t="str">
            <v>√</v>
          </cell>
        </row>
        <row r="1354">
          <cell r="H1354" t="str">
            <v>√</v>
          </cell>
        </row>
        <row r="1354">
          <cell r="J1354" t="str">
            <v>√</v>
          </cell>
          <cell r="K1354" t="str">
            <v>√</v>
          </cell>
          <cell r="L1354" t="str">
            <v>√</v>
          </cell>
          <cell r="M1354" t="str">
            <v>√</v>
          </cell>
          <cell r="N1354" t="str">
            <v>√</v>
          </cell>
          <cell r="O1354" t="str">
            <v>√</v>
          </cell>
        </row>
        <row r="1354">
          <cell r="Q1354" t="str">
            <v>√</v>
          </cell>
          <cell r="R1354" t="str">
            <v>√</v>
          </cell>
          <cell r="S1354" t="str">
            <v>√</v>
          </cell>
          <cell r="T1354" t="str">
            <v>√</v>
          </cell>
          <cell r="U1354" t="str">
            <v>√</v>
          </cell>
          <cell r="V1354" t="str">
            <v>◇</v>
          </cell>
        </row>
        <row r="1354">
          <cell r="X1354" t="str">
            <v>◇</v>
          </cell>
          <cell r="Y1354" t="str">
            <v>√</v>
          </cell>
          <cell r="Z1354" t="str">
            <v>√</v>
          </cell>
          <cell r="AA1354" t="str">
            <v>√</v>
          </cell>
          <cell r="AB1354" t="str">
            <v>√</v>
          </cell>
          <cell r="AC1354" t="str">
            <v>√</v>
          </cell>
        </row>
        <row r="1354">
          <cell r="AE1354" t="str">
            <v>◇</v>
          </cell>
          <cell r="AF1354" t="str">
            <v>√</v>
          </cell>
          <cell r="AG1354" t="str">
            <v>√</v>
          </cell>
          <cell r="AH1354" t="str">
            <v>√</v>
          </cell>
          <cell r="AI1354" t="str">
            <v>√</v>
          </cell>
        </row>
        <row r="1355">
          <cell r="E1355" t="str">
            <v>加班</v>
          </cell>
        </row>
        <row r="1356">
          <cell r="B1356">
            <v>2205</v>
          </cell>
          <cell r="C1356" t="str">
            <v>SOK SAMNANG</v>
          </cell>
          <cell r="D1356">
            <v>44740</v>
          </cell>
          <cell r="E1356" t="str">
            <v>上午</v>
          </cell>
          <cell r="F1356" t="str">
            <v>√</v>
          </cell>
          <cell r="G1356" t="str">
            <v>√</v>
          </cell>
          <cell r="H1356" t="str">
            <v>√</v>
          </cell>
        </row>
        <row r="1356">
          <cell r="J1356" t="str">
            <v>√</v>
          </cell>
          <cell r="K1356" t="str">
            <v>√</v>
          </cell>
          <cell r="L1356" t="str">
            <v>√</v>
          </cell>
          <cell r="M1356" t="str">
            <v>√</v>
          </cell>
          <cell r="N1356" t="str">
            <v>√</v>
          </cell>
          <cell r="O1356" t="str">
            <v>√</v>
          </cell>
        </row>
        <row r="1356">
          <cell r="Q1356" t="str">
            <v>√</v>
          </cell>
          <cell r="R1356" t="str">
            <v>√</v>
          </cell>
          <cell r="S1356" t="str">
            <v>√</v>
          </cell>
          <cell r="T1356" t="str">
            <v>√</v>
          </cell>
          <cell r="U1356" t="str">
            <v>√</v>
          </cell>
          <cell r="V1356" t="str">
            <v>◇</v>
          </cell>
        </row>
        <row r="1356">
          <cell r="X1356" t="str">
            <v>◇</v>
          </cell>
          <cell r="Y1356" t="str">
            <v>√</v>
          </cell>
          <cell r="Z1356" t="str">
            <v>√</v>
          </cell>
          <cell r="AA1356" t="str">
            <v>√</v>
          </cell>
          <cell r="AB1356" t="str">
            <v>√</v>
          </cell>
          <cell r="AC1356" t="str">
            <v>√</v>
          </cell>
        </row>
        <row r="1356">
          <cell r="AE1356" t="str">
            <v>◇</v>
          </cell>
          <cell r="AF1356" t="str">
            <v>√</v>
          </cell>
          <cell r="AG1356" t="str">
            <v>√</v>
          </cell>
          <cell r="AH1356" t="str">
            <v>√</v>
          </cell>
          <cell r="AI1356" t="str">
            <v>√</v>
          </cell>
        </row>
        <row r="1356">
          <cell r="AK1356">
            <v>22.75</v>
          </cell>
          <cell r="AL1356">
            <v>0</v>
          </cell>
          <cell r="AM1356">
            <v>0.25</v>
          </cell>
          <cell r="AN1356">
            <v>0</v>
          </cell>
          <cell r="AO1356">
            <v>3</v>
          </cell>
        </row>
        <row r="1357">
          <cell r="E1357" t="str">
            <v>下午</v>
          </cell>
          <cell r="F1357" t="str">
            <v>√</v>
          </cell>
          <cell r="G1357" t="str">
            <v>√</v>
          </cell>
          <cell r="H1357" t="str">
            <v>√</v>
          </cell>
        </row>
        <row r="1357">
          <cell r="K1357" t="str">
            <v>√</v>
          </cell>
          <cell r="L1357" t="str">
            <v>√</v>
          </cell>
          <cell r="M1357" t="str">
            <v>√</v>
          </cell>
          <cell r="N1357" t="str">
            <v>√</v>
          </cell>
          <cell r="O1357" t="str">
            <v>√</v>
          </cell>
        </row>
        <row r="1357">
          <cell r="Q1357" t="str">
            <v>√</v>
          </cell>
          <cell r="R1357" t="str">
            <v>√</v>
          </cell>
          <cell r="S1357" t="str">
            <v>√</v>
          </cell>
          <cell r="T1357" t="str">
            <v>√</v>
          </cell>
          <cell r="U1357" t="str">
            <v>√</v>
          </cell>
          <cell r="V1357" t="str">
            <v>◇</v>
          </cell>
        </row>
        <row r="1357">
          <cell r="X1357" t="str">
            <v>◇</v>
          </cell>
          <cell r="Y1357" t="str">
            <v>√</v>
          </cell>
          <cell r="Z1357" t="str">
            <v>√</v>
          </cell>
          <cell r="AA1357" t="str">
            <v>√</v>
          </cell>
          <cell r="AB1357" t="str">
            <v>√</v>
          </cell>
          <cell r="AC1357" t="str">
            <v>√</v>
          </cell>
        </row>
        <row r="1357">
          <cell r="AE1357" t="str">
            <v>◇</v>
          </cell>
          <cell r="AF1357" t="str">
            <v>√</v>
          </cell>
          <cell r="AG1357" t="str">
            <v>√</v>
          </cell>
          <cell r="AH1357" t="str">
            <v>√</v>
          </cell>
          <cell r="AI1357" t="str">
            <v>√</v>
          </cell>
        </row>
        <row r="1358">
          <cell r="E1358" t="str">
            <v>加班</v>
          </cell>
        </row>
        <row r="1359">
          <cell r="B1359">
            <v>397</v>
          </cell>
          <cell r="C1359" t="str">
            <v>KHOEM SREYNUT</v>
          </cell>
          <cell r="D1359">
            <v>44118</v>
          </cell>
          <cell r="E1359" t="str">
            <v>上午</v>
          </cell>
          <cell r="F1359" t="str">
            <v>2.②</v>
          </cell>
          <cell r="G1359" t="str">
            <v>2.②</v>
          </cell>
          <cell r="H1359" t="str">
            <v>2.②</v>
          </cell>
        </row>
        <row r="1359">
          <cell r="J1359" t="str">
            <v>2.②</v>
          </cell>
          <cell r="K1359" t="str">
            <v>2.②</v>
          </cell>
          <cell r="L1359" t="str">
            <v>2.②</v>
          </cell>
          <cell r="M1359" t="str">
            <v>2.②</v>
          </cell>
          <cell r="N1359" t="str">
            <v>2.②</v>
          </cell>
          <cell r="O1359" t="str">
            <v>2.②</v>
          </cell>
        </row>
        <row r="1359">
          <cell r="Q1359" t="str">
            <v>2.②</v>
          </cell>
          <cell r="R1359" t="str">
            <v>2.②</v>
          </cell>
          <cell r="S1359" t="str">
            <v>2.②</v>
          </cell>
          <cell r="T1359" t="str">
            <v>2.②</v>
          </cell>
          <cell r="U1359" t="str">
            <v>2.②</v>
          </cell>
          <cell r="V1359" t="str">
            <v>2.②</v>
          </cell>
        </row>
        <row r="1359">
          <cell r="X1359" t="str">
            <v>2.②</v>
          </cell>
          <cell r="Y1359" t="str">
            <v>2.②</v>
          </cell>
          <cell r="Z1359" t="str">
            <v>2.②</v>
          </cell>
          <cell r="AA1359" t="str">
            <v>2.②</v>
          </cell>
          <cell r="AB1359" t="str">
            <v>2.②</v>
          </cell>
          <cell r="AC1359" t="str">
            <v>2.②</v>
          </cell>
        </row>
        <row r="1359">
          <cell r="AE1359" t="str">
            <v>2.②</v>
          </cell>
          <cell r="AF1359" t="str">
            <v>2.②</v>
          </cell>
          <cell r="AG1359" t="str">
            <v>2.②</v>
          </cell>
          <cell r="AH1359" t="str">
            <v>2.②</v>
          </cell>
          <cell r="AI1359" t="str">
            <v>2.②</v>
          </cell>
        </row>
        <row r="1359"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</row>
        <row r="1360">
          <cell r="E1360" t="str">
            <v>下午</v>
          </cell>
          <cell r="F1360" t="str">
            <v>2.②</v>
          </cell>
          <cell r="G1360" t="str">
            <v>2.②</v>
          </cell>
          <cell r="H1360" t="str">
            <v>2.②</v>
          </cell>
        </row>
        <row r="1360">
          <cell r="J1360" t="str">
            <v>2.②</v>
          </cell>
          <cell r="K1360" t="str">
            <v>2.②</v>
          </cell>
          <cell r="L1360" t="str">
            <v>2.②</v>
          </cell>
          <cell r="M1360" t="str">
            <v>2.②</v>
          </cell>
          <cell r="N1360" t="str">
            <v>2.②</v>
          </cell>
          <cell r="O1360" t="str">
            <v>2.②</v>
          </cell>
        </row>
        <row r="1360">
          <cell r="Q1360" t="str">
            <v>2.②</v>
          </cell>
          <cell r="R1360" t="str">
            <v>2.②</v>
          </cell>
          <cell r="S1360" t="str">
            <v>2.②</v>
          </cell>
          <cell r="T1360" t="str">
            <v>2.②</v>
          </cell>
          <cell r="U1360" t="str">
            <v>2.②</v>
          </cell>
          <cell r="V1360" t="str">
            <v>2.②</v>
          </cell>
        </row>
        <row r="1360">
          <cell r="X1360" t="str">
            <v>2.②</v>
          </cell>
          <cell r="Y1360" t="str">
            <v>2.②</v>
          </cell>
          <cell r="Z1360" t="str">
            <v>2.②</v>
          </cell>
          <cell r="AA1360" t="str">
            <v>2.②</v>
          </cell>
          <cell r="AB1360" t="str">
            <v>2.②</v>
          </cell>
          <cell r="AC1360" t="str">
            <v>2.②</v>
          </cell>
        </row>
        <row r="1360">
          <cell r="AE1360" t="str">
            <v>2.②</v>
          </cell>
          <cell r="AF1360" t="str">
            <v>2.②</v>
          </cell>
          <cell r="AG1360" t="str">
            <v>2.②</v>
          </cell>
          <cell r="AH1360" t="str">
            <v>2.②</v>
          </cell>
          <cell r="AI1360" t="str">
            <v>2.②</v>
          </cell>
        </row>
        <row r="1361">
          <cell r="E1361" t="str">
            <v>加班</v>
          </cell>
        </row>
        <row r="1362">
          <cell r="E1362" t="str">
            <v>上午</v>
          </cell>
        </row>
        <row r="1362"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</row>
        <row r="1363">
          <cell r="E1363" t="str">
            <v>下午</v>
          </cell>
        </row>
        <row r="1364">
          <cell r="E1364" t="str">
            <v>加班</v>
          </cell>
        </row>
        <row r="1365">
          <cell r="E1365" t="str">
            <v>上午</v>
          </cell>
        </row>
        <row r="1365"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</row>
        <row r="1366">
          <cell r="E1366" t="str">
            <v>下午</v>
          </cell>
        </row>
        <row r="1367">
          <cell r="E1367" t="str">
            <v>加班</v>
          </cell>
        </row>
        <row r="1368">
          <cell r="E1368" t="str">
            <v>上午</v>
          </cell>
        </row>
        <row r="1368"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</row>
        <row r="1369">
          <cell r="E1369" t="str">
            <v>下午</v>
          </cell>
        </row>
        <row r="1370">
          <cell r="E1370" t="str">
            <v>加班</v>
          </cell>
        </row>
        <row r="1371">
          <cell r="E1371" t="str">
            <v>上午</v>
          </cell>
        </row>
        <row r="1371"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</row>
        <row r="1372">
          <cell r="E1372" t="str">
            <v>下午</v>
          </cell>
        </row>
        <row r="1373">
          <cell r="E1373" t="str">
            <v>加班</v>
          </cell>
        </row>
        <row r="1376">
          <cell r="E1376" t="str">
            <v>半天</v>
          </cell>
          <cell r="F1376" t="str">
            <v>½</v>
          </cell>
        </row>
        <row r="1376">
          <cell r="H1376" t="str">
            <v> 缺勤  ×</v>
          </cell>
        </row>
        <row r="1376">
          <cell r="L1376" t="str">
            <v>休息  ○</v>
          </cell>
        </row>
        <row r="1376">
          <cell r="P1376" t="str">
            <v>事假  Δ </v>
          </cell>
        </row>
        <row r="1376">
          <cell r="T1376" t="str">
            <v>病假  ＋ </v>
          </cell>
        </row>
        <row r="1376">
          <cell r="W1376" t="str">
            <v>年假  ◇</v>
          </cell>
        </row>
        <row r="1376">
          <cell r="Z1376" t="str">
            <v>产检假  2.①</v>
          </cell>
        </row>
        <row r="1376">
          <cell r="AC1376" t="str">
            <v>产假 2.②</v>
          </cell>
        </row>
        <row r="1376">
          <cell r="AF1376" t="str">
            <v>丧假  5.④</v>
          </cell>
        </row>
        <row r="1376">
          <cell r="AI1376" t="str">
            <v>婚假  5.⑤</v>
          </cell>
        </row>
        <row r="1376">
          <cell r="AL1376" t="str">
            <v>隔离 7.⑥、7.⑦</v>
          </cell>
        </row>
        <row r="1376">
          <cell r="AO1376" t="str">
            <v>周日加班 ◆</v>
          </cell>
        </row>
        <row r="1378">
          <cell r="B1378" t="str">
            <v>离职</v>
          </cell>
        </row>
        <row r="1383">
          <cell r="AK1383">
            <v>10084</v>
          </cell>
          <cell r="AL1383">
            <v>262.5</v>
          </cell>
        </row>
        <row r="1383">
          <cell r="AN1383">
            <v>80672</v>
          </cell>
        </row>
        <row r="1385">
          <cell r="AL1385">
            <v>80938.5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总计"/>
      <sheetName val="零钱"/>
      <sheetName val="Sheet2"/>
      <sheetName val="员工"/>
      <sheetName val="员工 (2)"/>
      <sheetName val="柬干"/>
      <sheetName val="辞退结清"/>
      <sheetName val="陆干薪资"/>
      <sheetName val="7月5%合约金"/>
      <sheetName val="离职5%合约金"/>
      <sheetName val="辞职"/>
      <sheetName val="产假50%"/>
      <sheetName val="Sheet1"/>
      <sheetName val="产假50% 5月-7月"/>
      <sheetName val="产假50% 4月-6月"/>
      <sheetName val="产假50% 3月-5月"/>
      <sheetName val="产假50% 2月-4月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អត្តលេខ</v>
          </cell>
          <cell r="C6" t="str">
            <v>ឈ្មោះខ្មែរ </v>
          </cell>
          <cell r="D6" t="str">
            <v>គោត្តនាម និងនាម</v>
          </cell>
          <cell r="E6" t="str">
            <v>ថ្ងៃចូលធ្វើការ</v>
          </cell>
          <cell r="F6" t="str">
            <v>អត្តសញ្ញាប័ណ្ណ </v>
          </cell>
          <cell r="G6" t="str">
            <v>ថ្ងៃខែឆ្នាំកំណើត </v>
          </cell>
          <cell r="H6" t="str">
            <v>ភេទ </v>
          </cell>
          <cell r="I6" t="str">
            <v>មុខងារ</v>
          </cell>
          <cell r="J6" t="str">
            <v>ស្ថានភាពគ្រួសារ</v>
          </cell>
        </row>
        <row r="6">
          <cell r="L6" t="str">
            <v>ប្រាក់ថ្ងៃ រឺ ប្រាក់ខែ</v>
          </cell>
          <cell r="M6" t="str">
            <v>ប្រាក់ខែប្រចាំថ្ងៃ</v>
          </cell>
          <cell r="N6" t="str">
            <v>ប្រាក់ឈ្នួលសរុប
工资明细</v>
          </cell>
        </row>
        <row r="8">
          <cell r="J8" t="str">
            <v>婚姻</v>
          </cell>
        </row>
        <row r="8">
          <cell r="N8" t="str">
            <v>ថ្ងៃធ្វើការ 
上班时间</v>
          </cell>
        </row>
        <row r="8">
          <cell r="P8" t="str">
            <v>ចំនួនថ្ងៃសរុប</v>
          </cell>
          <cell r="Q8" t="str">
            <v>ចំនួនថ្ងៃដែលត្រូវធ្វើការសរុប</v>
          </cell>
          <cell r="R8" t="str">
            <v>ប្រាក់ខែនៃថ្ងៃដែលបានធ្វើការ</v>
          </cell>
          <cell r="S8" t="str">
            <v>ចំនួនថ្ងៃព្យួរការងារ</v>
          </cell>
          <cell r="T8" t="str">
            <v>ប្រាក់ខែព្យួរការងារ</v>
          </cell>
          <cell r="U8" t="str">
            <v>បន្ថែមម៉ោង 
加班</v>
          </cell>
          <cell r="V8" t="str">
            <v>ធ្វើការបន្ថែមម៉ោងនៅថ្ងៃឈប់សម្រាក
节假日加班</v>
          </cell>
        </row>
        <row r="8">
          <cell r="X8" t="str">
            <v>ប្រាក់បន្ថែមម៉ោង 
周日加班</v>
          </cell>
        </row>
        <row r="8">
          <cell r="Z8" t="str">
            <v>ចំនួនថ្ងៃច្បាប់រវល់</v>
          </cell>
          <cell r="AA8" t="str">
            <v>ចំនួនថ្ងៃ(ច្បាប់ឈឺ)</v>
          </cell>
          <cell r="AB8" t="str">
            <v>ទឹកប្រាក់(ច្បាប់ឈឺ)</v>
          </cell>
          <cell r="AC8" t="str">
            <v>ចំនួនថ្ងៃ(ច្បាប់ពិសេស)</v>
          </cell>
          <cell r="AD8" t="str">
            <v>ទឹកប្រាក់(ច្បាប់ពិសេស)</v>
          </cell>
          <cell r="AE8" t="str">
            <v>ចំនួនថ្ងៃ(ច្បាប់ពិនិត្យគត៌)</v>
          </cell>
          <cell r="AF8" t="str">
            <v>ទឹកប្រាក់(ច្បាប់ពិនិត្យគត៌)</v>
          </cell>
          <cell r="AG8" t="str">
            <v>ចំនួនថ្ងៃអត់ច្បាប់</v>
          </cell>
          <cell r="AH8" t="str">
            <v>ឧបត្ថម្ភមុខងារ</v>
          </cell>
        </row>
        <row r="8">
          <cell r="AJ8" t="str">
            <v>ប្រាក់រង្វាន់</v>
          </cell>
        </row>
        <row r="8">
          <cell r="AL8" t="str">
            <v>ប្រាក់ថ្លៃបាយOT</v>
          </cell>
          <cell r="AM8" t="str">
            <v>ថ្លៃបាយថែមម៉ោង</v>
          </cell>
          <cell r="AN8" t="str">
            <v>លុយព្រីម</v>
          </cell>
          <cell r="AO8" t="str">
            <v>សោហ៊ុយធ្វើដំណើរ</v>
          </cell>
          <cell r="AP8" t="str">
            <v>ប្រាក់ថ្លៃបាយ</v>
          </cell>
          <cell r="AQ8" t="str">
            <v>ចំនួនទឹកប្រាក់</v>
          </cell>
        </row>
        <row r="9">
          <cell r="J9" t="str">
            <v>ប្តី/ប្រពន្ធ</v>
          </cell>
          <cell r="K9" t="str">
            <v>កូន</v>
          </cell>
          <cell r="L9" t="str">
            <v>底薪</v>
          </cell>
          <cell r="M9" t="str">
            <v>日薪</v>
          </cell>
          <cell r="N9" t="str">
            <v>ចំនួនថ្ងៃធ្វើការ</v>
          </cell>
          <cell r="O9" t="str">
            <v>ចំនួនថ្ងៃឈប់</v>
          </cell>
          <cell r="P9" t="str">
            <v>合计天数</v>
          </cell>
        </row>
        <row r="9">
          <cell r="S9" t="str">
            <v>待料天数</v>
          </cell>
          <cell r="T9" t="str">
            <v>待料工资</v>
          </cell>
          <cell r="U9" t="str">
            <v>ថ្ងៃធម្មតា</v>
          </cell>
          <cell r="V9" t="str">
            <v>ថ្ងៃឈប់</v>
          </cell>
        </row>
        <row r="9">
          <cell r="X9" t="str">
            <v>ថ្ងៃធម្មតា</v>
          </cell>
          <cell r="Y9" t="str">
            <v>ថ្ងៃឈប់</v>
          </cell>
          <cell r="Z9" t="str">
            <v>事假天数</v>
          </cell>
          <cell r="AA9" t="str">
            <v>病假天数</v>
          </cell>
          <cell r="AB9" t="str">
            <v>病假工资</v>
          </cell>
          <cell r="AC9" t="str">
            <v>年假</v>
          </cell>
          <cell r="AD9" t="str">
            <v>年假工资</v>
          </cell>
          <cell r="AE9" t="str">
            <v>产检假</v>
          </cell>
          <cell r="AF9" t="str">
            <v>产检假工资</v>
          </cell>
          <cell r="AG9" t="str">
            <v>旷工天数</v>
          </cell>
          <cell r="AH9" t="str">
            <v> 技术津贴</v>
          </cell>
          <cell r="AI9" t="str">
            <v> 技术津贴</v>
          </cell>
          <cell r="AJ9" t="str">
            <v>工作奖金</v>
          </cell>
          <cell r="AK9" t="str">
            <v>工作奖金</v>
          </cell>
          <cell r="AL9" t="str">
            <v>加班费</v>
          </cell>
          <cell r="AM9" t="str">
            <v>加班餐补</v>
          </cell>
          <cell r="AN9" t="str">
            <v>出勤奖金</v>
          </cell>
          <cell r="AO9" t="str">
            <v>交通费</v>
          </cell>
          <cell r="AP9" t="str">
            <v>餐费补贴</v>
          </cell>
          <cell r="AQ9" t="str">
            <v>薪水</v>
          </cell>
        </row>
        <row r="10">
          <cell r="J10" t="str">
            <v>配偶</v>
          </cell>
          <cell r="K10" t="str">
            <v>孩子</v>
          </cell>
        </row>
        <row r="10">
          <cell r="N10" t="str">
            <v>工作天数</v>
          </cell>
          <cell r="O10" t="str">
            <v>假期数</v>
          </cell>
        </row>
        <row r="10">
          <cell r="Q10" t="str">
            <v>天数核对</v>
          </cell>
          <cell r="R10" t="str">
            <v>上班薪资</v>
          </cell>
        </row>
        <row r="10">
          <cell r="U10" t="str">
            <v>加班小时数</v>
          </cell>
          <cell r="V10" t="str">
            <v>节假日加班小时数</v>
          </cell>
          <cell r="W10" t="str">
            <v>节假日加班费</v>
          </cell>
          <cell r="X10" t="str">
            <v>加班小时数</v>
          </cell>
          <cell r="Y10" t="str">
            <v>周日加班费</v>
          </cell>
        </row>
        <row r="11">
          <cell r="B11" t="str">
            <v>编号</v>
          </cell>
          <cell r="C11" t="str">
            <v>柬文姓名</v>
          </cell>
          <cell r="D11" t="str">
            <v>英文姓名</v>
          </cell>
          <cell r="E11" t="str">
            <v>进厂日期</v>
          </cell>
          <cell r="F11" t="str">
            <v>身份证号码</v>
          </cell>
          <cell r="G11" t="str">
            <v>出生日期</v>
          </cell>
          <cell r="H11" t="str">
            <v>性别</v>
          </cell>
          <cell r="I11" t="str">
            <v>职位</v>
          </cell>
        </row>
        <row r="13">
          <cell r="B13">
            <v>2</v>
          </cell>
          <cell r="C13">
            <v>3</v>
          </cell>
          <cell r="D13">
            <v>4</v>
          </cell>
          <cell r="E13">
            <v>5</v>
          </cell>
          <cell r="F13">
            <v>6</v>
          </cell>
          <cell r="G13">
            <v>7</v>
          </cell>
          <cell r="H13">
            <v>8</v>
          </cell>
          <cell r="I13">
            <v>9</v>
          </cell>
          <cell r="J13">
            <v>10</v>
          </cell>
          <cell r="K13">
            <v>11</v>
          </cell>
          <cell r="L13">
            <v>12</v>
          </cell>
          <cell r="M13">
            <v>13</v>
          </cell>
          <cell r="N13">
            <v>14</v>
          </cell>
          <cell r="O13">
            <v>15</v>
          </cell>
          <cell r="P13">
            <v>16</v>
          </cell>
          <cell r="Q13">
            <v>17</v>
          </cell>
          <cell r="R13">
            <v>18</v>
          </cell>
          <cell r="S13">
            <v>19</v>
          </cell>
          <cell r="T13">
            <v>20</v>
          </cell>
          <cell r="U13">
            <v>21</v>
          </cell>
          <cell r="V13">
            <v>22</v>
          </cell>
          <cell r="W13">
            <v>23</v>
          </cell>
          <cell r="X13">
            <v>24</v>
          </cell>
          <cell r="Y13">
            <v>25</v>
          </cell>
          <cell r="Z13">
            <v>26</v>
          </cell>
          <cell r="AA13">
            <v>27</v>
          </cell>
          <cell r="AB13">
            <v>28</v>
          </cell>
          <cell r="AC13">
            <v>29</v>
          </cell>
          <cell r="AD13">
            <v>30</v>
          </cell>
          <cell r="AE13">
            <v>31</v>
          </cell>
          <cell r="AF13">
            <v>32</v>
          </cell>
          <cell r="AG13">
            <v>33</v>
          </cell>
          <cell r="AH13">
            <v>34</v>
          </cell>
          <cell r="AI13">
            <v>35</v>
          </cell>
          <cell r="AJ13">
            <v>36</v>
          </cell>
          <cell r="AK13">
            <v>37</v>
          </cell>
          <cell r="AL13">
            <v>38</v>
          </cell>
          <cell r="AM13">
            <v>39</v>
          </cell>
          <cell r="AN13">
            <v>40</v>
          </cell>
          <cell r="AO13">
            <v>41</v>
          </cell>
          <cell r="AP13">
            <v>42</v>
          </cell>
          <cell r="AQ13">
            <v>43</v>
          </cell>
        </row>
        <row r="14">
          <cell r="B14">
            <v>207</v>
          </cell>
          <cell r="C14" t="str">
            <v>សាន់ សាវឿន</v>
          </cell>
          <cell r="D14" t="str">
            <v>SANN SAVOEUN</v>
          </cell>
          <cell r="E14">
            <v>43804</v>
          </cell>
          <cell r="F14" t="str">
            <v>090606907</v>
          </cell>
          <cell r="G14">
            <v>27077</v>
          </cell>
          <cell r="H14" t="str">
            <v>F</v>
          </cell>
          <cell r="I14" t="str">
            <v>清洁工</v>
          </cell>
          <cell r="J14">
            <v>0</v>
          </cell>
          <cell r="K14">
            <v>1</v>
          </cell>
          <cell r="L14">
            <v>200</v>
          </cell>
          <cell r="M14">
            <v>7.69230769230769</v>
          </cell>
          <cell r="N14">
            <v>7</v>
          </cell>
          <cell r="O14">
            <v>0</v>
          </cell>
          <cell r="P14">
            <v>7</v>
          </cell>
          <cell r="Q14">
            <v>26</v>
          </cell>
          <cell r="R14">
            <v>53.8461538461538</v>
          </cell>
          <cell r="S14">
            <v>17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7.69230769230769</v>
          </cell>
          <cell r="AE14">
            <v>0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2.6</v>
          </cell>
          <cell r="AO14">
            <v>13</v>
          </cell>
          <cell r="AP14">
            <v>3.5</v>
          </cell>
          <cell r="AQ14">
            <v>80.6384615384615</v>
          </cell>
        </row>
        <row r="15">
          <cell r="B15">
            <v>446</v>
          </cell>
          <cell r="C15" t="str">
            <v>ទេព បញ្ញា</v>
          </cell>
          <cell r="D15" t="str">
            <v>TEP PANHA</v>
          </cell>
          <cell r="E15">
            <v>44125</v>
          </cell>
          <cell r="F15" t="str">
            <v>062168033</v>
          </cell>
          <cell r="G15">
            <v>29503</v>
          </cell>
          <cell r="H15" t="str">
            <v>M</v>
          </cell>
          <cell r="I15" t="str">
            <v>人事</v>
          </cell>
          <cell r="J15">
            <v>0</v>
          </cell>
          <cell r="K15">
            <v>1</v>
          </cell>
          <cell r="L15">
            <v>200</v>
          </cell>
          <cell r="M15">
            <v>7.69230769230769</v>
          </cell>
          <cell r="N15">
            <v>25</v>
          </cell>
          <cell r="O15">
            <v>0</v>
          </cell>
          <cell r="P15">
            <v>25</v>
          </cell>
          <cell r="Q15">
            <v>26</v>
          </cell>
          <cell r="R15">
            <v>192.307692307692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7.69230769230769</v>
          </cell>
          <cell r="AE15">
            <v>0</v>
          </cell>
          <cell r="AF15">
            <v>0</v>
          </cell>
          <cell r="AG15">
            <v>0</v>
          </cell>
          <cell r="AH15">
            <v>110</v>
          </cell>
          <cell r="AI15">
            <v>105.769230769231</v>
          </cell>
          <cell r="AJ15">
            <v>30</v>
          </cell>
          <cell r="AK15">
            <v>28.8461538461538</v>
          </cell>
          <cell r="AL15">
            <v>0</v>
          </cell>
          <cell r="AM15">
            <v>0</v>
          </cell>
          <cell r="AN15">
            <v>9.6</v>
          </cell>
          <cell r="AO15">
            <v>13</v>
          </cell>
          <cell r="AP15">
            <v>12.5</v>
          </cell>
          <cell r="AQ15">
            <v>369.715384615384</v>
          </cell>
        </row>
        <row r="16">
          <cell r="B16">
            <v>538</v>
          </cell>
          <cell r="C16" t="str">
            <v>ជុំ ម៉ៅ</v>
          </cell>
          <cell r="D16" t="str">
            <v>CHUM MAO</v>
          </cell>
          <cell r="E16">
            <v>44133</v>
          </cell>
          <cell r="F16" t="str">
            <v>090782322</v>
          </cell>
          <cell r="G16">
            <v>23646</v>
          </cell>
          <cell r="H16" t="str">
            <v>F</v>
          </cell>
          <cell r="I16" t="str">
            <v>清洁工</v>
          </cell>
          <cell r="J16">
            <v>0</v>
          </cell>
          <cell r="K16">
            <v>0</v>
          </cell>
          <cell r="L16">
            <v>200</v>
          </cell>
          <cell r="M16">
            <v>7.69230769230769</v>
          </cell>
          <cell r="N16">
            <v>7</v>
          </cell>
          <cell r="O16">
            <v>0</v>
          </cell>
          <cell r="P16">
            <v>7</v>
          </cell>
          <cell r="Q16">
            <v>26</v>
          </cell>
          <cell r="R16">
            <v>53.8461538461538</v>
          </cell>
          <cell r="S16">
            <v>17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7.69230769230769</v>
          </cell>
          <cell r="AE16">
            <v>0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2.6</v>
          </cell>
          <cell r="AO16">
            <v>13</v>
          </cell>
          <cell r="AP16">
            <v>3.5</v>
          </cell>
          <cell r="AQ16">
            <v>80.6384615384615</v>
          </cell>
        </row>
        <row r="17">
          <cell r="B17" t="str">
            <v>合计：</v>
          </cell>
          <cell r="C17" t="str">
            <v>办公室</v>
          </cell>
          <cell r="D17">
            <v>3</v>
          </cell>
        </row>
        <row r="17">
          <cell r="L17">
            <v>600</v>
          </cell>
          <cell r="M17">
            <v>23.0769230769231</v>
          </cell>
          <cell r="N17">
            <v>39</v>
          </cell>
          <cell r="O17">
            <v>0</v>
          </cell>
          <cell r="P17">
            <v>39</v>
          </cell>
          <cell r="Q17">
            <v>78</v>
          </cell>
          <cell r="R17">
            <v>300</v>
          </cell>
          <cell r="S17">
            <v>34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3</v>
          </cell>
          <cell r="AD17">
            <v>23.0769230769231</v>
          </cell>
          <cell r="AE17">
            <v>0</v>
          </cell>
          <cell r="AF17">
            <v>0</v>
          </cell>
          <cell r="AG17">
            <v>2</v>
          </cell>
          <cell r="AH17">
            <v>110</v>
          </cell>
          <cell r="AI17">
            <v>105.769230769231</v>
          </cell>
          <cell r="AJ17">
            <v>30</v>
          </cell>
          <cell r="AK17">
            <v>28.8461538461538</v>
          </cell>
          <cell r="AL17">
            <v>0</v>
          </cell>
          <cell r="AM17">
            <v>0</v>
          </cell>
          <cell r="AN17">
            <v>14.8</v>
          </cell>
          <cell r="AO17">
            <v>39</v>
          </cell>
          <cell r="AP17">
            <v>19.5</v>
          </cell>
          <cell r="AQ17">
            <v>530.992307692308</v>
          </cell>
        </row>
        <row r="18">
          <cell r="B18">
            <v>445</v>
          </cell>
          <cell r="C18" t="str">
            <v>ប៉ែន ធឿន</v>
          </cell>
          <cell r="D18" t="str">
            <v>PEN THOEUN</v>
          </cell>
          <cell r="E18">
            <v>44125</v>
          </cell>
          <cell r="F18" t="str">
            <v>090719227</v>
          </cell>
          <cell r="G18">
            <v>32433</v>
          </cell>
          <cell r="H18" t="str">
            <v>M</v>
          </cell>
          <cell r="I18" t="str">
            <v>机修</v>
          </cell>
          <cell r="J18">
            <v>0</v>
          </cell>
          <cell r="K18">
            <v>2</v>
          </cell>
          <cell r="L18">
            <v>200</v>
          </cell>
          <cell r="M18">
            <v>7.69230769230769</v>
          </cell>
          <cell r="N18">
            <v>25</v>
          </cell>
          <cell r="O18">
            <v>0</v>
          </cell>
          <cell r="P18">
            <v>25</v>
          </cell>
          <cell r="Q18">
            <v>26</v>
          </cell>
          <cell r="R18">
            <v>192.307692307692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7.69230769230769</v>
          </cell>
          <cell r="AE18">
            <v>0</v>
          </cell>
          <cell r="AF18">
            <v>0</v>
          </cell>
          <cell r="AG18">
            <v>0</v>
          </cell>
          <cell r="AH18">
            <v>80</v>
          </cell>
          <cell r="AI18">
            <v>76.9230769230769</v>
          </cell>
          <cell r="AJ18">
            <v>60</v>
          </cell>
          <cell r="AK18">
            <v>57.6923076923077</v>
          </cell>
          <cell r="AL18">
            <v>0</v>
          </cell>
          <cell r="AM18">
            <v>0</v>
          </cell>
          <cell r="AN18">
            <v>9.6</v>
          </cell>
          <cell r="AO18">
            <v>13</v>
          </cell>
          <cell r="AP18">
            <v>12.5</v>
          </cell>
          <cell r="AQ18">
            <v>369.715384615384</v>
          </cell>
        </row>
        <row r="19">
          <cell r="B19">
            <v>537</v>
          </cell>
          <cell r="C19" t="str">
            <v>ប៉ែន ធួន</v>
          </cell>
          <cell r="D19" t="str">
            <v>PEN THUON</v>
          </cell>
          <cell r="E19">
            <v>44131</v>
          </cell>
          <cell r="F19" t="str">
            <v>090859650</v>
          </cell>
          <cell r="G19">
            <v>33699</v>
          </cell>
          <cell r="H19" t="str">
            <v>M</v>
          </cell>
          <cell r="I19" t="str">
            <v>机修</v>
          </cell>
          <cell r="J19">
            <v>0</v>
          </cell>
          <cell r="K19">
            <v>0</v>
          </cell>
          <cell r="L19">
            <v>200</v>
          </cell>
          <cell r="M19">
            <v>7.69230769230769</v>
          </cell>
          <cell r="N19">
            <v>22</v>
          </cell>
          <cell r="O19">
            <v>0</v>
          </cell>
          <cell r="P19">
            <v>22</v>
          </cell>
          <cell r="Q19">
            <v>26</v>
          </cell>
          <cell r="R19">
            <v>169.230769230769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7.69230769230769</v>
          </cell>
          <cell r="AE19">
            <v>0</v>
          </cell>
          <cell r="AF19">
            <v>0</v>
          </cell>
          <cell r="AG19">
            <v>3</v>
          </cell>
          <cell r="AH19">
            <v>30</v>
          </cell>
          <cell r="AI19">
            <v>25.3846153846154</v>
          </cell>
          <cell r="AJ19">
            <v>40</v>
          </cell>
          <cell r="AK19">
            <v>33.8461538461538</v>
          </cell>
          <cell r="AL19">
            <v>0</v>
          </cell>
          <cell r="AM19">
            <v>0</v>
          </cell>
          <cell r="AN19">
            <v>8.4</v>
          </cell>
          <cell r="AO19">
            <v>13</v>
          </cell>
          <cell r="AP19">
            <v>11</v>
          </cell>
          <cell r="AQ19">
            <v>268.553846153846</v>
          </cell>
        </row>
        <row r="20">
          <cell r="B20">
            <v>2185</v>
          </cell>
          <cell r="C20" t="str">
            <v>សៅ រដ្ឋា</v>
          </cell>
          <cell r="D20" t="str">
            <v>SAO RATHA</v>
          </cell>
          <cell r="E20">
            <v>44732</v>
          </cell>
          <cell r="F20" t="str">
            <v>090736876</v>
          </cell>
          <cell r="G20">
            <v>36230</v>
          </cell>
          <cell r="H20" t="str">
            <v>M</v>
          </cell>
          <cell r="I20" t="str">
            <v>机修</v>
          </cell>
          <cell r="J20">
            <v>0</v>
          </cell>
          <cell r="K20">
            <v>0</v>
          </cell>
          <cell r="L20">
            <v>300</v>
          </cell>
          <cell r="M20">
            <v>11.5384615384615</v>
          </cell>
          <cell r="N20">
            <v>25</v>
          </cell>
          <cell r="O20">
            <v>0</v>
          </cell>
          <cell r="P20">
            <v>25</v>
          </cell>
          <cell r="Q20">
            <v>26</v>
          </cell>
          <cell r="R20">
            <v>288.461538461537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11.5384615384615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9.6</v>
          </cell>
          <cell r="AO20">
            <v>13</v>
          </cell>
          <cell r="AP20">
            <v>12.5</v>
          </cell>
          <cell r="AQ20">
            <v>335.099999999999</v>
          </cell>
        </row>
        <row r="21">
          <cell r="B21" t="str">
            <v>合计：</v>
          </cell>
          <cell r="C21" t="str">
            <v>机修</v>
          </cell>
          <cell r="D21">
            <v>3</v>
          </cell>
        </row>
        <row r="21">
          <cell r="I21" t="str">
            <v>机修</v>
          </cell>
        </row>
        <row r="21">
          <cell r="L21">
            <v>700</v>
          </cell>
          <cell r="M21">
            <v>26.9230769230769</v>
          </cell>
          <cell r="N21">
            <v>72</v>
          </cell>
          <cell r="O21">
            <v>0</v>
          </cell>
          <cell r="P21">
            <v>72</v>
          </cell>
          <cell r="Q21">
            <v>78</v>
          </cell>
          <cell r="R21">
            <v>649.999999999999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3</v>
          </cell>
          <cell r="AD21">
            <v>26.9230769230769</v>
          </cell>
          <cell r="AE21">
            <v>0</v>
          </cell>
          <cell r="AF21">
            <v>0</v>
          </cell>
          <cell r="AG21">
            <v>3</v>
          </cell>
          <cell r="AH21">
            <v>110</v>
          </cell>
          <cell r="AI21">
            <v>102.307692307692</v>
          </cell>
          <cell r="AJ21">
            <v>100</v>
          </cell>
          <cell r="AK21">
            <v>91.5384615384615</v>
          </cell>
          <cell r="AL21">
            <v>0</v>
          </cell>
          <cell r="AM21">
            <v>0</v>
          </cell>
          <cell r="AN21">
            <v>27.6</v>
          </cell>
          <cell r="AO21">
            <v>39</v>
          </cell>
          <cell r="AP21">
            <v>36</v>
          </cell>
          <cell r="AQ21">
            <v>973.36923076923</v>
          </cell>
        </row>
        <row r="22">
          <cell r="B22">
            <v>285</v>
          </cell>
          <cell r="C22" t="str">
            <v>ពៅ សុផារ៉ា</v>
          </cell>
          <cell r="D22" t="str">
            <v>POV SOPHARA</v>
          </cell>
          <cell r="E22">
            <v>44109</v>
          </cell>
          <cell r="F22" t="str">
            <v>090907002</v>
          </cell>
          <cell r="G22">
            <v>34037</v>
          </cell>
          <cell r="H22" t="str">
            <v>F</v>
          </cell>
          <cell r="I22" t="str">
            <v>成型A线</v>
          </cell>
          <cell r="J22">
            <v>0</v>
          </cell>
          <cell r="K22">
            <v>2</v>
          </cell>
          <cell r="L22">
            <v>200</v>
          </cell>
          <cell r="M22">
            <v>7.69230769230769</v>
          </cell>
          <cell r="N22">
            <v>15</v>
          </cell>
          <cell r="O22">
            <v>0</v>
          </cell>
          <cell r="P22">
            <v>15</v>
          </cell>
          <cell r="Q22">
            <v>26</v>
          </cell>
          <cell r="R22">
            <v>115.384615384615</v>
          </cell>
          <cell r="S22">
            <v>10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7.69230769230769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5.7</v>
          </cell>
          <cell r="AO22">
            <v>13</v>
          </cell>
          <cell r="AP22">
            <v>7.5</v>
          </cell>
          <cell r="AQ22">
            <v>149.276923076923</v>
          </cell>
        </row>
        <row r="23">
          <cell r="B23">
            <v>286</v>
          </cell>
          <cell r="C23" t="str">
            <v>ម៉ៅ ធារី</v>
          </cell>
          <cell r="D23" t="str">
            <v>MAO THEARY</v>
          </cell>
          <cell r="E23">
            <v>44109</v>
          </cell>
          <cell r="F23" t="str">
            <v>090869136</v>
          </cell>
          <cell r="G23">
            <v>35839</v>
          </cell>
          <cell r="H23" t="str">
            <v>F</v>
          </cell>
          <cell r="I23" t="str">
            <v>成型A线</v>
          </cell>
          <cell r="J23">
            <v>1</v>
          </cell>
          <cell r="K23">
            <v>0</v>
          </cell>
          <cell r="L23">
            <v>200</v>
          </cell>
          <cell r="M23">
            <v>7.69230769230769</v>
          </cell>
          <cell r="N23">
            <v>15</v>
          </cell>
          <cell r="O23">
            <v>0</v>
          </cell>
          <cell r="P23">
            <v>15</v>
          </cell>
          <cell r="Q23">
            <v>26</v>
          </cell>
          <cell r="R23">
            <v>115.384615384615</v>
          </cell>
          <cell r="S23">
            <v>10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7.69230769230769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5.7</v>
          </cell>
          <cell r="AO23">
            <v>13</v>
          </cell>
          <cell r="AP23">
            <v>7.5</v>
          </cell>
          <cell r="AQ23">
            <v>149.276923076923</v>
          </cell>
        </row>
        <row r="24">
          <cell r="B24">
            <v>292</v>
          </cell>
          <cell r="C24" t="str">
            <v>សេក សុផល</v>
          </cell>
          <cell r="D24" t="str">
            <v>SEK SOPHAL</v>
          </cell>
          <cell r="E24">
            <v>44109</v>
          </cell>
          <cell r="F24" t="str">
            <v>090718999</v>
          </cell>
          <cell r="G24">
            <v>32771</v>
          </cell>
          <cell r="H24" t="str">
            <v>F</v>
          </cell>
          <cell r="I24" t="str">
            <v>成型A线</v>
          </cell>
          <cell r="J24">
            <v>0</v>
          </cell>
          <cell r="K24">
            <v>1</v>
          </cell>
          <cell r="L24">
            <v>200</v>
          </cell>
          <cell r="M24">
            <v>7.69230769230769</v>
          </cell>
          <cell r="N24">
            <v>15</v>
          </cell>
          <cell r="O24">
            <v>0</v>
          </cell>
          <cell r="P24">
            <v>15</v>
          </cell>
          <cell r="Q24">
            <v>26</v>
          </cell>
          <cell r="R24">
            <v>115.384615384615</v>
          </cell>
          <cell r="S24">
            <v>10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7.69230769230769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5.7</v>
          </cell>
          <cell r="AO24">
            <v>13</v>
          </cell>
          <cell r="AP24">
            <v>7.5</v>
          </cell>
          <cell r="AQ24">
            <v>149.276923076923</v>
          </cell>
        </row>
        <row r="25">
          <cell r="B25">
            <v>293</v>
          </cell>
          <cell r="C25" t="str">
            <v>ប្រាក់ ផល្លា</v>
          </cell>
          <cell r="D25" t="str">
            <v>PRAK PHROLA</v>
          </cell>
          <cell r="E25">
            <v>44109</v>
          </cell>
          <cell r="F25" t="str">
            <v>090522410</v>
          </cell>
          <cell r="G25">
            <v>34471</v>
          </cell>
          <cell r="H25" t="str">
            <v>F</v>
          </cell>
          <cell r="I25" t="str">
            <v>成型A线</v>
          </cell>
          <cell r="J25">
            <v>0</v>
          </cell>
          <cell r="K25">
            <v>2</v>
          </cell>
          <cell r="L25">
            <v>200</v>
          </cell>
          <cell r="M25">
            <v>7.69230769230769</v>
          </cell>
          <cell r="N25">
            <v>15</v>
          </cell>
          <cell r="O25">
            <v>0</v>
          </cell>
          <cell r="P25">
            <v>15</v>
          </cell>
          <cell r="Q25">
            <v>26</v>
          </cell>
          <cell r="R25">
            <v>115.384615384615</v>
          </cell>
          <cell r="S25">
            <v>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7.69230769230769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5.7</v>
          </cell>
          <cell r="AO25">
            <v>13</v>
          </cell>
          <cell r="AP25">
            <v>7.5</v>
          </cell>
          <cell r="AQ25">
            <v>149.276923076923</v>
          </cell>
        </row>
        <row r="26">
          <cell r="B26">
            <v>296</v>
          </cell>
          <cell r="C26" t="str">
            <v>សុខ ផារ៉ា</v>
          </cell>
          <cell r="D26" t="str">
            <v>SOK PHARA</v>
          </cell>
          <cell r="E26">
            <v>44109</v>
          </cell>
          <cell r="F26" t="str">
            <v>010841337</v>
          </cell>
          <cell r="G26">
            <v>35187</v>
          </cell>
          <cell r="H26" t="str">
            <v>F</v>
          </cell>
          <cell r="I26" t="str">
            <v>成型A线</v>
          </cell>
          <cell r="J26">
            <v>1</v>
          </cell>
          <cell r="K26">
            <v>3</v>
          </cell>
          <cell r="L26">
            <v>200</v>
          </cell>
          <cell r="M26">
            <v>7.69230769230769</v>
          </cell>
          <cell r="N26">
            <v>14</v>
          </cell>
          <cell r="O26">
            <v>0</v>
          </cell>
          <cell r="P26">
            <v>14</v>
          </cell>
          <cell r="Q26">
            <v>26</v>
          </cell>
          <cell r="R26">
            <v>107.692307692308</v>
          </cell>
          <cell r="S26">
            <v>10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D26">
            <v>15.3846153846154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5.3</v>
          </cell>
          <cell r="AO26">
            <v>13</v>
          </cell>
          <cell r="AP26">
            <v>7</v>
          </cell>
          <cell r="AQ26">
            <v>148.376923076923</v>
          </cell>
        </row>
        <row r="27">
          <cell r="B27">
            <v>417</v>
          </cell>
          <cell r="C27" t="str">
            <v>បឿន សាឡន</v>
          </cell>
          <cell r="D27" t="str">
            <v>BOEUN SALORN</v>
          </cell>
          <cell r="E27">
            <v>44123</v>
          </cell>
          <cell r="F27" t="str">
            <v>090608954</v>
          </cell>
          <cell r="G27">
            <v>30608</v>
          </cell>
          <cell r="H27" t="str">
            <v>F</v>
          </cell>
          <cell r="I27" t="str">
            <v>成型A线</v>
          </cell>
          <cell r="J27">
            <v>1</v>
          </cell>
          <cell r="K27">
            <v>1</v>
          </cell>
          <cell r="L27">
            <v>200</v>
          </cell>
          <cell r="M27">
            <v>7.69230769230769</v>
          </cell>
          <cell r="N27">
            <v>15</v>
          </cell>
          <cell r="O27">
            <v>0</v>
          </cell>
          <cell r="P27">
            <v>15</v>
          </cell>
          <cell r="Q27">
            <v>26</v>
          </cell>
          <cell r="R27">
            <v>115.384615384615</v>
          </cell>
          <cell r="S27">
            <v>10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7.69230769230769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5.7</v>
          </cell>
          <cell r="AO27">
            <v>13</v>
          </cell>
          <cell r="AP27">
            <v>7.5</v>
          </cell>
          <cell r="AQ27">
            <v>149.276923076923</v>
          </cell>
        </row>
        <row r="28">
          <cell r="B28">
            <v>628</v>
          </cell>
          <cell r="C28" t="str">
            <v>ចាន់ សុផៃ</v>
          </cell>
          <cell r="D28" t="str">
            <v>CHAN SOPAL</v>
          </cell>
          <cell r="E28">
            <v>44183</v>
          </cell>
          <cell r="F28" t="str">
            <v>090588331</v>
          </cell>
          <cell r="G28">
            <v>33945</v>
          </cell>
          <cell r="H28" t="str">
            <v>F</v>
          </cell>
          <cell r="I28" t="str">
            <v>成型A线</v>
          </cell>
          <cell r="J28">
            <v>0</v>
          </cell>
          <cell r="K28">
            <v>0</v>
          </cell>
          <cell r="L28">
            <v>200</v>
          </cell>
          <cell r="M28">
            <v>7.69230769230769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690</v>
          </cell>
          <cell r="C29" t="str">
            <v>ហន ភត្រ្តា</v>
          </cell>
          <cell r="D29" t="str">
            <v>HORN PHEAKTRA</v>
          </cell>
          <cell r="E29">
            <v>44200</v>
          </cell>
          <cell r="F29" t="str">
            <v>090912903</v>
          </cell>
          <cell r="G29">
            <v>37353</v>
          </cell>
          <cell r="H29" t="str">
            <v>F</v>
          </cell>
          <cell r="I29" t="str">
            <v>成型A线</v>
          </cell>
          <cell r="J29">
            <v>0</v>
          </cell>
          <cell r="K29">
            <v>0</v>
          </cell>
          <cell r="L29">
            <v>200</v>
          </cell>
          <cell r="M29">
            <v>7.69230769230769</v>
          </cell>
          <cell r="N29">
            <v>15</v>
          </cell>
          <cell r="O29">
            <v>0</v>
          </cell>
          <cell r="P29">
            <v>15</v>
          </cell>
          <cell r="Q29">
            <v>26</v>
          </cell>
          <cell r="R29">
            <v>115.384615384615</v>
          </cell>
          <cell r="S29">
            <v>10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7.69230769230769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5.7</v>
          </cell>
          <cell r="AO29">
            <v>13</v>
          </cell>
          <cell r="AP29">
            <v>7.5</v>
          </cell>
          <cell r="AQ29">
            <v>149.276923076923</v>
          </cell>
        </row>
        <row r="30">
          <cell r="B30">
            <v>381</v>
          </cell>
          <cell r="C30" t="str">
            <v>ចាប សុណា</v>
          </cell>
          <cell r="D30" t="str">
            <v>CHAP SONA</v>
          </cell>
          <cell r="E30">
            <v>44118</v>
          </cell>
          <cell r="F30" t="str">
            <v>090916170</v>
          </cell>
          <cell r="G30">
            <v>37155</v>
          </cell>
          <cell r="H30" t="str">
            <v>F</v>
          </cell>
          <cell r="I30" t="str">
            <v>成型A线</v>
          </cell>
          <cell r="J30">
            <v>0</v>
          </cell>
          <cell r="K30">
            <v>0</v>
          </cell>
          <cell r="L30">
            <v>200</v>
          </cell>
          <cell r="M30">
            <v>7.69230769230769</v>
          </cell>
          <cell r="N30">
            <v>15</v>
          </cell>
          <cell r="O30">
            <v>0</v>
          </cell>
          <cell r="P30">
            <v>15</v>
          </cell>
          <cell r="Q30">
            <v>26</v>
          </cell>
          <cell r="R30">
            <v>115.384615384615</v>
          </cell>
          <cell r="S30">
            <v>10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7.69230769230769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5.7</v>
          </cell>
          <cell r="AO30">
            <v>13</v>
          </cell>
          <cell r="AP30">
            <v>7.5</v>
          </cell>
          <cell r="AQ30">
            <v>149.276923076923</v>
          </cell>
        </row>
        <row r="31">
          <cell r="B31">
            <v>634</v>
          </cell>
          <cell r="C31" t="str">
            <v>កូប អាន់</v>
          </cell>
          <cell r="D31" t="str">
            <v>KOP ANN</v>
          </cell>
          <cell r="E31">
            <v>44184</v>
          </cell>
          <cell r="F31" t="str">
            <v>090897727</v>
          </cell>
          <cell r="G31">
            <v>36894</v>
          </cell>
          <cell r="H31" t="str">
            <v>F</v>
          </cell>
          <cell r="I31" t="str">
            <v>成型A线</v>
          </cell>
          <cell r="J31">
            <v>0</v>
          </cell>
          <cell r="K31">
            <v>0</v>
          </cell>
          <cell r="L31">
            <v>200</v>
          </cell>
          <cell r="M31">
            <v>7.69230769230769</v>
          </cell>
          <cell r="N31">
            <v>15</v>
          </cell>
          <cell r="O31">
            <v>0</v>
          </cell>
          <cell r="P31">
            <v>15</v>
          </cell>
          <cell r="Q31">
            <v>26</v>
          </cell>
          <cell r="R31">
            <v>115.384615384615</v>
          </cell>
          <cell r="S31">
            <v>10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7.69230769230769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5.7</v>
          </cell>
          <cell r="AO31">
            <v>13</v>
          </cell>
          <cell r="AP31">
            <v>7.5</v>
          </cell>
          <cell r="AQ31">
            <v>149.276923076923</v>
          </cell>
        </row>
        <row r="32">
          <cell r="B32">
            <v>632</v>
          </cell>
          <cell r="C32" t="str">
            <v>នី លីស</v>
          </cell>
          <cell r="D32" t="str">
            <v>MY LIS</v>
          </cell>
          <cell r="E32">
            <v>44184</v>
          </cell>
          <cell r="F32" t="str">
            <v>090918729</v>
          </cell>
          <cell r="G32">
            <v>37194</v>
          </cell>
          <cell r="H32" t="str">
            <v>F</v>
          </cell>
          <cell r="I32" t="str">
            <v>成型A线</v>
          </cell>
          <cell r="J32">
            <v>0</v>
          </cell>
          <cell r="K32">
            <v>0</v>
          </cell>
          <cell r="L32">
            <v>200</v>
          </cell>
          <cell r="M32">
            <v>7.69230769230769</v>
          </cell>
          <cell r="N32">
            <v>15</v>
          </cell>
          <cell r="O32">
            <v>0</v>
          </cell>
          <cell r="P32">
            <v>15</v>
          </cell>
          <cell r="Q32">
            <v>26</v>
          </cell>
          <cell r="R32">
            <v>115.384615384615</v>
          </cell>
          <cell r="S32">
            <v>10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7.69230769230769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5.7</v>
          </cell>
          <cell r="AO32">
            <v>13</v>
          </cell>
          <cell r="AP32">
            <v>7.5</v>
          </cell>
          <cell r="AQ32">
            <v>149.276923076923</v>
          </cell>
        </row>
        <row r="33">
          <cell r="B33">
            <v>657</v>
          </cell>
          <cell r="C33" t="str">
            <v>ម៉ែន សារុន</v>
          </cell>
          <cell r="D33" t="str">
            <v>MERN SARUN</v>
          </cell>
          <cell r="E33">
            <v>44187</v>
          </cell>
          <cell r="F33" t="str">
            <v>090596107</v>
          </cell>
          <cell r="G33">
            <v>28719</v>
          </cell>
          <cell r="H33" t="str">
            <v>F</v>
          </cell>
          <cell r="I33" t="str">
            <v>成型A线</v>
          </cell>
          <cell r="J33">
            <v>0</v>
          </cell>
          <cell r="K33">
            <v>0</v>
          </cell>
          <cell r="L33">
            <v>200</v>
          </cell>
          <cell r="M33">
            <v>7.69230769230769</v>
          </cell>
          <cell r="N33">
            <v>15</v>
          </cell>
          <cell r="O33">
            <v>0</v>
          </cell>
          <cell r="P33">
            <v>15</v>
          </cell>
          <cell r="Q33">
            <v>26</v>
          </cell>
          <cell r="R33">
            <v>115.384615384615</v>
          </cell>
          <cell r="S33">
            <v>10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7.69230769230769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5.7</v>
          </cell>
          <cell r="AO33">
            <v>13</v>
          </cell>
          <cell r="AP33">
            <v>7.5</v>
          </cell>
          <cell r="AQ33">
            <v>149.276923076923</v>
          </cell>
        </row>
        <row r="34">
          <cell r="B34">
            <v>938</v>
          </cell>
          <cell r="C34" t="str">
            <v>នួន ផារី</v>
          </cell>
          <cell r="D34" t="str">
            <v>NUON PHARY</v>
          </cell>
          <cell r="E34">
            <v>44328</v>
          </cell>
          <cell r="F34" t="str">
            <v>090888111</v>
          </cell>
          <cell r="G34">
            <v>35678</v>
          </cell>
          <cell r="H34" t="str">
            <v>F</v>
          </cell>
          <cell r="I34" t="str">
            <v>成型A线</v>
          </cell>
          <cell r="J34">
            <v>0</v>
          </cell>
          <cell r="K34">
            <v>0</v>
          </cell>
          <cell r="L34">
            <v>200</v>
          </cell>
          <cell r="M34">
            <v>7.69230769230769</v>
          </cell>
          <cell r="N34">
            <v>15</v>
          </cell>
          <cell r="O34">
            <v>0</v>
          </cell>
          <cell r="P34">
            <v>15</v>
          </cell>
          <cell r="Q34">
            <v>26</v>
          </cell>
          <cell r="R34">
            <v>115.384615384615</v>
          </cell>
          <cell r="S34">
            <v>10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7.69230769230769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5.7</v>
          </cell>
          <cell r="AO34">
            <v>13</v>
          </cell>
          <cell r="AP34">
            <v>7.5</v>
          </cell>
          <cell r="AQ34">
            <v>149.276923076923</v>
          </cell>
        </row>
        <row r="35">
          <cell r="B35">
            <v>1022</v>
          </cell>
          <cell r="C35" t="str">
            <v>គល់ ដារ៉ូ</v>
          </cell>
          <cell r="D35" t="str">
            <v>KUL DARO</v>
          </cell>
          <cell r="E35">
            <v>44406</v>
          </cell>
          <cell r="F35" t="str">
            <v>090668153</v>
          </cell>
          <cell r="G35">
            <v>35435</v>
          </cell>
          <cell r="H35" t="str">
            <v>M</v>
          </cell>
          <cell r="I35" t="str">
            <v>成型A线</v>
          </cell>
          <cell r="J35">
            <v>0</v>
          </cell>
          <cell r="K35">
            <v>0</v>
          </cell>
          <cell r="L35">
            <v>200</v>
          </cell>
          <cell r="M35">
            <v>7.69230769230769</v>
          </cell>
          <cell r="N35">
            <v>15</v>
          </cell>
          <cell r="O35">
            <v>0</v>
          </cell>
          <cell r="P35">
            <v>15</v>
          </cell>
          <cell r="Q35">
            <v>26</v>
          </cell>
          <cell r="R35">
            <v>115.384615384615</v>
          </cell>
          <cell r="S35">
            <v>10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7.69230769230769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5.7</v>
          </cell>
          <cell r="AO35">
            <v>13</v>
          </cell>
          <cell r="AP35">
            <v>7.5</v>
          </cell>
          <cell r="AQ35">
            <v>149.276923076923</v>
          </cell>
        </row>
        <row r="36">
          <cell r="B36">
            <v>695</v>
          </cell>
          <cell r="C36" t="str">
            <v>ស្រីហម បុប្ផា</v>
          </cell>
          <cell r="D36" t="str">
            <v>SREYHORM BOPHA</v>
          </cell>
          <cell r="E36">
            <v>44200</v>
          </cell>
          <cell r="F36" t="str">
            <v>090515842</v>
          </cell>
          <cell r="G36">
            <v>32304</v>
          </cell>
          <cell r="H36" t="str">
            <v>M</v>
          </cell>
          <cell r="I36" t="str">
            <v>成型A线</v>
          </cell>
          <cell r="J36">
            <v>0</v>
          </cell>
          <cell r="K36">
            <v>0</v>
          </cell>
          <cell r="L36">
            <v>200</v>
          </cell>
          <cell r="M36">
            <v>7.69230769230769</v>
          </cell>
          <cell r="N36">
            <v>15</v>
          </cell>
          <cell r="O36">
            <v>0</v>
          </cell>
          <cell r="P36">
            <v>15</v>
          </cell>
          <cell r="Q36">
            <v>26</v>
          </cell>
          <cell r="R36">
            <v>115.384615384615</v>
          </cell>
          <cell r="S36">
            <v>10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7.69230769230769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5.7</v>
          </cell>
          <cell r="AO36">
            <v>13</v>
          </cell>
          <cell r="AP36">
            <v>7.5</v>
          </cell>
          <cell r="AQ36">
            <v>149.276923076923</v>
          </cell>
        </row>
        <row r="37">
          <cell r="B37">
            <v>707</v>
          </cell>
          <cell r="C37" t="str">
            <v>ចាន់ ស៊ាឡេង</v>
          </cell>
          <cell r="D37" t="str">
            <v>CHAN SEAKLENG</v>
          </cell>
          <cell r="E37">
            <v>44214</v>
          </cell>
          <cell r="F37" t="str">
            <v>160543362</v>
          </cell>
          <cell r="G37">
            <v>36928</v>
          </cell>
          <cell r="H37" t="str">
            <v>F</v>
          </cell>
          <cell r="I37" t="str">
            <v>成型A线</v>
          </cell>
          <cell r="J37">
            <v>0</v>
          </cell>
          <cell r="K37">
            <v>0</v>
          </cell>
          <cell r="L37">
            <v>200</v>
          </cell>
          <cell r="M37">
            <v>7.69230769230769</v>
          </cell>
          <cell r="N37">
            <v>14</v>
          </cell>
          <cell r="O37">
            <v>0</v>
          </cell>
          <cell r="P37">
            <v>14</v>
          </cell>
          <cell r="Q37">
            <v>26</v>
          </cell>
          <cell r="R37">
            <v>107.692307692308</v>
          </cell>
          <cell r="S37">
            <v>11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7.69230769230769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5.3</v>
          </cell>
          <cell r="AO37">
            <v>13</v>
          </cell>
          <cell r="AP37">
            <v>7</v>
          </cell>
          <cell r="AQ37">
            <v>140.684615384615</v>
          </cell>
        </row>
        <row r="38">
          <cell r="B38">
            <v>708</v>
          </cell>
          <cell r="C38" t="str">
            <v>មុំ សារុន</v>
          </cell>
          <cell r="D38" t="str">
            <v>MOM SARUN</v>
          </cell>
          <cell r="E38">
            <v>44214</v>
          </cell>
          <cell r="F38" t="str">
            <v>090813479</v>
          </cell>
          <cell r="G38" t="str">
            <v>18/7/1985</v>
          </cell>
          <cell r="H38" t="str">
            <v>M</v>
          </cell>
          <cell r="I38" t="str">
            <v>成型A线</v>
          </cell>
          <cell r="J38">
            <v>0</v>
          </cell>
          <cell r="K38">
            <v>0</v>
          </cell>
          <cell r="L38">
            <v>200</v>
          </cell>
          <cell r="M38">
            <v>7.69230769230769</v>
          </cell>
          <cell r="N38">
            <v>14</v>
          </cell>
          <cell r="O38">
            <v>0</v>
          </cell>
          <cell r="P38">
            <v>14</v>
          </cell>
          <cell r="Q38">
            <v>26</v>
          </cell>
          <cell r="R38">
            <v>107.692307692308</v>
          </cell>
          <cell r="S38">
            <v>11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7.69230769230769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5.3</v>
          </cell>
          <cell r="AO38">
            <v>13</v>
          </cell>
          <cell r="AP38">
            <v>7</v>
          </cell>
          <cell r="AQ38">
            <v>140.684615384615</v>
          </cell>
        </row>
        <row r="39">
          <cell r="B39">
            <v>1471</v>
          </cell>
          <cell r="C39" t="str">
            <v>សៅ ណាវី</v>
          </cell>
          <cell r="D39" t="str">
            <v>SAO NAVY</v>
          </cell>
          <cell r="E39">
            <v>44551</v>
          </cell>
          <cell r="F39">
            <v>90675031</v>
          </cell>
          <cell r="G39">
            <v>29774</v>
          </cell>
          <cell r="H39" t="str">
            <v>F</v>
          </cell>
          <cell r="I39" t="str">
            <v>成型A线</v>
          </cell>
          <cell r="J39">
            <v>0</v>
          </cell>
          <cell r="K39">
            <v>0</v>
          </cell>
          <cell r="L39">
            <v>200</v>
          </cell>
          <cell r="M39">
            <v>7.69230769230769</v>
          </cell>
          <cell r="N39">
            <v>15</v>
          </cell>
          <cell r="O39">
            <v>0</v>
          </cell>
          <cell r="P39">
            <v>15</v>
          </cell>
          <cell r="Q39">
            <v>26</v>
          </cell>
          <cell r="R39">
            <v>115.384615384615</v>
          </cell>
          <cell r="S39">
            <v>10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7.69230769230769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5.7</v>
          </cell>
          <cell r="AO39">
            <v>13</v>
          </cell>
          <cell r="AP39">
            <v>7.5</v>
          </cell>
          <cell r="AQ39">
            <v>149.276923076923</v>
          </cell>
        </row>
        <row r="40">
          <cell r="B40">
            <v>1739</v>
          </cell>
          <cell r="C40" t="str">
            <v>កូប ស្រីណា</v>
          </cell>
          <cell r="D40" t="str">
            <v>KOP SREYNA</v>
          </cell>
          <cell r="E40">
            <v>44589</v>
          </cell>
          <cell r="F40">
            <v>90958363</v>
          </cell>
          <cell r="G40">
            <v>37531</v>
          </cell>
          <cell r="H40" t="str">
            <v>F</v>
          </cell>
          <cell r="I40" t="str">
            <v>成型A线</v>
          </cell>
          <cell r="J40">
            <v>0</v>
          </cell>
          <cell r="K40">
            <v>0</v>
          </cell>
          <cell r="L40">
            <v>200</v>
          </cell>
          <cell r="M40">
            <v>7.69230769230769</v>
          </cell>
          <cell r="N40">
            <v>15</v>
          </cell>
          <cell r="O40">
            <v>0</v>
          </cell>
          <cell r="P40">
            <v>15</v>
          </cell>
          <cell r="Q40">
            <v>26</v>
          </cell>
          <cell r="R40">
            <v>115.384615384615</v>
          </cell>
          <cell r="S40">
            <v>10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7.69230769230769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5.7</v>
          </cell>
          <cell r="AO40">
            <v>13</v>
          </cell>
          <cell r="AP40">
            <v>7.5</v>
          </cell>
          <cell r="AQ40">
            <v>149.276923076923</v>
          </cell>
        </row>
        <row r="41">
          <cell r="B41">
            <v>2217</v>
          </cell>
          <cell r="C41" t="str">
            <v>ឡុង កញ្ញា</v>
          </cell>
          <cell r="D41" t="str">
            <v>LONG KANHA</v>
          </cell>
          <cell r="E41">
            <v>44741</v>
          </cell>
          <cell r="F41" t="str">
            <v>090890189</v>
          </cell>
          <cell r="G41">
            <v>37744</v>
          </cell>
          <cell r="H41" t="str">
            <v>F</v>
          </cell>
          <cell r="I41" t="str">
            <v>成型A线</v>
          </cell>
          <cell r="J41">
            <v>0</v>
          </cell>
          <cell r="K41">
            <v>0</v>
          </cell>
          <cell r="L41">
            <v>200</v>
          </cell>
          <cell r="M41">
            <v>7.69230769230769</v>
          </cell>
          <cell r="N41">
            <v>15</v>
          </cell>
          <cell r="O41">
            <v>0</v>
          </cell>
          <cell r="P41">
            <v>15</v>
          </cell>
          <cell r="Q41">
            <v>26</v>
          </cell>
          <cell r="R41">
            <v>115.384615384615</v>
          </cell>
          <cell r="S41">
            <v>10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7.69230769230769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5.7</v>
          </cell>
          <cell r="AO41">
            <v>13</v>
          </cell>
          <cell r="AP41">
            <v>7.5</v>
          </cell>
          <cell r="AQ41">
            <v>149.276923076923</v>
          </cell>
        </row>
        <row r="42">
          <cell r="B42" t="str">
            <v>合计：</v>
          </cell>
          <cell r="C42" t="str">
            <v>成型A线</v>
          </cell>
          <cell r="D42">
            <v>20</v>
          </cell>
        </row>
        <row r="42">
          <cell r="I42" t="str">
            <v>成型A线</v>
          </cell>
        </row>
        <row r="42">
          <cell r="L42">
            <v>4000</v>
          </cell>
          <cell r="M42">
            <v>153.846153846154</v>
          </cell>
          <cell r="N42">
            <v>282</v>
          </cell>
          <cell r="O42">
            <v>0</v>
          </cell>
          <cell r="P42">
            <v>282</v>
          </cell>
          <cell r="Q42">
            <v>494</v>
          </cell>
          <cell r="R42">
            <v>2169.23076923077</v>
          </cell>
          <cell r="S42">
            <v>192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20</v>
          </cell>
          <cell r="AD42">
            <v>153.846153846154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107.1</v>
          </cell>
          <cell r="AO42">
            <v>247</v>
          </cell>
          <cell r="AP42">
            <v>141</v>
          </cell>
          <cell r="AQ42">
            <v>2818.17692307692</v>
          </cell>
        </row>
        <row r="43">
          <cell r="B43">
            <v>218</v>
          </cell>
          <cell r="C43" t="str">
            <v>ឥន សុផា</v>
          </cell>
          <cell r="D43" t="str">
            <v>EN SOPHA</v>
          </cell>
          <cell r="E43">
            <v>44081</v>
          </cell>
          <cell r="F43" t="str">
            <v>090765895</v>
          </cell>
          <cell r="G43">
            <v>34688</v>
          </cell>
          <cell r="H43" t="str">
            <v>F</v>
          </cell>
          <cell r="I43" t="str">
            <v>成型B线考勤管理员</v>
          </cell>
          <cell r="J43">
            <v>0</v>
          </cell>
          <cell r="K43">
            <v>2</v>
          </cell>
          <cell r="L43">
            <v>200</v>
          </cell>
          <cell r="M43">
            <v>7.69230769230769</v>
          </cell>
          <cell r="N43">
            <v>25</v>
          </cell>
          <cell r="O43">
            <v>0</v>
          </cell>
          <cell r="P43">
            <v>25</v>
          </cell>
          <cell r="Q43">
            <v>26</v>
          </cell>
          <cell r="R43">
            <v>192.307692307692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7.69230769230769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30</v>
          </cell>
          <cell r="AK43">
            <v>28.8461538461538</v>
          </cell>
          <cell r="AL43">
            <v>0</v>
          </cell>
          <cell r="AM43">
            <v>0</v>
          </cell>
          <cell r="AN43">
            <v>9.6</v>
          </cell>
          <cell r="AO43">
            <v>13</v>
          </cell>
          <cell r="AP43">
            <v>12.5</v>
          </cell>
          <cell r="AQ43">
            <v>263.946153846154</v>
          </cell>
        </row>
        <row r="44">
          <cell r="B44">
            <v>220</v>
          </cell>
          <cell r="C44" t="str">
            <v>ផុន ធានី</v>
          </cell>
          <cell r="D44" t="str">
            <v>PHON THEANY</v>
          </cell>
          <cell r="E44">
            <v>44081</v>
          </cell>
          <cell r="F44" t="str">
            <v>051126349</v>
          </cell>
          <cell r="G44">
            <v>34762</v>
          </cell>
          <cell r="H44" t="str">
            <v>M</v>
          </cell>
          <cell r="I44" t="str">
            <v>成型B线</v>
          </cell>
          <cell r="J44">
            <v>0</v>
          </cell>
          <cell r="K44">
            <v>1</v>
          </cell>
          <cell r="L44">
            <v>200</v>
          </cell>
          <cell r="M44">
            <v>7.69230769230769</v>
          </cell>
          <cell r="N44">
            <v>25</v>
          </cell>
          <cell r="O44">
            <v>0</v>
          </cell>
          <cell r="P44">
            <v>25</v>
          </cell>
          <cell r="Q44">
            <v>26</v>
          </cell>
          <cell r="R44">
            <v>192.307692307692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7.69230769230769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9.6</v>
          </cell>
          <cell r="AO44">
            <v>13</v>
          </cell>
          <cell r="AP44">
            <v>12.5</v>
          </cell>
          <cell r="AQ44">
            <v>235.1</v>
          </cell>
        </row>
        <row r="45">
          <cell r="B45">
            <v>223</v>
          </cell>
          <cell r="C45" t="str">
            <v>ញ៉េប គន្ធា</v>
          </cell>
          <cell r="D45" t="str">
            <v>NHEB KUNTHEA</v>
          </cell>
          <cell r="E45">
            <v>44081</v>
          </cell>
          <cell r="F45" t="str">
            <v>020956426</v>
          </cell>
          <cell r="G45">
            <v>35286</v>
          </cell>
          <cell r="H45" t="str">
            <v>F</v>
          </cell>
          <cell r="I45" t="str">
            <v>成型B线</v>
          </cell>
          <cell r="J45">
            <v>0</v>
          </cell>
          <cell r="K45">
            <v>1</v>
          </cell>
          <cell r="L45">
            <v>200</v>
          </cell>
          <cell r="M45">
            <v>7.69230769230769</v>
          </cell>
          <cell r="N45">
            <v>25</v>
          </cell>
          <cell r="O45">
            <v>0</v>
          </cell>
          <cell r="P45">
            <v>25</v>
          </cell>
          <cell r="Q45">
            <v>26</v>
          </cell>
          <cell r="R45">
            <v>192.307692307692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7.69230769230769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9.6</v>
          </cell>
          <cell r="AO45">
            <v>13</v>
          </cell>
          <cell r="AP45">
            <v>12.5</v>
          </cell>
          <cell r="AQ45">
            <v>235.1</v>
          </cell>
        </row>
        <row r="46">
          <cell r="B46">
            <v>233</v>
          </cell>
          <cell r="C46" t="str">
            <v>ជា សាម៉ាលី</v>
          </cell>
          <cell r="D46" t="str">
            <v>CHEA SAMALY</v>
          </cell>
          <cell r="E46">
            <v>44081</v>
          </cell>
          <cell r="F46" t="str">
            <v>090832933</v>
          </cell>
          <cell r="G46">
            <v>32980</v>
          </cell>
          <cell r="H46" t="str">
            <v>M</v>
          </cell>
          <cell r="I46" t="str">
            <v>成型B线</v>
          </cell>
          <cell r="J46">
            <v>0</v>
          </cell>
          <cell r="K46">
            <v>0</v>
          </cell>
          <cell r="L46">
            <v>200</v>
          </cell>
          <cell r="M46">
            <v>7.69230769230769</v>
          </cell>
          <cell r="N46">
            <v>25</v>
          </cell>
          <cell r="O46">
            <v>0</v>
          </cell>
          <cell r="P46">
            <v>25</v>
          </cell>
          <cell r="Q46">
            <v>26</v>
          </cell>
          <cell r="R46">
            <v>192.307692307692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7.69230769230769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9.6</v>
          </cell>
          <cell r="AO46">
            <v>13</v>
          </cell>
          <cell r="AP46">
            <v>12.5</v>
          </cell>
          <cell r="AQ46">
            <v>235.1</v>
          </cell>
        </row>
        <row r="47">
          <cell r="B47">
            <v>238</v>
          </cell>
          <cell r="C47" t="str">
            <v>កែវ សុជាតិ</v>
          </cell>
          <cell r="D47" t="str">
            <v>KEO SOCHEAT</v>
          </cell>
          <cell r="E47">
            <v>44081</v>
          </cell>
          <cell r="F47" t="str">
            <v>051158025</v>
          </cell>
          <cell r="G47">
            <v>36170</v>
          </cell>
          <cell r="H47" t="str">
            <v>M</v>
          </cell>
          <cell r="I47" t="str">
            <v>成型B线</v>
          </cell>
          <cell r="J47">
            <v>0</v>
          </cell>
          <cell r="K47">
            <v>1</v>
          </cell>
          <cell r="L47">
            <v>200</v>
          </cell>
          <cell r="M47">
            <v>7.69230769230769</v>
          </cell>
          <cell r="N47">
            <v>25</v>
          </cell>
          <cell r="O47">
            <v>0</v>
          </cell>
          <cell r="P47">
            <v>25</v>
          </cell>
          <cell r="Q47">
            <v>26</v>
          </cell>
          <cell r="R47">
            <v>192.307692307692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7.69230769230769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9.6</v>
          </cell>
          <cell r="AO47">
            <v>13</v>
          </cell>
          <cell r="AP47">
            <v>12.5</v>
          </cell>
          <cell r="AQ47">
            <v>235.1</v>
          </cell>
        </row>
        <row r="48">
          <cell r="B48">
            <v>270</v>
          </cell>
          <cell r="C48" t="str">
            <v>ស៊ុំ ស្រីម៉ា</v>
          </cell>
          <cell r="D48" t="str">
            <v>SUM SREYMA</v>
          </cell>
          <cell r="E48">
            <v>44103</v>
          </cell>
          <cell r="F48" t="str">
            <v>090746882</v>
          </cell>
          <cell r="G48">
            <v>31505</v>
          </cell>
          <cell r="H48" t="str">
            <v>F</v>
          </cell>
          <cell r="I48" t="str">
            <v>成型B线</v>
          </cell>
          <cell r="J48">
            <v>0</v>
          </cell>
          <cell r="K48">
            <v>5</v>
          </cell>
          <cell r="L48">
            <v>200</v>
          </cell>
          <cell r="M48">
            <v>7.69230769230769</v>
          </cell>
          <cell r="N48">
            <v>25</v>
          </cell>
          <cell r="O48">
            <v>0</v>
          </cell>
          <cell r="P48">
            <v>25</v>
          </cell>
          <cell r="Q48">
            <v>26</v>
          </cell>
          <cell r="R48">
            <v>192.307692307692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7.69230769230769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9.6</v>
          </cell>
          <cell r="AO48">
            <v>13</v>
          </cell>
          <cell r="AP48">
            <v>12.5</v>
          </cell>
          <cell r="AQ48">
            <v>235.1</v>
          </cell>
        </row>
        <row r="49">
          <cell r="B49">
            <v>271</v>
          </cell>
          <cell r="C49" t="str">
            <v>ម៉ន សាមី</v>
          </cell>
          <cell r="D49" t="str">
            <v>MON SAMY</v>
          </cell>
          <cell r="E49">
            <v>44103</v>
          </cell>
          <cell r="F49" t="str">
            <v>090480985</v>
          </cell>
          <cell r="G49">
            <v>34074</v>
          </cell>
          <cell r="H49" t="str">
            <v>F</v>
          </cell>
          <cell r="I49" t="str">
            <v>成型B线</v>
          </cell>
          <cell r="J49">
            <v>0</v>
          </cell>
          <cell r="K49">
            <v>2</v>
          </cell>
          <cell r="L49">
            <v>200</v>
          </cell>
          <cell r="M49">
            <v>7.69230769230769</v>
          </cell>
          <cell r="N49">
            <v>25</v>
          </cell>
          <cell r="O49">
            <v>0</v>
          </cell>
          <cell r="P49">
            <v>25</v>
          </cell>
          <cell r="Q49">
            <v>26</v>
          </cell>
          <cell r="R49">
            <v>192.307692307692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7.69230769230769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9.6</v>
          </cell>
          <cell r="AO49">
            <v>13</v>
          </cell>
          <cell r="AP49">
            <v>12.5</v>
          </cell>
          <cell r="AQ49">
            <v>235.1</v>
          </cell>
        </row>
        <row r="50">
          <cell r="B50">
            <v>288</v>
          </cell>
          <cell r="C50" t="str">
            <v>ឆាន់ ស្រីអូន</v>
          </cell>
          <cell r="D50" t="str">
            <v>CHHAN SREY AUN</v>
          </cell>
          <cell r="E50">
            <v>44109</v>
          </cell>
          <cell r="F50" t="str">
            <v>090888187</v>
          </cell>
          <cell r="G50">
            <v>33391</v>
          </cell>
          <cell r="H50" t="str">
            <v>F</v>
          </cell>
          <cell r="I50" t="str">
            <v>成型B线</v>
          </cell>
          <cell r="J50">
            <v>1</v>
          </cell>
          <cell r="K50">
            <v>2</v>
          </cell>
          <cell r="L50">
            <v>200</v>
          </cell>
          <cell r="M50">
            <v>7.69230769230769</v>
          </cell>
          <cell r="N50">
            <v>24</v>
          </cell>
          <cell r="O50">
            <v>0</v>
          </cell>
          <cell r="P50">
            <v>24</v>
          </cell>
          <cell r="Q50">
            <v>26</v>
          </cell>
          <cell r="R50">
            <v>184.615384615385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7.69230769230769</v>
          </cell>
          <cell r="AE50">
            <v>1</v>
          </cell>
          <cell r="AF50">
            <v>7.69230769230769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9.2</v>
          </cell>
          <cell r="AO50">
            <v>13</v>
          </cell>
          <cell r="AP50">
            <v>12</v>
          </cell>
          <cell r="AQ50">
            <v>234.2</v>
          </cell>
        </row>
        <row r="51">
          <cell r="B51">
            <v>422</v>
          </cell>
          <cell r="C51" t="str">
            <v>ដាំ គង់</v>
          </cell>
          <cell r="D51" t="str">
            <v>DAM KUNG</v>
          </cell>
          <cell r="E51">
            <v>44123</v>
          </cell>
          <cell r="F51" t="str">
            <v>090663508</v>
          </cell>
          <cell r="G51">
            <v>36557</v>
          </cell>
          <cell r="H51" t="str">
            <v>F</v>
          </cell>
          <cell r="I51" t="str">
            <v>成型B线</v>
          </cell>
          <cell r="J51">
            <v>0</v>
          </cell>
          <cell r="K51">
            <v>1</v>
          </cell>
          <cell r="L51">
            <v>200</v>
          </cell>
          <cell r="M51">
            <v>7.69230769230769</v>
          </cell>
          <cell r="N51">
            <v>25</v>
          </cell>
          <cell r="O51">
            <v>0</v>
          </cell>
          <cell r="P51">
            <v>25</v>
          </cell>
          <cell r="Q51">
            <v>26</v>
          </cell>
          <cell r="R51">
            <v>192.307692307692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7.69230769230769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9.6</v>
          </cell>
          <cell r="AO51">
            <v>13</v>
          </cell>
          <cell r="AP51">
            <v>12.5</v>
          </cell>
          <cell r="AQ51">
            <v>235.1</v>
          </cell>
        </row>
        <row r="52">
          <cell r="B52">
            <v>424</v>
          </cell>
          <cell r="C52" t="str">
            <v>ព្រុំ ចន្រ្ទា</v>
          </cell>
          <cell r="D52" t="str">
            <v>PRUM CHANTREA</v>
          </cell>
          <cell r="E52">
            <v>44123</v>
          </cell>
          <cell r="F52" t="str">
            <v>090579955</v>
          </cell>
          <cell r="G52">
            <v>32364</v>
          </cell>
          <cell r="H52" t="str">
            <v>F</v>
          </cell>
          <cell r="I52" t="str">
            <v>成型B线</v>
          </cell>
          <cell r="J52">
            <v>0</v>
          </cell>
          <cell r="K52">
            <v>2</v>
          </cell>
          <cell r="L52">
            <v>200</v>
          </cell>
          <cell r="M52">
            <v>7.69230769230769</v>
          </cell>
          <cell r="N52">
            <v>24</v>
          </cell>
          <cell r="O52">
            <v>0</v>
          </cell>
          <cell r="P52">
            <v>24</v>
          </cell>
          <cell r="Q52">
            <v>26</v>
          </cell>
          <cell r="R52">
            <v>184.615384615385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0.5</v>
          </cell>
          <cell r="AA52">
            <v>0</v>
          </cell>
          <cell r="AB52">
            <v>0</v>
          </cell>
          <cell r="AC52">
            <v>1</v>
          </cell>
          <cell r="AD52">
            <v>7.69230769230769</v>
          </cell>
          <cell r="AE52">
            <v>0</v>
          </cell>
          <cell r="AF52">
            <v>0</v>
          </cell>
          <cell r="AG52">
            <v>0.5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9.2</v>
          </cell>
          <cell r="AO52">
            <v>13</v>
          </cell>
          <cell r="AP52">
            <v>12</v>
          </cell>
          <cell r="AQ52">
            <v>226.507692307692</v>
          </cell>
        </row>
        <row r="53">
          <cell r="B53">
            <v>473</v>
          </cell>
          <cell r="C53" t="str">
            <v>យិន វន្តា</v>
          </cell>
          <cell r="D53" t="str">
            <v>YIN VANDA</v>
          </cell>
          <cell r="E53">
            <v>44131</v>
          </cell>
          <cell r="F53" t="str">
            <v>090752174</v>
          </cell>
          <cell r="G53">
            <v>32513</v>
          </cell>
          <cell r="H53" t="str">
            <v>M</v>
          </cell>
          <cell r="I53" t="str">
            <v>成型B线</v>
          </cell>
          <cell r="J53">
            <v>0</v>
          </cell>
          <cell r="K53">
            <v>2</v>
          </cell>
          <cell r="L53">
            <v>200</v>
          </cell>
          <cell r="M53">
            <v>7.69230769230769</v>
          </cell>
          <cell r="N53">
            <v>25</v>
          </cell>
          <cell r="O53">
            <v>0</v>
          </cell>
          <cell r="P53">
            <v>25</v>
          </cell>
          <cell r="Q53">
            <v>26</v>
          </cell>
          <cell r="R53">
            <v>192.307692307692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7.69230769230769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9.6</v>
          </cell>
          <cell r="AO53">
            <v>13</v>
          </cell>
          <cell r="AP53">
            <v>12.5</v>
          </cell>
          <cell r="AQ53">
            <v>235.1</v>
          </cell>
        </row>
        <row r="54">
          <cell r="B54">
            <v>661</v>
          </cell>
          <cell r="C54" t="str">
            <v>ម៉ាក់ វន្ឌី</v>
          </cell>
          <cell r="D54" t="str">
            <v>MATT VANDY</v>
          </cell>
          <cell r="E54">
            <v>44188</v>
          </cell>
          <cell r="F54" t="str">
            <v>090906014</v>
          </cell>
          <cell r="G54">
            <v>37569</v>
          </cell>
          <cell r="H54" t="str">
            <v>F</v>
          </cell>
          <cell r="I54" t="str">
            <v>成型B线</v>
          </cell>
          <cell r="J54">
            <v>0</v>
          </cell>
          <cell r="K54">
            <v>0</v>
          </cell>
          <cell r="L54">
            <v>200</v>
          </cell>
          <cell r="M54">
            <v>7.69230769230769</v>
          </cell>
          <cell r="N54">
            <v>25</v>
          </cell>
          <cell r="O54">
            <v>0</v>
          </cell>
          <cell r="P54">
            <v>25</v>
          </cell>
          <cell r="Q54">
            <v>26</v>
          </cell>
          <cell r="R54">
            <v>192.307692307692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7.69230769230769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9.6</v>
          </cell>
          <cell r="AO54">
            <v>13</v>
          </cell>
          <cell r="AP54">
            <v>12.5</v>
          </cell>
          <cell r="AQ54">
            <v>235.1</v>
          </cell>
        </row>
        <row r="55">
          <cell r="B55">
            <v>901</v>
          </cell>
          <cell r="C55" t="str">
            <v> ឃួន ជាតិ</v>
          </cell>
          <cell r="D55" t="str">
            <v>KHOUN CHEAT</v>
          </cell>
          <cell r="E55">
            <v>44321</v>
          </cell>
          <cell r="F55" t="str">
            <v>051344448</v>
          </cell>
          <cell r="G55">
            <v>34492</v>
          </cell>
          <cell r="H55" t="str">
            <v>M</v>
          </cell>
          <cell r="I55" t="str">
            <v>成型B线</v>
          </cell>
          <cell r="J55">
            <v>0</v>
          </cell>
          <cell r="K55">
            <v>0</v>
          </cell>
          <cell r="L55">
            <v>200</v>
          </cell>
          <cell r="M55">
            <v>7.69230769230769</v>
          </cell>
          <cell r="N55">
            <v>25</v>
          </cell>
          <cell r="O55">
            <v>0</v>
          </cell>
          <cell r="P55">
            <v>25</v>
          </cell>
          <cell r="Q55">
            <v>26</v>
          </cell>
          <cell r="R55">
            <v>192.307692307692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7.69230769230769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9.6</v>
          </cell>
          <cell r="AO55">
            <v>13</v>
          </cell>
          <cell r="AP55">
            <v>12.5</v>
          </cell>
          <cell r="AQ55">
            <v>235.1</v>
          </cell>
        </row>
        <row r="56">
          <cell r="B56">
            <v>987</v>
          </cell>
          <cell r="C56" t="str">
            <v>នៅ រដ្ឋា</v>
          </cell>
          <cell r="D56" t="str">
            <v>NOV RATHA</v>
          </cell>
          <cell r="E56">
            <v>44398</v>
          </cell>
          <cell r="F56" t="str">
            <v>090748361</v>
          </cell>
          <cell r="G56">
            <v>29501</v>
          </cell>
          <cell r="H56" t="str">
            <v>F</v>
          </cell>
          <cell r="I56" t="str">
            <v>成型B线</v>
          </cell>
          <cell r="J56">
            <v>0</v>
          </cell>
          <cell r="K56">
            <v>0</v>
          </cell>
          <cell r="L56">
            <v>200</v>
          </cell>
          <cell r="M56">
            <v>7.69230769230769</v>
          </cell>
          <cell r="N56">
            <v>25</v>
          </cell>
          <cell r="O56">
            <v>0</v>
          </cell>
          <cell r="P56">
            <v>25</v>
          </cell>
          <cell r="Q56">
            <v>26</v>
          </cell>
          <cell r="R56">
            <v>192.307692307692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7.69230769230769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9.6</v>
          </cell>
          <cell r="AO56">
            <v>13</v>
          </cell>
          <cell r="AP56">
            <v>12.5</v>
          </cell>
          <cell r="AQ56">
            <v>235.1</v>
          </cell>
        </row>
        <row r="57">
          <cell r="B57">
            <v>1337</v>
          </cell>
          <cell r="C57" t="str">
            <v>ផា ភាព</v>
          </cell>
          <cell r="D57" t="str">
            <v>PHA PHEAP</v>
          </cell>
          <cell r="E57">
            <v>44503</v>
          </cell>
          <cell r="F57">
            <v>90650298</v>
          </cell>
          <cell r="G57">
            <v>29068</v>
          </cell>
          <cell r="H57" t="str">
            <v>M</v>
          </cell>
          <cell r="I57" t="str">
            <v>成型B线</v>
          </cell>
          <cell r="J57">
            <v>0</v>
          </cell>
          <cell r="K57">
            <v>0</v>
          </cell>
          <cell r="L57">
            <v>200</v>
          </cell>
          <cell r="M57">
            <v>7.69230769230769</v>
          </cell>
          <cell r="N57">
            <v>25</v>
          </cell>
          <cell r="O57">
            <v>0</v>
          </cell>
          <cell r="P57">
            <v>25</v>
          </cell>
          <cell r="Q57">
            <v>26</v>
          </cell>
          <cell r="R57">
            <v>192.307692307692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7.69230769230769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9.6</v>
          </cell>
          <cell r="AO57">
            <v>13</v>
          </cell>
          <cell r="AP57">
            <v>12.5</v>
          </cell>
          <cell r="AQ57">
            <v>235.1</v>
          </cell>
        </row>
        <row r="58">
          <cell r="B58">
            <v>1474</v>
          </cell>
          <cell r="C58" t="str">
            <v>កែវ សំណាង</v>
          </cell>
          <cell r="D58" t="str">
            <v>KEO SAMNANG</v>
          </cell>
          <cell r="E58">
            <v>44552</v>
          </cell>
          <cell r="F58">
            <v>90954046</v>
          </cell>
          <cell r="G58">
            <v>37633</v>
          </cell>
          <cell r="H58" t="str">
            <v>F</v>
          </cell>
          <cell r="I58" t="str">
            <v>成型B线</v>
          </cell>
          <cell r="J58">
            <v>0</v>
          </cell>
          <cell r="K58">
            <v>0</v>
          </cell>
          <cell r="L58">
            <v>200</v>
          </cell>
          <cell r="M58">
            <v>7.69230769230769</v>
          </cell>
          <cell r="N58">
            <v>24</v>
          </cell>
          <cell r="O58">
            <v>0</v>
          </cell>
          <cell r="P58">
            <v>24</v>
          </cell>
          <cell r="Q58">
            <v>26</v>
          </cell>
          <cell r="R58">
            <v>184.615384615385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7.69230769230769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9.2</v>
          </cell>
          <cell r="AO58">
            <v>13</v>
          </cell>
          <cell r="AP58">
            <v>12</v>
          </cell>
          <cell r="AQ58">
            <v>226.507692307692</v>
          </cell>
        </row>
        <row r="59">
          <cell r="B59">
            <v>1431</v>
          </cell>
          <cell r="C59" t="str">
            <v>ជិក ស្រីវិ</v>
          </cell>
          <cell r="D59" t="str">
            <v>CHEK SREYVI</v>
          </cell>
          <cell r="E59">
            <v>44551</v>
          </cell>
          <cell r="F59">
            <v>90956203</v>
          </cell>
          <cell r="G59">
            <v>37826</v>
          </cell>
          <cell r="H59" t="str">
            <v>F</v>
          </cell>
          <cell r="I59" t="str">
            <v>成型B线</v>
          </cell>
          <cell r="J59">
            <v>0</v>
          </cell>
          <cell r="K59">
            <v>0</v>
          </cell>
          <cell r="L59">
            <v>200</v>
          </cell>
          <cell r="M59">
            <v>7.69230769230769</v>
          </cell>
          <cell r="N59">
            <v>25</v>
          </cell>
          <cell r="O59">
            <v>0</v>
          </cell>
          <cell r="P59">
            <v>25</v>
          </cell>
          <cell r="Q59">
            <v>26</v>
          </cell>
          <cell r="R59">
            <v>192.307692307692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7.69230769230769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9.6</v>
          </cell>
          <cell r="AO59">
            <v>13</v>
          </cell>
          <cell r="AP59">
            <v>12.5</v>
          </cell>
          <cell r="AQ59">
            <v>235.1</v>
          </cell>
        </row>
        <row r="60">
          <cell r="B60">
            <v>1621</v>
          </cell>
          <cell r="C60" t="str">
            <v>ឥន សម្ភស្ស</v>
          </cell>
          <cell r="D60" t="str">
            <v>EN SAMPHORS</v>
          </cell>
          <cell r="E60">
            <v>44579</v>
          </cell>
          <cell r="F60">
            <v>90765855</v>
          </cell>
          <cell r="G60">
            <v>33592</v>
          </cell>
          <cell r="H60" t="str">
            <v>F</v>
          </cell>
          <cell r="I60" t="str">
            <v>成型B线</v>
          </cell>
          <cell r="J60">
            <v>0</v>
          </cell>
          <cell r="K60">
            <v>0</v>
          </cell>
          <cell r="L60">
            <v>200</v>
          </cell>
          <cell r="M60">
            <v>7.69230769230769</v>
          </cell>
          <cell r="N60">
            <v>25</v>
          </cell>
          <cell r="O60">
            <v>0</v>
          </cell>
          <cell r="P60">
            <v>25</v>
          </cell>
          <cell r="Q60">
            <v>26</v>
          </cell>
          <cell r="R60">
            <v>192.307692307692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7.69230769230769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9.6</v>
          </cell>
          <cell r="AO60">
            <v>13</v>
          </cell>
          <cell r="AP60">
            <v>12.5</v>
          </cell>
          <cell r="AQ60">
            <v>235.1</v>
          </cell>
        </row>
        <row r="61">
          <cell r="B61">
            <v>1910</v>
          </cell>
          <cell r="C61" t="str">
            <v>រ៉ន រុងយ៉ា</v>
          </cell>
          <cell r="D61" t="str">
            <v>RON RONGYA</v>
          </cell>
          <cell r="E61">
            <v>44624</v>
          </cell>
          <cell r="F61">
            <v>90959820</v>
          </cell>
          <cell r="G61">
            <v>38001</v>
          </cell>
          <cell r="H61" t="str">
            <v>F</v>
          </cell>
          <cell r="I61" t="str">
            <v>成型B线</v>
          </cell>
          <cell r="J61">
            <v>0</v>
          </cell>
          <cell r="K61">
            <v>0</v>
          </cell>
          <cell r="L61">
            <v>200</v>
          </cell>
          <cell r="M61">
            <v>7.69230769230769</v>
          </cell>
          <cell r="N61">
            <v>25</v>
          </cell>
          <cell r="O61">
            <v>0</v>
          </cell>
          <cell r="P61">
            <v>25</v>
          </cell>
          <cell r="Q61">
            <v>26</v>
          </cell>
          <cell r="R61">
            <v>192.307692307692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7.69230769230769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9.6</v>
          </cell>
          <cell r="AO61">
            <v>13</v>
          </cell>
          <cell r="AP61">
            <v>12.5</v>
          </cell>
          <cell r="AQ61">
            <v>235.1</v>
          </cell>
        </row>
        <row r="62">
          <cell r="B62">
            <v>1911</v>
          </cell>
          <cell r="C62" t="str">
            <v>លី ម៉ាលីស</v>
          </cell>
          <cell r="D62" t="str">
            <v>LY MALIS</v>
          </cell>
          <cell r="E62">
            <v>44624</v>
          </cell>
          <cell r="F62">
            <v>90944344</v>
          </cell>
          <cell r="G62">
            <v>37651</v>
          </cell>
          <cell r="H62" t="str">
            <v>F</v>
          </cell>
          <cell r="I62" t="str">
            <v>成型B线</v>
          </cell>
          <cell r="J62">
            <v>0</v>
          </cell>
          <cell r="K62">
            <v>0</v>
          </cell>
          <cell r="L62">
            <v>200</v>
          </cell>
          <cell r="M62">
            <v>7.69230769230769</v>
          </cell>
          <cell r="N62">
            <v>24</v>
          </cell>
          <cell r="O62">
            <v>0</v>
          </cell>
          <cell r="P62">
            <v>24</v>
          </cell>
          <cell r="Q62">
            <v>26</v>
          </cell>
          <cell r="R62">
            <v>184.615384615385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7.69230769230769</v>
          </cell>
          <cell r="AE62">
            <v>0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9.2</v>
          </cell>
          <cell r="AO62">
            <v>13</v>
          </cell>
          <cell r="AP62">
            <v>12</v>
          </cell>
          <cell r="AQ62">
            <v>226.507692307692</v>
          </cell>
        </row>
        <row r="63">
          <cell r="B63">
            <v>1926</v>
          </cell>
          <cell r="C63" t="str">
            <v>នូ ផល្លា</v>
          </cell>
          <cell r="D63" t="str">
            <v>NOU PHALLA</v>
          </cell>
          <cell r="E63">
            <v>44625</v>
          </cell>
          <cell r="F63">
            <v>90921096</v>
          </cell>
          <cell r="G63">
            <v>38118</v>
          </cell>
          <cell r="H63" t="str">
            <v>F</v>
          </cell>
          <cell r="I63" t="str">
            <v>成型B线</v>
          </cell>
          <cell r="J63">
            <v>0</v>
          </cell>
          <cell r="K63">
            <v>0</v>
          </cell>
          <cell r="L63">
            <v>200</v>
          </cell>
          <cell r="M63">
            <v>7.69230769230769</v>
          </cell>
          <cell r="N63">
            <v>25</v>
          </cell>
          <cell r="O63">
            <v>0</v>
          </cell>
          <cell r="P63">
            <v>25</v>
          </cell>
          <cell r="Q63">
            <v>26</v>
          </cell>
          <cell r="R63">
            <v>192.307692307692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7.69230769230769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9.6</v>
          </cell>
          <cell r="AO63">
            <v>13</v>
          </cell>
          <cell r="AP63">
            <v>12.5</v>
          </cell>
          <cell r="AQ63">
            <v>235.1</v>
          </cell>
        </row>
        <row r="64">
          <cell r="B64">
            <v>1946</v>
          </cell>
          <cell r="C64" t="str">
            <v>ស សុផា</v>
          </cell>
          <cell r="D64" t="str">
            <v>SOR SOPHA</v>
          </cell>
          <cell r="E64">
            <v>44629</v>
          </cell>
          <cell r="F64">
            <v>90951545</v>
          </cell>
          <cell r="G64">
            <v>37676</v>
          </cell>
          <cell r="H64" t="str">
            <v>M</v>
          </cell>
          <cell r="I64" t="str">
            <v>成型B线</v>
          </cell>
          <cell r="J64">
            <v>0</v>
          </cell>
          <cell r="K64">
            <v>0</v>
          </cell>
          <cell r="L64">
            <v>200</v>
          </cell>
          <cell r="M64">
            <v>7.69230769230769</v>
          </cell>
          <cell r="N64">
            <v>25</v>
          </cell>
          <cell r="O64">
            <v>0</v>
          </cell>
          <cell r="P64">
            <v>25</v>
          </cell>
          <cell r="Q64">
            <v>26</v>
          </cell>
          <cell r="R64">
            <v>192.307692307692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7.69230769230769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9.6</v>
          </cell>
          <cell r="AO64">
            <v>13</v>
          </cell>
          <cell r="AP64">
            <v>12.5</v>
          </cell>
          <cell r="AQ64">
            <v>235.1</v>
          </cell>
        </row>
        <row r="65">
          <cell r="B65">
            <v>1958</v>
          </cell>
          <cell r="C65" t="str">
            <v>ពេជ សាអែម</v>
          </cell>
          <cell r="D65" t="str">
            <v>PICH SAEM</v>
          </cell>
          <cell r="E65">
            <v>44630</v>
          </cell>
          <cell r="F65">
            <v>90602025</v>
          </cell>
          <cell r="G65">
            <v>34717</v>
          </cell>
          <cell r="H65" t="str">
            <v>F</v>
          </cell>
          <cell r="I65" t="str">
            <v>成型B线</v>
          </cell>
          <cell r="J65">
            <v>0</v>
          </cell>
          <cell r="K65">
            <v>0</v>
          </cell>
          <cell r="L65">
            <v>200</v>
          </cell>
          <cell r="M65">
            <v>7.69230769230769</v>
          </cell>
          <cell r="N65">
            <v>24</v>
          </cell>
          <cell r="O65">
            <v>0</v>
          </cell>
          <cell r="P65">
            <v>24</v>
          </cell>
          <cell r="Q65">
            <v>26</v>
          </cell>
          <cell r="R65">
            <v>184.615384615385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2</v>
          </cell>
          <cell r="AD65">
            <v>15.3846153846154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9.2</v>
          </cell>
          <cell r="AO65">
            <v>13</v>
          </cell>
          <cell r="AP65">
            <v>12</v>
          </cell>
          <cell r="AQ65">
            <v>234.2</v>
          </cell>
        </row>
        <row r="66">
          <cell r="B66">
            <v>1041</v>
          </cell>
          <cell r="C66" t="str">
            <v>ភឿន សាបាន</v>
          </cell>
          <cell r="D66" t="str">
            <v>PHOEUNG SABAN</v>
          </cell>
          <cell r="E66">
            <v>44412</v>
          </cell>
          <cell r="F66" t="str">
            <v>090573317</v>
          </cell>
          <cell r="G66">
            <v>28899</v>
          </cell>
          <cell r="H66" t="str">
            <v>F</v>
          </cell>
          <cell r="I66" t="str">
            <v>成型B线</v>
          </cell>
          <cell r="J66">
            <v>0</v>
          </cell>
          <cell r="K66">
            <v>0</v>
          </cell>
          <cell r="L66">
            <v>200</v>
          </cell>
          <cell r="M66">
            <v>7.69230769230769</v>
          </cell>
          <cell r="N66">
            <v>25</v>
          </cell>
          <cell r="O66">
            <v>0</v>
          </cell>
          <cell r="P66">
            <v>25</v>
          </cell>
          <cell r="Q66">
            <v>26</v>
          </cell>
          <cell r="R66">
            <v>192.307692307692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7.69230769230769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9.6</v>
          </cell>
          <cell r="AO66">
            <v>13</v>
          </cell>
          <cell r="AP66">
            <v>12.5</v>
          </cell>
          <cell r="AQ66">
            <v>235.1</v>
          </cell>
        </row>
        <row r="67">
          <cell r="B67" t="str">
            <v>合计：</v>
          </cell>
          <cell r="C67" t="str">
            <v>成型B线</v>
          </cell>
          <cell r="D67">
            <v>24</v>
          </cell>
        </row>
        <row r="67">
          <cell r="I67" t="str">
            <v>成型B线</v>
          </cell>
        </row>
        <row r="67">
          <cell r="L67">
            <v>4800</v>
          </cell>
          <cell r="M67">
            <v>184.615384615385</v>
          </cell>
          <cell r="N67">
            <v>595</v>
          </cell>
          <cell r="O67">
            <v>0</v>
          </cell>
          <cell r="P67">
            <v>595</v>
          </cell>
          <cell r="Q67">
            <v>624</v>
          </cell>
          <cell r="R67">
            <v>4576.92307692308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0.5</v>
          </cell>
          <cell r="AA67">
            <v>0</v>
          </cell>
          <cell r="AB67">
            <v>0</v>
          </cell>
          <cell r="AC67">
            <v>25</v>
          </cell>
          <cell r="AD67">
            <v>192.307692307692</v>
          </cell>
          <cell r="AE67">
            <v>1</v>
          </cell>
          <cell r="AF67">
            <v>7.69230769230769</v>
          </cell>
          <cell r="AG67">
            <v>2.5</v>
          </cell>
          <cell r="AH67">
            <v>0</v>
          </cell>
          <cell r="AI67">
            <v>0</v>
          </cell>
          <cell r="AJ67">
            <v>30</v>
          </cell>
          <cell r="AK67">
            <v>28.8461538461538</v>
          </cell>
          <cell r="AL67">
            <v>0</v>
          </cell>
          <cell r="AM67">
            <v>0</v>
          </cell>
          <cell r="AN67">
            <v>228.4</v>
          </cell>
          <cell r="AO67">
            <v>312</v>
          </cell>
          <cell r="AP67">
            <v>297.5</v>
          </cell>
          <cell r="AQ67">
            <v>5643.66923076923</v>
          </cell>
        </row>
        <row r="68">
          <cell r="B68">
            <v>533</v>
          </cell>
          <cell r="C68" t="str">
            <v>ថាន រដ្ឋា</v>
          </cell>
          <cell r="D68" t="str">
            <v>THAN ROTHA</v>
          </cell>
          <cell r="E68">
            <v>44130</v>
          </cell>
          <cell r="F68" t="str">
            <v>090551264</v>
          </cell>
          <cell r="G68">
            <v>33394</v>
          </cell>
          <cell r="H68" t="str">
            <v>F</v>
          </cell>
          <cell r="I68" t="str">
            <v>成型C线</v>
          </cell>
          <cell r="J68">
            <v>1</v>
          </cell>
          <cell r="K68">
            <v>1</v>
          </cell>
          <cell r="L68">
            <v>200</v>
          </cell>
          <cell r="M68">
            <v>7.69230769230769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535</v>
          </cell>
          <cell r="C69" t="str">
            <v>ភឿក សារុំ</v>
          </cell>
          <cell r="D69" t="str">
            <v>PHOEUK SAROM</v>
          </cell>
          <cell r="E69">
            <v>44130</v>
          </cell>
          <cell r="F69" t="str">
            <v>090821867</v>
          </cell>
          <cell r="G69">
            <v>31169</v>
          </cell>
          <cell r="H69" t="str">
            <v>F</v>
          </cell>
          <cell r="I69" t="str">
            <v>成型C线</v>
          </cell>
          <cell r="J69">
            <v>1</v>
          </cell>
          <cell r="K69">
            <v>2</v>
          </cell>
          <cell r="L69">
            <v>200</v>
          </cell>
          <cell r="M69">
            <v>7.69230769230769</v>
          </cell>
          <cell r="N69">
            <v>15</v>
          </cell>
          <cell r="O69">
            <v>0</v>
          </cell>
          <cell r="P69">
            <v>15</v>
          </cell>
          <cell r="Q69">
            <v>26</v>
          </cell>
          <cell r="R69">
            <v>115.384615384615</v>
          </cell>
          <cell r="S69">
            <v>10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7.69230769230769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5.7</v>
          </cell>
          <cell r="AO69">
            <v>13</v>
          </cell>
          <cell r="AP69">
            <v>7.5</v>
          </cell>
          <cell r="AQ69">
            <v>149.276923076923</v>
          </cell>
        </row>
        <row r="70">
          <cell r="B70">
            <v>689</v>
          </cell>
          <cell r="C70" t="str">
            <v>យឹម ស៊ីថា</v>
          </cell>
          <cell r="D70" t="str">
            <v>YIM SITHA</v>
          </cell>
          <cell r="E70">
            <v>44200</v>
          </cell>
          <cell r="F70" t="str">
            <v>090589595</v>
          </cell>
          <cell r="G70">
            <v>28524</v>
          </cell>
          <cell r="H70" t="str">
            <v>F</v>
          </cell>
          <cell r="I70" t="str">
            <v>成型C线</v>
          </cell>
          <cell r="J70">
            <v>0</v>
          </cell>
          <cell r="K70">
            <v>0</v>
          </cell>
          <cell r="L70">
            <v>200</v>
          </cell>
          <cell r="M70">
            <v>7.69230769230769</v>
          </cell>
          <cell r="N70">
            <v>14</v>
          </cell>
          <cell r="O70">
            <v>0</v>
          </cell>
          <cell r="P70">
            <v>14</v>
          </cell>
          <cell r="Q70">
            <v>26</v>
          </cell>
          <cell r="R70">
            <v>107.692307692308</v>
          </cell>
          <cell r="S70">
            <v>10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7.69230769230769</v>
          </cell>
          <cell r="AC70">
            <v>1</v>
          </cell>
          <cell r="AD70">
            <v>7.69230769230769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5.3</v>
          </cell>
          <cell r="AO70">
            <v>13</v>
          </cell>
          <cell r="AP70">
            <v>7</v>
          </cell>
          <cell r="AQ70">
            <v>148.376923076923</v>
          </cell>
        </row>
        <row r="71">
          <cell r="B71">
            <v>701</v>
          </cell>
          <cell r="C71" t="str">
            <v>ឡេង សុខា</v>
          </cell>
          <cell r="D71" t="str">
            <v>LONG SOKHA</v>
          </cell>
          <cell r="E71">
            <v>44200</v>
          </cell>
          <cell r="F71" t="str">
            <v>090727715</v>
          </cell>
          <cell r="G71">
            <v>29258</v>
          </cell>
          <cell r="H71" t="str">
            <v>M</v>
          </cell>
          <cell r="I71" t="str">
            <v>成型C线</v>
          </cell>
          <cell r="J71">
            <v>0</v>
          </cell>
          <cell r="K71">
            <v>0</v>
          </cell>
          <cell r="L71">
            <v>200</v>
          </cell>
          <cell r="M71">
            <v>7.69230769230769</v>
          </cell>
          <cell r="N71">
            <v>15</v>
          </cell>
          <cell r="O71">
            <v>0</v>
          </cell>
          <cell r="P71">
            <v>15</v>
          </cell>
          <cell r="Q71">
            <v>26</v>
          </cell>
          <cell r="R71">
            <v>115.384615384615</v>
          </cell>
          <cell r="S71">
            <v>10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7.69230769230769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5.7</v>
          </cell>
          <cell r="AO71">
            <v>13</v>
          </cell>
          <cell r="AP71">
            <v>7.5</v>
          </cell>
          <cell r="AQ71">
            <v>149.276923076923</v>
          </cell>
        </row>
        <row r="72">
          <cell r="B72">
            <v>686</v>
          </cell>
          <cell r="C72" t="str">
            <v>ឆាន ទីមឡែន</v>
          </cell>
          <cell r="D72" t="str">
            <v>CHHAN TOEMLEN</v>
          </cell>
          <cell r="E72">
            <v>44200</v>
          </cell>
          <cell r="F72" t="str">
            <v>090920282</v>
          </cell>
          <cell r="G72">
            <v>37259</v>
          </cell>
          <cell r="H72" t="str">
            <v>F</v>
          </cell>
          <cell r="I72" t="str">
            <v>成型C线</v>
          </cell>
          <cell r="J72">
            <v>0</v>
          </cell>
          <cell r="K72">
            <v>0</v>
          </cell>
          <cell r="L72">
            <v>200</v>
          </cell>
          <cell r="M72">
            <v>7.69230769230769</v>
          </cell>
          <cell r="N72">
            <v>15</v>
          </cell>
          <cell r="O72">
            <v>0</v>
          </cell>
          <cell r="P72">
            <v>15</v>
          </cell>
          <cell r="Q72">
            <v>26</v>
          </cell>
          <cell r="R72">
            <v>115.384615384615</v>
          </cell>
          <cell r="S72">
            <v>10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7.69230769230769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5.7</v>
          </cell>
          <cell r="AO72">
            <v>13</v>
          </cell>
          <cell r="AP72">
            <v>7.5</v>
          </cell>
          <cell r="AQ72">
            <v>149.276923076923</v>
          </cell>
        </row>
        <row r="73">
          <cell r="B73">
            <v>741</v>
          </cell>
          <cell r="C73" t="str">
            <v>លី លីមសឿង</v>
          </cell>
          <cell r="D73" t="str">
            <v>LY LEUMSOEUG</v>
          </cell>
          <cell r="E73">
            <v>44228</v>
          </cell>
          <cell r="F73" t="str">
            <v>090483069</v>
          </cell>
          <cell r="G73">
            <v>33253</v>
          </cell>
          <cell r="H73" t="str">
            <v>M</v>
          </cell>
          <cell r="I73" t="str">
            <v>成型拌胶房</v>
          </cell>
          <cell r="J73">
            <v>0</v>
          </cell>
          <cell r="K73">
            <v>0</v>
          </cell>
          <cell r="L73">
            <v>200</v>
          </cell>
          <cell r="M73">
            <v>7.69230769230769</v>
          </cell>
          <cell r="N73">
            <v>11</v>
          </cell>
          <cell r="O73">
            <v>0</v>
          </cell>
          <cell r="P73">
            <v>11</v>
          </cell>
          <cell r="Q73">
            <v>26</v>
          </cell>
          <cell r="R73">
            <v>84.6153846153846</v>
          </cell>
          <cell r="S73">
            <v>10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5</v>
          </cell>
          <cell r="AD73">
            <v>38.4615384615385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30</v>
          </cell>
          <cell r="AK73">
            <v>12.6923076923077</v>
          </cell>
          <cell r="AL73">
            <v>0</v>
          </cell>
          <cell r="AM73">
            <v>0</v>
          </cell>
          <cell r="AN73">
            <v>4.2</v>
          </cell>
          <cell r="AO73">
            <v>13</v>
          </cell>
          <cell r="AP73">
            <v>5.5</v>
          </cell>
          <cell r="AQ73">
            <v>158.469230769231</v>
          </cell>
        </row>
        <row r="74">
          <cell r="B74">
            <v>739</v>
          </cell>
          <cell r="C74" t="str">
            <v>ល្វៃ ស្រីនី</v>
          </cell>
          <cell r="D74" t="str">
            <v>LVEY SREYNY</v>
          </cell>
          <cell r="E74">
            <v>44221</v>
          </cell>
          <cell r="F74" t="str">
            <v>090934836</v>
          </cell>
          <cell r="G74">
            <v>37486</v>
          </cell>
          <cell r="H74" t="str">
            <v>F</v>
          </cell>
          <cell r="I74" t="str">
            <v>成型C线</v>
          </cell>
          <cell r="J74">
            <v>0</v>
          </cell>
          <cell r="K74">
            <v>0</v>
          </cell>
          <cell r="L74">
            <v>200</v>
          </cell>
          <cell r="M74">
            <v>7.69230769230769</v>
          </cell>
          <cell r="N74">
            <v>15</v>
          </cell>
          <cell r="O74">
            <v>0</v>
          </cell>
          <cell r="P74">
            <v>15</v>
          </cell>
          <cell r="Q74">
            <v>26</v>
          </cell>
          <cell r="R74">
            <v>115.384615384615</v>
          </cell>
          <cell r="S74">
            <v>10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7.69230769230769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5.7</v>
          </cell>
          <cell r="AO74">
            <v>13</v>
          </cell>
          <cell r="AP74">
            <v>7.5</v>
          </cell>
          <cell r="AQ74">
            <v>149.276923076923</v>
          </cell>
        </row>
        <row r="75">
          <cell r="B75">
            <v>908</v>
          </cell>
          <cell r="C75" t="str">
            <v> ស៊ុំ ស៊ីណា</v>
          </cell>
          <cell r="D75" t="str">
            <v>SUM SINA</v>
          </cell>
          <cell r="E75">
            <v>44321</v>
          </cell>
          <cell r="F75" t="str">
            <v>090659651</v>
          </cell>
          <cell r="G75">
            <v>30351</v>
          </cell>
          <cell r="H75" t="str">
            <v>F</v>
          </cell>
          <cell r="I75" t="str">
            <v>成型C线</v>
          </cell>
          <cell r="J75">
            <v>0</v>
          </cell>
          <cell r="K75">
            <v>0</v>
          </cell>
          <cell r="L75">
            <v>200</v>
          </cell>
          <cell r="M75">
            <v>7.69230769230769</v>
          </cell>
          <cell r="N75">
            <v>15</v>
          </cell>
          <cell r="O75">
            <v>0</v>
          </cell>
          <cell r="P75">
            <v>15</v>
          </cell>
          <cell r="Q75">
            <v>26</v>
          </cell>
          <cell r="R75">
            <v>115.384615384615</v>
          </cell>
          <cell r="S75">
            <v>10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7.69230769230769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5.7</v>
          </cell>
          <cell r="AO75">
            <v>13</v>
          </cell>
          <cell r="AP75">
            <v>7.5</v>
          </cell>
          <cell r="AQ75">
            <v>149.276923076923</v>
          </cell>
        </row>
        <row r="76">
          <cell r="B76">
            <v>1058</v>
          </cell>
          <cell r="C76" t="str">
            <v>នី ស៊ីយ៉ា</v>
          </cell>
          <cell r="D76" t="str">
            <v>NY SIYA</v>
          </cell>
          <cell r="E76">
            <v>44414</v>
          </cell>
          <cell r="F76" t="str">
            <v>090943338</v>
          </cell>
          <cell r="G76">
            <v>37777</v>
          </cell>
          <cell r="H76" t="str">
            <v>M</v>
          </cell>
          <cell r="I76" t="str">
            <v>成型C线</v>
          </cell>
          <cell r="J76">
            <v>0</v>
          </cell>
          <cell r="K76">
            <v>0</v>
          </cell>
          <cell r="L76">
            <v>200</v>
          </cell>
          <cell r="M76">
            <v>7.69230769230769</v>
          </cell>
          <cell r="N76">
            <v>15</v>
          </cell>
          <cell r="O76">
            <v>0</v>
          </cell>
          <cell r="P76">
            <v>15</v>
          </cell>
          <cell r="Q76">
            <v>26</v>
          </cell>
          <cell r="R76">
            <v>115.384615384615</v>
          </cell>
          <cell r="S76">
            <v>10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7.69230769230769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5.7</v>
          </cell>
          <cell r="AO76">
            <v>13</v>
          </cell>
          <cell r="AP76">
            <v>7.5</v>
          </cell>
          <cell r="AQ76">
            <v>149.276923076923</v>
          </cell>
        </row>
        <row r="77">
          <cell r="B77">
            <v>1158</v>
          </cell>
          <cell r="C77" t="str">
            <v>ហុន ស្រីនិច</v>
          </cell>
          <cell r="D77" t="str">
            <v>HON SREYNICH</v>
          </cell>
          <cell r="E77">
            <v>44424</v>
          </cell>
          <cell r="F77" t="str">
            <v>090946637</v>
          </cell>
          <cell r="G77">
            <v>37680</v>
          </cell>
          <cell r="H77" t="str">
            <v>F</v>
          </cell>
          <cell r="I77" t="str">
            <v>成型C线</v>
          </cell>
          <cell r="J77">
            <v>0</v>
          </cell>
          <cell r="K77">
            <v>0</v>
          </cell>
          <cell r="L77">
            <v>200</v>
          </cell>
          <cell r="M77">
            <v>7.69230769230769</v>
          </cell>
          <cell r="N77">
            <v>15</v>
          </cell>
          <cell r="O77">
            <v>0</v>
          </cell>
          <cell r="P77">
            <v>15</v>
          </cell>
          <cell r="Q77">
            <v>26</v>
          </cell>
          <cell r="R77">
            <v>115.384615384615</v>
          </cell>
          <cell r="S77">
            <v>10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7.69230769230769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5.7</v>
          </cell>
          <cell r="AO77">
            <v>13</v>
          </cell>
          <cell r="AP77">
            <v>7.5</v>
          </cell>
          <cell r="AQ77">
            <v>149.276923076923</v>
          </cell>
        </row>
        <row r="78">
          <cell r="B78">
            <v>505</v>
          </cell>
          <cell r="C78" t="str">
            <v>យឹម សាផាត</v>
          </cell>
          <cell r="D78" t="str">
            <v>YIM SAPHAT</v>
          </cell>
          <cell r="E78">
            <v>44130</v>
          </cell>
          <cell r="F78" t="str">
            <v>090657062</v>
          </cell>
          <cell r="G78">
            <v>28800</v>
          </cell>
          <cell r="H78" t="str">
            <v>M</v>
          </cell>
          <cell r="I78" t="str">
            <v>成型C线</v>
          </cell>
          <cell r="J78">
            <v>1</v>
          </cell>
          <cell r="K78">
            <v>2</v>
          </cell>
          <cell r="L78">
            <v>200</v>
          </cell>
          <cell r="M78">
            <v>7.69230769230769</v>
          </cell>
          <cell r="N78">
            <v>15</v>
          </cell>
          <cell r="O78">
            <v>0</v>
          </cell>
          <cell r="P78">
            <v>15</v>
          </cell>
          <cell r="Q78">
            <v>26</v>
          </cell>
          <cell r="R78">
            <v>115.384615384615</v>
          </cell>
          <cell r="S78">
            <v>10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7.69230769230769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5.7</v>
          </cell>
          <cell r="AO78">
            <v>13</v>
          </cell>
          <cell r="AP78">
            <v>7.5</v>
          </cell>
          <cell r="AQ78">
            <v>149.276923076923</v>
          </cell>
        </row>
        <row r="79">
          <cell r="B79">
            <v>1584</v>
          </cell>
          <cell r="C79" t="str">
            <v>អ៊ិត ហយ</v>
          </cell>
          <cell r="D79" t="str">
            <v>IT HORY</v>
          </cell>
          <cell r="E79">
            <v>44572</v>
          </cell>
          <cell r="F79">
            <v>90844202</v>
          </cell>
          <cell r="G79">
            <v>33898</v>
          </cell>
          <cell r="H79" t="str">
            <v>F</v>
          </cell>
          <cell r="I79" t="str">
            <v>成型C线</v>
          </cell>
          <cell r="J79">
            <v>0</v>
          </cell>
          <cell r="K79">
            <v>0</v>
          </cell>
          <cell r="L79">
            <v>200</v>
          </cell>
          <cell r="M79">
            <v>7.69230769230769</v>
          </cell>
          <cell r="N79">
            <v>15</v>
          </cell>
          <cell r="O79">
            <v>0</v>
          </cell>
          <cell r="P79">
            <v>15</v>
          </cell>
          <cell r="Q79">
            <v>26</v>
          </cell>
          <cell r="R79">
            <v>115.384615384615</v>
          </cell>
          <cell r="S79">
            <v>10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7.69230769230769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5.7</v>
          </cell>
          <cell r="AO79">
            <v>13</v>
          </cell>
          <cell r="AP79">
            <v>7.5</v>
          </cell>
          <cell r="AQ79">
            <v>149.276923076923</v>
          </cell>
        </row>
        <row r="80">
          <cell r="B80">
            <v>1708</v>
          </cell>
          <cell r="C80" t="str">
            <v>គង់ ដាវុត</v>
          </cell>
          <cell r="D80" t="str">
            <v>KONG DAVUTH</v>
          </cell>
          <cell r="E80">
            <v>44586</v>
          </cell>
          <cell r="F80">
            <v>90940740</v>
          </cell>
          <cell r="G80">
            <v>37838</v>
          </cell>
          <cell r="H80" t="str">
            <v>M</v>
          </cell>
          <cell r="I80" t="str">
            <v>成型C线</v>
          </cell>
          <cell r="J80">
            <v>0</v>
          </cell>
          <cell r="K80">
            <v>0</v>
          </cell>
          <cell r="L80">
            <v>200</v>
          </cell>
          <cell r="M80">
            <v>7.69230769230769</v>
          </cell>
          <cell r="N80">
            <v>15</v>
          </cell>
          <cell r="O80">
            <v>0</v>
          </cell>
          <cell r="P80">
            <v>15</v>
          </cell>
          <cell r="Q80">
            <v>26</v>
          </cell>
          <cell r="R80">
            <v>115.384615384615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7.69230769230769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5.7</v>
          </cell>
          <cell r="AO80">
            <v>13</v>
          </cell>
          <cell r="AP80">
            <v>7.5</v>
          </cell>
          <cell r="AQ80">
            <v>149.276923076923</v>
          </cell>
        </row>
        <row r="81">
          <cell r="B81">
            <v>1867</v>
          </cell>
          <cell r="C81" t="str">
            <v>កូវ ចន្ធី</v>
          </cell>
          <cell r="D81" t="str">
            <v>KOV CHANTHY</v>
          </cell>
          <cell r="E81">
            <v>44615</v>
          </cell>
          <cell r="F81">
            <v>90634279</v>
          </cell>
          <cell r="G81">
            <v>36112</v>
          </cell>
          <cell r="H81" t="str">
            <v>F</v>
          </cell>
          <cell r="I81" t="str">
            <v>成型C线</v>
          </cell>
          <cell r="J81">
            <v>0</v>
          </cell>
          <cell r="K81">
            <v>0</v>
          </cell>
          <cell r="L81">
            <v>200</v>
          </cell>
          <cell r="M81">
            <v>7.69230769230769</v>
          </cell>
          <cell r="N81">
            <v>15</v>
          </cell>
          <cell r="O81">
            <v>0</v>
          </cell>
          <cell r="P81">
            <v>15</v>
          </cell>
          <cell r="Q81">
            <v>26</v>
          </cell>
          <cell r="R81">
            <v>115.384615384615</v>
          </cell>
          <cell r="S81">
            <v>10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7.69230769230769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5.7</v>
          </cell>
          <cell r="AO81">
            <v>13</v>
          </cell>
          <cell r="AP81">
            <v>7.5</v>
          </cell>
          <cell r="AQ81">
            <v>149.276923076923</v>
          </cell>
        </row>
        <row r="82">
          <cell r="B82">
            <v>1707</v>
          </cell>
          <cell r="C82" t="str">
            <v>ឈៀមផាលី ខៈនិសន</v>
          </cell>
          <cell r="D82" t="str">
            <v>CHHIEMPHALY KHAKNISRN</v>
          </cell>
          <cell r="E82">
            <v>44586</v>
          </cell>
          <cell r="F82">
            <v>90946022</v>
          </cell>
          <cell r="G82">
            <v>37381</v>
          </cell>
          <cell r="H82" t="str">
            <v>M</v>
          </cell>
          <cell r="I82" t="str">
            <v>成型C线</v>
          </cell>
          <cell r="J82">
            <v>0</v>
          </cell>
          <cell r="K82">
            <v>0</v>
          </cell>
          <cell r="L82">
            <v>200</v>
          </cell>
          <cell r="M82">
            <v>7.69230769230769</v>
          </cell>
          <cell r="N82">
            <v>15</v>
          </cell>
          <cell r="O82">
            <v>0</v>
          </cell>
          <cell r="P82">
            <v>15</v>
          </cell>
          <cell r="Q82">
            <v>26</v>
          </cell>
          <cell r="R82">
            <v>115.384615384615</v>
          </cell>
          <cell r="S82">
            <v>10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7.69230769230769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5.7</v>
          </cell>
          <cell r="AO82">
            <v>13</v>
          </cell>
          <cell r="AP82">
            <v>7.5</v>
          </cell>
          <cell r="AQ82">
            <v>149.276923076923</v>
          </cell>
        </row>
        <row r="83">
          <cell r="B83">
            <v>1855</v>
          </cell>
          <cell r="C83" t="str">
            <v>សន សាម៉េន</v>
          </cell>
          <cell r="D83" t="str">
            <v>SORN SAMEN</v>
          </cell>
          <cell r="E83">
            <v>44614</v>
          </cell>
          <cell r="F83">
            <v>90491056</v>
          </cell>
          <cell r="G83">
            <v>30045</v>
          </cell>
          <cell r="H83" t="str">
            <v>F</v>
          </cell>
          <cell r="I83" t="str">
            <v>成型C线</v>
          </cell>
          <cell r="J83">
            <v>0</v>
          </cell>
          <cell r="K83">
            <v>0</v>
          </cell>
          <cell r="L83">
            <v>200</v>
          </cell>
          <cell r="M83">
            <v>7.69230769230769</v>
          </cell>
          <cell r="N83">
            <v>15</v>
          </cell>
          <cell r="O83">
            <v>0</v>
          </cell>
          <cell r="P83">
            <v>15</v>
          </cell>
          <cell r="Q83">
            <v>26</v>
          </cell>
          <cell r="R83">
            <v>115.384615384615</v>
          </cell>
          <cell r="S83">
            <v>10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7.69230769230769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5.7</v>
          </cell>
          <cell r="AO83">
            <v>13</v>
          </cell>
          <cell r="AP83">
            <v>7.5</v>
          </cell>
          <cell r="AQ83">
            <v>149.276923076923</v>
          </cell>
        </row>
        <row r="84">
          <cell r="B84">
            <v>2233</v>
          </cell>
          <cell r="C84" t="str">
            <v>សៅ ចន្នី</v>
          </cell>
          <cell r="D84" t="str">
            <v>SAO CHANNY</v>
          </cell>
          <cell r="E84">
            <v>44747</v>
          </cell>
          <cell r="F84" t="str">
            <v>090860042</v>
          </cell>
          <cell r="G84">
            <v>36581</v>
          </cell>
          <cell r="H84" t="str">
            <v>F</v>
          </cell>
          <cell r="I84" t="str">
            <v>成型C线</v>
          </cell>
          <cell r="J84">
            <v>0</v>
          </cell>
          <cell r="K84">
            <v>0</v>
          </cell>
          <cell r="L84">
            <v>200</v>
          </cell>
          <cell r="M84">
            <v>7.69230769230769</v>
          </cell>
          <cell r="N84">
            <v>15</v>
          </cell>
          <cell r="O84">
            <v>0</v>
          </cell>
          <cell r="P84">
            <v>15</v>
          </cell>
          <cell r="Q84">
            <v>26</v>
          </cell>
          <cell r="R84">
            <v>115.384615384615</v>
          </cell>
          <cell r="S84">
            <v>10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7.69230769230769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5.7</v>
          </cell>
          <cell r="AO84">
            <v>13</v>
          </cell>
          <cell r="AP84">
            <v>7.5</v>
          </cell>
          <cell r="AQ84">
            <v>149.276923076923</v>
          </cell>
        </row>
        <row r="85">
          <cell r="B85">
            <v>2088</v>
          </cell>
          <cell r="C85" t="str">
            <v>ឃុន យឿម</v>
          </cell>
          <cell r="D85" t="str">
            <v>KHOUN YOEURM</v>
          </cell>
          <cell r="E85">
            <v>44694</v>
          </cell>
          <cell r="F85" t="str">
            <v>190879847</v>
          </cell>
          <cell r="G85">
            <v>30383</v>
          </cell>
          <cell r="H85" t="str">
            <v>F</v>
          </cell>
          <cell r="I85" t="str">
            <v>成型C线</v>
          </cell>
          <cell r="J85">
            <v>0</v>
          </cell>
          <cell r="K85">
            <v>0</v>
          </cell>
          <cell r="L85">
            <v>200</v>
          </cell>
          <cell r="M85">
            <v>7.69230769230769</v>
          </cell>
          <cell r="N85">
            <v>15</v>
          </cell>
          <cell r="O85">
            <v>0</v>
          </cell>
          <cell r="P85">
            <v>15</v>
          </cell>
          <cell r="Q85">
            <v>26</v>
          </cell>
          <cell r="R85">
            <v>115.384615384615</v>
          </cell>
          <cell r="S85">
            <v>10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7.69230769230769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5.7</v>
          </cell>
          <cell r="AO85">
            <v>13</v>
          </cell>
          <cell r="AP85">
            <v>7.5</v>
          </cell>
          <cell r="AQ85">
            <v>149.276923076923</v>
          </cell>
        </row>
        <row r="86">
          <cell r="B86">
            <v>1948</v>
          </cell>
          <cell r="C86" t="str">
            <v>មាឃ​ ចន្ធី</v>
          </cell>
          <cell r="D86" t="str">
            <v>MEAK CHANTHY</v>
          </cell>
          <cell r="E86">
            <v>44630</v>
          </cell>
          <cell r="F86">
            <v>90563223</v>
          </cell>
          <cell r="G86">
            <v>28399</v>
          </cell>
          <cell r="H86" t="str">
            <v>F</v>
          </cell>
          <cell r="I86" t="str">
            <v>成型C线</v>
          </cell>
          <cell r="J86">
            <v>0</v>
          </cell>
          <cell r="K86">
            <v>0</v>
          </cell>
          <cell r="L86">
            <v>200</v>
          </cell>
          <cell r="M86">
            <v>7.69230769230769</v>
          </cell>
          <cell r="N86">
            <v>15</v>
          </cell>
          <cell r="O86">
            <v>0</v>
          </cell>
          <cell r="P86">
            <v>15</v>
          </cell>
          <cell r="Q86">
            <v>26</v>
          </cell>
          <cell r="R86">
            <v>115.384615384615</v>
          </cell>
          <cell r="S86">
            <v>10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7.69230769230769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5.7</v>
          </cell>
          <cell r="AO86">
            <v>13</v>
          </cell>
          <cell r="AP86">
            <v>7.5</v>
          </cell>
          <cell r="AQ86">
            <v>149.276923076923</v>
          </cell>
        </row>
        <row r="87">
          <cell r="B87">
            <v>1900</v>
          </cell>
          <cell r="C87" t="str">
            <v>សុខ ស្រីម៉ៅ</v>
          </cell>
          <cell r="D87" t="str">
            <v>SOK SREYMAO</v>
          </cell>
          <cell r="E87">
            <v>44623</v>
          </cell>
          <cell r="F87">
            <v>90658822</v>
          </cell>
          <cell r="G87">
            <v>30653</v>
          </cell>
          <cell r="H87" t="str">
            <v>F</v>
          </cell>
          <cell r="I87" t="str">
            <v>成型C线</v>
          </cell>
          <cell r="J87">
            <v>0</v>
          </cell>
          <cell r="K87">
            <v>0</v>
          </cell>
          <cell r="L87">
            <v>200</v>
          </cell>
          <cell r="M87">
            <v>7.69230769230769</v>
          </cell>
          <cell r="N87">
            <v>15</v>
          </cell>
          <cell r="O87">
            <v>0</v>
          </cell>
          <cell r="P87">
            <v>15</v>
          </cell>
          <cell r="Q87">
            <v>26</v>
          </cell>
          <cell r="R87">
            <v>115.384615384615</v>
          </cell>
          <cell r="S87">
            <v>10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7.69230769230769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5.7</v>
          </cell>
          <cell r="AO87">
            <v>13</v>
          </cell>
          <cell r="AP87">
            <v>7.5</v>
          </cell>
          <cell r="AQ87">
            <v>149.276923076923</v>
          </cell>
        </row>
        <row r="88">
          <cell r="B88" t="str">
            <v>合计：</v>
          </cell>
          <cell r="C88" t="str">
            <v>成型C线</v>
          </cell>
          <cell r="D88">
            <v>20</v>
          </cell>
        </row>
        <row r="88">
          <cell r="I88" t="str">
            <v>成型C线</v>
          </cell>
        </row>
        <row r="88">
          <cell r="L88">
            <v>4000</v>
          </cell>
          <cell r="M88">
            <v>153.846153846154</v>
          </cell>
          <cell r="N88">
            <v>280</v>
          </cell>
          <cell r="O88">
            <v>0</v>
          </cell>
          <cell r="P88">
            <v>280</v>
          </cell>
          <cell r="Q88">
            <v>494</v>
          </cell>
          <cell r="R88">
            <v>2153.84615384615</v>
          </cell>
          <cell r="S88">
            <v>190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7.69230769230769</v>
          </cell>
          <cell r="AC88">
            <v>23</v>
          </cell>
          <cell r="AD88">
            <v>176.923076923077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30</v>
          </cell>
          <cell r="AK88">
            <v>12.6923076923077</v>
          </cell>
          <cell r="AL88">
            <v>0</v>
          </cell>
          <cell r="AM88">
            <v>0</v>
          </cell>
          <cell r="AN88">
            <v>106.4</v>
          </cell>
          <cell r="AO88">
            <v>247</v>
          </cell>
          <cell r="AP88">
            <v>140</v>
          </cell>
          <cell r="AQ88">
            <v>2844.55384615385</v>
          </cell>
        </row>
        <row r="89">
          <cell r="B89">
            <v>2089</v>
          </cell>
          <cell r="C89" t="str">
            <v>ភា រ៉ា</v>
          </cell>
          <cell r="D89" t="str">
            <v>PHEA RA</v>
          </cell>
          <cell r="E89">
            <v>44694</v>
          </cell>
          <cell r="F89" t="str">
            <v>090883664</v>
          </cell>
          <cell r="G89">
            <v>33420</v>
          </cell>
          <cell r="H89" t="str">
            <v>M</v>
          </cell>
          <cell r="I89" t="str">
            <v>成型D线</v>
          </cell>
          <cell r="J89">
            <v>0</v>
          </cell>
          <cell r="K89">
            <v>0</v>
          </cell>
          <cell r="L89">
            <v>200</v>
          </cell>
          <cell r="M89">
            <v>7.69230769230769</v>
          </cell>
          <cell r="N89">
            <v>14</v>
          </cell>
          <cell r="O89">
            <v>0</v>
          </cell>
          <cell r="P89">
            <v>14</v>
          </cell>
          <cell r="Q89">
            <v>26</v>
          </cell>
          <cell r="R89">
            <v>107.692307692308</v>
          </cell>
          <cell r="S89">
            <v>11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7.69230769230769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5.3</v>
          </cell>
          <cell r="AO89">
            <v>13</v>
          </cell>
          <cell r="AP89">
            <v>7</v>
          </cell>
          <cell r="AQ89">
            <v>140.684615384615</v>
          </cell>
        </row>
        <row r="90">
          <cell r="B90">
            <v>1105</v>
          </cell>
          <cell r="C90" t="str">
            <v>លន់ ស្រីនីត</v>
          </cell>
          <cell r="D90" t="str">
            <v>LUN SREYNITH</v>
          </cell>
          <cell r="E90">
            <v>44419</v>
          </cell>
          <cell r="F90" t="str">
            <v>090912156</v>
          </cell>
          <cell r="G90">
            <v>37335</v>
          </cell>
          <cell r="H90" t="str">
            <v>F</v>
          </cell>
          <cell r="I90" t="str">
            <v>成型D线</v>
          </cell>
          <cell r="J90">
            <v>0</v>
          </cell>
          <cell r="K90">
            <v>0</v>
          </cell>
          <cell r="L90">
            <v>200</v>
          </cell>
          <cell r="M90">
            <v>7.69230769230769</v>
          </cell>
          <cell r="N90">
            <v>13.5</v>
          </cell>
          <cell r="O90">
            <v>0</v>
          </cell>
          <cell r="P90">
            <v>13.5</v>
          </cell>
          <cell r="Q90">
            <v>26</v>
          </cell>
          <cell r="R90">
            <v>103.846153846154</v>
          </cell>
          <cell r="S90">
            <v>10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7.69230769230769</v>
          </cell>
          <cell r="AE90">
            <v>0</v>
          </cell>
          <cell r="AF90">
            <v>0</v>
          </cell>
          <cell r="AG90">
            <v>1.5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5.1</v>
          </cell>
          <cell r="AO90">
            <v>13</v>
          </cell>
          <cell r="AP90">
            <v>6.7</v>
          </cell>
          <cell r="AQ90">
            <v>136.338461538462</v>
          </cell>
        </row>
        <row r="91">
          <cell r="B91">
            <v>1106</v>
          </cell>
          <cell r="C91" t="str">
            <v>ឡន លីសារ</v>
          </cell>
          <cell r="D91" t="str">
            <v>LORN LISA</v>
          </cell>
          <cell r="E91">
            <v>44419</v>
          </cell>
          <cell r="F91" t="str">
            <v>090943402</v>
          </cell>
          <cell r="G91">
            <v>37590</v>
          </cell>
          <cell r="H91" t="str">
            <v>F</v>
          </cell>
          <cell r="I91" t="str">
            <v>成型D线</v>
          </cell>
          <cell r="J91">
            <v>0</v>
          </cell>
          <cell r="K91">
            <v>0</v>
          </cell>
          <cell r="L91">
            <v>200</v>
          </cell>
          <cell r="M91">
            <v>7.69230769230769</v>
          </cell>
          <cell r="N91">
            <v>25</v>
          </cell>
          <cell r="O91">
            <v>0</v>
          </cell>
          <cell r="P91">
            <v>25</v>
          </cell>
          <cell r="Q91">
            <v>26</v>
          </cell>
          <cell r="R91">
            <v>192.307692307692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7.69230769230769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9.6</v>
          </cell>
          <cell r="AO91">
            <v>13</v>
          </cell>
          <cell r="AP91">
            <v>12.5</v>
          </cell>
          <cell r="AQ91">
            <v>235.1</v>
          </cell>
        </row>
        <row r="92">
          <cell r="B92">
            <v>1117</v>
          </cell>
          <cell r="C92" t="str">
            <v>ឌាន​ សីហា​</v>
          </cell>
          <cell r="D92" t="str">
            <v>DEAM SEYHA</v>
          </cell>
          <cell r="E92">
            <v>44419</v>
          </cell>
          <cell r="F92" t="str">
            <v>090945269</v>
          </cell>
          <cell r="G92">
            <v>37511</v>
          </cell>
          <cell r="H92" t="str">
            <v>F</v>
          </cell>
          <cell r="I92" t="str">
            <v>成型D线</v>
          </cell>
          <cell r="J92">
            <v>0</v>
          </cell>
          <cell r="K92">
            <v>0</v>
          </cell>
          <cell r="L92">
            <v>200</v>
          </cell>
          <cell r="M92">
            <v>7.69230769230769</v>
          </cell>
          <cell r="N92">
            <v>15</v>
          </cell>
          <cell r="O92">
            <v>0</v>
          </cell>
          <cell r="P92">
            <v>15</v>
          </cell>
          <cell r="Q92">
            <v>26</v>
          </cell>
          <cell r="R92">
            <v>115.384615384615</v>
          </cell>
          <cell r="S92">
            <v>10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7.69230769230769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5.7</v>
          </cell>
          <cell r="AO92">
            <v>13</v>
          </cell>
          <cell r="AP92">
            <v>7.5</v>
          </cell>
          <cell r="AQ92">
            <v>149.276923076923</v>
          </cell>
        </row>
        <row r="93">
          <cell r="B93">
            <v>1151</v>
          </cell>
          <cell r="C93" t="str">
            <v>សោម នី</v>
          </cell>
          <cell r="D93" t="str">
            <v>SOM NY</v>
          </cell>
          <cell r="E93">
            <v>44422</v>
          </cell>
          <cell r="F93" t="str">
            <v>090703707</v>
          </cell>
          <cell r="G93">
            <v>29351</v>
          </cell>
          <cell r="H93" t="str">
            <v>F</v>
          </cell>
          <cell r="I93" t="str">
            <v>成型D线</v>
          </cell>
          <cell r="J93">
            <v>0</v>
          </cell>
          <cell r="K93">
            <v>0</v>
          </cell>
          <cell r="L93">
            <v>200</v>
          </cell>
          <cell r="M93">
            <v>7.69230769230769</v>
          </cell>
          <cell r="N93">
            <v>25</v>
          </cell>
          <cell r="O93">
            <v>0</v>
          </cell>
          <cell r="P93">
            <v>25</v>
          </cell>
          <cell r="Q93">
            <v>26</v>
          </cell>
          <cell r="R93">
            <v>192.307692307692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7.69230769230769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9.6</v>
          </cell>
          <cell r="AO93">
            <v>13</v>
          </cell>
          <cell r="AP93">
            <v>12.5</v>
          </cell>
          <cell r="AQ93">
            <v>235.1</v>
          </cell>
        </row>
        <row r="94">
          <cell r="B94">
            <v>1232</v>
          </cell>
          <cell r="C94" t="str">
            <v>នៅ ម៉ាឡា</v>
          </cell>
          <cell r="D94" t="str">
            <v>NAOMALA</v>
          </cell>
          <cell r="E94">
            <v>44482</v>
          </cell>
          <cell r="F94" t="str">
            <v>090589971</v>
          </cell>
          <cell r="G94">
            <v>30446</v>
          </cell>
          <cell r="H94" t="str">
            <v>F</v>
          </cell>
          <cell r="I94" t="str">
            <v>成型D线</v>
          </cell>
          <cell r="J94">
            <v>0</v>
          </cell>
          <cell r="K94">
            <v>0</v>
          </cell>
          <cell r="L94">
            <v>200</v>
          </cell>
          <cell r="M94">
            <v>7.69230769230769</v>
          </cell>
          <cell r="N94">
            <v>25</v>
          </cell>
          <cell r="O94">
            <v>0</v>
          </cell>
          <cell r="P94">
            <v>25</v>
          </cell>
          <cell r="Q94">
            <v>26</v>
          </cell>
          <cell r="R94">
            <v>192.307692307692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7.69230769230769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9.6</v>
          </cell>
          <cell r="AO94">
            <v>13</v>
          </cell>
          <cell r="AP94">
            <v>12.5</v>
          </cell>
          <cell r="AQ94">
            <v>235.1</v>
          </cell>
        </row>
        <row r="95">
          <cell r="B95">
            <v>2085</v>
          </cell>
          <cell r="C95" t="str">
            <v>ឡាយ វិឡា</v>
          </cell>
          <cell r="D95" t="str">
            <v>LAY VILA</v>
          </cell>
          <cell r="E95">
            <v>44693</v>
          </cell>
          <cell r="F95" t="str">
            <v>090566734</v>
          </cell>
          <cell r="G95">
            <v>30566</v>
          </cell>
          <cell r="H95" t="str">
            <v>F</v>
          </cell>
          <cell r="I95" t="str">
            <v>成型D线</v>
          </cell>
          <cell r="J95">
            <v>0</v>
          </cell>
          <cell r="K95">
            <v>0</v>
          </cell>
          <cell r="L95">
            <v>200</v>
          </cell>
          <cell r="M95">
            <v>7.69230769230769</v>
          </cell>
          <cell r="N95">
            <v>15</v>
          </cell>
          <cell r="O95">
            <v>0</v>
          </cell>
          <cell r="P95">
            <v>15</v>
          </cell>
          <cell r="Q95">
            <v>26</v>
          </cell>
          <cell r="R95">
            <v>115.384615384615</v>
          </cell>
          <cell r="S95">
            <v>10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7.69230769230769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5.7</v>
          </cell>
          <cell r="AO95">
            <v>13</v>
          </cell>
          <cell r="AP95">
            <v>7.5</v>
          </cell>
          <cell r="AQ95">
            <v>149.276923076923</v>
          </cell>
        </row>
        <row r="96">
          <cell r="B96">
            <v>287</v>
          </cell>
          <cell r="C96" t="str">
            <v>អែល ស៊ីម</v>
          </cell>
          <cell r="D96" t="str">
            <v>ERL SOEM</v>
          </cell>
          <cell r="E96">
            <v>44109</v>
          </cell>
          <cell r="F96" t="str">
            <v>090547310</v>
          </cell>
          <cell r="G96">
            <v>30026</v>
          </cell>
          <cell r="H96" t="str">
            <v>M</v>
          </cell>
          <cell r="I96" t="str">
            <v>成型D线</v>
          </cell>
          <cell r="J96">
            <v>0</v>
          </cell>
          <cell r="K96">
            <v>1</v>
          </cell>
          <cell r="L96">
            <v>200</v>
          </cell>
          <cell r="M96">
            <v>7.69230769230769</v>
          </cell>
          <cell r="N96">
            <v>12</v>
          </cell>
          <cell r="O96">
            <v>0</v>
          </cell>
          <cell r="P96">
            <v>12</v>
          </cell>
          <cell r="Q96">
            <v>26</v>
          </cell>
          <cell r="R96">
            <v>92.3076923076923</v>
          </cell>
          <cell r="S96">
            <v>10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7.69230769230769</v>
          </cell>
          <cell r="AE96">
            <v>0</v>
          </cell>
          <cell r="AF96">
            <v>0</v>
          </cell>
          <cell r="AG96">
            <v>3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4.6</v>
          </cell>
          <cell r="AO96">
            <v>13</v>
          </cell>
          <cell r="AP96">
            <v>6</v>
          </cell>
          <cell r="AQ96">
            <v>123.6</v>
          </cell>
        </row>
        <row r="97">
          <cell r="B97">
            <v>907</v>
          </cell>
          <cell r="C97" t="str">
            <v>ទូច មករា</v>
          </cell>
          <cell r="D97" t="str">
            <v>THOUCH MAKARA</v>
          </cell>
          <cell r="E97">
            <v>44321</v>
          </cell>
          <cell r="F97" t="str">
            <v>070254604</v>
          </cell>
          <cell r="G97">
            <v>35457</v>
          </cell>
          <cell r="H97" t="str">
            <v>M</v>
          </cell>
          <cell r="I97" t="str">
            <v>成型D线</v>
          </cell>
          <cell r="J97">
            <v>0</v>
          </cell>
          <cell r="K97">
            <v>0</v>
          </cell>
          <cell r="L97">
            <v>200</v>
          </cell>
          <cell r="M97">
            <v>7.69230769230769</v>
          </cell>
          <cell r="N97">
            <v>25</v>
          </cell>
          <cell r="O97">
            <v>0</v>
          </cell>
          <cell r="P97">
            <v>25</v>
          </cell>
          <cell r="Q97">
            <v>26</v>
          </cell>
          <cell r="R97">
            <v>192.307692307692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7.69230769230769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9.6</v>
          </cell>
          <cell r="AO97">
            <v>13</v>
          </cell>
          <cell r="AP97">
            <v>12.5</v>
          </cell>
          <cell r="AQ97">
            <v>235.1</v>
          </cell>
        </row>
        <row r="98">
          <cell r="B98">
            <v>699</v>
          </cell>
          <cell r="C98" t="str">
            <v>ណន សាម៉ុល</v>
          </cell>
          <cell r="D98" t="str">
            <v>NON SAMOL</v>
          </cell>
          <cell r="E98">
            <v>44200</v>
          </cell>
          <cell r="F98" t="str">
            <v>090903843</v>
          </cell>
          <cell r="G98">
            <v>36634</v>
          </cell>
          <cell r="H98" t="str">
            <v>M</v>
          </cell>
          <cell r="I98" t="str">
            <v>成型D线</v>
          </cell>
          <cell r="J98">
            <v>0</v>
          </cell>
          <cell r="K98">
            <v>0</v>
          </cell>
          <cell r="L98">
            <v>200</v>
          </cell>
          <cell r="M98">
            <v>7.69230769230769</v>
          </cell>
          <cell r="N98">
            <v>25</v>
          </cell>
          <cell r="O98">
            <v>0</v>
          </cell>
          <cell r="P98">
            <v>25</v>
          </cell>
          <cell r="Q98">
            <v>26</v>
          </cell>
          <cell r="R98">
            <v>192.307692307692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7.69230769230769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9.6</v>
          </cell>
          <cell r="AO98">
            <v>13</v>
          </cell>
          <cell r="AP98">
            <v>12.5</v>
          </cell>
          <cell r="AQ98">
            <v>235.1</v>
          </cell>
        </row>
        <row r="99">
          <cell r="B99">
            <v>922</v>
          </cell>
          <cell r="C99" t="str">
            <v>សឿន ស៊ីណាត</v>
          </cell>
          <cell r="D99" t="str">
            <v>SOEUN SINAT</v>
          </cell>
          <cell r="E99">
            <v>44326</v>
          </cell>
          <cell r="F99" t="str">
            <v>090860991</v>
          </cell>
          <cell r="G99">
            <v>32152</v>
          </cell>
          <cell r="H99" t="str">
            <v>F</v>
          </cell>
          <cell r="I99" t="str">
            <v>成型D线</v>
          </cell>
          <cell r="J99">
            <v>0</v>
          </cell>
          <cell r="K99">
            <v>0</v>
          </cell>
          <cell r="L99">
            <v>200</v>
          </cell>
          <cell r="M99">
            <v>7.69230769230769</v>
          </cell>
          <cell r="N99">
            <v>15</v>
          </cell>
          <cell r="O99">
            <v>0</v>
          </cell>
          <cell r="P99">
            <v>15</v>
          </cell>
          <cell r="Q99">
            <v>26</v>
          </cell>
          <cell r="R99">
            <v>115.384615384615</v>
          </cell>
          <cell r="S99">
            <v>10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7.69230769230769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5.7</v>
          </cell>
          <cell r="AO99">
            <v>13</v>
          </cell>
          <cell r="AP99">
            <v>7.5</v>
          </cell>
          <cell r="AQ99">
            <v>149.276923076923</v>
          </cell>
        </row>
        <row r="100">
          <cell r="B100">
            <v>1011</v>
          </cell>
          <cell r="C100" t="str">
            <v>ញ៉ែម សុភា</v>
          </cell>
          <cell r="D100" t="str">
            <v>NHEM SOPHEA </v>
          </cell>
          <cell r="E100">
            <v>44404</v>
          </cell>
          <cell r="F100" t="str">
            <v>090852226</v>
          </cell>
          <cell r="G100">
            <v>35226</v>
          </cell>
          <cell r="H100" t="str">
            <v>M</v>
          </cell>
          <cell r="I100" t="str">
            <v>成型D线</v>
          </cell>
          <cell r="J100">
            <v>0</v>
          </cell>
          <cell r="K100">
            <v>0</v>
          </cell>
          <cell r="L100">
            <v>200</v>
          </cell>
          <cell r="M100">
            <v>7.69230769230769</v>
          </cell>
          <cell r="N100">
            <v>13.5</v>
          </cell>
          <cell r="O100">
            <v>0</v>
          </cell>
          <cell r="P100">
            <v>13.5</v>
          </cell>
          <cell r="Q100">
            <v>26</v>
          </cell>
          <cell r="R100">
            <v>103.846153846154</v>
          </cell>
          <cell r="S100">
            <v>10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7.69230769230769</v>
          </cell>
          <cell r="AE100">
            <v>0</v>
          </cell>
          <cell r="AF100">
            <v>0</v>
          </cell>
          <cell r="AG100">
            <v>1.5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5.1</v>
          </cell>
          <cell r="AO100">
            <v>13</v>
          </cell>
          <cell r="AP100">
            <v>6.7</v>
          </cell>
          <cell r="AQ100">
            <v>136.338461538462</v>
          </cell>
        </row>
        <row r="101">
          <cell r="B101">
            <v>1390</v>
          </cell>
          <cell r="C101" t="str">
            <v>ឥន ស្រីមុំ</v>
          </cell>
          <cell r="D101" t="str">
            <v>EN SREYMOM</v>
          </cell>
          <cell r="E101">
            <v>44531</v>
          </cell>
          <cell r="F101">
            <v>90637361</v>
          </cell>
          <cell r="G101">
            <v>30591</v>
          </cell>
          <cell r="H101" t="str">
            <v>F</v>
          </cell>
          <cell r="I101" t="str">
            <v>成型D线</v>
          </cell>
          <cell r="J101">
            <v>0</v>
          </cell>
          <cell r="K101">
            <v>0</v>
          </cell>
          <cell r="L101">
            <v>200</v>
          </cell>
          <cell r="M101">
            <v>7.69230769230769</v>
          </cell>
          <cell r="N101">
            <v>15</v>
          </cell>
          <cell r="O101">
            <v>0</v>
          </cell>
          <cell r="P101">
            <v>15</v>
          </cell>
          <cell r="Q101">
            <v>26</v>
          </cell>
          <cell r="R101">
            <v>115.384615384615</v>
          </cell>
          <cell r="S101">
            <v>10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7.69230769230769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5.7</v>
          </cell>
          <cell r="AO101">
            <v>13</v>
          </cell>
          <cell r="AP101">
            <v>7.5</v>
          </cell>
          <cell r="AQ101">
            <v>149.276923076923</v>
          </cell>
        </row>
        <row r="102">
          <cell r="B102">
            <v>1472</v>
          </cell>
          <cell r="C102" t="str">
            <v>ស​​ ស្រី​​ ពៅ</v>
          </cell>
          <cell r="D102" t="str">
            <v>SOR SREYPOV</v>
          </cell>
          <cell r="E102">
            <v>44551</v>
          </cell>
          <cell r="F102">
            <v>90941376</v>
          </cell>
          <cell r="G102">
            <v>36913</v>
          </cell>
          <cell r="H102" t="str">
            <v>F</v>
          </cell>
          <cell r="I102" t="str">
            <v>成型D线</v>
          </cell>
          <cell r="J102">
            <v>0</v>
          </cell>
          <cell r="K102">
            <v>0</v>
          </cell>
          <cell r="L102">
            <v>200</v>
          </cell>
          <cell r="M102">
            <v>7.69230769230769</v>
          </cell>
          <cell r="N102">
            <v>15</v>
          </cell>
          <cell r="O102">
            <v>0</v>
          </cell>
          <cell r="P102">
            <v>15</v>
          </cell>
          <cell r="Q102">
            <v>26</v>
          </cell>
          <cell r="R102">
            <v>115.384615384615</v>
          </cell>
          <cell r="S102">
            <v>10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7.69230769230769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5.7</v>
          </cell>
          <cell r="AO102">
            <v>13</v>
          </cell>
          <cell r="AP102">
            <v>7.5</v>
          </cell>
          <cell r="AQ102">
            <v>149.276923076923</v>
          </cell>
        </row>
        <row r="103">
          <cell r="B103">
            <v>1604</v>
          </cell>
          <cell r="C103" t="str">
            <v>មាស ហែរ</v>
          </cell>
          <cell r="D103" t="str">
            <v>HEAS HE</v>
          </cell>
          <cell r="E103">
            <v>44575</v>
          </cell>
          <cell r="F103">
            <v>90666891</v>
          </cell>
          <cell r="G103">
            <v>36618</v>
          </cell>
          <cell r="H103" t="str">
            <v>M</v>
          </cell>
          <cell r="I103" t="str">
            <v>成型大包装</v>
          </cell>
          <cell r="J103">
            <v>0</v>
          </cell>
          <cell r="K103">
            <v>0</v>
          </cell>
          <cell r="L103">
            <v>200</v>
          </cell>
          <cell r="M103">
            <v>7.69230769230769</v>
          </cell>
          <cell r="N103">
            <v>24</v>
          </cell>
          <cell r="O103">
            <v>0</v>
          </cell>
          <cell r="P103">
            <v>24</v>
          </cell>
          <cell r="Q103">
            <v>26</v>
          </cell>
          <cell r="R103">
            <v>184.615384615385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7.69230769230769</v>
          </cell>
          <cell r="AE103">
            <v>0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9.2</v>
          </cell>
          <cell r="AO103">
            <v>13</v>
          </cell>
          <cell r="AP103">
            <v>12</v>
          </cell>
          <cell r="AQ103">
            <v>226.507692307692</v>
          </cell>
        </row>
        <row r="104">
          <cell r="B104">
            <v>1732</v>
          </cell>
          <cell r="C104" t="str">
            <v>ស៊ឹម នីសា</v>
          </cell>
          <cell r="D104" t="str">
            <v>SOME NYSA</v>
          </cell>
          <cell r="E104">
            <v>44589</v>
          </cell>
          <cell r="F104">
            <v>90956176</v>
          </cell>
          <cell r="G104">
            <v>37923</v>
          </cell>
          <cell r="H104" t="str">
            <v>F</v>
          </cell>
          <cell r="I104" t="str">
            <v>成型D线</v>
          </cell>
          <cell r="J104">
            <v>0</v>
          </cell>
          <cell r="K104">
            <v>0</v>
          </cell>
          <cell r="L104">
            <v>200</v>
          </cell>
          <cell r="M104">
            <v>7.69230769230769</v>
          </cell>
          <cell r="N104">
            <v>24</v>
          </cell>
          <cell r="O104">
            <v>0</v>
          </cell>
          <cell r="P104">
            <v>24</v>
          </cell>
          <cell r="Q104">
            <v>26</v>
          </cell>
          <cell r="R104">
            <v>184.615384615385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7.69230769230769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9.2</v>
          </cell>
          <cell r="AO104">
            <v>13</v>
          </cell>
          <cell r="AP104">
            <v>12</v>
          </cell>
          <cell r="AQ104">
            <v>226.507692307692</v>
          </cell>
        </row>
        <row r="105">
          <cell r="B105">
            <v>1530</v>
          </cell>
          <cell r="C105" t="str">
            <v>អាន វិចនា</v>
          </cell>
          <cell r="D105" t="str">
            <v>AN VECHNA</v>
          </cell>
          <cell r="E105">
            <v>44559</v>
          </cell>
          <cell r="F105">
            <v>90957141</v>
          </cell>
          <cell r="G105">
            <v>37921</v>
          </cell>
          <cell r="H105" t="str">
            <v>F</v>
          </cell>
          <cell r="I105" t="str">
            <v>成型D线</v>
          </cell>
          <cell r="J105">
            <v>0</v>
          </cell>
          <cell r="K105">
            <v>0</v>
          </cell>
          <cell r="L105">
            <v>200</v>
          </cell>
          <cell r="M105">
            <v>7.69230769230769</v>
          </cell>
          <cell r="N105">
            <v>14</v>
          </cell>
          <cell r="O105">
            <v>0</v>
          </cell>
          <cell r="P105">
            <v>14</v>
          </cell>
          <cell r="Q105">
            <v>26</v>
          </cell>
          <cell r="R105">
            <v>107.692307692308</v>
          </cell>
          <cell r="S105">
            <v>10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7.69230769230769</v>
          </cell>
          <cell r="AE105">
            <v>0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5.3</v>
          </cell>
          <cell r="AO105">
            <v>13</v>
          </cell>
          <cell r="AP105">
            <v>7</v>
          </cell>
          <cell r="AQ105">
            <v>140.684615384615</v>
          </cell>
        </row>
        <row r="106">
          <cell r="B106">
            <v>2114</v>
          </cell>
          <cell r="C106" t="str">
            <v>ថាវ ផល្លី</v>
          </cell>
          <cell r="D106" t="str">
            <v>THAV PHALLY</v>
          </cell>
          <cell r="E106">
            <v>44705</v>
          </cell>
          <cell r="F106" t="str">
            <v>090955320</v>
          </cell>
          <cell r="G106">
            <v>37915</v>
          </cell>
          <cell r="H106" t="str">
            <v>F</v>
          </cell>
          <cell r="I106" t="str">
            <v>成型D线</v>
          </cell>
          <cell r="J106">
            <v>0</v>
          </cell>
          <cell r="K106">
            <v>0</v>
          </cell>
          <cell r="L106">
            <v>200</v>
          </cell>
          <cell r="M106">
            <v>7.69230769230769</v>
          </cell>
          <cell r="N106">
            <v>15</v>
          </cell>
          <cell r="O106">
            <v>0</v>
          </cell>
          <cell r="P106">
            <v>15</v>
          </cell>
          <cell r="Q106">
            <v>26</v>
          </cell>
          <cell r="R106">
            <v>115.384615384615</v>
          </cell>
          <cell r="S106">
            <v>10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7.69230769230769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5.7</v>
          </cell>
          <cell r="AO106">
            <v>13</v>
          </cell>
          <cell r="AP106">
            <v>7.5</v>
          </cell>
          <cell r="AQ106">
            <v>149.276923076923</v>
          </cell>
        </row>
        <row r="107">
          <cell r="B107">
            <v>2125</v>
          </cell>
          <cell r="C107" t="str">
            <v>ញ៉ណ សុភត្រា</v>
          </cell>
          <cell r="D107" t="str">
            <v>NHORN SOPHEAKTRA</v>
          </cell>
          <cell r="E107">
            <v>44711</v>
          </cell>
          <cell r="F107" t="str">
            <v>090480905</v>
          </cell>
          <cell r="G107">
            <v>33714</v>
          </cell>
          <cell r="H107" t="str">
            <v>M</v>
          </cell>
          <cell r="I107" t="str">
            <v>成型大包装</v>
          </cell>
          <cell r="J107">
            <v>0</v>
          </cell>
          <cell r="K107">
            <v>0</v>
          </cell>
          <cell r="L107">
            <v>200</v>
          </cell>
          <cell r="M107">
            <v>7.69230769230769</v>
          </cell>
          <cell r="N107">
            <v>15</v>
          </cell>
          <cell r="O107">
            <v>0</v>
          </cell>
          <cell r="P107">
            <v>15</v>
          </cell>
          <cell r="Q107">
            <v>26</v>
          </cell>
          <cell r="R107">
            <v>115.384615384615</v>
          </cell>
          <cell r="S107">
            <v>10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7.69230769230769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5.7</v>
          </cell>
          <cell r="AO107">
            <v>13</v>
          </cell>
          <cell r="AP107">
            <v>7.5</v>
          </cell>
          <cell r="AQ107">
            <v>149.276923076923</v>
          </cell>
        </row>
        <row r="108">
          <cell r="B108">
            <v>2058</v>
          </cell>
          <cell r="C108" t="str">
            <v>ខេង ខឿន</v>
          </cell>
          <cell r="D108" t="str">
            <v>KHENG KHOEUN</v>
          </cell>
          <cell r="E108">
            <v>44683</v>
          </cell>
          <cell r="F108" t="str">
            <v>020265331(01)</v>
          </cell>
          <cell r="G108">
            <v>29469</v>
          </cell>
          <cell r="H108" t="str">
            <v>M</v>
          </cell>
          <cell r="I108" t="str">
            <v>成型D线</v>
          </cell>
          <cell r="J108">
            <v>0</v>
          </cell>
          <cell r="K108">
            <v>0</v>
          </cell>
          <cell r="L108">
            <v>200</v>
          </cell>
          <cell r="M108">
            <v>7.69230769230769</v>
          </cell>
          <cell r="N108">
            <v>25</v>
          </cell>
          <cell r="O108">
            <v>0</v>
          </cell>
          <cell r="P108">
            <v>25</v>
          </cell>
          <cell r="Q108">
            <v>26</v>
          </cell>
          <cell r="R108">
            <v>192.307692307692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7.69230769230769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9.6</v>
          </cell>
          <cell r="AO108">
            <v>13</v>
          </cell>
          <cell r="AP108">
            <v>12.5</v>
          </cell>
          <cell r="AQ108">
            <v>235.1</v>
          </cell>
        </row>
        <row r="109">
          <cell r="B109">
            <v>2174</v>
          </cell>
          <cell r="C109" t="str">
            <v>គឹម សីហា</v>
          </cell>
          <cell r="D109" t="str">
            <v>KIM SEYHA</v>
          </cell>
          <cell r="E109">
            <v>44733</v>
          </cell>
          <cell r="F109" t="str">
            <v>090964607</v>
          </cell>
          <cell r="G109">
            <v>37773</v>
          </cell>
          <cell r="H109" t="str">
            <v>M</v>
          </cell>
          <cell r="I109" t="str">
            <v>成型D线</v>
          </cell>
          <cell r="J109">
            <v>0</v>
          </cell>
          <cell r="K109">
            <v>0</v>
          </cell>
          <cell r="L109">
            <v>200</v>
          </cell>
          <cell r="M109">
            <v>7.69230769230769</v>
          </cell>
          <cell r="N109">
            <v>13</v>
          </cell>
          <cell r="O109">
            <v>0</v>
          </cell>
          <cell r="P109">
            <v>13</v>
          </cell>
          <cell r="Q109">
            <v>26</v>
          </cell>
          <cell r="R109">
            <v>100</v>
          </cell>
          <cell r="S109">
            <v>10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</v>
          </cell>
          <cell r="AA109">
            <v>0</v>
          </cell>
          <cell r="AB109">
            <v>0</v>
          </cell>
          <cell r="AC109">
            <v>1</v>
          </cell>
          <cell r="AD109">
            <v>7.69230769230769</v>
          </cell>
          <cell r="AE109">
            <v>0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5</v>
          </cell>
          <cell r="AO109">
            <v>13</v>
          </cell>
          <cell r="AP109">
            <v>6.5</v>
          </cell>
          <cell r="AQ109">
            <v>132.192307692308</v>
          </cell>
        </row>
        <row r="110">
          <cell r="B110" t="str">
            <v>合计：</v>
          </cell>
          <cell r="C110" t="str">
            <v>成型D线</v>
          </cell>
          <cell r="D110">
            <v>21</v>
          </cell>
        </row>
        <row r="110">
          <cell r="I110" t="str">
            <v>成型D线</v>
          </cell>
        </row>
        <row r="110">
          <cell r="L110">
            <v>4200</v>
          </cell>
          <cell r="M110">
            <v>161.538461538461</v>
          </cell>
          <cell r="N110">
            <v>383</v>
          </cell>
          <cell r="O110">
            <v>0</v>
          </cell>
          <cell r="P110">
            <v>383</v>
          </cell>
          <cell r="Q110">
            <v>546</v>
          </cell>
          <cell r="R110">
            <v>2946.15384615384</v>
          </cell>
          <cell r="S110">
            <v>131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</v>
          </cell>
          <cell r="AA110">
            <v>0</v>
          </cell>
          <cell r="AB110">
            <v>0</v>
          </cell>
          <cell r="AC110">
            <v>21</v>
          </cell>
          <cell r="AD110">
            <v>161.538461538461</v>
          </cell>
          <cell r="AE110">
            <v>0</v>
          </cell>
          <cell r="AF110">
            <v>0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146.3</v>
          </cell>
          <cell r="AO110">
            <v>273</v>
          </cell>
          <cell r="AP110">
            <v>191.4</v>
          </cell>
          <cell r="AQ110">
            <v>3718.39230769231</v>
          </cell>
        </row>
        <row r="111">
          <cell r="B111">
            <v>1120</v>
          </cell>
          <cell r="C111" t="str">
            <v>ម៉ៅ ទ្រី</v>
          </cell>
          <cell r="D111" t="str">
            <v>MAO TRY</v>
          </cell>
          <cell r="E111">
            <v>44419</v>
          </cell>
          <cell r="F111" t="str">
            <v>090579392</v>
          </cell>
          <cell r="G111">
            <v>35170</v>
          </cell>
          <cell r="H111" t="str">
            <v>M</v>
          </cell>
          <cell r="I111" t="str">
            <v>成型E线</v>
          </cell>
          <cell r="J111">
            <v>0</v>
          </cell>
          <cell r="K111">
            <v>0</v>
          </cell>
          <cell r="L111">
            <v>200</v>
          </cell>
          <cell r="M111">
            <v>7.69230769230769</v>
          </cell>
          <cell r="N111">
            <v>15</v>
          </cell>
          <cell r="O111">
            <v>0</v>
          </cell>
          <cell r="P111">
            <v>15</v>
          </cell>
          <cell r="Q111">
            <v>26</v>
          </cell>
          <cell r="R111">
            <v>115.384615384615</v>
          </cell>
          <cell r="S111">
            <v>10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7.69230769230769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5.7</v>
          </cell>
          <cell r="AO111">
            <v>13</v>
          </cell>
          <cell r="AP111">
            <v>7.5</v>
          </cell>
          <cell r="AQ111">
            <v>149.276923076923</v>
          </cell>
        </row>
        <row r="112">
          <cell r="B112">
            <v>648</v>
          </cell>
          <cell r="C112" t="str">
            <v>ធឿន ចំប៉ី</v>
          </cell>
          <cell r="D112" t="str">
            <v>THOEURN CHOMBY</v>
          </cell>
          <cell r="E112">
            <v>44187</v>
          </cell>
          <cell r="F112" t="str">
            <v>090832855</v>
          </cell>
          <cell r="G112">
            <v>36252</v>
          </cell>
          <cell r="H112" t="str">
            <v>F</v>
          </cell>
          <cell r="I112" t="str">
            <v>成型E线</v>
          </cell>
          <cell r="J112">
            <v>0</v>
          </cell>
          <cell r="K112">
            <v>0</v>
          </cell>
          <cell r="L112">
            <v>200</v>
          </cell>
          <cell r="M112">
            <v>7.69230769230769</v>
          </cell>
          <cell r="N112">
            <v>14</v>
          </cell>
          <cell r="O112">
            <v>0</v>
          </cell>
          <cell r="P112">
            <v>14</v>
          </cell>
          <cell r="Q112">
            <v>26</v>
          </cell>
          <cell r="R112">
            <v>107.692307692308</v>
          </cell>
          <cell r="S112">
            <v>11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7.69230769230769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5.3</v>
          </cell>
          <cell r="AO112">
            <v>13</v>
          </cell>
          <cell r="AP112">
            <v>7</v>
          </cell>
          <cell r="AQ112">
            <v>140.684615384615</v>
          </cell>
        </row>
        <row r="113">
          <cell r="B113">
            <v>1699</v>
          </cell>
          <cell r="C113" t="str">
            <v>យ៉ុង សាលាប</v>
          </cell>
          <cell r="D113" t="str">
            <v>YONG SALEAP</v>
          </cell>
          <cell r="E113">
            <v>44586</v>
          </cell>
          <cell r="F113">
            <v>90934265</v>
          </cell>
          <cell r="G113">
            <v>37417</v>
          </cell>
          <cell r="H113" t="str">
            <v>M</v>
          </cell>
          <cell r="I113" t="str">
            <v>成型E线</v>
          </cell>
          <cell r="J113">
            <v>0</v>
          </cell>
          <cell r="K113">
            <v>0</v>
          </cell>
          <cell r="L113">
            <v>200</v>
          </cell>
          <cell r="M113">
            <v>7.69230769230769</v>
          </cell>
          <cell r="N113">
            <v>14</v>
          </cell>
          <cell r="O113">
            <v>0</v>
          </cell>
          <cell r="P113">
            <v>14</v>
          </cell>
          <cell r="Q113">
            <v>26</v>
          </cell>
          <cell r="R113">
            <v>107.692307692308</v>
          </cell>
          <cell r="S113">
            <v>10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7.69230769230769</v>
          </cell>
          <cell r="AE113">
            <v>0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5.3</v>
          </cell>
          <cell r="AO113">
            <v>13</v>
          </cell>
          <cell r="AP113">
            <v>7</v>
          </cell>
          <cell r="AQ113">
            <v>140.684615384615</v>
          </cell>
        </row>
        <row r="114">
          <cell r="B114">
            <v>1995</v>
          </cell>
          <cell r="C114" t="str">
            <v>មាស ហៃ</v>
          </cell>
          <cell r="D114" t="str">
            <v>MEAS HAI</v>
          </cell>
          <cell r="E114">
            <v>44639</v>
          </cell>
          <cell r="F114">
            <v>90846635</v>
          </cell>
          <cell r="G114">
            <v>36924</v>
          </cell>
          <cell r="H114" t="str">
            <v>M</v>
          </cell>
          <cell r="I114" t="str">
            <v>成型大包装</v>
          </cell>
          <cell r="J114">
            <v>0</v>
          </cell>
          <cell r="K114">
            <v>0</v>
          </cell>
          <cell r="L114">
            <v>200</v>
          </cell>
          <cell r="M114">
            <v>7.69230769230769</v>
          </cell>
          <cell r="N114">
            <v>15</v>
          </cell>
          <cell r="O114">
            <v>0</v>
          </cell>
          <cell r="P114">
            <v>15</v>
          </cell>
          <cell r="Q114">
            <v>26</v>
          </cell>
          <cell r="R114">
            <v>115.384615384615</v>
          </cell>
          <cell r="S114">
            <v>10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7.69230769230769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5.7</v>
          </cell>
          <cell r="AO114">
            <v>13</v>
          </cell>
          <cell r="AP114">
            <v>7.5</v>
          </cell>
          <cell r="AQ114">
            <v>149.276923076923</v>
          </cell>
        </row>
        <row r="115">
          <cell r="B115">
            <v>1818</v>
          </cell>
          <cell r="C115" t="str">
            <v>ម៉ុល រី</v>
          </cell>
          <cell r="D115" t="str">
            <v>MOL RY</v>
          </cell>
          <cell r="E115">
            <v>44601</v>
          </cell>
          <cell r="F115">
            <v>90783569</v>
          </cell>
          <cell r="G115">
            <v>29861</v>
          </cell>
          <cell r="H115" t="str">
            <v>F</v>
          </cell>
          <cell r="I115" t="str">
            <v>成型E线</v>
          </cell>
          <cell r="J115">
            <v>0</v>
          </cell>
          <cell r="K115">
            <v>0</v>
          </cell>
          <cell r="L115">
            <v>200</v>
          </cell>
          <cell r="M115">
            <v>7.69230769230769</v>
          </cell>
          <cell r="N115">
            <v>14</v>
          </cell>
          <cell r="O115">
            <v>0</v>
          </cell>
          <cell r="P115">
            <v>14</v>
          </cell>
          <cell r="Q115">
            <v>26</v>
          </cell>
          <cell r="R115">
            <v>107.692307692308</v>
          </cell>
          <cell r="S115">
            <v>10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7.69230769230769</v>
          </cell>
          <cell r="AE115">
            <v>1</v>
          </cell>
          <cell r="AF115">
            <v>7.69230769230769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5.3</v>
          </cell>
          <cell r="AO115">
            <v>13</v>
          </cell>
          <cell r="AP115">
            <v>7</v>
          </cell>
          <cell r="AQ115">
            <v>148.376923076923</v>
          </cell>
        </row>
        <row r="116">
          <cell r="B116">
            <v>1862</v>
          </cell>
          <cell r="C116" t="str">
            <v>អ៊ុង សាវន</v>
          </cell>
          <cell r="D116" t="str">
            <v>UNG SAVON</v>
          </cell>
          <cell r="E116">
            <v>44614</v>
          </cell>
          <cell r="F116">
            <v>90871385</v>
          </cell>
          <cell r="G116">
            <v>33655</v>
          </cell>
          <cell r="H116" t="str">
            <v>F</v>
          </cell>
          <cell r="I116" t="str">
            <v>成型E线</v>
          </cell>
          <cell r="J116">
            <v>0</v>
          </cell>
          <cell r="K116">
            <v>0</v>
          </cell>
          <cell r="L116">
            <v>200</v>
          </cell>
          <cell r="M116">
            <v>7.69230769230769</v>
          </cell>
          <cell r="N116">
            <v>15</v>
          </cell>
          <cell r="O116">
            <v>0</v>
          </cell>
          <cell r="P116">
            <v>15</v>
          </cell>
          <cell r="Q116">
            <v>26</v>
          </cell>
          <cell r="R116">
            <v>115.384615384615</v>
          </cell>
          <cell r="S116">
            <v>10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7.69230769230769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5.7</v>
          </cell>
          <cell r="AO116">
            <v>13</v>
          </cell>
          <cell r="AP116">
            <v>7.5</v>
          </cell>
          <cell r="AQ116">
            <v>149.276923076923</v>
          </cell>
        </row>
        <row r="117">
          <cell r="B117">
            <v>1407</v>
          </cell>
          <cell r="C117" t="str">
            <v>សេង វណ្ណា</v>
          </cell>
          <cell r="D117" t="str">
            <v>SENG VANNA</v>
          </cell>
          <cell r="E117">
            <v>44532</v>
          </cell>
          <cell r="F117">
            <v>90722772</v>
          </cell>
          <cell r="G117">
            <v>34163</v>
          </cell>
          <cell r="H117" t="str">
            <v>F</v>
          </cell>
          <cell r="I117" t="str">
            <v>成型E线</v>
          </cell>
          <cell r="J117">
            <v>0</v>
          </cell>
          <cell r="K117">
            <v>0</v>
          </cell>
          <cell r="L117">
            <v>200</v>
          </cell>
          <cell r="M117">
            <v>7.69230769230769</v>
          </cell>
          <cell r="N117">
            <v>25</v>
          </cell>
          <cell r="O117">
            <v>0</v>
          </cell>
          <cell r="P117">
            <v>25</v>
          </cell>
          <cell r="Q117">
            <v>26</v>
          </cell>
          <cell r="R117">
            <v>192.307692307692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7.69230769230769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9.6</v>
          </cell>
          <cell r="AO117">
            <v>13</v>
          </cell>
          <cell r="AP117">
            <v>12.5</v>
          </cell>
          <cell r="AQ117">
            <v>235.1</v>
          </cell>
        </row>
        <row r="118">
          <cell r="B118">
            <v>1768</v>
          </cell>
          <cell r="C118" t="str">
            <v>រ័ត្ន សុឃា</v>
          </cell>
          <cell r="D118" t="str">
            <v>RATH SOKHEA</v>
          </cell>
          <cell r="E118">
            <v>44594</v>
          </cell>
          <cell r="F118">
            <v>90644460</v>
          </cell>
          <cell r="G118">
            <v>27926</v>
          </cell>
          <cell r="H118" t="str">
            <v>F</v>
          </cell>
          <cell r="I118" t="str">
            <v>成型E线</v>
          </cell>
          <cell r="J118">
            <v>0</v>
          </cell>
          <cell r="K118">
            <v>0</v>
          </cell>
          <cell r="L118">
            <v>200</v>
          </cell>
          <cell r="M118">
            <v>7.69230769230769</v>
          </cell>
          <cell r="N118">
            <v>14</v>
          </cell>
          <cell r="O118">
            <v>0</v>
          </cell>
          <cell r="P118">
            <v>14</v>
          </cell>
          <cell r="Q118">
            <v>26</v>
          </cell>
          <cell r="R118">
            <v>107.692307692308</v>
          </cell>
          <cell r="S118">
            <v>11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7.69230769230769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5.3</v>
          </cell>
          <cell r="AO118">
            <v>13</v>
          </cell>
          <cell r="AP118">
            <v>7</v>
          </cell>
          <cell r="AQ118">
            <v>140.684615384615</v>
          </cell>
        </row>
        <row r="119">
          <cell r="B119">
            <v>1820</v>
          </cell>
          <cell r="C119" t="str">
            <v>ផាន់ ណៃ</v>
          </cell>
          <cell r="D119" t="str">
            <v>PHANN NAI</v>
          </cell>
          <cell r="E119">
            <v>44601</v>
          </cell>
          <cell r="F119">
            <v>90626190</v>
          </cell>
          <cell r="G119">
            <v>30904</v>
          </cell>
          <cell r="H119" t="str">
            <v>F</v>
          </cell>
          <cell r="I119" t="str">
            <v>成型E线</v>
          </cell>
          <cell r="J119">
            <v>0</v>
          </cell>
          <cell r="K119">
            <v>0</v>
          </cell>
          <cell r="L119">
            <v>200</v>
          </cell>
          <cell r="M119">
            <v>7.69230769230769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20">
          <cell r="B120">
            <v>1879</v>
          </cell>
          <cell r="C120" t="str">
            <v>សៀ ខ្មៅ</v>
          </cell>
          <cell r="D120" t="str">
            <v>SIE KHNAO</v>
          </cell>
          <cell r="E120">
            <v>44617</v>
          </cell>
          <cell r="F120">
            <v>90955957</v>
          </cell>
          <cell r="G120">
            <v>26574</v>
          </cell>
          <cell r="H120" t="str">
            <v>F</v>
          </cell>
          <cell r="I120" t="str">
            <v>成型E线</v>
          </cell>
          <cell r="J120">
            <v>0</v>
          </cell>
          <cell r="K120">
            <v>0</v>
          </cell>
          <cell r="L120">
            <v>200</v>
          </cell>
          <cell r="M120">
            <v>7.69230769230769</v>
          </cell>
          <cell r="N120">
            <v>25</v>
          </cell>
          <cell r="O120">
            <v>0</v>
          </cell>
          <cell r="P120">
            <v>25</v>
          </cell>
          <cell r="Q120">
            <v>26</v>
          </cell>
          <cell r="R120">
            <v>192.307692307692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7.69230769230769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9.6</v>
          </cell>
          <cell r="AO120">
            <v>13</v>
          </cell>
          <cell r="AP120">
            <v>12.5</v>
          </cell>
          <cell r="AQ120">
            <v>235.1</v>
          </cell>
        </row>
        <row r="121">
          <cell r="B121">
            <v>1909</v>
          </cell>
          <cell r="C121" t="str">
            <v>អុក សារ៉េត</v>
          </cell>
          <cell r="D121" t="str">
            <v>UK SARET</v>
          </cell>
          <cell r="E121">
            <v>44624</v>
          </cell>
          <cell r="F121">
            <v>90590100</v>
          </cell>
          <cell r="G121">
            <v>29268</v>
          </cell>
          <cell r="H121" t="str">
            <v>F</v>
          </cell>
          <cell r="I121" t="str">
            <v>成型E线</v>
          </cell>
          <cell r="J121">
            <v>0</v>
          </cell>
          <cell r="K121">
            <v>0</v>
          </cell>
          <cell r="L121">
            <v>200</v>
          </cell>
          <cell r="M121">
            <v>7.69230769230769</v>
          </cell>
          <cell r="N121">
            <v>15</v>
          </cell>
          <cell r="O121">
            <v>0</v>
          </cell>
          <cell r="P121">
            <v>15</v>
          </cell>
          <cell r="Q121">
            <v>26</v>
          </cell>
          <cell r="R121">
            <v>115.384615384615</v>
          </cell>
          <cell r="S121">
            <v>10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7.69230769230769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5.7</v>
          </cell>
          <cell r="AO121">
            <v>13</v>
          </cell>
          <cell r="AP121">
            <v>7.5</v>
          </cell>
          <cell r="AQ121">
            <v>149.276923076923</v>
          </cell>
        </row>
        <row r="122">
          <cell r="B122">
            <v>1828</v>
          </cell>
          <cell r="C122" t="str">
            <v>ជុត ស្រីគង់</v>
          </cell>
          <cell r="D122" t="str">
            <v>CHUT SREYKONG</v>
          </cell>
          <cell r="E122">
            <v>44604</v>
          </cell>
          <cell r="F122">
            <v>90944444</v>
          </cell>
          <cell r="G122">
            <v>37666</v>
          </cell>
          <cell r="H122" t="str">
            <v>F</v>
          </cell>
          <cell r="I122" t="str">
            <v>成型E线</v>
          </cell>
          <cell r="J122">
            <v>0</v>
          </cell>
          <cell r="K122">
            <v>0</v>
          </cell>
          <cell r="L122">
            <v>200</v>
          </cell>
          <cell r="M122">
            <v>7.69230769230769</v>
          </cell>
          <cell r="N122">
            <v>15</v>
          </cell>
          <cell r="O122">
            <v>0</v>
          </cell>
          <cell r="P122">
            <v>15</v>
          </cell>
          <cell r="Q122">
            <v>26</v>
          </cell>
          <cell r="R122">
            <v>115.384615384615</v>
          </cell>
          <cell r="S122">
            <v>10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7.69230769230769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5.7</v>
          </cell>
          <cell r="AO122">
            <v>13</v>
          </cell>
          <cell r="AP122">
            <v>7.5</v>
          </cell>
          <cell r="AQ122">
            <v>149.276923076923</v>
          </cell>
        </row>
        <row r="123">
          <cell r="B123">
            <v>1769</v>
          </cell>
          <cell r="C123" t="str">
            <v>យឹម បូរី</v>
          </cell>
          <cell r="D123" t="str">
            <v>YOEM BOREY</v>
          </cell>
          <cell r="E123">
            <v>44594</v>
          </cell>
          <cell r="F123">
            <v>90865341</v>
          </cell>
          <cell r="G123">
            <v>37182</v>
          </cell>
          <cell r="H123" t="str">
            <v>F</v>
          </cell>
          <cell r="I123" t="str">
            <v>成型E线</v>
          </cell>
          <cell r="J123">
            <v>0</v>
          </cell>
          <cell r="K123">
            <v>0</v>
          </cell>
          <cell r="L123">
            <v>200</v>
          </cell>
          <cell r="M123">
            <v>7.69230769230769</v>
          </cell>
          <cell r="N123">
            <v>15</v>
          </cell>
          <cell r="O123">
            <v>0</v>
          </cell>
          <cell r="P123">
            <v>15</v>
          </cell>
          <cell r="Q123">
            <v>26</v>
          </cell>
          <cell r="R123">
            <v>115.384615384615</v>
          </cell>
          <cell r="S123">
            <v>10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7.69230769230769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5.7</v>
          </cell>
          <cell r="AO123">
            <v>13</v>
          </cell>
          <cell r="AP123">
            <v>7.5</v>
          </cell>
          <cell r="AQ123">
            <v>149.276923076923</v>
          </cell>
        </row>
        <row r="124">
          <cell r="B124">
            <v>1700</v>
          </cell>
          <cell r="C124" t="str">
            <v>បឿន ង៉ោល</v>
          </cell>
          <cell r="D124" t="str">
            <v>BOEURN NGORL</v>
          </cell>
          <cell r="E124">
            <v>44586</v>
          </cell>
          <cell r="F124">
            <v>90921681</v>
          </cell>
          <cell r="G124">
            <v>37172</v>
          </cell>
          <cell r="H124" t="str">
            <v>M</v>
          </cell>
          <cell r="I124" t="str">
            <v>成型E线</v>
          </cell>
          <cell r="J124">
            <v>0</v>
          </cell>
          <cell r="K124">
            <v>0</v>
          </cell>
          <cell r="L124">
            <v>200</v>
          </cell>
          <cell r="M124">
            <v>7.69230769230769</v>
          </cell>
          <cell r="N124">
            <v>15</v>
          </cell>
          <cell r="O124">
            <v>0</v>
          </cell>
          <cell r="P124">
            <v>15</v>
          </cell>
          <cell r="Q124">
            <v>26</v>
          </cell>
          <cell r="R124">
            <v>115.384615384615</v>
          </cell>
          <cell r="S124">
            <v>10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7.69230769230769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5.7</v>
          </cell>
          <cell r="AO124">
            <v>13</v>
          </cell>
          <cell r="AP124">
            <v>7.5</v>
          </cell>
          <cell r="AQ124">
            <v>149.276923076923</v>
          </cell>
        </row>
        <row r="125">
          <cell r="B125">
            <v>1782</v>
          </cell>
          <cell r="C125" t="str">
            <v>សែ សាបន</v>
          </cell>
          <cell r="D125" t="str">
            <v>SEO SABAN</v>
          </cell>
          <cell r="E125">
            <v>44595</v>
          </cell>
          <cell r="F125">
            <v>90532719</v>
          </cell>
          <cell r="G125">
            <v>30235</v>
          </cell>
          <cell r="H125" t="str">
            <v>F</v>
          </cell>
          <cell r="I125" t="str">
            <v>成型E线</v>
          </cell>
          <cell r="J125">
            <v>0</v>
          </cell>
          <cell r="K125">
            <v>0</v>
          </cell>
          <cell r="L125">
            <v>200</v>
          </cell>
          <cell r="M125">
            <v>7.69230769230769</v>
          </cell>
          <cell r="N125">
            <v>14.5</v>
          </cell>
          <cell r="O125">
            <v>0</v>
          </cell>
          <cell r="P125">
            <v>14.5</v>
          </cell>
          <cell r="Q125">
            <v>26</v>
          </cell>
          <cell r="R125">
            <v>111.538461538462</v>
          </cell>
          <cell r="S125">
            <v>10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7.69230769230769</v>
          </cell>
          <cell r="AE125">
            <v>0</v>
          </cell>
          <cell r="AF125">
            <v>0</v>
          </cell>
          <cell r="AG125">
            <v>0.5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5.5</v>
          </cell>
          <cell r="AO125">
            <v>13</v>
          </cell>
          <cell r="AP125">
            <v>7.2</v>
          </cell>
          <cell r="AQ125">
            <v>144.930769230769</v>
          </cell>
        </row>
        <row r="126">
          <cell r="B126">
            <v>1722</v>
          </cell>
          <cell r="C126" t="str">
            <v>ខៀវ ពិសិដ្ឋ</v>
          </cell>
          <cell r="D126" t="str">
            <v>KHIEV PISET</v>
          </cell>
          <cell r="E126">
            <v>44587</v>
          </cell>
          <cell r="F126">
            <v>90753621</v>
          </cell>
          <cell r="G126">
            <v>30935</v>
          </cell>
          <cell r="H126" t="str">
            <v>M</v>
          </cell>
          <cell r="I126" t="str">
            <v>成型E线</v>
          </cell>
          <cell r="J126">
            <v>0</v>
          </cell>
          <cell r="K126">
            <v>0</v>
          </cell>
          <cell r="L126">
            <v>200</v>
          </cell>
          <cell r="M126">
            <v>7.69230769230769</v>
          </cell>
          <cell r="N126">
            <v>15</v>
          </cell>
          <cell r="O126">
            <v>0</v>
          </cell>
          <cell r="P126">
            <v>15</v>
          </cell>
          <cell r="Q126">
            <v>26</v>
          </cell>
          <cell r="R126">
            <v>115.384615384615</v>
          </cell>
          <cell r="S126">
            <v>10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7.69230769230769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5.7</v>
          </cell>
          <cell r="AO126">
            <v>13</v>
          </cell>
          <cell r="AP126">
            <v>7.5</v>
          </cell>
          <cell r="AQ126">
            <v>149.276923076923</v>
          </cell>
        </row>
        <row r="127">
          <cell r="B127">
            <v>2087</v>
          </cell>
          <cell r="C127" t="str">
            <v>អឹម ស្រីនីត</v>
          </cell>
          <cell r="D127" t="str">
            <v>OEM SREYNITH</v>
          </cell>
          <cell r="E127">
            <v>44694</v>
          </cell>
          <cell r="F127" t="str">
            <v>090961019</v>
          </cell>
          <cell r="G127">
            <v>37698</v>
          </cell>
          <cell r="H127" t="str">
            <v>F</v>
          </cell>
          <cell r="I127" t="str">
            <v>成型E线</v>
          </cell>
          <cell r="J127">
            <v>0</v>
          </cell>
          <cell r="K127">
            <v>0</v>
          </cell>
          <cell r="L127">
            <v>200</v>
          </cell>
          <cell r="M127">
            <v>7.69230769230769</v>
          </cell>
          <cell r="N127">
            <v>15</v>
          </cell>
          <cell r="O127">
            <v>0</v>
          </cell>
          <cell r="P127">
            <v>15</v>
          </cell>
          <cell r="Q127">
            <v>26</v>
          </cell>
          <cell r="R127">
            <v>115.384615384615</v>
          </cell>
          <cell r="S127">
            <v>10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7.69230769230769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5.7</v>
          </cell>
          <cell r="AO127">
            <v>13</v>
          </cell>
          <cell r="AP127">
            <v>7.5</v>
          </cell>
          <cell r="AQ127">
            <v>149.276923076923</v>
          </cell>
        </row>
        <row r="128">
          <cell r="B128">
            <v>1920</v>
          </cell>
          <cell r="C128" t="str">
            <v>សុក រដ្ឋា</v>
          </cell>
          <cell r="D128" t="str">
            <v>SOK RATHA</v>
          </cell>
          <cell r="E128">
            <v>44625</v>
          </cell>
          <cell r="F128">
            <v>90543269</v>
          </cell>
          <cell r="G128">
            <v>32379</v>
          </cell>
          <cell r="H128" t="str">
            <v>F</v>
          </cell>
          <cell r="I128" t="str">
            <v>成型E线</v>
          </cell>
          <cell r="J128">
            <v>0</v>
          </cell>
          <cell r="K128">
            <v>0</v>
          </cell>
          <cell r="L128">
            <v>200</v>
          </cell>
          <cell r="M128">
            <v>7.69230769230769</v>
          </cell>
          <cell r="N128">
            <v>14</v>
          </cell>
          <cell r="O128">
            <v>0</v>
          </cell>
          <cell r="P128">
            <v>14</v>
          </cell>
          <cell r="Q128">
            <v>26</v>
          </cell>
          <cell r="R128">
            <v>107.692307692308</v>
          </cell>
          <cell r="S128">
            <v>10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</v>
          </cell>
          <cell r="AA128">
            <v>0</v>
          </cell>
          <cell r="AB128">
            <v>0</v>
          </cell>
          <cell r="AC128">
            <v>1</v>
          </cell>
          <cell r="AD128">
            <v>7.69230769230769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5.3</v>
          </cell>
          <cell r="AO128">
            <v>13</v>
          </cell>
          <cell r="AP128">
            <v>7</v>
          </cell>
          <cell r="AQ128">
            <v>140.684615384615</v>
          </cell>
        </row>
        <row r="129">
          <cell r="B129">
            <v>2131</v>
          </cell>
          <cell r="C129" t="str">
            <v>យ៉ុន ហៃ</v>
          </cell>
          <cell r="D129" t="str">
            <v>YON HAY</v>
          </cell>
          <cell r="E129">
            <v>44714</v>
          </cell>
          <cell r="F129" t="str">
            <v>090945352</v>
          </cell>
          <cell r="G129">
            <v>37518</v>
          </cell>
          <cell r="H129" t="str">
            <v>M</v>
          </cell>
          <cell r="I129" t="str">
            <v>成型E线</v>
          </cell>
          <cell r="J129">
            <v>0</v>
          </cell>
          <cell r="K129">
            <v>0</v>
          </cell>
          <cell r="L129">
            <v>200</v>
          </cell>
          <cell r="M129">
            <v>7.69230769230769</v>
          </cell>
          <cell r="N129">
            <v>14</v>
          </cell>
          <cell r="O129">
            <v>0</v>
          </cell>
          <cell r="P129">
            <v>14</v>
          </cell>
          <cell r="Q129">
            <v>26</v>
          </cell>
          <cell r="R129">
            <v>107.692307692308</v>
          </cell>
          <cell r="S129">
            <v>10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7.69230769230769</v>
          </cell>
          <cell r="AE129">
            <v>0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5.3</v>
          </cell>
          <cell r="AO129">
            <v>13</v>
          </cell>
          <cell r="AP129">
            <v>7</v>
          </cell>
          <cell r="AQ129">
            <v>140.684615384615</v>
          </cell>
        </row>
        <row r="130">
          <cell r="B130">
            <v>1917</v>
          </cell>
          <cell r="C130" t="str">
            <v>​មាន់ រាំបូ</v>
          </cell>
          <cell r="D130" t="str">
            <v> MAN RAMBO</v>
          </cell>
          <cell r="E130">
            <v>44624</v>
          </cell>
          <cell r="F130">
            <v>90540437</v>
          </cell>
          <cell r="G130">
            <v>34191</v>
          </cell>
          <cell r="H130" t="str">
            <v>M</v>
          </cell>
          <cell r="I130" t="str">
            <v>成型E线</v>
          </cell>
          <cell r="J130">
            <v>0</v>
          </cell>
          <cell r="K130">
            <v>0</v>
          </cell>
          <cell r="L130">
            <v>200</v>
          </cell>
          <cell r="M130">
            <v>7.69230769230769</v>
          </cell>
          <cell r="N130">
            <v>15</v>
          </cell>
          <cell r="O130">
            <v>0</v>
          </cell>
          <cell r="P130">
            <v>15</v>
          </cell>
          <cell r="Q130">
            <v>26</v>
          </cell>
          <cell r="R130">
            <v>115.384615384615</v>
          </cell>
          <cell r="S130">
            <v>10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7.69230769230769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5.7</v>
          </cell>
          <cell r="AO130">
            <v>13</v>
          </cell>
          <cell r="AP130">
            <v>7.5</v>
          </cell>
          <cell r="AQ130">
            <v>149.276923076923</v>
          </cell>
        </row>
        <row r="131">
          <cell r="B131">
            <v>1389</v>
          </cell>
          <cell r="C131" t="str">
            <v>ញ៉េប មរកត</v>
          </cell>
          <cell r="D131" t="str">
            <v>NHEB MORAKORT</v>
          </cell>
          <cell r="E131">
            <v>44531</v>
          </cell>
          <cell r="F131">
            <v>21150137</v>
          </cell>
          <cell r="G131">
            <v>36696</v>
          </cell>
          <cell r="H131" t="str">
            <v>F</v>
          </cell>
          <cell r="I131" t="str">
            <v>成型E线</v>
          </cell>
          <cell r="J131">
            <v>0</v>
          </cell>
          <cell r="K131">
            <v>0</v>
          </cell>
          <cell r="L131">
            <v>200</v>
          </cell>
          <cell r="M131">
            <v>7.69230769230769</v>
          </cell>
          <cell r="N131">
            <v>24</v>
          </cell>
          <cell r="O131">
            <v>0</v>
          </cell>
          <cell r="P131">
            <v>24</v>
          </cell>
          <cell r="Q131">
            <v>26</v>
          </cell>
          <cell r="R131">
            <v>184.615384615385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7.69230769230769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9.2</v>
          </cell>
          <cell r="AO131">
            <v>13</v>
          </cell>
          <cell r="AP131">
            <v>12</v>
          </cell>
          <cell r="AQ131">
            <v>226.507692307692</v>
          </cell>
        </row>
        <row r="132">
          <cell r="B132" t="str">
            <v>合计：</v>
          </cell>
          <cell r="C132" t="str">
            <v>成型E线</v>
          </cell>
          <cell r="D132">
            <v>21</v>
          </cell>
        </row>
        <row r="132">
          <cell r="I132" t="str">
            <v>成型E线</v>
          </cell>
        </row>
        <row r="132">
          <cell r="L132">
            <v>4200</v>
          </cell>
          <cell r="M132">
            <v>161.538461538461</v>
          </cell>
          <cell r="N132">
            <v>322.5</v>
          </cell>
          <cell r="O132">
            <v>0</v>
          </cell>
          <cell r="P132">
            <v>322.5</v>
          </cell>
          <cell r="Q132">
            <v>520</v>
          </cell>
          <cell r="R132">
            <v>2480.76923076923</v>
          </cell>
          <cell r="S132">
            <v>172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20</v>
          </cell>
          <cell r="AD132">
            <v>153.846153846154</v>
          </cell>
          <cell r="AE132">
            <v>1</v>
          </cell>
          <cell r="AF132">
            <v>7.69230769230769</v>
          </cell>
          <cell r="AG132">
            <v>3.5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122.7</v>
          </cell>
          <cell r="AO132">
            <v>260</v>
          </cell>
          <cell r="AP132">
            <v>161.2</v>
          </cell>
          <cell r="AQ132">
            <v>3186.20769230769</v>
          </cell>
        </row>
        <row r="133">
          <cell r="B133">
            <v>358</v>
          </cell>
          <cell r="C133" t="str">
            <v>ពៅ ភីយ៉ា</v>
          </cell>
          <cell r="D133" t="str">
            <v>POV PHIYA</v>
          </cell>
          <cell r="E133">
            <v>44118</v>
          </cell>
          <cell r="F133" t="str">
            <v>090583847</v>
          </cell>
          <cell r="G133">
            <v>33703</v>
          </cell>
          <cell r="H133" t="str">
            <v>F</v>
          </cell>
          <cell r="I133" t="str">
            <v>针车A1线</v>
          </cell>
          <cell r="J133">
            <v>0</v>
          </cell>
          <cell r="K133">
            <v>2</v>
          </cell>
          <cell r="L133">
            <v>200</v>
          </cell>
          <cell r="M133">
            <v>7.69230769230769</v>
          </cell>
          <cell r="N133">
            <v>5</v>
          </cell>
          <cell r="O133">
            <v>0</v>
          </cell>
          <cell r="P133">
            <v>5</v>
          </cell>
          <cell r="Q133">
            <v>26</v>
          </cell>
          <cell r="R133">
            <v>38.4615384615385</v>
          </cell>
          <cell r="S133">
            <v>20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7.69230769230769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1.9</v>
          </cell>
          <cell r="AO133">
            <v>13</v>
          </cell>
          <cell r="AP133">
            <v>2.5</v>
          </cell>
          <cell r="AQ133">
            <v>63.5538461538462</v>
          </cell>
        </row>
        <row r="134">
          <cell r="B134">
            <v>376</v>
          </cell>
          <cell r="C134" t="str">
            <v>សូ សុវណ្ណារ៉ា</v>
          </cell>
          <cell r="D134" t="str">
            <v>SO SOVANNARA</v>
          </cell>
          <cell r="E134">
            <v>44118</v>
          </cell>
          <cell r="F134" t="str">
            <v>090613084</v>
          </cell>
          <cell r="G134">
            <v>30416</v>
          </cell>
          <cell r="H134" t="str">
            <v>F</v>
          </cell>
          <cell r="I134" t="str">
            <v>针车A1线</v>
          </cell>
          <cell r="J134">
            <v>0</v>
          </cell>
          <cell r="K134">
            <v>1</v>
          </cell>
          <cell r="L134">
            <v>200</v>
          </cell>
          <cell r="M134">
            <v>7.69230769230769</v>
          </cell>
          <cell r="N134">
            <v>5</v>
          </cell>
          <cell r="O134">
            <v>0</v>
          </cell>
          <cell r="P134">
            <v>5</v>
          </cell>
          <cell r="Q134">
            <v>26</v>
          </cell>
          <cell r="R134">
            <v>38.4615384615385</v>
          </cell>
          <cell r="S134">
            <v>20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7.69230769230769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1.9</v>
          </cell>
          <cell r="AO134">
            <v>13</v>
          </cell>
          <cell r="AP134">
            <v>2.5</v>
          </cell>
          <cell r="AQ134">
            <v>63.5538461538462</v>
          </cell>
        </row>
        <row r="135">
          <cell r="B135">
            <v>385</v>
          </cell>
          <cell r="C135" t="str">
            <v>នាង ឆវី</v>
          </cell>
          <cell r="D135" t="str">
            <v>NEANG CHHVY</v>
          </cell>
          <cell r="E135">
            <v>44118</v>
          </cell>
          <cell r="F135" t="str">
            <v>090521689</v>
          </cell>
          <cell r="G135">
            <v>35738</v>
          </cell>
          <cell r="H135" t="str">
            <v>F</v>
          </cell>
          <cell r="I135" t="str">
            <v>针车A1线</v>
          </cell>
          <cell r="J135">
            <v>0</v>
          </cell>
          <cell r="K135">
            <v>1</v>
          </cell>
          <cell r="L135">
            <v>200</v>
          </cell>
          <cell r="M135">
            <v>7.69230769230769</v>
          </cell>
          <cell r="N135">
            <v>4</v>
          </cell>
          <cell r="O135">
            <v>0</v>
          </cell>
          <cell r="P135">
            <v>4</v>
          </cell>
          <cell r="Q135">
            <v>26</v>
          </cell>
          <cell r="R135">
            <v>30.7692307692308</v>
          </cell>
          <cell r="S135">
            <v>20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7.69230769230769</v>
          </cell>
          <cell r="AE135">
            <v>0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1.5</v>
          </cell>
          <cell r="AO135">
            <v>13</v>
          </cell>
          <cell r="AP135">
            <v>2</v>
          </cell>
          <cell r="AQ135">
            <v>54.9615384615385</v>
          </cell>
        </row>
        <row r="136">
          <cell r="B136">
            <v>387</v>
          </cell>
          <cell r="C136" t="str">
            <v>សំ ស៊ីដា</v>
          </cell>
          <cell r="D136" t="str">
            <v>SAM SIDA</v>
          </cell>
          <cell r="E136">
            <v>44118</v>
          </cell>
          <cell r="F136" t="str">
            <v>090626377</v>
          </cell>
          <cell r="G136">
            <v>29600</v>
          </cell>
          <cell r="H136" t="str">
            <v>F</v>
          </cell>
          <cell r="I136" t="str">
            <v>针车A1线</v>
          </cell>
          <cell r="J136">
            <v>0</v>
          </cell>
          <cell r="K136">
            <v>2</v>
          </cell>
          <cell r="L136">
            <v>200</v>
          </cell>
          <cell r="M136">
            <v>7.69230769230769</v>
          </cell>
          <cell r="N136">
            <v>5</v>
          </cell>
          <cell r="O136">
            <v>0</v>
          </cell>
          <cell r="P136">
            <v>5</v>
          </cell>
          <cell r="Q136">
            <v>26</v>
          </cell>
          <cell r="R136">
            <v>38.4615384615385</v>
          </cell>
          <cell r="S136">
            <v>20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7.69230769230769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1.9</v>
          </cell>
          <cell r="AO136">
            <v>13</v>
          </cell>
          <cell r="AP136">
            <v>2.5</v>
          </cell>
          <cell r="AQ136">
            <v>63.5538461538462</v>
          </cell>
        </row>
        <row r="137">
          <cell r="B137">
            <v>390</v>
          </cell>
          <cell r="C137" t="str">
            <v>ឆន យ៉ាត</v>
          </cell>
          <cell r="D137" t="str">
            <v>CHHON YAT</v>
          </cell>
          <cell r="E137">
            <v>44118</v>
          </cell>
          <cell r="F137" t="str">
            <v>090624823</v>
          </cell>
          <cell r="G137">
            <v>36207</v>
          </cell>
          <cell r="H137" t="str">
            <v>F</v>
          </cell>
          <cell r="I137" t="str">
            <v>针车A1线</v>
          </cell>
          <cell r="J137">
            <v>0</v>
          </cell>
          <cell r="K137">
            <v>1</v>
          </cell>
          <cell r="L137">
            <v>200</v>
          </cell>
          <cell r="M137">
            <v>7.69230769230769</v>
          </cell>
          <cell r="N137">
            <v>5</v>
          </cell>
          <cell r="O137">
            <v>0</v>
          </cell>
          <cell r="P137">
            <v>5</v>
          </cell>
          <cell r="Q137">
            <v>26</v>
          </cell>
          <cell r="R137">
            <v>38.4615384615385</v>
          </cell>
          <cell r="S137">
            <v>20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7.69230769230769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1.9</v>
          </cell>
          <cell r="AO137">
            <v>13</v>
          </cell>
          <cell r="AP137">
            <v>2.5</v>
          </cell>
          <cell r="AQ137">
            <v>63.5538461538462</v>
          </cell>
        </row>
        <row r="138">
          <cell r="B138">
            <v>395</v>
          </cell>
          <cell r="C138" t="str">
            <v>មាន ចាន់ថន</v>
          </cell>
          <cell r="D138" t="str">
            <v>MEAN CHANTHAN</v>
          </cell>
          <cell r="E138">
            <v>44118</v>
          </cell>
          <cell r="F138" t="str">
            <v>090827410</v>
          </cell>
          <cell r="G138">
            <v>34979</v>
          </cell>
          <cell r="H138" t="str">
            <v>F</v>
          </cell>
          <cell r="I138" t="str">
            <v>针车A1线</v>
          </cell>
          <cell r="J138">
            <v>1</v>
          </cell>
          <cell r="K138">
            <v>2</v>
          </cell>
          <cell r="L138">
            <v>200</v>
          </cell>
          <cell r="M138">
            <v>7.69230769230769</v>
          </cell>
          <cell r="N138">
            <v>5</v>
          </cell>
          <cell r="O138">
            <v>0</v>
          </cell>
          <cell r="P138">
            <v>5</v>
          </cell>
          <cell r="Q138">
            <v>26</v>
          </cell>
          <cell r="R138">
            <v>38.4615384615385</v>
          </cell>
          <cell r="S138">
            <v>20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7.69230769230769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1.9</v>
          </cell>
          <cell r="AO138">
            <v>13</v>
          </cell>
          <cell r="AP138">
            <v>2.5</v>
          </cell>
          <cell r="AQ138">
            <v>63.5538461538462</v>
          </cell>
        </row>
        <row r="139">
          <cell r="B139">
            <v>396</v>
          </cell>
          <cell r="C139" t="str">
            <v>ផូ រីដា</v>
          </cell>
          <cell r="D139" t="str">
            <v>PHOU RIDA</v>
          </cell>
          <cell r="E139">
            <v>44118</v>
          </cell>
          <cell r="F139" t="str">
            <v>090755454</v>
          </cell>
          <cell r="G139">
            <v>33968</v>
          </cell>
          <cell r="H139" t="str">
            <v>F</v>
          </cell>
          <cell r="I139" t="str">
            <v>针车A1线</v>
          </cell>
          <cell r="J139">
            <v>0</v>
          </cell>
          <cell r="K139">
            <v>1</v>
          </cell>
          <cell r="L139">
            <v>200</v>
          </cell>
          <cell r="M139">
            <v>7.69230769230769</v>
          </cell>
          <cell r="N139">
            <v>5</v>
          </cell>
          <cell r="O139">
            <v>0</v>
          </cell>
          <cell r="P139">
            <v>5</v>
          </cell>
          <cell r="Q139">
            <v>26</v>
          </cell>
          <cell r="R139">
            <v>38.4615384615385</v>
          </cell>
          <cell r="S139">
            <v>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7.69230769230769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1.9</v>
          </cell>
          <cell r="AO139">
            <v>13</v>
          </cell>
          <cell r="AP139">
            <v>2.5</v>
          </cell>
          <cell r="AQ139">
            <v>63.5538461538462</v>
          </cell>
        </row>
        <row r="140">
          <cell r="B140">
            <v>401</v>
          </cell>
          <cell r="C140" t="str">
            <v>ប៉ិត សាមាន</v>
          </cell>
          <cell r="D140" t="str">
            <v>SAMEAN</v>
          </cell>
          <cell r="E140">
            <v>44118</v>
          </cell>
          <cell r="F140" t="str">
            <v>090923337</v>
          </cell>
          <cell r="G140">
            <v>37351</v>
          </cell>
          <cell r="H140" t="str">
            <v>F</v>
          </cell>
          <cell r="I140" t="str">
            <v>针车A1线</v>
          </cell>
          <cell r="J140">
            <v>0</v>
          </cell>
          <cell r="K140">
            <v>0</v>
          </cell>
          <cell r="L140">
            <v>200</v>
          </cell>
          <cell r="M140">
            <v>7.69230769230769</v>
          </cell>
          <cell r="N140">
            <v>5</v>
          </cell>
          <cell r="O140">
            <v>0</v>
          </cell>
          <cell r="P140">
            <v>5</v>
          </cell>
          <cell r="Q140">
            <v>26</v>
          </cell>
          <cell r="R140">
            <v>38.4615384615385</v>
          </cell>
          <cell r="S140">
            <v>20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1</v>
          </cell>
          <cell r="AD140">
            <v>7.69230769230769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1.9</v>
          </cell>
          <cell r="AO140">
            <v>13</v>
          </cell>
          <cell r="AP140">
            <v>2.5</v>
          </cell>
          <cell r="AQ140">
            <v>63.5538461538462</v>
          </cell>
        </row>
        <row r="141">
          <cell r="B141">
            <v>406</v>
          </cell>
          <cell r="C141" t="str">
            <v>រ៉ុន សារុំ</v>
          </cell>
          <cell r="D141" t="str">
            <v>RON SAROM</v>
          </cell>
          <cell r="E141">
            <v>44118</v>
          </cell>
          <cell r="F141" t="str">
            <v>090542443</v>
          </cell>
          <cell r="G141">
            <v>29536</v>
          </cell>
          <cell r="H141" t="str">
            <v>F</v>
          </cell>
          <cell r="I141" t="str">
            <v>针车A1线</v>
          </cell>
          <cell r="J141">
            <v>0</v>
          </cell>
          <cell r="K141">
            <v>3</v>
          </cell>
          <cell r="L141">
            <v>200</v>
          </cell>
          <cell r="M141">
            <v>7.69230769230769</v>
          </cell>
          <cell r="N141">
            <v>4.5</v>
          </cell>
          <cell r="O141">
            <v>0</v>
          </cell>
          <cell r="P141">
            <v>4.5</v>
          </cell>
          <cell r="Q141">
            <v>26</v>
          </cell>
          <cell r="R141">
            <v>34.6153846153846</v>
          </cell>
          <cell r="S141">
            <v>20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1</v>
          </cell>
          <cell r="AD141">
            <v>7.69230769230769</v>
          </cell>
          <cell r="AE141">
            <v>0</v>
          </cell>
          <cell r="AF141">
            <v>0</v>
          </cell>
          <cell r="AG141">
            <v>0.5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1.7</v>
          </cell>
          <cell r="AO141">
            <v>13</v>
          </cell>
          <cell r="AP141">
            <v>2.2</v>
          </cell>
          <cell r="AQ141">
            <v>59.2076923076923</v>
          </cell>
        </row>
        <row r="142">
          <cell r="B142">
            <v>636</v>
          </cell>
          <cell r="C142" t="str">
            <v>សាន​ កូឡាប</v>
          </cell>
          <cell r="D142" t="str">
            <v>SAN KOLAB</v>
          </cell>
          <cell r="E142">
            <v>44184</v>
          </cell>
          <cell r="F142" t="str">
            <v>090705515</v>
          </cell>
          <cell r="G142">
            <v>33613</v>
          </cell>
          <cell r="H142" t="str">
            <v>F</v>
          </cell>
          <cell r="I142" t="str">
            <v>针车A1线</v>
          </cell>
          <cell r="J142">
            <v>0</v>
          </cell>
          <cell r="K142">
            <v>0</v>
          </cell>
          <cell r="L142">
            <v>200</v>
          </cell>
          <cell r="M142">
            <v>7.69230769230769</v>
          </cell>
          <cell r="N142">
            <v>5</v>
          </cell>
          <cell r="O142">
            <v>0</v>
          </cell>
          <cell r="P142">
            <v>5</v>
          </cell>
          <cell r="Q142">
            <v>26</v>
          </cell>
          <cell r="R142">
            <v>38.4615384615385</v>
          </cell>
          <cell r="S142">
            <v>20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7.69230769230769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1.9</v>
          </cell>
          <cell r="AO142">
            <v>13</v>
          </cell>
          <cell r="AP142">
            <v>2.5</v>
          </cell>
          <cell r="AQ142">
            <v>63.5538461538462</v>
          </cell>
        </row>
        <row r="143">
          <cell r="B143">
            <v>658</v>
          </cell>
          <cell r="C143" t="str">
            <v>ពៅ នាង</v>
          </cell>
          <cell r="D143" t="str">
            <v>POV NEANG</v>
          </cell>
          <cell r="E143">
            <v>44187</v>
          </cell>
          <cell r="F143" t="str">
            <v>090846284</v>
          </cell>
          <cell r="G143">
            <v>28920</v>
          </cell>
          <cell r="H143" t="str">
            <v>F</v>
          </cell>
          <cell r="I143" t="str">
            <v>针车A1线</v>
          </cell>
          <cell r="J143">
            <v>0</v>
          </cell>
          <cell r="K143">
            <v>0</v>
          </cell>
          <cell r="L143">
            <v>200</v>
          </cell>
          <cell r="M143">
            <v>7.69230769230769</v>
          </cell>
          <cell r="N143">
            <v>5</v>
          </cell>
          <cell r="O143">
            <v>0</v>
          </cell>
          <cell r="P143">
            <v>5</v>
          </cell>
          <cell r="Q143">
            <v>26</v>
          </cell>
          <cell r="R143">
            <v>38.4615384615385</v>
          </cell>
          <cell r="S143">
            <v>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7.69230769230769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1.9</v>
          </cell>
          <cell r="AO143">
            <v>13</v>
          </cell>
          <cell r="AP143">
            <v>2.5</v>
          </cell>
          <cell r="AQ143">
            <v>63.5538461538462</v>
          </cell>
        </row>
        <row r="144">
          <cell r="B144">
            <v>608</v>
          </cell>
          <cell r="C144" t="str">
            <v>ព្រុំ ចាន់</v>
          </cell>
          <cell r="D144" t="str">
            <v>PRUM CHAN</v>
          </cell>
          <cell r="E144">
            <v>44167</v>
          </cell>
          <cell r="F144" t="str">
            <v>090927715</v>
          </cell>
          <cell r="G144">
            <v>37574</v>
          </cell>
          <cell r="H144" t="str">
            <v>F</v>
          </cell>
          <cell r="I144" t="str">
            <v>针车A1线</v>
          </cell>
          <cell r="J144">
            <v>0</v>
          </cell>
          <cell r="K144">
            <v>0</v>
          </cell>
          <cell r="L144">
            <v>200</v>
          </cell>
          <cell r="M144">
            <v>7.69230769230769</v>
          </cell>
          <cell r="N144">
            <v>5</v>
          </cell>
          <cell r="O144">
            <v>0</v>
          </cell>
          <cell r="P144">
            <v>5</v>
          </cell>
          <cell r="Q144">
            <v>26</v>
          </cell>
          <cell r="R144">
            <v>38.4615384615385</v>
          </cell>
          <cell r="S144">
            <v>20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7.69230769230769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1.9</v>
          </cell>
          <cell r="AO144">
            <v>13</v>
          </cell>
          <cell r="AP144">
            <v>2.5</v>
          </cell>
          <cell r="AQ144">
            <v>63.5538461538462</v>
          </cell>
        </row>
        <row r="145">
          <cell r="B145">
            <v>655</v>
          </cell>
          <cell r="C145" t="str">
            <v>ម៉ៅ សេត</v>
          </cell>
          <cell r="D145" t="str">
            <v>MAO SET</v>
          </cell>
          <cell r="E145">
            <v>44187</v>
          </cell>
          <cell r="F145" t="str">
            <v>090796097</v>
          </cell>
          <cell r="G145">
            <v>27539</v>
          </cell>
          <cell r="H145" t="str">
            <v>F</v>
          </cell>
          <cell r="I145" t="str">
            <v>针车A1线</v>
          </cell>
          <cell r="J145">
            <v>0</v>
          </cell>
          <cell r="K145">
            <v>0</v>
          </cell>
          <cell r="L145">
            <v>200</v>
          </cell>
          <cell r="M145">
            <v>7.69230769230769</v>
          </cell>
          <cell r="N145">
            <v>5</v>
          </cell>
          <cell r="O145">
            <v>0</v>
          </cell>
          <cell r="P145">
            <v>5</v>
          </cell>
          <cell r="Q145">
            <v>26</v>
          </cell>
          <cell r="R145">
            <v>38.4615384615385</v>
          </cell>
          <cell r="S145">
            <v>20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7.69230769230769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1.9</v>
          </cell>
          <cell r="AO145">
            <v>13</v>
          </cell>
          <cell r="AP145">
            <v>2.5</v>
          </cell>
          <cell r="AQ145">
            <v>63.5538461538462</v>
          </cell>
        </row>
        <row r="146">
          <cell r="B146">
            <v>652</v>
          </cell>
          <cell r="C146" t="str">
            <v>ឃឹម​សាឡី</v>
          </cell>
          <cell r="D146" t="str">
            <v>KHOEM SALEY</v>
          </cell>
          <cell r="E146">
            <v>44188</v>
          </cell>
          <cell r="F146" t="str">
            <v>090618254</v>
          </cell>
          <cell r="G146">
            <v>28008</v>
          </cell>
          <cell r="H146" t="str">
            <v>F</v>
          </cell>
          <cell r="I146" t="str">
            <v>针车A1线</v>
          </cell>
          <cell r="J146">
            <v>0</v>
          </cell>
          <cell r="K146">
            <v>0</v>
          </cell>
          <cell r="L146">
            <v>200</v>
          </cell>
          <cell r="M146">
            <v>7.69230769230769</v>
          </cell>
          <cell r="N146">
            <v>5</v>
          </cell>
          <cell r="O146">
            <v>0</v>
          </cell>
          <cell r="P146">
            <v>5</v>
          </cell>
          <cell r="Q146">
            <v>26</v>
          </cell>
          <cell r="R146">
            <v>38.4615384615385</v>
          </cell>
          <cell r="S146">
            <v>20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7.69230769230769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1.9</v>
          </cell>
          <cell r="AO146">
            <v>13</v>
          </cell>
          <cell r="AP146">
            <v>2.5</v>
          </cell>
          <cell r="AQ146">
            <v>63.5538461538462</v>
          </cell>
        </row>
        <row r="147">
          <cell r="B147">
            <v>1634</v>
          </cell>
          <cell r="C147" t="str">
            <v>យឹម ប៉ុញ</v>
          </cell>
          <cell r="D147" t="str">
            <v>YOEM PONH</v>
          </cell>
          <cell r="E147">
            <v>44579</v>
          </cell>
          <cell r="F147">
            <v>90705130</v>
          </cell>
          <cell r="G147">
            <v>33067</v>
          </cell>
          <cell r="H147" t="str">
            <v>M</v>
          </cell>
          <cell r="I147" t="str">
            <v>针车A1线</v>
          </cell>
          <cell r="J147">
            <v>0</v>
          </cell>
          <cell r="K147">
            <v>0</v>
          </cell>
          <cell r="L147">
            <v>200</v>
          </cell>
          <cell r="M147">
            <v>7.69230769230769</v>
          </cell>
          <cell r="N147">
            <v>5</v>
          </cell>
          <cell r="O147">
            <v>0</v>
          </cell>
          <cell r="P147">
            <v>5</v>
          </cell>
          <cell r="Q147">
            <v>26</v>
          </cell>
          <cell r="R147">
            <v>38.4615384615385</v>
          </cell>
          <cell r="S147">
            <v>20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7.69230769230769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1.9</v>
          </cell>
          <cell r="AO147">
            <v>13</v>
          </cell>
          <cell r="AP147">
            <v>2.5</v>
          </cell>
          <cell r="AQ147">
            <v>63.5538461538462</v>
          </cell>
        </row>
        <row r="148">
          <cell r="B148">
            <v>1883</v>
          </cell>
          <cell r="C148" t="str">
            <v>រិត ច័ន្ទធីតា</v>
          </cell>
          <cell r="D148" t="str">
            <v>RITH CHANTHIDA</v>
          </cell>
          <cell r="E148">
            <v>44617</v>
          </cell>
          <cell r="F148">
            <v>90959953</v>
          </cell>
          <cell r="G148">
            <v>37773</v>
          </cell>
          <cell r="H148" t="str">
            <v>F</v>
          </cell>
          <cell r="I148" t="str">
            <v>针车A1线</v>
          </cell>
          <cell r="J148">
            <v>0</v>
          </cell>
          <cell r="K148">
            <v>0</v>
          </cell>
          <cell r="L148">
            <v>200</v>
          </cell>
          <cell r="M148">
            <v>7.69230769230769</v>
          </cell>
          <cell r="N148">
            <v>4</v>
          </cell>
          <cell r="O148">
            <v>0</v>
          </cell>
          <cell r="P148">
            <v>4</v>
          </cell>
          <cell r="Q148">
            <v>26</v>
          </cell>
          <cell r="R148">
            <v>30.7692307692308</v>
          </cell>
          <cell r="S148">
            <v>20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7.69230769230769</v>
          </cell>
          <cell r="AE148">
            <v>0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1.5</v>
          </cell>
          <cell r="AO148">
            <v>13</v>
          </cell>
          <cell r="AP148">
            <v>2</v>
          </cell>
          <cell r="AQ148">
            <v>54.9615384615385</v>
          </cell>
        </row>
        <row r="149">
          <cell r="B149">
            <v>1889</v>
          </cell>
          <cell r="C149" t="str">
            <v>អន ភានីន</v>
          </cell>
          <cell r="D149" t="str">
            <v>AN PHEANIN</v>
          </cell>
          <cell r="E149">
            <v>44618</v>
          </cell>
          <cell r="F149">
            <v>90876717</v>
          </cell>
          <cell r="G149">
            <v>36535</v>
          </cell>
          <cell r="H149" t="str">
            <v>M</v>
          </cell>
          <cell r="I149" t="str">
            <v>针车A1线</v>
          </cell>
          <cell r="J149">
            <v>0</v>
          </cell>
          <cell r="K149">
            <v>0</v>
          </cell>
          <cell r="L149">
            <v>200</v>
          </cell>
          <cell r="M149">
            <v>7.69230769230769</v>
          </cell>
          <cell r="N149">
            <v>5</v>
          </cell>
          <cell r="O149">
            <v>0</v>
          </cell>
          <cell r="P149">
            <v>5</v>
          </cell>
          <cell r="Q149">
            <v>26</v>
          </cell>
          <cell r="R149">
            <v>38.4615384615385</v>
          </cell>
          <cell r="S149">
            <v>20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7.69230769230769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1.9</v>
          </cell>
          <cell r="AO149">
            <v>13</v>
          </cell>
          <cell r="AP149">
            <v>2.5</v>
          </cell>
          <cell r="AQ149">
            <v>63.5538461538462</v>
          </cell>
        </row>
        <row r="150">
          <cell r="B150">
            <v>1380</v>
          </cell>
          <cell r="C150" t="str">
            <v>នៅ គន្ធា</v>
          </cell>
          <cell r="D150" t="str">
            <v>NEOU KUNTHEA</v>
          </cell>
          <cell r="E150">
            <v>44527</v>
          </cell>
          <cell r="F150">
            <v>90755249</v>
          </cell>
          <cell r="G150">
            <v>31059</v>
          </cell>
          <cell r="H150" t="str">
            <v>F</v>
          </cell>
          <cell r="I150" t="str">
            <v>针车A1线</v>
          </cell>
          <cell r="J150">
            <v>0</v>
          </cell>
          <cell r="K150">
            <v>0</v>
          </cell>
          <cell r="L150">
            <v>200</v>
          </cell>
          <cell r="M150">
            <v>7.69230769230769</v>
          </cell>
          <cell r="N150">
            <v>5</v>
          </cell>
          <cell r="O150">
            <v>0</v>
          </cell>
          <cell r="P150">
            <v>5</v>
          </cell>
          <cell r="Q150">
            <v>26</v>
          </cell>
          <cell r="R150">
            <v>38.4615384615385</v>
          </cell>
          <cell r="S150">
            <v>20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7.69230769230769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1.9</v>
          </cell>
          <cell r="AO150">
            <v>13</v>
          </cell>
          <cell r="AP150">
            <v>2.5</v>
          </cell>
          <cell r="AQ150">
            <v>63.5538461538462</v>
          </cell>
        </row>
        <row r="151">
          <cell r="B151">
            <v>1459</v>
          </cell>
          <cell r="C151" t="str">
            <v>ប្រាក់​ រ៉ានី</v>
          </cell>
          <cell r="D151" t="str">
            <v>PRAK RADY</v>
          </cell>
          <cell r="E151">
            <v>44551</v>
          </cell>
          <cell r="F151">
            <v>90816426</v>
          </cell>
          <cell r="G151">
            <v>35076</v>
          </cell>
          <cell r="H151" t="str">
            <v>F</v>
          </cell>
          <cell r="I151" t="str">
            <v>针车A1线</v>
          </cell>
          <cell r="J151">
            <v>0</v>
          </cell>
          <cell r="K151">
            <v>0</v>
          </cell>
          <cell r="L151">
            <v>200</v>
          </cell>
          <cell r="M151">
            <v>7.69230769230769</v>
          </cell>
          <cell r="N151">
            <v>5</v>
          </cell>
          <cell r="O151">
            <v>0</v>
          </cell>
          <cell r="P151">
            <v>5</v>
          </cell>
          <cell r="Q151">
            <v>26</v>
          </cell>
          <cell r="R151">
            <v>38.4615384615385</v>
          </cell>
          <cell r="S151">
            <v>20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7.69230769230769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1.9</v>
          </cell>
          <cell r="AO151">
            <v>13</v>
          </cell>
          <cell r="AP151">
            <v>2.5</v>
          </cell>
          <cell r="AQ151">
            <v>63.5538461538462</v>
          </cell>
        </row>
        <row r="152">
          <cell r="B152">
            <v>1539</v>
          </cell>
          <cell r="C152" t="str">
            <v>អ៊ុក វ៉ាន់ណាក់</v>
          </cell>
          <cell r="D152" t="str">
            <v>UK VANNAK</v>
          </cell>
          <cell r="E152">
            <v>44565</v>
          </cell>
          <cell r="F152">
            <v>90838379</v>
          </cell>
          <cell r="G152">
            <v>28540</v>
          </cell>
          <cell r="H152" t="str">
            <v>F</v>
          </cell>
          <cell r="I152" t="str">
            <v>针车A1线</v>
          </cell>
          <cell r="J152">
            <v>0</v>
          </cell>
          <cell r="K152">
            <v>0</v>
          </cell>
          <cell r="L152">
            <v>200</v>
          </cell>
          <cell r="M152">
            <v>7.69230769230769</v>
          </cell>
          <cell r="N152">
            <v>5</v>
          </cell>
          <cell r="O152">
            <v>0</v>
          </cell>
          <cell r="P152">
            <v>5</v>
          </cell>
          <cell r="Q152">
            <v>26</v>
          </cell>
          <cell r="R152">
            <v>38.4615384615385</v>
          </cell>
          <cell r="S152">
            <v>20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7.69230769230769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1.9</v>
          </cell>
          <cell r="AO152">
            <v>13</v>
          </cell>
          <cell r="AP152">
            <v>2.5</v>
          </cell>
          <cell r="AQ152">
            <v>63.5538461538462</v>
          </cell>
        </row>
        <row r="153">
          <cell r="B153">
            <v>784</v>
          </cell>
          <cell r="C153" t="str">
            <v>លន់ សាវី</v>
          </cell>
          <cell r="D153" t="str">
            <v>LUN SAVY</v>
          </cell>
          <cell r="E153">
            <v>44280</v>
          </cell>
          <cell r="F153" t="str">
            <v>160330016</v>
          </cell>
          <cell r="G153">
            <v>33758</v>
          </cell>
          <cell r="H153" t="str">
            <v>F</v>
          </cell>
          <cell r="I153" t="str">
            <v>针车A1线</v>
          </cell>
          <cell r="J153">
            <v>0</v>
          </cell>
          <cell r="K153">
            <v>0</v>
          </cell>
          <cell r="L153">
            <v>200</v>
          </cell>
          <cell r="M153">
            <v>7.69230769230769</v>
          </cell>
          <cell r="N153">
            <v>5</v>
          </cell>
          <cell r="O153">
            <v>0</v>
          </cell>
          <cell r="P153">
            <v>5</v>
          </cell>
          <cell r="Q153">
            <v>26</v>
          </cell>
          <cell r="R153">
            <v>38.4615384615385</v>
          </cell>
          <cell r="S153">
            <v>20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7.69230769230769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1.9</v>
          </cell>
          <cell r="AO153">
            <v>13</v>
          </cell>
          <cell r="AP153">
            <v>2.5</v>
          </cell>
          <cell r="AQ153">
            <v>63.5538461538462</v>
          </cell>
        </row>
        <row r="154">
          <cell r="B154">
            <v>899</v>
          </cell>
        </row>
        <row r="154">
          <cell r="D154" t="str">
            <v>SOK HIENG</v>
          </cell>
          <cell r="E154">
            <v>44320</v>
          </cell>
        </row>
        <row r="154">
          <cell r="I154" t="str">
            <v>针车A1线</v>
          </cell>
        </row>
        <row r="154">
          <cell r="L154">
            <v>200</v>
          </cell>
          <cell r="M154">
            <v>7.69230769230769</v>
          </cell>
          <cell r="N154">
            <v>4</v>
          </cell>
          <cell r="O154">
            <v>0</v>
          </cell>
          <cell r="P154">
            <v>4</v>
          </cell>
          <cell r="Q154">
            <v>26</v>
          </cell>
          <cell r="R154">
            <v>30.7692307692308</v>
          </cell>
          <cell r="S154">
            <v>20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</v>
          </cell>
          <cell r="AD154">
            <v>15.3846153846154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1.5</v>
          </cell>
          <cell r="AO154">
            <v>13</v>
          </cell>
          <cell r="AP154">
            <v>2</v>
          </cell>
          <cell r="AQ154">
            <v>62.6538461538462</v>
          </cell>
        </row>
        <row r="155">
          <cell r="B155">
            <v>1470</v>
          </cell>
          <cell r="C155" t="str">
            <v>ពៅ សារូន</v>
          </cell>
          <cell r="D155" t="str">
            <v>POV SARUN</v>
          </cell>
          <cell r="E155">
            <v>44551</v>
          </cell>
          <cell r="F155">
            <v>90935140</v>
          </cell>
          <cell r="G155">
            <v>38308</v>
          </cell>
          <cell r="H155" t="str">
            <v>F</v>
          </cell>
          <cell r="I155" t="str">
            <v>针车A1线</v>
          </cell>
          <cell r="J155">
            <v>0</v>
          </cell>
          <cell r="K155">
            <v>0</v>
          </cell>
          <cell r="L155">
            <v>200</v>
          </cell>
          <cell r="M155">
            <v>7.69230769230769</v>
          </cell>
          <cell r="N155">
            <v>5</v>
          </cell>
          <cell r="O155">
            <v>0</v>
          </cell>
          <cell r="P155">
            <v>5</v>
          </cell>
          <cell r="Q155">
            <v>26</v>
          </cell>
          <cell r="R155">
            <v>38.4615384615385</v>
          </cell>
          <cell r="S155">
            <v>20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7.69230769230769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1.9</v>
          </cell>
          <cell r="AO155">
            <v>13</v>
          </cell>
          <cell r="AP155">
            <v>2.5</v>
          </cell>
          <cell r="AQ155">
            <v>63.5538461538462</v>
          </cell>
        </row>
        <row r="156">
          <cell r="B156">
            <v>2067</v>
          </cell>
          <cell r="C156" t="str">
            <v>យឿម រដ្ឋា</v>
          </cell>
          <cell r="D156" t="str">
            <v>YOEURM RATHA</v>
          </cell>
          <cell r="E156">
            <v>44685</v>
          </cell>
          <cell r="F156" t="str">
            <v>090916147</v>
          </cell>
          <cell r="G156">
            <v>37221</v>
          </cell>
          <cell r="H156" t="str">
            <v>F</v>
          </cell>
          <cell r="I156" t="str">
            <v>针车A1线</v>
          </cell>
          <cell r="J156">
            <v>0</v>
          </cell>
          <cell r="K156">
            <v>0</v>
          </cell>
          <cell r="L156">
            <v>200</v>
          </cell>
          <cell r="M156">
            <v>7.69230769230769</v>
          </cell>
          <cell r="N156">
            <v>5</v>
          </cell>
          <cell r="O156">
            <v>0</v>
          </cell>
          <cell r="P156">
            <v>5</v>
          </cell>
          <cell r="Q156">
            <v>26</v>
          </cell>
          <cell r="R156">
            <v>38.4615384615385</v>
          </cell>
          <cell r="S156">
            <v>20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7.69230769230769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1.9</v>
          </cell>
          <cell r="AO156">
            <v>13</v>
          </cell>
          <cell r="AP156">
            <v>2.5</v>
          </cell>
          <cell r="AQ156">
            <v>63.5538461538462</v>
          </cell>
        </row>
        <row r="157">
          <cell r="B157">
            <v>2068</v>
          </cell>
          <cell r="C157" t="str">
            <v>ផេង រចនា</v>
          </cell>
          <cell r="D157" t="str">
            <v>PHENG RACHAKNA</v>
          </cell>
          <cell r="E157">
            <v>44685</v>
          </cell>
          <cell r="F157" t="str">
            <v>090884439</v>
          </cell>
          <cell r="G157">
            <v>36645</v>
          </cell>
          <cell r="H157" t="str">
            <v>F</v>
          </cell>
          <cell r="I157" t="str">
            <v>针车A1线</v>
          </cell>
          <cell r="J157">
            <v>0</v>
          </cell>
          <cell r="K157">
            <v>0</v>
          </cell>
          <cell r="L157">
            <v>200</v>
          </cell>
          <cell r="M157">
            <v>7.69230769230769</v>
          </cell>
          <cell r="N157">
            <v>5</v>
          </cell>
          <cell r="O157">
            <v>0</v>
          </cell>
          <cell r="P157">
            <v>5</v>
          </cell>
          <cell r="Q157">
            <v>26</v>
          </cell>
          <cell r="R157">
            <v>38.4615384615385</v>
          </cell>
          <cell r="S157">
            <v>20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7.69230769230769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1.9</v>
          </cell>
          <cell r="AO157">
            <v>13</v>
          </cell>
          <cell r="AP157">
            <v>2.5</v>
          </cell>
          <cell r="AQ157">
            <v>63.5538461538462</v>
          </cell>
        </row>
        <row r="158">
          <cell r="B158" t="str">
            <v>合计：</v>
          </cell>
          <cell r="C158" t="str">
            <v>针车A1线</v>
          </cell>
          <cell r="D158">
            <v>25</v>
          </cell>
        </row>
        <row r="158">
          <cell r="I158" t="str">
            <v>针车A1线</v>
          </cell>
        </row>
        <row r="158">
          <cell r="L158">
            <v>5000</v>
          </cell>
          <cell r="M158">
            <v>192.307692307692</v>
          </cell>
          <cell r="N158">
            <v>121.5</v>
          </cell>
          <cell r="O158">
            <v>0</v>
          </cell>
          <cell r="P158">
            <v>121.5</v>
          </cell>
          <cell r="Q158">
            <v>650</v>
          </cell>
          <cell r="R158">
            <v>934.615384615384</v>
          </cell>
          <cell r="S158">
            <v>500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26</v>
          </cell>
          <cell r="AD158">
            <v>200</v>
          </cell>
          <cell r="AE158">
            <v>0</v>
          </cell>
          <cell r="AF158">
            <v>0</v>
          </cell>
          <cell r="AG158">
            <v>2.5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46.1</v>
          </cell>
          <cell r="AO158">
            <v>325</v>
          </cell>
          <cell r="AP158">
            <v>60.7</v>
          </cell>
          <cell r="AQ158">
            <v>1566.41538461538</v>
          </cell>
        </row>
        <row r="159">
          <cell r="B159">
            <v>352</v>
          </cell>
          <cell r="C159" t="str">
            <v>ថុក ផល្លា</v>
          </cell>
          <cell r="D159" t="str">
            <v>THOK PHALLA</v>
          </cell>
          <cell r="E159">
            <v>44118</v>
          </cell>
          <cell r="F159" t="str">
            <v>090618288</v>
          </cell>
          <cell r="G159">
            <v>31949</v>
          </cell>
          <cell r="H159" t="str">
            <v>F</v>
          </cell>
          <cell r="I159" t="str">
            <v>针车A2线</v>
          </cell>
          <cell r="J159">
            <v>1</v>
          </cell>
          <cell r="K159">
            <v>3</v>
          </cell>
          <cell r="L159">
            <v>200</v>
          </cell>
          <cell r="M159">
            <v>7.69230769230769</v>
          </cell>
          <cell r="N159">
            <v>5</v>
          </cell>
          <cell r="O159">
            <v>0</v>
          </cell>
          <cell r="P159">
            <v>5</v>
          </cell>
          <cell r="Q159">
            <v>26</v>
          </cell>
          <cell r="R159">
            <v>38.4615384615385</v>
          </cell>
          <cell r="S159">
            <v>20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7.69230769230769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1.9</v>
          </cell>
          <cell r="AO159">
            <v>13</v>
          </cell>
          <cell r="AP159">
            <v>2.5</v>
          </cell>
          <cell r="AQ159">
            <v>63.5538461538461</v>
          </cell>
        </row>
        <row r="160">
          <cell r="B160">
            <v>353</v>
          </cell>
          <cell r="C160" t="str">
            <v>ដោក ស្រីកា</v>
          </cell>
          <cell r="D160" t="str">
            <v>DORK SREYKA</v>
          </cell>
          <cell r="E160">
            <v>44118</v>
          </cell>
          <cell r="F160" t="str">
            <v>090714078</v>
          </cell>
          <cell r="G160">
            <v>32205</v>
          </cell>
          <cell r="H160" t="str">
            <v>F</v>
          </cell>
          <cell r="I160" t="str">
            <v>针车A2线</v>
          </cell>
          <cell r="J160">
            <v>0</v>
          </cell>
          <cell r="K160">
            <v>0</v>
          </cell>
          <cell r="L160">
            <v>200</v>
          </cell>
          <cell r="M160">
            <v>7.69230769230769</v>
          </cell>
          <cell r="N160">
            <v>5</v>
          </cell>
          <cell r="O160">
            <v>0</v>
          </cell>
          <cell r="P160">
            <v>5</v>
          </cell>
          <cell r="Q160">
            <v>26</v>
          </cell>
          <cell r="R160">
            <v>38.4615384615385</v>
          </cell>
          <cell r="S160">
            <v>20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7.69230769230769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1.9</v>
          </cell>
          <cell r="AO160">
            <v>13</v>
          </cell>
          <cell r="AP160">
            <v>2.5</v>
          </cell>
          <cell r="AQ160">
            <v>63.5538461538461</v>
          </cell>
        </row>
        <row r="161">
          <cell r="B161">
            <v>367</v>
          </cell>
          <cell r="C161" t="str">
            <v>គល់ ជោរី</v>
          </cell>
          <cell r="D161" t="str">
            <v>KUL CHORY</v>
          </cell>
          <cell r="E161">
            <v>44118</v>
          </cell>
          <cell r="F161" t="str">
            <v>090706383</v>
          </cell>
          <cell r="G161">
            <v>34875</v>
          </cell>
          <cell r="H161" t="str">
            <v>F</v>
          </cell>
          <cell r="I161" t="str">
            <v>针车A2线</v>
          </cell>
          <cell r="J161">
            <v>0</v>
          </cell>
          <cell r="K161">
            <v>1</v>
          </cell>
          <cell r="L161">
            <v>200</v>
          </cell>
          <cell r="M161">
            <v>7.69230769230769</v>
          </cell>
          <cell r="N161">
            <v>5</v>
          </cell>
          <cell r="O161">
            <v>0</v>
          </cell>
          <cell r="P161">
            <v>5</v>
          </cell>
          <cell r="Q161">
            <v>26</v>
          </cell>
          <cell r="R161">
            <v>38.4615384615385</v>
          </cell>
          <cell r="S161">
            <v>20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7.69230769230769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1.9</v>
          </cell>
          <cell r="AO161">
            <v>13</v>
          </cell>
          <cell r="AP161">
            <v>2.5</v>
          </cell>
          <cell r="AQ161">
            <v>63.5538461538461</v>
          </cell>
        </row>
        <row r="162">
          <cell r="B162">
            <v>379</v>
          </cell>
          <cell r="C162" t="str">
            <v>នៅ សោភា</v>
          </cell>
          <cell r="D162" t="str">
            <v>NOV SORPHEA</v>
          </cell>
          <cell r="E162">
            <v>44118</v>
          </cell>
          <cell r="F162" t="str">
            <v>050863707</v>
          </cell>
          <cell r="G162">
            <v>34978</v>
          </cell>
          <cell r="H162" t="str">
            <v>F</v>
          </cell>
          <cell r="I162" t="str">
            <v>针车A2线</v>
          </cell>
          <cell r="J162">
            <v>0</v>
          </cell>
          <cell r="K162">
            <v>1</v>
          </cell>
          <cell r="L162">
            <v>200</v>
          </cell>
          <cell r="M162">
            <v>7.69230769230769</v>
          </cell>
          <cell r="N162">
            <v>4</v>
          </cell>
          <cell r="O162">
            <v>0</v>
          </cell>
          <cell r="P162">
            <v>4</v>
          </cell>
          <cell r="Q162">
            <v>26</v>
          </cell>
          <cell r="R162">
            <v>30.7692307692308</v>
          </cell>
          <cell r="S162">
            <v>20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7.69230769230769</v>
          </cell>
          <cell r="AE162">
            <v>1</v>
          </cell>
          <cell r="AF162">
            <v>7.69230769230769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1.5</v>
          </cell>
          <cell r="AO162">
            <v>13</v>
          </cell>
          <cell r="AP162">
            <v>2</v>
          </cell>
          <cell r="AQ162">
            <v>62.6538461538461</v>
          </cell>
        </row>
        <row r="163">
          <cell r="B163">
            <v>392</v>
          </cell>
          <cell r="C163" t="str">
            <v>កៅ សុខា</v>
          </cell>
          <cell r="D163" t="str">
            <v>KAO SOKHA</v>
          </cell>
          <cell r="E163">
            <v>44118</v>
          </cell>
          <cell r="F163" t="str">
            <v>090732039</v>
          </cell>
          <cell r="G163">
            <v>30722</v>
          </cell>
          <cell r="H163" t="str">
            <v>F</v>
          </cell>
          <cell r="I163" t="str">
            <v>针车A2线</v>
          </cell>
          <cell r="J163">
            <v>0</v>
          </cell>
          <cell r="K163">
            <v>2</v>
          </cell>
          <cell r="L163">
            <v>200</v>
          </cell>
          <cell r="M163">
            <v>7.69230769230769</v>
          </cell>
          <cell r="N163">
            <v>5</v>
          </cell>
          <cell r="O163">
            <v>0</v>
          </cell>
          <cell r="P163">
            <v>5</v>
          </cell>
          <cell r="Q163">
            <v>26</v>
          </cell>
          <cell r="R163">
            <v>38.4615384615385</v>
          </cell>
          <cell r="S163">
            <v>20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7.69230769230769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1.9</v>
          </cell>
          <cell r="AO163">
            <v>13</v>
          </cell>
          <cell r="AP163">
            <v>2.5</v>
          </cell>
          <cell r="AQ163">
            <v>63.5538461538461</v>
          </cell>
        </row>
        <row r="164">
          <cell r="B164">
            <v>654</v>
          </cell>
          <cell r="C164" t="str">
            <v>វុធ កញ្ញា</v>
          </cell>
          <cell r="D164" t="str">
            <v>VUT KANHA</v>
          </cell>
          <cell r="E164">
            <v>44187</v>
          </cell>
          <cell r="F164" t="str">
            <v>090538509</v>
          </cell>
          <cell r="G164">
            <v>31665</v>
          </cell>
          <cell r="H164" t="str">
            <v>F</v>
          </cell>
          <cell r="I164" t="str">
            <v>针车A2线</v>
          </cell>
          <cell r="J164">
            <v>0</v>
          </cell>
          <cell r="K164">
            <v>0</v>
          </cell>
          <cell r="L164">
            <v>200</v>
          </cell>
          <cell r="M164">
            <v>7.69230769230769</v>
          </cell>
          <cell r="N164">
            <v>5</v>
          </cell>
          <cell r="O164">
            <v>0</v>
          </cell>
          <cell r="P164">
            <v>5</v>
          </cell>
          <cell r="Q164">
            <v>26</v>
          </cell>
          <cell r="R164">
            <v>38.4615384615385</v>
          </cell>
          <cell r="S164">
            <v>20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7.69230769230769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1.9</v>
          </cell>
          <cell r="AO164">
            <v>13</v>
          </cell>
          <cell r="AP164">
            <v>2.5</v>
          </cell>
          <cell r="AQ164">
            <v>63.5538461538461</v>
          </cell>
        </row>
        <row r="165">
          <cell r="B165">
            <v>983</v>
          </cell>
          <cell r="C165" t="str">
            <v>ព្រំ ចាវី</v>
          </cell>
          <cell r="D165" t="str">
            <v>PRUM THAVY</v>
          </cell>
          <cell r="E165">
            <v>44397</v>
          </cell>
          <cell r="F165" t="str">
            <v>090687583</v>
          </cell>
          <cell r="G165">
            <v>36249</v>
          </cell>
          <cell r="H165" t="str">
            <v>F</v>
          </cell>
          <cell r="I165" t="str">
            <v>针车A2线</v>
          </cell>
          <cell r="J165">
            <v>0</v>
          </cell>
          <cell r="K165">
            <v>0</v>
          </cell>
          <cell r="L165">
            <v>200</v>
          </cell>
          <cell r="M165">
            <v>7.69230769230769</v>
          </cell>
          <cell r="N165">
            <v>5</v>
          </cell>
          <cell r="O165">
            <v>0</v>
          </cell>
          <cell r="P165">
            <v>5</v>
          </cell>
          <cell r="Q165">
            <v>26</v>
          </cell>
          <cell r="R165">
            <v>38.4615384615385</v>
          </cell>
          <cell r="S165">
            <v>20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7.69230769230769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1.9</v>
          </cell>
          <cell r="AO165">
            <v>13</v>
          </cell>
          <cell r="AP165">
            <v>2.5</v>
          </cell>
          <cell r="AQ165">
            <v>63.5538461538461</v>
          </cell>
        </row>
        <row r="166">
          <cell r="B166">
            <v>1085</v>
          </cell>
          <cell r="C166" t="str">
            <v>យឹម បញ្ញា</v>
          </cell>
          <cell r="D166" t="str">
            <v>YEM PHANHA</v>
          </cell>
          <cell r="E166">
            <v>44418</v>
          </cell>
          <cell r="F166" t="str">
            <v>090575555</v>
          </cell>
          <cell r="G166">
            <v>33379</v>
          </cell>
          <cell r="H166" t="str">
            <v>M</v>
          </cell>
          <cell r="I166" t="str">
            <v>针车A2线</v>
          </cell>
          <cell r="J166">
            <v>0</v>
          </cell>
          <cell r="K166">
            <v>0</v>
          </cell>
          <cell r="L166">
            <v>200</v>
          </cell>
          <cell r="M166">
            <v>7.69230769230769</v>
          </cell>
          <cell r="N166">
            <v>5</v>
          </cell>
          <cell r="O166">
            <v>0</v>
          </cell>
          <cell r="P166">
            <v>5</v>
          </cell>
          <cell r="Q166">
            <v>26</v>
          </cell>
          <cell r="R166">
            <v>38.4615384615385</v>
          </cell>
          <cell r="S166">
            <v>20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7.69230769230769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1.9</v>
          </cell>
          <cell r="AO166">
            <v>13</v>
          </cell>
          <cell r="AP166">
            <v>2.5</v>
          </cell>
          <cell r="AQ166">
            <v>63.5538461538461</v>
          </cell>
        </row>
        <row r="167">
          <cell r="B167">
            <v>1340</v>
          </cell>
          <cell r="C167" t="str">
            <v>មាឃ​ នោ</v>
          </cell>
          <cell r="D167" t="str">
            <v>MEAK NOR</v>
          </cell>
          <cell r="E167">
            <v>44503</v>
          </cell>
          <cell r="F167">
            <v>90537456</v>
          </cell>
          <cell r="G167">
            <v>29994</v>
          </cell>
          <cell r="H167" t="str">
            <v>F</v>
          </cell>
          <cell r="I167" t="str">
            <v>针车A2线</v>
          </cell>
          <cell r="J167">
            <v>0</v>
          </cell>
          <cell r="K167">
            <v>0</v>
          </cell>
          <cell r="L167">
            <v>200</v>
          </cell>
          <cell r="M167">
            <v>7.69230769230769</v>
          </cell>
          <cell r="N167">
            <v>5</v>
          </cell>
          <cell r="O167">
            <v>0</v>
          </cell>
          <cell r="P167">
            <v>5</v>
          </cell>
          <cell r="Q167">
            <v>26</v>
          </cell>
          <cell r="R167">
            <v>38.4615384615385</v>
          </cell>
          <cell r="S167">
            <v>20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7.69230769230769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1.9</v>
          </cell>
          <cell r="AO167">
            <v>13</v>
          </cell>
          <cell r="AP167">
            <v>2.5</v>
          </cell>
          <cell r="AQ167">
            <v>63.5538461538461</v>
          </cell>
        </row>
        <row r="168">
          <cell r="B168">
            <v>2189</v>
          </cell>
          <cell r="C168" t="str">
            <v>ឈន់ សំណាង</v>
          </cell>
          <cell r="D168" t="str">
            <v>CHHUN SAMNANG</v>
          </cell>
          <cell r="E168">
            <v>44734</v>
          </cell>
          <cell r="F168" t="str">
            <v>090962676</v>
          </cell>
          <cell r="G168">
            <v>38077</v>
          </cell>
          <cell r="H168" t="str">
            <v>M</v>
          </cell>
          <cell r="I168" t="str">
            <v>针车A2线</v>
          </cell>
          <cell r="J168">
            <v>0</v>
          </cell>
          <cell r="K168">
            <v>0</v>
          </cell>
          <cell r="L168">
            <v>200</v>
          </cell>
          <cell r="M168">
            <v>7.69230769230769</v>
          </cell>
          <cell r="N168">
            <v>4</v>
          </cell>
          <cell r="O168">
            <v>0</v>
          </cell>
          <cell r="P168">
            <v>4</v>
          </cell>
          <cell r="Q168">
            <v>26</v>
          </cell>
          <cell r="R168">
            <v>30.7692307692308</v>
          </cell>
          <cell r="S168">
            <v>20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7.69230769230769</v>
          </cell>
          <cell r="AE168">
            <v>0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1.5</v>
          </cell>
          <cell r="AO168">
            <v>13</v>
          </cell>
          <cell r="AP168">
            <v>2</v>
          </cell>
          <cell r="AQ168">
            <v>54.9615384615385</v>
          </cell>
        </row>
        <row r="169">
          <cell r="B169">
            <v>2234</v>
          </cell>
          <cell r="C169" t="str">
            <v>ធឿន ចំរើន</v>
          </cell>
          <cell r="D169" t="str">
            <v>THOEURN CHAMROEUN</v>
          </cell>
          <cell r="E169">
            <v>44746</v>
          </cell>
          <cell r="F169" t="str">
            <v>090832854</v>
          </cell>
          <cell r="G169">
            <v>35737</v>
          </cell>
          <cell r="H169" t="str">
            <v>F</v>
          </cell>
          <cell r="I169" t="str">
            <v>针车A2线</v>
          </cell>
          <cell r="J169">
            <v>0</v>
          </cell>
          <cell r="K169">
            <v>0</v>
          </cell>
          <cell r="L169">
            <v>200</v>
          </cell>
          <cell r="M169">
            <v>7.69230769230769</v>
          </cell>
          <cell r="N169">
            <v>5</v>
          </cell>
          <cell r="O169">
            <v>0</v>
          </cell>
          <cell r="P169">
            <v>5</v>
          </cell>
          <cell r="Q169">
            <v>26</v>
          </cell>
          <cell r="R169">
            <v>38.4615384615385</v>
          </cell>
          <cell r="S169">
            <v>20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7.69230769230769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1.9</v>
          </cell>
          <cell r="AO169">
            <v>13</v>
          </cell>
          <cell r="AP169">
            <v>2.5</v>
          </cell>
          <cell r="AQ169">
            <v>63.5538461538461</v>
          </cell>
        </row>
        <row r="170">
          <cell r="B170">
            <v>680</v>
          </cell>
          <cell r="C170" t="str">
            <v>ម៉ៅ សារ៉ាន</v>
          </cell>
          <cell r="D170" t="str">
            <v>MAO SARAN</v>
          </cell>
          <cell r="E170">
            <v>44200</v>
          </cell>
          <cell r="F170" t="str">
            <v>090619379</v>
          </cell>
          <cell r="G170">
            <v>27804</v>
          </cell>
          <cell r="H170" t="str">
            <v>F</v>
          </cell>
          <cell r="I170" t="str">
            <v>针车A2线</v>
          </cell>
          <cell r="J170">
            <v>0</v>
          </cell>
          <cell r="K170">
            <v>0</v>
          </cell>
          <cell r="L170">
            <v>200</v>
          </cell>
          <cell r="M170">
            <v>7.69230769230769</v>
          </cell>
          <cell r="N170">
            <v>5</v>
          </cell>
          <cell r="O170">
            <v>0</v>
          </cell>
          <cell r="P170">
            <v>5</v>
          </cell>
          <cell r="Q170">
            <v>26</v>
          </cell>
          <cell r="R170">
            <v>38.4615384615385</v>
          </cell>
          <cell r="S170">
            <v>20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7.69230769230769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1.9</v>
          </cell>
          <cell r="AO170">
            <v>13</v>
          </cell>
          <cell r="AP170">
            <v>2.5</v>
          </cell>
          <cell r="AQ170">
            <v>63.5538461538461</v>
          </cell>
        </row>
        <row r="171">
          <cell r="B171">
            <v>461</v>
          </cell>
          <cell r="C171" t="str">
            <v>មឿន ចន្ថា</v>
          </cell>
          <cell r="D171" t="str">
            <v>MOEUN CHANTHA</v>
          </cell>
          <cell r="E171">
            <v>44130</v>
          </cell>
          <cell r="F171" t="str">
            <v>090916804</v>
          </cell>
          <cell r="G171">
            <v>37503</v>
          </cell>
          <cell r="H171" t="str">
            <v>F</v>
          </cell>
          <cell r="I171" t="str">
            <v>针车A2线</v>
          </cell>
          <cell r="J171">
            <v>0</v>
          </cell>
          <cell r="K171">
            <v>0</v>
          </cell>
          <cell r="L171">
            <v>200</v>
          </cell>
          <cell r="M171">
            <v>7.69230769230769</v>
          </cell>
          <cell r="N171">
            <v>5</v>
          </cell>
          <cell r="O171">
            <v>0</v>
          </cell>
          <cell r="P171">
            <v>5</v>
          </cell>
          <cell r="Q171">
            <v>26</v>
          </cell>
          <cell r="R171">
            <v>38.4615384615385</v>
          </cell>
          <cell r="S171">
            <v>20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7.69230769230769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1.9</v>
          </cell>
          <cell r="AO171">
            <v>13</v>
          </cell>
          <cell r="AP171">
            <v>2.5</v>
          </cell>
          <cell r="AQ171">
            <v>63.5538461538461</v>
          </cell>
        </row>
        <row r="172">
          <cell r="B172">
            <v>1127</v>
          </cell>
          <cell r="C172" t="str">
            <v>គឹម រំដួល</v>
          </cell>
          <cell r="D172" t="str">
            <v>KOEM RUMDUOL</v>
          </cell>
          <cell r="E172">
            <v>44420</v>
          </cell>
          <cell r="F172" t="str">
            <v>090728642</v>
          </cell>
          <cell r="G172">
            <v>35612</v>
          </cell>
          <cell r="H172" t="str">
            <v>F</v>
          </cell>
          <cell r="I172" t="str">
            <v>针车A2线</v>
          </cell>
          <cell r="J172">
            <v>0</v>
          </cell>
          <cell r="K172">
            <v>0</v>
          </cell>
          <cell r="L172">
            <v>200</v>
          </cell>
          <cell r="M172">
            <v>7.69230769230769</v>
          </cell>
          <cell r="N172">
            <v>5</v>
          </cell>
          <cell r="O172">
            <v>0</v>
          </cell>
          <cell r="P172">
            <v>5</v>
          </cell>
          <cell r="Q172">
            <v>26</v>
          </cell>
          <cell r="R172">
            <v>38.4615384615385</v>
          </cell>
          <cell r="S172">
            <v>20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7.69230769230769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1.9</v>
          </cell>
          <cell r="AO172">
            <v>13</v>
          </cell>
          <cell r="AP172">
            <v>2.5</v>
          </cell>
          <cell r="AQ172">
            <v>63.5538461538461</v>
          </cell>
        </row>
        <row r="173">
          <cell r="B173">
            <v>1429</v>
          </cell>
          <cell r="C173" t="str">
            <v>តោក ម៉ាច</v>
          </cell>
          <cell r="D173" t="str">
            <v>TORK MACH</v>
          </cell>
          <cell r="E173">
            <v>44546</v>
          </cell>
          <cell r="F173">
            <v>51615431</v>
          </cell>
          <cell r="G173">
            <v>37965</v>
          </cell>
          <cell r="H173" t="str">
            <v>F</v>
          </cell>
          <cell r="I173" t="str">
            <v>针车A2线</v>
          </cell>
          <cell r="J173">
            <v>0</v>
          </cell>
          <cell r="K173">
            <v>0</v>
          </cell>
          <cell r="L173">
            <v>200</v>
          </cell>
          <cell r="M173">
            <v>7.69230769230769</v>
          </cell>
          <cell r="N173">
            <v>1</v>
          </cell>
          <cell r="O173">
            <v>0</v>
          </cell>
          <cell r="P173">
            <v>1</v>
          </cell>
          <cell r="Q173">
            <v>21</v>
          </cell>
          <cell r="R173">
            <v>7.69230769230769</v>
          </cell>
          <cell r="S173">
            <v>20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0.3</v>
          </cell>
          <cell r="AO173">
            <v>13</v>
          </cell>
          <cell r="AP173">
            <v>0.5</v>
          </cell>
          <cell r="AQ173">
            <v>21.4923076923077</v>
          </cell>
        </row>
        <row r="174">
          <cell r="B174">
            <v>639</v>
          </cell>
          <cell r="C174" t="str">
            <v>ខ្វៃ សុភាព</v>
          </cell>
          <cell r="D174" t="str">
            <v>KHVAI SOPHEAP</v>
          </cell>
          <cell r="E174">
            <v>44186</v>
          </cell>
          <cell r="F174" t="str">
            <v>090635954</v>
          </cell>
          <cell r="G174">
            <v>29872</v>
          </cell>
          <cell r="H174" t="str">
            <v>F</v>
          </cell>
          <cell r="I174" t="str">
            <v>针车A2线</v>
          </cell>
          <cell r="J174">
            <v>0</v>
          </cell>
          <cell r="K174">
            <v>0</v>
          </cell>
          <cell r="L174">
            <v>200</v>
          </cell>
          <cell r="M174">
            <v>7.69230769230769</v>
          </cell>
          <cell r="N174">
            <v>5</v>
          </cell>
          <cell r="O174">
            <v>0</v>
          </cell>
          <cell r="P174">
            <v>5</v>
          </cell>
          <cell r="Q174">
            <v>26</v>
          </cell>
          <cell r="R174">
            <v>38.4615384615385</v>
          </cell>
          <cell r="S174">
            <v>20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7.69230769230769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1.9</v>
          </cell>
          <cell r="AO174">
            <v>13</v>
          </cell>
          <cell r="AP174">
            <v>2.5</v>
          </cell>
          <cell r="AQ174">
            <v>63.5538461538461</v>
          </cell>
        </row>
        <row r="175">
          <cell r="B175">
            <v>610</v>
          </cell>
          <cell r="C175" t="str">
            <v>ចាន់ សុផល</v>
          </cell>
          <cell r="D175" t="str">
            <v>CHANN SOPHAL</v>
          </cell>
          <cell r="E175">
            <v>44166</v>
          </cell>
          <cell r="F175" t="str">
            <v>090744631</v>
          </cell>
          <cell r="G175">
            <v>29805</v>
          </cell>
          <cell r="H175" t="str">
            <v>F</v>
          </cell>
          <cell r="I175" t="str">
            <v>针车A2线</v>
          </cell>
          <cell r="J175">
            <v>0</v>
          </cell>
          <cell r="K175">
            <v>0</v>
          </cell>
          <cell r="L175">
            <v>200</v>
          </cell>
          <cell r="M175">
            <v>7.69230769230769</v>
          </cell>
          <cell r="N175">
            <v>5</v>
          </cell>
          <cell r="O175">
            <v>0</v>
          </cell>
          <cell r="P175">
            <v>5</v>
          </cell>
          <cell r="Q175">
            <v>26</v>
          </cell>
          <cell r="R175">
            <v>38.4615384615385</v>
          </cell>
          <cell r="S175">
            <v>20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7.69230769230769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1.9</v>
          </cell>
          <cell r="AO175">
            <v>13</v>
          </cell>
          <cell r="AP175">
            <v>2.5</v>
          </cell>
          <cell r="AQ175">
            <v>63.5538461538461</v>
          </cell>
        </row>
        <row r="176">
          <cell r="B176">
            <v>941</v>
          </cell>
          <cell r="C176" t="str">
            <v>យ៉ោក សុភី</v>
          </cell>
          <cell r="D176" t="str">
            <v>YAOK SOPHY</v>
          </cell>
          <cell r="E176">
            <v>44329</v>
          </cell>
          <cell r="F176" t="str">
            <v>090605336</v>
          </cell>
          <cell r="G176">
            <v>29438</v>
          </cell>
          <cell r="H176" t="str">
            <v>F</v>
          </cell>
          <cell r="I176" t="str">
            <v>针车A2线</v>
          </cell>
          <cell r="J176">
            <v>0</v>
          </cell>
          <cell r="K176">
            <v>0</v>
          </cell>
          <cell r="L176">
            <v>200</v>
          </cell>
          <cell r="M176">
            <v>7.69230769230769</v>
          </cell>
          <cell r="N176">
            <v>5</v>
          </cell>
          <cell r="O176">
            <v>0</v>
          </cell>
          <cell r="P176">
            <v>5</v>
          </cell>
          <cell r="Q176">
            <v>26</v>
          </cell>
          <cell r="R176">
            <v>38.4615384615385</v>
          </cell>
          <cell r="S176">
            <v>20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7.69230769230769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1.9</v>
          </cell>
          <cell r="AO176">
            <v>13</v>
          </cell>
          <cell r="AP176">
            <v>2.5</v>
          </cell>
          <cell r="AQ176">
            <v>63.5538461538461</v>
          </cell>
        </row>
        <row r="177">
          <cell r="B177">
            <v>484</v>
          </cell>
          <cell r="C177" t="str">
            <v>ចាន់ លក្ខិណា</v>
          </cell>
          <cell r="D177" t="str">
            <v>CHAN LAKANA</v>
          </cell>
          <cell r="E177">
            <v>44130</v>
          </cell>
          <cell r="F177" t="str">
            <v>090487713</v>
          </cell>
          <cell r="G177">
            <v>34448</v>
          </cell>
          <cell r="H177" t="str">
            <v>F</v>
          </cell>
          <cell r="I177" t="str">
            <v>针车A2线</v>
          </cell>
          <cell r="J177">
            <v>1</v>
          </cell>
          <cell r="K177">
            <v>2</v>
          </cell>
          <cell r="L177">
            <v>200</v>
          </cell>
          <cell r="M177">
            <v>7.69230769230769</v>
          </cell>
          <cell r="N177">
            <v>5</v>
          </cell>
          <cell r="O177">
            <v>0</v>
          </cell>
          <cell r="P177">
            <v>5</v>
          </cell>
          <cell r="Q177">
            <v>26</v>
          </cell>
          <cell r="R177">
            <v>38.4615384615385</v>
          </cell>
          <cell r="S177">
            <v>20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7.69230769230769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1.9</v>
          </cell>
          <cell r="AO177">
            <v>13</v>
          </cell>
          <cell r="AP177">
            <v>2.5</v>
          </cell>
          <cell r="AQ177">
            <v>63.5538461538461</v>
          </cell>
        </row>
        <row r="178">
          <cell r="B178">
            <v>1521</v>
          </cell>
          <cell r="C178" t="str">
            <v>ព្រាប​ ឌីណាសាក់</v>
          </cell>
          <cell r="D178" t="str">
            <v>PREAP DYNASAK</v>
          </cell>
          <cell r="E178">
            <v>44558</v>
          </cell>
          <cell r="F178">
            <v>90957919</v>
          </cell>
          <cell r="G178">
            <v>37793</v>
          </cell>
          <cell r="H178" t="str">
            <v>F</v>
          </cell>
          <cell r="I178" t="str">
            <v>针车A2线</v>
          </cell>
          <cell r="J178">
            <v>0</v>
          </cell>
          <cell r="K178">
            <v>0</v>
          </cell>
          <cell r="L178">
            <v>200</v>
          </cell>
          <cell r="M178">
            <v>7.69230769230769</v>
          </cell>
          <cell r="N178">
            <v>5</v>
          </cell>
          <cell r="O178">
            <v>0</v>
          </cell>
          <cell r="P178">
            <v>5</v>
          </cell>
          <cell r="Q178">
            <v>26</v>
          </cell>
          <cell r="R178">
            <v>38.4615384615385</v>
          </cell>
          <cell r="S178">
            <v>20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7.69230769230769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1.9</v>
          </cell>
          <cell r="AO178">
            <v>13</v>
          </cell>
          <cell r="AP178">
            <v>2.5</v>
          </cell>
          <cell r="AQ178">
            <v>63.5538461538461</v>
          </cell>
        </row>
        <row r="179">
          <cell r="B179">
            <v>1798</v>
          </cell>
          <cell r="C179" t="str">
            <v>ប៊ុន ស្រី</v>
          </cell>
          <cell r="D179" t="str">
            <v>PUN SREY</v>
          </cell>
          <cell r="E179">
            <v>44597</v>
          </cell>
          <cell r="F179">
            <v>90801540</v>
          </cell>
          <cell r="G179">
            <v>28989</v>
          </cell>
          <cell r="H179" t="str">
            <v>F</v>
          </cell>
          <cell r="I179" t="str">
            <v>针车A2线</v>
          </cell>
          <cell r="J179">
            <v>0</v>
          </cell>
          <cell r="K179">
            <v>0</v>
          </cell>
          <cell r="L179">
            <v>200</v>
          </cell>
          <cell r="M179">
            <v>7.69230769230769</v>
          </cell>
          <cell r="N179">
            <v>5</v>
          </cell>
          <cell r="O179">
            <v>0</v>
          </cell>
          <cell r="P179">
            <v>5</v>
          </cell>
          <cell r="Q179">
            <v>26</v>
          </cell>
          <cell r="R179">
            <v>38.4615384615385</v>
          </cell>
          <cell r="S179">
            <v>20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7.69230769230769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1.9</v>
          </cell>
          <cell r="AO179">
            <v>13</v>
          </cell>
          <cell r="AP179">
            <v>2.5</v>
          </cell>
          <cell r="AQ179">
            <v>63.5538461538461</v>
          </cell>
        </row>
        <row r="180">
          <cell r="B180">
            <v>1520</v>
          </cell>
          <cell r="C180" t="str">
            <v>ពៅ ស្រីរ៉ា</v>
          </cell>
          <cell r="D180" t="str">
            <v>PEOU SREYEA</v>
          </cell>
          <cell r="E180">
            <v>44558</v>
          </cell>
          <cell r="F180">
            <v>90957835</v>
          </cell>
          <cell r="G180">
            <v>37474</v>
          </cell>
          <cell r="H180" t="str">
            <v>F</v>
          </cell>
          <cell r="I180" t="str">
            <v>针车A2线</v>
          </cell>
          <cell r="J180">
            <v>0</v>
          </cell>
          <cell r="K180">
            <v>0</v>
          </cell>
          <cell r="L180">
            <v>200</v>
          </cell>
          <cell r="M180">
            <v>7.69230769230769</v>
          </cell>
          <cell r="N180">
            <v>7</v>
          </cell>
          <cell r="O180">
            <v>0</v>
          </cell>
          <cell r="P180">
            <v>7</v>
          </cell>
          <cell r="Q180">
            <v>26</v>
          </cell>
          <cell r="R180">
            <v>53.8461538461538</v>
          </cell>
          <cell r="S180">
            <v>17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</v>
          </cell>
          <cell r="AD180">
            <v>15.3846153846154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2.6</v>
          </cell>
          <cell r="AO180">
            <v>13</v>
          </cell>
          <cell r="AP180">
            <v>3.5</v>
          </cell>
          <cell r="AQ180">
            <v>88.3307692307692</v>
          </cell>
        </row>
        <row r="181">
          <cell r="B181">
            <v>1840</v>
          </cell>
          <cell r="C181" t="str">
            <v>ញ៉ ស្រីស្ដើង</v>
          </cell>
          <cell r="D181" t="str">
            <v>NHOR SREYSDOEUNG</v>
          </cell>
          <cell r="E181">
            <v>44608</v>
          </cell>
          <cell r="F181">
            <v>90935248</v>
          </cell>
          <cell r="G181">
            <v>37895</v>
          </cell>
          <cell r="H181" t="str">
            <v>F</v>
          </cell>
          <cell r="I181" t="str">
            <v>针车A2线</v>
          </cell>
          <cell r="J181">
            <v>0</v>
          </cell>
          <cell r="K181">
            <v>0</v>
          </cell>
          <cell r="L181">
            <v>200</v>
          </cell>
          <cell r="M181">
            <v>7.69230769230769</v>
          </cell>
          <cell r="N181">
            <v>7</v>
          </cell>
          <cell r="O181">
            <v>0</v>
          </cell>
          <cell r="P181">
            <v>7</v>
          </cell>
          <cell r="Q181">
            <v>26</v>
          </cell>
          <cell r="R181">
            <v>53.8461538461538</v>
          </cell>
          <cell r="S181">
            <v>17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2</v>
          </cell>
          <cell r="AD181">
            <v>15.3846153846154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2.6</v>
          </cell>
          <cell r="AO181">
            <v>13</v>
          </cell>
          <cell r="AP181">
            <v>3.5</v>
          </cell>
          <cell r="AQ181">
            <v>88.3307692307692</v>
          </cell>
        </row>
        <row r="182">
          <cell r="B182">
            <v>1511</v>
          </cell>
          <cell r="C182" t="str">
            <v>ញុង សាភឿន</v>
          </cell>
          <cell r="D182" t="str">
            <v>NHOUNG SAPHOEUN</v>
          </cell>
          <cell r="E182">
            <v>44558</v>
          </cell>
          <cell r="F182">
            <v>90594166</v>
          </cell>
          <cell r="G182">
            <v>25694</v>
          </cell>
          <cell r="H182" t="str">
            <v>F</v>
          </cell>
          <cell r="I182" t="str">
            <v>针车A2线</v>
          </cell>
          <cell r="J182">
            <v>0</v>
          </cell>
          <cell r="K182">
            <v>0</v>
          </cell>
          <cell r="L182">
            <v>200</v>
          </cell>
          <cell r="M182">
            <v>7.69230769230769</v>
          </cell>
          <cell r="N182">
            <v>5</v>
          </cell>
          <cell r="O182">
            <v>0</v>
          </cell>
          <cell r="P182">
            <v>5</v>
          </cell>
          <cell r="Q182">
            <v>26</v>
          </cell>
          <cell r="R182">
            <v>38.4615384615385</v>
          </cell>
          <cell r="S182">
            <v>20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7.69230769230769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1.9</v>
          </cell>
          <cell r="AO182">
            <v>13</v>
          </cell>
          <cell r="AP182">
            <v>2.5</v>
          </cell>
          <cell r="AQ182">
            <v>63.5538461538461</v>
          </cell>
        </row>
        <row r="183">
          <cell r="B183">
            <v>1552</v>
          </cell>
          <cell r="C183" t="str">
            <v>អន ស៊ីណុច</v>
          </cell>
          <cell r="D183" t="str">
            <v>AN  SINOCH</v>
          </cell>
          <cell r="E183">
            <v>44565</v>
          </cell>
          <cell r="F183">
            <v>90951580</v>
          </cell>
          <cell r="G183">
            <v>37580</v>
          </cell>
          <cell r="H183" t="str">
            <v>F</v>
          </cell>
          <cell r="I183" t="str">
            <v>针车A2线</v>
          </cell>
          <cell r="J183">
            <v>0</v>
          </cell>
          <cell r="K183">
            <v>0</v>
          </cell>
          <cell r="L183">
            <v>200</v>
          </cell>
          <cell r="M183">
            <v>7.69230769230769</v>
          </cell>
          <cell r="N183">
            <v>5</v>
          </cell>
          <cell r="O183">
            <v>0</v>
          </cell>
          <cell r="P183">
            <v>5</v>
          </cell>
          <cell r="Q183">
            <v>26</v>
          </cell>
          <cell r="R183">
            <v>38.4615384615385</v>
          </cell>
          <cell r="S183">
            <v>20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7.69230769230769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1.9</v>
          </cell>
          <cell r="AO183">
            <v>13</v>
          </cell>
          <cell r="AP183">
            <v>2.5</v>
          </cell>
          <cell r="AQ183">
            <v>63.5538461538461</v>
          </cell>
        </row>
        <row r="184">
          <cell r="B184" t="str">
            <v>合计：</v>
          </cell>
          <cell r="C184" t="str">
            <v>针车A2线</v>
          </cell>
          <cell r="D184">
            <v>25</v>
          </cell>
        </row>
        <row r="184">
          <cell r="I184" t="str">
            <v>针车A2线</v>
          </cell>
        </row>
        <row r="184">
          <cell r="L184">
            <v>5000</v>
          </cell>
          <cell r="M184">
            <v>192.307692307692</v>
          </cell>
          <cell r="N184">
            <v>123</v>
          </cell>
          <cell r="O184">
            <v>0</v>
          </cell>
          <cell r="P184">
            <v>123</v>
          </cell>
          <cell r="Q184">
            <v>645</v>
          </cell>
          <cell r="R184">
            <v>946.153846153846</v>
          </cell>
          <cell r="S184">
            <v>494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26</v>
          </cell>
          <cell r="AD184">
            <v>200</v>
          </cell>
          <cell r="AE184">
            <v>1</v>
          </cell>
          <cell r="AF184">
            <v>7.69230769230769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46.5</v>
          </cell>
          <cell r="AO184">
            <v>325</v>
          </cell>
          <cell r="AP184">
            <v>61.5</v>
          </cell>
          <cell r="AQ184">
            <v>1586.84615384615</v>
          </cell>
        </row>
        <row r="185">
          <cell r="B185">
            <v>298</v>
          </cell>
          <cell r="C185" t="str">
            <v>ឡន យ៉ារី</v>
          </cell>
          <cell r="D185" t="str">
            <v>LAN YARY</v>
          </cell>
          <cell r="E185">
            <v>44109</v>
          </cell>
          <cell r="F185" t="str">
            <v>090684579</v>
          </cell>
          <cell r="G185">
            <v>32528</v>
          </cell>
          <cell r="H185" t="str">
            <v>F</v>
          </cell>
          <cell r="I185" t="str">
            <v>针车A3线</v>
          </cell>
          <cell r="J185">
            <v>1</v>
          </cell>
          <cell r="K185">
            <v>2</v>
          </cell>
          <cell r="L185">
            <v>200</v>
          </cell>
          <cell r="M185">
            <v>7.69230769230769</v>
          </cell>
          <cell r="N185">
            <v>5</v>
          </cell>
          <cell r="O185">
            <v>0</v>
          </cell>
          <cell r="P185">
            <v>5</v>
          </cell>
          <cell r="Q185">
            <v>26</v>
          </cell>
          <cell r="R185">
            <v>38.4615384615385</v>
          </cell>
          <cell r="S185">
            <v>20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7.69230769230769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1.9</v>
          </cell>
          <cell r="AO185">
            <v>13</v>
          </cell>
          <cell r="AP185">
            <v>2.5</v>
          </cell>
          <cell r="AQ185">
            <v>63.5538461538461</v>
          </cell>
        </row>
        <row r="186">
          <cell r="B186">
            <v>303</v>
          </cell>
          <cell r="C186" t="str">
            <v>ឆយ រីណា</v>
          </cell>
          <cell r="D186" t="str">
            <v>CHHAY RINA</v>
          </cell>
          <cell r="E186">
            <v>44109</v>
          </cell>
          <cell r="F186" t="str">
            <v>090816496</v>
          </cell>
          <cell r="G186">
            <v>32875</v>
          </cell>
          <cell r="H186" t="str">
            <v>F</v>
          </cell>
          <cell r="I186" t="str">
            <v>针车A3线</v>
          </cell>
          <cell r="J186">
            <v>0</v>
          </cell>
          <cell r="K186">
            <v>2</v>
          </cell>
          <cell r="L186">
            <v>200</v>
          </cell>
          <cell r="M186">
            <v>7.69230769230769</v>
          </cell>
          <cell r="N186">
            <v>5</v>
          </cell>
          <cell r="O186">
            <v>0</v>
          </cell>
          <cell r="P186">
            <v>5</v>
          </cell>
          <cell r="Q186">
            <v>26</v>
          </cell>
          <cell r="R186">
            <v>38.4615384615385</v>
          </cell>
          <cell r="S186">
            <v>20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7.69230769230769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1.9</v>
          </cell>
          <cell r="AO186">
            <v>13</v>
          </cell>
          <cell r="AP186">
            <v>2.5</v>
          </cell>
          <cell r="AQ186">
            <v>63.5538461538461</v>
          </cell>
        </row>
        <row r="187">
          <cell r="B187">
            <v>328</v>
          </cell>
          <cell r="C187" t="str">
            <v>ស៊ិន យ៉ា</v>
          </cell>
          <cell r="D187" t="str">
            <v>SHIN YA</v>
          </cell>
          <cell r="E187">
            <v>44109</v>
          </cell>
          <cell r="F187" t="str">
            <v>090757205</v>
          </cell>
          <cell r="G187">
            <v>32236</v>
          </cell>
          <cell r="H187" t="str">
            <v>F</v>
          </cell>
          <cell r="I187" t="str">
            <v>针车A3线</v>
          </cell>
          <cell r="J187">
            <v>1</v>
          </cell>
          <cell r="K187">
            <v>2</v>
          </cell>
          <cell r="L187">
            <v>200</v>
          </cell>
          <cell r="M187">
            <v>7.69230769230769</v>
          </cell>
          <cell r="N187">
            <v>5</v>
          </cell>
          <cell r="O187">
            <v>0</v>
          </cell>
          <cell r="P187">
            <v>5</v>
          </cell>
          <cell r="Q187">
            <v>26</v>
          </cell>
          <cell r="R187">
            <v>38.4615384615385</v>
          </cell>
          <cell r="S187">
            <v>20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7.69230769230769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1.9</v>
          </cell>
          <cell r="AO187">
            <v>13</v>
          </cell>
          <cell r="AP187">
            <v>2.5</v>
          </cell>
          <cell r="AQ187">
            <v>63.5538461538461</v>
          </cell>
        </row>
        <row r="188">
          <cell r="B188">
            <v>330</v>
          </cell>
          <cell r="C188" t="str">
            <v>នី ស្រីលាក់</v>
          </cell>
          <cell r="D188" t="str">
            <v>NY SREYLEAK</v>
          </cell>
          <cell r="E188">
            <v>44109</v>
          </cell>
          <cell r="F188" t="str">
            <v>090614860</v>
          </cell>
          <cell r="G188">
            <v>34492</v>
          </cell>
          <cell r="H188" t="str">
            <v>F</v>
          </cell>
          <cell r="I188" t="str">
            <v>针车A3线</v>
          </cell>
          <cell r="J188">
            <v>0</v>
          </cell>
          <cell r="K188">
            <v>2</v>
          </cell>
          <cell r="L188">
            <v>200</v>
          </cell>
          <cell r="M188">
            <v>7.69230769230769</v>
          </cell>
          <cell r="N188">
            <v>11</v>
          </cell>
          <cell r="O188">
            <v>0</v>
          </cell>
          <cell r="P188">
            <v>11</v>
          </cell>
          <cell r="Q188">
            <v>26</v>
          </cell>
          <cell r="R188">
            <v>84.6153846153846</v>
          </cell>
          <cell r="S188">
            <v>12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</v>
          </cell>
          <cell r="AD188">
            <v>23.0769230769231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4.2</v>
          </cell>
          <cell r="AO188">
            <v>13</v>
          </cell>
          <cell r="AP188">
            <v>5.5</v>
          </cell>
          <cell r="AQ188">
            <v>130.392307692308</v>
          </cell>
        </row>
        <row r="189">
          <cell r="B189">
            <v>973</v>
          </cell>
          <cell r="C189" t="str">
            <v>ខាន់ ថាវី</v>
          </cell>
          <cell r="D189" t="str">
            <v>KHANN THAVY</v>
          </cell>
          <cell r="E189">
            <v>44393</v>
          </cell>
          <cell r="F189" t="str">
            <v>090840514</v>
          </cell>
          <cell r="G189">
            <v>33148</v>
          </cell>
          <cell r="H189" t="str">
            <v>F</v>
          </cell>
          <cell r="I189" t="str">
            <v>针车A3线</v>
          </cell>
          <cell r="J189">
            <v>0</v>
          </cell>
          <cell r="K189">
            <v>0</v>
          </cell>
          <cell r="L189">
            <v>200</v>
          </cell>
          <cell r="M189">
            <v>7.69230769230769</v>
          </cell>
          <cell r="N189">
            <v>5</v>
          </cell>
          <cell r="O189">
            <v>0</v>
          </cell>
          <cell r="P189">
            <v>5</v>
          </cell>
          <cell r="Q189">
            <v>26</v>
          </cell>
          <cell r="R189">
            <v>38.4615384615385</v>
          </cell>
          <cell r="S189">
            <v>20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7.69230769230769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1.9</v>
          </cell>
          <cell r="AO189">
            <v>13</v>
          </cell>
          <cell r="AP189">
            <v>2.5</v>
          </cell>
          <cell r="AQ189">
            <v>63.5538461538461</v>
          </cell>
        </row>
        <row r="190">
          <cell r="B190">
            <v>1538</v>
          </cell>
          <cell r="C190" t="str">
            <v>ទែន សាវ៉ាន</v>
          </cell>
          <cell r="D190" t="str">
            <v>TEN SAVAN</v>
          </cell>
          <cell r="E190">
            <v>44565</v>
          </cell>
          <cell r="F190">
            <v>90530160</v>
          </cell>
          <cell r="G190">
            <v>32378</v>
          </cell>
          <cell r="H190" t="str">
            <v>F</v>
          </cell>
          <cell r="I190" t="str">
            <v>针车A3线</v>
          </cell>
          <cell r="J190">
            <v>0</v>
          </cell>
          <cell r="K190">
            <v>0</v>
          </cell>
          <cell r="L190">
            <v>200</v>
          </cell>
          <cell r="M190">
            <v>7.69230769230769</v>
          </cell>
          <cell r="N190">
            <v>5</v>
          </cell>
          <cell r="O190">
            <v>0</v>
          </cell>
          <cell r="P190">
            <v>5</v>
          </cell>
          <cell r="Q190">
            <v>26</v>
          </cell>
          <cell r="R190">
            <v>38.4615384615385</v>
          </cell>
          <cell r="S190">
            <v>20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7.69230769230769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1.9</v>
          </cell>
          <cell r="AO190">
            <v>13</v>
          </cell>
          <cell r="AP190">
            <v>2.5</v>
          </cell>
          <cell r="AQ190">
            <v>63.5538461538461</v>
          </cell>
        </row>
        <row r="191">
          <cell r="B191">
            <v>318</v>
          </cell>
          <cell r="C191" t="str">
            <v>សៅ ស្រីលក្ខ</v>
          </cell>
          <cell r="D191" t="str">
            <v>SAO SRIYLAK</v>
          </cell>
          <cell r="E191">
            <v>44109</v>
          </cell>
          <cell r="F191" t="str">
            <v>090608845</v>
          </cell>
          <cell r="G191">
            <v>34777</v>
          </cell>
          <cell r="H191" t="str">
            <v>F</v>
          </cell>
          <cell r="I191" t="str">
            <v>针车A3线</v>
          </cell>
          <cell r="J191">
            <v>0</v>
          </cell>
          <cell r="K191">
            <v>0</v>
          </cell>
          <cell r="L191">
            <v>200</v>
          </cell>
          <cell r="M191">
            <v>7.69230769230769</v>
          </cell>
          <cell r="N191">
            <v>5</v>
          </cell>
          <cell r="O191">
            <v>0</v>
          </cell>
          <cell r="P191">
            <v>5</v>
          </cell>
          <cell r="Q191">
            <v>26</v>
          </cell>
          <cell r="R191">
            <v>38.4615384615385</v>
          </cell>
          <cell r="S191">
            <v>20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7.69230769230769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1.9</v>
          </cell>
          <cell r="AO191">
            <v>13</v>
          </cell>
          <cell r="AP191">
            <v>2.5</v>
          </cell>
          <cell r="AQ191">
            <v>63.5538461538461</v>
          </cell>
        </row>
        <row r="192">
          <cell r="B192">
            <v>688</v>
          </cell>
          <cell r="C192" t="str">
            <v>អ៊ុក ណារិន</v>
          </cell>
          <cell r="D192" t="str">
            <v>OUK NARIN</v>
          </cell>
          <cell r="E192">
            <v>44200</v>
          </cell>
          <cell r="F192" t="str">
            <v>090591740</v>
          </cell>
          <cell r="G192">
            <v>28991</v>
          </cell>
          <cell r="H192" t="str">
            <v>F</v>
          </cell>
          <cell r="I192" t="str">
            <v>针车A3线</v>
          </cell>
          <cell r="J192">
            <v>0</v>
          </cell>
          <cell r="K192">
            <v>0</v>
          </cell>
          <cell r="L192">
            <v>200</v>
          </cell>
          <cell r="M192">
            <v>7.69230769230769</v>
          </cell>
          <cell r="N192">
            <v>5</v>
          </cell>
          <cell r="O192">
            <v>0</v>
          </cell>
          <cell r="P192">
            <v>5</v>
          </cell>
          <cell r="Q192">
            <v>26</v>
          </cell>
          <cell r="R192">
            <v>38.4615384615385</v>
          </cell>
          <cell r="S192">
            <v>20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7.69230769230769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1.9</v>
          </cell>
          <cell r="AO192">
            <v>13</v>
          </cell>
          <cell r="AP192">
            <v>2.5</v>
          </cell>
          <cell r="AQ192">
            <v>63.5538461538461</v>
          </cell>
        </row>
        <row r="193">
          <cell r="B193">
            <v>2166</v>
          </cell>
          <cell r="C193" t="str">
            <v>កែវ ទី</v>
          </cell>
          <cell r="D193" t="str">
            <v>KEO TY</v>
          </cell>
          <cell r="E193">
            <v>44729</v>
          </cell>
          <cell r="F193" t="str">
            <v>090875535</v>
          </cell>
          <cell r="G193">
            <v>37531</v>
          </cell>
          <cell r="H193" t="str">
            <v>M</v>
          </cell>
          <cell r="I193" t="str">
            <v>针车A3线</v>
          </cell>
          <cell r="J193">
            <v>0</v>
          </cell>
          <cell r="K193">
            <v>0</v>
          </cell>
          <cell r="L193">
            <v>200</v>
          </cell>
          <cell r="M193">
            <v>7.69230769230769</v>
          </cell>
          <cell r="N193">
            <v>5</v>
          </cell>
          <cell r="O193">
            <v>0</v>
          </cell>
          <cell r="P193">
            <v>5</v>
          </cell>
          <cell r="Q193">
            <v>26</v>
          </cell>
          <cell r="R193">
            <v>38.4615384615385</v>
          </cell>
          <cell r="S193">
            <v>20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7.69230769230769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1.9</v>
          </cell>
          <cell r="AO193">
            <v>13</v>
          </cell>
          <cell r="AP193">
            <v>2.5</v>
          </cell>
          <cell r="AQ193">
            <v>63.5538461538461</v>
          </cell>
        </row>
        <row r="194">
          <cell r="B194">
            <v>1635</v>
          </cell>
          <cell r="C194" t="str">
            <v>ខ្មៅ រ៉ែន</v>
          </cell>
          <cell r="D194" t="str">
            <v>KMOY REN</v>
          </cell>
          <cell r="E194">
            <v>44578</v>
          </cell>
          <cell r="F194">
            <v>90532726</v>
          </cell>
          <cell r="G194">
            <v>30949</v>
          </cell>
          <cell r="H194" t="str">
            <v>F</v>
          </cell>
          <cell r="I194" t="str">
            <v>针车A3线</v>
          </cell>
          <cell r="J194">
            <v>0</v>
          </cell>
          <cell r="K194">
            <v>0</v>
          </cell>
          <cell r="L194">
            <v>200</v>
          </cell>
          <cell r="M194">
            <v>7.69230769230769</v>
          </cell>
          <cell r="N194">
            <v>5</v>
          </cell>
          <cell r="O194">
            <v>0</v>
          </cell>
          <cell r="P194">
            <v>5</v>
          </cell>
          <cell r="Q194">
            <v>26</v>
          </cell>
          <cell r="R194">
            <v>38.4615384615385</v>
          </cell>
          <cell r="S194">
            <v>20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7.69230769230769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1.9</v>
          </cell>
          <cell r="AO194">
            <v>13</v>
          </cell>
          <cell r="AP194">
            <v>2.5</v>
          </cell>
          <cell r="AQ194">
            <v>63.5538461538461</v>
          </cell>
        </row>
        <row r="195">
          <cell r="B195">
            <v>2167</v>
          </cell>
          <cell r="C195" t="str">
            <v>សន ស្រីម៉ៅ</v>
          </cell>
          <cell r="D195" t="str">
            <v>SORN SREYMAO</v>
          </cell>
          <cell r="E195">
            <v>44729</v>
          </cell>
          <cell r="F195" t="str">
            <v>090964762</v>
          </cell>
          <cell r="G195">
            <v>37840</v>
          </cell>
          <cell r="H195" t="str">
            <v>F</v>
          </cell>
          <cell r="I195" t="str">
            <v>针车A3线</v>
          </cell>
          <cell r="J195">
            <v>0</v>
          </cell>
          <cell r="K195">
            <v>0</v>
          </cell>
          <cell r="L195">
            <v>200</v>
          </cell>
          <cell r="M195">
            <v>7.69230769230769</v>
          </cell>
          <cell r="N195">
            <v>5</v>
          </cell>
          <cell r="O195">
            <v>0</v>
          </cell>
          <cell r="P195">
            <v>5</v>
          </cell>
          <cell r="Q195">
            <v>26</v>
          </cell>
          <cell r="R195">
            <v>38.4615384615385</v>
          </cell>
          <cell r="S195">
            <v>20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7.69230769230769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1.9</v>
          </cell>
          <cell r="AO195">
            <v>13</v>
          </cell>
          <cell r="AP195">
            <v>2.5</v>
          </cell>
          <cell r="AQ195">
            <v>63.5538461538461</v>
          </cell>
        </row>
        <row r="196">
          <cell r="B196">
            <v>2198</v>
          </cell>
          <cell r="C196" t="str">
            <v>ឡន ស្រីទូច</v>
          </cell>
          <cell r="D196" t="str">
            <v> LORN SREYTOUCH</v>
          </cell>
          <cell r="E196">
            <v>44740</v>
          </cell>
          <cell r="F196" t="str">
            <v>090852102</v>
          </cell>
          <cell r="G196">
            <v>35325</v>
          </cell>
          <cell r="H196" t="str">
            <v>F</v>
          </cell>
          <cell r="I196" t="str">
            <v>针车A3线</v>
          </cell>
          <cell r="J196">
            <v>0</v>
          </cell>
          <cell r="K196">
            <v>0</v>
          </cell>
          <cell r="L196">
            <v>200</v>
          </cell>
          <cell r="M196">
            <v>7.69230769230769</v>
          </cell>
          <cell r="N196">
            <v>5</v>
          </cell>
          <cell r="O196">
            <v>0</v>
          </cell>
          <cell r="P196">
            <v>5</v>
          </cell>
          <cell r="Q196">
            <v>26</v>
          </cell>
          <cell r="R196">
            <v>38.4615384615385</v>
          </cell>
          <cell r="S196">
            <v>20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7.69230769230769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1.9</v>
          </cell>
          <cell r="AO196">
            <v>13</v>
          </cell>
          <cell r="AP196">
            <v>2.5</v>
          </cell>
          <cell r="AQ196">
            <v>63.5538461538461</v>
          </cell>
        </row>
        <row r="197">
          <cell r="B197">
            <v>476</v>
          </cell>
          <cell r="C197" t="str">
            <v>បឿន សុធាវី</v>
          </cell>
          <cell r="D197" t="str">
            <v>BOEUN SOTHEAVY</v>
          </cell>
          <cell r="E197">
            <v>44130</v>
          </cell>
          <cell r="F197" t="str">
            <v>090705728</v>
          </cell>
          <cell r="G197">
            <v>33736</v>
          </cell>
          <cell r="H197" t="str">
            <v>F</v>
          </cell>
          <cell r="I197" t="str">
            <v>针车A3线</v>
          </cell>
          <cell r="J197">
            <v>0</v>
          </cell>
          <cell r="K197">
            <v>0</v>
          </cell>
          <cell r="L197">
            <v>200</v>
          </cell>
          <cell r="M197">
            <v>7.69230769230769</v>
          </cell>
          <cell r="N197">
            <v>5</v>
          </cell>
          <cell r="O197">
            <v>0</v>
          </cell>
          <cell r="P197">
            <v>5</v>
          </cell>
          <cell r="Q197">
            <v>26</v>
          </cell>
          <cell r="R197">
            <v>38.4615384615385</v>
          </cell>
          <cell r="S197">
            <v>20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7.69230769230769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1.9</v>
          </cell>
          <cell r="AO197">
            <v>13</v>
          </cell>
          <cell r="AP197">
            <v>2.5</v>
          </cell>
          <cell r="AQ197">
            <v>63.5538461538461</v>
          </cell>
        </row>
        <row r="198">
          <cell r="B198">
            <v>2223</v>
          </cell>
          <cell r="C198" t="str">
            <v>គង់ សុខា</v>
          </cell>
          <cell r="D198" t="str">
            <v>KONG SOKHA</v>
          </cell>
          <cell r="E198">
            <v>44744</v>
          </cell>
          <cell r="F198" t="str">
            <v>090816554</v>
          </cell>
          <cell r="G198">
            <v>29191</v>
          </cell>
          <cell r="H198" t="str">
            <v>F</v>
          </cell>
          <cell r="I198" t="str">
            <v>针车A3线</v>
          </cell>
          <cell r="J198">
            <v>0</v>
          </cell>
          <cell r="K198">
            <v>0</v>
          </cell>
          <cell r="L198">
            <v>200</v>
          </cell>
          <cell r="M198">
            <v>7.69230769230769</v>
          </cell>
          <cell r="N198">
            <v>5</v>
          </cell>
          <cell r="O198">
            <v>0</v>
          </cell>
          <cell r="P198">
            <v>5</v>
          </cell>
          <cell r="Q198">
            <v>26</v>
          </cell>
          <cell r="R198">
            <v>38.4615384615385</v>
          </cell>
          <cell r="S198">
            <v>20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7.69230769230769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1.9</v>
          </cell>
          <cell r="AO198">
            <v>13</v>
          </cell>
          <cell r="AP198">
            <v>2.5</v>
          </cell>
          <cell r="AQ198">
            <v>63.5538461538461</v>
          </cell>
        </row>
        <row r="199">
          <cell r="B199">
            <v>309</v>
          </cell>
          <cell r="C199" t="str">
            <v>ដួង សុភាព</v>
          </cell>
          <cell r="D199" t="str">
            <v>DOUNG SOPHEAP</v>
          </cell>
          <cell r="E199">
            <v>44109</v>
          </cell>
          <cell r="F199" t="str">
            <v>090624833</v>
          </cell>
          <cell r="G199">
            <v>34716</v>
          </cell>
          <cell r="H199" t="str">
            <v>F</v>
          </cell>
          <cell r="I199" t="str">
            <v>针车A3线</v>
          </cell>
          <cell r="J199">
            <v>0</v>
          </cell>
          <cell r="K199">
            <v>1</v>
          </cell>
          <cell r="L199">
            <v>200</v>
          </cell>
          <cell r="M199">
            <v>7.69230769230769</v>
          </cell>
          <cell r="N199">
            <v>0</v>
          </cell>
          <cell r="O199">
            <v>0</v>
          </cell>
          <cell r="P199">
            <v>0</v>
          </cell>
          <cell r="Q199">
            <v>7</v>
          </cell>
          <cell r="R199">
            <v>0</v>
          </cell>
          <cell r="S199">
            <v>7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</row>
        <row r="200">
          <cell r="B200">
            <v>1387</v>
          </cell>
          <cell r="C200" t="str">
            <v>ទាវ  ចាន់រ៉ា</v>
          </cell>
          <cell r="D200" t="str">
            <v>TEAV CHANRA</v>
          </cell>
          <cell r="E200">
            <v>44531</v>
          </cell>
          <cell r="F200">
            <v>90755329</v>
          </cell>
          <cell r="G200">
            <v>33870</v>
          </cell>
          <cell r="H200" t="str">
            <v>F</v>
          </cell>
          <cell r="I200" t="str">
            <v>针车A3线</v>
          </cell>
          <cell r="J200">
            <v>0</v>
          </cell>
          <cell r="K200">
            <v>0</v>
          </cell>
          <cell r="L200">
            <v>200</v>
          </cell>
          <cell r="M200">
            <v>7.69230769230769</v>
          </cell>
          <cell r="N200">
            <v>5</v>
          </cell>
          <cell r="O200">
            <v>0</v>
          </cell>
          <cell r="P200">
            <v>5</v>
          </cell>
          <cell r="Q200">
            <v>26</v>
          </cell>
          <cell r="R200">
            <v>38.4615384615385</v>
          </cell>
          <cell r="S200">
            <v>20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7.69230769230769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1.9</v>
          </cell>
          <cell r="AO200">
            <v>13</v>
          </cell>
          <cell r="AP200">
            <v>2.5</v>
          </cell>
          <cell r="AQ200">
            <v>63.5538461538461</v>
          </cell>
        </row>
        <row r="201">
          <cell r="B201">
            <v>672</v>
          </cell>
          <cell r="C201" t="str">
            <v>អ៊ិន សាមី</v>
          </cell>
          <cell r="D201" t="str">
            <v>IN SAMEY</v>
          </cell>
          <cell r="E201">
            <v>44200</v>
          </cell>
          <cell r="F201" t="str">
            <v>090907297</v>
          </cell>
          <cell r="G201">
            <v>29142</v>
          </cell>
          <cell r="H201" t="str">
            <v>F</v>
          </cell>
          <cell r="I201" t="str">
            <v>针车A3线</v>
          </cell>
          <cell r="J201">
            <v>0</v>
          </cell>
          <cell r="K201">
            <v>0</v>
          </cell>
          <cell r="L201">
            <v>200</v>
          </cell>
          <cell r="M201">
            <v>7.69230769230769</v>
          </cell>
          <cell r="N201">
            <v>5</v>
          </cell>
          <cell r="O201">
            <v>0</v>
          </cell>
          <cell r="P201">
            <v>5</v>
          </cell>
          <cell r="Q201">
            <v>26</v>
          </cell>
          <cell r="R201">
            <v>38.4615384615385</v>
          </cell>
          <cell r="S201">
            <v>20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7.69230769230769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1.9</v>
          </cell>
          <cell r="AO201">
            <v>13</v>
          </cell>
          <cell r="AP201">
            <v>2.5</v>
          </cell>
          <cell r="AQ201">
            <v>63.5538461538461</v>
          </cell>
        </row>
        <row r="202">
          <cell r="B202">
            <v>2119</v>
          </cell>
          <cell r="C202" t="str">
            <v>ញ៉ែម ស៊ាង</v>
          </cell>
          <cell r="D202" t="str">
            <v>NHEM SEANG</v>
          </cell>
          <cell r="E202">
            <v>44706</v>
          </cell>
          <cell r="F202" t="str">
            <v>250138400</v>
          </cell>
          <cell r="G202">
            <v>31695</v>
          </cell>
          <cell r="H202" t="str">
            <v>F</v>
          </cell>
          <cell r="I202" t="str">
            <v>针车A3线</v>
          </cell>
          <cell r="J202">
            <v>0</v>
          </cell>
          <cell r="K202">
            <v>0</v>
          </cell>
          <cell r="L202">
            <v>200</v>
          </cell>
          <cell r="M202">
            <v>7.69230769230769</v>
          </cell>
          <cell r="N202">
            <v>5</v>
          </cell>
          <cell r="O202">
            <v>0</v>
          </cell>
          <cell r="P202">
            <v>5</v>
          </cell>
          <cell r="Q202">
            <v>26</v>
          </cell>
          <cell r="R202">
            <v>38.4615384615385</v>
          </cell>
          <cell r="S202">
            <v>20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7.69230769230769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1.9</v>
          </cell>
          <cell r="AO202">
            <v>13</v>
          </cell>
          <cell r="AP202">
            <v>2.5</v>
          </cell>
          <cell r="AQ202">
            <v>63.5538461538461</v>
          </cell>
        </row>
        <row r="203">
          <cell r="B203">
            <v>2268</v>
          </cell>
          <cell r="C203" t="str">
            <v>មាស សុខសោភា</v>
          </cell>
          <cell r="D203" t="str">
            <v>MEAS SOKSOPHEA</v>
          </cell>
          <cell r="E203">
            <v>44818</v>
          </cell>
          <cell r="F203" t="str">
            <v>090907710</v>
          </cell>
          <cell r="G203">
            <v>36896</v>
          </cell>
          <cell r="H203" t="str">
            <v>F</v>
          </cell>
          <cell r="I203" t="str">
            <v>针车A3线</v>
          </cell>
          <cell r="J203">
            <v>0</v>
          </cell>
          <cell r="K203">
            <v>0</v>
          </cell>
          <cell r="L203">
            <v>200</v>
          </cell>
          <cell r="M203">
            <v>7.69230769230769</v>
          </cell>
          <cell r="N203">
            <v>4</v>
          </cell>
          <cell r="O203">
            <v>0</v>
          </cell>
          <cell r="P203">
            <v>4</v>
          </cell>
          <cell r="Q203">
            <v>26</v>
          </cell>
          <cell r="R203">
            <v>30.7692307692308</v>
          </cell>
          <cell r="S203">
            <v>20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7.69230769230769</v>
          </cell>
          <cell r="AE203">
            <v>1</v>
          </cell>
          <cell r="AF203">
            <v>7.69230769230769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1.5</v>
          </cell>
          <cell r="AO203">
            <v>13</v>
          </cell>
          <cell r="AP203">
            <v>2</v>
          </cell>
          <cell r="AQ203">
            <v>62.6538461538461</v>
          </cell>
        </row>
        <row r="204">
          <cell r="B204">
            <v>488</v>
          </cell>
          <cell r="C204" t="str">
            <v>វ៉ង់ សារ៉ុន</v>
          </cell>
          <cell r="D204" t="str">
            <v>VONG SARON</v>
          </cell>
          <cell r="E204">
            <v>44130</v>
          </cell>
          <cell r="F204" t="str">
            <v>090751306</v>
          </cell>
          <cell r="G204">
            <v>28705</v>
          </cell>
          <cell r="H204" t="str">
            <v>F</v>
          </cell>
          <cell r="I204" t="str">
            <v>针车A3线</v>
          </cell>
          <cell r="J204">
            <v>1</v>
          </cell>
          <cell r="K204">
            <v>0</v>
          </cell>
          <cell r="L204">
            <v>200</v>
          </cell>
          <cell r="M204">
            <v>7.69230769230769</v>
          </cell>
          <cell r="N204">
            <v>5</v>
          </cell>
          <cell r="O204">
            <v>0</v>
          </cell>
          <cell r="P204">
            <v>5</v>
          </cell>
          <cell r="Q204">
            <v>26</v>
          </cell>
          <cell r="R204">
            <v>38.4615384615385</v>
          </cell>
          <cell r="S204">
            <v>20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7.69230769230769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1.9</v>
          </cell>
          <cell r="AO204">
            <v>13</v>
          </cell>
          <cell r="AP204">
            <v>2.5</v>
          </cell>
          <cell r="AQ204">
            <v>63.5538461538461</v>
          </cell>
        </row>
        <row r="205">
          <cell r="B205" t="str">
            <v>合计：</v>
          </cell>
          <cell r="C205" t="str">
            <v>针车A3线</v>
          </cell>
          <cell r="D205">
            <v>20</v>
          </cell>
        </row>
        <row r="205">
          <cell r="I205" t="str">
            <v>针车A3线</v>
          </cell>
        </row>
        <row r="205">
          <cell r="L205">
            <v>4000</v>
          </cell>
          <cell r="M205">
            <v>153.846153846154</v>
          </cell>
          <cell r="N205">
            <v>100</v>
          </cell>
          <cell r="O205">
            <v>0</v>
          </cell>
          <cell r="P205">
            <v>100</v>
          </cell>
          <cell r="Q205">
            <v>501</v>
          </cell>
          <cell r="R205">
            <v>769.230769230769</v>
          </cell>
          <cell r="S205">
            <v>379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21</v>
          </cell>
          <cell r="AD205">
            <v>161.538461538461</v>
          </cell>
          <cell r="AE205">
            <v>1</v>
          </cell>
          <cell r="AF205">
            <v>7.69230769230769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38</v>
          </cell>
          <cell r="AO205">
            <v>247</v>
          </cell>
          <cell r="AP205">
            <v>50</v>
          </cell>
          <cell r="AQ205">
            <v>1273.46153846154</v>
          </cell>
        </row>
        <row r="206">
          <cell r="B206">
            <v>245</v>
          </cell>
          <cell r="C206" t="str">
            <v>ភឿន សុផាណា</v>
          </cell>
          <cell r="D206" t="str">
            <v>PHOEUNG SOPHANA</v>
          </cell>
          <cell r="E206">
            <v>44081</v>
          </cell>
          <cell r="F206" t="str">
            <v>090235740(01)</v>
          </cell>
          <cell r="G206">
            <v>31330</v>
          </cell>
          <cell r="H206" t="str">
            <v>F</v>
          </cell>
          <cell r="I206" t="str">
            <v>针车A5线</v>
          </cell>
          <cell r="J206">
            <v>1</v>
          </cell>
          <cell r="K206">
            <v>2</v>
          </cell>
          <cell r="L206">
            <v>200</v>
          </cell>
          <cell r="M206">
            <v>7.69230769230769</v>
          </cell>
          <cell r="N206">
            <v>5</v>
          </cell>
          <cell r="O206">
            <v>0</v>
          </cell>
          <cell r="P206">
            <v>5</v>
          </cell>
          <cell r="Q206">
            <v>26</v>
          </cell>
          <cell r="R206">
            <v>38.4615384615385</v>
          </cell>
          <cell r="S206">
            <v>20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7.69230769230769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1.9</v>
          </cell>
          <cell r="AO206">
            <v>13</v>
          </cell>
          <cell r="AP206">
            <v>2.5</v>
          </cell>
          <cell r="AQ206">
            <v>63.5538461538461</v>
          </cell>
        </row>
        <row r="207">
          <cell r="B207">
            <v>299</v>
          </cell>
          <cell r="C207" t="str">
            <v>អ៊ី រ៉ាវី</v>
          </cell>
          <cell r="D207" t="str">
            <v>I RAVY</v>
          </cell>
          <cell r="E207">
            <v>44109</v>
          </cell>
          <cell r="F207" t="str">
            <v>090755402</v>
          </cell>
          <cell r="G207">
            <v>34045</v>
          </cell>
          <cell r="H207" t="str">
            <v>F</v>
          </cell>
          <cell r="I207" t="str">
            <v>针车A5线</v>
          </cell>
          <cell r="J207">
            <v>1</v>
          </cell>
          <cell r="K207">
            <v>1</v>
          </cell>
          <cell r="L207">
            <v>200</v>
          </cell>
          <cell r="M207">
            <v>7.69230769230769</v>
          </cell>
          <cell r="N207">
            <v>5</v>
          </cell>
          <cell r="O207">
            <v>0</v>
          </cell>
          <cell r="P207">
            <v>5</v>
          </cell>
          <cell r="Q207">
            <v>26</v>
          </cell>
          <cell r="R207">
            <v>38.4615384615385</v>
          </cell>
          <cell r="S207">
            <v>20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7.69230769230769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1.9</v>
          </cell>
          <cell r="AO207">
            <v>13</v>
          </cell>
          <cell r="AP207">
            <v>2.5</v>
          </cell>
          <cell r="AQ207">
            <v>63.5538461538461</v>
          </cell>
        </row>
        <row r="208">
          <cell r="B208">
            <v>300</v>
          </cell>
          <cell r="C208" t="str">
            <v>ប្រាជ្ញ សាភន់</v>
          </cell>
          <cell r="D208" t="str">
            <v>BRACH SAPHORN</v>
          </cell>
          <cell r="E208">
            <v>44109</v>
          </cell>
          <cell r="F208" t="str">
            <v>090646491</v>
          </cell>
          <cell r="G208">
            <v>27781</v>
          </cell>
          <cell r="H208" t="str">
            <v>F</v>
          </cell>
          <cell r="I208" t="str">
            <v>针车A5线</v>
          </cell>
          <cell r="J208">
            <v>1</v>
          </cell>
          <cell r="K208">
            <v>1</v>
          </cell>
          <cell r="L208">
            <v>200</v>
          </cell>
          <cell r="M208">
            <v>7.69230769230769</v>
          </cell>
          <cell r="N208">
            <v>5</v>
          </cell>
          <cell r="O208">
            <v>0</v>
          </cell>
          <cell r="P208">
            <v>5</v>
          </cell>
          <cell r="Q208">
            <v>26</v>
          </cell>
          <cell r="R208">
            <v>38.4615384615385</v>
          </cell>
          <cell r="S208">
            <v>20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7.69230769230769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1.9</v>
          </cell>
          <cell r="AO208">
            <v>13</v>
          </cell>
          <cell r="AP208">
            <v>2.5</v>
          </cell>
          <cell r="AQ208">
            <v>63.5538461538461</v>
          </cell>
        </row>
        <row r="209">
          <cell r="B209">
            <v>304</v>
          </cell>
          <cell r="C209" t="str">
            <v>ទូច សារឹម</v>
          </cell>
          <cell r="D209" t="str">
            <v>TOCH SARIM</v>
          </cell>
          <cell r="E209">
            <v>44109</v>
          </cell>
          <cell r="F209" t="str">
            <v>090503207</v>
          </cell>
          <cell r="G209">
            <v>29626</v>
          </cell>
          <cell r="H209" t="str">
            <v>F</v>
          </cell>
          <cell r="I209" t="str">
            <v>针车A5线</v>
          </cell>
          <cell r="J209">
            <v>1</v>
          </cell>
          <cell r="K209">
            <v>3</v>
          </cell>
          <cell r="L209">
            <v>200</v>
          </cell>
          <cell r="M209">
            <v>7.69230769230769</v>
          </cell>
          <cell r="N209">
            <v>5</v>
          </cell>
          <cell r="O209">
            <v>0</v>
          </cell>
          <cell r="P209">
            <v>5</v>
          </cell>
          <cell r="Q209">
            <v>26</v>
          </cell>
          <cell r="R209">
            <v>38.4615384615385</v>
          </cell>
          <cell r="S209">
            <v>20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7.69230769230769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1.9</v>
          </cell>
          <cell r="AO209">
            <v>13</v>
          </cell>
          <cell r="AP209">
            <v>2.5</v>
          </cell>
          <cell r="AQ209">
            <v>63.5538461538461</v>
          </cell>
        </row>
        <row r="210">
          <cell r="B210">
            <v>308</v>
          </cell>
          <cell r="C210" t="str">
            <v>ឯក សារួ</v>
          </cell>
          <cell r="D210" t="str">
            <v>EK SAROU</v>
          </cell>
          <cell r="E210">
            <v>44109</v>
          </cell>
          <cell r="F210" t="str">
            <v>090594244</v>
          </cell>
          <cell r="G210">
            <v>31705</v>
          </cell>
          <cell r="H210" t="str">
            <v>F</v>
          </cell>
          <cell r="I210" t="str">
            <v>针车A5线</v>
          </cell>
          <cell r="J210">
            <v>1</v>
          </cell>
          <cell r="K210">
            <v>2</v>
          </cell>
          <cell r="L210">
            <v>200</v>
          </cell>
          <cell r="M210">
            <v>7.69230769230769</v>
          </cell>
          <cell r="N210">
            <v>5</v>
          </cell>
          <cell r="O210">
            <v>0</v>
          </cell>
          <cell r="P210">
            <v>5</v>
          </cell>
          <cell r="Q210">
            <v>26</v>
          </cell>
          <cell r="R210">
            <v>38.4615384615385</v>
          </cell>
          <cell r="S210">
            <v>20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7.69230769230769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1.9</v>
          </cell>
          <cell r="AO210">
            <v>13</v>
          </cell>
          <cell r="AP210">
            <v>2.5</v>
          </cell>
          <cell r="AQ210">
            <v>63.5538461538461</v>
          </cell>
        </row>
        <row r="211">
          <cell r="B211">
            <v>315</v>
          </cell>
          <cell r="C211" t="str">
            <v>នៃ សាវ៉ែន</v>
          </cell>
          <cell r="D211" t="str">
            <v>NEY SAVEN</v>
          </cell>
          <cell r="E211">
            <v>44109</v>
          </cell>
          <cell r="F211" t="str">
            <v>090755159</v>
          </cell>
          <cell r="G211">
            <v>32071</v>
          </cell>
          <cell r="H211" t="str">
            <v>F</v>
          </cell>
          <cell r="I211" t="str">
            <v>针车A5线</v>
          </cell>
          <cell r="J211">
            <v>0</v>
          </cell>
          <cell r="K211">
            <v>3</v>
          </cell>
          <cell r="L211">
            <v>200</v>
          </cell>
          <cell r="M211">
            <v>7.69230769230769</v>
          </cell>
          <cell r="N211">
            <v>5</v>
          </cell>
          <cell r="O211">
            <v>0</v>
          </cell>
          <cell r="P211">
            <v>5</v>
          </cell>
          <cell r="Q211">
            <v>26</v>
          </cell>
          <cell r="R211">
            <v>38.4615384615385</v>
          </cell>
          <cell r="S211">
            <v>20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7.69230769230769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1.9</v>
          </cell>
          <cell r="AO211">
            <v>13</v>
          </cell>
          <cell r="AP211">
            <v>2.5</v>
          </cell>
          <cell r="AQ211">
            <v>63.5538461538461</v>
          </cell>
        </row>
        <row r="212">
          <cell r="B212">
            <v>321</v>
          </cell>
          <cell r="C212" t="str">
            <v>រាជ វន្នី</v>
          </cell>
          <cell r="D212" t="str">
            <v>REACH VANNY</v>
          </cell>
          <cell r="E212">
            <v>44109</v>
          </cell>
          <cell r="F212" t="str">
            <v>090837428</v>
          </cell>
          <cell r="G212">
            <v>33507</v>
          </cell>
          <cell r="H212" t="str">
            <v>F</v>
          </cell>
          <cell r="I212" t="str">
            <v>针车A5线</v>
          </cell>
          <cell r="J212">
            <v>1</v>
          </cell>
          <cell r="K212">
            <v>2</v>
          </cell>
          <cell r="L212">
            <v>200</v>
          </cell>
          <cell r="M212">
            <v>7.69230769230769</v>
          </cell>
          <cell r="N212">
            <v>5</v>
          </cell>
          <cell r="O212">
            <v>0</v>
          </cell>
          <cell r="P212">
            <v>5</v>
          </cell>
          <cell r="Q212">
            <v>26</v>
          </cell>
          <cell r="R212">
            <v>38.4615384615385</v>
          </cell>
          <cell r="S212">
            <v>20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7.69230769230769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1.9</v>
          </cell>
          <cell r="AO212">
            <v>13</v>
          </cell>
          <cell r="AP212">
            <v>2.5</v>
          </cell>
          <cell r="AQ212">
            <v>63.5538461538461</v>
          </cell>
        </row>
        <row r="213">
          <cell r="B213">
            <v>614</v>
          </cell>
          <cell r="C213" t="str">
            <v>ស្មោង មនោរា</v>
          </cell>
          <cell r="D213" t="str">
            <v>SMONG MORNOREA</v>
          </cell>
          <cell r="E213">
            <v>44169</v>
          </cell>
          <cell r="F213" t="str">
            <v>090832850</v>
          </cell>
          <cell r="G213">
            <v>32247</v>
          </cell>
          <cell r="H213" t="str">
            <v>F</v>
          </cell>
          <cell r="I213" t="str">
            <v>针车A5线</v>
          </cell>
          <cell r="J213">
            <v>0</v>
          </cell>
          <cell r="K213">
            <v>0</v>
          </cell>
          <cell r="L213">
            <v>200</v>
          </cell>
          <cell r="M213">
            <v>7.69230769230769</v>
          </cell>
          <cell r="N213">
            <v>5</v>
          </cell>
          <cell r="O213">
            <v>0</v>
          </cell>
          <cell r="P213">
            <v>5</v>
          </cell>
          <cell r="Q213">
            <v>26</v>
          </cell>
          <cell r="R213">
            <v>38.4615384615385</v>
          </cell>
          <cell r="S213">
            <v>20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7.69230769230769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1.9</v>
          </cell>
          <cell r="AO213">
            <v>13</v>
          </cell>
          <cell r="AP213">
            <v>2.5</v>
          </cell>
          <cell r="AQ213">
            <v>63.5538461538461</v>
          </cell>
        </row>
        <row r="214">
          <cell r="B214">
            <v>615</v>
          </cell>
          <cell r="C214" t="str">
            <v>បូ ធីតា</v>
          </cell>
          <cell r="D214" t="str">
            <v>BO THIDA</v>
          </cell>
          <cell r="E214">
            <v>44169</v>
          </cell>
          <cell r="F214" t="str">
            <v>090789302</v>
          </cell>
          <cell r="G214">
            <v>33704</v>
          </cell>
          <cell r="H214" t="str">
            <v>F</v>
          </cell>
          <cell r="I214" t="str">
            <v>针车A5线</v>
          </cell>
          <cell r="J214">
            <v>0</v>
          </cell>
          <cell r="K214">
            <v>0</v>
          </cell>
          <cell r="L214">
            <v>200</v>
          </cell>
          <cell r="M214">
            <v>7.69230769230769</v>
          </cell>
          <cell r="N214">
            <v>5</v>
          </cell>
          <cell r="O214">
            <v>0</v>
          </cell>
          <cell r="P214">
            <v>5</v>
          </cell>
          <cell r="Q214">
            <v>26</v>
          </cell>
          <cell r="R214">
            <v>38.4615384615385</v>
          </cell>
          <cell r="S214">
            <v>20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7.69230769230769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1.9</v>
          </cell>
          <cell r="AO214">
            <v>13</v>
          </cell>
          <cell r="AP214">
            <v>2.5</v>
          </cell>
          <cell r="AQ214">
            <v>63.5538461538461</v>
          </cell>
        </row>
        <row r="215">
          <cell r="B215">
            <v>1612</v>
          </cell>
          <cell r="C215" t="str">
            <v>វ៉ាន់ ដែត</v>
          </cell>
          <cell r="D215" t="str">
            <v>VANN DET</v>
          </cell>
          <cell r="E215">
            <v>44576</v>
          </cell>
          <cell r="F215">
            <v>90852243</v>
          </cell>
          <cell r="G215">
            <v>33061</v>
          </cell>
          <cell r="H215" t="str">
            <v>F</v>
          </cell>
          <cell r="I215" t="str">
            <v>针车A5线</v>
          </cell>
          <cell r="J215">
            <v>0</v>
          </cell>
          <cell r="K215">
            <v>0</v>
          </cell>
          <cell r="L215">
            <v>200</v>
          </cell>
          <cell r="M215">
            <v>7.69230769230769</v>
          </cell>
          <cell r="N215">
            <v>5</v>
          </cell>
          <cell r="O215">
            <v>0</v>
          </cell>
          <cell r="P215">
            <v>5</v>
          </cell>
          <cell r="Q215">
            <v>26</v>
          </cell>
          <cell r="R215">
            <v>38.4615384615385</v>
          </cell>
          <cell r="S215">
            <v>20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7.69230769230769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1.9</v>
          </cell>
          <cell r="AO215">
            <v>13</v>
          </cell>
          <cell r="AP215">
            <v>2.5</v>
          </cell>
          <cell r="AQ215">
            <v>63.5538461538461</v>
          </cell>
        </row>
        <row r="216">
          <cell r="B216">
            <v>243</v>
          </cell>
          <cell r="C216" t="str">
            <v>ម៉ៅ សុម៉ាលី</v>
          </cell>
          <cell r="D216" t="str">
            <v>MAO SOMALY</v>
          </cell>
          <cell r="E216">
            <v>44081</v>
          </cell>
          <cell r="F216" t="str">
            <v>090722835</v>
          </cell>
          <cell r="G216">
            <v>33003</v>
          </cell>
          <cell r="H216" t="str">
            <v>F</v>
          </cell>
          <cell r="I216" t="str">
            <v>针车A5线</v>
          </cell>
          <cell r="J216">
            <v>0</v>
          </cell>
          <cell r="K216">
            <v>2</v>
          </cell>
          <cell r="L216">
            <v>200</v>
          </cell>
          <cell r="M216">
            <v>7.69230769230769</v>
          </cell>
          <cell r="N216">
            <v>5</v>
          </cell>
          <cell r="O216">
            <v>0</v>
          </cell>
          <cell r="P216">
            <v>5</v>
          </cell>
          <cell r="Q216">
            <v>26</v>
          </cell>
          <cell r="R216">
            <v>38.4615384615385</v>
          </cell>
          <cell r="S216">
            <v>20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7.69230769230769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1.9</v>
          </cell>
          <cell r="AO216">
            <v>13</v>
          </cell>
          <cell r="AP216">
            <v>2.5</v>
          </cell>
          <cell r="AQ216">
            <v>63.5538461538461</v>
          </cell>
        </row>
        <row r="217">
          <cell r="B217">
            <v>2081</v>
          </cell>
          <cell r="C217" t="str">
            <v>ផុន ស្រីណា</v>
          </cell>
          <cell r="D217" t="str">
            <v>PHON SREYNA</v>
          </cell>
          <cell r="E217">
            <v>44688</v>
          </cell>
          <cell r="F217" t="str">
            <v>090963122</v>
          </cell>
          <cell r="G217">
            <v>38086</v>
          </cell>
          <cell r="H217" t="str">
            <v>F</v>
          </cell>
          <cell r="I217" t="str">
            <v>针车A5线</v>
          </cell>
          <cell r="J217">
            <v>0</v>
          </cell>
          <cell r="K217">
            <v>0</v>
          </cell>
          <cell r="L217">
            <v>200</v>
          </cell>
          <cell r="M217">
            <v>7.69230769230769</v>
          </cell>
          <cell r="N217">
            <v>5</v>
          </cell>
          <cell r="O217">
            <v>0</v>
          </cell>
          <cell r="P217">
            <v>5</v>
          </cell>
          <cell r="Q217">
            <v>26</v>
          </cell>
          <cell r="R217">
            <v>38.4615384615385</v>
          </cell>
          <cell r="S217">
            <v>20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7.69230769230769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1.9</v>
          </cell>
          <cell r="AO217">
            <v>13</v>
          </cell>
          <cell r="AP217">
            <v>2.5</v>
          </cell>
          <cell r="AQ217">
            <v>63.5538461538461</v>
          </cell>
        </row>
        <row r="218">
          <cell r="B218">
            <v>2197</v>
          </cell>
          <cell r="C218" t="str">
            <v>ឃិន រស្មី</v>
          </cell>
          <cell r="D218" t="str">
            <v>KHIN REAKSMEY</v>
          </cell>
          <cell r="E218">
            <v>44737</v>
          </cell>
          <cell r="F218" t="str">
            <v>090751288</v>
          </cell>
          <cell r="G218">
            <v>34200</v>
          </cell>
          <cell r="H218" t="str">
            <v>M</v>
          </cell>
          <cell r="I218" t="str">
            <v>针车A5线</v>
          </cell>
          <cell r="J218">
            <v>0</v>
          </cell>
          <cell r="K218">
            <v>0</v>
          </cell>
          <cell r="L218">
            <v>200</v>
          </cell>
          <cell r="M218">
            <v>7.69230769230769</v>
          </cell>
          <cell r="N218">
            <v>5</v>
          </cell>
          <cell r="O218">
            <v>0</v>
          </cell>
          <cell r="P218">
            <v>5</v>
          </cell>
          <cell r="Q218">
            <v>26</v>
          </cell>
          <cell r="R218">
            <v>38.4615384615385</v>
          </cell>
          <cell r="S218">
            <v>20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7.69230769230769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1.9</v>
          </cell>
          <cell r="AO218">
            <v>13</v>
          </cell>
          <cell r="AP218">
            <v>2.5</v>
          </cell>
          <cell r="AQ218">
            <v>63.5538461538461</v>
          </cell>
        </row>
        <row r="219">
          <cell r="B219">
            <v>2258</v>
          </cell>
          <cell r="C219" t="str">
            <v>ទាវ ចាន់រី</v>
          </cell>
          <cell r="D219" t="str">
            <v>TEAV CHANRY</v>
          </cell>
          <cell r="E219">
            <v>44761</v>
          </cell>
          <cell r="F219" t="str">
            <v>090486289</v>
          </cell>
          <cell r="G219">
            <v>34774</v>
          </cell>
          <cell r="H219" t="str">
            <v>F</v>
          </cell>
          <cell r="I219" t="str">
            <v>针车A5线</v>
          </cell>
          <cell r="J219">
            <v>0</v>
          </cell>
          <cell r="K219">
            <v>0</v>
          </cell>
          <cell r="L219">
            <v>200</v>
          </cell>
          <cell r="M219">
            <v>7.69230769230769</v>
          </cell>
          <cell r="N219">
            <v>5</v>
          </cell>
          <cell r="O219">
            <v>0</v>
          </cell>
          <cell r="P219">
            <v>5</v>
          </cell>
          <cell r="Q219">
            <v>26</v>
          </cell>
          <cell r="R219">
            <v>38.4615384615385</v>
          </cell>
          <cell r="S219">
            <v>20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7.69230769230769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1.9</v>
          </cell>
          <cell r="AO219">
            <v>13</v>
          </cell>
          <cell r="AP219">
            <v>2.5</v>
          </cell>
          <cell r="AQ219">
            <v>63.5538461538461</v>
          </cell>
        </row>
        <row r="220">
          <cell r="B220">
            <v>619</v>
          </cell>
          <cell r="C220" t="str">
            <v>យុន លីតា</v>
          </cell>
          <cell r="D220" t="str">
            <v>YON LITA</v>
          </cell>
          <cell r="E220">
            <v>44173</v>
          </cell>
          <cell r="F220" t="str">
            <v>090910714</v>
          </cell>
          <cell r="G220">
            <v>36921</v>
          </cell>
          <cell r="H220" t="str">
            <v>F</v>
          </cell>
          <cell r="I220" t="str">
            <v>针车A5线</v>
          </cell>
          <cell r="J220">
            <v>0</v>
          </cell>
          <cell r="K220">
            <v>0</v>
          </cell>
          <cell r="L220">
            <v>200</v>
          </cell>
          <cell r="M220">
            <v>7.69230769230769</v>
          </cell>
          <cell r="N220">
            <v>5</v>
          </cell>
          <cell r="O220">
            <v>0</v>
          </cell>
          <cell r="P220">
            <v>5</v>
          </cell>
          <cell r="Q220">
            <v>26</v>
          </cell>
          <cell r="R220">
            <v>38.4615384615385</v>
          </cell>
          <cell r="S220">
            <v>20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7.69230769230769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1.9</v>
          </cell>
          <cell r="AO220">
            <v>13</v>
          </cell>
          <cell r="AP220">
            <v>2.5</v>
          </cell>
          <cell r="AQ220">
            <v>63.5538461538461</v>
          </cell>
        </row>
        <row r="221">
          <cell r="B221">
            <v>1045</v>
          </cell>
          <cell r="C221" t="str">
            <v>តាំង រស្មី</v>
          </cell>
          <cell r="D221" t="str">
            <v>TANG RAKSMEY</v>
          </cell>
          <cell r="E221">
            <v>44412</v>
          </cell>
          <cell r="F221" t="str">
            <v>090623346</v>
          </cell>
          <cell r="G221">
            <v>32164</v>
          </cell>
          <cell r="H221" t="str">
            <v>F</v>
          </cell>
          <cell r="I221" t="str">
            <v>针车A5线</v>
          </cell>
          <cell r="J221">
            <v>0</v>
          </cell>
          <cell r="K221">
            <v>0</v>
          </cell>
          <cell r="L221">
            <v>200</v>
          </cell>
          <cell r="M221">
            <v>7.69230769230769</v>
          </cell>
          <cell r="N221">
            <v>5</v>
          </cell>
          <cell r="O221">
            <v>0</v>
          </cell>
          <cell r="P221">
            <v>5</v>
          </cell>
          <cell r="Q221">
            <v>26</v>
          </cell>
          <cell r="R221">
            <v>38.4615384615385</v>
          </cell>
          <cell r="S221">
            <v>20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7.69230769230769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1.9</v>
          </cell>
          <cell r="AO221">
            <v>13</v>
          </cell>
          <cell r="AP221">
            <v>2.5</v>
          </cell>
          <cell r="AQ221">
            <v>63.5538461538461</v>
          </cell>
        </row>
        <row r="222">
          <cell r="B222">
            <v>755</v>
          </cell>
          <cell r="C222" t="str">
            <v>ឈឹម សីម៉ា</v>
          </cell>
          <cell r="D222" t="str">
            <v>CHHOEM SEYMA</v>
          </cell>
          <cell r="E222">
            <v>44275</v>
          </cell>
          <cell r="F222" t="str">
            <v>090686968</v>
          </cell>
          <cell r="G222">
            <v>33169</v>
          </cell>
          <cell r="H222" t="str">
            <v>F</v>
          </cell>
          <cell r="I222" t="str">
            <v>针车A5线</v>
          </cell>
          <cell r="J222">
            <v>0</v>
          </cell>
          <cell r="K222">
            <v>0</v>
          </cell>
          <cell r="L222">
            <v>200</v>
          </cell>
          <cell r="M222">
            <v>7.69230769230769</v>
          </cell>
          <cell r="N222">
            <v>5</v>
          </cell>
          <cell r="O222">
            <v>0</v>
          </cell>
          <cell r="P222">
            <v>5</v>
          </cell>
          <cell r="Q222">
            <v>26</v>
          </cell>
          <cell r="R222">
            <v>38.4615384615385</v>
          </cell>
          <cell r="S222">
            <v>20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7.69230769230769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1.9</v>
          </cell>
          <cell r="AO222">
            <v>13</v>
          </cell>
          <cell r="AP222">
            <v>2.5</v>
          </cell>
          <cell r="AQ222">
            <v>63.5538461538461</v>
          </cell>
        </row>
        <row r="223">
          <cell r="B223">
            <v>1047</v>
          </cell>
          <cell r="C223" t="str">
            <v>គុយ ផានិត</v>
          </cell>
          <cell r="D223" t="str">
            <v>KUY PHANIT</v>
          </cell>
          <cell r="E223">
            <v>44413</v>
          </cell>
          <cell r="F223" t="str">
            <v>090851274</v>
          </cell>
          <cell r="G223">
            <v>26403</v>
          </cell>
          <cell r="H223" t="str">
            <v>F</v>
          </cell>
          <cell r="I223" t="str">
            <v>针车A5线</v>
          </cell>
          <cell r="J223">
            <v>0</v>
          </cell>
          <cell r="K223">
            <v>0</v>
          </cell>
          <cell r="L223">
            <v>200</v>
          </cell>
          <cell r="M223">
            <v>7.69230769230769</v>
          </cell>
          <cell r="N223">
            <v>5</v>
          </cell>
          <cell r="O223">
            <v>0</v>
          </cell>
          <cell r="P223">
            <v>5</v>
          </cell>
          <cell r="Q223">
            <v>26</v>
          </cell>
          <cell r="R223">
            <v>38.4615384615385</v>
          </cell>
          <cell r="S223">
            <v>20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7.69230769230769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1.9</v>
          </cell>
          <cell r="AO223">
            <v>13</v>
          </cell>
          <cell r="AP223">
            <v>2.5</v>
          </cell>
          <cell r="AQ223">
            <v>63.5538461538461</v>
          </cell>
        </row>
        <row r="224">
          <cell r="B224">
            <v>372</v>
          </cell>
          <cell r="C224" t="str">
            <v>សួស ស៊ីថា</v>
          </cell>
          <cell r="D224" t="str">
            <v>SUOS SITHA</v>
          </cell>
          <cell r="E224">
            <v>44118</v>
          </cell>
          <cell r="F224" t="str">
            <v>090791546</v>
          </cell>
          <cell r="G224">
            <v>30376</v>
          </cell>
          <cell r="H224" t="str">
            <v>F</v>
          </cell>
          <cell r="I224" t="str">
            <v>针车A5线</v>
          </cell>
          <cell r="J224">
            <v>1</v>
          </cell>
          <cell r="K224">
            <v>1</v>
          </cell>
          <cell r="L224">
            <v>200</v>
          </cell>
          <cell r="M224">
            <v>7.69230769230769</v>
          </cell>
          <cell r="N224">
            <v>5</v>
          </cell>
          <cell r="O224">
            <v>0</v>
          </cell>
          <cell r="P224">
            <v>5</v>
          </cell>
          <cell r="Q224">
            <v>26</v>
          </cell>
          <cell r="R224">
            <v>38.4615384615385</v>
          </cell>
          <cell r="S224">
            <v>20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7.69230769230769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1.9</v>
          </cell>
          <cell r="AO224">
            <v>13</v>
          </cell>
          <cell r="AP224">
            <v>2.5</v>
          </cell>
          <cell r="AQ224">
            <v>63.5538461538461</v>
          </cell>
        </row>
        <row r="225">
          <cell r="B225">
            <v>455</v>
          </cell>
          <cell r="C225" t="str">
            <v>នង ផារី</v>
          </cell>
          <cell r="D225" t="str">
            <v>NONG PHARY</v>
          </cell>
          <cell r="E225">
            <v>44130</v>
          </cell>
          <cell r="F225" t="str">
            <v>090660475</v>
          </cell>
          <cell r="G225">
            <v>32599</v>
          </cell>
          <cell r="H225" t="str">
            <v>F</v>
          </cell>
          <cell r="I225" t="str">
            <v>针车A5线</v>
          </cell>
          <cell r="J225">
            <v>1</v>
          </cell>
          <cell r="K225">
            <v>1</v>
          </cell>
          <cell r="L225">
            <v>200</v>
          </cell>
          <cell r="M225">
            <v>7.69230769230769</v>
          </cell>
          <cell r="N225">
            <v>5</v>
          </cell>
          <cell r="O225">
            <v>0</v>
          </cell>
          <cell r="P225">
            <v>5</v>
          </cell>
          <cell r="Q225">
            <v>26</v>
          </cell>
          <cell r="R225">
            <v>38.4615384615385</v>
          </cell>
          <cell r="S225">
            <v>20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7.69230769230769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1.9</v>
          </cell>
          <cell r="AO225">
            <v>13</v>
          </cell>
          <cell r="AP225">
            <v>2.5</v>
          </cell>
          <cell r="AQ225">
            <v>63.5538461538461</v>
          </cell>
        </row>
        <row r="226">
          <cell r="B226">
            <v>692</v>
          </cell>
          <cell r="C226" t="str">
            <v>អ៊ឺម ចន</v>
          </cell>
          <cell r="D226" t="str">
            <v>OEM CHON</v>
          </cell>
          <cell r="E226">
            <v>44200</v>
          </cell>
          <cell r="F226" t="str">
            <v>090547299</v>
          </cell>
          <cell r="G226">
            <v>28499</v>
          </cell>
          <cell r="H226" t="str">
            <v>F</v>
          </cell>
          <cell r="I226" t="str">
            <v>针车A5线</v>
          </cell>
          <cell r="J226">
            <v>0</v>
          </cell>
          <cell r="K226">
            <v>0</v>
          </cell>
          <cell r="L226">
            <v>200</v>
          </cell>
          <cell r="M226">
            <v>7.69230769230769</v>
          </cell>
          <cell r="N226">
            <v>5</v>
          </cell>
          <cell r="O226">
            <v>0</v>
          </cell>
          <cell r="P226">
            <v>5</v>
          </cell>
          <cell r="Q226">
            <v>26</v>
          </cell>
          <cell r="R226">
            <v>38.4615384615385</v>
          </cell>
          <cell r="S226">
            <v>20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7.69230769230769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1.9</v>
          </cell>
          <cell r="AO226">
            <v>13</v>
          </cell>
          <cell r="AP226">
            <v>2.5</v>
          </cell>
          <cell r="AQ226">
            <v>63.5538461538461</v>
          </cell>
        </row>
        <row r="227">
          <cell r="B227">
            <v>1505</v>
          </cell>
          <cell r="C227" t="str">
            <v>គង់ ឡៃ</v>
          </cell>
          <cell r="D227" t="str">
            <v>KONG LAI</v>
          </cell>
          <cell r="E227">
            <v>44559</v>
          </cell>
          <cell r="F227">
            <v>90609567</v>
          </cell>
          <cell r="G227">
            <v>28573</v>
          </cell>
          <cell r="H227" t="str">
            <v>F</v>
          </cell>
          <cell r="I227" t="str">
            <v>针车A5线</v>
          </cell>
          <cell r="J227">
            <v>0</v>
          </cell>
          <cell r="K227">
            <v>0</v>
          </cell>
          <cell r="L227">
            <v>200</v>
          </cell>
          <cell r="M227">
            <v>7.69230769230769</v>
          </cell>
          <cell r="N227">
            <v>5</v>
          </cell>
          <cell r="O227">
            <v>0</v>
          </cell>
          <cell r="P227">
            <v>5</v>
          </cell>
          <cell r="Q227">
            <v>26</v>
          </cell>
          <cell r="R227">
            <v>38.4615384615385</v>
          </cell>
          <cell r="S227">
            <v>20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7.69230769230769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1.9</v>
          </cell>
          <cell r="AO227">
            <v>13</v>
          </cell>
          <cell r="AP227">
            <v>2.5</v>
          </cell>
          <cell r="AQ227">
            <v>63.5538461538461</v>
          </cell>
        </row>
        <row r="228">
          <cell r="B228">
            <v>1365</v>
          </cell>
          <cell r="C228" t="str">
            <v>សួស​ ចាន់</v>
          </cell>
          <cell r="D228" t="str">
            <v>SUOS CHAN</v>
          </cell>
          <cell r="E228">
            <v>44524</v>
          </cell>
          <cell r="F228">
            <v>90791845</v>
          </cell>
          <cell r="G228">
            <v>32264</v>
          </cell>
          <cell r="H228" t="str">
            <v>F</v>
          </cell>
          <cell r="I228" t="str">
            <v>针车A5线</v>
          </cell>
          <cell r="J228">
            <v>0</v>
          </cell>
          <cell r="K228">
            <v>0</v>
          </cell>
          <cell r="L228">
            <v>200</v>
          </cell>
          <cell r="M228">
            <v>7.69230769230769</v>
          </cell>
          <cell r="N228">
            <v>5</v>
          </cell>
          <cell r="O228">
            <v>0</v>
          </cell>
          <cell r="P228">
            <v>5</v>
          </cell>
          <cell r="Q228">
            <v>26</v>
          </cell>
          <cell r="R228">
            <v>38.4615384615385</v>
          </cell>
          <cell r="S228">
            <v>20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7.69230769230769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1.9</v>
          </cell>
          <cell r="AO228">
            <v>13</v>
          </cell>
          <cell r="AP228">
            <v>2.5</v>
          </cell>
          <cell r="AQ228">
            <v>63.5538461538461</v>
          </cell>
        </row>
        <row r="229">
          <cell r="B229">
            <v>852</v>
          </cell>
          <cell r="C229" t="str">
            <v>កែវ ឆាលី</v>
          </cell>
          <cell r="D229" t="str">
            <v>KEO CHHALY</v>
          </cell>
          <cell r="E229">
            <v>44306</v>
          </cell>
          <cell r="F229" t="str">
            <v>090653449</v>
          </cell>
          <cell r="G229">
            <v>35168</v>
          </cell>
          <cell r="H229" t="str">
            <v>M</v>
          </cell>
          <cell r="I229" t="str">
            <v>针车A5线</v>
          </cell>
          <cell r="J229">
            <v>0</v>
          </cell>
          <cell r="K229">
            <v>0</v>
          </cell>
          <cell r="L229">
            <v>200</v>
          </cell>
          <cell r="M229">
            <v>7.69230769230769</v>
          </cell>
          <cell r="N229">
            <v>5</v>
          </cell>
          <cell r="O229">
            <v>0</v>
          </cell>
          <cell r="P229">
            <v>5</v>
          </cell>
          <cell r="Q229">
            <v>26</v>
          </cell>
          <cell r="R229">
            <v>38.4615384615385</v>
          </cell>
          <cell r="S229">
            <v>20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7.69230769230769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1.9</v>
          </cell>
          <cell r="AO229">
            <v>13</v>
          </cell>
          <cell r="AP229">
            <v>2.5</v>
          </cell>
          <cell r="AQ229">
            <v>63.5538461538461</v>
          </cell>
        </row>
        <row r="230">
          <cell r="B230">
            <v>2269</v>
          </cell>
          <cell r="C230" t="str">
            <v>លិញ ស៊ីណា</v>
          </cell>
          <cell r="D230" t="str">
            <v>LINH SINA</v>
          </cell>
          <cell r="E230">
            <v>44819</v>
          </cell>
          <cell r="F230" t="str">
            <v>090889390</v>
          </cell>
          <cell r="G230">
            <v>34974</v>
          </cell>
          <cell r="H230" t="str">
            <v>F</v>
          </cell>
          <cell r="I230" t="str">
            <v>针车A5线</v>
          </cell>
          <cell r="J230">
            <v>0</v>
          </cell>
          <cell r="K230">
            <v>0</v>
          </cell>
          <cell r="L230">
            <v>200</v>
          </cell>
          <cell r="M230">
            <v>7.69230769230769</v>
          </cell>
          <cell r="N230">
            <v>5</v>
          </cell>
          <cell r="O230">
            <v>0</v>
          </cell>
          <cell r="P230">
            <v>5</v>
          </cell>
          <cell r="Q230">
            <v>26</v>
          </cell>
          <cell r="R230">
            <v>38.4615384615385</v>
          </cell>
          <cell r="S230">
            <v>20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7.69230769230769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1.9</v>
          </cell>
          <cell r="AO230">
            <v>13</v>
          </cell>
          <cell r="AP230">
            <v>2.5</v>
          </cell>
          <cell r="AQ230">
            <v>63.5538461538461</v>
          </cell>
        </row>
        <row r="231">
          <cell r="B231">
            <v>1839</v>
          </cell>
          <cell r="C231" t="str">
            <v>ភឹម ដានី</v>
          </cell>
          <cell r="D231" t="str">
            <v>POEM DANY</v>
          </cell>
          <cell r="E231">
            <v>44608</v>
          </cell>
          <cell r="F231">
            <v>90816488</v>
          </cell>
          <cell r="G231">
            <v>34673</v>
          </cell>
          <cell r="H231" t="str">
            <v>F</v>
          </cell>
          <cell r="I231" t="str">
            <v>针车A5线</v>
          </cell>
          <cell r="J231">
            <v>0</v>
          </cell>
          <cell r="K231">
            <v>0</v>
          </cell>
          <cell r="L231">
            <v>200</v>
          </cell>
          <cell r="M231">
            <v>7.69230769230769</v>
          </cell>
          <cell r="N231">
            <v>5</v>
          </cell>
          <cell r="O231">
            <v>0</v>
          </cell>
          <cell r="P231">
            <v>5</v>
          </cell>
          <cell r="Q231">
            <v>26</v>
          </cell>
          <cell r="R231">
            <v>38.4615384615385</v>
          </cell>
          <cell r="S231">
            <v>20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7.69230769230769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1.9</v>
          </cell>
          <cell r="AO231">
            <v>13</v>
          </cell>
          <cell r="AP231">
            <v>2.5</v>
          </cell>
          <cell r="AQ231">
            <v>63.5538461538461</v>
          </cell>
        </row>
        <row r="232">
          <cell r="B232" t="str">
            <v>合计：</v>
          </cell>
          <cell r="C232" t="str">
            <v>针车A5线</v>
          </cell>
          <cell r="D232">
            <v>26</v>
          </cell>
        </row>
        <row r="232">
          <cell r="I232" t="str">
            <v>针车A5线</v>
          </cell>
        </row>
        <row r="232">
          <cell r="L232">
            <v>5200</v>
          </cell>
          <cell r="M232">
            <v>200</v>
          </cell>
          <cell r="N232">
            <v>130</v>
          </cell>
          <cell r="O232">
            <v>0</v>
          </cell>
          <cell r="P232">
            <v>130</v>
          </cell>
          <cell r="Q232">
            <v>676</v>
          </cell>
          <cell r="R232">
            <v>1000</v>
          </cell>
          <cell r="S232">
            <v>520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26</v>
          </cell>
          <cell r="AD232">
            <v>200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49.4</v>
          </cell>
          <cell r="AO232">
            <v>338</v>
          </cell>
          <cell r="AP232">
            <v>65</v>
          </cell>
          <cell r="AQ232">
            <v>1652.4</v>
          </cell>
        </row>
        <row r="233">
          <cell r="B233">
            <v>765</v>
          </cell>
          <cell r="C233" t="str">
            <v>កែន​ ស្រី</v>
          </cell>
          <cell r="D233" t="str">
            <v>KEN SREY</v>
          </cell>
          <cell r="E233">
            <v>44278</v>
          </cell>
          <cell r="F233" t="str">
            <v>090846634</v>
          </cell>
          <cell r="G233">
            <v>36986</v>
          </cell>
          <cell r="H233" t="str">
            <v>F</v>
          </cell>
          <cell r="I233" t="str">
            <v>针车B1线</v>
          </cell>
          <cell r="J233">
            <v>0</v>
          </cell>
          <cell r="K233">
            <v>0</v>
          </cell>
          <cell r="L233">
            <v>200</v>
          </cell>
          <cell r="M233">
            <v>7.69230769230769</v>
          </cell>
          <cell r="N233">
            <v>5</v>
          </cell>
          <cell r="O233">
            <v>0</v>
          </cell>
          <cell r="P233">
            <v>5</v>
          </cell>
          <cell r="Q233">
            <v>26</v>
          </cell>
          <cell r="R233">
            <v>38.4615384615385</v>
          </cell>
          <cell r="S233">
            <v>20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7.69230769230769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1.9</v>
          </cell>
          <cell r="AO233">
            <v>13</v>
          </cell>
          <cell r="AP233">
            <v>2.5</v>
          </cell>
          <cell r="AQ233">
            <v>63.5538461538462</v>
          </cell>
        </row>
        <row r="234">
          <cell r="B234">
            <v>780</v>
          </cell>
          <cell r="C234" t="str">
            <v>ប្រាជ្ញ ច្រឹប</v>
          </cell>
          <cell r="D234" t="str">
            <v>BRACH CHROEB</v>
          </cell>
          <cell r="E234">
            <v>44280</v>
          </cell>
          <cell r="F234" t="str">
            <v>090646443</v>
          </cell>
          <cell r="G234">
            <v>29980</v>
          </cell>
          <cell r="H234" t="str">
            <v>F</v>
          </cell>
          <cell r="I234" t="str">
            <v>针车B1线</v>
          </cell>
          <cell r="J234">
            <v>0</v>
          </cell>
          <cell r="K234">
            <v>0</v>
          </cell>
          <cell r="L234">
            <v>200</v>
          </cell>
          <cell r="M234">
            <v>7.69230769230769</v>
          </cell>
          <cell r="N234">
            <v>5</v>
          </cell>
          <cell r="O234">
            <v>0</v>
          </cell>
          <cell r="P234">
            <v>5</v>
          </cell>
          <cell r="Q234">
            <v>26</v>
          </cell>
          <cell r="R234">
            <v>38.4615384615385</v>
          </cell>
          <cell r="S234">
            <v>20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7.69230769230769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1.9</v>
          </cell>
          <cell r="AO234">
            <v>13</v>
          </cell>
          <cell r="AP234">
            <v>2.5</v>
          </cell>
          <cell r="AQ234">
            <v>63.5538461538462</v>
          </cell>
        </row>
        <row r="235">
          <cell r="B235">
            <v>1224</v>
          </cell>
        </row>
        <row r="235">
          <cell r="D235" t="str">
            <v>SUOS RA</v>
          </cell>
          <cell r="E235">
            <v>44477</v>
          </cell>
        </row>
        <row r="235">
          <cell r="I235" t="str">
            <v>针车B1线</v>
          </cell>
        </row>
        <row r="235">
          <cell r="L235">
            <v>200</v>
          </cell>
          <cell r="M235">
            <v>7.69230769230769</v>
          </cell>
          <cell r="N235">
            <v>5</v>
          </cell>
          <cell r="O235">
            <v>0</v>
          </cell>
          <cell r="P235">
            <v>5</v>
          </cell>
          <cell r="Q235">
            <v>26</v>
          </cell>
          <cell r="R235">
            <v>38.4615384615385</v>
          </cell>
          <cell r="S235">
            <v>20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7.69230769230769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1.9</v>
          </cell>
          <cell r="AO235">
            <v>13</v>
          </cell>
          <cell r="AP235">
            <v>2.5</v>
          </cell>
          <cell r="AQ235">
            <v>63.5538461538462</v>
          </cell>
        </row>
        <row r="236">
          <cell r="B236">
            <v>415</v>
          </cell>
          <cell r="C236" t="str">
            <v>ឌុច ស្រី</v>
          </cell>
          <cell r="D236" t="str">
            <v>DUCH SREY</v>
          </cell>
          <cell r="E236">
            <v>44118</v>
          </cell>
          <cell r="F236" t="str">
            <v>090776409</v>
          </cell>
          <cell r="G236">
            <v>32545</v>
          </cell>
          <cell r="H236" t="str">
            <v>F</v>
          </cell>
          <cell r="I236" t="str">
            <v>针车B1线</v>
          </cell>
          <cell r="J236">
            <v>0</v>
          </cell>
          <cell r="K236">
            <v>2</v>
          </cell>
          <cell r="L236">
            <v>200</v>
          </cell>
          <cell r="M236">
            <v>7.69230769230769</v>
          </cell>
          <cell r="N236">
            <v>5</v>
          </cell>
          <cell r="O236">
            <v>0</v>
          </cell>
          <cell r="P236">
            <v>5</v>
          </cell>
          <cell r="Q236">
            <v>26</v>
          </cell>
          <cell r="R236">
            <v>38.4615384615385</v>
          </cell>
          <cell r="S236">
            <v>20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7.69230769230769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1.9</v>
          </cell>
          <cell r="AO236">
            <v>13</v>
          </cell>
          <cell r="AP236">
            <v>2.5</v>
          </cell>
          <cell r="AQ236">
            <v>63.5538461538462</v>
          </cell>
        </row>
        <row r="237">
          <cell r="B237">
            <v>2145</v>
          </cell>
          <cell r="C237" t="str">
            <v>កុយ ថាវី</v>
          </cell>
          <cell r="D237" t="str">
            <v>KOY THAVY</v>
          </cell>
          <cell r="E237">
            <v>44723</v>
          </cell>
          <cell r="F237" t="str">
            <v>090722838</v>
          </cell>
          <cell r="G237">
            <v>31750</v>
          </cell>
          <cell r="H237" t="str">
            <v>F</v>
          </cell>
          <cell r="I237" t="str">
            <v>针车B1线</v>
          </cell>
          <cell r="J237">
            <v>0</v>
          </cell>
          <cell r="K237">
            <v>0</v>
          </cell>
          <cell r="L237">
            <v>200</v>
          </cell>
          <cell r="M237">
            <v>7.69230769230769</v>
          </cell>
          <cell r="N237">
            <v>5</v>
          </cell>
          <cell r="O237">
            <v>0</v>
          </cell>
          <cell r="P237">
            <v>5</v>
          </cell>
          <cell r="Q237">
            <v>26</v>
          </cell>
          <cell r="R237">
            <v>38.4615384615385</v>
          </cell>
          <cell r="S237">
            <v>20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7.69230769230769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1.9</v>
          </cell>
          <cell r="AO237">
            <v>13</v>
          </cell>
          <cell r="AP237">
            <v>2.5</v>
          </cell>
          <cell r="AQ237">
            <v>63.5538461538462</v>
          </cell>
        </row>
        <row r="238">
          <cell r="B238">
            <v>2219</v>
          </cell>
          <cell r="C238" t="str">
            <v>អ៊ិន ធឿន</v>
          </cell>
          <cell r="D238" t="str">
            <v>IN THOEUN</v>
          </cell>
          <cell r="E238">
            <v>44743</v>
          </cell>
          <cell r="F238" t="str">
            <v>090819745</v>
          </cell>
          <cell r="G238">
            <v>30633</v>
          </cell>
          <cell r="H238" t="str">
            <v>F</v>
          </cell>
          <cell r="I238" t="str">
            <v>针车B1线</v>
          </cell>
          <cell r="J238">
            <v>0</v>
          </cell>
          <cell r="K238">
            <v>0</v>
          </cell>
          <cell r="L238">
            <v>200</v>
          </cell>
          <cell r="M238">
            <v>7.69230769230769</v>
          </cell>
          <cell r="N238">
            <v>5</v>
          </cell>
          <cell r="O238">
            <v>0</v>
          </cell>
          <cell r="P238">
            <v>5</v>
          </cell>
          <cell r="Q238">
            <v>26</v>
          </cell>
          <cell r="R238">
            <v>38.4615384615385</v>
          </cell>
          <cell r="S238">
            <v>20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7.69230769230769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1.9</v>
          </cell>
          <cell r="AO238">
            <v>13</v>
          </cell>
          <cell r="AP238">
            <v>2.5</v>
          </cell>
          <cell r="AQ238">
            <v>63.5538461538462</v>
          </cell>
        </row>
        <row r="239">
          <cell r="B239">
            <v>2242</v>
          </cell>
          <cell r="C239" t="str">
            <v>វែន កន្និកា</v>
          </cell>
          <cell r="D239" t="str">
            <v>VEN KANIKA</v>
          </cell>
          <cell r="E239">
            <v>44747</v>
          </cell>
          <cell r="F239" t="str">
            <v>090962409</v>
          </cell>
          <cell r="G239">
            <v>37905</v>
          </cell>
          <cell r="H239" t="str">
            <v>F</v>
          </cell>
          <cell r="I239" t="str">
            <v>针车B1线</v>
          </cell>
          <cell r="J239">
            <v>0</v>
          </cell>
          <cell r="K239">
            <v>0</v>
          </cell>
          <cell r="L239">
            <v>200</v>
          </cell>
          <cell r="M239">
            <v>7.69230769230769</v>
          </cell>
          <cell r="N239">
            <v>5</v>
          </cell>
          <cell r="O239">
            <v>0</v>
          </cell>
          <cell r="P239">
            <v>5</v>
          </cell>
          <cell r="Q239">
            <v>26</v>
          </cell>
          <cell r="R239">
            <v>38.4615384615385</v>
          </cell>
          <cell r="S239">
            <v>20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1</v>
          </cell>
          <cell r="AD239">
            <v>7.69230769230769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1.9</v>
          </cell>
          <cell r="AO239">
            <v>13</v>
          </cell>
          <cell r="AP239">
            <v>2.5</v>
          </cell>
          <cell r="AQ239">
            <v>63.5538461538462</v>
          </cell>
        </row>
        <row r="240">
          <cell r="B240">
            <v>1571</v>
          </cell>
          <cell r="C240" t="str">
            <v>សែម សាវី</v>
          </cell>
          <cell r="D240" t="str">
            <v>SEM SAVY</v>
          </cell>
          <cell r="E240">
            <v>44571</v>
          </cell>
          <cell r="F240">
            <v>90665389</v>
          </cell>
          <cell r="G240">
            <v>34839</v>
          </cell>
          <cell r="H240" t="str">
            <v>F</v>
          </cell>
          <cell r="I240" t="str">
            <v>针车B1线</v>
          </cell>
          <cell r="J240">
            <v>0</v>
          </cell>
          <cell r="K240">
            <v>0</v>
          </cell>
          <cell r="L240">
            <v>200</v>
          </cell>
          <cell r="M240">
            <v>7.69230769230769</v>
          </cell>
          <cell r="N240">
            <v>4</v>
          </cell>
          <cell r="O240">
            <v>0</v>
          </cell>
          <cell r="P240">
            <v>4</v>
          </cell>
          <cell r="Q240">
            <v>26</v>
          </cell>
          <cell r="R240">
            <v>30.7692307692308</v>
          </cell>
          <cell r="S240">
            <v>20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7.69230769230769</v>
          </cell>
          <cell r="AE240">
            <v>1</v>
          </cell>
          <cell r="AF240">
            <v>7.69230769230769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1.5</v>
          </cell>
          <cell r="AO240">
            <v>13</v>
          </cell>
          <cell r="AP240">
            <v>2</v>
          </cell>
          <cell r="AQ240">
            <v>62.6538461538462</v>
          </cell>
        </row>
        <row r="241">
          <cell r="B241">
            <v>1569</v>
          </cell>
          <cell r="C241" t="str">
            <v>ហ៊ុល តែ</v>
          </cell>
          <cell r="D241" t="str">
            <v>HUL TE</v>
          </cell>
          <cell r="E241">
            <v>44567</v>
          </cell>
          <cell r="F241">
            <v>90958383</v>
          </cell>
          <cell r="G241">
            <v>37534</v>
          </cell>
          <cell r="H241" t="str">
            <v>F</v>
          </cell>
          <cell r="I241" t="str">
            <v>针车B1线</v>
          </cell>
          <cell r="J241">
            <v>0</v>
          </cell>
          <cell r="K241">
            <v>0</v>
          </cell>
          <cell r="L241">
            <v>200</v>
          </cell>
          <cell r="M241">
            <v>7.69230769230769</v>
          </cell>
          <cell r="N241">
            <v>5</v>
          </cell>
          <cell r="O241">
            <v>0</v>
          </cell>
          <cell r="P241">
            <v>5</v>
          </cell>
          <cell r="Q241">
            <v>26</v>
          </cell>
          <cell r="R241">
            <v>38.4615384615385</v>
          </cell>
          <cell r="S241">
            <v>20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7.69230769230769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1.9</v>
          </cell>
          <cell r="AO241">
            <v>13</v>
          </cell>
          <cell r="AP241">
            <v>2.5</v>
          </cell>
          <cell r="AQ241">
            <v>63.5538461538462</v>
          </cell>
        </row>
        <row r="242">
          <cell r="B242">
            <v>2245</v>
          </cell>
          <cell r="C242" t="str">
            <v>ជុំ ស្រីនី</v>
          </cell>
          <cell r="D242" t="str">
            <v>CHOM SREYNY</v>
          </cell>
          <cell r="E242">
            <v>44747</v>
          </cell>
          <cell r="F242" t="str">
            <v>090959160</v>
          </cell>
          <cell r="G242">
            <v>37805</v>
          </cell>
          <cell r="H242" t="str">
            <v>F</v>
          </cell>
          <cell r="I242" t="str">
            <v>针车B1线</v>
          </cell>
          <cell r="J242">
            <v>0</v>
          </cell>
          <cell r="K242">
            <v>0</v>
          </cell>
          <cell r="L242">
            <v>200</v>
          </cell>
          <cell r="M242">
            <v>7.69230769230769</v>
          </cell>
          <cell r="N242">
            <v>7</v>
          </cell>
          <cell r="O242">
            <v>0</v>
          </cell>
          <cell r="P242">
            <v>7</v>
          </cell>
          <cell r="Q242">
            <v>26</v>
          </cell>
          <cell r="R242">
            <v>53.8461538461538</v>
          </cell>
          <cell r="S242">
            <v>17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15.3846153846154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2.6</v>
          </cell>
          <cell r="AO242">
            <v>13</v>
          </cell>
          <cell r="AP242">
            <v>3.5</v>
          </cell>
          <cell r="AQ242">
            <v>88.3307692307692</v>
          </cell>
        </row>
        <row r="243">
          <cell r="B243">
            <v>1087</v>
          </cell>
          <cell r="C243" t="str">
            <v>មឿន សារី</v>
          </cell>
          <cell r="D243" t="str">
            <v>MOEUNG SARY</v>
          </cell>
          <cell r="E243">
            <v>44418</v>
          </cell>
          <cell r="F243" t="str">
            <v>090751421</v>
          </cell>
          <cell r="G243">
            <v>32938</v>
          </cell>
          <cell r="H243" t="str">
            <v>F</v>
          </cell>
          <cell r="I243" t="str">
            <v>针车B1线</v>
          </cell>
          <cell r="J243">
            <v>0</v>
          </cell>
          <cell r="K243">
            <v>0</v>
          </cell>
          <cell r="L243">
            <v>200</v>
          </cell>
          <cell r="M243">
            <v>7.69230769230769</v>
          </cell>
          <cell r="N243">
            <v>5</v>
          </cell>
          <cell r="O243">
            <v>0</v>
          </cell>
          <cell r="P243">
            <v>5</v>
          </cell>
          <cell r="Q243">
            <v>26</v>
          </cell>
          <cell r="R243">
            <v>38.4615384615385</v>
          </cell>
          <cell r="S243">
            <v>20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7.69230769230769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1.9</v>
          </cell>
          <cell r="AO243">
            <v>13</v>
          </cell>
          <cell r="AP243">
            <v>2.5</v>
          </cell>
          <cell r="AQ243">
            <v>63.5538461538462</v>
          </cell>
        </row>
        <row r="244">
          <cell r="B244">
            <v>1679</v>
          </cell>
          <cell r="C244" t="str">
            <v>ម៉ើ សាត</v>
          </cell>
          <cell r="D244" t="str">
            <v>MOEU SAT</v>
          </cell>
          <cell r="E244">
            <v>44585</v>
          </cell>
          <cell r="F244">
            <v>90832275</v>
          </cell>
          <cell r="G244">
            <v>36329</v>
          </cell>
          <cell r="H244" t="str">
            <v>F</v>
          </cell>
          <cell r="I244" t="str">
            <v>针车B1线</v>
          </cell>
          <cell r="J244">
            <v>0</v>
          </cell>
          <cell r="K244">
            <v>0</v>
          </cell>
          <cell r="L244">
            <v>200</v>
          </cell>
          <cell r="M244">
            <v>7.69230769230769</v>
          </cell>
          <cell r="N244">
            <v>5</v>
          </cell>
          <cell r="O244">
            <v>0</v>
          </cell>
          <cell r="P244">
            <v>5</v>
          </cell>
          <cell r="Q244">
            <v>26</v>
          </cell>
          <cell r="R244">
            <v>38.4615384615385</v>
          </cell>
          <cell r="S244">
            <v>20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7.69230769230769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1.9</v>
          </cell>
          <cell r="AO244">
            <v>13</v>
          </cell>
          <cell r="AP244">
            <v>2.5</v>
          </cell>
          <cell r="AQ244">
            <v>63.5538461538462</v>
          </cell>
        </row>
        <row r="245">
          <cell r="B245">
            <v>1386</v>
          </cell>
          <cell r="C245" t="str">
            <v>នាង សៀកណា</v>
          </cell>
          <cell r="D245" t="str">
            <v>NEANG SIEKNA</v>
          </cell>
          <cell r="E245">
            <v>44530</v>
          </cell>
          <cell r="F245">
            <v>90807788</v>
          </cell>
          <cell r="G245">
            <v>32569</v>
          </cell>
          <cell r="H245" t="str">
            <v>F</v>
          </cell>
          <cell r="I245" t="str">
            <v>针车B1线</v>
          </cell>
          <cell r="J245">
            <v>0</v>
          </cell>
          <cell r="K245">
            <v>0</v>
          </cell>
          <cell r="L245">
            <v>200</v>
          </cell>
          <cell r="M245">
            <v>7.69230769230769</v>
          </cell>
          <cell r="N245">
            <v>4</v>
          </cell>
          <cell r="O245">
            <v>0</v>
          </cell>
          <cell r="P245">
            <v>4</v>
          </cell>
          <cell r="Q245">
            <v>26</v>
          </cell>
          <cell r="R245">
            <v>30.7692307692308</v>
          </cell>
          <cell r="S245">
            <v>20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</v>
          </cell>
          <cell r="AA245">
            <v>0</v>
          </cell>
          <cell r="AB245">
            <v>0</v>
          </cell>
          <cell r="AC245">
            <v>1</v>
          </cell>
          <cell r="AD245">
            <v>7.69230769230769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1.5</v>
          </cell>
          <cell r="AO245">
            <v>13</v>
          </cell>
          <cell r="AP245">
            <v>2</v>
          </cell>
          <cell r="AQ245">
            <v>54.9615384615385</v>
          </cell>
        </row>
        <row r="246">
          <cell r="B246">
            <v>416</v>
          </cell>
          <cell r="C246" t="str">
            <v>ភិន កេត</v>
          </cell>
          <cell r="D246" t="str">
            <v>PHIN KET</v>
          </cell>
          <cell r="E246">
            <v>44118</v>
          </cell>
          <cell r="F246" t="str">
            <v>090609667</v>
          </cell>
          <cell r="G246">
            <v>35219</v>
          </cell>
          <cell r="H246" t="str">
            <v>F</v>
          </cell>
          <cell r="I246" t="str">
            <v>针车B1线</v>
          </cell>
          <cell r="J246">
            <v>0</v>
          </cell>
          <cell r="K246">
            <v>1</v>
          </cell>
          <cell r="L246">
            <v>200</v>
          </cell>
          <cell r="M246">
            <v>7.69230769230769</v>
          </cell>
          <cell r="N246">
            <v>5</v>
          </cell>
          <cell r="O246">
            <v>0</v>
          </cell>
          <cell r="P246">
            <v>5</v>
          </cell>
          <cell r="Q246">
            <v>26</v>
          </cell>
          <cell r="R246">
            <v>38.4615384615385</v>
          </cell>
          <cell r="S246">
            <v>20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7.69230769230769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1.9</v>
          </cell>
          <cell r="AO246">
            <v>13</v>
          </cell>
          <cell r="AP246">
            <v>2.5</v>
          </cell>
          <cell r="AQ246">
            <v>63.5538461538461</v>
          </cell>
        </row>
        <row r="247">
          <cell r="B247">
            <v>1451</v>
          </cell>
          <cell r="C247" t="str">
            <v>ពិន​ បញ្ញា</v>
          </cell>
          <cell r="D247" t="str">
            <v>PIN PANHA</v>
          </cell>
          <cell r="E247">
            <v>44551</v>
          </cell>
          <cell r="F247">
            <v>90954082</v>
          </cell>
          <cell r="G247">
            <v>33798</v>
          </cell>
          <cell r="H247" t="str">
            <v>F</v>
          </cell>
          <cell r="I247" t="str">
            <v>针车B1线</v>
          </cell>
          <cell r="J247">
            <v>0</v>
          </cell>
          <cell r="K247">
            <v>0</v>
          </cell>
          <cell r="L247">
            <v>200</v>
          </cell>
          <cell r="M247">
            <v>7.69230769230769</v>
          </cell>
          <cell r="N247">
            <v>5</v>
          </cell>
          <cell r="O247">
            <v>0</v>
          </cell>
          <cell r="P247">
            <v>5</v>
          </cell>
          <cell r="Q247">
            <v>26</v>
          </cell>
          <cell r="R247">
            <v>38.4615384615385</v>
          </cell>
          <cell r="S247">
            <v>20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7.69230769230769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1.9</v>
          </cell>
          <cell r="AO247">
            <v>13</v>
          </cell>
          <cell r="AP247">
            <v>2.5</v>
          </cell>
          <cell r="AQ247">
            <v>63.5538461538461</v>
          </cell>
        </row>
        <row r="248">
          <cell r="B248">
            <v>1545</v>
          </cell>
          <cell r="C248" t="str">
            <v>នួន សាវី</v>
          </cell>
          <cell r="D248" t="str">
            <v>NUON SAVY</v>
          </cell>
          <cell r="E248">
            <v>44565</v>
          </cell>
          <cell r="F248">
            <v>90694324</v>
          </cell>
          <cell r="G248">
            <v>30286</v>
          </cell>
          <cell r="H248" t="str">
            <v>M</v>
          </cell>
          <cell r="I248" t="str">
            <v>针车B1线</v>
          </cell>
          <cell r="J248">
            <v>0</v>
          </cell>
          <cell r="K248">
            <v>0</v>
          </cell>
          <cell r="L248">
            <v>200</v>
          </cell>
          <cell r="M248">
            <v>7.69230769230769</v>
          </cell>
          <cell r="N248">
            <v>5</v>
          </cell>
          <cell r="O248">
            <v>0</v>
          </cell>
          <cell r="P248">
            <v>5</v>
          </cell>
          <cell r="Q248">
            <v>26</v>
          </cell>
          <cell r="R248">
            <v>38.4615384615385</v>
          </cell>
          <cell r="S248">
            <v>20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7.69230769230769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1.9</v>
          </cell>
          <cell r="AO248">
            <v>13</v>
          </cell>
          <cell r="AP248">
            <v>2.5</v>
          </cell>
          <cell r="AQ248">
            <v>63.5538461538461</v>
          </cell>
        </row>
        <row r="249">
          <cell r="B249">
            <v>2270</v>
          </cell>
          <cell r="C249" t="str">
            <v>សុក​ នាង</v>
          </cell>
          <cell r="D249" t="str">
            <v>SOK NEANG</v>
          </cell>
          <cell r="E249">
            <v>44819</v>
          </cell>
          <cell r="F249" t="str">
            <v>090738604</v>
          </cell>
          <cell r="G249">
            <v>30990</v>
          </cell>
          <cell r="H249" t="str">
            <v>F</v>
          </cell>
          <cell r="I249" t="str">
            <v>针车B1线</v>
          </cell>
          <cell r="J249">
            <v>0</v>
          </cell>
          <cell r="K249">
            <v>0</v>
          </cell>
          <cell r="L249">
            <v>200</v>
          </cell>
          <cell r="M249">
            <v>7.69230769230769</v>
          </cell>
          <cell r="N249">
            <v>5</v>
          </cell>
          <cell r="O249">
            <v>0</v>
          </cell>
          <cell r="P249">
            <v>5</v>
          </cell>
          <cell r="Q249">
            <v>26</v>
          </cell>
          <cell r="R249">
            <v>38.4615384615385</v>
          </cell>
          <cell r="S249">
            <v>20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7.69230769230769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1.9</v>
          </cell>
          <cell r="AO249">
            <v>13</v>
          </cell>
          <cell r="AP249">
            <v>2.5</v>
          </cell>
          <cell r="AQ249">
            <v>63.5538461538461</v>
          </cell>
        </row>
        <row r="250">
          <cell r="B250">
            <v>2271</v>
          </cell>
          <cell r="C250" t="str">
            <v>កើត សួស្ដី</v>
          </cell>
          <cell r="D250" t="str">
            <v>KOEUT SOUSDEY</v>
          </cell>
          <cell r="E250">
            <v>44820</v>
          </cell>
          <cell r="F250" t="str">
            <v>090848781</v>
          </cell>
          <cell r="G250">
            <v>29348</v>
          </cell>
          <cell r="H250" t="str">
            <v>F</v>
          </cell>
          <cell r="I250" t="str">
            <v>针车B1线</v>
          </cell>
          <cell r="J250">
            <v>0</v>
          </cell>
          <cell r="K250">
            <v>0</v>
          </cell>
          <cell r="L250">
            <v>200</v>
          </cell>
          <cell r="M250">
            <v>7.69230769230769</v>
          </cell>
          <cell r="N250">
            <v>5</v>
          </cell>
          <cell r="O250">
            <v>0</v>
          </cell>
          <cell r="P250">
            <v>5</v>
          </cell>
          <cell r="Q250">
            <v>26</v>
          </cell>
          <cell r="R250">
            <v>38.4615384615385</v>
          </cell>
          <cell r="S250">
            <v>20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7.69230769230769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1.9</v>
          </cell>
          <cell r="AO250">
            <v>13</v>
          </cell>
          <cell r="AP250">
            <v>2.5</v>
          </cell>
          <cell r="AQ250">
            <v>63.5538461538461</v>
          </cell>
        </row>
        <row r="251">
          <cell r="B251">
            <v>1680</v>
          </cell>
          <cell r="C251" t="str">
            <v>ប៉ែន សុខអូន</v>
          </cell>
          <cell r="D251" t="str">
            <v>PEN SOKAUN</v>
          </cell>
          <cell r="E251">
            <v>44585</v>
          </cell>
          <cell r="F251">
            <v>90722093</v>
          </cell>
          <cell r="G251">
            <v>30897</v>
          </cell>
          <cell r="H251" t="str">
            <v>F</v>
          </cell>
          <cell r="I251" t="str">
            <v>针车B1线</v>
          </cell>
          <cell r="J251">
            <v>0</v>
          </cell>
          <cell r="K251">
            <v>0</v>
          </cell>
          <cell r="L251">
            <v>200</v>
          </cell>
          <cell r="M251">
            <v>7.69230769230769</v>
          </cell>
          <cell r="N251">
            <v>5</v>
          </cell>
          <cell r="O251">
            <v>0</v>
          </cell>
          <cell r="P251">
            <v>5</v>
          </cell>
          <cell r="Q251">
            <v>26</v>
          </cell>
          <cell r="R251">
            <v>38.4615384615385</v>
          </cell>
          <cell r="S251">
            <v>20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7.69230769230769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1.9</v>
          </cell>
          <cell r="AO251">
            <v>13</v>
          </cell>
          <cell r="AP251">
            <v>2.5</v>
          </cell>
          <cell r="AQ251">
            <v>63.5538461538461</v>
          </cell>
        </row>
        <row r="252">
          <cell r="B252">
            <v>1858</v>
          </cell>
          <cell r="C252" t="str">
            <v>ចាប ចាន់</v>
          </cell>
          <cell r="D252" t="str">
            <v>CHAB CHAN</v>
          </cell>
          <cell r="E252">
            <v>44614</v>
          </cell>
          <cell r="F252">
            <v>90669651</v>
          </cell>
          <cell r="G252">
            <v>34887</v>
          </cell>
          <cell r="H252" t="str">
            <v>F</v>
          </cell>
          <cell r="I252" t="str">
            <v>针车B1线</v>
          </cell>
          <cell r="J252">
            <v>0</v>
          </cell>
          <cell r="K252">
            <v>0</v>
          </cell>
          <cell r="L252">
            <v>200</v>
          </cell>
          <cell r="M252">
            <v>7.69230769230769</v>
          </cell>
          <cell r="N252">
            <v>4.5</v>
          </cell>
          <cell r="O252">
            <v>0</v>
          </cell>
          <cell r="P252">
            <v>4.5</v>
          </cell>
          <cell r="Q252">
            <v>26</v>
          </cell>
          <cell r="R252">
            <v>34.6153846153846</v>
          </cell>
          <cell r="S252">
            <v>20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0.5</v>
          </cell>
          <cell r="AA252">
            <v>0</v>
          </cell>
          <cell r="AB252">
            <v>0</v>
          </cell>
          <cell r="AC252">
            <v>1</v>
          </cell>
          <cell r="AD252">
            <v>7.69230769230769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1.7</v>
          </cell>
          <cell r="AO252">
            <v>13</v>
          </cell>
          <cell r="AP252">
            <v>2.2</v>
          </cell>
          <cell r="AQ252">
            <v>59.2076923076923</v>
          </cell>
        </row>
        <row r="253">
          <cell r="B253">
            <v>1733</v>
          </cell>
          <cell r="C253" t="str">
            <v>សុវណ្ណ ណាក់</v>
          </cell>
          <cell r="D253" t="str">
            <v>SOVAN NAK</v>
          </cell>
          <cell r="E253">
            <v>44589</v>
          </cell>
          <cell r="F253">
            <v>90634407</v>
          </cell>
          <cell r="G253">
            <v>30393</v>
          </cell>
          <cell r="H253" t="str">
            <v>F</v>
          </cell>
          <cell r="I253" t="str">
            <v>针车B1线</v>
          </cell>
          <cell r="J253">
            <v>0</v>
          </cell>
          <cell r="K253">
            <v>0</v>
          </cell>
          <cell r="L253">
            <v>200</v>
          </cell>
          <cell r="M253">
            <v>7.69230769230769</v>
          </cell>
          <cell r="N253">
            <v>5</v>
          </cell>
          <cell r="O253">
            <v>0</v>
          </cell>
          <cell r="P253">
            <v>5</v>
          </cell>
          <cell r="Q253">
            <v>26</v>
          </cell>
          <cell r="R253">
            <v>38.4615384615385</v>
          </cell>
          <cell r="S253">
            <v>20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7.69230769230769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1.9</v>
          </cell>
          <cell r="AO253">
            <v>13</v>
          </cell>
          <cell r="AP253">
            <v>2.5</v>
          </cell>
          <cell r="AQ253">
            <v>63.5538461538461</v>
          </cell>
        </row>
        <row r="254">
          <cell r="B254">
            <v>801</v>
          </cell>
          <cell r="C254" t="str">
            <v>ឃាន សំណាង</v>
          </cell>
          <cell r="D254" t="str">
            <v>KHEAN SAM NANG</v>
          </cell>
          <cell r="E254">
            <v>44287</v>
          </cell>
          <cell r="F254" t="str">
            <v>070322758</v>
          </cell>
          <cell r="G254">
            <v>33186</v>
          </cell>
          <cell r="H254" t="str">
            <v>F</v>
          </cell>
          <cell r="I254" t="str">
            <v>针车B1线</v>
          </cell>
          <cell r="J254">
            <v>0</v>
          </cell>
          <cell r="K254">
            <v>0</v>
          </cell>
          <cell r="L254">
            <v>200</v>
          </cell>
          <cell r="M254">
            <v>7.69230769230769</v>
          </cell>
          <cell r="N254">
            <v>5</v>
          </cell>
          <cell r="O254">
            <v>0</v>
          </cell>
          <cell r="P254">
            <v>5</v>
          </cell>
          <cell r="Q254">
            <v>26</v>
          </cell>
          <cell r="R254">
            <v>38.4615384615385</v>
          </cell>
          <cell r="S254">
            <v>20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7.69230769230769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1.9</v>
          </cell>
          <cell r="AO254">
            <v>13</v>
          </cell>
          <cell r="AP254">
            <v>2.5</v>
          </cell>
          <cell r="AQ254">
            <v>63.5538461538461</v>
          </cell>
        </row>
        <row r="255">
          <cell r="B255">
            <v>1622</v>
          </cell>
          <cell r="C255" t="str">
            <v>សៅ ចន្ធី</v>
          </cell>
          <cell r="D255" t="str">
            <v>SAO CHANTHY</v>
          </cell>
          <cell r="E255">
            <v>44579</v>
          </cell>
          <cell r="F255">
            <v>90691145</v>
          </cell>
          <cell r="G255">
            <v>32188</v>
          </cell>
          <cell r="H255" t="str">
            <v>F</v>
          </cell>
          <cell r="I255" t="str">
            <v>针车B1线</v>
          </cell>
          <cell r="J255">
            <v>0</v>
          </cell>
          <cell r="K255">
            <v>0</v>
          </cell>
          <cell r="L255">
            <v>200</v>
          </cell>
          <cell r="M255">
            <v>7.69230769230769</v>
          </cell>
          <cell r="N255">
            <v>5</v>
          </cell>
          <cell r="O255">
            <v>0</v>
          </cell>
          <cell r="P255">
            <v>5</v>
          </cell>
          <cell r="Q255">
            <v>26</v>
          </cell>
          <cell r="R255">
            <v>38.4615384615385</v>
          </cell>
          <cell r="S255">
            <v>20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7.69230769230769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1.9</v>
          </cell>
          <cell r="AO255">
            <v>13</v>
          </cell>
          <cell r="AP255">
            <v>2.5</v>
          </cell>
          <cell r="AQ255">
            <v>63.5538461538461</v>
          </cell>
        </row>
        <row r="256">
          <cell r="B256">
            <v>1715</v>
          </cell>
          <cell r="C256" t="str">
            <v>មាស ផង</v>
          </cell>
          <cell r="D256" t="str">
            <v>MEAS PHORNG</v>
          </cell>
          <cell r="E256">
            <v>44587</v>
          </cell>
          <cell r="F256">
            <v>90820239</v>
          </cell>
          <cell r="G256">
            <v>29622</v>
          </cell>
          <cell r="H256" t="str">
            <v>F</v>
          </cell>
          <cell r="I256" t="str">
            <v>针车B1线</v>
          </cell>
          <cell r="J256">
            <v>0</v>
          </cell>
          <cell r="K256">
            <v>0</v>
          </cell>
          <cell r="L256">
            <v>200</v>
          </cell>
          <cell r="M256">
            <v>7.69230769230769</v>
          </cell>
          <cell r="N256">
            <v>5</v>
          </cell>
          <cell r="O256">
            <v>0</v>
          </cell>
          <cell r="P256">
            <v>5</v>
          </cell>
          <cell r="Q256">
            <v>26</v>
          </cell>
          <cell r="R256">
            <v>38.4615384615385</v>
          </cell>
          <cell r="S256">
            <v>20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7.69230769230769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1.9</v>
          </cell>
          <cell r="AO256">
            <v>13</v>
          </cell>
          <cell r="AP256">
            <v>2.5</v>
          </cell>
          <cell r="AQ256">
            <v>63.5538461538461</v>
          </cell>
        </row>
        <row r="257">
          <cell r="B257" t="str">
            <v>合计：</v>
          </cell>
          <cell r="C257" t="str">
            <v>针车B1线</v>
          </cell>
          <cell r="D257">
            <v>24</v>
          </cell>
        </row>
        <row r="257">
          <cell r="I257" t="str">
            <v>针车B1线</v>
          </cell>
        </row>
        <row r="257">
          <cell r="L257">
            <v>4800</v>
          </cell>
          <cell r="M257">
            <v>184.615384615385</v>
          </cell>
          <cell r="N257">
            <v>119.5</v>
          </cell>
          <cell r="O257">
            <v>0</v>
          </cell>
          <cell r="P257">
            <v>119.5</v>
          </cell>
          <cell r="Q257">
            <v>624</v>
          </cell>
          <cell r="R257">
            <v>919.230769230769</v>
          </cell>
          <cell r="S257">
            <v>477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1.5</v>
          </cell>
          <cell r="AA257">
            <v>0</v>
          </cell>
          <cell r="AB257">
            <v>0</v>
          </cell>
          <cell r="AC257">
            <v>25</v>
          </cell>
          <cell r="AD257">
            <v>192.307692307692</v>
          </cell>
          <cell r="AE257">
            <v>1</v>
          </cell>
          <cell r="AF257">
            <v>7.69230769230769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45.3</v>
          </cell>
          <cell r="AO257">
            <v>312</v>
          </cell>
          <cell r="AP257">
            <v>59.7</v>
          </cell>
          <cell r="AQ257">
            <v>1536.23076923077</v>
          </cell>
        </row>
        <row r="258">
          <cell r="B258">
            <v>826</v>
          </cell>
          <cell r="C258" t="str">
            <v>ឈិន​ សុផា</v>
          </cell>
          <cell r="D258" t="str">
            <v>CHHEN SOPHA</v>
          </cell>
          <cell r="E258">
            <v>44289</v>
          </cell>
          <cell r="F258" t="str">
            <v>100759752</v>
          </cell>
          <cell r="G258">
            <v>32874</v>
          </cell>
          <cell r="H258" t="str">
            <v>F</v>
          </cell>
          <cell r="I258" t="str">
            <v>针车B2线</v>
          </cell>
          <cell r="J258">
            <v>0</v>
          </cell>
          <cell r="K258">
            <v>0</v>
          </cell>
          <cell r="L258">
            <v>200</v>
          </cell>
          <cell r="M258">
            <v>7.69230769230769</v>
          </cell>
          <cell r="N258">
            <v>5</v>
          </cell>
          <cell r="O258">
            <v>0</v>
          </cell>
          <cell r="P258">
            <v>5</v>
          </cell>
          <cell r="Q258">
            <v>26</v>
          </cell>
          <cell r="R258">
            <v>38.4615384615385</v>
          </cell>
          <cell r="S258">
            <v>20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7.69230769230769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1.9</v>
          </cell>
          <cell r="AO258">
            <v>13</v>
          </cell>
          <cell r="AP258">
            <v>2.5</v>
          </cell>
          <cell r="AQ258">
            <v>63.5538461538461</v>
          </cell>
        </row>
        <row r="259">
          <cell r="B259">
            <v>896</v>
          </cell>
        </row>
        <row r="259">
          <cell r="D259" t="str">
            <v>HORN NUN</v>
          </cell>
          <cell r="E259">
            <v>44320</v>
          </cell>
        </row>
        <row r="259">
          <cell r="I259" t="str">
            <v>针车B2线</v>
          </cell>
        </row>
        <row r="259">
          <cell r="L259">
            <v>200</v>
          </cell>
          <cell r="M259">
            <v>7.69230769230769</v>
          </cell>
          <cell r="N259">
            <v>5</v>
          </cell>
          <cell r="O259">
            <v>0</v>
          </cell>
          <cell r="P259">
            <v>5</v>
          </cell>
          <cell r="Q259">
            <v>26</v>
          </cell>
          <cell r="R259">
            <v>38.4615384615385</v>
          </cell>
          <cell r="S259">
            <v>20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7.69230769230769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1.9</v>
          </cell>
          <cell r="AO259">
            <v>13</v>
          </cell>
          <cell r="AP259">
            <v>2.5</v>
          </cell>
          <cell r="AQ259">
            <v>63.5538461538462</v>
          </cell>
        </row>
        <row r="260">
          <cell r="B260">
            <v>1049</v>
          </cell>
          <cell r="C260" t="str">
            <v>ប៉ែន​ ចិត្រា</v>
          </cell>
          <cell r="D260" t="str">
            <v>PEN CHETRA</v>
          </cell>
          <cell r="E260">
            <v>44413</v>
          </cell>
          <cell r="F260" t="str">
            <v>090677855</v>
          </cell>
          <cell r="G260">
            <v>33761</v>
          </cell>
          <cell r="H260" t="str">
            <v>M</v>
          </cell>
          <cell r="I260" t="str">
            <v>针车B2线</v>
          </cell>
          <cell r="J260">
            <v>0</v>
          </cell>
          <cell r="K260">
            <v>0</v>
          </cell>
          <cell r="L260">
            <v>200</v>
          </cell>
          <cell r="M260">
            <v>7.69230769230769</v>
          </cell>
          <cell r="N260">
            <v>7</v>
          </cell>
          <cell r="O260">
            <v>0</v>
          </cell>
          <cell r="P260">
            <v>7</v>
          </cell>
          <cell r="Q260">
            <v>26</v>
          </cell>
          <cell r="R260">
            <v>53.8461538461538</v>
          </cell>
          <cell r="S260">
            <v>17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2</v>
          </cell>
          <cell r="AD260">
            <v>15.3846153846154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2.6</v>
          </cell>
          <cell r="AO260">
            <v>13</v>
          </cell>
          <cell r="AP260">
            <v>3.5</v>
          </cell>
          <cell r="AQ260">
            <v>88.3307692307692</v>
          </cell>
        </row>
        <row r="261">
          <cell r="B261">
            <v>1076</v>
          </cell>
          <cell r="C261" t="str">
            <v>កយ សោទ្ធា</v>
          </cell>
          <cell r="D261" t="str">
            <v>KAY SOKRTHEA</v>
          </cell>
          <cell r="E261">
            <v>44418</v>
          </cell>
          <cell r="F261" t="str">
            <v>090897755</v>
          </cell>
          <cell r="G261">
            <v>36895</v>
          </cell>
          <cell r="H261" t="str">
            <v>F</v>
          </cell>
          <cell r="I261" t="str">
            <v>针车B2线</v>
          </cell>
          <cell r="J261">
            <v>0</v>
          </cell>
          <cell r="K261">
            <v>0</v>
          </cell>
          <cell r="L261">
            <v>200</v>
          </cell>
          <cell r="M261">
            <v>7.69230769230769</v>
          </cell>
          <cell r="N261">
            <v>5</v>
          </cell>
          <cell r="O261">
            <v>0</v>
          </cell>
          <cell r="P261">
            <v>5</v>
          </cell>
          <cell r="Q261">
            <v>26</v>
          </cell>
          <cell r="R261">
            <v>38.4615384615385</v>
          </cell>
          <cell r="S261">
            <v>20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7.69230769230769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1.9</v>
          </cell>
          <cell r="AO261">
            <v>13</v>
          </cell>
          <cell r="AP261">
            <v>2.5</v>
          </cell>
          <cell r="AQ261">
            <v>63.5538461538461</v>
          </cell>
        </row>
        <row r="262">
          <cell r="B262">
            <v>1124</v>
          </cell>
          <cell r="C262" t="str">
            <v>សាំ ហន</v>
          </cell>
          <cell r="D262" t="str">
            <v>SAM HON</v>
          </cell>
          <cell r="E262">
            <v>44420</v>
          </cell>
          <cell r="F262" t="str">
            <v>090547300</v>
          </cell>
          <cell r="G262">
            <v>27578</v>
          </cell>
          <cell r="H262" t="str">
            <v>F</v>
          </cell>
          <cell r="I262" t="str">
            <v>针车B2线</v>
          </cell>
          <cell r="J262">
            <v>0</v>
          </cell>
          <cell r="K262">
            <v>0</v>
          </cell>
          <cell r="L262">
            <v>200</v>
          </cell>
          <cell r="M262">
            <v>7.69230769230769</v>
          </cell>
          <cell r="N262">
            <v>5</v>
          </cell>
          <cell r="O262">
            <v>0</v>
          </cell>
          <cell r="P262">
            <v>5</v>
          </cell>
          <cell r="Q262">
            <v>26</v>
          </cell>
          <cell r="R262">
            <v>38.4615384615385</v>
          </cell>
          <cell r="S262">
            <v>20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7.69230769230769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1.9</v>
          </cell>
          <cell r="AO262">
            <v>13</v>
          </cell>
          <cell r="AP262">
            <v>2.5</v>
          </cell>
          <cell r="AQ262">
            <v>63.5538461538461</v>
          </cell>
        </row>
        <row r="263">
          <cell r="B263">
            <v>1051</v>
          </cell>
          <cell r="C263" t="str">
            <v>យ៉ា ភក្តី</v>
          </cell>
          <cell r="D263" t="str">
            <v>YA PHAKDY</v>
          </cell>
          <cell r="E263">
            <v>44413</v>
          </cell>
          <cell r="F263" t="str">
            <v>090563040</v>
          </cell>
          <cell r="G263">
            <v>30474</v>
          </cell>
          <cell r="H263" t="str">
            <v>F</v>
          </cell>
          <cell r="I263" t="str">
            <v>针车B2线</v>
          </cell>
          <cell r="J263">
            <v>0</v>
          </cell>
          <cell r="K263">
            <v>0</v>
          </cell>
          <cell r="L263">
            <v>200</v>
          </cell>
          <cell r="M263">
            <v>7.69230769230769</v>
          </cell>
          <cell r="N263">
            <v>5</v>
          </cell>
          <cell r="O263">
            <v>0</v>
          </cell>
          <cell r="P263">
            <v>5</v>
          </cell>
          <cell r="Q263">
            <v>26</v>
          </cell>
          <cell r="R263">
            <v>38.4615384615385</v>
          </cell>
          <cell r="S263">
            <v>20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7.69230769230769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1.9</v>
          </cell>
          <cell r="AO263">
            <v>13</v>
          </cell>
          <cell r="AP263">
            <v>2.5</v>
          </cell>
          <cell r="AQ263">
            <v>63.5538461538461</v>
          </cell>
        </row>
        <row r="264">
          <cell r="B264">
            <v>1454</v>
          </cell>
          <cell r="C264" t="str">
            <v>យ៉ាត់ ចង្រឹត</v>
          </cell>
          <cell r="D264" t="str">
            <v>YATH CHANGRET</v>
          </cell>
          <cell r="E264">
            <v>44551</v>
          </cell>
          <cell r="F264">
            <v>90943833</v>
          </cell>
          <cell r="G264">
            <v>37874</v>
          </cell>
          <cell r="H264" t="str">
            <v>F</v>
          </cell>
          <cell r="I264" t="str">
            <v>针车B2线</v>
          </cell>
          <cell r="J264">
            <v>0</v>
          </cell>
          <cell r="K264">
            <v>0</v>
          </cell>
          <cell r="L264">
            <v>200</v>
          </cell>
          <cell r="M264">
            <v>7.69230769230769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5">
          <cell r="B265">
            <v>1616</v>
          </cell>
          <cell r="C265" t="str">
            <v>ដុក ស៊ីថេត</v>
          </cell>
          <cell r="D265" t="str">
            <v>DOK SITHET</v>
          </cell>
          <cell r="E265">
            <v>44576</v>
          </cell>
          <cell r="F265">
            <v>90941326</v>
          </cell>
          <cell r="G265">
            <v>37304</v>
          </cell>
          <cell r="H265" t="str">
            <v>F</v>
          </cell>
          <cell r="I265" t="str">
            <v>针车B2线</v>
          </cell>
          <cell r="J265">
            <v>0</v>
          </cell>
          <cell r="K265">
            <v>0</v>
          </cell>
          <cell r="L265">
            <v>200</v>
          </cell>
          <cell r="M265">
            <v>7.69230769230769</v>
          </cell>
          <cell r="N265">
            <v>5</v>
          </cell>
          <cell r="O265">
            <v>0</v>
          </cell>
          <cell r="P265">
            <v>5</v>
          </cell>
          <cell r="Q265">
            <v>26</v>
          </cell>
          <cell r="R265">
            <v>38.4615384615385</v>
          </cell>
          <cell r="S265">
            <v>20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7.69230769230769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1.9</v>
          </cell>
          <cell r="AO265">
            <v>13</v>
          </cell>
          <cell r="AP265">
            <v>2.5</v>
          </cell>
          <cell r="AQ265">
            <v>63.5538461538461</v>
          </cell>
        </row>
        <row r="266">
          <cell r="B266">
            <v>1937</v>
          </cell>
          <cell r="C266" t="str">
            <v>នៅ ចន្ធី</v>
          </cell>
          <cell r="D266" t="str">
            <v>NEOU CHANTHY</v>
          </cell>
          <cell r="E266">
            <v>44629</v>
          </cell>
          <cell r="F266">
            <v>90887107</v>
          </cell>
          <cell r="G266">
            <v>36485</v>
          </cell>
          <cell r="H266" t="str">
            <v>F</v>
          </cell>
          <cell r="I266" t="str">
            <v>针车B2线</v>
          </cell>
          <cell r="J266">
            <v>0</v>
          </cell>
          <cell r="K266">
            <v>0</v>
          </cell>
          <cell r="L266">
            <v>200</v>
          </cell>
          <cell r="M266">
            <v>7.69230769230769</v>
          </cell>
          <cell r="N266">
            <v>5</v>
          </cell>
          <cell r="O266">
            <v>0</v>
          </cell>
          <cell r="P266">
            <v>5</v>
          </cell>
          <cell r="Q266">
            <v>26</v>
          </cell>
          <cell r="R266">
            <v>38.4615384615385</v>
          </cell>
          <cell r="S266">
            <v>20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7.69230769230769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1.9</v>
          </cell>
          <cell r="AO266">
            <v>13</v>
          </cell>
          <cell r="AP266">
            <v>2.5</v>
          </cell>
          <cell r="AQ266">
            <v>63.5538461538461</v>
          </cell>
        </row>
        <row r="267">
          <cell r="B267">
            <v>2247</v>
          </cell>
          <cell r="C267" t="str">
            <v>មាស គុន</v>
          </cell>
          <cell r="D267" t="str">
            <v>MEAS KUN</v>
          </cell>
          <cell r="E267">
            <v>44747</v>
          </cell>
          <cell r="F267" t="str">
            <v>090569331</v>
          </cell>
          <cell r="G267">
            <v>29560</v>
          </cell>
          <cell r="H267" t="str">
            <v>F</v>
          </cell>
          <cell r="I267" t="str">
            <v>针车B2线</v>
          </cell>
          <cell r="J267">
            <v>0</v>
          </cell>
          <cell r="K267">
            <v>0</v>
          </cell>
          <cell r="L267">
            <v>200</v>
          </cell>
          <cell r="M267">
            <v>7.69230769230769</v>
          </cell>
          <cell r="N267">
            <v>5</v>
          </cell>
          <cell r="O267">
            <v>0</v>
          </cell>
          <cell r="P267">
            <v>5</v>
          </cell>
          <cell r="Q267">
            <v>26</v>
          </cell>
          <cell r="R267">
            <v>38.4615384615385</v>
          </cell>
          <cell r="S267">
            <v>20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7.69230769230769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1.9</v>
          </cell>
          <cell r="AO267">
            <v>13</v>
          </cell>
          <cell r="AP267">
            <v>2.5</v>
          </cell>
          <cell r="AQ267">
            <v>63.5538461538461</v>
          </cell>
        </row>
        <row r="268">
          <cell r="B268">
            <v>2095</v>
          </cell>
          <cell r="C268" t="str">
            <v>សុន សុវណ្ណរ័ត្ន</v>
          </cell>
          <cell r="D268" t="str">
            <v>SON SOVANROTH</v>
          </cell>
          <cell r="E268">
            <v>44697</v>
          </cell>
          <cell r="F268" t="str">
            <v>090961311</v>
          </cell>
          <cell r="G268">
            <v>37947</v>
          </cell>
          <cell r="H268" t="str">
            <v>F</v>
          </cell>
          <cell r="I268" t="str">
            <v>针车B2线</v>
          </cell>
          <cell r="J268">
            <v>0</v>
          </cell>
          <cell r="K268">
            <v>0</v>
          </cell>
          <cell r="L268">
            <v>200</v>
          </cell>
          <cell r="M268">
            <v>7.69230769230769</v>
          </cell>
          <cell r="N268">
            <v>5</v>
          </cell>
          <cell r="O268">
            <v>0</v>
          </cell>
          <cell r="P268">
            <v>5</v>
          </cell>
          <cell r="Q268">
            <v>26</v>
          </cell>
          <cell r="R268">
            <v>38.4615384615385</v>
          </cell>
          <cell r="S268">
            <v>20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7.69230769230769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1.9</v>
          </cell>
          <cell r="AO268">
            <v>13</v>
          </cell>
          <cell r="AP268">
            <v>2.5</v>
          </cell>
          <cell r="AQ268">
            <v>63.5538461538461</v>
          </cell>
        </row>
        <row r="269">
          <cell r="B269">
            <v>1653</v>
          </cell>
          <cell r="C269" t="str">
            <v>ហ៊ន ចន្ទ័ឌី</v>
          </cell>
          <cell r="D269" t="str">
            <v>HORN CHANDY</v>
          </cell>
          <cell r="E269">
            <v>44581</v>
          </cell>
          <cell r="F269">
            <v>100994308</v>
          </cell>
          <cell r="G269">
            <v>34792</v>
          </cell>
          <cell r="H269" t="str">
            <v>F</v>
          </cell>
          <cell r="I269" t="str">
            <v>针车B2线</v>
          </cell>
          <cell r="J269">
            <v>0</v>
          </cell>
          <cell r="K269">
            <v>0</v>
          </cell>
          <cell r="L269">
            <v>200</v>
          </cell>
          <cell r="M269">
            <v>7.69230769230769</v>
          </cell>
          <cell r="N269">
            <v>5</v>
          </cell>
          <cell r="O269">
            <v>0</v>
          </cell>
          <cell r="P269">
            <v>5</v>
          </cell>
          <cell r="Q269">
            <v>26</v>
          </cell>
          <cell r="R269">
            <v>38.4615384615385</v>
          </cell>
          <cell r="S269">
            <v>20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7.69230769230769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1.9</v>
          </cell>
          <cell r="AO269">
            <v>13</v>
          </cell>
          <cell r="AP269">
            <v>2.5</v>
          </cell>
          <cell r="AQ269">
            <v>63.5538461538461</v>
          </cell>
        </row>
        <row r="270">
          <cell r="B270">
            <v>1343</v>
          </cell>
          <cell r="C270" t="str">
            <v>ភឿន វាសនា</v>
          </cell>
          <cell r="D270" t="str">
            <v>PHOEUN VEASAN</v>
          </cell>
          <cell r="E270">
            <v>44505</v>
          </cell>
          <cell r="F270">
            <v>90658636</v>
          </cell>
          <cell r="G270">
            <v>30322</v>
          </cell>
          <cell r="H270" t="str">
            <v>F</v>
          </cell>
          <cell r="I270" t="str">
            <v>针车B2线</v>
          </cell>
          <cell r="J270">
            <v>0</v>
          </cell>
          <cell r="K270">
            <v>0</v>
          </cell>
          <cell r="L270">
            <v>200</v>
          </cell>
          <cell r="M270">
            <v>7.69230769230769</v>
          </cell>
          <cell r="N270">
            <v>5</v>
          </cell>
          <cell r="O270">
            <v>0</v>
          </cell>
          <cell r="P270">
            <v>5</v>
          </cell>
          <cell r="Q270">
            <v>26</v>
          </cell>
          <cell r="R270">
            <v>38.4615384615385</v>
          </cell>
          <cell r="S270">
            <v>20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7.69230769230769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1.9</v>
          </cell>
          <cell r="AO270">
            <v>13</v>
          </cell>
          <cell r="AP270">
            <v>2.5</v>
          </cell>
          <cell r="AQ270">
            <v>63.5538461538461</v>
          </cell>
        </row>
        <row r="271">
          <cell r="B271">
            <v>1649</v>
          </cell>
          <cell r="C271" t="str">
            <v>ស៊ឹង សុដា</v>
          </cell>
          <cell r="D271" t="str">
            <v>SOENG SODA</v>
          </cell>
          <cell r="E271">
            <v>44581</v>
          </cell>
          <cell r="F271">
            <v>90869178</v>
          </cell>
          <cell r="G271">
            <v>29615</v>
          </cell>
          <cell r="H271" t="str">
            <v>F</v>
          </cell>
          <cell r="I271" t="str">
            <v>针车B2线</v>
          </cell>
          <cell r="J271">
            <v>0</v>
          </cell>
          <cell r="K271">
            <v>0</v>
          </cell>
          <cell r="L271">
            <v>200</v>
          </cell>
          <cell r="M271">
            <v>7.69230769230769</v>
          </cell>
          <cell r="N271">
            <v>5</v>
          </cell>
          <cell r="O271">
            <v>0</v>
          </cell>
          <cell r="P271">
            <v>5</v>
          </cell>
          <cell r="Q271">
            <v>26</v>
          </cell>
          <cell r="R271">
            <v>38.4615384615385</v>
          </cell>
          <cell r="S271">
            <v>20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</v>
          </cell>
          <cell r="AD271">
            <v>7.69230769230769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1.9</v>
          </cell>
          <cell r="AO271">
            <v>13</v>
          </cell>
          <cell r="AP271">
            <v>2.5</v>
          </cell>
          <cell r="AQ271">
            <v>63.5538461538461</v>
          </cell>
        </row>
        <row r="272">
          <cell r="B272">
            <v>2276</v>
          </cell>
          <cell r="C272" t="str">
            <v>កើត ធីតា</v>
          </cell>
          <cell r="D272" t="str">
            <v>KOEUT THIDA</v>
          </cell>
          <cell r="E272">
            <v>44833</v>
          </cell>
          <cell r="F272" t="str">
            <v>090622787</v>
          </cell>
          <cell r="G272">
            <v>35770</v>
          </cell>
          <cell r="H272" t="str">
            <v>F</v>
          </cell>
          <cell r="I272" t="str">
            <v>针车B2线</v>
          </cell>
          <cell r="J272">
            <v>0</v>
          </cell>
          <cell r="K272">
            <v>0</v>
          </cell>
          <cell r="L272">
            <v>200</v>
          </cell>
          <cell r="M272">
            <v>7.69230769230769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3">
          <cell r="B273">
            <v>1655</v>
          </cell>
          <cell r="C273" t="str">
            <v>សេង សួគា៍</v>
          </cell>
          <cell r="D273" t="str">
            <v>SENGSOUKEA</v>
          </cell>
          <cell r="E273">
            <v>44581</v>
          </cell>
          <cell r="F273">
            <v>90482892</v>
          </cell>
          <cell r="G273">
            <v>28126</v>
          </cell>
          <cell r="H273" t="str">
            <v>F</v>
          </cell>
          <cell r="I273" t="str">
            <v>针车B2线</v>
          </cell>
          <cell r="J273">
            <v>0</v>
          </cell>
          <cell r="K273">
            <v>0</v>
          </cell>
          <cell r="L273">
            <v>200</v>
          </cell>
          <cell r="M273">
            <v>7.69230769230769</v>
          </cell>
          <cell r="N273">
            <v>5</v>
          </cell>
          <cell r="O273">
            <v>0</v>
          </cell>
          <cell r="P273">
            <v>5</v>
          </cell>
          <cell r="Q273">
            <v>26</v>
          </cell>
          <cell r="R273">
            <v>38.4615384615385</v>
          </cell>
          <cell r="S273">
            <v>20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7.69230769230769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1.9</v>
          </cell>
          <cell r="AO273">
            <v>13</v>
          </cell>
          <cell r="AP273">
            <v>2.5</v>
          </cell>
          <cell r="AQ273">
            <v>63.5538461538461</v>
          </cell>
        </row>
        <row r="274">
          <cell r="B274">
            <v>1719</v>
          </cell>
          <cell r="C274" t="str">
            <v>ប៊ុន វាស្នា</v>
          </cell>
          <cell r="D274" t="str">
            <v>BUN VESNA</v>
          </cell>
          <cell r="E274">
            <v>44587</v>
          </cell>
          <cell r="F274">
            <v>90738025</v>
          </cell>
          <cell r="G274">
            <v>34610</v>
          </cell>
          <cell r="H274" t="str">
            <v>F</v>
          </cell>
          <cell r="I274" t="str">
            <v>针车B2线</v>
          </cell>
          <cell r="J274">
            <v>0</v>
          </cell>
          <cell r="K274">
            <v>0</v>
          </cell>
          <cell r="L274">
            <v>200</v>
          </cell>
          <cell r="M274">
            <v>7.69230769230769</v>
          </cell>
          <cell r="N274">
            <v>5</v>
          </cell>
          <cell r="O274">
            <v>0</v>
          </cell>
          <cell r="P274">
            <v>5</v>
          </cell>
          <cell r="Q274">
            <v>26</v>
          </cell>
          <cell r="R274">
            <v>38.4615384615385</v>
          </cell>
          <cell r="S274">
            <v>20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7.69230769230769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1.9</v>
          </cell>
          <cell r="AO274">
            <v>13</v>
          </cell>
          <cell r="AP274">
            <v>2.5</v>
          </cell>
          <cell r="AQ274">
            <v>63.5538461538461</v>
          </cell>
        </row>
        <row r="275">
          <cell r="B275">
            <v>1724</v>
          </cell>
          <cell r="C275" t="str">
            <v>សេក ខៀវ</v>
          </cell>
          <cell r="D275" t="str">
            <v>SEK KEV</v>
          </cell>
          <cell r="E275">
            <v>44588</v>
          </cell>
          <cell r="F275">
            <v>90582579</v>
          </cell>
          <cell r="G275">
            <v>31818</v>
          </cell>
          <cell r="H275" t="str">
            <v>F</v>
          </cell>
          <cell r="I275" t="str">
            <v>针车B2线</v>
          </cell>
          <cell r="J275">
            <v>0</v>
          </cell>
          <cell r="K275">
            <v>0</v>
          </cell>
          <cell r="L275">
            <v>200</v>
          </cell>
          <cell r="M275">
            <v>7.69230769230769</v>
          </cell>
          <cell r="N275">
            <v>5</v>
          </cell>
          <cell r="O275">
            <v>0</v>
          </cell>
          <cell r="P275">
            <v>5</v>
          </cell>
          <cell r="Q275">
            <v>26</v>
          </cell>
          <cell r="R275">
            <v>38.4615384615385</v>
          </cell>
          <cell r="S275">
            <v>20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7.69230769230769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1.9</v>
          </cell>
          <cell r="AO275">
            <v>13</v>
          </cell>
          <cell r="AP275">
            <v>2.5</v>
          </cell>
          <cell r="AQ275">
            <v>63.5538461538461</v>
          </cell>
        </row>
        <row r="276">
          <cell r="B276">
            <v>1736</v>
          </cell>
          <cell r="C276" t="str">
            <v>អ៊ុន រតនះ</v>
          </cell>
          <cell r="D276" t="str">
            <v>UN RATANAK</v>
          </cell>
          <cell r="E276">
            <v>44589</v>
          </cell>
          <cell r="F276">
            <v>90899754</v>
          </cell>
          <cell r="G276">
            <v>37105</v>
          </cell>
          <cell r="H276" t="str">
            <v>M</v>
          </cell>
          <cell r="I276" t="str">
            <v>针车B2线</v>
          </cell>
          <cell r="J276">
            <v>0</v>
          </cell>
          <cell r="K276">
            <v>0</v>
          </cell>
          <cell r="L276">
            <v>200</v>
          </cell>
          <cell r="M276">
            <v>7.69230769230769</v>
          </cell>
          <cell r="N276">
            <v>5</v>
          </cell>
          <cell r="O276">
            <v>0</v>
          </cell>
          <cell r="P276">
            <v>5</v>
          </cell>
          <cell r="Q276">
            <v>26</v>
          </cell>
          <cell r="R276">
            <v>38.4615384615385</v>
          </cell>
          <cell r="S276">
            <v>20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7.69230769230769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1.9</v>
          </cell>
          <cell r="AO276">
            <v>13</v>
          </cell>
          <cell r="AP276">
            <v>2.5</v>
          </cell>
          <cell r="AQ276">
            <v>63.5538461538461</v>
          </cell>
        </row>
        <row r="277">
          <cell r="B277">
            <v>1231</v>
          </cell>
          <cell r="C277" t="str">
            <v>កើត ចាន់ដារ៉ា</v>
          </cell>
          <cell r="D277" t="str">
            <v>KOEUTH CHANDARA</v>
          </cell>
          <cell r="E277">
            <v>44482</v>
          </cell>
          <cell r="F277" t="str">
            <v>090622789</v>
          </cell>
          <cell r="G277">
            <v>34469</v>
          </cell>
          <cell r="H277" t="str">
            <v>F</v>
          </cell>
          <cell r="I277" t="str">
            <v>针车B2线</v>
          </cell>
          <cell r="J277">
            <v>0</v>
          </cell>
          <cell r="K277">
            <v>0</v>
          </cell>
          <cell r="L277">
            <v>200</v>
          </cell>
          <cell r="M277">
            <v>7.69230769230769</v>
          </cell>
          <cell r="N277">
            <v>4</v>
          </cell>
          <cell r="O277">
            <v>0</v>
          </cell>
          <cell r="P277">
            <v>4</v>
          </cell>
          <cell r="Q277">
            <v>26</v>
          </cell>
          <cell r="R277">
            <v>30.7692307692308</v>
          </cell>
          <cell r="S277">
            <v>21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7.69230769230769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1.5</v>
          </cell>
          <cell r="AO277">
            <v>13</v>
          </cell>
          <cell r="AP277">
            <v>2</v>
          </cell>
          <cell r="AQ277">
            <v>54.9615384615385</v>
          </cell>
        </row>
        <row r="278">
          <cell r="B278">
            <v>1564</v>
          </cell>
          <cell r="C278" t="str">
            <v>មាស សាវឿន </v>
          </cell>
          <cell r="D278" t="str">
            <v>MEAS SAVOEURN</v>
          </cell>
          <cell r="E278">
            <v>44567</v>
          </cell>
          <cell r="F278">
            <v>90707839</v>
          </cell>
          <cell r="G278">
            <v>31693</v>
          </cell>
          <cell r="H278" t="str">
            <v>F</v>
          </cell>
          <cell r="I278" t="str">
            <v>针车B2线</v>
          </cell>
          <cell r="J278">
            <v>0</v>
          </cell>
          <cell r="K278">
            <v>0</v>
          </cell>
          <cell r="L278">
            <v>200</v>
          </cell>
          <cell r="M278">
            <v>7.69230769230769</v>
          </cell>
          <cell r="N278">
            <v>5</v>
          </cell>
          <cell r="O278">
            <v>0</v>
          </cell>
          <cell r="P278">
            <v>5</v>
          </cell>
          <cell r="Q278">
            <v>26</v>
          </cell>
          <cell r="R278">
            <v>38.4615384615385</v>
          </cell>
          <cell r="S278">
            <v>20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7.69230769230769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1.9</v>
          </cell>
          <cell r="AO278">
            <v>13</v>
          </cell>
          <cell r="AP278">
            <v>2.5</v>
          </cell>
          <cell r="AQ278">
            <v>63.5538461538461</v>
          </cell>
        </row>
        <row r="279">
          <cell r="B279">
            <v>2205</v>
          </cell>
          <cell r="C279" t="str">
            <v>សុខ សំណាង</v>
          </cell>
          <cell r="D279" t="str">
            <v>SOK SAMNANG</v>
          </cell>
          <cell r="E279">
            <v>44740</v>
          </cell>
          <cell r="F279" t="str">
            <v>090963130</v>
          </cell>
          <cell r="G279">
            <v>38004</v>
          </cell>
          <cell r="H279" t="str">
            <v>F</v>
          </cell>
          <cell r="I279" t="str">
            <v>针车B2线</v>
          </cell>
          <cell r="J279">
            <v>0</v>
          </cell>
          <cell r="K279">
            <v>0</v>
          </cell>
          <cell r="L279">
            <v>200</v>
          </cell>
          <cell r="M279">
            <v>7.69230769230769</v>
          </cell>
          <cell r="N279">
            <v>5</v>
          </cell>
          <cell r="O279">
            <v>0</v>
          </cell>
          <cell r="P279">
            <v>5</v>
          </cell>
          <cell r="Q279">
            <v>26</v>
          </cell>
          <cell r="R279">
            <v>38.4615384615385</v>
          </cell>
          <cell r="S279">
            <v>20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7.69230769230769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1.9</v>
          </cell>
          <cell r="AO279">
            <v>13</v>
          </cell>
          <cell r="AP279">
            <v>2.5</v>
          </cell>
          <cell r="AQ279">
            <v>63.5538461538461</v>
          </cell>
        </row>
        <row r="280">
          <cell r="B280" t="str">
            <v>合计：</v>
          </cell>
          <cell r="C280" t="str">
            <v>针车B2线</v>
          </cell>
          <cell r="D280">
            <v>22</v>
          </cell>
        </row>
        <row r="280">
          <cell r="I280" t="str">
            <v>针车B2线</v>
          </cell>
        </row>
        <row r="280">
          <cell r="L280">
            <v>4400</v>
          </cell>
          <cell r="M280">
            <v>169.230769230769</v>
          </cell>
          <cell r="N280">
            <v>101</v>
          </cell>
          <cell r="O280">
            <v>0</v>
          </cell>
          <cell r="P280">
            <v>101</v>
          </cell>
          <cell r="Q280">
            <v>520</v>
          </cell>
          <cell r="R280">
            <v>776.923076923077</v>
          </cell>
          <cell r="S280">
            <v>398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21</v>
          </cell>
          <cell r="AD280">
            <v>161.538461538461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38.3</v>
          </cell>
          <cell r="AO280">
            <v>260</v>
          </cell>
          <cell r="AP280">
            <v>50.5</v>
          </cell>
          <cell r="AQ280">
            <v>1287.26153846154</v>
          </cell>
        </row>
        <row r="281">
          <cell r="B281">
            <v>778</v>
          </cell>
          <cell r="C281" t="str">
            <v>នន់ នី</v>
          </cell>
          <cell r="D281" t="str">
            <v>NUN NY</v>
          </cell>
          <cell r="E281">
            <v>44280</v>
          </cell>
          <cell r="F281" t="str">
            <v>090751330</v>
          </cell>
          <cell r="G281">
            <v>31451</v>
          </cell>
          <cell r="H281" t="str">
            <v>F</v>
          </cell>
          <cell r="I281" t="str">
            <v>针车B3线</v>
          </cell>
          <cell r="J281">
            <v>0</v>
          </cell>
          <cell r="K281">
            <v>0</v>
          </cell>
          <cell r="L281">
            <v>200</v>
          </cell>
          <cell r="M281">
            <v>7.69230769230769</v>
          </cell>
          <cell r="N281">
            <v>4</v>
          </cell>
          <cell r="O281">
            <v>0</v>
          </cell>
          <cell r="P281">
            <v>4</v>
          </cell>
          <cell r="Q281">
            <v>26</v>
          </cell>
          <cell r="R281">
            <v>30.7692307692308</v>
          </cell>
          <cell r="S281">
            <v>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</v>
          </cell>
          <cell r="AD281">
            <v>7.69230769230769</v>
          </cell>
          <cell r="AE281">
            <v>0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1.5</v>
          </cell>
          <cell r="AO281">
            <v>13</v>
          </cell>
          <cell r="AP281">
            <v>2</v>
          </cell>
          <cell r="AQ281">
            <v>54.9615384615385</v>
          </cell>
        </row>
        <row r="282">
          <cell r="B282">
            <v>1765</v>
          </cell>
          <cell r="C282" t="str">
            <v>ឌឹម​ ថន</v>
          </cell>
          <cell r="D282" t="str">
            <v>DOEM THORN</v>
          </cell>
          <cell r="E282">
            <v>44593</v>
          </cell>
          <cell r="F282">
            <v>90937072</v>
          </cell>
          <cell r="G282">
            <v>34449</v>
          </cell>
          <cell r="H282" t="str">
            <v>F</v>
          </cell>
          <cell r="I282" t="str">
            <v>针车B3线</v>
          </cell>
          <cell r="J282">
            <v>0</v>
          </cell>
          <cell r="K282">
            <v>0</v>
          </cell>
          <cell r="L282">
            <v>200</v>
          </cell>
          <cell r="M282">
            <v>7.69230769230769</v>
          </cell>
          <cell r="N282">
            <v>5</v>
          </cell>
          <cell r="O282">
            <v>0</v>
          </cell>
          <cell r="P282">
            <v>5</v>
          </cell>
          <cell r="Q282">
            <v>26</v>
          </cell>
          <cell r="R282">
            <v>38.4615384615385</v>
          </cell>
          <cell r="S282">
            <v>20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7.69230769230769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1.9</v>
          </cell>
          <cell r="AO282">
            <v>13</v>
          </cell>
          <cell r="AP282">
            <v>2.5</v>
          </cell>
          <cell r="AQ282">
            <v>63.5538461538461</v>
          </cell>
        </row>
        <row r="283">
          <cell r="B283">
            <v>1766</v>
          </cell>
          <cell r="C283" t="str">
            <v>សាន់ សុផេ</v>
          </cell>
          <cell r="D283" t="str">
            <v>SANN SOPHEN</v>
          </cell>
          <cell r="E283">
            <v>44593</v>
          </cell>
          <cell r="F283">
            <v>90865345</v>
          </cell>
          <cell r="G283">
            <v>27159</v>
          </cell>
          <cell r="H283" t="str">
            <v>F</v>
          </cell>
          <cell r="I283" t="str">
            <v>针车B3线</v>
          </cell>
          <cell r="J283">
            <v>0</v>
          </cell>
          <cell r="K283">
            <v>0</v>
          </cell>
          <cell r="L283">
            <v>200</v>
          </cell>
          <cell r="M283">
            <v>7.69230769230769</v>
          </cell>
          <cell r="N283">
            <v>5</v>
          </cell>
          <cell r="O283">
            <v>0</v>
          </cell>
          <cell r="P283">
            <v>5</v>
          </cell>
          <cell r="Q283">
            <v>26</v>
          </cell>
          <cell r="R283">
            <v>38.4615384615385</v>
          </cell>
          <cell r="S283">
            <v>20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7.69230769230769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1.9</v>
          </cell>
          <cell r="AO283">
            <v>13</v>
          </cell>
          <cell r="AP283">
            <v>2.5</v>
          </cell>
          <cell r="AQ283">
            <v>63.5538461538461</v>
          </cell>
        </row>
        <row r="284">
          <cell r="B284">
            <v>1149</v>
          </cell>
          <cell r="C284" t="str">
            <v>ណុប ផាន្នា</v>
          </cell>
          <cell r="D284" t="str">
            <v>NOP PHANNA</v>
          </cell>
          <cell r="E284">
            <v>44422</v>
          </cell>
          <cell r="F284" t="str">
            <v>090691609</v>
          </cell>
          <cell r="G284">
            <v>34694</v>
          </cell>
          <cell r="H284" t="str">
            <v>F</v>
          </cell>
          <cell r="I284" t="str">
            <v>针车B3线</v>
          </cell>
          <cell r="J284">
            <v>0</v>
          </cell>
          <cell r="K284">
            <v>0</v>
          </cell>
          <cell r="L284">
            <v>200</v>
          </cell>
          <cell r="M284">
            <v>7.69230769230769</v>
          </cell>
          <cell r="N284">
            <v>5</v>
          </cell>
          <cell r="O284">
            <v>0</v>
          </cell>
          <cell r="P284">
            <v>5</v>
          </cell>
          <cell r="Q284">
            <v>26</v>
          </cell>
          <cell r="R284">
            <v>38.4615384615385</v>
          </cell>
          <cell r="S284">
            <v>20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7.69230769230769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1.9</v>
          </cell>
          <cell r="AO284">
            <v>13</v>
          </cell>
          <cell r="AP284">
            <v>2.5</v>
          </cell>
          <cell r="AQ284">
            <v>63.5538461538461</v>
          </cell>
        </row>
        <row r="285">
          <cell r="B285">
            <v>1146</v>
          </cell>
          <cell r="C285" t="str">
            <v>ពុត សាមាន</v>
          </cell>
          <cell r="D285" t="str">
            <v>PUT SAMEAN</v>
          </cell>
          <cell r="E285">
            <v>44422</v>
          </cell>
          <cell r="F285" t="str">
            <v>090928456</v>
          </cell>
          <cell r="G285">
            <v>34252</v>
          </cell>
          <cell r="H285" t="str">
            <v>F</v>
          </cell>
          <cell r="I285" t="str">
            <v>针车B3线</v>
          </cell>
          <cell r="J285">
            <v>0</v>
          </cell>
          <cell r="K285">
            <v>0</v>
          </cell>
          <cell r="L285">
            <v>200</v>
          </cell>
          <cell r="M285">
            <v>7.69230769230769</v>
          </cell>
          <cell r="N285">
            <v>4</v>
          </cell>
          <cell r="O285">
            <v>0</v>
          </cell>
          <cell r="P285">
            <v>4</v>
          </cell>
          <cell r="Q285">
            <v>26</v>
          </cell>
          <cell r="R285">
            <v>30.7692307692308</v>
          </cell>
          <cell r="S285">
            <v>20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7.69230769230769</v>
          </cell>
          <cell r="AE285">
            <v>1</v>
          </cell>
          <cell r="AF285">
            <v>7.69230769230769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1.5</v>
          </cell>
          <cell r="AO285">
            <v>13</v>
          </cell>
          <cell r="AP285">
            <v>2</v>
          </cell>
          <cell r="AQ285">
            <v>62.6538461538461</v>
          </cell>
        </row>
        <row r="286">
          <cell r="B286">
            <v>1156</v>
          </cell>
          <cell r="C286" t="str">
            <v>មី សីឡា</v>
          </cell>
          <cell r="D286" t="str">
            <v>MY SEYLA</v>
          </cell>
          <cell r="E286">
            <v>44424</v>
          </cell>
          <cell r="F286" t="str">
            <v>090721165</v>
          </cell>
          <cell r="G286">
            <v>33310</v>
          </cell>
          <cell r="H286" t="str">
            <v>F</v>
          </cell>
          <cell r="I286" t="str">
            <v>针车B3线</v>
          </cell>
          <cell r="J286">
            <v>0</v>
          </cell>
          <cell r="K286">
            <v>0</v>
          </cell>
          <cell r="L286">
            <v>200</v>
          </cell>
          <cell r="M286">
            <v>7.69230769230769</v>
          </cell>
          <cell r="N286">
            <v>5</v>
          </cell>
          <cell r="O286">
            <v>0</v>
          </cell>
          <cell r="P286">
            <v>5</v>
          </cell>
          <cell r="Q286">
            <v>26</v>
          </cell>
          <cell r="R286">
            <v>38.4615384615385</v>
          </cell>
          <cell r="S286">
            <v>20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7.69230769230769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1.9</v>
          </cell>
          <cell r="AO286">
            <v>13</v>
          </cell>
          <cell r="AP286">
            <v>2.5</v>
          </cell>
          <cell r="AQ286">
            <v>63.5538461538461</v>
          </cell>
        </row>
        <row r="287">
          <cell r="B287">
            <v>1169</v>
          </cell>
          <cell r="C287" t="str">
            <v>ទេព សម័យ</v>
          </cell>
          <cell r="D287" t="str">
            <v>TEP SAMAI</v>
          </cell>
          <cell r="E287">
            <v>44427</v>
          </cell>
          <cell r="F287" t="str">
            <v>090706426</v>
          </cell>
          <cell r="G287">
            <v>34197</v>
          </cell>
          <cell r="H287" t="str">
            <v>F</v>
          </cell>
          <cell r="I287" t="str">
            <v>针车B3线</v>
          </cell>
          <cell r="J287">
            <v>0</v>
          </cell>
          <cell r="K287">
            <v>0</v>
          </cell>
          <cell r="L287">
            <v>200</v>
          </cell>
          <cell r="M287">
            <v>7.69230769230769</v>
          </cell>
          <cell r="N287">
            <v>5</v>
          </cell>
          <cell r="O287">
            <v>0</v>
          </cell>
          <cell r="P287">
            <v>5</v>
          </cell>
          <cell r="Q287">
            <v>26</v>
          </cell>
          <cell r="R287">
            <v>38.4615384615385</v>
          </cell>
          <cell r="S287">
            <v>20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7.69230769230769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1.9</v>
          </cell>
          <cell r="AO287">
            <v>13</v>
          </cell>
          <cell r="AP287">
            <v>2.5</v>
          </cell>
          <cell r="AQ287">
            <v>63.5538461538461</v>
          </cell>
        </row>
        <row r="288">
          <cell r="B288">
            <v>1144</v>
          </cell>
          <cell r="C288" t="str">
            <v>ឈឹម សាបាន់</v>
          </cell>
          <cell r="D288" t="str">
            <v>CHHOEM SABANN</v>
          </cell>
          <cell r="E288">
            <v>44422</v>
          </cell>
          <cell r="F288" t="str">
            <v>090542616</v>
          </cell>
          <cell r="G288">
            <v>30108</v>
          </cell>
          <cell r="H288" t="str">
            <v>F</v>
          </cell>
          <cell r="I288" t="str">
            <v>针车B3线</v>
          </cell>
          <cell r="J288">
            <v>0</v>
          </cell>
          <cell r="K288">
            <v>0</v>
          </cell>
          <cell r="L288">
            <v>200</v>
          </cell>
          <cell r="M288">
            <v>7.69230769230769</v>
          </cell>
          <cell r="N288">
            <v>5</v>
          </cell>
          <cell r="O288">
            <v>0</v>
          </cell>
          <cell r="P288">
            <v>5</v>
          </cell>
          <cell r="Q288">
            <v>26</v>
          </cell>
          <cell r="R288">
            <v>38.4615384615385</v>
          </cell>
          <cell r="S288">
            <v>20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7.69230769230769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1.9</v>
          </cell>
          <cell r="AO288">
            <v>13</v>
          </cell>
          <cell r="AP288">
            <v>2.5</v>
          </cell>
          <cell r="AQ288">
            <v>63.5538461538461</v>
          </cell>
        </row>
        <row r="289">
          <cell r="B289">
            <v>1330</v>
          </cell>
          <cell r="C289" t="str">
            <v>ឡុង ធា</v>
          </cell>
          <cell r="D289" t="str">
            <v>LONG THEA</v>
          </cell>
          <cell r="E289">
            <v>44502</v>
          </cell>
          <cell r="F289">
            <v>90904183</v>
          </cell>
          <cell r="G289">
            <v>37909</v>
          </cell>
          <cell r="H289" t="str">
            <v>F</v>
          </cell>
          <cell r="I289" t="str">
            <v>针车B3线</v>
          </cell>
          <cell r="J289">
            <v>0</v>
          </cell>
          <cell r="K289">
            <v>0</v>
          </cell>
          <cell r="L289">
            <v>200</v>
          </cell>
          <cell r="M289">
            <v>7.69230769230769</v>
          </cell>
          <cell r="N289">
            <v>5</v>
          </cell>
          <cell r="O289">
            <v>0</v>
          </cell>
          <cell r="P289">
            <v>5</v>
          </cell>
          <cell r="Q289">
            <v>26</v>
          </cell>
          <cell r="R289">
            <v>38.4615384615385</v>
          </cell>
          <cell r="S289">
            <v>20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7.69230769230769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1.9</v>
          </cell>
          <cell r="AO289">
            <v>13</v>
          </cell>
          <cell r="AP289">
            <v>2.5</v>
          </cell>
          <cell r="AQ289">
            <v>63.5538461538461</v>
          </cell>
        </row>
        <row r="290">
          <cell r="B290">
            <v>2147</v>
          </cell>
          <cell r="C290" t="str">
            <v>ជា ធីតា</v>
          </cell>
          <cell r="D290" t="str">
            <v>CHEA THYDA</v>
          </cell>
          <cell r="E290">
            <v>44726</v>
          </cell>
          <cell r="F290" t="str">
            <v>090883891</v>
          </cell>
          <cell r="G290">
            <v>36581</v>
          </cell>
          <cell r="H290" t="str">
            <v>F</v>
          </cell>
          <cell r="I290" t="str">
            <v>针车B3线</v>
          </cell>
          <cell r="J290">
            <v>0</v>
          </cell>
          <cell r="K290">
            <v>0</v>
          </cell>
          <cell r="L290">
            <v>200</v>
          </cell>
          <cell r="M290">
            <v>7.69230769230769</v>
          </cell>
          <cell r="N290">
            <v>5</v>
          </cell>
          <cell r="O290">
            <v>0</v>
          </cell>
          <cell r="P290">
            <v>5</v>
          </cell>
          <cell r="Q290">
            <v>26</v>
          </cell>
          <cell r="R290">
            <v>38.4615384615385</v>
          </cell>
          <cell r="S290">
            <v>20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7.69230769230769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1.9</v>
          </cell>
          <cell r="AO290">
            <v>13</v>
          </cell>
          <cell r="AP290">
            <v>2.5</v>
          </cell>
          <cell r="AQ290">
            <v>63.5538461538461</v>
          </cell>
        </row>
        <row r="291">
          <cell r="B291">
            <v>1579</v>
          </cell>
          <cell r="C291" t="str">
            <v>ញ៉ិល ស្រីអែម</v>
          </cell>
          <cell r="D291" t="str">
            <v>NHEL SREYEM</v>
          </cell>
          <cell r="E291">
            <v>44572</v>
          </cell>
          <cell r="F291">
            <v>61636968</v>
          </cell>
          <cell r="G291">
            <v>34979</v>
          </cell>
          <cell r="H291" t="str">
            <v>F</v>
          </cell>
          <cell r="I291" t="str">
            <v>针车B3线</v>
          </cell>
          <cell r="J291">
            <v>0</v>
          </cell>
          <cell r="K291">
            <v>0</v>
          </cell>
          <cell r="L291">
            <v>200</v>
          </cell>
          <cell r="M291">
            <v>7.69230769230769</v>
          </cell>
          <cell r="N291">
            <v>5</v>
          </cell>
          <cell r="O291">
            <v>0</v>
          </cell>
          <cell r="P291">
            <v>5</v>
          </cell>
          <cell r="Q291">
            <v>26</v>
          </cell>
          <cell r="R291">
            <v>38.4615384615385</v>
          </cell>
          <cell r="S291">
            <v>20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7.69230769230769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1.9</v>
          </cell>
          <cell r="AO291">
            <v>13</v>
          </cell>
          <cell r="AP291">
            <v>2.5</v>
          </cell>
          <cell r="AQ291">
            <v>63.5538461538461</v>
          </cell>
        </row>
        <row r="292">
          <cell r="B292">
            <v>1547</v>
          </cell>
          <cell r="C292" t="str">
            <v>គង់ ហន</v>
          </cell>
          <cell r="D292" t="str">
            <v>KONG HORN </v>
          </cell>
          <cell r="E292">
            <v>44565</v>
          </cell>
          <cell r="F292">
            <v>90566735</v>
          </cell>
          <cell r="G292">
            <v>31082</v>
          </cell>
          <cell r="H292" t="str">
            <v>M</v>
          </cell>
          <cell r="I292" t="str">
            <v>针车B3线</v>
          </cell>
          <cell r="J292">
            <v>0</v>
          </cell>
          <cell r="K292">
            <v>0</v>
          </cell>
          <cell r="L292">
            <v>200</v>
          </cell>
          <cell r="M292">
            <v>7.69230769230769</v>
          </cell>
          <cell r="N292">
            <v>5</v>
          </cell>
          <cell r="O292">
            <v>0</v>
          </cell>
          <cell r="P292">
            <v>5</v>
          </cell>
          <cell r="Q292">
            <v>26</v>
          </cell>
          <cell r="R292">
            <v>38.4615384615385</v>
          </cell>
          <cell r="S292">
            <v>20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7.69230769230769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1.9</v>
          </cell>
          <cell r="AO292">
            <v>13</v>
          </cell>
          <cell r="AP292">
            <v>2.5</v>
          </cell>
          <cell r="AQ292">
            <v>63.5538461538461</v>
          </cell>
        </row>
        <row r="293">
          <cell r="B293">
            <v>1130</v>
          </cell>
          <cell r="C293" t="str">
            <v>ជា បុត្តា</v>
          </cell>
          <cell r="D293" t="str">
            <v>CHEA BOTA</v>
          </cell>
          <cell r="E293">
            <v>44420</v>
          </cell>
          <cell r="F293" t="str">
            <v>090564008</v>
          </cell>
          <cell r="G293">
            <v>34527</v>
          </cell>
          <cell r="H293" t="str">
            <v>F</v>
          </cell>
          <cell r="I293" t="str">
            <v>针车B3线</v>
          </cell>
          <cell r="J293">
            <v>0</v>
          </cell>
          <cell r="K293">
            <v>0</v>
          </cell>
          <cell r="L293">
            <v>200</v>
          </cell>
          <cell r="M293">
            <v>7.69230769230769</v>
          </cell>
          <cell r="N293">
            <v>5</v>
          </cell>
          <cell r="O293">
            <v>0</v>
          </cell>
          <cell r="P293">
            <v>5</v>
          </cell>
          <cell r="Q293">
            <v>26</v>
          </cell>
          <cell r="R293">
            <v>38.4615384615385</v>
          </cell>
          <cell r="S293">
            <v>20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7.69230769230769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1.9</v>
          </cell>
          <cell r="AO293">
            <v>13</v>
          </cell>
          <cell r="AP293">
            <v>2.5</v>
          </cell>
          <cell r="AQ293">
            <v>63.5538461538461</v>
          </cell>
        </row>
        <row r="294">
          <cell r="B294">
            <v>2146</v>
          </cell>
          <cell r="C294" t="str">
            <v>ព្រំ ចន្ថា</v>
          </cell>
          <cell r="D294" t="str">
            <v>PRUM CHANTHA</v>
          </cell>
          <cell r="E294">
            <v>44726</v>
          </cell>
          <cell r="F294" t="str">
            <v>090703884</v>
          </cell>
          <cell r="G294">
            <v>30790</v>
          </cell>
          <cell r="H294" t="str">
            <v>F</v>
          </cell>
          <cell r="I294" t="str">
            <v>针车B3线</v>
          </cell>
          <cell r="J294">
            <v>0</v>
          </cell>
          <cell r="K294">
            <v>0</v>
          </cell>
          <cell r="L294">
            <v>200</v>
          </cell>
          <cell r="M294">
            <v>7.69230769230769</v>
          </cell>
          <cell r="N294">
            <v>5</v>
          </cell>
          <cell r="O294">
            <v>0</v>
          </cell>
          <cell r="P294">
            <v>5</v>
          </cell>
          <cell r="Q294">
            <v>26</v>
          </cell>
          <cell r="R294">
            <v>38.4615384615385</v>
          </cell>
          <cell r="S294">
            <v>20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7.69230769230769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1.9</v>
          </cell>
          <cell r="AO294">
            <v>13</v>
          </cell>
          <cell r="AP294">
            <v>2.5</v>
          </cell>
          <cell r="AQ294">
            <v>63.5538461538461</v>
          </cell>
        </row>
        <row r="295">
          <cell r="B295">
            <v>2063</v>
          </cell>
          <cell r="C295" t="str">
            <v>សួស សាភន់</v>
          </cell>
          <cell r="D295" t="str">
            <v>SOURS SAPHORN</v>
          </cell>
          <cell r="E295">
            <v>44685</v>
          </cell>
          <cell r="F295" t="str">
            <v>090498528</v>
          </cell>
          <cell r="G295">
            <v>29499</v>
          </cell>
          <cell r="H295" t="str">
            <v>F</v>
          </cell>
          <cell r="I295" t="str">
            <v>针车B3线</v>
          </cell>
          <cell r="J295">
            <v>0</v>
          </cell>
          <cell r="K295">
            <v>0</v>
          </cell>
          <cell r="L295">
            <v>200</v>
          </cell>
          <cell r="M295">
            <v>7.69230769230769</v>
          </cell>
          <cell r="N295">
            <v>5</v>
          </cell>
          <cell r="O295">
            <v>0</v>
          </cell>
          <cell r="P295">
            <v>5</v>
          </cell>
          <cell r="Q295">
            <v>26</v>
          </cell>
          <cell r="R295">
            <v>38.4615384615385</v>
          </cell>
          <cell r="S295">
            <v>20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7.69230769230769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1.9</v>
          </cell>
          <cell r="AO295">
            <v>13</v>
          </cell>
          <cell r="AP295">
            <v>2.5</v>
          </cell>
          <cell r="AQ295">
            <v>63.5538461538461</v>
          </cell>
        </row>
        <row r="296">
          <cell r="B296">
            <v>2160</v>
          </cell>
          <cell r="C296" t="str">
            <v>វ៉ាន់ ទិតធីតា</v>
          </cell>
          <cell r="D296" t="str">
            <v>VANN TITHIDA</v>
          </cell>
          <cell r="E296">
            <v>44728</v>
          </cell>
          <cell r="F296" t="str">
            <v>090611538</v>
          </cell>
          <cell r="G296">
            <v>31822</v>
          </cell>
          <cell r="H296" t="str">
            <v>F</v>
          </cell>
          <cell r="I296" t="str">
            <v>针车B3线</v>
          </cell>
          <cell r="J296">
            <v>0</v>
          </cell>
          <cell r="K296">
            <v>0</v>
          </cell>
          <cell r="L296">
            <v>200</v>
          </cell>
          <cell r="M296">
            <v>7.69230769230769</v>
          </cell>
          <cell r="N296">
            <v>5</v>
          </cell>
          <cell r="O296">
            <v>0</v>
          </cell>
          <cell r="P296">
            <v>5</v>
          </cell>
          <cell r="Q296">
            <v>26</v>
          </cell>
          <cell r="R296">
            <v>38.4615384615385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7.69230769230769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1.9</v>
          </cell>
          <cell r="AO296">
            <v>13</v>
          </cell>
          <cell r="AP296">
            <v>2.5</v>
          </cell>
          <cell r="AQ296">
            <v>63.5538461538461</v>
          </cell>
        </row>
        <row r="297">
          <cell r="B297">
            <v>1562</v>
          </cell>
          <cell r="C297" t="str">
            <v>ខៅ ត្រប់</v>
          </cell>
          <cell r="D297" t="str">
            <v>KHAO TRAP</v>
          </cell>
          <cell r="E297">
            <v>44566</v>
          </cell>
          <cell r="F297">
            <v>90791726</v>
          </cell>
          <cell r="G297">
            <v>29997</v>
          </cell>
          <cell r="H297" t="str">
            <v>F</v>
          </cell>
          <cell r="I297" t="str">
            <v>针车B3线</v>
          </cell>
          <cell r="J297">
            <v>0</v>
          </cell>
          <cell r="K297">
            <v>0</v>
          </cell>
          <cell r="L297">
            <v>200</v>
          </cell>
          <cell r="M297">
            <v>7.69230769230769</v>
          </cell>
          <cell r="N297">
            <v>5</v>
          </cell>
          <cell r="O297">
            <v>0</v>
          </cell>
          <cell r="P297">
            <v>5</v>
          </cell>
          <cell r="Q297">
            <v>26</v>
          </cell>
          <cell r="R297">
            <v>38.4615384615385</v>
          </cell>
          <cell r="S297">
            <v>20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7.69230769230769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1.9</v>
          </cell>
          <cell r="AO297">
            <v>13</v>
          </cell>
          <cell r="AP297">
            <v>2.5</v>
          </cell>
          <cell r="AQ297">
            <v>63.5538461538461</v>
          </cell>
        </row>
        <row r="298">
          <cell r="B298">
            <v>2150</v>
          </cell>
          <cell r="C298" t="str">
            <v>យ៉ង សុភាន់</v>
          </cell>
          <cell r="D298" t="str">
            <v>YANG SOPHORN</v>
          </cell>
          <cell r="E298">
            <v>44727</v>
          </cell>
          <cell r="F298" t="str">
            <v>090234581(01)</v>
          </cell>
          <cell r="G298">
            <v>27322</v>
          </cell>
          <cell r="H298" t="str">
            <v>F</v>
          </cell>
          <cell r="I298" t="str">
            <v>针车B3线</v>
          </cell>
          <cell r="J298">
            <v>0</v>
          </cell>
          <cell r="K298">
            <v>0</v>
          </cell>
          <cell r="L298">
            <v>200</v>
          </cell>
          <cell r="M298">
            <v>7.69230769230769</v>
          </cell>
          <cell r="N298">
            <v>5</v>
          </cell>
          <cell r="O298">
            <v>0</v>
          </cell>
          <cell r="P298">
            <v>5</v>
          </cell>
          <cell r="Q298">
            <v>26</v>
          </cell>
          <cell r="R298">
            <v>38.4615384615385</v>
          </cell>
          <cell r="S298">
            <v>20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7.69230769230769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1.9</v>
          </cell>
          <cell r="AO298">
            <v>13</v>
          </cell>
          <cell r="AP298">
            <v>2.5</v>
          </cell>
          <cell r="AQ298">
            <v>63.5538461538461</v>
          </cell>
        </row>
        <row r="299">
          <cell r="B299">
            <v>1207</v>
          </cell>
          <cell r="C299" t="str">
            <v>ហែម សារ៉ាប់</v>
          </cell>
          <cell r="D299" t="str">
            <v>HEM SARAB</v>
          </cell>
          <cell r="E299">
            <v>44453</v>
          </cell>
          <cell r="F299" t="str">
            <v>090947156</v>
          </cell>
          <cell r="G299">
            <v>37721</v>
          </cell>
          <cell r="H299" t="str">
            <v>F</v>
          </cell>
          <cell r="I299" t="str">
            <v>针车B3线</v>
          </cell>
          <cell r="J299">
            <v>0</v>
          </cell>
          <cell r="K299">
            <v>0</v>
          </cell>
          <cell r="L299">
            <v>200</v>
          </cell>
          <cell r="M299">
            <v>7.69230769230769</v>
          </cell>
          <cell r="N299">
            <v>5</v>
          </cell>
          <cell r="O299">
            <v>0</v>
          </cell>
          <cell r="P299">
            <v>5</v>
          </cell>
          <cell r="Q299">
            <v>26</v>
          </cell>
          <cell r="R299">
            <v>38.4615384615385</v>
          </cell>
          <cell r="S299">
            <v>20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7.69230769230769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1.9</v>
          </cell>
          <cell r="AO299">
            <v>13</v>
          </cell>
          <cell r="AP299">
            <v>2.5</v>
          </cell>
          <cell r="AQ299">
            <v>63.5538461538461</v>
          </cell>
        </row>
        <row r="300">
          <cell r="B300">
            <v>1206</v>
          </cell>
          <cell r="C300" t="str">
            <v>ជឹម វ៉ាន់រី</v>
          </cell>
          <cell r="D300" t="str">
            <v>CHOEM VANRY</v>
          </cell>
          <cell r="E300">
            <v>44453</v>
          </cell>
          <cell r="F300" t="str">
            <v>090947461</v>
          </cell>
          <cell r="G300">
            <v>37431</v>
          </cell>
          <cell r="H300" t="str">
            <v>F</v>
          </cell>
          <cell r="I300" t="str">
            <v>针车B3线</v>
          </cell>
          <cell r="J300">
            <v>0</v>
          </cell>
          <cell r="K300">
            <v>0</v>
          </cell>
          <cell r="L300">
            <v>200</v>
          </cell>
          <cell r="M300">
            <v>7.69230769230769</v>
          </cell>
          <cell r="N300">
            <v>4</v>
          </cell>
          <cell r="O300">
            <v>0</v>
          </cell>
          <cell r="P300">
            <v>4</v>
          </cell>
          <cell r="Q300">
            <v>26</v>
          </cell>
          <cell r="R300">
            <v>30.7692307692308</v>
          </cell>
          <cell r="S300">
            <v>20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7.69230769230769</v>
          </cell>
          <cell r="AE300">
            <v>0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1.5</v>
          </cell>
          <cell r="AO300">
            <v>13</v>
          </cell>
          <cell r="AP300">
            <v>2</v>
          </cell>
          <cell r="AQ300">
            <v>54.9615384615385</v>
          </cell>
        </row>
        <row r="301">
          <cell r="B301">
            <v>1371</v>
          </cell>
          <cell r="C301" t="str">
            <v>ផន ម៉ាឡៃ</v>
          </cell>
          <cell r="D301" t="str">
            <v>PHORN MALAI</v>
          </cell>
          <cell r="E301">
            <v>44525</v>
          </cell>
          <cell r="F301">
            <v>90705746</v>
          </cell>
          <cell r="G301">
            <v>30756</v>
          </cell>
          <cell r="H301" t="str">
            <v>F</v>
          </cell>
          <cell r="I301" t="str">
            <v>针车B3线</v>
          </cell>
          <cell r="J301">
            <v>0</v>
          </cell>
          <cell r="K301">
            <v>0</v>
          </cell>
          <cell r="L301">
            <v>200</v>
          </cell>
          <cell r="M301">
            <v>7.69230769230769</v>
          </cell>
          <cell r="N301">
            <v>5</v>
          </cell>
          <cell r="O301">
            <v>0</v>
          </cell>
          <cell r="P301">
            <v>5</v>
          </cell>
          <cell r="Q301">
            <v>26</v>
          </cell>
          <cell r="R301">
            <v>38.4615384615385</v>
          </cell>
          <cell r="S301">
            <v>20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7.69230769230769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1.9</v>
          </cell>
          <cell r="AO301">
            <v>13</v>
          </cell>
          <cell r="AP301">
            <v>2.5</v>
          </cell>
          <cell r="AQ301">
            <v>63.5538461538461</v>
          </cell>
        </row>
        <row r="302">
          <cell r="B302">
            <v>1546</v>
          </cell>
          <cell r="C302" t="str">
            <v>ទុំ សេដ្ឋា</v>
          </cell>
          <cell r="D302" t="str">
            <v>TUM SETHA</v>
          </cell>
          <cell r="E302">
            <v>44564</v>
          </cell>
          <cell r="F302">
            <v>90893890</v>
          </cell>
          <cell r="G302">
            <v>30670</v>
          </cell>
          <cell r="H302" t="str">
            <v>F</v>
          </cell>
          <cell r="I302" t="str">
            <v>针车B3线</v>
          </cell>
          <cell r="J302">
            <v>0</v>
          </cell>
          <cell r="K302">
            <v>0</v>
          </cell>
          <cell r="L302">
            <v>200</v>
          </cell>
          <cell r="M302">
            <v>7.69230769230769</v>
          </cell>
          <cell r="N302">
            <v>5</v>
          </cell>
          <cell r="O302">
            <v>0</v>
          </cell>
          <cell r="P302">
            <v>5</v>
          </cell>
          <cell r="Q302">
            <v>26</v>
          </cell>
          <cell r="R302">
            <v>38.4615384615385</v>
          </cell>
          <cell r="S302">
            <v>20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7.69230769230769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1.9</v>
          </cell>
          <cell r="AO302">
            <v>13</v>
          </cell>
          <cell r="AP302">
            <v>2.5</v>
          </cell>
          <cell r="AQ302">
            <v>63.5538461538461</v>
          </cell>
        </row>
        <row r="303">
          <cell r="B303">
            <v>1613</v>
          </cell>
          <cell r="C303" t="str">
            <v>បាំ ស្រីមុំ</v>
          </cell>
          <cell r="D303" t="str">
            <v>BAM SREYMOM</v>
          </cell>
          <cell r="E303">
            <v>44576</v>
          </cell>
          <cell r="F303">
            <v>90744587</v>
          </cell>
          <cell r="G303">
            <v>31850</v>
          </cell>
          <cell r="H303" t="str">
            <v>F</v>
          </cell>
          <cell r="I303" t="str">
            <v>针车B3线</v>
          </cell>
          <cell r="J303">
            <v>0</v>
          </cell>
          <cell r="K303">
            <v>0</v>
          </cell>
          <cell r="L303">
            <v>200</v>
          </cell>
          <cell r="M303">
            <v>7.69230769230769</v>
          </cell>
          <cell r="N303">
            <v>5</v>
          </cell>
          <cell r="O303">
            <v>0</v>
          </cell>
          <cell r="P303">
            <v>5</v>
          </cell>
          <cell r="Q303">
            <v>26</v>
          </cell>
          <cell r="R303">
            <v>38.4615384615385</v>
          </cell>
          <cell r="S303">
            <v>20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7.69230769230769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1.9</v>
          </cell>
          <cell r="AO303">
            <v>13</v>
          </cell>
          <cell r="AP303">
            <v>2.5</v>
          </cell>
          <cell r="AQ303">
            <v>63.5538461538461</v>
          </cell>
        </row>
        <row r="304">
          <cell r="B304">
            <v>1556</v>
          </cell>
          <cell r="C304" t="str">
            <v>ផាត​ ស្រីពេជ</v>
          </cell>
          <cell r="D304" t="str">
            <v>PHAT SREYPICH</v>
          </cell>
          <cell r="E304">
            <v>44565</v>
          </cell>
          <cell r="F304">
            <v>90957055</v>
          </cell>
          <cell r="G304">
            <v>37983</v>
          </cell>
          <cell r="H304" t="str">
            <v>F</v>
          </cell>
          <cell r="I304" t="str">
            <v>针车B3线</v>
          </cell>
          <cell r="J304">
            <v>0</v>
          </cell>
          <cell r="K304">
            <v>0</v>
          </cell>
          <cell r="L304">
            <v>200</v>
          </cell>
          <cell r="M304">
            <v>7.69230769230769</v>
          </cell>
          <cell r="N304">
            <v>7</v>
          </cell>
          <cell r="O304">
            <v>0</v>
          </cell>
          <cell r="P304">
            <v>7</v>
          </cell>
          <cell r="Q304">
            <v>26</v>
          </cell>
          <cell r="R304">
            <v>53.8461538461538</v>
          </cell>
          <cell r="S304">
            <v>17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2</v>
          </cell>
          <cell r="AD304">
            <v>15.3846153846154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2.6</v>
          </cell>
          <cell r="AO304">
            <v>13</v>
          </cell>
          <cell r="AP304">
            <v>3.5</v>
          </cell>
          <cell r="AQ304">
            <v>88.3307692307692</v>
          </cell>
        </row>
        <row r="305">
          <cell r="B305">
            <v>397</v>
          </cell>
          <cell r="C305" t="str">
            <v>ឃឹម ស្រីនុត</v>
          </cell>
          <cell r="D305" t="str">
            <v>KHOEM SREYNUT</v>
          </cell>
          <cell r="E305">
            <v>44118</v>
          </cell>
          <cell r="F305" t="str">
            <v>090506314</v>
          </cell>
          <cell r="G305">
            <v>34733</v>
          </cell>
          <cell r="H305" t="str">
            <v>F</v>
          </cell>
          <cell r="I305" t="str">
            <v>针车B3线</v>
          </cell>
          <cell r="J305">
            <v>1</v>
          </cell>
          <cell r="K305">
            <v>1</v>
          </cell>
          <cell r="L305">
            <v>200</v>
          </cell>
          <cell r="M305">
            <v>7.69230769230769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</row>
        <row r="306">
          <cell r="B306">
            <v>2078</v>
          </cell>
          <cell r="C306" t="str">
            <v>ព្រាប ណាសាក់</v>
          </cell>
          <cell r="D306" t="str">
            <v>PREAB NASAK</v>
          </cell>
          <cell r="E306">
            <v>44687</v>
          </cell>
          <cell r="F306" t="str">
            <v>090879443</v>
          </cell>
          <cell r="G306">
            <v>36124</v>
          </cell>
          <cell r="H306" t="str">
            <v>F</v>
          </cell>
          <cell r="I306" t="str">
            <v>针车B3线</v>
          </cell>
          <cell r="J306">
            <v>0</v>
          </cell>
          <cell r="K306">
            <v>0</v>
          </cell>
          <cell r="L306">
            <v>200</v>
          </cell>
          <cell r="M306">
            <v>7.69230769230769</v>
          </cell>
          <cell r="N306">
            <v>5</v>
          </cell>
          <cell r="O306">
            <v>0</v>
          </cell>
          <cell r="P306">
            <v>5</v>
          </cell>
          <cell r="Q306">
            <v>26</v>
          </cell>
          <cell r="R306">
            <v>38.4615384615385</v>
          </cell>
          <cell r="S306">
            <v>20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7.69230769230769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1.9</v>
          </cell>
          <cell r="AO306">
            <v>13</v>
          </cell>
          <cell r="AP306">
            <v>2.5</v>
          </cell>
          <cell r="AQ306">
            <v>63.5538461538461</v>
          </cell>
        </row>
        <row r="307">
          <cell r="B307" t="str">
            <v>合计：</v>
          </cell>
          <cell r="C307" t="str">
            <v>针车B3线</v>
          </cell>
          <cell r="D307">
            <v>26</v>
          </cell>
        </row>
        <row r="307">
          <cell r="I307" t="str">
            <v>针车B3线</v>
          </cell>
        </row>
        <row r="307">
          <cell r="L307">
            <v>5200</v>
          </cell>
          <cell r="M307">
            <v>200</v>
          </cell>
          <cell r="N307">
            <v>124</v>
          </cell>
          <cell r="O307">
            <v>0</v>
          </cell>
          <cell r="P307">
            <v>124</v>
          </cell>
          <cell r="Q307">
            <v>650</v>
          </cell>
          <cell r="R307">
            <v>953.846153846154</v>
          </cell>
          <cell r="S307">
            <v>497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26</v>
          </cell>
          <cell r="AD307">
            <v>200</v>
          </cell>
          <cell r="AE307">
            <v>1</v>
          </cell>
          <cell r="AF307">
            <v>7.69230769230769</v>
          </cell>
          <cell r="AG307">
            <v>2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47</v>
          </cell>
          <cell r="AO307">
            <v>325</v>
          </cell>
          <cell r="AP307">
            <v>62</v>
          </cell>
          <cell r="AQ307">
            <v>1595.53846153846</v>
          </cell>
        </row>
        <row r="308">
          <cell r="B308">
            <v>710</v>
          </cell>
          <cell r="C308" t="str">
            <v>ហ៊ី គុំ</v>
          </cell>
          <cell r="D308" t="str">
            <v>HY KUM</v>
          </cell>
          <cell r="E308">
            <v>44214</v>
          </cell>
          <cell r="F308" t="str">
            <v>061515342</v>
          </cell>
          <cell r="G308">
            <v>34123</v>
          </cell>
          <cell r="H308" t="str">
            <v>F</v>
          </cell>
          <cell r="I308" t="str">
            <v>电脑车</v>
          </cell>
          <cell r="J308">
            <v>0</v>
          </cell>
          <cell r="K308">
            <v>0</v>
          </cell>
          <cell r="L308">
            <v>200</v>
          </cell>
          <cell r="M308">
            <v>7.69230769230769</v>
          </cell>
          <cell r="N308">
            <v>2</v>
          </cell>
          <cell r="O308">
            <v>0</v>
          </cell>
          <cell r="P308">
            <v>2</v>
          </cell>
          <cell r="Q308">
            <v>26</v>
          </cell>
          <cell r="R308">
            <v>15.3846153846154</v>
          </cell>
          <cell r="S308">
            <v>23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7.69230769230769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0.7</v>
          </cell>
          <cell r="AO308">
            <v>13</v>
          </cell>
          <cell r="AP308">
            <v>1</v>
          </cell>
          <cell r="AQ308">
            <v>37.7769230769231</v>
          </cell>
        </row>
        <row r="309">
          <cell r="B309">
            <v>799</v>
          </cell>
          <cell r="C309" t="str">
            <v>ចិន​ ស្រីអូន</v>
          </cell>
          <cell r="D309" t="str">
            <v>CHEN SREYAUN</v>
          </cell>
          <cell r="E309">
            <v>44287</v>
          </cell>
          <cell r="F309" t="str">
            <v>090885618</v>
          </cell>
          <cell r="G309">
            <v>37687</v>
          </cell>
          <cell r="H309" t="str">
            <v>F</v>
          </cell>
          <cell r="I309" t="str">
            <v>电脑车</v>
          </cell>
          <cell r="J309">
            <v>0</v>
          </cell>
          <cell r="K309">
            <v>0</v>
          </cell>
          <cell r="L309">
            <v>200</v>
          </cell>
          <cell r="M309">
            <v>7.69230769230769</v>
          </cell>
          <cell r="N309">
            <v>2</v>
          </cell>
          <cell r="O309">
            <v>0</v>
          </cell>
          <cell r="P309">
            <v>2</v>
          </cell>
          <cell r="Q309">
            <v>26</v>
          </cell>
          <cell r="R309">
            <v>15.3846153846154</v>
          </cell>
          <cell r="S309">
            <v>23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7.69230769230769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0.7</v>
          </cell>
          <cell r="AO309">
            <v>13</v>
          </cell>
          <cell r="AP309">
            <v>1</v>
          </cell>
          <cell r="AQ309">
            <v>37.7769230769231</v>
          </cell>
        </row>
        <row r="310">
          <cell r="B310">
            <v>1452</v>
          </cell>
          <cell r="C310" t="str">
            <v>សុន ស្រីណេត</v>
          </cell>
          <cell r="D310" t="str">
            <v>SON SREYNET</v>
          </cell>
          <cell r="E310">
            <v>44551</v>
          </cell>
          <cell r="F310">
            <v>90869510</v>
          </cell>
          <cell r="G310">
            <v>37328</v>
          </cell>
          <cell r="H310" t="str">
            <v>F</v>
          </cell>
          <cell r="I310" t="str">
            <v>电脑车</v>
          </cell>
          <cell r="J310">
            <v>0</v>
          </cell>
          <cell r="K310">
            <v>0</v>
          </cell>
          <cell r="L310">
            <v>200</v>
          </cell>
          <cell r="M310">
            <v>7.69230769230769</v>
          </cell>
          <cell r="N310">
            <v>2</v>
          </cell>
          <cell r="O310">
            <v>0</v>
          </cell>
          <cell r="P310">
            <v>2</v>
          </cell>
          <cell r="Q310">
            <v>26</v>
          </cell>
          <cell r="R310">
            <v>15.3846153846154</v>
          </cell>
          <cell r="S310">
            <v>23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7.69230769230769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0.7</v>
          </cell>
          <cell r="AO310">
            <v>13</v>
          </cell>
          <cell r="AP310">
            <v>1</v>
          </cell>
          <cell r="AQ310">
            <v>37.7769230769231</v>
          </cell>
        </row>
        <row r="311">
          <cell r="B311">
            <v>1468</v>
          </cell>
          <cell r="C311" t="str">
            <v>អ៊ុក វិនី</v>
          </cell>
          <cell r="D311" t="str">
            <v>UK VINY</v>
          </cell>
          <cell r="E311">
            <v>44551</v>
          </cell>
          <cell r="F311">
            <v>90851796</v>
          </cell>
          <cell r="G311">
            <v>37049</v>
          </cell>
          <cell r="H311" t="str">
            <v>F</v>
          </cell>
          <cell r="I311" t="str">
            <v>电脑车</v>
          </cell>
          <cell r="J311">
            <v>0</v>
          </cell>
          <cell r="K311">
            <v>0</v>
          </cell>
          <cell r="L311">
            <v>200</v>
          </cell>
          <cell r="M311">
            <v>7.69230769230769</v>
          </cell>
          <cell r="N311">
            <v>2</v>
          </cell>
          <cell r="O311">
            <v>0</v>
          </cell>
          <cell r="P311">
            <v>2</v>
          </cell>
          <cell r="Q311">
            <v>26</v>
          </cell>
          <cell r="R311">
            <v>15.3846153846154</v>
          </cell>
          <cell r="S311">
            <v>23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7.69230769230769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0.7</v>
          </cell>
          <cell r="AO311">
            <v>13</v>
          </cell>
          <cell r="AP311">
            <v>1</v>
          </cell>
          <cell r="AQ311">
            <v>37.7769230769231</v>
          </cell>
        </row>
        <row r="312">
          <cell r="B312">
            <v>1475</v>
          </cell>
          <cell r="C312" t="str">
            <v>ផាក អាមួយគា</v>
          </cell>
          <cell r="D312" t="str">
            <v>PHAK AMUOYKEA</v>
          </cell>
          <cell r="E312">
            <v>44551</v>
          </cell>
          <cell r="F312">
            <v>90957035</v>
          </cell>
          <cell r="G312">
            <v>36899</v>
          </cell>
          <cell r="H312" t="str">
            <v>F</v>
          </cell>
          <cell r="I312" t="str">
            <v>电脑车</v>
          </cell>
          <cell r="J312">
            <v>0</v>
          </cell>
          <cell r="K312">
            <v>0</v>
          </cell>
          <cell r="L312">
            <v>200</v>
          </cell>
          <cell r="M312">
            <v>7.69230769230769</v>
          </cell>
          <cell r="N312">
            <v>2</v>
          </cell>
          <cell r="O312">
            <v>0</v>
          </cell>
          <cell r="P312">
            <v>2</v>
          </cell>
          <cell r="Q312">
            <v>26</v>
          </cell>
          <cell r="R312">
            <v>15.3846153846154</v>
          </cell>
          <cell r="S312">
            <v>23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7.69230769230769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0.7</v>
          </cell>
          <cell r="AO312">
            <v>13</v>
          </cell>
          <cell r="AP312">
            <v>1</v>
          </cell>
          <cell r="AQ312">
            <v>37.7769230769231</v>
          </cell>
        </row>
        <row r="313">
          <cell r="B313">
            <v>1476</v>
          </cell>
          <cell r="C313" t="str">
            <v>កែវ ចិន្ដា</v>
          </cell>
          <cell r="D313" t="str">
            <v>KEO CHENDA</v>
          </cell>
          <cell r="E313">
            <v>44551</v>
          </cell>
          <cell r="F313">
            <v>90596061</v>
          </cell>
          <cell r="G313">
            <v>31884</v>
          </cell>
          <cell r="H313" t="str">
            <v>F</v>
          </cell>
          <cell r="I313" t="str">
            <v>电脑车</v>
          </cell>
          <cell r="J313">
            <v>0</v>
          </cell>
          <cell r="K313">
            <v>0</v>
          </cell>
          <cell r="L313">
            <v>200</v>
          </cell>
          <cell r="M313">
            <v>7.69230769230769</v>
          </cell>
          <cell r="N313">
            <v>2</v>
          </cell>
          <cell r="O313">
            <v>0</v>
          </cell>
          <cell r="P313">
            <v>2</v>
          </cell>
          <cell r="Q313">
            <v>26</v>
          </cell>
          <cell r="R313">
            <v>15.3846153846154</v>
          </cell>
          <cell r="S313">
            <v>23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7.69230769230769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0.7</v>
          </cell>
          <cell r="AO313">
            <v>13</v>
          </cell>
          <cell r="AP313">
            <v>1</v>
          </cell>
          <cell r="AQ313">
            <v>37.7769230769231</v>
          </cell>
        </row>
        <row r="314">
          <cell r="B314">
            <v>1491</v>
          </cell>
          <cell r="C314" t="str">
            <v>កែវ រស្មី</v>
          </cell>
          <cell r="D314" t="str">
            <v>KEO RAKSMEY</v>
          </cell>
          <cell r="E314">
            <v>44555</v>
          </cell>
          <cell r="F314">
            <v>90910255</v>
          </cell>
          <cell r="G314">
            <v>37191</v>
          </cell>
          <cell r="H314" t="str">
            <v>M</v>
          </cell>
          <cell r="I314" t="str">
            <v>电脑车</v>
          </cell>
          <cell r="J314">
            <v>0</v>
          </cell>
          <cell r="K314">
            <v>0</v>
          </cell>
          <cell r="L314">
            <v>200</v>
          </cell>
          <cell r="M314">
            <v>7.69230769230769</v>
          </cell>
          <cell r="N314">
            <v>2</v>
          </cell>
          <cell r="O314">
            <v>0</v>
          </cell>
          <cell r="P314">
            <v>2</v>
          </cell>
          <cell r="Q314">
            <v>26</v>
          </cell>
          <cell r="R314">
            <v>15.3846153846154</v>
          </cell>
          <cell r="S314">
            <v>23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7.69230769230769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0.7</v>
          </cell>
          <cell r="AO314">
            <v>13</v>
          </cell>
          <cell r="AP314">
            <v>1</v>
          </cell>
          <cell r="AQ314">
            <v>37.7769230769231</v>
          </cell>
        </row>
        <row r="315">
          <cell r="B315">
            <v>1631</v>
          </cell>
          <cell r="C315" t="str">
            <v>កែវ ហ៊ន់</v>
          </cell>
          <cell r="D315" t="str">
            <v>KEIV HON</v>
          </cell>
          <cell r="E315">
            <v>44579</v>
          </cell>
          <cell r="F315">
            <v>90661210</v>
          </cell>
          <cell r="G315">
            <v>28961</v>
          </cell>
          <cell r="H315" t="str">
            <v>M</v>
          </cell>
          <cell r="I315" t="str">
            <v>电脑车</v>
          </cell>
          <cell r="J315">
            <v>0</v>
          </cell>
          <cell r="K315">
            <v>0</v>
          </cell>
          <cell r="L315">
            <v>200</v>
          </cell>
          <cell r="M315">
            <v>7.69230769230769</v>
          </cell>
          <cell r="N315">
            <v>2</v>
          </cell>
          <cell r="O315">
            <v>0</v>
          </cell>
          <cell r="P315">
            <v>2</v>
          </cell>
          <cell r="Q315">
            <v>26</v>
          </cell>
          <cell r="R315">
            <v>15.3846153846154</v>
          </cell>
          <cell r="S315">
            <v>23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7.69230769230769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0.7</v>
          </cell>
          <cell r="AO315">
            <v>13</v>
          </cell>
          <cell r="AP315">
            <v>1</v>
          </cell>
          <cell r="AQ315">
            <v>37.7769230769231</v>
          </cell>
        </row>
        <row r="316">
          <cell r="B316">
            <v>1830</v>
          </cell>
          <cell r="C316" t="str">
            <v>និន សារិន</v>
          </cell>
          <cell r="D316" t="str">
            <v>NIN SARIN</v>
          </cell>
          <cell r="E316">
            <v>44607</v>
          </cell>
          <cell r="F316">
            <v>90917983</v>
          </cell>
          <cell r="G316">
            <v>37061</v>
          </cell>
          <cell r="H316" t="str">
            <v>M</v>
          </cell>
          <cell r="I316" t="str">
            <v>电脑车</v>
          </cell>
          <cell r="J316">
            <v>0</v>
          </cell>
          <cell r="K316">
            <v>0</v>
          </cell>
          <cell r="L316">
            <v>200</v>
          </cell>
          <cell r="M316">
            <v>7.69230769230769</v>
          </cell>
          <cell r="N316">
            <v>2</v>
          </cell>
          <cell r="O316">
            <v>0</v>
          </cell>
          <cell r="P316">
            <v>2</v>
          </cell>
          <cell r="Q316">
            <v>26</v>
          </cell>
          <cell r="R316">
            <v>15.3846153846154</v>
          </cell>
          <cell r="S316">
            <v>23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7.69230769230769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0.7</v>
          </cell>
          <cell r="AO316">
            <v>13</v>
          </cell>
          <cell r="AP316">
            <v>1</v>
          </cell>
          <cell r="AQ316">
            <v>37.7769230769231</v>
          </cell>
        </row>
        <row r="317">
          <cell r="B317" t="str">
            <v>合计：</v>
          </cell>
          <cell r="C317" t="str">
            <v>电脑车</v>
          </cell>
          <cell r="D317">
            <v>9</v>
          </cell>
        </row>
        <row r="317">
          <cell r="I317" t="str">
            <v>电脑车</v>
          </cell>
        </row>
        <row r="317">
          <cell r="L317">
            <v>1800</v>
          </cell>
          <cell r="M317">
            <v>69.2307692307692</v>
          </cell>
          <cell r="N317">
            <v>18</v>
          </cell>
          <cell r="O317">
            <v>0</v>
          </cell>
          <cell r="P317">
            <v>18</v>
          </cell>
          <cell r="Q317">
            <v>234</v>
          </cell>
          <cell r="R317">
            <v>138.461538461538</v>
          </cell>
          <cell r="S317">
            <v>207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9</v>
          </cell>
          <cell r="AD317">
            <v>69.2307692307692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6.3</v>
          </cell>
          <cell r="AO317">
            <v>117</v>
          </cell>
          <cell r="AP317">
            <v>9</v>
          </cell>
          <cell r="AQ317">
            <v>339.992307692308</v>
          </cell>
        </row>
        <row r="318">
          <cell r="B318">
            <v>282</v>
          </cell>
          <cell r="C318" t="str">
            <v>ម៉ៅ សាវ៉េត</v>
          </cell>
          <cell r="D318" t="str">
            <v>MAO SAVET</v>
          </cell>
          <cell r="E318">
            <v>44109</v>
          </cell>
          <cell r="F318" t="str">
            <v>090665392</v>
          </cell>
          <cell r="G318">
            <v>32234</v>
          </cell>
          <cell r="H318" t="str">
            <v>F</v>
          </cell>
          <cell r="I318" t="str">
            <v>裁断</v>
          </cell>
          <cell r="J318">
            <v>0</v>
          </cell>
          <cell r="K318">
            <v>3</v>
          </cell>
          <cell r="L318">
            <v>200</v>
          </cell>
          <cell r="M318">
            <v>7.69230769230769</v>
          </cell>
          <cell r="N318">
            <v>7</v>
          </cell>
          <cell r="O318">
            <v>0</v>
          </cell>
          <cell r="P318">
            <v>7</v>
          </cell>
          <cell r="Q318">
            <v>26</v>
          </cell>
          <cell r="R318">
            <v>53.8461538461538</v>
          </cell>
          <cell r="S318">
            <v>17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2</v>
          </cell>
          <cell r="AD318">
            <v>15.3846153846154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2.6</v>
          </cell>
          <cell r="AO318">
            <v>13</v>
          </cell>
          <cell r="AP318">
            <v>3.5</v>
          </cell>
          <cell r="AQ318">
            <v>88.3307692307692</v>
          </cell>
        </row>
        <row r="319">
          <cell r="B319">
            <v>564</v>
          </cell>
        </row>
        <row r="319">
          <cell r="D319" t="str">
            <v>SON TOENG</v>
          </cell>
          <cell r="E319">
            <v>44139</v>
          </cell>
        </row>
        <row r="319">
          <cell r="I319" t="str">
            <v>裁断</v>
          </cell>
        </row>
        <row r="319">
          <cell r="L319">
            <v>200</v>
          </cell>
          <cell r="M319">
            <v>7.69230769230769</v>
          </cell>
          <cell r="N319">
            <v>4</v>
          </cell>
          <cell r="O319">
            <v>0</v>
          </cell>
          <cell r="P319">
            <v>4</v>
          </cell>
          <cell r="Q319">
            <v>26</v>
          </cell>
          <cell r="R319">
            <v>30.7692307692308</v>
          </cell>
          <cell r="S319">
            <v>21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7.69230769230769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1.5</v>
          </cell>
          <cell r="AO319">
            <v>13</v>
          </cell>
          <cell r="AP319">
            <v>2</v>
          </cell>
          <cell r="AQ319">
            <v>54.9615384615385</v>
          </cell>
        </row>
        <row r="320">
          <cell r="B320">
            <v>640</v>
          </cell>
          <cell r="C320" t="str">
            <v>ព្រុំ ដានី</v>
          </cell>
          <cell r="D320" t="str">
            <v>PRUM DANY</v>
          </cell>
          <cell r="E320">
            <v>44186</v>
          </cell>
          <cell r="F320" t="str">
            <v>090703829</v>
          </cell>
          <cell r="G320">
            <v>30777</v>
          </cell>
          <cell r="H320" t="str">
            <v>F</v>
          </cell>
          <cell r="I320" t="str">
            <v>裁断</v>
          </cell>
          <cell r="J320">
            <v>0</v>
          </cell>
          <cell r="K320">
            <v>0</v>
          </cell>
          <cell r="L320">
            <v>200</v>
          </cell>
          <cell r="M320">
            <v>7.69230769230769</v>
          </cell>
          <cell r="N320">
            <v>12</v>
          </cell>
          <cell r="O320">
            <v>0</v>
          </cell>
          <cell r="P320">
            <v>12</v>
          </cell>
          <cell r="Q320">
            <v>26</v>
          </cell>
          <cell r="R320">
            <v>92.3076923076923</v>
          </cell>
          <cell r="S320">
            <v>13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7.69230769230769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4.6</v>
          </cell>
          <cell r="AO320">
            <v>13</v>
          </cell>
          <cell r="AP320">
            <v>6</v>
          </cell>
          <cell r="AQ320">
            <v>123.6</v>
          </cell>
        </row>
        <row r="321">
          <cell r="B321">
            <v>748</v>
          </cell>
          <cell r="C321" t="str">
            <v>អ៊ិន សុផៃ</v>
          </cell>
          <cell r="D321" t="str">
            <v>IN SOPHAI</v>
          </cell>
          <cell r="E321">
            <v>44272</v>
          </cell>
          <cell r="F321" t="str">
            <v>090834685</v>
          </cell>
          <cell r="G321">
            <v>29130</v>
          </cell>
          <cell r="H321" t="str">
            <v>F</v>
          </cell>
          <cell r="I321" t="str">
            <v>裁断</v>
          </cell>
          <cell r="J321">
            <v>0</v>
          </cell>
          <cell r="K321">
            <v>0</v>
          </cell>
          <cell r="L321">
            <v>200</v>
          </cell>
          <cell r="M321">
            <v>7.69230769230769</v>
          </cell>
          <cell r="N321">
            <v>4</v>
          </cell>
          <cell r="O321">
            <v>0</v>
          </cell>
          <cell r="P321">
            <v>4</v>
          </cell>
          <cell r="Q321">
            <v>26</v>
          </cell>
          <cell r="R321">
            <v>30.7692307692308</v>
          </cell>
          <cell r="S321">
            <v>21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7.69230769230769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1.5</v>
          </cell>
          <cell r="AO321">
            <v>13</v>
          </cell>
          <cell r="AP321">
            <v>2</v>
          </cell>
          <cell r="AQ321">
            <v>54.9615384615385</v>
          </cell>
        </row>
        <row r="322">
          <cell r="B322">
            <v>747</v>
          </cell>
          <cell r="C322" t="str">
            <v>វ៉ាន់ វីសារ</v>
          </cell>
          <cell r="D322" t="str">
            <v>VAN VISA</v>
          </cell>
          <cell r="E322">
            <v>44277</v>
          </cell>
          <cell r="F322" t="str">
            <v>09000560436</v>
          </cell>
          <cell r="G322">
            <v>37603</v>
          </cell>
          <cell r="H322" t="str">
            <v>F</v>
          </cell>
          <cell r="I322" t="str">
            <v>裁断</v>
          </cell>
          <cell r="J322">
            <v>0</v>
          </cell>
          <cell r="K322">
            <v>0</v>
          </cell>
          <cell r="L322">
            <v>200</v>
          </cell>
          <cell r="M322">
            <v>7.69230769230769</v>
          </cell>
          <cell r="N322">
            <v>4</v>
          </cell>
          <cell r="O322">
            <v>0</v>
          </cell>
          <cell r="P322">
            <v>4</v>
          </cell>
          <cell r="Q322">
            <v>26</v>
          </cell>
          <cell r="R322">
            <v>30.7692307692308</v>
          </cell>
          <cell r="S322">
            <v>21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7.69230769230769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1.5</v>
          </cell>
          <cell r="AO322">
            <v>13</v>
          </cell>
          <cell r="AP322">
            <v>2</v>
          </cell>
          <cell r="AQ322">
            <v>54.9615384615385</v>
          </cell>
        </row>
        <row r="323">
          <cell r="B323">
            <v>887</v>
          </cell>
          <cell r="C323" t="str">
            <v>ទេព ចំរើន</v>
          </cell>
          <cell r="D323" t="str">
            <v>TEP CHAMROEUN</v>
          </cell>
          <cell r="E323">
            <v>44314</v>
          </cell>
          <cell r="F323" t="str">
            <v>090702696</v>
          </cell>
          <cell r="G323">
            <v>34885</v>
          </cell>
          <cell r="H323" t="str">
            <v>F</v>
          </cell>
          <cell r="I323" t="str">
            <v>裁断</v>
          </cell>
          <cell r="J323">
            <v>0</v>
          </cell>
          <cell r="K323">
            <v>0</v>
          </cell>
          <cell r="L323">
            <v>200</v>
          </cell>
          <cell r="M323">
            <v>7.69230769230769</v>
          </cell>
          <cell r="N323">
            <v>12</v>
          </cell>
          <cell r="O323">
            <v>0</v>
          </cell>
          <cell r="P323">
            <v>12</v>
          </cell>
          <cell r="Q323">
            <v>26</v>
          </cell>
          <cell r="R323">
            <v>92.3076923076923</v>
          </cell>
          <cell r="S323">
            <v>13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7.69230769230769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4.6</v>
          </cell>
          <cell r="AO323">
            <v>13</v>
          </cell>
          <cell r="AP323">
            <v>6</v>
          </cell>
          <cell r="AQ323">
            <v>123.6</v>
          </cell>
        </row>
        <row r="324">
          <cell r="B324">
            <v>918</v>
          </cell>
          <cell r="C324" t="str">
            <v>សន ឆាត</v>
          </cell>
          <cell r="D324" t="str">
            <v>SORN CHHAT</v>
          </cell>
          <cell r="E324">
            <v>44326</v>
          </cell>
          <cell r="F324" t="str">
            <v>090919110</v>
          </cell>
          <cell r="G324">
            <v>37654</v>
          </cell>
          <cell r="H324" t="str">
            <v>M</v>
          </cell>
          <cell r="I324" t="str">
            <v>裁断</v>
          </cell>
          <cell r="J324">
            <v>0</v>
          </cell>
          <cell r="K324">
            <v>0</v>
          </cell>
          <cell r="L324">
            <v>200</v>
          </cell>
          <cell r="M324">
            <v>7.69230769230769</v>
          </cell>
          <cell r="N324">
            <v>5</v>
          </cell>
          <cell r="O324">
            <v>0</v>
          </cell>
          <cell r="P324">
            <v>5</v>
          </cell>
          <cell r="Q324">
            <v>26</v>
          </cell>
          <cell r="R324">
            <v>38.4615384615385</v>
          </cell>
          <cell r="S324">
            <v>20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7.69230769230769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1.9</v>
          </cell>
          <cell r="AO324">
            <v>13</v>
          </cell>
          <cell r="AP324">
            <v>2.5</v>
          </cell>
          <cell r="AQ324">
            <v>63.5538461538462</v>
          </cell>
        </row>
        <row r="325">
          <cell r="B325">
            <v>1083</v>
          </cell>
          <cell r="C325" t="str">
            <v>ព្រំ ចន្ថន</v>
          </cell>
          <cell r="D325" t="str">
            <v>PRUM CHANTHON</v>
          </cell>
          <cell r="E325">
            <v>44417</v>
          </cell>
          <cell r="F325" t="str">
            <v>090618804</v>
          </cell>
          <cell r="G325">
            <v>35588</v>
          </cell>
          <cell r="H325" t="str">
            <v>M</v>
          </cell>
          <cell r="I325" t="str">
            <v>裁断</v>
          </cell>
          <cell r="J325">
            <v>0</v>
          </cell>
          <cell r="K325">
            <v>0</v>
          </cell>
          <cell r="L325">
            <v>200</v>
          </cell>
          <cell r="M325">
            <v>7.69230769230769</v>
          </cell>
          <cell r="N325">
            <v>7</v>
          </cell>
          <cell r="O325">
            <v>0</v>
          </cell>
          <cell r="P325">
            <v>7</v>
          </cell>
          <cell r="Q325">
            <v>26</v>
          </cell>
          <cell r="R325">
            <v>53.8461538461538</v>
          </cell>
          <cell r="S325">
            <v>17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2</v>
          </cell>
          <cell r="AD325">
            <v>15.3846153846154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2.6</v>
          </cell>
          <cell r="AO325">
            <v>13</v>
          </cell>
          <cell r="AP325">
            <v>3.5</v>
          </cell>
          <cell r="AQ325">
            <v>88.3307692307692</v>
          </cell>
        </row>
        <row r="326">
          <cell r="B326">
            <v>1172</v>
          </cell>
          <cell r="C326" t="str">
            <v>រស់ សុផល</v>
          </cell>
          <cell r="D326" t="str">
            <v>ROS SOPHAL</v>
          </cell>
          <cell r="E326">
            <v>44431</v>
          </cell>
          <cell r="F326" t="str">
            <v>090556447</v>
          </cell>
          <cell r="G326">
            <v>29692</v>
          </cell>
          <cell r="H326" t="str">
            <v>F</v>
          </cell>
          <cell r="I326" t="str">
            <v>裁断</v>
          </cell>
          <cell r="J326">
            <v>0</v>
          </cell>
          <cell r="K326">
            <v>0</v>
          </cell>
          <cell r="L326">
            <v>200</v>
          </cell>
          <cell r="M326">
            <v>7.69230769230769</v>
          </cell>
          <cell r="N326">
            <v>4</v>
          </cell>
          <cell r="O326">
            <v>0</v>
          </cell>
          <cell r="P326">
            <v>4</v>
          </cell>
          <cell r="Q326">
            <v>26</v>
          </cell>
          <cell r="R326">
            <v>30.7692307692308</v>
          </cell>
          <cell r="S326">
            <v>21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7.69230769230769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1.5</v>
          </cell>
          <cell r="AO326">
            <v>13</v>
          </cell>
          <cell r="AP326">
            <v>2</v>
          </cell>
          <cell r="AQ326">
            <v>54.9615384615385</v>
          </cell>
        </row>
        <row r="327">
          <cell r="B327">
            <v>1209</v>
          </cell>
          <cell r="C327" t="str">
            <v>ចាន់ ស្រីកែវ</v>
          </cell>
          <cell r="D327" t="str">
            <v>CHANN SREYKEO</v>
          </cell>
          <cell r="E327">
            <v>44454</v>
          </cell>
          <cell r="F327" t="str">
            <v>090711304</v>
          </cell>
          <cell r="G327">
            <v>36731</v>
          </cell>
          <cell r="H327" t="str">
            <v>F</v>
          </cell>
          <cell r="I327" t="str">
            <v>裁断</v>
          </cell>
          <cell r="J327">
            <v>0</v>
          </cell>
          <cell r="K327">
            <v>0</v>
          </cell>
          <cell r="L327">
            <v>200</v>
          </cell>
          <cell r="M327">
            <v>7.69230769230769</v>
          </cell>
          <cell r="N327">
            <v>4</v>
          </cell>
          <cell r="O327">
            <v>0</v>
          </cell>
          <cell r="P327">
            <v>4</v>
          </cell>
          <cell r="Q327">
            <v>26</v>
          </cell>
          <cell r="R327">
            <v>30.7692307692308</v>
          </cell>
          <cell r="S327">
            <v>21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7.69230769230769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1.5</v>
          </cell>
          <cell r="AO327">
            <v>13</v>
          </cell>
          <cell r="AP327">
            <v>2</v>
          </cell>
          <cell r="AQ327">
            <v>54.9615384615385</v>
          </cell>
        </row>
        <row r="328">
          <cell r="B328">
            <v>1228</v>
          </cell>
          <cell r="C328" t="str">
            <v>ហេង មិនា</v>
          </cell>
          <cell r="D328" t="str">
            <v>HENG MENEA</v>
          </cell>
          <cell r="E328">
            <v>44482</v>
          </cell>
          <cell r="F328" t="str">
            <v>090920265</v>
          </cell>
          <cell r="G328">
            <v>37176</v>
          </cell>
          <cell r="H328" t="str">
            <v>F</v>
          </cell>
          <cell r="I328" t="str">
            <v>裁断</v>
          </cell>
          <cell r="J328">
            <v>0</v>
          </cell>
          <cell r="K328">
            <v>0</v>
          </cell>
          <cell r="L328">
            <v>200</v>
          </cell>
          <cell r="M328">
            <v>7.69230769230769</v>
          </cell>
          <cell r="N328">
            <v>12</v>
          </cell>
          <cell r="O328">
            <v>0</v>
          </cell>
          <cell r="P328">
            <v>12</v>
          </cell>
          <cell r="Q328">
            <v>26</v>
          </cell>
          <cell r="R328">
            <v>92.3076923076923</v>
          </cell>
          <cell r="S328">
            <v>13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7.69230769230769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4.6</v>
          </cell>
          <cell r="AO328">
            <v>13</v>
          </cell>
          <cell r="AP328">
            <v>6</v>
          </cell>
          <cell r="AQ328">
            <v>123.6</v>
          </cell>
        </row>
        <row r="329">
          <cell r="B329">
            <v>1345</v>
          </cell>
          <cell r="C329" t="str">
            <v>ភី សុខាវិឡៃ</v>
          </cell>
          <cell r="D329" t="str">
            <v>PHY SOKHAVILAY</v>
          </cell>
          <cell r="E329">
            <v>44506</v>
          </cell>
          <cell r="F329">
            <v>90941420</v>
          </cell>
          <cell r="G329">
            <v>37865</v>
          </cell>
          <cell r="H329" t="str">
            <v>F</v>
          </cell>
          <cell r="I329" t="str">
            <v>裁断</v>
          </cell>
          <cell r="J329">
            <v>0</v>
          </cell>
          <cell r="K329">
            <v>0</v>
          </cell>
          <cell r="L329">
            <v>200</v>
          </cell>
          <cell r="M329">
            <v>7.69230769230769</v>
          </cell>
          <cell r="N329">
            <v>4</v>
          </cell>
          <cell r="O329">
            <v>0</v>
          </cell>
          <cell r="P329">
            <v>4</v>
          </cell>
          <cell r="Q329">
            <v>26</v>
          </cell>
          <cell r="R329">
            <v>30.7692307692308</v>
          </cell>
          <cell r="S329">
            <v>21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7.69230769230769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1.5</v>
          </cell>
          <cell r="AO329">
            <v>13</v>
          </cell>
          <cell r="AP329">
            <v>2</v>
          </cell>
          <cell r="AQ329">
            <v>54.9615384615385</v>
          </cell>
        </row>
        <row r="330">
          <cell r="B330">
            <v>1391</v>
          </cell>
          <cell r="C330" t="str">
            <v>ឃួន មេរី</v>
          </cell>
          <cell r="D330" t="str">
            <v>KHUON MERY</v>
          </cell>
          <cell r="E330">
            <v>44531</v>
          </cell>
          <cell r="F330">
            <v>90947704</v>
          </cell>
          <cell r="G330">
            <v>37899</v>
          </cell>
          <cell r="H330" t="str">
            <v>F</v>
          </cell>
          <cell r="I330" t="str">
            <v>裁断</v>
          </cell>
          <cell r="J330">
            <v>0</v>
          </cell>
          <cell r="K330">
            <v>0</v>
          </cell>
          <cell r="L330">
            <v>200</v>
          </cell>
          <cell r="M330">
            <v>7.69230769230769</v>
          </cell>
          <cell r="N330">
            <v>6</v>
          </cell>
          <cell r="O330">
            <v>0</v>
          </cell>
          <cell r="P330">
            <v>6</v>
          </cell>
          <cell r="Q330">
            <v>26</v>
          </cell>
          <cell r="R330">
            <v>46.1538461538461</v>
          </cell>
          <cell r="S330">
            <v>19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7.69230769230769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2.3</v>
          </cell>
          <cell r="AO330">
            <v>13</v>
          </cell>
          <cell r="AP330">
            <v>3</v>
          </cell>
          <cell r="AQ330">
            <v>72.1461538461538</v>
          </cell>
        </row>
        <row r="331">
          <cell r="B331">
            <v>1437</v>
          </cell>
          <cell r="C331" t="str">
            <v>ម៉ៅ សាបាន</v>
          </cell>
          <cell r="D331" t="str">
            <v>MAO SABAN</v>
          </cell>
          <cell r="E331">
            <v>44551</v>
          </cell>
          <cell r="F331">
            <v>90886742</v>
          </cell>
          <cell r="G331">
            <v>36262</v>
          </cell>
          <cell r="H331" t="str">
            <v>F</v>
          </cell>
          <cell r="I331" t="str">
            <v>削皮</v>
          </cell>
          <cell r="J331">
            <v>0</v>
          </cell>
          <cell r="K331">
            <v>0</v>
          </cell>
          <cell r="L331">
            <v>200</v>
          </cell>
          <cell r="M331">
            <v>7.69230769230769</v>
          </cell>
          <cell r="N331">
            <v>12</v>
          </cell>
          <cell r="O331">
            <v>0</v>
          </cell>
          <cell r="P331">
            <v>12</v>
          </cell>
          <cell r="Q331">
            <v>26</v>
          </cell>
          <cell r="R331">
            <v>92.3076923076923</v>
          </cell>
          <cell r="S331">
            <v>13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7.69230769230769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4.6</v>
          </cell>
          <cell r="AO331">
            <v>13</v>
          </cell>
          <cell r="AP331">
            <v>6</v>
          </cell>
          <cell r="AQ331">
            <v>123.6</v>
          </cell>
        </row>
        <row r="332">
          <cell r="B332">
            <v>1446</v>
          </cell>
          <cell r="C332" t="str">
            <v>យាន រ៉ានី</v>
          </cell>
          <cell r="D332" t="str">
            <v>YEAN RANY </v>
          </cell>
          <cell r="E332">
            <v>44551</v>
          </cell>
          <cell r="F332">
            <v>90957111</v>
          </cell>
          <cell r="G332">
            <v>37817</v>
          </cell>
          <cell r="H332" t="str">
            <v>F</v>
          </cell>
          <cell r="I332" t="str">
            <v>削皮</v>
          </cell>
          <cell r="J332">
            <v>0</v>
          </cell>
          <cell r="K332">
            <v>0</v>
          </cell>
          <cell r="L332">
            <v>200</v>
          </cell>
          <cell r="M332">
            <v>7.69230769230769</v>
          </cell>
          <cell r="N332">
            <v>6</v>
          </cell>
          <cell r="O332">
            <v>0</v>
          </cell>
          <cell r="P332">
            <v>6</v>
          </cell>
          <cell r="Q332">
            <v>26</v>
          </cell>
          <cell r="R332">
            <v>46.1538461538461</v>
          </cell>
          <cell r="S332">
            <v>19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7.69230769230769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2.3</v>
          </cell>
          <cell r="AO332">
            <v>13</v>
          </cell>
          <cell r="AP332">
            <v>3</v>
          </cell>
          <cell r="AQ332">
            <v>72.1461538461538</v>
          </cell>
        </row>
        <row r="333">
          <cell r="B333">
            <v>1432</v>
          </cell>
          <cell r="C333" t="str">
            <v>រ័ត្ន នី</v>
          </cell>
          <cell r="D333" t="str">
            <v>ROTH NY</v>
          </cell>
          <cell r="E333">
            <v>44551</v>
          </cell>
          <cell r="F333">
            <v>90711558</v>
          </cell>
          <cell r="G333">
            <v>29868</v>
          </cell>
          <cell r="H333" t="str">
            <v>F</v>
          </cell>
          <cell r="I333" t="str">
            <v>削皮</v>
          </cell>
          <cell r="J333">
            <v>0</v>
          </cell>
          <cell r="K333">
            <v>0</v>
          </cell>
          <cell r="L333">
            <v>200</v>
          </cell>
          <cell r="M333">
            <v>7.69230769230769</v>
          </cell>
          <cell r="N333">
            <v>4</v>
          </cell>
          <cell r="O333">
            <v>0</v>
          </cell>
          <cell r="P333">
            <v>4</v>
          </cell>
          <cell r="Q333">
            <v>26</v>
          </cell>
          <cell r="R333">
            <v>30.7692307692308</v>
          </cell>
          <cell r="S333">
            <v>21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7.69230769230769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1.5</v>
          </cell>
          <cell r="AO333">
            <v>13</v>
          </cell>
          <cell r="AP333">
            <v>2</v>
          </cell>
          <cell r="AQ333">
            <v>54.9615384615385</v>
          </cell>
        </row>
        <row r="334">
          <cell r="B334">
            <v>1626</v>
          </cell>
          <cell r="C334" t="str">
            <v>ហាន ចំប៉ា</v>
          </cell>
          <cell r="D334" t="str">
            <v>HAN CHAMPA</v>
          </cell>
          <cell r="E334">
            <v>44579</v>
          </cell>
          <cell r="F334">
            <v>90646704</v>
          </cell>
          <cell r="G334">
            <v>29217</v>
          </cell>
          <cell r="H334" t="str">
            <v>F</v>
          </cell>
          <cell r="I334" t="str">
            <v>裁断</v>
          </cell>
          <cell r="J334">
            <v>0</v>
          </cell>
          <cell r="K334">
            <v>0</v>
          </cell>
          <cell r="L334">
            <v>200</v>
          </cell>
          <cell r="M334">
            <v>7.69230769230769</v>
          </cell>
          <cell r="N334">
            <v>7</v>
          </cell>
          <cell r="O334">
            <v>0</v>
          </cell>
          <cell r="P334">
            <v>7</v>
          </cell>
          <cell r="Q334">
            <v>26</v>
          </cell>
          <cell r="R334">
            <v>53.8461538461538</v>
          </cell>
          <cell r="S334">
            <v>17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2</v>
          </cell>
          <cell r="AD334">
            <v>15.3846153846154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2.6</v>
          </cell>
          <cell r="AO334">
            <v>13</v>
          </cell>
          <cell r="AP334">
            <v>3.5</v>
          </cell>
          <cell r="AQ334">
            <v>88.3307692307692</v>
          </cell>
        </row>
        <row r="335">
          <cell r="B335">
            <v>1737</v>
          </cell>
          <cell r="C335" t="str">
            <v>ចាន់ រស្មី</v>
          </cell>
          <cell r="D335" t="str">
            <v>CHAN RAKSMY</v>
          </cell>
          <cell r="E335">
            <v>44589</v>
          </cell>
          <cell r="F335">
            <v>90928480</v>
          </cell>
          <cell r="G335">
            <v>37620</v>
          </cell>
          <cell r="H335" t="str">
            <v>M</v>
          </cell>
          <cell r="I335" t="str">
            <v>裁断</v>
          </cell>
          <cell r="J335">
            <v>0</v>
          </cell>
          <cell r="K335">
            <v>0</v>
          </cell>
          <cell r="L335">
            <v>200</v>
          </cell>
          <cell r="M335">
            <v>7.69230769230769</v>
          </cell>
          <cell r="N335">
            <v>7</v>
          </cell>
          <cell r="O335">
            <v>0</v>
          </cell>
          <cell r="P335">
            <v>7</v>
          </cell>
          <cell r="Q335">
            <v>26</v>
          </cell>
          <cell r="R335">
            <v>53.8461538461538</v>
          </cell>
          <cell r="S335">
            <v>17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2</v>
          </cell>
          <cell r="AD335">
            <v>15.3846153846154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2.6</v>
          </cell>
          <cell r="AO335">
            <v>13</v>
          </cell>
          <cell r="AP335">
            <v>3.5</v>
          </cell>
          <cell r="AQ335">
            <v>88.3307692307692</v>
          </cell>
        </row>
        <row r="336">
          <cell r="B336">
            <v>1496</v>
          </cell>
          <cell r="C336" t="str">
            <v>ប៉ុល វេន</v>
          </cell>
          <cell r="D336" t="str">
            <v>POL VEN </v>
          </cell>
          <cell r="E336">
            <v>44564</v>
          </cell>
          <cell r="F336">
            <v>90703711</v>
          </cell>
          <cell r="G336">
            <v>29284</v>
          </cell>
          <cell r="H336" t="str">
            <v>M</v>
          </cell>
          <cell r="I336" t="str">
            <v>裁断</v>
          </cell>
          <cell r="J336">
            <v>0</v>
          </cell>
          <cell r="K336">
            <v>0</v>
          </cell>
          <cell r="L336">
            <v>200</v>
          </cell>
          <cell r="M336">
            <v>7.69230769230769</v>
          </cell>
          <cell r="N336">
            <v>5</v>
          </cell>
          <cell r="O336">
            <v>0</v>
          </cell>
          <cell r="P336">
            <v>5</v>
          </cell>
          <cell r="Q336">
            <v>26</v>
          </cell>
          <cell r="R336">
            <v>38.4615384615385</v>
          </cell>
          <cell r="S336">
            <v>20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7.69230769230769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1.9</v>
          </cell>
          <cell r="AO336">
            <v>13</v>
          </cell>
          <cell r="AP336">
            <v>2.5</v>
          </cell>
          <cell r="AQ336">
            <v>63.5538461538461</v>
          </cell>
        </row>
        <row r="337">
          <cell r="B337">
            <v>1566</v>
          </cell>
          <cell r="C337" t="str">
            <v>កូវ សារ៉ន</v>
          </cell>
          <cell r="D337" t="str">
            <v>KOV SARON</v>
          </cell>
          <cell r="E337">
            <v>44567</v>
          </cell>
          <cell r="F337">
            <v>90618022</v>
          </cell>
          <cell r="G337">
            <v>31527</v>
          </cell>
          <cell r="H337" t="str">
            <v>F</v>
          </cell>
          <cell r="I337" t="str">
            <v>裁断</v>
          </cell>
          <cell r="J337">
            <v>0</v>
          </cell>
          <cell r="K337">
            <v>0</v>
          </cell>
          <cell r="L337">
            <v>200</v>
          </cell>
          <cell r="M337">
            <v>7.69230769230769</v>
          </cell>
          <cell r="N337">
            <v>4</v>
          </cell>
          <cell r="O337">
            <v>0</v>
          </cell>
          <cell r="P337">
            <v>4</v>
          </cell>
          <cell r="Q337">
            <v>26</v>
          </cell>
          <cell r="R337">
            <v>30.7692307692308</v>
          </cell>
          <cell r="S337">
            <v>21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7.69230769230769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1.5</v>
          </cell>
          <cell r="AO337">
            <v>13</v>
          </cell>
          <cell r="AP337">
            <v>2</v>
          </cell>
          <cell r="AQ337">
            <v>54.9615384615385</v>
          </cell>
        </row>
        <row r="338">
          <cell r="B338">
            <v>1753</v>
          </cell>
          <cell r="C338" t="str">
            <v>សុខ ដែន</v>
          </cell>
          <cell r="D338" t="str">
            <v>SOK DEN</v>
          </cell>
          <cell r="E338">
            <v>44593</v>
          </cell>
          <cell r="F338">
            <v>90490951</v>
          </cell>
          <cell r="G338">
            <v>33783</v>
          </cell>
          <cell r="H338" t="str">
            <v>M</v>
          </cell>
          <cell r="I338" t="str">
            <v>裁断</v>
          </cell>
          <cell r="J338">
            <v>0</v>
          </cell>
          <cell r="K338">
            <v>0</v>
          </cell>
          <cell r="L338">
            <v>200</v>
          </cell>
          <cell r="M338">
            <v>7.69230769230769</v>
          </cell>
          <cell r="N338">
            <v>4</v>
          </cell>
          <cell r="O338">
            <v>0</v>
          </cell>
          <cell r="P338">
            <v>4</v>
          </cell>
          <cell r="Q338">
            <v>26</v>
          </cell>
          <cell r="R338">
            <v>30.7692307692308</v>
          </cell>
          <cell r="S338">
            <v>21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7.69230769230769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1.5</v>
          </cell>
          <cell r="AO338">
            <v>13</v>
          </cell>
          <cell r="AP338">
            <v>2</v>
          </cell>
          <cell r="AQ338">
            <v>54.9615384615385</v>
          </cell>
        </row>
        <row r="339">
          <cell r="B339">
            <v>1772</v>
          </cell>
          <cell r="C339" t="str">
            <v>ផល សំរិត</v>
          </cell>
          <cell r="D339" t="str">
            <v>PHAL SAMRETH</v>
          </cell>
          <cell r="E339">
            <v>44594</v>
          </cell>
          <cell r="F339">
            <v>90871542</v>
          </cell>
          <cell r="G339">
            <v>37504</v>
          </cell>
          <cell r="H339" t="str">
            <v>M</v>
          </cell>
          <cell r="I339" t="str">
            <v>裁断</v>
          </cell>
          <cell r="J339">
            <v>0</v>
          </cell>
          <cell r="K339">
            <v>0</v>
          </cell>
          <cell r="L339">
            <v>200</v>
          </cell>
          <cell r="M339">
            <v>7.69230769230769</v>
          </cell>
          <cell r="N339">
            <v>2</v>
          </cell>
          <cell r="O339">
            <v>0</v>
          </cell>
          <cell r="P339">
            <v>2</v>
          </cell>
          <cell r="Q339">
            <v>26</v>
          </cell>
          <cell r="R339">
            <v>15.3846153846154</v>
          </cell>
          <cell r="S339">
            <v>21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7.69230769230769</v>
          </cell>
          <cell r="AE339">
            <v>0</v>
          </cell>
          <cell r="AF339">
            <v>0</v>
          </cell>
          <cell r="AG339">
            <v>2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0.7</v>
          </cell>
          <cell r="AO339">
            <v>13</v>
          </cell>
          <cell r="AP339">
            <v>1</v>
          </cell>
          <cell r="AQ339">
            <v>37.7769230769231</v>
          </cell>
        </row>
        <row r="340">
          <cell r="B340">
            <v>279</v>
          </cell>
          <cell r="C340" t="str">
            <v>សុខ ធីតា</v>
          </cell>
          <cell r="D340" t="str">
            <v>SOK THIDA</v>
          </cell>
          <cell r="E340">
            <v>44109</v>
          </cell>
          <cell r="F340" t="str">
            <v>090865847</v>
          </cell>
          <cell r="G340">
            <v>33865</v>
          </cell>
          <cell r="H340" t="str">
            <v>F</v>
          </cell>
          <cell r="I340" t="str">
            <v>裁断</v>
          </cell>
          <cell r="J340">
            <v>0</v>
          </cell>
          <cell r="K340">
            <v>0</v>
          </cell>
          <cell r="L340">
            <v>200</v>
          </cell>
          <cell r="M340">
            <v>7.69230769230769</v>
          </cell>
          <cell r="N340">
            <v>4</v>
          </cell>
          <cell r="O340">
            <v>0</v>
          </cell>
          <cell r="P340">
            <v>4</v>
          </cell>
          <cell r="Q340">
            <v>26</v>
          </cell>
          <cell r="R340">
            <v>30.7692307692308</v>
          </cell>
          <cell r="S340">
            <v>21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7.69230769230769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1.5</v>
          </cell>
          <cell r="AO340">
            <v>13</v>
          </cell>
          <cell r="AP340">
            <v>2</v>
          </cell>
          <cell r="AQ340">
            <v>54.9615384615385</v>
          </cell>
        </row>
        <row r="341">
          <cell r="B341">
            <v>1863</v>
          </cell>
          <cell r="C341" t="str">
            <v>កែវ សាមុត</v>
          </cell>
          <cell r="D341" t="str">
            <v>KEO SAMUT</v>
          </cell>
          <cell r="E341">
            <v>44614</v>
          </cell>
          <cell r="F341">
            <v>90537469</v>
          </cell>
          <cell r="G341">
            <v>30505</v>
          </cell>
          <cell r="H341" t="str">
            <v>F</v>
          </cell>
          <cell r="I341" t="str">
            <v>裁断</v>
          </cell>
          <cell r="J341">
            <v>0</v>
          </cell>
          <cell r="K341">
            <v>0</v>
          </cell>
          <cell r="L341">
            <v>200</v>
          </cell>
          <cell r="M341">
            <v>7.69230769230769</v>
          </cell>
          <cell r="N341">
            <v>4</v>
          </cell>
          <cell r="O341">
            <v>0</v>
          </cell>
          <cell r="P341">
            <v>4</v>
          </cell>
          <cell r="Q341">
            <v>26</v>
          </cell>
          <cell r="R341">
            <v>30.7692307692308</v>
          </cell>
          <cell r="S341">
            <v>21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7.69230769230769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1.5</v>
          </cell>
          <cell r="AO341">
            <v>13</v>
          </cell>
          <cell r="AP341">
            <v>2</v>
          </cell>
          <cell r="AQ341">
            <v>54.9615384615385</v>
          </cell>
        </row>
        <row r="342">
          <cell r="B342">
            <v>1870</v>
          </cell>
          <cell r="C342" t="str">
            <v>សូត លីស</v>
          </cell>
          <cell r="D342" t="str">
            <v>SOT LIS</v>
          </cell>
          <cell r="E342">
            <v>44615</v>
          </cell>
          <cell r="F342">
            <v>90949393</v>
          </cell>
          <cell r="G342">
            <v>37359</v>
          </cell>
          <cell r="H342" t="str">
            <v>F</v>
          </cell>
          <cell r="I342" t="str">
            <v>裁断</v>
          </cell>
          <cell r="J342">
            <v>0</v>
          </cell>
          <cell r="K342">
            <v>0</v>
          </cell>
          <cell r="L342">
            <v>200</v>
          </cell>
          <cell r="M342">
            <v>7.69230769230769</v>
          </cell>
          <cell r="N342">
            <v>4</v>
          </cell>
          <cell r="O342">
            <v>0</v>
          </cell>
          <cell r="P342">
            <v>4</v>
          </cell>
          <cell r="Q342">
            <v>26</v>
          </cell>
          <cell r="R342">
            <v>30.7692307692308</v>
          </cell>
          <cell r="S342">
            <v>21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7.69230769230769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1.5</v>
          </cell>
          <cell r="AO342">
            <v>13</v>
          </cell>
          <cell r="AP342">
            <v>2</v>
          </cell>
          <cell r="AQ342">
            <v>54.9615384615385</v>
          </cell>
        </row>
        <row r="343">
          <cell r="B343">
            <v>602</v>
          </cell>
          <cell r="C343" t="str">
            <v>ឃ្លោក ភិរោធិ</v>
          </cell>
          <cell r="D343" t="str">
            <v>KHLORK PHERORTH</v>
          </cell>
          <cell r="E343">
            <v>44167</v>
          </cell>
          <cell r="F343" t="str">
            <v>090880378</v>
          </cell>
          <cell r="G343">
            <v>33134</v>
          </cell>
          <cell r="H343" t="str">
            <v>M</v>
          </cell>
          <cell r="I343" t="str">
            <v>裁断</v>
          </cell>
          <cell r="J343">
            <v>0</v>
          </cell>
          <cell r="K343">
            <v>0</v>
          </cell>
          <cell r="L343">
            <v>200</v>
          </cell>
          <cell r="M343">
            <v>7.69230769230769</v>
          </cell>
          <cell r="N343">
            <v>2</v>
          </cell>
          <cell r="O343">
            <v>0</v>
          </cell>
          <cell r="P343">
            <v>2</v>
          </cell>
          <cell r="Q343">
            <v>26</v>
          </cell>
          <cell r="R343">
            <v>15.3846153846154</v>
          </cell>
          <cell r="S343">
            <v>21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7.69230769230769</v>
          </cell>
          <cell r="AE343">
            <v>0</v>
          </cell>
          <cell r="AF343">
            <v>0</v>
          </cell>
          <cell r="AG343">
            <v>2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0.7</v>
          </cell>
          <cell r="AO343">
            <v>13</v>
          </cell>
          <cell r="AP343">
            <v>1</v>
          </cell>
          <cell r="AQ343">
            <v>37.7769230769231</v>
          </cell>
        </row>
        <row r="344">
          <cell r="B344">
            <v>624</v>
          </cell>
          <cell r="C344" t="str">
            <v>ឆោម ស៊ីវេត</v>
          </cell>
          <cell r="D344" t="str">
            <v>CHHORM SIVET</v>
          </cell>
          <cell r="E344">
            <v>44173</v>
          </cell>
          <cell r="F344" t="str">
            <v>090920250</v>
          </cell>
          <cell r="G344">
            <v>33520</v>
          </cell>
          <cell r="H344" t="str">
            <v>M</v>
          </cell>
          <cell r="I344" t="str">
            <v>裁断</v>
          </cell>
          <cell r="J344">
            <v>0</v>
          </cell>
          <cell r="K344">
            <v>0</v>
          </cell>
          <cell r="L344">
            <v>200</v>
          </cell>
          <cell r="M344">
            <v>7.69230769230769</v>
          </cell>
          <cell r="N344">
            <v>7</v>
          </cell>
          <cell r="O344">
            <v>0</v>
          </cell>
          <cell r="P344">
            <v>7</v>
          </cell>
          <cell r="Q344">
            <v>26</v>
          </cell>
          <cell r="R344">
            <v>53.8461538461538</v>
          </cell>
          <cell r="S344">
            <v>17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2</v>
          </cell>
          <cell r="AD344">
            <v>15.3846153846154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2.6</v>
          </cell>
          <cell r="AO344">
            <v>13</v>
          </cell>
          <cell r="AP344">
            <v>3.5</v>
          </cell>
          <cell r="AQ344">
            <v>88.3307692307692</v>
          </cell>
        </row>
        <row r="345">
          <cell r="B345">
            <v>1984</v>
          </cell>
          <cell r="C345" t="str">
            <v>គង់ រីដា</v>
          </cell>
          <cell r="D345" t="str">
            <v>KONG RIDA</v>
          </cell>
          <cell r="E345">
            <v>44637</v>
          </cell>
          <cell r="F345">
            <v>90645588</v>
          </cell>
          <cell r="G345">
            <v>36274</v>
          </cell>
          <cell r="H345" t="str">
            <v>M</v>
          </cell>
          <cell r="I345" t="str">
            <v>裁断</v>
          </cell>
          <cell r="J345">
            <v>0</v>
          </cell>
          <cell r="K345">
            <v>0</v>
          </cell>
          <cell r="L345">
            <v>200</v>
          </cell>
          <cell r="M345">
            <v>7.69230769230769</v>
          </cell>
          <cell r="N345">
            <v>4</v>
          </cell>
          <cell r="O345">
            <v>0</v>
          </cell>
          <cell r="P345">
            <v>4</v>
          </cell>
          <cell r="Q345">
            <v>26</v>
          </cell>
          <cell r="R345">
            <v>30.7692307692308</v>
          </cell>
          <cell r="S345">
            <v>21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7.69230769230769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1.5</v>
          </cell>
          <cell r="AO345">
            <v>13</v>
          </cell>
          <cell r="AP345">
            <v>2</v>
          </cell>
          <cell r="AQ345">
            <v>54.9615384615385</v>
          </cell>
        </row>
        <row r="346">
          <cell r="B346">
            <v>1988</v>
          </cell>
          <cell r="C346" t="str">
            <v>នួន សាមិត្ដ</v>
          </cell>
          <cell r="D346" t="str">
            <v>NOUN SAMITH</v>
          </cell>
          <cell r="E346">
            <v>44638</v>
          </cell>
          <cell r="F346">
            <v>90634449</v>
          </cell>
          <cell r="G346">
            <v>30224</v>
          </cell>
          <cell r="H346" t="str">
            <v>F</v>
          </cell>
          <cell r="I346" t="str">
            <v>裁断</v>
          </cell>
          <cell r="J346">
            <v>0</v>
          </cell>
          <cell r="K346">
            <v>0</v>
          </cell>
          <cell r="L346">
            <v>200</v>
          </cell>
          <cell r="M346">
            <v>7.69230769230769</v>
          </cell>
          <cell r="N346">
            <v>4</v>
          </cell>
          <cell r="O346">
            <v>0</v>
          </cell>
          <cell r="P346">
            <v>4</v>
          </cell>
          <cell r="Q346">
            <v>26</v>
          </cell>
          <cell r="R346">
            <v>30.7692307692308</v>
          </cell>
          <cell r="S346">
            <v>21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7.69230769230769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1.5</v>
          </cell>
          <cell r="AO346">
            <v>13</v>
          </cell>
          <cell r="AP346">
            <v>2</v>
          </cell>
          <cell r="AQ346">
            <v>54.9615384615385</v>
          </cell>
        </row>
        <row r="347">
          <cell r="B347">
            <v>1997</v>
          </cell>
          <cell r="C347" t="str">
            <v>ប្រាជ សប្បាយ</v>
          </cell>
          <cell r="D347" t="str">
            <v>BRACH SABAY</v>
          </cell>
          <cell r="E347">
            <v>44639</v>
          </cell>
          <cell r="F347">
            <v>90661414</v>
          </cell>
          <cell r="G347">
            <v>31562</v>
          </cell>
          <cell r="H347" t="str">
            <v>F</v>
          </cell>
          <cell r="I347" t="str">
            <v>裁断</v>
          </cell>
          <cell r="J347">
            <v>0</v>
          </cell>
          <cell r="K347">
            <v>0</v>
          </cell>
          <cell r="L347">
            <v>200</v>
          </cell>
          <cell r="M347">
            <v>7.69230769230769</v>
          </cell>
          <cell r="N347">
            <v>4</v>
          </cell>
          <cell r="O347">
            <v>0</v>
          </cell>
          <cell r="P347">
            <v>4</v>
          </cell>
          <cell r="Q347">
            <v>26</v>
          </cell>
          <cell r="R347">
            <v>30.7692307692308</v>
          </cell>
          <cell r="S347">
            <v>21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7.69230769230769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1.5</v>
          </cell>
          <cell r="AO347">
            <v>13</v>
          </cell>
          <cell r="AP347">
            <v>2</v>
          </cell>
          <cell r="AQ347">
            <v>54.9615384615385</v>
          </cell>
        </row>
        <row r="348">
          <cell r="B348">
            <v>1499</v>
          </cell>
          <cell r="C348" t="str">
            <v>ប៉ែន រ៉ាវី</v>
          </cell>
          <cell r="D348" t="str">
            <v>PEN RAVY</v>
          </cell>
          <cell r="E348">
            <v>44564</v>
          </cell>
          <cell r="F348">
            <v>90639156</v>
          </cell>
          <cell r="G348">
            <v>32509</v>
          </cell>
          <cell r="H348" t="str">
            <v>M</v>
          </cell>
          <cell r="I348" t="str">
            <v>裁断</v>
          </cell>
          <cell r="J348">
            <v>0</v>
          </cell>
          <cell r="K348">
            <v>0</v>
          </cell>
          <cell r="L348">
            <v>200</v>
          </cell>
          <cell r="M348">
            <v>7.69230769230769</v>
          </cell>
          <cell r="N348">
            <v>7</v>
          </cell>
          <cell r="O348">
            <v>0</v>
          </cell>
          <cell r="P348">
            <v>7</v>
          </cell>
          <cell r="Q348">
            <v>26</v>
          </cell>
          <cell r="R348">
            <v>53.8461538461538</v>
          </cell>
          <cell r="S348">
            <v>17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2</v>
          </cell>
          <cell r="AD348">
            <v>15.3846153846154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2.6</v>
          </cell>
          <cell r="AO348">
            <v>13</v>
          </cell>
          <cell r="AP348">
            <v>3.5</v>
          </cell>
          <cell r="AQ348">
            <v>88.3307692307692</v>
          </cell>
        </row>
        <row r="349">
          <cell r="B349">
            <v>278</v>
          </cell>
          <cell r="C349" t="str">
            <v>គង់ សាម៉េត</v>
          </cell>
          <cell r="D349" t="str">
            <v>KONG SAMET</v>
          </cell>
          <cell r="E349">
            <v>44109</v>
          </cell>
          <cell r="F349" t="str">
            <v>090515305</v>
          </cell>
          <cell r="G349">
            <v>33646</v>
          </cell>
          <cell r="H349" t="str">
            <v>M</v>
          </cell>
          <cell r="I349" t="str">
            <v>裁断</v>
          </cell>
          <cell r="J349">
            <v>0</v>
          </cell>
          <cell r="K349">
            <v>3</v>
          </cell>
          <cell r="L349">
            <v>200</v>
          </cell>
          <cell r="M349">
            <v>7.69230769230769</v>
          </cell>
          <cell r="N349">
            <v>7</v>
          </cell>
          <cell r="O349">
            <v>0</v>
          </cell>
          <cell r="P349">
            <v>7</v>
          </cell>
          <cell r="Q349">
            <v>26</v>
          </cell>
          <cell r="R349">
            <v>53.8461538461538</v>
          </cell>
          <cell r="S349">
            <v>17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2</v>
          </cell>
          <cell r="AD349">
            <v>15.3846153846154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2.6</v>
          </cell>
          <cell r="AO349">
            <v>13</v>
          </cell>
          <cell r="AP349">
            <v>3.5</v>
          </cell>
          <cell r="AQ349">
            <v>88.3307692307692</v>
          </cell>
        </row>
        <row r="350">
          <cell r="B350">
            <v>1989</v>
          </cell>
          <cell r="C350" t="str">
            <v>ព្រាប ម៉ារ៉ាឌី</v>
          </cell>
          <cell r="D350" t="str">
            <v>PREAB MARADY</v>
          </cell>
          <cell r="E350">
            <v>44638</v>
          </cell>
          <cell r="F350">
            <v>90869185</v>
          </cell>
          <cell r="G350">
            <v>27334</v>
          </cell>
          <cell r="H350" t="str">
            <v>F</v>
          </cell>
          <cell r="I350" t="str">
            <v>裁断</v>
          </cell>
          <cell r="J350">
            <v>0</v>
          </cell>
          <cell r="K350">
            <v>0</v>
          </cell>
          <cell r="L350">
            <v>200</v>
          </cell>
          <cell r="M350">
            <v>7.69230769230769</v>
          </cell>
          <cell r="N350">
            <v>5</v>
          </cell>
          <cell r="O350">
            <v>0</v>
          </cell>
          <cell r="P350">
            <v>5</v>
          </cell>
          <cell r="Q350">
            <v>26</v>
          </cell>
          <cell r="R350">
            <v>38.4615384615385</v>
          </cell>
          <cell r="S350">
            <v>20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7.69230769230769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1.9</v>
          </cell>
          <cell r="AO350">
            <v>13</v>
          </cell>
          <cell r="AP350">
            <v>2.5</v>
          </cell>
          <cell r="AQ350">
            <v>63.5538461538461</v>
          </cell>
        </row>
        <row r="351">
          <cell r="B351">
            <v>1551</v>
          </cell>
          <cell r="C351" t="str">
            <v>សេក សុវណ្ណរ័ត្ន</v>
          </cell>
          <cell r="D351" t="str">
            <v>SEK SOVANNROTH</v>
          </cell>
          <cell r="E351">
            <v>44564</v>
          </cell>
          <cell r="F351">
            <v>90489514</v>
          </cell>
          <cell r="G351">
            <v>35158</v>
          </cell>
          <cell r="H351" t="str">
            <v>F</v>
          </cell>
          <cell r="I351" t="str">
            <v>裁断</v>
          </cell>
          <cell r="J351">
            <v>0</v>
          </cell>
          <cell r="K351">
            <v>0</v>
          </cell>
          <cell r="L351">
            <v>200</v>
          </cell>
          <cell r="M351">
            <v>7.69230769230769</v>
          </cell>
          <cell r="N351">
            <v>7</v>
          </cell>
          <cell r="O351">
            <v>0</v>
          </cell>
          <cell r="P351">
            <v>7</v>
          </cell>
          <cell r="Q351">
            <v>26</v>
          </cell>
          <cell r="R351">
            <v>53.8461538461538</v>
          </cell>
          <cell r="S351">
            <v>17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2</v>
          </cell>
          <cell r="AD351">
            <v>15.3846153846154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2.6</v>
          </cell>
          <cell r="AO351">
            <v>13</v>
          </cell>
          <cell r="AP351">
            <v>3.5</v>
          </cell>
          <cell r="AQ351">
            <v>88.3307692307692</v>
          </cell>
        </row>
        <row r="352">
          <cell r="B352">
            <v>2259</v>
          </cell>
          <cell r="C352" t="str">
            <v>រស ផ្កាយ</v>
          </cell>
          <cell r="D352" t="str">
            <v>RUS PHKAY</v>
          </cell>
          <cell r="E352">
            <v>44763</v>
          </cell>
          <cell r="F352" t="str">
            <v>090965842</v>
          </cell>
          <cell r="G352">
            <v>37391</v>
          </cell>
          <cell r="H352" t="str">
            <v>F</v>
          </cell>
          <cell r="I352" t="str">
            <v>裁断</v>
          </cell>
          <cell r="J352">
            <v>0</v>
          </cell>
          <cell r="K352">
            <v>0</v>
          </cell>
          <cell r="L352">
            <v>200</v>
          </cell>
          <cell r="M352">
            <v>7.69230769230769</v>
          </cell>
          <cell r="N352">
            <v>4.5</v>
          </cell>
          <cell r="O352">
            <v>0</v>
          </cell>
          <cell r="P352">
            <v>4.5</v>
          </cell>
          <cell r="Q352">
            <v>26</v>
          </cell>
          <cell r="R352">
            <v>34.6153846153846</v>
          </cell>
          <cell r="S352">
            <v>20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7.69230769230769</v>
          </cell>
          <cell r="AE352">
            <v>0</v>
          </cell>
          <cell r="AF352">
            <v>0</v>
          </cell>
          <cell r="AG352">
            <v>0.5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1.7</v>
          </cell>
          <cell r="AO352">
            <v>13</v>
          </cell>
          <cell r="AP352">
            <v>2.2</v>
          </cell>
          <cell r="AQ352">
            <v>59.2076923076923</v>
          </cell>
        </row>
        <row r="353">
          <cell r="B353" t="str">
            <v>合计：</v>
          </cell>
          <cell r="C353" t="str">
            <v>裁断</v>
          </cell>
          <cell r="D353">
            <v>35</v>
          </cell>
        </row>
        <row r="353">
          <cell r="I353" t="str">
            <v>裁断</v>
          </cell>
        </row>
        <row r="353">
          <cell r="L353">
            <v>7000</v>
          </cell>
          <cell r="M353">
            <v>269.230769230769</v>
          </cell>
          <cell r="N353">
            <v>199.5</v>
          </cell>
          <cell r="O353">
            <v>0</v>
          </cell>
          <cell r="P353">
            <v>199.5</v>
          </cell>
          <cell r="Q353">
            <v>910</v>
          </cell>
          <cell r="R353">
            <v>1534.61538461538</v>
          </cell>
          <cell r="S353">
            <v>663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43</v>
          </cell>
          <cell r="AD353">
            <v>330.769230769231</v>
          </cell>
          <cell r="AE353">
            <v>0</v>
          </cell>
          <cell r="AF353">
            <v>0</v>
          </cell>
          <cell r="AG353">
            <v>4.5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75.1</v>
          </cell>
          <cell r="AO353">
            <v>455</v>
          </cell>
          <cell r="AP353">
            <v>99.7</v>
          </cell>
          <cell r="AQ353">
            <v>2495.18461538462</v>
          </cell>
        </row>
        <row r="354">
          <cell r="B354">
            <v>1484</v>
          </cell>
          <cell r="C354" t="str">
            <v>ឈិន​ ចន្ថា</v>
          </cell>
          <cell r="D354" t="str">
            <v>CHHIN CHANTHA</v>
          </cell>
          <cell r="E354">
            <v>44555</v>
          </cell>
          <cell r="F354">
            <v>90537377</v>
          </cell>
          <cell r="G354">
            <v>30711</v>
          </cell>
          <cell r="H354" t="str">
            <v>M</v>
          </cell>
          <cell r="I354" t="str">
            <v>印刷</v>
          </cell>
          <cell r="J354">
            <v>0</v>
          </cell>
          <cell r="K354">
            <v>0</v>
          </cell>
          <cell r="L354">
            <v>200</v>
          </cell>
          <cell r="M354">
            <v>7.69230769230769</v>
          </cell>
          <cell r="N354">
            <v>2</v>
          </cell>
          <cell r="O354">
            <v>0</v>
          </cell>
          <cell r="P354">
            <v>2</v>
          </cell>
          <cell r="Q354">
            <v>26</v>
          </cell>
          <cell r="R354">
            <v>15.3846153846154</v>
          </cell>
          <cell r="S354">
            <v>23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7.69230769230769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0.7</v>
          </cell>
          <cell r="AO354">
            <v>13</v>
          </cell>
          <cell r="AP354">
            <v>1</v>
          </cell>
          <cell r="AQ354">
            <v>37.7769230769231</v>
          </cell>
        </row>
        <row r="355">
          <cell r="B355">
            <v>1466</v>
          </cell>
          <cell r="C355" t="str">
            <v>ហែម វុតធឿន</v>
          </cell>
          <cell r="D355" t="str">
            <v>HEM VUTHOEUN</v>
          </cell>
          <cell r="E355">
            <v>44551</v>
          </cell>
          <cell r="F355">
            <v>90513658</v>
          </cell>
          <cell r="G355">
            <v>35501</v>
          </cell>
          <cell r="H355" t="str">
            <v>M</v>
          </cell>
          <cell r="I355" t="str">
            <v>印刷</v>
          </cell>
          <cell r="J355">
            <v>0</v>
          </cell>
          <cell r="K355">
            <v>0</v>
          </cell>
          <cell r="L355">
            <v>200</v>
          </cell>
          <cell r="M355">
            <v>7.69230769230769</v>
          </cell>
          <cell r="N355">
            <v>2</v>
          </cell>
          <cell r="O355">
            <v>0</v>
          </cell>
          <cell r="P355">
            <v>2</v>
          </cell>
          <cell r="Q355">
            <v>26</v>
          </cell>
          <cell r="R355">
            <v>15.3846153846154</v>
          </cell>
          <cell r="S355">
            <v>23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7.69230769230769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0.7</v>
          </cell>
          <cell r="AO355">
            <v>13</v>
          </cell>
          <cell r="AP355">
            <v>1</v>
          </cell>
          <cell r="AQ355">
            <v>37.7769230769231</v>
          </cell>
        </row>
        <row r="356">
          <cell r="B356">
            <v>1502</v>
          </cell>
          <cell r="C356" t="str">
            <v>ខឿ សុទិត្យ</v>
          </cell>
          <cell r="D356" t="str">
            <v>KHOEUR SOTIT</v>
          </cell>
          <cell r="E356">
            <v>44564</v>
          </cell>
          <cell r="F356">
            <v>90883543</v>
          </cell>
          <cell r="G356">
            <v>36800</v>
          </cell>
          <cell r="H356" t="str">
            <v>M</v>
          </cell>
          <cell r="I356" t="str">
            <v>印刷</v>
          </cell>
          <cell r="J356">
            <v>0</v>
          </cell>
          <cell r="K356">
            <v>0</v>
          </cell>
          <cell r="L356">
            <v>200</v>
          </cell>
          <cell r="M356">
            <v>7.69230769230769</v>
          </cell>
          <cell r="N356">
            <v>2</v>
          </cell>
          <cell r="O356">
            <v>0</v>
          </cell>
          <cell r="P356">
            <v>2</v>
          </cell>
          <cell r="Q356">
            <v>26</v>
          </cell>
          <cell r="R356">
            <v>15.3846153846154</v>
          </cell>
          <cell r="S356">
            <v>23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7.69230769230769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0.7</v>
          </cell>
          <cell r="AO356">
            <v>13</v>
          </cell>
          <cell r="AP356">
            <v>1</v>
          </cell>
          <cell r="AQ356">
            <v>37.7769230769231</v>
          </cell>
        </row>
        <row r="357">
          <cell r="B357">
            <v>1718</v>
          </cell>
          <cell r="C357" t="str">
            <v>សន សុជាតិ</v>
          </cell>
          <cell r="D357" t="str">
            <v>SON SOCHEAT</v>
          </cell>
          <cell r="E357">
            <v>44587</v>
          </cell>
          <cell r="F357">
            <v>90959139</v>
          </cell>
          <cell r="G357">
            <v>37803</v>
          </cell>
          <cell r="H357" t="str">
            <v>F</v>
          </cell>
          <cell r="I357" t="str">
            <v>印刷</v>
          </cell>
          <cell r="J357">
            <v>0</v>
          </cell>
          <cell r="K357">
            <v>0</v>
          </cell>
          <cell r="L357">
            <v>200</v>
          </cell>
          <cell r="M357">
            <v>7.69230769230769</v>
          </cell>
          <cell r="N357">
            <v>2</v>
          </cell>
          <cell r="O357">
            <v>0</v>
          </cell>
          <cell r="P357">
            <v>2</v>
          </cell>
          <cell r="Q357">
            <v>26</v>
          </cell>
          <cell r="R357">
            <v>15.3846153846154</v>
          </cell>
          <cell r="S357">
            <v>23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7.69230769230769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0.7</v>
          </cell>
          <cell r="AO357">
            <v>13</v>
          </cell>
          <cell r="AP357">
            <v>1</v>
          </cell>
          <cell r="AQ357">
            <v>37.7769230769231</v>
          </cell>
        </row>
        <row r="358">
          <cell r="B358">
            <v>1885</v>
          </cell>
          <cell r="C358" t="str">
            <v>យឿន ភឿក</v>
          </cell>
          <cell r="D358" t="str">
            <v>YOEUEN PHOEURK</v>
          </cell>
          <cell r="E358">
            <v>44617</v>
          </cell>
          <cell r="F358">
            <v>90952181</v>
          </cell>
          <cell r="G358">
            <v>37366</v>
          </cell>
          <cell r="H358" t="str">
            <v>M</v>
          </cell>
          <cell r="I358" t="str">
            <v>印刷</v>
          </cell>
          <cell r="J358">
            <v>0</v>
          </cell>
          <cell r="K358">
            <v>0</v>
          </cell>
          <cell r="L358">
            <v>200</v>
          </cell>
          <cell r="M358">
            <v>7.69230769230769</v>
          </cell>
          <cell r="N358">
            <v>2</v>
          </cell>
          <cell r="O358">
            <v>0</v>
          </cell>
          <cell r="P358">
            <v>2</v>
          </cell>
          <cell r="Q358">
            <v>26</v>
          </cell>
          <cell r="R358">
            <v>15.3846153846154</v>
          </cell>
          <cell r="S358">
            <v>23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7.69230769230769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0.7</v>
          </cell>
          <cell r="AO358">
            <v>13</v>
          </cell>
          <cell r="AP358">
            <v>1</v>
          </cell>
          <cell r="AQ358">
            <v>37.7769230769231</v>
          </cell>
        </row>
        <row r="359">
          <cell r="B359">
            <v>1993</v>
          </cell>
          <cell r="C359" t="str">
            <v>ឈុន រដ្ឋា</v>
          </cell>
          <cell r="D359" t="str">
            <v>CHHUN ROTHA</v>
          </cell>
          <cell r="E359">
            <v>44639</v>
          </cell>
          <cell r="F359">
            <v>90557741</v>
          </cell>
          <cell r="G359">
            <v>30682</v>
          </cell>
          <cell r="H359" t="str">
            <v>F</v>
          </cell>
          <cell r="I359" t="str">
            <v>印刷</v>
          </cell>
          <cell r="J359">
            <v>0</v>
          </cell>
          <cell r="K359">
            <v>0</v>
          </cell>
          <cell r="L359">
            <v>200</v>
          </cell>
          <cell r="M359">
            <v>7.69230769230769</v>
          </cell>
          <cell r="N359">
            <v>2</v>
          </cell>
          <cell r="O359">
            <v>0</v>
          </cell>
          <cell r="P359">
            <v>2</v>
          </cell>
          <cell r="Q359">
            <v>26</v>
          </cell>
          <cell r="R359">
            <v>15.3846153846154</v>
          </cell>
          <cell r="S359">
            <v>23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7.69230769230769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0.7</v>
          </cell>
          <cell r="AO359">
            <v>13</v>
          </cell>
          <cell r="AP359">
            <v>1</v>
          </cell>
          <cell r="AQ359">
            <v>37.7769230769231</v>
          </cell>
        </row>
        <row r="360">
          <cell r="B360">
            <v>2206</v>
          </cell>
          <cell r="C360" t="str">
            <v>ញៀន ត្រា</v>
          </cell>
          <cell r="D360" t="str">
            <v>NHEAN TRA</v>
          </cell>
          <cell r="E360">
            <v>44741</v>
          </cell>
          <cell r="F360" t="str">
            <v>130114599（01）</v>
          </cell>
          <cell r="G360">
            <v>34010</v>
          </cell>
          <cell r="H360" t="str">
            <v>M</v>
          </cell>
          <cell r="I360" t="str">
            <v>印刷</v>
          </cell>
          <cell r="J360">
            <v>0</v>
          </cell>
          <cell r="K360">
            <v>0</v>
          </cell>
          <cell r="L360">
            <v>200</v>
          </cell>
          <cell r="M360">
            <v>7.69230769230769</v>
          </cell>
          <cell r="N360">
            <v>2</v>
          </cell>
          <cell r="O360">
            <v>0</v>
          </cell>
          <cell r="P360">
            <v>2</v>
          </cell>
          <cell r="Q360">
            <v>26</v>
          </cell>
          <cell r="R360">
            <v>15.3846153846154</v>
          </cell>
          <cell r="S360">
            <v>23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7.69230769230769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0.7</v>
          </cell>
          <cell r="AO360">
            <v>13</v>
          </cell>
          <cell r="AP360">
            <v>1</v>
          </cell>
          <cell r="AQ360">
            <v>37.7769230769231</v>
          </cell>
        </row>
        <row r="361">
          <cell r="B361">
            <v>2207</v>
          </cell>
          <cell r="C361" t="str">
            <v>មាស​​ សុក</v>
          </cell>
          <cell r="D361" t="str">
            <v>MEAS SOK</v>
          </cell>
          <cell r="E361">
            <v>44741</v>
          </cell>
          <cell r="F361" t="str">
            <v>090649341</v>
          </cell>
          <cell r="G361">
            <v>32239</v>
          </cell>
          <cell r="H361" t="str">
            <v>M</v>
          </cell>
          <cell r="I361" t="str">
            <v>印刷</v>
          </cell>
          <cell r="J361">
            <v>0</v>
          </cell>
          <cell r="K361">
            <v>0</v>
          </cell>
          <cell r="L361">
            <v>200</v>
          </cell>
          <cell r="M361">
            <v>7.69230769230769</v>
          </cell>
          <cell r="N361">
            <v>2</v>
          </cell>
          <cell r="O361">
            <v>0</v>
          </cell>
          <cell r="P361">
            <v>2</v>
          </cell>
          <cell r="Q361">
            <v>26</v>
          </cell>
          <cell r="R361">
            <v>15.3846153846154</v>
          </cell>
          <cell r="S361">
            <v>23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7.69230769230769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0.7</v>
          </cell>
          <cell r="AO361">
            <v>13</v>
          </cell>
          <cell r="AP361">
            <v>1</v>
          </cell>
          <cell r="AQ361">
            <v>37.7769230769231</v>
          </cell>
        </row>
        <row r="362">
          <cell r="B362">
            <v>2208</v>
          </cell>
          <cell r="C362" t="str">
            <v>ម៉ុន ស៊ីថា</v>
          </cell>
          <cell r="D362" t="str">
            <v>MUON SITHA</v>
          </cell>
          <cell r="E362">
            <v>44741</v>
          </cell>
          <cell r="F362" t="str">
            <v>090965278</v>
          </cell>
          <cell r="G362">
            <v>37874</v>
          </cell>
          <cell r="H362" t="str">
            <v>F</v>
          </cell>
          <cell r="I362" t="str">
            <v>印刷</v>
          </cell>
          <cell r="J362">
            <v>0</v>
          </cell>
          <cell r="K362">
            <v>0</v>
          </cell>
          <cell r="L362">
            <v>200</v>
          </cell>
          <cell r="M362">
            <v>7.69230769230769</v>
          </cell>
          <cell r="N362">
            <v>2</v>
          </cell>
          <cell r="O362">
            <v>0</v>
          </cell>
          <cell r="P362">
            <v>2</v>
          </cell>
          <cell r="Q362">
            <v>26</v>
          </cell>
          <cell r="R362">
            <v>15.3846153846154</v>
          </cell>
          <cell r="S362">
            <v>23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7.69230769230769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0.7</v>
          </cell>
          <cell r="AO362">
            <v>13</v>
          </cell>
          <cell r="AP362">
            <v>1</v>
          </cell>
          <cell r="AQ362">
            <v>37.7769230769231</v>
          </cell>
        </row>
        <row r="363">
          <cell r="B363" t="str">
            <v>合计：</v>
          </cell>
          <cell r="C363" t="str">
            <v>印刷</v>
          </cell>
          <cell r="D363">
            <v>9</v>
          </cell>
        </row>
        <row r="363">
          <cell r="I363" t="str">
            <v>印刷</v>
          </cell>
        </row>
        <row r="363">
          <cell r="L363">
            <v>1800</v>
          </cell>
          <cell r="M363">
            <v>69.2307692307692</v>
          </cell>
          <cell r="N363">
            <v>18</v>
          </cell>
          <cell r="O363">
            <v>0</v>
          </cell>
          <cell r="P363">
            <v>18</v>
          </cell>
          <cell r="Q363">
            <v>234</v>
          </cell>
          <cell r="R363">
            <v>138.461538461538</v>
          </cell>
          <cell r="S363">
            <v>207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9</v>
          </cell>
          <cell r="AD363">
            <v>69.2307692307692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6.3</v>
          </cell>
          <cell r="AO363">
            <v>117</v>
          </cell>
          <cell r="AP363">
            <v>9</v>
          </cell>
          <cell r="AQ363">
            <v>339.992307692308</v>
          </cell>
        </row>
        <row r="364">
          <cell r="B364">
            <v>433</v>
          </cell>
          <cell r="C364" t="str">
            <v>ស្រី រស្មី</v>
          </cell>
          <cell r="D364" t="str">
            <v>SREY REAKSMEY</v>
          </cell>
          <cell r="E364">
            <v>44123</v>
          </cell>
          <cell r="F364" t="str">
            <v>090711663</v>
          </cell>
          <cell r="G364">
            <v>33707</v>
          </cell>
          <cell r="H364" t="str">
            <v>F</v>
          </cell>
          <cell r="I364" t="str">
            <v>品管</v>
          </cell>
          <cell r="J364">
            <v>0</v>
          </cell>
          <cell r="K364">
            <v>0</v>
          </cell>
          <cell r="L364">
            <v>200</v>
          </cell>
          <cell r="M364">
            <v>7.69230769230769</v>
          </cell>
          <cell r="N364">
            <v>5</v>
          </cell>
          <cell r="O364">
            <v>0</v>
          </cell>
          <cell r="P364">
            <v>5</v>
          </cell>
          <cell r="Q364">
            <v>26</v>
          </cell>
          <cell r="R364">
            <v>38.4615384615385</v>
          </cell>
          <cell r="S364">
            <v>20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7.69230769230769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1.9</v>
          </cell>
          <cell r="AO364">
            <v>13</v>
          </cell>
          <cell r="AP364">
            <v>2.5</v>
          </cell>
          <cell r="AQ364">
            <v>63.5538461538461</v>
          </cell>
        </row>
        <row r="365">
          <cell r="B365">
            <v>702</v>
          </cell>
          <cell r="C365" t="str">
            <v>ឃន រក្សា</v>
          </cell>
          <cell r="D365" t="str">
            <v>KHORN REAKSA</v>
          </cell>
          <cell r="E365">
            <v>44214</v>
          </cell>
          <cell r="F365" t="str">
            <v>090875657</v>
          </cell>
          <cell r="G365">
            <v>36264</v>
          </cell>
          <cell r="H365" t="str">
            <v>F</v>
          </cell>
          <cell r="I365" t="str">
            <v>品管</v>
          </cell>
          <cell r="J365">
            <v>0</v>
          </cell>
          <cell r="K365">
            <v>0</v>
          </cell>
          <cell r="L365">
            <v>200</v>
          </cell>
          <cell r="M365">
            <v>7.69230769230769</v>
          </cell>
          <cell r="N365">
            <v>8</v>
          </cell>
          <cell r="O365">
            <v>0</v>
          </cell>
          <cell r="P365">
            <v>8</v>
          </cell>
          <cell r="Q365">
            <v>26</v>
          </cell>
          <cell r="R365">
            <v>61.5384615384615</v>
          </cell>
          <cell r="S365">
            <v>17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7.69230769230769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3</v>
          </cell>
          <cell r="AO365">
            <v>13</v>
          </cell>
          <cell r="AP365">
            <v>4</v>
          </cell>
          <cell r="AQ365">
            <v>89.2307692307692</v>
          </cell>
        </row>
        <row r="366">
          <cell r="B366">
            <v>703</v>
          </cell>
          <cell r="C366" t="str">
            <v>ប៉ែន ស្រីសយ</v>
          </cell>
          <cell r="D366" t="str">
            <v>PEN SREYSAY</v>
          </cell>
          <cell r="E366">
            <v>44214</v>
          </cell>
          <cell r="F366" t="str">
            <v>090878286</v>
          </cell>
          <cell r="G366">
            <v>36263</v>
          </cell>
          <cell r="H366" t="str">
            <v>F</v>
          </cell>
          <cell r="I366" t="str">
            <v>品管</v>
          </cell>
          <cell r="J366">
            <v>0</v>
          </cell>
          <cell r="K366">
            <v>0</v>
          </cell>
          <cell r="L366">
            <v>200</v>
          </cell>
          <cell r="M366">
            <v>7.69230769230769</v>
          </cell>
          <cell r="N366">
            <v>5</v>
          </cell>
          <cell r="O366">
            <v>0</v>
          </cell>
          <cell r="P366">
            <v>5</v>
          </cell>
          <cell r="Q366">
            <v>26</v>
          </cell>
          <cell r="R366">
            <v>38.4615384615385</v>
          </cell>
          <cell r="S366">
            <v>20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7.69230769230769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1.9</v>
          </cell>
          <cell r="AO366">
            <v>13</v>
          </cell>
          <cell r="AP366">
            <v>2.5</v>
          </cell>
          <cell r="AQ366">
            <v>63.5538461538461</v>
          </cell>
        </row>
        <row r="367">
          <cell r="B367">
            <v>726</v>
          </cell>
          <cell r="C367" t="str">
            <v>ព្រុំ លក្ខិណា</v>
          </cell>
          <cell r="D367" t="str">
            <v>PRUM LEAKHNA</v>
          </cell>
          <cell r="E367">
            <v>44215</v>
          </cell>
          <cell r="F367" t="str">
            <v>090934028</v>
          </cell>
          <cell r="G367">
            <v>37171</v>
          </cell>
          <cell r="H367" t="str">
            <v>F</v>
          </cell>
          <cell r="I367" t="str">
            <v>品管</v>
          </cell>
          <cell r="J367">
            <v>0</v>
          </cell>
          <cell r="K367">
            <v>0</v>
          </cell>
          <cell r="L367">
            <v>200</v>
          </cell>
          <cell r="M367">
            <v>7.69230769230769</v>
          </cell>
          <cell r="N367">
            <v>7</v>
          </cell>
          <cell r="O367">
            <v>0</v>
          </cell>
          <cell r="P367">
            <v>7</v>
          </cell>
          <cell r="Q367">
            <v>26</v>
          </cell>
          <cell r="R367">
            <v>53.8461538461538</v>
          </cell>
          <cell r="S367">
            <v>17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2</v>
          </cell>
          <cell r="AD367">
            <v>15.3846153846154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2.6</v>
          </cell>
          <cell r="AO367">
            <v>13</v>
          </cell>
          <cell r="AP367">
            <v>3.5</v>
          </cell>
          <cell r="AQ367">
            <v>88.3307692307692</v>
          </cell>
        </row>
        <row r="368">
          <cell r="B368">
            <v>1163</v>
          </cell>
          <cell r="C368" t="str">
            <v>យ៉ាន់ ស្រីពៅ</v>
          </cell>
          <cell r="D368" t="str">
            <v>YAN SREYPOV</v>
          </cell>
          <cell r="E368">
            <v>44424</v>
          </cell>
          <cell r="F368" t="str">
            <v>090891196</v>
          </cell>
          <cell r="G368">
            <v>37852</v>
          </cell>
          <cell r="H368" t="str">
            <v>F</v>
          </cell>
          <cell r="I368" t="str">
            <v>品管</v>
          </cell>
          <cell r="J368">
            <v>0</v>
          </cell>
          <cell r="K368">
            <v>0</v>
          </cell>
          <cell r="L368">
            <v>200</v>
          </cell>
          <cell r="M368">
            <v>7.69230769230769</v>
          </cell>
          <cell r="N368">
            <v>5</v>
          </cell>
          <cell r="O368">
            <v>0</v>
          </cell>
          <cell r="P368">
            <v>5</v>
          </cell>
          <cell r="Q368">
            <v>26</v>
          </cell>
          <cell r="R368">
            <v>38.4615384615385</v>
          </cell>
          <cell r="S368">
            <v>20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7.69230769230769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1.9</v>
          </cell>
          <cell r="AO368">
            <v>13</v>
          </cell>
          <cell r="AP368">
            <v>2.5</v>
          </cell>
          <cell r="AQ368">
            <v>63.5538461538461</v>
          </cell>
        </row>
        <row r="369">
          <cell r="B369">
            <v>1164</v>
          </cell>
          <cell r="C369" t="str">
            <v>សោម បូរឿន</v>
          </cell>
          <cell r="D369" t="str">
            <v>SOM BOROEUN</v>
          </cell>
          <cell r="E369">
            <v>44425</v>
          </cell>
          <cell r="F369" t="str">
            <v>090861749</v>
          </cell>
          <cell r="G369">
            <v>32278</v>
          </cell>
          <cell r="H369" t="str">
            <v>F</v>
          </cell>
          <cell r="I369" t="str">
            <v>品管</v>
          </cell>
          <cell r="J369">
            <v>0</v>
          </cell>
          <cell r="K369">
            <v>0</v>
          </cell>
          <cell r="L369">
            <v>200</v>
          </cell>
          <cell r="M369">
            <v>7.69230769230769</v>
          </cell>
          <cell r="N369">
            <v>5</v>
          </cell>
          <cell r="O369">
            <v>0</v>
          </cell>
          <cell r="P369">
            <v>5</v>
          </cell>
          <cell r="Q369">
            <v>26</v>
          </cell>
          <cell r="R369">
            <v>38.4615384615385</v>
          </cell>
          <cell r="S369">
            <v>20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7.69230769230769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1.9</v>
          </cell>
          <cell r="AO369">
            <v>13</v>
          </cell>
          <cell r="AP369">
            <v>2.5</v>
          </cell>
          <cell r="AQ369">
            <v>63.5538461538461</v>
          </cell>
        </row>
        <row r="370">
          <cell r="B370">
            <v>1211</v>
          </cell>
          <cell r="C370" t="str">
            <v>កែវ សុខហេង</v>
          </cell>
          <cell r="D370" t="str">
            <v>KEO SOKHENG</v>
          </cell>
          <cell r="E370">
            <v>44455</v>
          </cell>
          <cell r="F370" t="str">
            <v>090946550</v>
          </cell>
          <cell r="G370">
            <v>36586</v>
          </cell>
          <cell r="H370" t="str">
            <v>F</v>
          </cell>
          <cell r="I370" t="str">
            <v>品管</v>
          </cell>
          <cell r="J370">
            <v>0</v>
          </cell>
          <cell r="K370">
            <v>0</v>
          </cell>
          <cell r="L370">
            <v>200</v>
          </cell>
          <cell r="M370">
            <v>7.69230769230769</v>
          </cell>
          <cell r="N370">
            <v>12</v>
          </cell>
          <cell r="O370">
            <v>0</v>
          </cell>
          <cell r="P370">
            <v>12</v>
          </cell>
          <cell r="Q370">
            <v>26</v>
          </cell>
          <cell r="R370">
            <v>92.3076923076923</v>
          </cell>
          <cell r="S370">
            <v>13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7.69230769230769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4.6</v>
          </cell>
          <cell r="AO370">
            <v>13</v>
          </cell>
          <cell r="AP370">
            <v>6</v>
          </cell>
          <cell r="AQ370">
            <v>123.6</v>
          </cell>
        </row>
        <row r="371">
          <cell r="B371">
            <v>1227</v>
          </cell>
          <cell r="C371" t="str">
            <v>ផាត់ ស៊ីណាត</v>
          </cell>
          <cell r="D371" t="str">
            <v>PHATH SINAT</v>
          </cell>
          <cell r="E371">
            <v>44480</v>
          </cell>
          <cell r="F371" t="str">
            <v>090618828</v>
          </cell>
          <cell r="G371">
            <v>35932</v>
          </cell>
          <cell r="H371" t="str">
            <v>F</v>
          </cell>
          <cell r="I371" t="str">
            <v>品管</v>
          </cell>
          <cell r="J371">
            <v>0</v>
          </cell>
          <cell r="K371">
            <v>0</v>
          </cell>
          <cell r="L371">
            <v>200</v>
          </cell>
          <cell r="M371">
            <v>7.69230769230769</v>
          </cell>
          <cell r="N371">
            <v>5</v>
          </cell>
          <cell r="O371">
            <v>0</v>
          </cell>
          <cell r="P371">
            <v>5</v>
          </cell>
          <cell r="Q371">
            <v>26</v>
          </cell>
          <cell r="R371">
            <v>38.4615384615385</v>
          </cell>
          <cell r="S371">
            <v>20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7.69230769230769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1.9</v>
          </cell>
          <cell r="AO371">
            <v>13</v>
          </cell>
          <cell r="AP371">
            <v>2.5</v>
          </cell>
          <cell r="AQ371">
            <v>63.5538461538461</v>
          </cell>
        </row>
        <row r="372">
          <cell r="B372">
            <v>1396</v>
          </cell>
          <cell r="C372" t="str">
            <v>ហន ភក្ដី</v>
          </cell>
          <cell r="D372" t="str">
            <v>HORN PHEAKDEY</v>
          </cell>
          <cell r="E372">
            <v>44531</v>
          </cell>
          <cell r="F372">
            <v>90950063</v>
          </cell>
          <cell r="G372">
            <v>37730</v>
          </cell>
          <cell r="H372" t="str">
            <v>F</v>
          </cell>
          <cell r="I372" t="str">
            <v>品管</v>
          </cell>
          <cell r="J372">
            <v>1</v>
          </cell>
          <cell r="K372">
            <v>1</v>
          </cell>
          <cell r="L372">
            <v>200</v>
          </cell>
          <cell r="M372">
            <v>7.69230769230769</v>
          </cell>
          <cell r="N372">
            <v>23</v>
          </cell>
          <cell r="O372">
            <v>0</v>
          </cell>
          <cell r="P372">
            <v>23</v>
          </cell>
          <cell r="Q372">
            <v>26</v>
          </cell>
          <cell r="R372">
            <v>176.923076923077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1</v>
          </cell>
          <cell r="AA372">
            <v>0</v>
          </cell>
          <cell r="AB372">
            <v>0</v>
          </cell>
          <cell r="AC372">
            <v>2</v>
          </cell>
          <cell r="AD372">
            <v>15.3846153846154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8.8</v>
          </cell>
          <cell r="AO372">
            <v>13</v>
          </cell>
          <cell r="AP372">
            <v>11.5</v>
          </cell>
          <cell r="AQ372">
            <v>225.607692307692</v>
          </cell>
        </row>
        <row r="373">
          <cell r="B373">
            <v>1586</v>
          </cell>
          <cell r="C373" t="str">
            <v>ខាត់ ស្រីណា</v>
          </cell>
          <cell r="D373" t="str">
            <v>KHATH SREYNA</v>
          </cell>
          <cell r="E373">
            <v>44573</v>
          </cell>
          <cell r="F373">
            <v>90876055</v>
          </cell>
          <cell r="G373">
            <v>36516</v>
          </cell>
          <cell r="H373" t="str">
            <v>F</v>
          </cell>
          <cell r="I373" t="str">
            <v>品管</v>
          </cell>
          <cell r="J373">
            <v>0</v>
          </cell>
          <cell r="K373">
            <v>0</v>
          </cell>
          <cell r="L373">
            <v>200</v>
          </cell>
          <cell r="M373">
            <v>7.69230769230769</v>
          </cell>
          <cell r="N373">
            <v>2</v>
          </cell>
          <cell r="O373">
            <v>0</v>
          </cell>
          <cell r="P373">
            <v>2</v>
          </cell>
          <cell r="Q373">
            <v>26</v>
          </cell>
          <cell r="R373">
            <v>15.3846153846154</v>
          </cell>
          <cell r="S373">
            <v>20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7.69230769230769</v>
          </cell>
          <cell r="AE373">
            <v>0</v>
          </cell>
          <cell r="AF373">
            <v>0</v>
          </cell>
          <cell r="AG373">
            <v>3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0.7</v>
          </cell>
          <cell r="AO373">
            <v>13</v>
          </cell>
          <cell r="AP373">
            <v>1</v>
          </cell>
          <cell r="AQ373">
            <v>37.7769230769231</v>
          </cell>
        </row>
        <row r="374">
          <cell r="B374">
            <v>1720</v>
          </cell>
          <cell r="C374" t="str">
            <v>ឆឹប ស៊ីណេត</v>
          </cell>
          <cell r="D374" t="str">
            <v>CHHEB SINET</v>
          </cell>
          <cell r="E374">
            <v>44587</v>
          </cell>
          <cell r="F374">
            <v>90890911</v>
          </cell>
          <cell r="G374">
            <v>36644</v>
          </cell>
          <cell r="H374" t="str">
            <v>F</v>
          </cell>
          <cell r="I374" t="str">
            <v>品管</v>
          </cell>
          <cell r="J374">
            <v>0</v>
          </cell>
          <cell r="K374">
            <v>0</v>
          </cell>
          <cell r="L374">
            <v>200</v>
          </cell>
          <cell r="M374">
            <v>7.69230769230769</v>
          </cell>
          <cell r="N374">
            <v>23</v>
          </cell>
          <cell r="O374">
            <v>0</v>
          </cell>
          <cell r="P374">
            <v>23</v>
          </cell>
          <cell r="Q374">
            <v>26</v>
          </cell>
          <cell r="R374">
            <v>176.923076923077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1</v>
          </cell>
          <cell r="AA374">
            <v>0</v>
          </cell>
          <cell r="AB374">
            <v>0</v>
          </cell>
          <cell r="AC374">
            <v>1</v>
          </cell>
          <cell r="AD374">
            <v>7.69230769230769</v>
          </cell>
          <cell r="AE374">
            <v>0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8.8</v>
          </cell>
          <cell r="AO374">
            <v>13</v>
          </cell>
          <cell r="AP374">
            <v>11.5</v>
          </cell>
          <cell r="AQ374">
            <v>217.915384615385</v>
          </cell>
        </row>
        <row r="375">
          <cell r="B375">
            <v>1730</v>
          </cell>
          <cell r="C375" t="str">
            <v>សន សុខា</v>
          </cell>
          <cell r="D375" t="str">
            <v>SORN SOKHA</v>
          </cell>
          <cell r="E375">
            <v>44588</v>
          </cell>
          <cell r="F375">
            <v>90943401</v>
          </cell>
          <cell r="G375">
            <v>37381</v>
          </cell>
          <cell r="H375" t="str">
            <v>F</v>
          </cell>
          <cell r="I375" t="str">
            <v>品管</v>
          </cell>
          <cell r="J375">
            <v>0</v>
          </cell>
          <cell r="K375">
            <v>0</v>
          </cell>
          <cell r="L375">
            <v>200</v>
          </cell>
          <cell r="M375">
            <v>7.69230769230769</v>
          </cell>
          <cell r="N375">
            <v>4</v>
          </cell>
          <cell r="O375">
            <v>0</v>
          </cell>
          <cell r="P375">
            <v>4</v>
          </cell>
          <cell r="Q375">
            <v>26</v>
          </cell>
          <cell r="R375">
            <v>30.7692307692308</v>
          </cell>
          <cell r="S375">
            <v>20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1</v>
          </cell>
          <cell r="AA375">
            <v>0</v>
          </cell>
          <cell r="AB375">
            <v>0</v>
          </cell>
          <cell r="AC375">
            <v>1</v>
          </cell>
          <cell r="AD375">
            <v>7.69230769230769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1.5</v>
          </cell>
          <cell r="AO375">
            <v>13</v>
          </cell>
          <cell r="AP375">
            <v>2</v>
          </cell>
          <cell r="AQ375">
            <v>54.9615384615385</v>
          </cell>
        </row>
        <row r="376">
          <cell r="B376">
            <v>1785</v>
          </cell>
          <cell r="C376" t="str">
            <v>ស៊ុន​ ស្រីពៅ</v>
          </cell>
          <cell r="D376" t="str">
            <v>SUN SREYPOV</v>
          </cell>
          <cell r="E376">
            <v>44596</v>
          </cell>
          <cell r="F376">
            <v>90648964</v>
          </cell>
          <cell r="G376">
            <v>34098</v>
          </cell>
          <cell r="H376" t="str">
            <v>F</v>
          </cell>
          <cell r="I376" t="str">
            <v>品管</v>
          </cell>
          <cell r="J376">
            <v>0</v>
          </cell>
          <cell r="K376">
            <v>0</v>
          </cell>
          <cell r="L376">
            <v>200</v>
          </cell>
          <cell r="M376">
            <v>7.69230769230769</v>
          </cell>
          <cell r="N376">
            <v>6.5</v>
          </cell>
          <cell r="O376">
            <v>0</v>
          </cell>
          <cell r="P376">
            <v>6.5</v>
          </cell>
          <cell r="Q376">
            <v>26</v>
          </cell>
          <cell r="R376">
            <v>50</v>
          </cell>
          <cell r="S376">
            <v>17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0.5</v>
          </cell>
          <cell r="AB376">
            <v>3.84615384615384</v>
          </cell>
          <cell r="AC376">
            <v>1</v>
          </cell>
          <cell r="AD376">
            <v>7.69230769230769</v>
          </cell>
          <cell r="AE376">
            <v>0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2.5</v>
          </cell>
          <cell r="AO376">
            <v>13</v>
          </cell>
          <cell r="AP376">
            <v>3.2</v>
          </cell>
          <cell r="AQ376">
            <v>80.2384615384615</v>
          </cell>
        </row>
        <row r="377">
          <cell r="B377">
            <v>1827</v>
          </cell>
          <cell r="C377" t="str">
            <v>មូល លីណា</v>
          </cell>
          <cell r="D377" t="str">
            <v>MOL LYNA</v>
          </cell>
          <cell r="E377">
            <v>44603</v>
          </cell>
          <cell r="F377">
            <v>90959621</v>
          </cell>
          <cell r="G377">
            <v>37885</v>
          </cell>
          <cell r="H377" t="str">
            <v>M</v>
          </cell>
          <cell r="I377" t="str">
            <v>品管</v>
          </cell>
          <cell r="J377">
            <v>0</v>
          </cell>
          <cell r="K377">
            <v>0</v>
          </cell>
          <cell r="L377">
            <v>200</v>
          </cell>
          <cell r="M377">
            <v>7.69230769230769</v>
          </cell>
          <cell r="N377">
            <v>8</v>
          </cell>
          <cell r="O377">
            <v>0</v>
          </cell>
          <cell r="P377">
            <v>8</v>
          </cell>
          <cell r="Q377">
            <v>26</v>
          </cell>
          <cell r="R377">
            <v>61.5384615384615</v>
          </cell>
          <cell r="S377">
            <v>17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7.69230769230769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3</v>
          </cell>
          <cell r="AO377">
            <v>13</v>
          </cell>
          <cell r="AP377">
            <v>4</v>
          </cell>
          <cell r="AQ377">
            <v>89.2307692307692</v>
          </cell>
        </row>
        <row r="378">
          <cell r="B378">
            <v>2000</v>
          </cell>
          <cell r="C378" t="str">
            <v>កុយ ស្រីពៅ</v>
          </cell>
          <cell r="D378" t="str">
            <v>KOY SREYPEOU</v>
          </cell>
          <cell r="E378">
            <v>44642</v>
          </cell>
          <cell r="F378">
            <v>90903785</v>
          </cell>
          <cell r="G378">
            <v>36840</v>
          </cell>
          <cell r="H378" t="str">
            <v>F</v>
          </cell>
          <cell r="I378" t="str">
            <v>品管</v>
          </cell>
          <cell r="J378">
            <v>0</v>
          </cell>
          <cell r="K378">
            <v>0</v>
          </cell>
          <cell r="L378">
            <v>200</v>
          </cell>
          <cell r="M378">
            <v>7.69230769230769</v>
          </cell>
          <cell r="N378">
            <v>13</v>
          </cell>
          <cell r="O378">
            <v>0</v>
          </cell>
          <cell r="P378">
            <v>13</v>
          </cell>
          <cell r="Q378">
            <v>26</v>
          </cell>
          <cell r="R378">
            <v>100</v>
          </cell>
          <cell r="S378">
            <v>10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</v>
          </cell>
          <cell r="AA378">
            <v>0</v>
          </cell>
          <cell r="AB378">
            <v>0</v>
          </cell>
          <cell r="AC378">
            <v>1</v>
          </cell>
          <cell r="AD378">
            <v>7.69230769230769</v>
          </cell>
          <cell r="AE378">
            <v>1</v>
          </cell>
          <cell r="AF378">
            <v>7.69230769230769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</v>
          </cell>
          <cell r="AO378">
            <v>13</v>
          </cell>
          <cell r="AP378">
            <v>6.5</v>
          </cell>
          <cell r="AQ378">
            <v>139.884615384615</v>
          </cell>
        </row>
        <row r="379">
          <cell r="B379">
            <v>2241</v>
          </cell>
          <cell r="C379" t="str">
            <v>ភាគ សុផា</v>
          </cell>
          <cell r="D379" t="str">
            <v>PHEAK SOPHA</v>
          </cell>
          <cell r="E379">
            <v>44747</v>
          </cell>
          <cell r="F379" t="str">
            <v>090619225</v>
          </cell>
          <cell r="G379">
            <v>35252</v>
          </cell>
          <cell r="H379" t="str">
            <v>F</v>
          </cell>
          <cell r="I379" t="str">
            <v>品管</v>
          </cell>
          <cell r="J379">
            <v>0</v>
          </cell>
          <cell r="K379">
            <v>0</v>
          </cell>
          <cell r="L379">
            <v>200</v>
          </cell>
          <cell r="M379">
            <v>7.69230769230769</v>
          </cell>
          <cell r="N379">
            <v>14</v>
          </cell>
          <cell r="O379">
            <v>0</v>
          </cell>
          <cell r="P379">
            <v>14</v>
          </cell>
          <cell r="Q379">
            <v>26</v>
          </cell>
          <cell r="R379">
            <v>107.692307692308</v>
          </cell>
          <cell r="S379">
            <v>10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7.69230769230769</v>
          </cell>
          <cell r="AE379">
            <v>1</v>
          </cell>
          <cell r="AF379">
            <v>7.69230769230769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5.3</v>
          </cell>
          <cell r="AO379">
            <v>13</v>
          </cell>
          <cell r="AP379">
            <v>7</v>
          </cell>
          <cell r="AQ379">
            <v>148.376923076923</v>
          </cell>
        </row>
        <row r="380">
          <cell r="B380" t="str">
            <v>合计：</v>
          </cell>
          <cell r="C380" t="str">
            <v>品管</v>
          </cell>
          <cell r="D380">
            <v>16</v>
          </cell>
        </row>
        <row r="380">
          <cell r="I380" t="str">
            <v>品管</v>
          </cell>
        </row>
        <row r="380">
          <cell r="L380">
            <v>3200</v>
          </cell>
          <cell r="M380">
            <v>123.076923076923</v>
          </cell>
          <cell r="N380">
            <v>145.5</v>
          </cell>
          <cell r="O380">
            <v>0</v>
          </cell>
          <cell r="P380">
            <v>145.5</v>
          </cell>
          <cell r="Q380">
            <v>416</v>
          </cell>
          <cell r="R380">
            <v>1119.23076923077</v>
          </cell>
          <cell r="S380">
            <v>241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4</v>
          </cell>
          <cell r="AA380">
            <v>0.5</v>
          </cell>
          <cell r="AB380">
            <v>3.84615384615384</v>
          </cell>
          <cell r="AC380">
            <v>18</v>
          </cell>
          <cell r="AD380">
            <v>138.461538461538</v>
          </cell>
          <cell r="AE380">
            <v>2</v>
          </cell>
          <cell r="AF380">
            <v>15.3846153846154</v>
          </cell>
          <cell r="AG380">
            <v>5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55.3</v>
          </cell>
          <cell r="AO380">
            <v>208</v>
          </cell>
          <cell r="AP380">
            <v>72.7</v>
          </cell>
          <cell r="AQ380">
            <v>1612.92307692308</v>
          </cell>
        </row>
        <row r="381">
          <cell r="B381">
            <v>542</v>
          </cell>
          <cell r="C381" t="str">
            <v>ខៅ ស្រីនាង</v>
          </cell>
          <cell r="D381" t="str">
            <v>KHAO SREYNEANG</v>
          </cell>
          <cell r="E381">
            <v>44138</v>
          </cell>
          <cell r="F381" t="str">
            <v>090883381</v>
          </cell>
          <cell r="G381">
            <v>36650</v>
          </cell>
          <cell r="H381" t="str">
            <v>F</v>
          </cell>
          <cell r="I381" t="str">
            <v>材料仓</v>
          </cell>
          <cell r="J381">
            <v>0</v>
          </cell>
          <cell r="K381">
            <v>0</v>
          </cell>
          <cell r="L381">
            <v>200</v>
          </cell>
          <cell r="M381">
            <v>7.69230769230769</v>
          </cell>
          <cell r="N381">
            <v>25</v>
          </cell>
          <cell r="O381">
            <v>0</v>
          </cell>
          <cell r="P381">
            <v>25</v>
          </cell>
          <cell r="Q381">
            <v>26</v>
          </cell>
          <cell r="R381">
            <v>192.307692307692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7.69230769230769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9.6</v>
          </cell>
          <cell r="AO381">
            <v>13</v>
          </cell>
          <cell r="AP381">
            <v>12.5</v>
          </cell>
          <cell r="AQ381">
            <v>235.1</v>
          </cell>
        </row>
        <row r="382">
          <cell r="B382">
            <v>1572</v>
          </cell>
          <cell r="C382" t="str">
            <v>សនស៊ុន ពិសិដ្ឋ</v>
          </cell>
          <cell r="D382" t="str">
            <v>SORNSUN PISETH</v>
          </cell>
          <cell r="E382">
            <v>44567</v>
          </cell>
          <cell r="F382">
            <v>90957133</v>
          </cell>
          <cell r="G382">
            <v>37638</v>
          </cell>
          <cell r="H382" t="str">
            <v>M</v>
          </cell>
          <cell r="I382" t="str">
            <v>材料仓</v>
          </cell>
          <cell r="J382">
            <v>0</v>
          </cell>
          <cell r="K382">
            <v>0</v>
          </cell>
          <cell r="L382">
            <v>200</v>
          </cell>
          <cell r="M382">
            <v>7.69230769230769</v>
          </cell>
          <cell r="N382">
            <v>7.5</v>
          </cell>
          <cell r="O382">
            <v>0</v>
          </cell>
          <cell r="P382">
            <v>7.5</v>
          </cell>
          <cell r="Q382">
            <v>26</v>
          </cell>
          <cell r="R382">
            <v>57.6923076923077</v>
          </cell>
          <cell r="S382">
            <v>17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1.5</v>
          </cell>
          <cell r="AD382">
            <v>11.5384615384615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2.8</v>
          </cell>
          <cell r="AO382">
            <v>13</v>
          </cell>
          <cell r="AP382">
            <v>3.7</v>
          </cell>
          <cell r="AQ382">
            <v>88.7307692307692</v>
          </cell>
        </row>
        <row r="383">
          <cell r="B383">
            <v>919</v>
          </cell>
          <cell r="C383" t="str">
            <v>ស្រី ក្រាំងយ៉ូវ</v>
          </cell>
          <cell r="D383" t="str">
            <v>SREY KRANGYOUV</v>
          </cell>
          <cell r="E383">
            <v>44326</v>
          </cell>
          <cell r="F383" t="str">
            <v>090488476</v>
          </cell>
          <cell r="G383">
            <v>34366</v>
          </cell>
          <cell r="H383" t="str">
            <v>F</v>
          </cell>
          <cell r="I383" t="str">
            <v>面仓</v>
          </cell>
          <cell r="J383">
            <v>0</v>
          </cell>
          <cell r="K383">
            <v>0</v>
          </cell>
          <cell r="L383">
            <v>200</v>
          </cell>
          <cell r="M383">
            <v>7.69230769230769</v>
          </cell>
          <cell r="N383">
            <v>24.5</v>
          </cell>
          <cell r="O383">
            <v>0</v>
          </cell>
          <cell r="P383">
            <v>24.5</v>
          </cell>
          <cell r="Q383">
            <v>26</v>
          </cell>
          <cell r="R383">
            <v>188.461538461538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0.5</v>
          </cell>
          <cell r="AA383">
            <v>0</v>
          </cell>
          <cell r="AB383">
            <v>0</v>
          </cell>
          <cell r="AC383">
            <v>1</v>
          </cell>
          <cell r="AD383">
            <v>7.69230769230769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9.4</v>
          </cell>
          <cell r="AO383">
            <v>13</v>
          </cell>
          <cell r="AP383">
            <v>12.2</v>
          </cell>
          <cell r="AQ383">
            <v>230.753846153846</v>
          </cell>
        </row>
        <row r="384">
          <cell r="B384">
            <v>1873</v>
          </cell>
          <cell r="C384" t="str">
            <v>តាំង គឹមរង់</v>
          </cell>
          <cell r="D384" t="str">
            <v>TANG KOEMRANG</v>
          </cell>
          <cell r="E384">
            <v>44616</v>
          </cell>
          <cell r="F384">
            <v>90928796</v>
          </cell>
          <cell r="G384">
            <v>32473</v>
          </cell>
          <cell r="H384" t="str">
            <v>F</v>
          </cell>
          <cell r="I384" t="str">
            <v>面仓</v>
          </cell>
          <cell r="J384">
            <v>0</v>
          </cell>
          <cell r="K384">
            <v>0</v>
          </cell>
          <cell r="L384">
            <v>200</v>
          </cell>
          <cell r="M384">
            <v>7.69230769230769</v>
          </cell>
          <cell r="N384">
            <v>15</v>
          </cell>
          <cell r="O384">
            <v>0</v>
          </cell>
          <cell r="P384">
            <v>15</v>
          </cell>
          <cell r="Q384">
            <v>26</v>
          </cell>
          <cell r="R384">
            <v>115.384615384615</v>
          </cell>
          <cell r="S384">
            <v>9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7.69230769230769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5.7</v>
          </cell>
          <cell r="AO384">
            <v>13</v>
          </cell>
          <cell r="AP384">
            <v>7.5</v>
          </cell>
          <cell r="AQ384">
            <v>149.276923076923</v>
          </cell>
        </row>
        <row r="385">
          <cell r="B385">
            <v>1361</v>
          </cell>
          <cell r="C385" t="str">
            <v>ទេព ឌីណា</v>
          </cell>
          <cell r="D385" t="str">
            <v>TEP DINA</v>
          </cell>
          <cell r="E385">
            <v>44523</v>
          </cell>
          <cell r="F385">
            <v>90625365</v>
          </cell>
          <cell r="G385">
            <v>31022</v>
          </cell>
          <cell r="H385" t="str">
            <v>M</v>
          </cell>
          <cell r="I385" t="str">
            <v>材料仓</v>
          </cell>
          <cell r="J385">
            <v>0</v>
          </cell>
          <cell r="K385">
            <v>0</v>
          </cell>
          <cell r="L385">
            <v>200</v>
          </cell>
          <cell r="M385">
            <v>7.69230769230769</v>
          </cell>
          <cell r="N385">
            <v>8</v>
          </cell>
          <cell r="O385">
            <v>0</v>
          </cell>
          <cell r="P385">
            <v>8</v>
          </cell>
          <cell r="Q385">
            <v>26</v>
          </cell>
          <cell r="R385">
            <v>61.5384615384615</v>
          </cell>
          <cell r="S385">
            <v>17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7.69230769230769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3</v>
          </cell>
          <cell r="AO385">
            <v>13</v>
          </cell>
          <cell r="AP385">
            <v>4</v>
          </cell>
          <cell r="AQ385">
            <v>89.2307692307692</v>
          </cell>
        </row>
        <row r="386">
          <cell r="B386">
            <v>763</v>
          </cell>
          <cell r="C386" t="str">
            <v>ឈួន ពៅ</v>
          </cell>
          <cell r="D386" t="str">
            <v>CHHOUN PEOU</v>
          </cell>
          <cell r="E386">
            <v>44282</v>
          </cell>
          <cell r="F386" t="str">
            <v>090655816</v>
          </cell>
          <cell r="G386">
            <v>34737</v>
          </cell>
          <cell r="H386" t="str">
            <v>M</v>
          </cell>
          <cell r="I386" t="str">
            <v>材料仓</v>
          </cell>
          <cell r="J386">
            <v>0</v>
          </cell>
          <cell r="K386">
            <v>0</v>
          </cell>
          <cell r="L386">
            <v>200</v>
          </cell>
          <cell r="M386">
            <v>7.69230769230769</v>
          </cell>
          <cell r="N386">
            <v>8</v>
          </cell>
          <cell r="O386">
            <v>0</v>
          </cell>
          <cell r="P386">
            <v>8</v>
          </cell>
          <cell r="Q386">
            <v>26</v>
          </cell>
          <cell r="R386">
            <v>61.5384615384615</v>
          </cell>
          <cell r="S386">
            <v>17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7.69230769230769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3</v>
          </cell>
          <cell r="AO386">
            <v>13</v>
          </cell>
          <cell r="AP386">
            <v>4</v>
          </cell>
          <cell r="AQ386">
            <v>89.2307692307692</v>
          </cell>
        </row>
        <row r="387">
          <cell r="B387">
            <v>2018</v>
          </cell>
          <cell r="C387" t="str">
            <v>ភឿន សុភ័ក</v>
          </cell>
          <cell r="D387" t="str">
            <v>PHOUERN SOPHEAK</v>
          </cell>
          <cell r="E387">
            <v>44656</v>
          </cell>
          <cell r="F387">
            <v>90958375</v>
          </cell>
          <cell r="G387">
            <v>38275</v>
          </cell>
          <cell r="H387" t="str">
            <v>F</v>
          </cell>
          <cell r="I387" t="str">
            <v>材料仓</v>
          </cell>
          <cell r="J387">
            <v>0</v>
          </cell>
          <cell r="K387">
            <v>0</v>
          </cell>
          <cell r="L387">
            <v>200</v>
          </cell>
          <cell r="M387">
            <v>7.69230769230769</v>
          </cell>
          <cell r="N387">
            <v>9</v>
          </cell>
          <cell r="O387">
            <v>0</v>
          </cell>
          <cell r="P387">
            <v>9</v>
          </cell>
          <cell r="Q387">
            <v>26</v>
          </cell>
          <cell r="R387">
            <v>69.2307692307692</v>
          </cell>
          <cell r="S387">
            <v>16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7.69230769230769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3.4</v>
          </cell>
          <cell r="AO387">
            <v>13</v>
          </cell>
          <cell r="AP387">
            <v>4.5</v>
          </cell>
          <cell r="AQ387">
            <v>97.8230769230769</v>
          </cell>
        </row>
        <row r="388">
          <cell r="B388">
            <v>2021</v>
          </cell>
        </row>
        <row r="388">
          <cell r="D388" t="str">
            <v>YONG VOSAL</v>
          </cell>
          <cell r="E388">
            <v>44657</v>
          </cell>
        </row>
        <row r="388">
          <cell r="I388" t="str">
            <v>材料仓</v>
          </cell>
        </row>
        <row r="388">
          <cell r="L388">
            <v>200</v>
          </cell>
          <cell r="M388">
            <v>7.69230769230769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</row>
        <row r="389">
          <cell r="B389">
            <v>2227</v>
          </cell>
          <cell r="C389" t="str">
            <v>ពៅ វុត្ថា</v>
          </cell>
          <cell r="D389" t="str">
            <v>POV VUTHA</v>
          </cell>
          <cell r="E389">
            <v>44744</v>
          </cell>
          <cell r="F389" t="str">
            <v>090923989</v>
          </cell>
          <cell r="G389">
            <v>31962</v>
          </cell>
          <cell r="H389" t="str">
            <v>M</v>
          </cell>
          <cell r="I389" t="str">
            <v>材料仓</v>
          </cell>
          <cell r="J389">
            <v>0</v>
          </cell>
          <cell r="K389">
            <v>0</v>
          </cell>
          <cell r="L389">
            <v>200</v>
          </cell>
          <cell r="M389">
            <v>7.69230769230769</v>
          </cell>
          <cell r="N389">
            <v>7</v>
          </cell>
          <cell r="O389">
            <v>0</v>
          </cell>
          <cell r="P389">
            <v>7</v>
          </cell>
          <cell r="Q389">
            <v>26</v>
          </cell>
          <cell r="R389">
            <v>53.8461538461538</v>
          </cell>
          <cell r="S389">
            <v>17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7.69230769230769</v>
          </cell>
          <cell r="AE389">
            <v>0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2.6</v>
          </cell>
          <cell r="AO389">
            <v>13</v>
          </cell>
          <cell r="AP389">
            <v>3.5</v>
          </cell>
          <cell r="AQ389">
            <v>80.6384615384615</v>
          </cell>
        </row>
        <row r="390">
          <cell r="B390">
            <v>2263</v>
          </cell>
          <cell r="C390" t="str">
            <v>ស៊ុន សុជាតិ</v>
          </cell>
          <cell r="D390" t="str">
            <v>SUN SOCHEAT</v>
          </cell>
          <cell r="E390">
            <v>44774</v>
          </cell>
          <cell r="F390" t="str">
            <v>090951943</v>
          </cell>
          <cell r="G390">
            <v>38552</v>
          </cell>
          <cell r="H390" t="str">
            <v>M</v>
          </cell>
          <cell r="I390" t="str">
            <v>材料仓</v>
          </cell>
          <cell r="J390">
            <v>0</v>
          </cell>
          <cell r="K390">
            <v>0</v>
          </cell>
          <cell r="L390">
            <v>200</v>
          </cell>
          <cell r="M390">
            <v>7.69230769230769</v>
          </cell>
          <cell r="N390">
            <v>25</v>
          </cell>
          <cell r="O390">
            <v>0</v>
          </cell>
          <cell r="P390">
            <v>25</v>
          </cell>
          <cell r="Q390">
            <v>26</v>
          </cell>
          <cell r="R390">
            <v>192.307692307692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7.69230769230769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9.6</v>
          </cell>
          <cell r="AO390">
            <v>13</v>
          </cell>
          <cell r="AP390">
            <v>12.5</v>
          </cell>
          <cell r="AQ390">
            <v>235.1</v>
          </cell>
        </row>
        <row r="391">
          <cell r="B391" t="str">
            <v>合计：</v>
          </cell>
          <cell r="C391" t="str">
            <v>仓库</v>
          </cell>
          <cell r="D391">
            <v>10</v>
          </cell>
        </row>
        <row r="391">
          <cell r="I391" t="str">
            <v>材料仓</v>
          </cell>
        </row>
        <row r="391">
          <cell r="L391">
            <v>2000</v>
          </cell>
          <cell r="M391">
            <v>76.9230769230769</v>
          </cell>
          <cell r="N391">
            <v>129</v>
          </cell>
          <cell r="O391">
            <v>0</v>
          </cell>
          <cell r="P391">
            <v>129</v>
          </cell>
          <cell r="Q391">
            <v>234</v>
          </cell>
          <cell r="R391">
            <v>992.307692307692</v>
          </cell>
          <cell r="S391">
            <v>93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1.5</v>
          </cell>
          <cell r="AA391">
            <v>0</v>
          </cell>
          <cell r="AB391">
            <v>0</v>
          </cell>
          <cell r="AC391">
            <v>9.5</v>
          </cell>
          <cell r="AD391">
            <v>73.0769230769231</v>
          </cell>
          <cell r="AE391">
            <v>0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49.1</v>
          </cell>
          <cell r="AO391">
            <v>117</v>
          </cell>
          <cell r="AP391">
            <v>64.4</v>
          </cell>
          <cell r="AQ391">
            <v>1295.88461538462</v>
          </cell>
        </row>
        <row r="392">
          <cell r="B392" t="str">
            <v>总计</v>
          </cell>
        </row>
        <row r="392">
          <cell r="D392">
            <v>359</v>
          </cell>
        </row>
        <row r="392">
          <cell r="L392">
            <v>71900</v>
          </cell>
          <cell r="M392">
            <v>2765.38461538461</v>
          </cell>
          <cell r="N392">
            <v>3302.5</v>
          </cell>
          <cell r="O392">
            <v>0</v>
          </cell>
          <cell r="P392">
            <v>3302.5</v>
          </cell>
          <cell r="Q392">
            <v>9128</v>
          </cell>
          <cell r="R392">
            <v>25500</v>
          </cell>
          <cell r="S392">
            <v>5395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9.5</v>
          </cell>
          <cell r="AA392">
            <v>1.5</v>
          </cell>
          <cell r="AB392">
            <v>11.5384615384615</v>
          </cell>
          <cell r="AC392">
            <v>374.5</v>
          </cell>
          <cell r="AD392">
            <v>2884.61538461538</v>
          </cell>
          <cell r="AE392">
            <v>8</v>
          </cell>
          <cell r="AF392">
            <v>61.5384615384615</v>
          </cell>
          <cell r="AG392">
            <v>37</v>
          </cell>
          <cell r="AH392">
            <v>220</v>
          </cell>
          <cell r="AI392">
            <v>208.076923076923</v>
          </cell>
          <cell r="AJ392">
            <v>190</v>
          </cell>
          <cell r="AK392">
            <v>161.923076923077</v>
          </cell>
          <cell r="AL392">
            <v>0</v>
          </cell>
          <cell r="AM392">
            <v>0</v>
          </cell>
          <cell r="AN392">
            <v>1256</v>
          </cell>
          <cell r="AO392">
            <v>4563</v>
          </cell>
          <cell r="AP392">
            <v>1650.8</v>
          </cell>
          <cell r="AQ392">
            <v>36297.4923076923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A3" sqref="A3"/>
    </sheetView>
  </sheetViews>
  <sheetFormatPr defaultColWidth="9.14285714285714" defaultRowHeight="12.75" outlineLevelRow="3" outlineLevelCol="1"/>
  <sheetData>
    <row r="1" ht="20.25" spans="1:1">
      <c r="A1" s="146" t="s">
        <v>0</v>
      </c>
    </row>
    <row r="2" ht="24.75" spans="1:1">
      <c r="A2" s="308" t="s">
        <v>1</v>
      </c>
    </row>
    <row r="3" spans="1:2">
      <c r="A3" s="309" t="s">
        <v>2</v>
      </c>
      <c r="B3" s="310">
        <v>4131</v>
      </c>
    </row>
    <row r="4" spans="1:2">
      <c r="A4" t="s">
        <v>3</v>
      </c>
      <c r="B4" s="310">
        <v>4128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1"/>
  <sheetViews>
    <sheetView view="pageBreakPreview" zoomScaleNormal="80" workbookViewId="0">
      <selection activeCell="AF41" sqref="AF41"/>
    </sheetView>
  </sheetViews>
  <sheetFormatPr defaultColWidth="10.2857142857143" defaultRowHeight="15"/>
  <cols>
    <col min="1" max="1" width="8.16190476190476" style="5" customWidth="1"/>
    <col min="2" max="2" width="13.3809523809524" style="6" customWidth="1"/>
    <col min="3" max="3" width="13.1428571428571" style="6" customWidth="1"/>
    <col min="4" max="4" width="6.03809523809524" style="6" customWidth="1"/>
    <col min="5" max="5" width="17.7904761904762" style="6" customWidth="1"/>
    <col min="6" max="6" width="14.7142857142857" style="6" customWidth="1"/>
    <col min="7" max="8" width="14.7142857142857" style="6" hidden="1" customWidth="1"/>
    <col min="9" max="10" width="10.8952380952381" style="6" customWidth="1"/>
    <col min="11" max="11" width="11.6095238095238" style="6" customWidth="1"/>
    <col min="12" max="12" width="10.2857142857143" style="6" customWidth="1"/>
    <col min="13" max="13" width="8" style="6" customWidth="1"/>
    <col min="14" max="14" width="6.42857142857143" style="6" customWidth="1"/>
    <col min="15" max="15" width="9.79047619047619" style="6" customWidth="1"/>
    <col min="16" max="16" width="18.447619047619" style="6" customWidth="1"/>
    <col min="17" max="17" width="9.14285714285714" style="6" hidden="1" customWidth="1"/>
    <col min="18" max="18" width="13.552380952381" style="6" customWidth="1"/>
    <col min="19" max="24" width="9.14285714285714" style="6" hidden="1" customWidth="1"/>
    <col min="25" max="25" width="10.447619047619" style="6" customWidth="1"/>
    <col min="26" max="28" width="9.14285714285714" style="6" customWidth="1"/>
    <col min="29" max="30" width="10.2857142857143" style="6" customWidth="1"/>
    <col min="31" max="31" width="10.7714285714286" style="6" customWidth="1"/>
    <col min="32" max="34" width="10.2857142857143" style="6" customWidth="1"/>
    <col min="35" max="16379" width="10.2857142857143" style="6"/>
  </cols>
  <sheetData>
    <row r="1" s="1" customFormat="1" ht="41.25" customHeight="1" spans="1:27">
      <c r="A1" s="7" t="s">
        <v>1149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33"/>
      <c r="Q1" s="40"/>
      <c r="R1" s="40"/>
      <c r="S1" s="40"/>
      <c r="T1" s="41"/>
      <c r="U1" s="42"/>
      <c r="V1" s="42"/>
      <c r="W1" s="41"/>
      <c r="X1" s="41"/>
      <c r="Y1" s="41"/>
      <c r="Z1" s="41"/>
      <c r="AA1" s="41"/>
    </row>
    <row r="2" s="1" customFormat="1" ht="18.75" spans="1:27">
      <c r="A2" s="9" t="s">
        <v>1179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34"/>
      <c r="Q2" s="43"/>
      <c r="R2" s="43"/>
      <c r="S2" s="43"/>
      <c r="T2" s="44"/>
      <c r="U2" s="45"/>
      <c r="V2" s="45"/>
      <c r="W2" s="44"/>
      <c r="X2" s="44"/>
      <c r="Y2" s="44"/>
      <c r="Z2" s="44"/>
      <c r="AA2" s="44"/>
    </row>
    <row r="3" s="1" customFormat="1" ht="18.75" spans="1:26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35"/>
      <c r="U3" s="46"/>
      <c r="V3" s="46"/>
      <c r="X3" s="47"/>
      <c r="Y3" s="47"/>
      <c r="Z3" s="47"/>
    </row>
    <row r="4" s="2" customFormat="1" ht="21" customHeight="1" spans="1:17">
      <c r="A4" s="13" t="s">
        <v>63</v>
      </c>
      <c r="B4" s="14" t="s">
        <v>1151</v>
      </c>
      <c r="C4" s="15" t="s">
        <v>1152</v>
      </c>
      <c r="D4" s="14" t="s">
        <v>1153</v>
      </c>
      <c r="E4" s="15" t="s">
        <v>1154</v>
      </c>
      <c r="F4" s="16" t="s">
        <v>1155</v>
      </c>
      <c r="G4" s="17"/>
      <c r="H4" s="17"/>
      <c r="I4" s="17" t="s">
        <v>1156</v>
      </c>
      <c r="J4" s="17" t="s">
        <v>1156</v>
      </c>
      <c r="K4" s="17" t="s">
        <v>1156</v>
      </c>
      <c r="L4" s="17" t="s">
        <v>1157</v>
      </c>
      <c r="M4" s="17" t="s">
        <v>1158</v>
      </c>
      <c r="N4" s="17" t="s">
        <v>1159</v>
      </c>
      <c r="O4" s="17" t="s">
        <v>1160</v>
      </c>
      <c r="P4" s="15" t="s">
        <v>292</v>
      </c>
      <c r="Q4" s="48" t="s">
        <v>1161</v>
      </c>
    </row>
    <row r="5" s="3" customFormat="1" ht="63" customHeight="1" spans="1:16379">
      <c r="A5" s="18"/>
      <c r="B5" s="15" t="s">
        <v>1108</v>
      </c>
      <c r="C5" s="15"/>
      <c r="D5" s="15" t="s">
        <v>1162</v>
      </c>
      <c r="E5" s="15"/>
      <c r="F5" s="17" t="s">
        <v>1163</v>
      </c>
      <c r="G5" s="19">
        <v>6</v>
      </c>
      <c r="H5" s="19"/>
      <c r="I5" s="17"/>
      <c r="J5" s="17"/>
      <c r="K5" s="17"/>
      <c r="L5" s="17"/>
      <c r="M5" s="17" t="s">
        <v>1164</v>
      </c>
      <c r="N5" s="17" t="s">
        <v>1112</v>
      </c>
      <c r="O5" s="17" t="s">
        <v>1113</v>
      </c>
      <c r="P5" s="15" t="s">
        <v>1165</v>
      </c>
      <c r="Q5" s="49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ht="12.75" spans="1:17">
      <c r="A6" s="18"/>
      <c r="B6" s="20" t="s">
        <v>1114</v>
      </c>
      <c r="C6" s="20" t="s">
        <v>1115</v>
      </c>
      <c r="D6" s="20" t="s">
        <v>1166</v>
      </c>
      <c r="E6" s="20" t="s">
        <v>1116</v>
      </c>
      <c r="F6" s="20" t="s">
        <v>1117</v>
      </c>
      <c r="G6" s="20"/>
      <c r="H6" s="20"/>
      <c r="I6" s="36" t="s">
        <v>1180</v>
      </c>
      <c r="J6" s="36" t="s">
        <v>1176</v>
      </c>
      <c r="K6" s="36" t="s">
        <v>1167</v>
      </c>
      <c r="L6" s="20" t="s">
        <v>1170</v>
      </c>
      <c r="M6" s="20" t="s">
        <v>1130</v>
      </c>
      <c r="N6" s="20" t="s">
        <v>307</v>
      </c>
      <c r="O6" s="20" t="s">
        <v>1132</v>
      </c>
      <c r="P6" s="20" t="s">
        <v>1133</v>
      </c>
      <c r="Q6" s="50"/>
    </row>
    <row r="7" customHeight="1" spans="1:17">
      <c r="A7" s="18"/>
      <c r="B7" s="21" t="s">
        <v>1134</v>
      </c>
      <c r="C7" s="20"/>
      <c r="D7" s="21" t="s">
        <v>1166</v>
      </c>
      <c r="E7" s="21" t="s">
        <v>1116</v>
      </c>
      <c r="F7" s="21" t="s">
        <v>1117</v>
      </c>
      <c r="G7" s="21"/>
      <c r="H7" s="21"/>
      <c r="I7" s="21" t="s">
        <v>1171</v>
      </c>
      <c r="J7" s="21" t="s">
        <v>1171</v>
      </c>
      <c r="K7" s="21" t="s">
        <v>1171</v>
      </c>
      <c r="L7" s="37" t="s">
        <v>1170</v>
      </c>
      <c r="M7" s="21" t="s">
        <v>1138</v>
      </c>
      <c r="N7" s="21" t="s">
        <v>1139</v>
      </c>
      <c r="O7" s="21" t="s">
        <v>1140</v>
      </c>
      <c r="P7" s="21" t="s">
        <v>1141</v>
      </c>
      <c r="Q7" s="51" t="s">
        <v>1172</v>
      </c>
    </row>
    <row r="8" customHeight="1" spans="1:38">
      <c r="A8" s="22"/>
      <c r="B8" s="21" t="s">
        <v>1134</v>
      </c>
      <c r="C8" s="20"/>
      <c r="D8" s="21" t="s">
        <v>1173</v>
      </c>
      <c r="E8" s="21"/>
      <c r="F8" s="21" t="s">
        <v>1117</v>
      </c>
      <c r="G8" s="21"/>
      <c r="H8" s="21"/>
      <c r="I8" s="21"/>
      <c r="J8" s="21"/>
      <c r="K8" s="21"/>
      <c r="L8" s="37"/>
      <c r="M8" s="21" t="s">
        <v>1138</v>
      </c>
      <c r="N8" s="21" t="s">
        <v>1139</v>
      </c>
      <c r="O8" s="21" t="s">
        <v>1140</v>
      </c>
      <c r="P8" s="21" t="s">
        <v>1141</v>
      </c>
      <c r="Q8" s="52"/>
      <c r="Y8" s="6">
        <v>100</v>
      </c>
      <c r="Z8" s="6">
        <v>50</v>
      </c>
      <c r="AA8" s="6">
        <v>20</v>
      </c>
      <c r="AB8" s="6">
        <v>10</v>
      </c>
      <c r="AC8" s="6">
        <v>5</v>
      </c>
      <c r="AD8" s="6">
        <v>1</v>
      </c>
      <c r="AF8" s="6">
        <v>20000</v>
      </c>
      <c r="AG8" s="6">
        <v>10000</v>
      </c>
      <c r="AH8" s="6">
        <v>5000</v>
      </c>
      <c r="AI8" s="6">
        <v>2000</v>
      </c>
      <c r="AJ8" s="6">
        <v>1000</v>
      </c>
      <c r="AK8" s="6">
        <v>500</v>
      </c>
      <c r="AL8" s="6">
        <v>100</v>
      </c>
    </row>
    <row r="9" s="4" customFormat="1" ht="40.5" customHeight="1" spans="1:39">
      <c r="A9" s="23">
        <v>1</v>
      </c>
      <c r="B9" s="23">
        <v>1432</v>
      </c>
      <c r="C9" s="24" t="s">
        <v>206</v>
      </c>
      <c r="D9" s="23" t="s">
        <v>335</v>
      </c>
      <c r="E9" s="25" t="s">
        <v>204</v>
      </c>
      <c r="F9" s="26">
        <v>44551</v>
      </c>
      <c r="G9" s="27"/>
      <c r="H9" s="27"/>
      <c r="I9" s="23">
        <v>200</v>
      </c>
      <c r="J9" s="23">
        <v>200</v>
      </c>
      <c r="K9" s="23">
        <v>200</v>
      </c>
      <c r="L9" s="23">
        <f>(I9+J9+K9)*50%</f>
        <v>300</v>
      </c>
      <c r="M9" s="23">
        <f>L9</f>
        <v>300</v>
      </c>
      <c r="N9" s="23">
        <f>ROUNDDOWN(M9,-1)</f>
        <v>300</v>
      </c>
      <c r="O9" s="23">
        <f>ROUND((M9-N9)*4000,-2)</f>
        <v>0</v>
      </c>
      <c r="P9" s="27"/>
      <c r="R9" s="53"/>
      <c r="S9" s="54"/>
      <c r="X9" s="55"/>
      <c r="Y9" s="56">
        <f>INT(N9/100)</f>
        <v>3</v>
      </c>
      <c r="Z9" s="56">
        <f>ROUNDDOWN((N9-Y9*100)/50,0)</f>
        <v>0</v>
      </c>
      <c r="AA9" s="56">
        <f>ROUNDDOWN((N9-Y9*100-Z9*50)/20,0)</f>
        <v>0</v>
      </c>
      <c r="AB9" s="56">
        <f>ROUNDDOWN((N9-Y9*100-Z9*50-AA9*20)/10,0)</f>
        <v>0</v>
      </c>
      <c r="AC9" s="56">
        <f>ROUNDDOWN((N9-Y9*100-Z9*50-AA9*20-AB9*10)/5,0)</f>
        <v>0</v>
      </c>
      <c r="AD9" s="56">
        <f>ROUNDDOWN((N9-Y9*100-Z9*50-AA9*20-AB9*10-AC9*5)/1,0)</f>
        <v>0</v>
      </c>
      <c r="AE9" s="57"/>
      <c r="AF9" s="56">
        <f>ROUNDDOWN(O9/20000,0)</f>
        <v>0</v>
      </c>
      <c r="AG9" s="56">
        <f>ROUNDDOWN((O9-(AF9*20000))/10000,0)</f>
        <v>0</v>
      </c>
      <c r="AH9" s="56">
        <f>ROUNDDOWN((O9-(AF9*20000)-(AG9*10000))/5000,0)</f>
        <v>0</v>
      </c>
      <c r="AI9" s="56">
        <f>ROUNDDOWN((O9-(AF9*20000)-(AG9*10000)-(AH9*5000))/2000,0)</f>
        <v>0</v>
      </c>
      <c r="AJ9" s="56">
        <f>ROUNDDOWN((O9-(AF9*20000)-(AG9*10000)-(AH9*5000)-(AI9*2000))/1000,0)</f>
        <v>0</v>
      </c>
      <c r="AK9" s="56">
        <f>ROUNDDOWN((O9-(AF9*20000)-(AG9*10000)-(AH9*5000)-(AI9*2000)-(AJ9*1000))/500,0)</f>
        <v>0</v>
      </c>
      <c r="AL9" s="56">
        <f>ROUNDDOWN((O9-(AF9*20000)-(AG9*10000)-(AH9*5000)-(AI9*2000)-(AJ9*1000)-(AK9*500))/100,0)</f>
        <v>0</v>
      </c>
      <c r="AM9" s="59"/>
    </row>
    <row r="10" s="4" customFormat="1" ht="40.5" customHeight="1" spans="1:39">
      <c r="A10" s="23">
        <v>2</v>
      </c>
      <c r="B10" s="23">
        <v>1333</v>
      </c>
      <c r="C10" s="24" t="s">
        <v>1181</v>
      </c>
      <c r="D10" s="23" t="s">
        <v>335</v>
      </c>
      <c r="E10" s="25" t="s">
        <v>1178</v>
      </c>
      <c r="F10" s="26">
        <v>44503</v>
      </c>
      <c r="G10" s="27"/>
      <c r="H10" s="27"/>
      <c r="I10" s="23">
        <v>200</v>
      </c>
      <c r="J10" s="23">
        <v>200</v>
      </c>
      <c r="K10" s="23">
        <v>200</v>
      </c>
      <c r="L10" s="23">
        <f>(I10+J10+K10)*50%</f>
        <v>300</v>
      </c>
      <c r="M10" s="23">
        <f>L10</f>
        <v>300</v>
      </c>
      <c r="N10" s="23">
        <f>ROUNDDOWN(M10,-1)</f>
        <v>300</v>
      </c>
      <c r="O10" s="23">
        <f>ROUND((M10-N10)*4000,-2)</f>
        <v>0</v>
      </c>
      <c r="P10" s="27"/>
      <c r="R10" s="53"/>
      <c r="S10" s="54"/>
      <c r="X10" s="55"/>
      <c r="Y10" s="56">
        <f>INT(N10/100)</f>
        <v>3</v>
      </c>
      <c r="Z10" s="56">
        <f>ROUNDDOWN((N10-Y10*100)/50,0)</f>
        <v>0</v>
      </c>
      <c r="AA10" s="56">
        <f>ROUNDDOWN((N10-Y10*100-Z10*50)/20,0)</f>
        <v>0</v>
      </c>
      <c r="AB10" s="56">
        <f>ROUNDDOWN((N10-Y10*100-Z10*50-AA10*20)/10,0)</f>
        <v>0</v>
      </c>
      <c r="AC10" s="56">
        <f>ROUNDDOWN((N10-Y10*100-Z10*50-AA10*20-AB10*10)/5,0)</f>
        <v>0</v>
      </c>
      <c r="AD10" s="56">
        <f>ROUNDDOWN((N10-Y10*100-Z10*50-AA10*20-AB10*10-AC10*5)/1,0)</f>
        <v>0</v>
      </c>
      <c r="AE10" s="57"/>
      <c r="AF10" s="56">
        <f>ROUNDDOWN(O10/20000,0)</f>
        <v>0</v>
      </c>
      <c r="AG10" s="56">
        <f>ROUNDDOWN((O10-(AF10*20000))/10000,0)</f>
        <v>0</v>
      </c>
      <c r="AH10" s="56">
        <f>ROUNDDOWN((O10-(AF10*20000)-(AG10*10000))/5000,0)</f>
        <v>0</v>
      </c>
      <c r="AI10" s="56">
        <f>ROUNDDOWN((O10-(AF10*20000)-(AG10*10000)-(AH10*5000))/2000,0)</f>
        <v>0</v>
      </c>
      <c r="AJ10" s="56">
        <f>ROUNDDOWN((O10-(AF10*20000)-(AG10*10000)-(AH10*5000)-(AI10*2000))/1000,0)</f>
        <v>0</v>
      </c>
      <c r="AK10" s="56">
        <f>ROUNDDOWN((O10-(AF10*20000)-(AG10*10000)-(AH10*5000)-(AI10*2000)-(AJ10*1000))/500,0)</f>
        <v>0</v>
      </c>
      <c r="AL10" s="56">
        <f>ROUNDDOWN((O10-(AF10*20000)-(AG10*10000)-(AH10*5000)-(AI10*2000)-(AJ10*1000)-(AK10*500))/100,0)</f>
        <v>0</v>
      </c>
      <c r="AM10" s="59"/>
    </row>
    <row r="11" s="4" customFormat="1" ht="40.5" customHeight="1" spans="1:39">
      <c r="A11" s="23">
        <v>3</v>
      </c>
      <c r="B11" s="23">
        <v>1579</v>
      </c>
      <c r="C11" s="24" t="s">
        <v>181</v>
      </c>
      <c r="D11" s="23" t="s">
        <v>335</v>
      </c>
      <c r="E11" s="25" t="s">
        <v>959</v>
      </c>
      <c r="F11" s="26">
        <v>44572</v>
      </c>
      <c r="G11" s="27"/>
      <c r="H11" s="27"/>
      <c r="I11" s="23">
        <v>200</v>
      </c>
      <c r="J11" s="23">
        <v>200</v>
      </c>
      <c r="K11" s="23">
        <v>200</v>
      </c>
      <c r="L11" s="23">
        <f>(I11+J11+K11)*50%</f>
        <v>300</v>
      </c>
      <c r="M11" s="23">
        <f>L11</f>
        <v>300</v>
      </c>
      <c r="N11" s="23">
        <f>ROUNDDOWN(M11,-1)</f>
        <v>300</v>
      </c>
      <c r="O11" s="23">
        <f>ROUND((M11-N11)*4000,-2)</f>
        <v>0</v>
      </c>
      <c r="P11" s="27"/>
      <c r="R11" s="53"/>
      <c r="S11" s="54"/>
      <c r="X11" s="55"/>
      <c r="Y11" s="56">
        <f>INT(N11/100)</f>
        <v>3</v>
      </c>
      <c r="Z11" s="56">
        <f>ROUNDDOWN((N11-Y11*100)/50,0)</f>
        <v>0</v>
      </c>
      <c r="AA11" s="56">
        <f>ROUNDDOWN((N11-Y11*100-Z11*50)/20,0)</f>
        <v>0</v>
      </c>
      <c r="AB11" s="56">
        <f>ROUNDDOWN((N11-Y11*100-Z11*50-AA11*20)/10,0)</f>
        <v>0</v>
      </c>
      <c r="AC11" s="56">
        <f>ROUNDDOWN((N11-Y11*100-Z11*50-AA11*20-AB11*10)/5,0)</f>
        <v>0</v>
      </c>
      <c r="AD11" s="56">
        <f>ROUNDDOWN((N11-Y11*100-Z11*50-AA11*20-AB11*10-AC11*5)/1,0)</f>
        <v>0</v>
      </c>
      <c r="AE11" s="57"/>
      <c r="AF11" s="56">
        <f>ROUNDDOWN(O11/20000,0)</f>
        <v>0</v>
      </c>
      <c r="AG11" s="56">
        <f>ROUNDDOWN((O11-(AF11*20000))/10000,0)</f>
        <v>0</v>
      </c>
      <c r="AH11" s="56">
        <f>ROUNDDOWN((O11-(AF11*20000)-(AG11*10000))/5000,0)</f>
        <v>0</v>
      </c>
      <c r="AI11" s="56">
        <f>ROUNDDOWN((O11-(AF11*20000)-(AG11*10000)-(AH11*5000))/2000,0)</f>
        <v>0</v>
      </c>
      <c r="AJ11" s="56">
        <f>ROUNDDOWN((O11-(AF11*20000)-(AG11*10000)-(AH11*5000)-(AI11*2000))/1000,0)</f>
        <v>0</v>
      </c>
      <c r="AK11" s="56">
        <f>ROUNDDOWN((O11-(AF11*20000)-(AG11*10000)-(AH11*5000)-(AI11*2000)-(AJ11*1000))/500,0)</f>
        <v>0</v>
      </c>
      <c r="AL11" s="56">
        <f>ROUNDDOWN((O11-(AF11*20000)-(AG11*10000)-(AH11*5000)-(AI11*2000)-(AJ11*1000)-(AK11*500))/100,0)</f>
        <v>0</v>
      </c>
      <c r="AM11" s="59"/>
    </row>
    <row r="12" s="4" customFormat="1" ht="40.5" customHeight="1" spans="1:39">
      <c r="A12" s="23">
        <v>4</v>
      </c>
      <c r="B12" s="23">
        <v>401</v>
      </c>
      <c r="C12" s="24" t="s">
        <v>892</v>
      </c>
      <c r="D12" s="23" t="s">
        <v>335</v>
      </c>
      <c r="E12" s="60" t="s">
        <v>98</v>
      </c>
      <c r="F12" s="26">
        <v>44118</v>
      </c>
      <c r="G12" s="27"/>
      <c r="H12" s="27"/>
      <c r="I12" s="23">
        <v>200</v>
      </c>
      <c r="J12" s="23">
        <v>200</v>
      </c>
      <c r="K12" s="23">
        <v>200</v>
      </c>
      <c r="L12" s="23">
        <f>(I12+J12+K12)*50%</f>
        <v>300</v>
      </c>
      <c r="M12" s="23">
        <f>L12</f>
        <v>300</v>
      </c>
      <c r="N12" s="23">
        <f>ROUNDDOWN(M12,-1)</f>
        <v>300</v>
      </c>
      <c r="O12" s="23">
        <f>ROUND((M12-N12)*4000,-2)</f>
        <v>0</v>
      </c>
      <c r="P12" s="27"/>
      <c r="R12" s="53"/>
      <c r="S12" s="54"/>
      <c r="X12" s="55"/>
      <c r="Y12" s="56">
        <f>INT(N12/100)</f>
        <v>3</v>
      </c>
      <c r="Z12" s="56">
        <f>ROUNDDOWN((N12-Y12*100)/50,0)</f>
        <v>0</v>
      </c>
      <c r="AA12" s="56">
        <f>ROUNDDOWN((N12-Y12*100-Z12*50)/20,0)</f>
        <v>0</v>
      </c>
      <c r="AB12" s="56">
        <f>ROUNDDOWN((N12-Y12*100-Z12*50-AA12*20)/10,0)</f>
        <v>0</v>
      </c>
      <c r="AC12" s="56">
        <f>ROUNDDOWN((N12-Y12*100-Z12*50-AA12*20-AB12*10)/5,0)</f>
        <v>0</v>
      </c>
      <c r="AD12" s="56">
        <f>ROUNDDOWN((N12-Y12*100-Z12*50-AA12*20-AB12*10-AC12*5)/1,0)</f>
        <v>0</v>
      </c>
      <c r="AE12" s="57"/>
      <c r="AF12" s="56">
        <f>ROUNDDOWN(O12/20000,0)</f>
        <v>0</v>
      </c>
      <c r="AG12" s="56">
        <f>ROUNDDOWN((O12-(AF12*20000))/10000,0)</f>
        <v>0</v>
      </c>
      <c r="AH12" s="56">
        <f>ROUNDDOWN((O12-(AF12*20000)-(AG12*10000))/5000,0)</f>
        <v>0</v>
      </c>
      <c r="AI12" s="56">
        <f>ROUNDDOWN((O12-(AF12*20000)-(AG12*10000)-(AH12*5000))/2000,0)</f>
        <v>0</v>
      </c>
      <c r="AJ12" s="56">
        <f>ROUNDDOWN((O12-(AF12*20000)-(AG12*10000)-(AH12*5000)-(AI12*2000))/1000,0)</f>
        <v>0</v>
      </c>
      <c r="AK12" s="56">
        <f>ROUNDDOWN((O12-(AF12*20000)-(AG12*10000)-(AH12*5000)-(AI12*2000)-(AJ12*1000))/500,0)</f>
        <v>0</v>
      </c>
      <c r="AL12" s="56">
        <f>ROUNDDOWN((O12-(AF12*20000)-(AG12*10000)-(AH12*5000)-(AI12*2000)-(AJ12*1000)-(AK12*500))/100,0)</f>
        <v>0</v>
      </c>
      <c r="AM12" s="59"/>
    </row>
    <row r="13" s="4" customFormat="1" ht="40.5" customHeight="1" spans="1:39">
      <c r="A13" s="23">
        <v>5</v>
      </c>
      <c r="B13" s="23">
        <v>476</v>
      </c>
      <c r="C13" s="24" t="s">
        <v>919</v>
      </c>
      <c r="D13" s="23" t="s">
        <v>335</v>
      </c>
      <c r="E13" s="25" t="s">
        <v>1177</v>
      </c>
      <c r="F13" s="26">
        <v>44130</v>
      </c>
      <c r="G13" s="27"/>
      <c r="H13" s="27"/>
      <c r="I13" s="23">
        <v>200</v>
      </c>
      <c r="J13" s="23">
        <v>200</v>
      </c>
      <c r="K13" s="23">
        <v>200</v>
      </c>
      <c r="L13" s="23">
        <f>(I13+J13+K13)*50%</f>
        <v>300</v>
      </c>
      <c r="M13" s="23">
        <f>L13</f>
        <v>300</v>
      </c>
      <c r="N13" s="23">
        <f>ROUNDDOWN(M13,-1)</f>
        <v>300</v>
      </c>
      <c r="O13" s="23">
        <f>ROUND((M13-N13)*4000,-2)</f>
        <v>0</v>
      </c>
      <c r="P13" s="27"/>
      <c r="R13" s="53"/>
      <c r="S13" s="54"/>
      <c r="X13" s="55"/>
      <c r="Y13" s="56">
        <f>INT(N13/100)</f>
        <v>3</v>
      </c>
      <c r="Z13" s="56">
        <f>ROUNDDOWN((N13-Y13*100)/50,0)</f>
        <v>0</v>
      </c>
      <c r="AA13" s="56">
        <f>ROUNDDOWN((N13-Y13*100-Z13*50)/20,0)</f>
        <v>0</v>
      </c>
      <c r="AB13" s="56">
        <f>ROUNDDOWN((N13-Y13*100-Z13*50-AA13*20)/10,0)</f>
        <v>0</v>
      </c>
      <c r="AC13" s="56">
        <f>ROUNDDOWN((N13-Y13*100-Z13*50-AA13*20-AB13*10)/5,0)</f>
        <v>0</v>
      </c>
      <c r="AD13" s="56">
        <f>ROUNDDOWN((N13-Y13*100-Z13*50-AA13*20-AB13*10-AC13*5)/1,0)</f>
        <v>0</v>
      </c>
      <c r="AE13" s="57"/>
      <c r="AF13" s="56">
        <f>ROUNDDOWN(O13/20000,0)</f>
        <v>0</v>
      </c>
      <c r="AG13" s="56">
        <f>ROUNDDOWN((O13-(AF13*20000))/10000,0)</f>
        <v>0</v>
      </c>
      <c r="AH13" s="56">
        <f>ROUNDDOWN((O13-(AF13*20000)-(AG13*10000))/5000,0)</f>
        <v>0</v>
      </c>
      <c r="AI13" s="56">
        <f>ROUNDDOWN((O13-(AF13*20000)-(AG13*10000)-(AH13*5000))/2000,0)</f>
        <v>0</v>
      </c>
      <c r="AJ13" s="56">
        <f>ROUNDDOWN((O13-(AF13*20000)-(AG13*10000)-(AH13*5000)-(AI13*2000))/1000,0)</f>
        <v>0</v>
      </c>
      <c r="AK13" s="56">
        <f>ROUNDDOWN((O13-(AF13*20000)-(AG13*10000)-(AH13*5000)-(AI13*2000)-(AJ13*1000))/500,0)</f>
        <v>0</v>
      </c>
      <c r="AL13" s="56">
        <f>ROUNDDOWN((O13-(AF13*20000)-(AG13*10000)-(AH13*5000)-(AI13*2000)-(AJ13*1000)-(AK13*500))/100,0)</f>
        <v>0</v>
      </c>
      <c r="AM13" s="59"/>
    </row>
    <row r="14" s="4" customFormat="1" ht="40.5" hidden="1" customHeight="1" spans="1:39">
      <c r="A14" s="23"/>
      <c r="B14" s="23"/>
      <c r="C14" s="24"/>
      <c r="D14" s="23"/>
      <c r="E14" s="25"/>
      <c r="F14" s="26"/>
      <c r="G14" s="27"/>
      <c r="H14" s="27"/>
      <c r="I14" s="23"/>
      <c r="J14" s="23"/>
      <c r="K14" s="23"/>
      <c r="L14" s="23"/>
      <c r="M14" s="23"/>
      <c r="N14" s="23"/>
      <c r="O14" s="23"/>
      <c r="P14" s="27"/>
      <c r="R14" s="53"/>
      <c r="S14" s="54"/>
      <c r="X14" s="55"/>
      <c r="Y14" s="56"/>
      <c r="Z14" s="56"/>
      <c r="AA14" s="56"/>
      <c r="AB14" s="56"/>
      <c r="AC14" s="56"/>
      <c r="AD14" s="56"/>
      <c r="AE14" s="57"/>
      <c r="AF14" s="56"/>
      <c r="AG14" s="56"/>
      <c r="AH14" s="56"/>
      <c r="AI14" s="56"/>
      <c r="AJ14" s="56"/>
      <c r="AK14" s="56"/>
      <c r="AL14" s="56"/>
      <c r="AM14" s="59"/>
    </row>
    <row r="15" s="4" customFormat="1" ht="40.5" hidden="1" customHeight="1" spans="1:39">
      <c r="A15" s="23"/>
      <c r="B15" s="28"/>
      <c r="C15" s="24"/>
      <c r="D15" s="23"/>
      <c r="E15" s="25"/>
      <c r="F15" s="26"/>
      <c r="G15" s="27"/>
      <c r="H15" s="27"/>
      <c r="I15" s="23"/>
      <c r="J15" s="23"/>
      <c r="K15" s="23"/>
      <c r="L15" s="23"/>
      <c r="M15" s="23"/>
      <c r="N15" s="23"/>
      <c r="O15" s="23"/>
      <c r="P15" s="27"/>
      <c r="R15" s="53"/>
      <c r="S15" s="54"/>
      <c r="X15" s="55"/>
      <c r="Y15" s="56">
        <f>INT(N15/100)</f>
        <v>0</v>
      </c>
      <c r="Z15" s="56">
        <f>ROUNDDOWN((N15-Y15*100)/50,0)</f>
        <v>0</v>
      </c>
      <c r="AA15" s="56">
        <f>ROUNDDOWN((N15-Y15*100-Z15*50)/20,0)</f>
        <v>0</v>
      </c>
      <c r="AB15" s="56">
        <f>ROUNDDOWN((N15-Y15*100-Z15*50-AA15*20)/10,0)</f>
        <v>0</v>
      </c>
      <c r="AC15" s="56">
        <f>ROUNDDOWN((N15-Y15*100-Z15*50-AA15*20-AB15*10)/5,0)</f>
        <v>0</v>
      </c>
      <c r="AD15" s="56">
        <f>ROUNDDOWN((N15-Y15*100-Z15*50-AA15*20-AB15*10-AC15*5)/1,0)</f>
        <v>0</v>
      </c>
      <c r="AE15" s="57"/>
      <c r="AF15" s="56">
        <f>ROUNDDOWN(O15/20000,0)</f>
        <v>0</v>
      </c>
      <c r="AG15" s="56">
        <f>ROUNDDOWN((O15-(AF15*20000))/10000,0)</f>
        <v>0</v>
      </c>
      <c r="AH15" s="56">
        <f>ROUNDDOWN((O15-(AF15*20000)-(AG15*10000))/5000,0)</f>
        <v>0</v>
      </c>
      <c r="AI15" s="56">
        <f>ROUNDDOWN((O15-(AF15*20000)-(AG15*10000)-(AH15*5000))/2000,0)</f>
        <v>0</v>
      </c>
      <c r="AJ15" s="56">
        <f>ROUNDDOWN((O15-(AF15*20000)-(AG15*10000)-(AH15*5000)-(AI15*2000))/1000,0)</f>
        <v>0</v>
      </c>
      <c r="AK15" s="56">
        <f>ROUNDDOWN((O15-(AF15*20000)-(AG15*10000)-(AH15*5000)-(AI15*2000)-(AJ15*1000))/500,0)</f>
        <v>0</v>
      </c>
      <c r="AL15" s="56">
        <f>ROUNDDOWN((O15-(AF15*20000)-(AG15*10000)-(AH15*5000)-(AI15*2000)-(AJ15*1000)-(AK15*500))/100,0)</f>
        <v>0</v>
      </c>
      <c r="AM15" s="59"/>
    </row>
    <row r="16" ht="24.75" customHeight="1" spans="1:38">
      <c r="A16" s="29"/>
      <c r="B16" s="30">
        <v>5</v>
      </c>
      <c r="C16" s="31"/>
      <c r="D16" s="31"/>
      <c r="E16" s="32" t="str">
        <f>A2</f>
        <v>2023年3月-2023.5月份产假50%</v>
      </c>
      <c r="F16" s="31"/>
      <c r="G16" s="31"/>
      <c r="H16" s="31"/>
      <c r="I16" s="38">
        <f t="shared" ref="I16:O16" si="0">SUM(I9:I15)</f>
        <v>1000</v>
      </c>
      <c r="J16" s="38">
        <f t="shared" si="0"/>
        <v>1000</v>
      </c>
      <c r="K16" s="38">
        <f t="shared" si="0"/>
        <v>1000</v>
      </c>
      <c r="L16" s="38">
        <f t="shared" si="0"/>
        <v>1500</v>
      </c>
      <c r="M16" s="38">
        <f t="shared" si="0"/>
        <v>1500</v>
      </c>
      <c r="N16" s="38">
        <f t="shared" si="0"/>
        <v>1500</v>
      </c>
      <c r="O16" s="38">
        <f t="shared" si="0"/>
        <v>0</v>
      </c>
      <c r="P16" s="39"/>
      <c r="Q16" s="39" t="e">
        <f>SUM(#REF!)</f>
        <v>#REF!</v>
      </c>
      <c r="R16" s="39" t="e">
        <f>SUM(#REF!)</f>
        <v>#REF!</v>
      </c>
      <c r="S16" s="39" t="e">
        <f>SUM(#REF!)</f>
        <v>#REF!</v>
      </c>
      <c r="T16" s="39" t="e">
        <f>SUM(#REF!)</f>
        <v>#REF!</v>
      </c>
      <c r="U16" s="39" t="e">
        <f>SUM(#REF!)</f>
        <v>#REF!</v>
      </c>
      <c r="V16" s="39" t="e">
        <f>SUM(#REF!)</f>
        <v>#REF!</v>
      </c>
      <c r="W16" s="39" t="e">
        <f>SUM(#REF!)</f>
        <v>#REF!</v>
      </c>
      <c r="X16" s="39" t="e">
        <f>SUM(#REF!)</f>
        <v>#REF!</v>
      </c>
      <c r="Y16" s="39">
        <f t="shared" ref="Y16:AD16" si="1">SUM(Y9:Y15)</f>
        <v>15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/>
      <c r="AF16" s="39">
        <f t="shared" ref="AF16:AL16" si="2">SUM(AF9:AF15)</f>
        <v>0</v>
      </c>
      <c r="AG16" s="39">
        <f t="shared" si="2"/>
        <v>0</v>
      </c>
      <c r="AH16" s="39">
        <f t="shared" si="2"/>
        <v>0</v>
      </c>
      <c r="AI16" s="39">
        <f t="shared" si="2"/>
        <v>0</v>
      </c>
      <c r="AJ16" s="39">
        <f t="shared" si="2"/>
        <v>0</v>
      </c>
      <c r="AK16" s="39">
        <f t="shared" si="2"/>
        <v>0</v>
      </c>
      <c r="AL16" s="39">
        <f t="shared" si="2"/>
        <v>0</v>
      </c>
    </row>
    <row r="17" spans="25:38">
      <c r="Y17" s="6">
        <f t="shared" ref="Y17:AD17" si="3">+Y16*Y8</f>
        <v>1500</v>
      </c>
      <c r="Z17" s="6">
        <f t="shared" si="3"/>
        <v>0</v>
      </c>
      <c r="AA17" s="6">
        <f t="shared" si="3"/>
        <v>0</v>
      </c>
      <c r="AB17" s="6">
        <f t="shared" si="3"/>
        <v>0</v>
      </c>
      <c r="AC17" s="6">
        <f t="shared" si="3"/>
        <v>0</v>
      </c>
      <c r="AD17" s="6">
        <f t="shared" si="3"/>
        <v>0</v>
      </c>
      <c r="AE17" s="6">
        <f>SUM(Y17:AD17)</f>
        <v>1500</v>
      </c>
      <c r="AF17" s="6">
        <f t="shared" ref="AF17:AL17" si="4">AF16*AF8</f>
        <v>0</v>
      </c>
      <c r="AG17" s="6">
        <f t="shared" si="4"/>
        <v>0</v>
      </c>
      <c r="AH17" s="6">
        <f t="shared" si="4"/>
        <v>0</v>
      </c>
      <c r="AI17" s="6">
        <f t="shared" si="4"/>
        <v>0</v>
      </c>
      <c r="AJ17" s="6">
        <f t="shared" si="4"/>
        <v>0</v>
      </c>
      <c r="AK17" s="6">
        <f t="shared" si="4"/>
        <v>0</v>
      </c>
      <c r="AL17" s="6">
        <f t="shared" si="4"/>
        <v>0</v>
      </c>
    </row>
    <row r="18" spans="31:31">
      <c r="AE18" s="5"/>
    </row>
    <row r="19" spans="31:31">
      <c r="AE19" s="58"/>
    </row>
    <row r="20" spans="32:32">
      <c r="AF20" s="58"/>
    </row>
    <row r="26" spans="27:31">
      <c r="AA26"/>
      <c r="AB26"/>
      <c r="AC26"/>
      <c r="AD26"/>
      <c r="AE26"/>
    </row>
    <row r="27" spans="27:31">
      <c r="AA27"/>
      <c r="AB27"/>
      <c r="AC27"/>
      <c r="AD27"/>
      <c r="AE27"/>
    </row>
    <row r="28" spans="27:31">
      <c r="AA28"/>
      <c r="AB28"/>
      <c r="AC28"/>
      <c r="AD28"/>
      <c r="AE28"/>
    </row>
    <row r="29" spans="27:31">
      <c r="AA29"/>
      <c r="AB29"/>
      <c r="AC29"/>
      <c r="AD29"/>
      <c r="AE29"/>
    </row>
    <row r="30" spans="27:31">
      <c r="AA30"/>
      <c r="AB30"/>
      <c r="AC30"/>
      <c r="AD30"/>
      <c r="AE30"/>
    </row>
    <row r="31" spans="27:31">
      <c r="AA31"/>
      <c r="AB31"/>
      <c r="AC31"/>
      <c r="AD31"/>
      <c r="AE31"/>
    </row>
  </sheetData>
  <mergeCells count="32">
    <mergeCell ref="A1:P1"/>
    <mergeCell ref="A2:P2"/>
    <mergeCell ref="A3:P3"/>
    <mergeCell ref="A4:A8"/>
    <mergeCell ref="B4:B5"/>
    <mergeCell ref="B7:B8"/>
    <mergeCell ref="C4:C5"/>
    <mergeCell ref="C6:C8"/>
    <mergeCell ref="D4:D5"/>
    <mergeCell ref="D7:D8"/>
    <mergeCell ref="E4:E5"/>
    <mergeCell ref="E7:E8"/>
    <mergeCell ref="F4:F5"/>
    <mergeCell ref="F7:F8"/>
    <mergeCell ref="I4:I5"/>
    <mergeCell ref="I7:I8"/>
    <mergeCell ref="J4:J5"/>
    <mergeCell ref="J7:J8"/>
    <mergeCell ref="K4:K5"/>
    <mergeCell ref="K7:K8"/>
    <mergeCell ref="L4:L5"/>
    <mergeCell ref="L7:L8"/>
    <mergeCell ref="M4:M5"/>
    <mergeCell ref="M7:M8"/>
    <mergeCell ref="N4:N5"/>
    <mergeCell ref="N7:N8"/>
    <mergeCell ref="O4:O5"/>
    <mergeCell ref="O7:O8"/>
    <mergeCell ref="P4:P5"/>
    <mergeCell ref="P7:P8"/>
    <mergeCell ref="Q4:Q5"/>
    <mergeCell ref="Q7:Q8"/>
  </mergeCells>
  <printOptions horizontalCentered="1"/>
  <pageMargins left="0" right="0" top="0" bottom="0" header="0.298611111111111" footer="0.298611111111111"/>
  <pageSetup paperSize="9" scale="92" orientation="landscape" horizontalDpi="600"/>
  <headerFooter>
    <oddFooter>&amp;L&amp;12&amp;B&amp;P     行政部：______________&amp;C&amp;12&amp;B财务：______________&amp;R&amp;12&amp;B总经理：______________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0"/>
  <sheetViews>
    <sheetView view="pageBreakPreview" zoomScaleNormal="80" workbookViewId="0">
      <selection activeCell="AF41" sqref="AF41"/>
    </sheetView>
  </sheetViews>
  <sheetFormatPr defaultColWidth="10.2857142857143" defaultRowHeight="15"/>
  <cols>
    <col min="1" max="1" width="8.16190476190476" style="5" customWidth="1"/>
    <col min="2" max="2" width="13.3809523809524" style="6" customWidth="1"/>
    <col min="3" max="3" width="13.1428571428571" style="6" customWidth="1"/>
    <col min="4" max="4" width="6.03809523809524" style="6" customWidth="1"/>
    <col min="5" max="5" width="17.7904761904762" style="6" customWidth="1"/>
    <col min="6" max="6" width="14.7142857142857" style="6" customWidth="1"/>
    <col min="7" max="8" width="14.7142857142857" style="6" hidden="1" customWidth="1"/>
    <col min="9" max="10" width="10.8952380952381" style="6" customWidth="1"/>
    <col min="11" max="11" width="11.6095238095238" style="6" customWidth="1"/>
    <col min="12" max="12" width="10.2857142857143" style="6" customWidth="1"/>
    <col min="13" max="13" width="8" style="6" customWidth="1"/>
    <col min="14" max="14" width="6.42857142857143" style="6" customWidth="1"/>
    <col min="15" max="15" width="9.79047619047619" style="6" customWidth="1"/>
    <col min="16" max="16" width="18.447619047619" style="6" customWidth="1"/>
    <col min="17" max="17" width="9.14285714285714" style="6" hidden="1" customWidth="1"/>
    <col min="18" max="18" width="13.552380952381" style="6" customWidth="1"/>
    <col min="19" max="24" width="9.14285714285714" style="6" hidden="1" customWidth="1"/>
    <col min="25" max="25" width="10.447619047619" style="6" customWidth="1"/>
    <col min="26" max="28" width="9.14285714285714" style="6" customWidth="1"/>
    <col min="29" max="30" width="10.2857142857143" style="6" customWidth="1"/>
    <col min="31" max="31" width="10.7714285714286" style="6" customWidth="1"/>
    <col min="32" max="34" width="10.2857142857143" style="6" customWidth="1"/>
    <col min="35" max="16379" width="10.2857142857143" style="6"/>
  </cols>
  <sheetData>
    <row r="1" s="1" customFormat="1" ht="41.25" customHeight="1" spans="1:27">
      <c r="A1" s="7" t="s">
        <v>1149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33"/>
      <c r="Q1" s="40"/>
      <c r="R1" s="40"/>
      <c r="S1" s="40"/>
      <c r="T1" s="41"/>
      <c r="U1" s="42"/>
      <c r="V1" s="42"/>
      <c r="W1" s="41"/>
      <c r="X1" s="41"/>
      <c r="Y1" s="41"/>
      <c r="Z1" s="41"/>
      <c r="AA1" s="41"/>
    </row>
    <row r="2" s="1" customFormat="1" ht="18.75" spans="1:27">
      <c r="A2" s="9" t="s">
        <v>1182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34"/>
      <c r="Q2" s="43"/>
      <c r="R2" s="43"/>
      <c r="S2" s="43"/>
      <c r="T2" s="44"/>
      <c r="U2" s="45"/>
      <c r="V2" s="45"/>
      <c r="W2" s="44"/>
      <c r="X2" s="44"/>
      <c r="Y2" s="44"/>
      <c r="Z2" s="44"/>
      <c r="AA2" s="44"/>
    </row>
    <row r="3" s="1" customFormat="1" ht="18.75" spans="1:26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35"/>
      <c r="U3" s="46"/>
      <c r="V3" s="46"/>
      <c r="X3" s="47"/>
      <c r="Y3" s="47"/>
      <c r="Z3" s="47"/>
    </row>
    <row r="4" s="2" customFormat="1" ht="21" customHeight="1" spans="1:17">
      <c r="A4" s="13" t="s">
        <v>63</v>
      </c>
      <c r="B4" s="14" t="s">
        <v>1151</v>
      </c>
      <c r="C4" s="15" t="s">
        <v>1152</v>
      </c>
      <c r="D4" s="14" t="s">
        <v>1153</v>
      </c>
      <c r="E4" s="15" t="s">
        <v>1154</v>
      </c>
      <c r="F4" s="16" t="s">
        <v>1155</v>
      </c>
      <c r="G4" s="17"/>
      <c r="H4" s="17"/>
      <c r="I4" s="17" t="s">
        <v>1156</v>
      </c>
      <c r="J4" s="17" t="s">
        <v>1156</v>
      </c>
      <c r="K4" s="17" t="s">
        <v>1156</v>
      </c>
      <c r="L4" s="17" t="s">
        <v>1157</v>
      </c>
      <c r="M4" s="17" t="s">
        <v>1158</v>
      </c>
      <c r="N4" s="17" t="s">
        <v>1159</v>
      </c>
      <c r="O4" s="17" t="s">
        <v>1160</v>
      </c>
      <c r="P4" s="15" t="s">
        <v>292</v>
      </c>
      <c r="Q4" s="48" t="s">
        <v>1161</v>
      </c>
    </row>
    <row r="5" s="3" customFormat="1" ht="63" customHeight="1" spans="1:16379">
      <c r="A5" s="18"/>
      <c r="B5" s="15" t="s">
        <v>1108</v>
      </c>
      <c r="C5" s="15"/>
      <c r="D5" s="15" t="s">
        <v>1162</v>
      </c>
      <c r="E5" s="15"/>
      <c r="F5" s="17" t="s">
        <v>1163</v>
      </c>
      <c r="G5" s="19">
        <v>6</v>
      </c>
      <c r="H5" s="19"/>
      <c r="I5" s="17"/>
      <c r="J5" s="17"/>
      <c r="K5" s="17"/>
      <c r="L5" s="17"/>
      <c r="M5" s="17" t="s">
        <v>1164</v>
      </c>
      <c r="N5" s="17" t="s">
        <v>1112</v>
      </c>
      <c r="O5" s="17" t="s">
        <v>1113</v>
      </c>
      <c r="P5" s="15" t="s">
        <v>1165</v>
      </c>
      <c r="Q5" s="49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ht="12.75" spans="1:17">
      <c r="A6" s="18"/>
      <c r="B6" s="20" t="s">
        <v>1114</v>
      </c>
      <c r="C6" s="20" t="s">
        <v>1115</v>
      </c>
      <c r="D6" s="20" t="s">
        <v>1166</v>
      </c>
      <c r="E6" s="20" t="s">
        <v>1116</v>
      </c>
      <c r="F6" s="20" t="s">
        <v>1117</v>
      </c>
      <c r="G6" s="20"/>
      <c r="H6" s="20"/>
      <c r="I6" s="36" t="s">
        <v>1183</v>
      </c>
      <c r="J6" s="36" t="s">
        <v>1180</v>
      </c>
      <c r="K6" s="36" t="s">
        <v>1176</v>
      </c>
      <c r="L6" s="20" t="s">
        <v>1170</v>
      </c>
      <c r="M6" s="20" t="s">
        <v>1130</v>
      </c>
      <c r="N6" s="20" t="s">
        <v>307</v>
      </c>
      <c r="O6" s="20" t="s">
        <v>1132</v>
      </c>
      <c r="P6" s="20" t="s">
        <v>1133</v>
      </c>
      <c r="Q6" s="50"/>
    </row>
    <row r="7" customHeight="1" spans="1:17">
      <c r="A7" s="18"/>
      <c r="B7" s="21" t="s">
        <v>1134</v>
      </c>
      <c r="C7" s="20"/>
      <c r="D7" s="21" t="s">
        <v>1166</v>
      </c>
      <c r="E7" s="21" t="s">
        <v>1116</v>
      </c>
      <c r="F7" s="21" t="s">
        <v>1117</v>
      </c>
      <c r="G7" s="21"/>
      <c r="H7" s="21"/>
      <c r="I7" s="21" t="s">
        <v>1171</v>
      </c>
      <c r="J7" s="21" t="s">
        <v>1171</v>
      </c>
      <c r="K7" s="21" t="s">
        <v>1171</v>
      </c>
      <c r="L7" s="37" t="s">
        <v>1170</v>
      </c>
      <c r="M7" s="21" t="s">
        <v>1138</v>
      </c>
      <c r="N7" s="21" t="s">
        <v>1139</v>
      </c>
      <c r="O7" s="21" t="s">
        <v>1140</v>
      </c>
      <c r="P7" s="21" t="s">
        <v>1141</v>
      </c>
      <c r="Q7" s="51" t="s">
        <v>1172</v>
      </c>
    </row>
    <row r="8" customHeight="1" spans="1:38">
      <c r="A8" s="22"/>
      <c r="B8" s="21" t="s">
        <v>1134</v>
      </c>
      <c r="C8" s="20"/>
      <c r="D8" s="21" t="s">
        <v>1173</v>
      </c>
      <c r="E8" s="21"/>
      <c r="F8" s="21" t="s">
        <v>1117</v>
      </c>
      <c r="G8" s="21"/>
      <c r="H8" s="21"/>
      <c r="I8" s="21"/>
      <c r="J8" s="21"/>
      <c r="K8" s="21"/>
      <c r="L8" s="37"/>
      <c r="M8" s="21" t="s">
        <v>1138</v>
      </c>
      <c r="N8" s="21" t="s">
        <v>1139</v>
      </c>
      <c r="O8" s="21" t="s">
        <v>1140</v>
      </c>
      <c r="P8" s="21" t="s">
        <v>1141</v>
      </c>
      <c r="Q8" s="52"/>
      <c r="Y8" s="6">
        <v>100</v>
      </c>
      <c r="Z8" s="6">
        <v>50</v>
      </c>
      <c r="AA8" s="6">
        <v>20</v>
      </c>
      <c r="AB8" s="6">
        <v>10</v>
      </c>
      <c r="AC8" s="6">
        <v>5</v>
      </c>
      <c r="AD8" s="6">
        <v>1</v>
      </c>
      <c r="AF8" s="6">
        <v>20000</v>
      </c>
      <c r="AG8" s="6">
        <v>10000</v>
      </c>
      <c r="AH8" s="6">
        <v>5000</v>
      </c>
      <c r="AI8" s="6">
        <v>2000</v>
      </c>
      <c r="AJ8" s="6">
        <v>1000</v>
      </c>
      <c r="AK8" s="6">
        <v>500</v>
      </c>
      <c r="AL8" s="6">
        <v>100</v>
      </c>
    </row>
    <row r="9" s="4" customFormat="1" ht="40.5" customHeight="1" spans="1:39">
      <c r="A9" s="23">
        <v>1</v>
      </c>
      <c r="B9" s="23">
        <v>1039</v>
      </c>
      <c r="C9" s="24" t="s">
        <v>252</v>
      </c>
      <c r="D9" s="23" t="s">
        <v>335</v>
      </c>
      <c r="E9" s="25" t="s">
        <v>225</v>
      </c>
      <c r="F9" s="26">
        <v>44410</v>
      </c>
      <c r="G9" s="27"/>
      <c r="H9" s="27"/>
      <c r="I9" s="23">
        <v>200</v>
      </c>
      <c r="J9" s="23">
        <v>200</v>
      </c>
      <c r="K9" s="23">
        <v>200</v>
      </c>
      <c r="L9" s="23">
        <f t="shared" ref="L9:L12" si="0">(I9+J9+K9)*50%</f>
        <v>300</v>
      </c>
      <c r="M9" s="23">
        <f t="shared" ref="M9:M12" si="1">L9</f>
        <v>300</v>
      </c>
      <c r="N9" s="23">
        <f t="shared" ref="N9:N12" si="2">ROUNDDOWN(M9,-1)</f>
        <v>300</v>
      </c>
      <c r="O9" s="23">
        <f t="shared" ref="O9:O12" si="3">ROUND((M9-N9)*4000,-2)</f>
        <v>0</v>
      </c>
      <c r="P9" s="27"/>
      <c r="R9" s="53"/>
      <c r="S9" s="54"/>
      <c r="X9" s="55"/>
      <c r="Y9" s="56">
        <f t="shared" ref="Y9:Y14" si="4">INT(N9/100)</f>
        <v>3</v>
      </c>
      <c r="Z9" s="56">
        <f t="shared" ref="Z9:Z14" si="5">ROUNDDOWN((N9-Y9*100)/50,0)</f>
        <v>0</v>
      </c>
      <c r="AA9" s="56">
        <f t="shared" ref="AA9:AA14" si="6">ROUNDDOWN((N9-Y9*100-Z9*50)/20,0)</f>
        <v>0</v>
      </c>
      <c r="AB9" s="56">
        <f t="shared" ref="AB9:AB14" si="7">ROUNDDOWN((N9-Y9*100-Z9*50-AA9*20)/10,0)</f>
        <v>0</v>
      </c>
      <c r="AC9" s="56">
        <f t="shared" ref="AC9:AC14" si="8">ROUNDDOWN((N9-Y9*100-Z9*50-AA9*20-AB9*10)/5,0)</f>
        <v>0</v>
      </c>
      <c r="AD9" s="56">
        <f t="shared" ref="AD9:AD14" si="9">ROUNDDOWN((N9-Y9*100-Z9*50-AA9*20-AB9*10-AC9*5)/1,0)</f>
        <v>0</v>
      </c>
      <c r="AE9" s="57"/>
      <c r="AF9" s="56">
        <f t="shared" ref="AF9:AF14" si="10">ROUNDDOWN(O9/20000,0)</f>
        <v>0</v>
      </c>
      <c r="AG9" s="56">
        <f t="shared" ref="AG9:AG14" si="11">ROUNDDOWN((O9-(AF9*20000))/10000,0)</f>
        <v>0</v>
      </c>
      <c r="AH9" s="56">
        <f t="shared" ref="AH9:AH14" si="12">ROUNDDOWN((O9-(AF9*20000)-(AG9*10000))/5000,0)</f>
        <v>0</v>
      </c>
      <c r="AI9" s="56">
        <f t="shared" ref="AI9:AI14" si="13">ROUNDDOWN((O9-(AF9*20000)-(AG9*10000)-(AH9*5000))/2000,0)</f>
        <v>0</v>
      </c>
      <c r="AJ9" s="56">
        <f t="shared" ref="AJ9:AJ14" si="14">ROUNDDOWN((O9-(AF9*20000)-(AG9*10000)-(AH9*5000)-(AI9*2000))/1000,0)</f>
        <v>0</v>
      </c>
      <c r="AK9" s="56">
        <f t="shared" ref="AK9:AK14" si="15">ROUNDDOWN((O9-(AF9*20000)-(AG9*10000)-(AH9*5000)-(AI9*2000)-(AJ9*1000))/500,0)</f>
        <v>0</v>
      </c>
      <c r="AL9" s="56">
        <f t="shared" ref="AL9:AL14" si="16">ROUNDDOWN((O9-(AF9*20000)-(AG9*10000)-(AH9*5000)-(AI9*2000)-(AJ9*1000)-(AK9*500))/100,0)</f>
        <v>0</v>
      </c>
      <c r="AM9" s="59"/>
    </row>
    <row r="10" s="4" customFormat="1" ht="40.5" hidden="1" customHeight="1" spans="1:39">
      <c r="A10" s="23"/>
      <c r="B10" s="23"/>
      <c r="C10" s="24"/>
      <c r="D10" s="23"/>
      <c r="E10" s="25"/>
      <c r="F10" s="26"/>
      <c r="G10" s="27"/>
      <c r="H10" s="27"/>
      <c r="I10" s="23"/>
      <c r="J10" s="23"/>
      <c r="K10" s="23"/>
      <c r="L10" s="23">
        <f t="shared" si="0"/>
        <v>0</v>
      </c>
      <c r="M10" s="23">
        <f t="shared" si="1"/>
        <v>0</v>
      </c>
      <c r="N10" s="23">
        <f t="shared" si="2"/>
        <v>0</v>
      </c>
      <c r="O10" s="23">
        <f t="shared" si="3"/>
        <v>0</v>
      </c>
      <c r="P10" s="27"/>
      <c r="R10" s="53"/>
      <c r="S10" s="54"/>
      <c r="X10" s="55"/>
      <c r="Y10" s="56">
        <f t="shared" si="4"/>
        <v>0</v>
      </c>
      <c r="Z10" s="56">
        <f t="shared" si="5"/>
        <v>0</v>
      </c>
      <c r="AA10" s="56">
        <f t="shared" si="6"/>
        <v>0</v>
      </c>
      <c r="AB10" s="56">
        <f t="shared" si="7"/>
        <v>0</v>
      </c>
      <c r="AC10" s="56">
        <f t="shared" si="8"/>
        <v>0</v>
      </c>
      <c r="AD10" s="56">
        <f t="shared" si="9"/>
        <v>0</v>
      </c>
      <c r="AE10" s="57"/>
      <c r="AF10" s="56">
        <f t="shared" si="10"/>
        <v>0</v>
      </c>
      <c r="AG10" s="56">
        <f t="shared" si="11"/>
        <v>0</v>
      </c>
      <c r="AH10" s="56">
        <f t="shared" si="12"/>
        <v>0</v>
      </c>
      <c r="AI10" s="56">
        <f t="shared" si="13"/>
        <v>0</v>
      </c>
      <c r="AJ10" s="56">
        <f t="shared" si="14"/>
        <v>0</v>
      </c>
      <c r="AK10" s="56">
        <f t="shared" si="15"/>
        <v>0</v>
      </c>
      <c r="AL10" s="56">
        <f t="shared" si="16"/>
        <v>0</v>
      </c>
      <c r="AM10" s="59"/>
    </row>
    <row r="11" s="4" customFormat="1" ht="40.5" hidden="1" customHeight="1" spans="1:39">
      <c r="A11" s="23"/>
      <c r="B11" s="23"/>
      <c r="C11" s="24"/>
      <c r="D11" s="23"/>
      <c r="E11" s="25"/>
      <c r="F11" s="26"/>
      <c r="G11" s="27"/>
      <c r="H11" s="27"/>
      <c r="I11" s="23"/>
      <c r="J11" s="23"/>
      <c r="K11" s="23"/>
      <c r="L11" s="23">
        <f t="shared" si="0"/>
        <v>0</v>
      </c>
      <c r="M11" s="23">
        <f t="shared" si="1"/>
        <v>0</v>
      </c>
      <c r="N11" s="23">
        <f t="shared" si="2"/>
        <v>0</v>
      </c>
      <c r="O11" s="23">
        <f t="shared" si="3"/>
        <v>0</v>
      </c>
      <c r="P11" s="27"/>
      <c r="R11" s="53"/>
      <c r="S11" s="54"/>
      <c r="X11" s="55"/>
      <c r="Y11" s="56">
        <f t="shared" si="4"/>
        <v>0</v>
      </c>
      <c r="Z11" s="56">
        <f t="shared" si="5"/>
        <v>0</v>
      </c>
      <c r="AA11" s="56">
        <f t="shared" si="6"/>
        <v>0</v>
      </c>
      <c r="AB11" s="56">
        <f t="shared" si="7"/>
        <v>0</v>
      </c>
      <c r="AC11" s="56">
        <f t="shared" si="8"/>
        <v>0</v>
      </c>
      <c r="AD11" s="56">
        <f t="shared" si="9"/>
        <v>0</v>
      </c>
      <c r="AE11" s="57"/>
      <c r="AF11" s="56">
        <f t="shared" si="10"/>
        <v>0</v>
      </c>
      <c r="AG11" s="56">
        <f t="shared" si="11"/>
        <v>0</v>
      </c>
      <c r="AH11" s="56">
        <f t="shared" si="12"/>
        <v>0</v>
      </c>
      <c r="AI11" s="56">
        <f t="shared" si="13"/>
        <v>0</v>
      </c>
      <c r="AJ11" s="56">
        <f t="shared" si="14"/>
        <v>0</v>
      </c>
      <c r="AK11" s="56">
        <f t="shared" si="15"/>
        <v>0</v>
      </c>
      <c r="AL11" s="56">
        <f t="shared" si="16"/>
        <v>0</v>
      </c>
      <c r="AM11" s="59"/>
    </row>
    <row r="12" s="4" customFormat="1" ht="40.5" hidden="1" customHeight="1" spans="1:39">
      <c r="A12" s="23"/>
      <c r="B12" s="23"/>
      <c r="C12" s="24"/>
      <c r="D12" s="23"/>
      <c r="E12" s="25"/>
      <c r="F12" s="26"/>
      <c r="G12" s="27"/>
      <c r="H12" s="27"/>
      <c r="I12" s="23"/>
      <c r="J12" s="23"/>
      <c r="K12" s="23"/>
      <c r="L12" s="23">
        <f t="shared" si="0"/>
        <v>0</v>
      </c>
      <c r="M12" s="23">
        <f t="shared" si="1"/>
        <v>0</v>
      </c>
      <c r="N12" s="23">
        <f t="shared" si="2"/>
        <v>0</v>
      </c>
      <c r="O12" s="23">
        <f t="shared" si="3"/>
        <v>0</v>
      </c>
      <c r="P12" s="27"/>
      <c r="R12" s="53"/>
      <c r="S12" s="54"/>
      <c r="X12" s="55"/>
      <c r="Y12" s="56">
        <f t="shared" si="4"/>
        <v>0</v>
      </c>
      <c r="Z12" s="56">
        <f t="shared" si="5"/>
        <v>0</v>
      </c>
      <c r="AA12" s="56">
        <f t="shared" si="6"/>
        <v>0</v>
      </c>
      <c r="AB12" s="56">
        <f t="shared" si="7"/>
        <v>0</v>
      </c>
      <c r="AC12" s="56">
        <f t="shared" si="8"/>
        <v>0</v>
      </c>
      <c r="AD12" s="56">
        <f t="shared" si="9"/>
        <v>0</v>
      </c>
      <c r="AE12" s="57"/>
      <c r="AF12" s="56">
        <f t="shared" si="10"/>
        <v>0</v>
      </c>
      <c r="AG12" s="56">
        <f t="shared" si="11"/>
        <v>0</v>
      </c>
      <c r="AH12" s="56">
        <f t="shared" si="12"/>
        <v>0</v>
      </c>
      <c r="AI12" s="56">
        <f t="shared" si="13"/>
        <v>0</v>
      </c>
      <c r="AJ12" s="56">
        <f t="shared" si="14"/>
        <v>0</v>
      </c>
      <c r="AK12" s="56">
        <f t="shared" si="15"/>
        <v>0</v>
      </c>
      <c r="AL12" s="56">
        <f t="shared" si="16"/>
        <v>0</v>
      </c>
      <c r="AM12" s="59"/>
    </row>
    <row r="13" s="4" customFormat="1" ht="40.5" hidden="1" customHeight="1" spans="1:39">
      <c r="A13" s="23"/>
      <c r="B13" s="23"/>
      <c r="C13" s="24"/>
      <c r="D13" s="23"/>
      <c r="E13" s="25"/>
      <c r="F13" s="26"/>
      <c r="G13" s="27"/>
      <c r="H13" s="27"/>
      <c r="I13" s="23"/>
      <c r="J13" s="23"/>
      <c r="K13" s="23"/>
      <c r="L13" s="23"/>
      <c r="M13" s="23"/>
      <c r="N13" s="23"/>
      <c r="O13" s="23"/>
      <c r="P13" s="27"/>
      <c r="R13" s="53"/>
      <c r="S13" s="54"/>
      <c r="X13" s="55"/>
      <c r="Y13" s="56">
        <f t="shared" si="4"/>
        <v>0</v>
      </c>
      <c r="Z13" s="56">
        <f t="shared" si="5"/>
        <v>0</v>
      </c>
      <c r="AA13" s="56">
        <f t="shared" si="6"/>
        <v>0</v>
      </c>
      <c r="AB13" s="56">
        <f t="shared" si="7"/>
        <v>0</v>
      </c>
      <c r="AC13" s="56">
        <f t="shared" si="8"/>
        <v>0</v>
      </c>
      <c r="AD13" s="56">
        <f t="shared" si="9"/>
        <v>0</v>
      </c>
      <c r="AE13" s="57"/>
      <c r="AF13" s="56">
        <f t="shared" si="10"/>
        <v>0</v>
      </c>
      <c r="AG13" s="56">
        <f t="shared" si="11"/>
        <v>0</v>
      </c>
      <c r="AH13" s="56">
        <f t="shared" si="12"/>
        <v>0</v>
      </c>
      <c r="AI13" s="56">
        <f t="shared" si="13"/>
        <v>0</v>
      </c>
      <c r="AJ13" s="56">
        <f t="shared" si="14"/>
        <v>0</v>
      </c>
      <c r="AK13" s="56">
        <f t="shared" si="15"/>
        <v>0</v>
      </c>
      <c r="AL13" s="56">
        <f t="shared" si="16"/>
        <v>0</v>
      </c>
      <c r="AM13" s="59"/>
    </row>
    <row r="14" s="4" customFormat="1" ht="40.5" hidden="1" customHeight="1" spans="1:39">
      <c r="A14" s="23"/>
      <c r="B14" s="28"/>
      <c r="C14" s="24"/>
      <c r="D14" s="23"/>
      <c r="E14" s="25"/>
      <c r="F14" s="26"/>
      <c r="G14" s="27"/>
      <c r="H14" s="27"/>
      <c r="I14" s="23"/>
      <c r="J14" s="23"/>
      <c r="K14" s="23"/>
      <c r="L14" s="23"/>
      <c r="M14" s="23"/>
      <c r="N14" s="23"/>
      <c r="O14" s="23"/>
      <c r="P14" s="27"/>
      <c r="R14" s="53"/>
      <c r="S14" s="54"/>
      <c r="X14" s="55"/>
      <c r="Y14" s="56">
        <f t="shared" si="4"/>
        <v>0</v>
      </c>
      <c r="Z14" s="56">
        <f t="shared" si="5"/>
        <v>0</v>
      </c>
      <c r="AA14" s="56">
        <f t="shared" si="6"/>
        <v>0</v>
      </c>
      <c r="AB14" s="56">
        <f t="shared" si="7"/>
        <v>0</v>
      </c>
      <c r="AC14" s="56">
        <f t="shared" si="8"/>
        <v>0</v>
      </c>
      <c r="AD14" s="56">
        <f t="shared" si="9"/>
        <v>0</v>
      </c>
      <c r="AE14" s="57"/>
      <c r="AF14" s="56">
        <f t="shared" si="10"/>
        <v>0</v>
      </c>
      <c r="AG14" s="56">
        <f t="shared" si="11"/>
        <v>0</v>
      </c>
      <c r="AH14" s="56">
        <f t="shared" si="12"/>
        <v>0</v>
      </c>
      <c r="AI14" s="56">
        <f t="shared" si="13"/>
        <v>0</v>
      </c>
      <c r="AJ14" s="56">
        <f t="shared" si="14"/>
        <v>0</v>
      </c>
      <c r="AK14" s="56">
        <f t="shared" si="15"/>
        <v>0</v>
      </c>
      <c r="AL14" s="56">
        <f t="shared" si="16"/>
        <v>0</v>
      </c>
      <c r="AM14" s="59"/>
    </row>
    <row r="15" ht="24.75" customHeight="1" spans="1:38">
      <c r="A15" s="29"/>
      <c r="B15" s="30">
        <v>1</v>
      </c>
      <c r="C15" s="31"/>
      <c r="D15" s="31"/>
      <c r="E15" s="32" t="str">
        <f>A2</f>
        <v>2023年2月-2023.4月份产假50%</v>
      </c>
      <c r="F15" s="31"/>
      <c r="G15" s="31"/>
      <c r="H15" s="31"/>
      <c r="I15" s="38">
        <f t="shared" ref="I15:O15" si="17">SUM(I9:I14)</f>
        <v>200</v>
      </c>
      <c r="J15" s="38">
        <f t="shared" si="17"/>
        <v>200</v>
      </c>
      <c r="K15" s="38">
        <f t="shared" si="17"/>
        <v>200</v>
      </c>
      <c r="L15" s="38">
        <f t="shared" si="17"/>
        <v>300</v>
      </c>
      <c r="M15" s="38">
        <f t="shared" si="17"/>
        <v>300</v>
      </c>
      <c r="N15" s="38">
        <f t="shared" si="17"/>
        <v>300</v>
      </c>
      <c r="O15" s="38">
        <f t="shared" si="17"/>
        <v>0</v>
      </c>
      <c r="P15" s="39"/>
      <c r="Q15" s="39" t="e">
        <f>SUM(#REF!)</f>
        <v>#REF!</v>
      </c>
      <c r="R15" s="39" t="e">
        <f>SUM(#REF!)</f>
        <v>#REF!</v>
      </c>
      <c r="S15" s="39" t="e">
        <f>SUM(#REF!)</f>
        <v>#REF!</v>
      </c>
      <c r="T15" s="39" t="e">
        <f>SUM(#REF!)</f>
        <v>#REF!</v>
      </c>
      <c r="U15" s="39" t="e">
        <f>SUM(#REF!)</f>
        <v>#REF!</v>
      </c>
      <c r="V15" s="39" t="e">
        <f>SUM(#REF!)</f>
        <v>#REF!</v>
      </c>
      <c r="W15" s="39" t="e">
        <f>SUM(#REF!)</f>
        <v>#REF!</v>
      </c>
      <c r="X15" s="39" t="e">
        <f>SUM(#REF!)</f>
        <v>#REF!</v>
      </c>
      <c r="Y15" s="39">
        <f t="shared" ref="Y15:AD15" si="18">SUM(Y9:Y14)</f>
        <v>3</v>
      </c>
      <c r="Z15" s="39">
        <f t="shared" si="18"/>
        <v>0</v>
      </c>
      <c r="AA15" s="39">
        <f t="shared" si="18"/>
        <v>0</v>
      </c>
      <c r="AB15" s="39">
        <f t="shared" si="18"/>
        <v>0</v>
      </c>
      <c r="AC15" s="39">
        <f t="shared" si="18"/>
        <v>0</v>
      </c>
      <c r="AD15" s="39">
        <f t="shared" si="18"/>
        <v>0</v>
      </c>
      <c r="AE15" s="39"/>
      <c r="AF15" s="39">
        <f t="shared" ref="AF15:AL15" si="19">SUM(AF9:AF14)</f>
        <v>0</v>
      </c>
      <c r="AG15" s="39">
        <f t="shared" si="19"/>
        <v>0</v>
      </c>
      <c r="AH15" s="39">
        <f t="shared" si="19"/>
        <v>0</v>
      </c>
      <c r="AI15" s="39">
        <f t="shared" si="19"/>
        <v>0</v>
      </c>
      <c r="AJ15" s="39">
        <f t="shared" si="19"/>
        <v>0</v>
      </c>
      <c r="AK15" s="39">
        <f t="shared" si="19"/>
        <v>0</v>
      </c>
      <c r="AL15" s="39">
        <f t="shared" si="19"/>
        <v>0</v>
      </c>
    </row>
    <row r="16" spans="25:38">
      <c r="Y16" s="6">
        <f t="shared" ref="Y16:AD16" si="20">+Y15*Y8</f>
        <v>300</v>
      </c>
      <c r="Z16" s="6">
        <f t="shared" si="20"/>
        <v>0</v>
      </c>
      <c r="AA16" s="6">
        <f t="shared" si="20"/>
        <v>0</v>
      </c>
      <c r="AB16" s="6">
        <f t="shared" si="20"/>
        <v>0</v>
      </c>
      <c r="AC16" s="6">
        <f t="shared" si="20"/>
        <v>0</v>
      </c>
      <c r="AD16" s="6">
        <f t="shared" si="20"/>
        <v>0</v>
      </c>
      <c r="AE16" s="6">
        <f>SUM(Y16:AD16)</f>
        <v>300</v>
      </c>
      <c r="AF16" s="6">
        <f t="shared" ref="AF16:AL16" si="21">AF15*AF8</f>
        <v>0</v>
      </c>
      <c r="AG16" s="6">
        <f t="shared" si="21"/>
        <v>0</v>
      </c>
      <c r="AH16" s="6">
        <f t="shared" si="21"/>
        <v>0</v>
      </c>
      <c r="AI16" s="6">
        <f t="shared" si="21"/>
        <v>0</v>
      </c>
      <c r="AJ16" s="6">
        <f t="shared" si="21"/>
        <v>0</v>
      </c>
      <c r="AK16" s="6">
        <f t="shared" si="21"/>
        <v>0</v>
      </c>
      <c r="AL16" s="6">
        <f t="shared" si="21"/>
        <v>0</v>
      </c>
    </row>
    <row r="17" spans="31:31">
      <c r="AE17" s="5"/>
    </row>
    <row r="18" spans="31:31">
      <c r="AE18" s="58"/>
    </row>
    <row r="19" spans="32:32">
      <c r="AF19" s="58"/>
    </row>
    <row r="25" spans="27:31">
      <c r="AA25"/>
      <c r="AB25"/>
      <c r="AC25"/>
      <c r="AD25"/>
      <c r="AE25"/>
    </row>
    <row r="26" spans="27:31">
      <c r="AA26"/>
      <c r="AB26"/>
      <c r="AC26"/>
      <c r="AD26"/>
      <c r="AE26"/>
    </row>
    <row r="27" spans="27:31">
      <c r="AA27"/>
      <c r="AB27"/>
      <c r="AC27"/>
      <c r="AD27"/>
      <c r="AE27"/>
    </row>
    <row r="28" spans="27:31">
      <c r="AA28"/>
      <c r="AB28"/>
      <c r="AC28"/>
      <c r="AD28"/>
      <c r="AE28"/>
    </row>
    <row r="29" spans="27:31">
      <c r="AA29"/>
      <c r="AB29"/>
      <c r="AC29"/>
      <c r="AD29"/>
      <c r="AE29"/>
    </row>
    <row r="30" spans="27:31">
      <c r="AA30"/>
      <c r="AB30"/>
      <c r="AC30"/>
      <c r="AD30"/>
      <c r="AE30"/>
    </row>
  </sheetData>
  <mergeCells count="32">
    <mergeCell ref="A1:P1"/>
    <mergeCell ref="A2:P2"/>
    <mergeCell ref="A3:P3"/>
    <mergeCell ref="A4:A8"/>
    <mergeCell ref="B4:B5"/>
    <mergeCell ref="B7:B8"/>
    <mergeCell ref="C4:C5"/>
    <mergeCell ref="C6:C8"/>
    <mergeCell ref="D4:D5"/>
    <mergeCell ref="D7:D8"/>
    <mergeCell ref="E4:E5"/>
    <mergeCell ref="E7:E8"/>
    <mergeCell ref="F4:F5"/>
    <mergeCell ref="F7:F8"/>
    <mergeCell ref="I4:I5"/>
    <mergeCell ref="I7:I8"/>
    <mergeCell ref="J4:J5"/>
    <mergeCell ref="J7:J8"/>
    <mergeCell ref="K4:K5"/>
    <mergeCell ref="K7:K8"/>
    <mergeCell ref="L4:L5"/>
    <mergeCell ref="L7:L8"/>
    <mergeCell ref="M4:M5"/>
    <mergeCell ref="M7:M8"/>
    <mergeCell ref="N4:N5"/>
    <mergeCell ref="N7:N8"/>
    <mergeCell ref="O4:O5"/>
    <mergeCell ref="O7:O8"/>
    <mergeCell ref="P4:P5"/>
    <mergeCell ref="P7:P8"/>
    <mergeCell ref="Q4:Q5"/>
    <mergeCell ref="Q7:Q8"/>
  </mergeCells>
  <printOptions horizontalCentered="1"/>
  <pageMargins left="0" right="0" top="0" bottom="0" header="0.298611111111111" footer="0.298611111111111"/>
  <pageSetup paperSize="9" scale="92" orientation="landscape" horizontalDpi="600"/>
  <headerFooter>
    <oddFooter>&amp;L&amp;12&amp;B&amp;P     行政部：______________&amp;C&amp;12&amp;B财务：______________&amp;R&amp;12&amp;B总经理：______________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47"/>
  <sheetViews>
    <sheetView zoomScale="90" zoomScaleNormal="90" topLeftCell="U1" workbookViewId="0">
      <selection activeCell="AF41" sqref="AF41"/>
    </sheetView>
  </sheetViews>
  <sheetFormatPr defaultColWidth="5.39047619047619" defaultRowHeight="12.75"/>
  <cols>
    <col min="1" max="50" width="11.4190476190476" customWidth="1"/>
    <col min="51" max="16375" width="5.39047619047619" customWidth="1"/>
  </cols>
  <sheetData>
    <row r="1" spans="1:1">
      <c r="A1" t="s">
        <v>273</v>
      </c>
    </row>
    <row r="2" spans="1:1">
      <c r="A2" t="s">
        <v>1184</v>
      </c>
    </row>
    <row r="3" spans="1:1">
      <c r="A3" t="s">
        <v>274</v>
      </c>
    </row>
    <row r="4" spans="1:1">
      <c r="A4" t="s">
        <v>1185</v>
      </c>
    </row>
    <row r="6" spans="1:44">
      <c r="A6" t="s">
        <v>846</v>
      </c>
      <c r="B6" t="s">
        <v>276</v>
      </c>
      <c r="C6" t="s">
        <v>847</v>
      </c>
      <c r="D6" t="s">
        <v>279</v>
      </c>
      <c r="E6" t="s">
        <v>283</v>
      </c>
      <c r="F6" t="s">
        <v>848</v>
      </c>
      <c r="G6" t="s">
        <v>286</v>
      </c>
      <c r="H6" t="s">
        <v>849</v>
      </c>
      <c r="AJ6" t="s">
        <v>288</v>
      </c>
      <c r="AK6" t="s">
        <v>288</v>
      </c>
      <c r="AL6" t="s">
        <v>289</v>
      </c>
      <c r="AO6" t="s">
        <v>290</v>
      </c>
      <c r="AP6" t="s">
        <v>850</v>
      </c>
      <c r="AR6" t="s">
        <v>292</v>
      </c>
    </row>
    <row r="7" spans="38:38">
      <c r="AL7" t="s">
        <v>293</v>
      </c>
    </row>
    <row r="8" spans="8:44">
      <c r="H8" t="s">
        <v>4</v>
      </c>
      <c r="J8" t="s">
        <v>298</v>
      </c>
      <c r="K8" t="s">
        <v>6</v>
      </c>
      <c r="L8" t="s">
        <v>7</v>
      </c>
      <c r="M8" t="s">
        <v>8</v>
      </c>
      <c r="N8" t="s">
        <v>17</v>
      </c>
      <c r="O8" t="s">
        <v>20</v>
      </c>
      <c r="Q8" t="s">
        <v>21</v>
      </c>
      <c r="S8" t="s">
        <v>9</v>
      </c>
      <c r="T8" t="s">
        <v>10</v>
      </c>
      <c r="U8" t="s">
        <v>11</v>
      </c>
      <c r="V8" t="s">
        <v>12</v>
      </c>
      <c r="W8" t="s">
        <v>13</v>
      </c>
      <c r="X8" t="s">
        <v>14</v>
      </c>
      <c r="Y8" t="s">
        <v>15</v>
      </c>
      <c r="Z8" t="s">
        <v>16</v>
      </c>
      <c r="AC8" t="s">
        <v>18</v>
      </c>
      <c r="AD8" t="s">
        <v>19</v>
      </c>
      <c r="AE8" t="s">
        <v>22</v>
      </c>
      <c r="AF8" t="s">
        <v>23</v>
      </c>
      <c r="AG8" t="s">
        <v>24</v>
      </c>
      <c r="AH8" t="s">
        <v>25</v>
      </c>
      <c r="AI8" t="s">
        <v>26</v>
      </c>
      <c r="AJ8" t="s">
        <v>27</v>
      </c>
      <c r="AK8" t="s">
        <v>28</v>
      </c>
      <c r="AL8" t="s">
        <v>29</v>
      </c>
      <c r="AM8" t="s">
        <v>30</v>
      </c>
      <c r="AN8" t="s">
        <v>31</v>
      </c>
      <c r="AP8" t="s">
        <v>32</v>
      </c>
      <c r="AQ8" t="s">
        <v>33</v>
      </c>
      <c r="AR8" t="s">
        <v>34</v>
      </c>
    </row>
    <row r="9" spans="6:40">
      <c r="F9" t="s">
        <v>35</v>
      </c>
      <c r="G9" t="s">
        <v>36</v>
      </c>
      <c r="H9" t="s">
        <v>37</v>
      </c>
      <c r="I9" t="s">
        <v>38</v>
      </c>
      <c r="L9" t="s">
        <v>40</v>
      </c>
      <c r="M9" t="s">
        <v>41</v>
      </c>
      <c r="N9" t="s">
        <v>50</v>
      </c>
      <c r="O9" t="s">
        <v>53</v>
      </c>
      <c r="Q9" t="s">
        <v>50</v>
      </c>
      <c r="R9" t="s">
        <v>53</v>
      </c>
      <c r="S9" t="s">
        <v>42</v>
      </c>
      <c r="T9" t="s">
        <v>43</v>
      </c>
      <c r="U9" t="s">
        <v>44</v>
      </c>
      <c r="V9" t="s">
        <v>45</v>
      </c>
      <c r="W9" t="s">
        <v>46</v>
      </c>
      <c r="X9" t="s">
        <v>47</v>
      </c>
      <c r="Y9" t="s">
        <v>48</v>
      </c>
      <c r="Z9" t="s">
        <v>49</v>
      </c>
      <c r="AA9" t="s">
        <v>54</v>
      </c>
      <c r="AB9" t="s">
        <v>55</v>
      </c>
      <c r="AC9" t="s">
        <v>51</v>
      </c>
      <c r="AD9" t="s">
        <v>52</v>
      </c>
      <c r="AE9" t="s">
        <v>56</v>
      </c>
      <c r="AF9" t="s">
        <v>57</v>
      </c>
      <c r="AG9" t="s">
        <v>58</v>
      </c>
      <c r="AH9" t="s">
        <v>59</v>
      </c>
      <c r="AL9" t="s">
        <v>60</v>
      </c>
      <c r="AM9" t="s">
        <v>61</v>
      </c>
      <c r="AN9" t="s">
        <v>62</v>
      </c>
    </row>
    <row r="10" spans="8:18">
      <c r="H10" t="s">
        <v>313</v>
      </c>
      <c r="I10" t="s">
        <v>314</v>
      </c>
      <c r="J10" t="s">
        <v>315</v>
      </c>
      <c r="K10" t="s">
        <v>316</v>
      </c>
      <c r="N10" t="s">
        <v>317</v>
      </c>
      <c r="O10" t="s">
        <v>318</v>
      </c>
      <c r="P10" t="s">
        <v>319</v>
      </c>
      <c r="Q10" t="s">
        <v>317</v>
      </c>
      <c r="R10" t="s">
        <v>320</v>
      </c>
    </row>
    <row r="11" spans="1:5">
      <c r="A11" t="s">
        <v>63</v>
      </c>
      <c r="B11" t="s">
        <v>64</v>
      </c>
      <c r="C11" t="s">
        <v>65</v>
      </c>
      <c r="D11" t="s">
        <v>66</v>
      </c>
      <c r="E11" t="s">
        <v>67</v>
      </c>
    </row>
    <row r="13" spans="1:44">
      <c r="A13">
        <v>1</v>
      </c>
      <c r="B13">
        <v>2</v>
      </c>
      <c r="C13">
        <v>4</v>
      </c>
      <c r="D13">
        <v>5</v>
      </c>
      <c r="E13">
        <v>9</v>
      </c>
      <c r="F13">
        <v>12</v>
      </c>
      <c r="G13">
        <v>13</v>
      </c>
      <c r="H13">
        <v>14</v>
      </c>
      <c r="I13">
        <v>15</v>
      </c>
      <c r="J13">
        <v>17</v>
      </c>
      <c r="K13">
        <v>18</v>
      </c>
      <c r="L13">
        <v>19</v>
      </c>
      <c r="M13">
        <v>20</v>
      </c>
      <c r="N13">
        <v>21</v>
      </c>
      <c r="O13">
        <v>22</v>
      </c>
      <c r="P13">
        <v>23</v>
      </c>
      <c r="Q13">
        <v>24</v>
      </c>
      <c r="R13">
        <v>25</v>
      </c>
      <c r="S13">
        <v>26</v>
      </c>
      <c r="T13">
        <v>27</v>
      </c>
      <c r="U13">
        <v>28</v>
      </c>
      <c r="V13">
        <v>29</v>
      </c>
      <c r="W13">
        <v>30</v>
      </c>
      <c r="X13">
        <v>31</v>
      </c>
      <c r="Y13">
        <v>32</v>
      </c>
      <c r="Z13">
        <v>33</v>
      </c>
      <c r="AA13">
        <v>35</v>
      </c>
      <c r="AB13">
        <v>37</v>
      </c>
      <c r="AC13">
        <v>38</v>
      </c>
      <c r="AD13">
        <v>39</v>
      </c>
      <c r="AE13">
        <v>40</v>
      </c>
      <c r="AF13">
        <v>41</v>
      </c>
      <c r="AG13">
        <v>42</v>
      </c>
      <c r="AH13">
        <v>43</v>
      </c>
      <c r="AI13">
        <v>44</v>
      </c>
      <c r="AJ13">
        <v>45</v>
      </c>
      <c r="AK13">
        <v>46</v>
      </c>
      <c r="AL13">
        <v>47</v>
      </c>
      <c r="AM13">
        <v>48</v>
      </c>
      <c r="AN13">
        <v>49</v>
      </c>
      <c r="AO13">
        <v>50</v>
      </c>
      <c r="AP13">
        <v>51</v>
      </c>
      <c r="AQ13">
        <v>52</v>
      </c>
      <c r="AR13">
        <v>53</v>
      </c>
    </row>
    <row r="14" spans="1:43">
      <c r="A14">
        <v>1</v>
      </c>
      <c r="B14">
        <v>211</v>
      </c>
      <c r="C14" t="s">
        <v>991</v>
      </c>
      <c r="D14">
        <v>44081</v>
      </c>
      <c r="E14" t="s">
        <v>992</v>
      </c>
      <c r="F14">
        <v>200</v>
      </c>
      <c r="G14">
        <v>7.69230769230769</v>
      </c>
      <c r="H14">
        <v>12</v>
      </c>
      <c r="I14">
        <v>0</v>
      </c>
      <c r="J14">
        <v>12</v>
      </c>
      <c r="K14">
        <v>92.3076923076923</v>
      </c>
      <c r="L14">
        <v>0</v>
      </c>
      <c r="M14">
        <v>0</v>
      </c>
      <c r="N14">
        <v>6.5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32.3076923076923</v>
      </c>
      <c r="AB14">
        <v>46.1538461538462</v>
      </c>
      <c r="AC14">
        <v>9.375</v>
      </c>
      <c r="AD14">
        <v>1.625</v>
      </c>
      <c r="AE14">
        <v>4.6</v>
      </c>
      <c r="AF14">
        <v>13</v>
      </c>
      <c r="AG14">
        <v>6</v>
      </c>
      <c r="AH14">
        <v>205.369230769231</v>
      </c>
      <c r="AI14">
        <v>3</v>
      </c>
      <c r="AL14">
        <v>0</v>
      </c>
      <c r="AM14">
        <v>4.25422361538461</v>
      </c>
      <c r="AO14">
        <v>204.115007153846</v>
      </c>
      <c r="AP14">
        <v>200</v>
      </c>
      <c r="AQ14">
        <v>16500</v>
      </c>
    </row>
    <row r="15" spans="1:43">
      <c r="A15">
        <v>2</v>
      </c>
      <c r="B15">
        <v>472</v>
      </c>
      <c r="C15" t="s">
        <v>268</v>
      </c>
      <c r="D15">
        <v>44131</v>
      </c>
      <c r="E15" t="s">
        <v>993</v>
      </c>
      <c r="F15">
        <v>200</v>
      </c>
      <c r="G15">
        <v>7.69230769230769</v>
      </c>
      <c r="H15">
        <v>12</v>
      </c>
      <c r="I15">
        <v>0</v>
      </c>
      <c r="J15">
        <v>12</v>
      </c>
      <c r="K15">
        <v>92.3076923076923</v>
      </c>
      <c r="L15">
        <v>0</v>
      </c>
      <c r="M15">
        <v>0</v>
      </c>
      <c r="N15">
        <v>6.5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23.0769230769231</v>
      </c>
      <c r="AB15">
        <v>27.6923076923077</v>
      </c>
      <c r="AC15">
        <v>9.375</v>
      </c>
      <c r="AD15">
        <v>1.625</v>
      </c>
      <c r="AE15">
        <v>4.6</v>
      </c>
      <c r="AF15">
        <v>13</v>
      </c>
      <c r="AG15">
        <v>6</v>
      </c>
      <c r="AH15">
        <v>177.676923076923</v>
      </c>
      <c r="AI15">
        <v>3</v>
      </c>
      <c r="AL15">
        <v>0</v>
      </c>
      <c r="AM15">
        <v>3.68057746153846</v>
      </c>
      <c r="AO15">
        <v>176.996345615385</v>
      </c>
      <c r="AP15">
        <v>170</v>
      </c>
      <c r="AQ15">
        <v>28000</v>
      </c>
    </row>
    <row r="16" spans="1:43">
      <c r="A16">
        <v>3</v>
      </c>
      <c r="B16">
        <v>327</v>
      </c>
      <c r="C16" t="s">
        <v>240</v>
      </c>
      <c r="D16">
        <v>44109</v>
      </c>
      <c r="E16" t="s">
        <v>241</v>
      </c>
      <c r="F16">
        <v>200</v>
      </c>
      <c r="G16">
        <v>7.69230769230769</v>
      </c>
      <c r="H16">
        <v>6</v>
      </c>
      <c r="I16">
        <v>0</v>
      </c>
      <c r="J16">
        <v>6</v>
      </c>
      <c r="K16">
        <v>46.1538461538462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13.8461538461538</v>
      </c>
      <c r="AB16">
        <v>11.5384615384615</v>
      </c>
      <c r="AC16">
        <v>0</v>
      </c>
      <c r="AD16">
        <v>0</v>
      </c>
      <c r="AE16">
        <v>2.3</v>
      </c>
      <c r="AF16">
        <v>13</v>
      </c>
      <c r="AG16">
        <v>3</v>
      </c>
      <c r="AH16">
        <v>89.8384615384615</v>
      </c>
      <c r="AI16">
        <v>3</v>
      </c>
      <c r="AL16">
        <v>0</v>
      </c>
      <c r="AM16">
        <v>2</v>
      </c>
      <c r="AO16">
        <v>90.8384615384615</v>
      </c>
      <c r="AP16">
        <v>90</v>
      </c>
      <c r="AQ16">
        <v>3400</v>
      </c>
    </row>
    <row r="17" spans="1:43">
      <c r="A17">
        <v>4</v>
      </c>
      <c r="B17">
        <v>357</v>
      </c>
      <c r="C17" t="s">
        <v>242</v>
      </c>
      <c r="D17">
        <v>44118</v>
      </c>
      <c r="E17" t="s">
        <v>243</v>
      </c>
      <c r="F17">
        <v>200</v>
      </c>
      <c r="G17">
        <v>7.69230769230769</v>
      </c>
      <c r="H17">
        <v>6</v>
      </c>
      <c r="I17">
        <v>0</v>
      </c>
      <c r="J17">
        <v>6</v>
      </c>
      <c r="K17">
        <v>46.1538461538462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6.92307692307692</v>
      </c>
      <c r="AB17">
        <v>16.1538461538462</v>
      </c>
      <c r="AC17">
        <v>0</v>
      </c>
      <c r="AD17">
        <v>0</v>
      </c>
      <c r="AE17">
        <v>2.3</v>
      </c>
      <c r="AF17">
        <v>13</v>
      </c>
      <c r="AG17">
        <v>3</v>
      </c>
      <c r="AH17">
        <v>87.5307692307692</v>
      </c>
      <c r="AI17">
        <v>3</v>
      </c>
      <c r="AL17">
        <v>0</v>
      </c>
      <c r="AM17">
        <v>2</v>
      </c>
      <c r="AO17">
        <v>88.5307692307692</v>
      </c>
      <c r="AP17">
        <v>80</v>
      </c>
      <c r="AQ17">
        <v>34100</v>
      </c>
    </row>
    <row r="18" spans="1:43">
      <c r="A18">
        <v>5</v>
      </c>
      <c r="B18">
        <v>573</v>
      </c>
      <c r="C18" t="s">
        <v>994</v>
      </c>
      <c r="D18">
        <v>44140</v>
      </c>
      <c r="E18" t="s">
        <v>995</v>
      </c>
      <c r="F18">
        <v>200</v>
      </c>
      <c r="G18">
        <v>7.69230769230769</v>
      </c>
      <c r="H18">
        <v>12</v>
      </c>
      <c r="I18">
        <v>0</v>
      </c>
      <c r="J18">
        <v>12</v>
      </c>
      <c r="K18">
        <v>92.3076923076923</v>
      </c>
      <c r="L18">
        <v>0</v>
      </c>
      <c r="M18">
        <v>0</v>
      </c>
      <c r="N18">
        <v>6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13.8461538461538</v>
      </c>
      <c r="AB18">
        <v>27.6923076923077</v>
      </c>
      <c r="AC18">
        <v>8.65384615384615</v>
      </c>
      <c r="AD18">
        <v>1.5</v>
      </c>
      <c r="AE18">
        <v>4.6</v>
      </c>
      <c r="AF18">
        <v>13</v>
      </c>
      <c r="AG18">
        <v>6</v>
      </c>
      <c r="AH18">
        <v>167.6</v>
      </c>
      <c r="AI18">
        <v>3</v>
      </c>
      <c r="AL18">
        <v>0</v>
      </c>
      <c r="AM18">
        <v>3.471834</v>
      </c>
      <c r="AO18">
        <v>167.128166</v>
      </c>
      <c r="AP18">
        <v>160</v>
      </c>
      <c r="AQ18">
        <v>28500</v>
      </c>
    </row>
    <row r="19" spans="1:43">
      <c r="A19">
        <v>6</v>
      </c>
      <c r="B19">
        <v>332</v>
      </c>
      <c r="C19" t="s">
        <v>244</v>
      </c>
      <c r="D19">
        <v>44109</v>
      </c>
      <c r="E19" t="s">
        <v>996</v>
      </c>
      <c r="F19">
        <v>200</v>
      </c>
      <c r="G19">
        <v>7.69230769230769</v>
      </c>
      <c r="H19">
        <v>14</v>
      </c>
      <c r="I19">
        <v>0</v>
      </c>
      <c r="J19">
        <v>15</v>
      </c>
      <c r="K19">
        <v>107.692307692308</v>
      </c>
      <c r="L19">
        <v>0</v>
      </c>
      <c r="M19">
        <v>0</v>
      </c>
      <c r="N19">
        <v>19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16.1538461538462</v>
      </c>
      <c r="AB19">
        <v>26.9230769230769</v>
      </c>
      <c r="AC19">
        <v>27.4038461538462</v>
      </c>
      <c r="AD19">
        <v>4.75</v>
      </c>
      <c r="AE19">
        <v>5.3</v>
      </c>
      <c r="AF19">
        <v>13</v>
      </c>
      <c r="AG19">
        <v>7</v>
      </c>
      <c r="AH19">
        <v>208.223076923077</v>
      </c>
      <c r="AI19">
        <v>3</v>
      </c>
      <c r="AL19">
        <v>0</v>
      </c>
      <c r="AM19">
        <v>4.31334103846154</v>
      </c>
      <c r="AO19">
        <v>206.909735884615</v>
      </c>
      <c r="AP19">
        <v>200</v>
      </c>
      <c r="AQ19">
        <v>27600</v>
      </c>
    </row>
    <row r="20" spans="1:43">
      <c r="A20">
        <v>7</v>
      </c>
      <c r="B20">
        <v>495</v>
      </c>
      <c r="C20" t="s">
        <v>265</v>
      </c>
      <c r="D20">
        <v>44130</v>
      </c>
      <c r="E20" t="s">
        <v>245</v>
      </c>
      <c r="F20">
        <v>200</v>
      </c>
      <c r="G20">
        <v>7.69230769230769</v>
      </c>
      <c r="H20">
        <v>15</v>
      </c>
      <c r="I20">
        <v>0</v>
      </c>
      <c r="J20">
        <v>15</v>
      </c>
      <c r="K20">
        <v>115.384615384615</v>
      </c>
      <c r="L20">
        <v>0</v>
      </c>
      <c r="M20">
        <v>0</v>
      </c>
      <c r="N20">
        <v>19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23.0769230769231</v>
      </c>
      <c r="AB20">
        <v>46.1538461538462</v>
      </c>
      <c r="AC20">
        <v>27.4038461538462</v>
      </c>
      <c r="AD20">
        <v>4.75</v>
      </c>
      <c r="AE20">
        <v>5.7</v>
      </c>
      <c r="AF20">
        <v>13</v>
      </c>
      <c r="AG20">
        <v>7.5</v>
      </c>
      <c r="AH20">
        <v>242.969230769231</v>
      </c>
      <c r="AI20">
        <v>3</v>
      </c>
      <c r="AL20">
        <v>0</v>
      </c>
      <c r="AM20">
        <v>5.03310761538462</v>
      </c>
      <c r="AO20">
        <v>240.936123153846</v>
      </c>
      <c r="AP20">
        <v>240</v>
      </c>
      <c r="AQ20">
        <v>3700</v>
      </c>
    </row>
    <row r="21" spans="1:43">
      <c r="A21">
        <v>8</v>
      </c>
      <c r="B21">
        <v>247</v>
      </c>
      <c r="C21" t="s">
        <v>246</v>
      </c>
      <c r="D21">
        <v>44081</v>
      </c>
      <c r="E21" t="s">
        <v>997</v>
      </c>
      <c r="F21">
        <v>200</v>
      </c>
      <c r="G21">
        <v>7.69230769230769</v>
      </c>
      <c r="H21">
        <v>6</v>
      </c>
      <c r="I21">
        <v>0</v>
      </c>
      <c r="J21">
        <v>6</v>
      </c>
      <c r="K21">
        <v>46.1538461538462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6.92307692307692</v>
      </c>
      <c r="AB21">
        <v>6.92307692307692</v>
      </c>
      <c r="AC21">
        <v>0</v>
      </c>
      <c r="AD21">
        <v>0</v>
      </c>
      <c r="AE21">
        <v>2.3</v>
      </c>
      <c r="AF21">
        <v>13</v>
      </c>
      <c r="AG21">
        <v>3</v>
      </c>
      <c r="AH21">
        <v>78.3</v>
      </c>
      <c r="AI21">
        <v>3</v>
      </c>
      <c r="AL21">
        <v>0</v>
      </c>
      <c r="AM21">
        <v>2</v>
      </c>
      <c r="AO21">
        <v>79.3</v>
      </c>
      <c r="AP21">
        <v>70</v>
      </c>
      <c r="AQ21">
        <v>37200</v>
      </c>
    </row>
    <row r="22" spans="1:43">
      <c r="A22">
        <v>9</v>
      </c>
      <c r="B22">
        <v>766</v>
      </c>
      <c r="C22" t="s">
        <v>248</v>
      </c>
      <c r="D22">
        <v>44278</v>
      </c>
      <c r="E22" t="s">
        <v>249</v>
      </c>
      <c r="F22">
        <v>200</v>
      </c>
      <c r="G22">
        <v>7.69230769230769</v>
      </c>
      <c r="H22">
        <v>5</v>
      </c>
      <c r="I22">
        <v>0</v>
      </c>
      <c r="J22">
        <v>5</v>
      </c>
      <c r="K22">
        <v>38.4615384615385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5.76923076923077</v>
      </c>
      <c r="AB22">
        <v>13.4615384615385</v>
      </c>
      <c r="AC22">
        <v>0</v>
      </c>
      <c r="AD22">
        <v>0</v>
      </c>
      <c r="AE22">
        <v>1.9</v>
      </c>
      <c r="AF22">
        <v>13</v>
      </c>
      <c r="AG22">
        <v>2.5</v>
      </c>
      <c r="AH22">
        <v>75.0923076923077</v>
      </c>
      <c r="AI22">
        <v>3</v>
      </c>
      <c r="AL22">
        <v>0</v>
      </c>
      <c r="AM22">
        <v>2</v>
      </c>
      <c r="AO22">
        <v>76.0923076923077</v>
      </c>
      <c r="AP22">
        <v>70</v>
      </c>
      <c r="AQ22">
        <v>24400</v>
      </c>
    </row>
    <row r="23" spans="1:43">
      <c r="A23">
        <v>10</v>
      </c>
      <c r="B23">
        <v>323</v>
      </c>
      <c r="C23" t="s">
        <v>266</v>
      </c>
      <c r="D23">
        <v>44109</v>
      </c>
      <c r="E23" t="s">
        <v>998</v>
      </c>
      <c r="F23">
        <v>200</v>
      </c>
      <c r="G23">
        <v>7.69230769230769</v>
      </c>
      <c r="H23">
        <v>5</v>
      </c>
      <c r="I23">
        <v>0</v>
      </c>
      <c r="J23">
        <v>5</v>
      </c>
      <c r="K23">
        <v>38.4615384615385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9.61538461538461</v>
      </c>
      <c r="AB23">
        <v>19.2307692307692</v>
      </c>
      <c r="AC23">
        <v>0</v>
      </c>
      <c r="AD23">
        <v>0</v>
      </c>
      <c r="AE23">
        <v>1.9</v>
      </c>
      <c r="AF23">
        <v>13</v>
      </c>
      <c r="AG23">
        <v>2.5</v>
      </c>
      <c r="AH23">
        <v>84.7076923076923</v>
      </c>
      <c r="AI23">
        <v>3</v>
      </c>
      <c r="AL23">
        <v>0</v>
      </c>
      <c r="AM23">
        <v>2</v>
      </c>
      <c r="AO23">
        <v>85.7076923076923</v>
      </c>
      <c r="AP23">
        <v>80</v>
      </c>
      <c r="AQ23">
        <v>22800</v>
      </c>
    </row>
    <row r="24" spans="1:43">
      <c r="A24">
        <v>11</v>
      </c>
      <c r="B24">
        <v>444</v>
      </c>
      <c r="C24" t="s">
        <v>999</v>
      </c>
      <c r="D24">
        <v>44125</v>
      </c>
      <c r="E24" t="s">
        <v>1000</v>
      </c>
      <c r="F24">
        <v>200</v>
      </c>
      <c r="G24">
        <v>7.69230769230769</v>
      </c>
      <c r="H24">
        <v>5</v>
      </c>
      <c r="I24">
        <v>0</v>
      </c>
      <c r="J24">
        <v>5</v>
      </c>
      <c r="K24">
        <v>38.4615384615385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3.84615384615385</v>
      </c>
      <c r="AB24">
        <v>5.76923076923077</v>
      </c>
      <c r="AC24">
        <v>0</v>
      </c>
      <c r="AD24">
        <v>0</v>
      </c>
      <c r="AE24">
        <v>1.9</v>
      </c>
      <c r="AF24">
        <v>13</v>
      </c>
      <c r="AG24">
        <v>2.5</v>
      </c>
      <c r="AH24">
        <v>65.4769230769231</v>
      </c>
      <c r="AI24">
        <v>3</v>
      </c>
      <c r="AL24">
        <v>0</v>
      </c>
      <c r="AM24">
        <v>2</v>
      </c>
      <c r="AO24">
        <v>66.4769230769231</v>
      </c>
      <c r="AP24">
        <v>60</v>
      </c>
      <c r="AQ24">
        <v>25900</v>
      </c>
    </row>
    <row r="25" spans="1:43">
      <c r="A25">
        <v>12</v>
      </c>
      <c r="B25">
        <v>1065</v>
      </c>
      <c r="C25" t="s">
        <v>250</v>
      </c>
      <c r="D25">
        <v>44424</v>
      </c>
      <c r="E25" t="s">
        <v>1001</v>
      </c>
      <c r="F25">
        <v>200</v>
      </c>
      <c r="G25">
        <v>7.69230769230769</v>
      </c>
      <c r="H25">
        <v>5</v>
      </c>
      <c r="I25">
        <v>0</v>
      </c>
      <c r="J25">
        <v>5</v>
      </c>
      <c r="K25">
        <v>38.4615384615385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7.69230769230769</v>
      </c>
      <c r="AB25">
        <v>5.76923076923077</v>
      </c>
      <c r="AC25">
        <v>0</v>
      </c>
      <c r="AD25">
        <v>0</v>
      </c>
      <c r="AE25">
        <v>1.9</v>
      </c>
      <c r="AF25">
        <v>13</v>
      </c>
      <c r="AG25">
        <v>2.5</v>
      </c>
      <c r="AH25">
        <v>69.3230769230769</v>
      </c>
      <c r="AI25">
        <v>2</v>
      </c>
      <c r="AL25">
        <v>0</v>
      </c>
      <c r="AM25">
        <v>2</v>
      </c>
      <c r="AO25">
        <v>69.3230769230769</v>
      </c>
      <c r="AP25">
        <v>60</v>
      </c>
      <c r="AQ25">
        <v>37300</v>
      </c>
    </row>
    <row r="26" spans="1:43">
      <c r="A26">
        <v>13</v>
      </c>
      <c r="B26">
        <v>430</v>
      </c>
      <c r="C26" t="s">
        <v>1002</v>
      </c>
      <c r="D26">
        <v>44123</v>
      </c>
      <c r="E26" t="s">
        <v>253</v>
      </c>
      <c r="F26">
        <v>200</v>
      </c>
      <c r="G26">
        <v>7.69230769230769</v>
      </c>
      <c r="H26">
        <v>5</v>
      </c>
      <c r="I26">
        <v>0</v>
      </c>
      <c r="J26">
        <v>6</v>
      </c>
      <c r="K26">
        <v>38.4615384615385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1</v>
      </c>
      <c r="AA26">
        <v>4.80769230769231</v>
      </c>
      <c r="AB26">
        <v>5.76923076923077</v>
      </c>
      <c r="AC26">
        <v>0</v>
      </c>
      <c r="AD26">
        <v>0</v>
      </c>
      <c r="AE26">
        <v>1.9</v>
      </c>
      <c r="AF26">
        <v>13</v>
      </c>
      <c r="AG26">
        <v>2.5</v>
      </c>
      <c r="AH26">
        <v>66.4384615384615</v>
      </c>
      <c r="AI26">
        <v>3</v>
      </c>
      <c r="AL26">
        <v>0</v>
      </c>
      <c r="AM26">
        <v>2</v>
      </c>
      <c r="AO26">
        <v>67.4384615384615</v>
      </c>
      <c r="AP26">
        <v>60</v>
      </c>
      <c r="AQ26">
        <v>29800</v>
      </c>
    </row>
    <row r="27" spans="1:43">
      <c r="A27">
        <v>14</v>
      </c>
      <c r="B27">
        <v>1039</v>
      </c>
      <c r="C27" t="s">
        <v>252</v>
      </c>
      <c r="D27">
        <v>44410</v>
      </c>
      <c r="E27" t="s">
        <v>253</v>
      </c>
      <c r="F27">
        <v>200</v>
      </c>
      <c r="G27">
        <v>7.69230769230769</v>
      </c>
      <c r="H27">
        <v>2</v>
      </c>
      <c r="I27">
        <v>0</v>
      </c>
      <c r="J27">
        <v>5</v>
      </c>
      <c r="K27">
        <v>15.3846153846154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3</v>
      </c>
      <c r="AA27">
        <v>3.07692307692308</v>
      </c>
      <c r="AB27">
        <v>6.53846153846154</v>
      </c>
      <c r="AC27">
        <v>0</v>
      </c>
      <c r="AD27">
        <v>0</v>
      </c>
      <c r="AE27">
        <v>0.7</v>
      </c>
      <c r="AF27">
        <v>13</v>
      </c>
      <c r="AG27">
        <v>1</v>
      </c>
      <c r="AH27">
        <v>39.7</v>
      </c>
      <c r="AI27">
        <v>2</v>
      </c>
      <c r="AL27">
        <v>0</v>
      </c>
      <c r="AM27">
        <v>2</v>
      </c>
      <c r="AO27">
        <v>39.7</v>
      </c>
      <c r="AP27">
        <v>30</v>
      </c>
      <c r="AQ27">
        <v>38800</v>
      </c>
    </row>
    <row r="28" spans="1:43">
      <c r="A28">
        <v>15</v>
      </c>
      <c r="B28">
        <v>544</v>
      </c>
      <c r="C28" t="s">
        <v>254</v>
      </c>
      <c r="D28">
        <v>44138</v>
      </c>
      <c r="E28" t="s">
        <v>255</v>
      </c>
      <c r="F28">
        <v>200</v>
      </c>
      <c r="G28">
        <v>7.69230769230769</v>
      </c>
      <c r="H28">
        <v>6</v>
      </c>
      <c r="I28">
        <v>0</v>
      </c>
      <c r="J28">
        <v>6</v>
      </c>
      <c r="K28">
        <v>46.1538461538462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11.5384615384615</v>
      </c>
      <c r="AB28">
        <v>23.0769230769231</v>
      </c>
      <c r="AC28">
        <v>0</v>
      </c>
      <c r="AD28">
        <v>0</v>
      </c>
      <c r="AE28">
        <v>2.3</v>
      </c>
      <c r="AF28">
        <v>13</v>
      </c>
      <c r="AG28">
        <v>3</v>
      </c>
      <c r="AH28">
        <v>99.0692307692308</v>
      </c>
      <c r="AI28">
        <v>3</v>
      </c>
      <c r="AL28">
        <v>0</v>
      </c>
      <c r="AM28">
        <v>2.05221911538462</v>
      </c>
      <c r="AO28">
        <v>100.017011653846</v>
      </c>
      <c r="AP28">
        <v>100</v>
      </c>
      <c r="AQ28">
        <v>100</v>
      </c>
    </row>
    <row r="29" spans="1:43">
      <c r="A29">
        <v>16</v>
      </c>
      <c r="B29">
        <v>902</v>
      </c>
      <c r="C29" t="s">
        <v>1003</v>
      </c>
      <c r="D29">
        <v>44321</v>
      </c>
      <c r="E29" t="s">
        <v>1004</v>
      </c>
      <c r="F29">
        <v>200</v>
      </c>
      <c r="G29">
        <v>7.69230769230769</v>
      </c>
      <c r="H29">
        <v>11.5</v>
      </c>
      <c r="I29">
        <v>0</v>
      </c>
      <c r="J29">
        <v>12</v>
      </c>
      <c r="K29">
        <v>88.4615384615385</v>
      </c>
      <c r="L29">
        <v>0</v>
      </c>
      <c r="M29">
        <v>0</v>
      </c>
      <c r="N29">
        <v>6.5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0.5</v>
      </c>
      <c r="AA29">
        <v>13.2692307692308</v>
      </c>
      <c r="AB29">
        <v>17.6923076923077</v>
      </c>
      <c r="AC29">
        <v>9.375</v>
      </c>
      <c r="AD29">
        <v>1.625</v>
      </c>
      <c r="AE29">
        <v>4.4</v>
      </c>
      <c r="AF29">
        <v>13</v>
      </c>
      <c r="AG29">
        <v>5.7</v>
      </c>
      <c r="AH29">
        <v>153.523076923077</v>
      </c>
      <c r="AI29">
        <v>2</v>
      </c>
      <c r="AL29">
        <v>0</v>
      </c>
      <c r="AM29">
        <v>3.18023053846154</v>
      </c>
      <c r="AO29">
        <v>152.342846384615</v>
      </c>
      <c r="AP29">
        <v>150</v>
      </c>
      <c r="AQ29">
        <v>9400</v>
      </c>
    </row>
    <row r="30" spans="1:43">
      <c r="A30">
        <v>17</v>
      </c>
      <c r="B30">
        <v>222</v>
      </c>
      <c r="C30" t="s">
        <v>1005</v>
      </c>
      <c r="D30">
        <v>44081</v>
      </c>
      <c r="E30" t="s">
        <v>1006</v>
      </c>
      <c r="F30">
        <v>200</v>
      </c>
      <c r="G30">
        <v>7.69230769230769</v>
      </c>
      <c r="H30">
        <v>12</v>
      </c>
      <c r="I30">
        <v>0</v>
      </c>
      <c r="J30">
        <v>12</v>
      </c>
      <c r="K30">
        <v>92.3076923076923</v>
      </c>
      <c r="L30">
        <v>0</v>
      </c>
      <c r="M30">
        <v>0</v>
      </c>
      <c r="N30">
        <v>6.5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18.4615384615385</v>
      </c>
      <c r="AC30">
        <v>9.375</v>
      </c>
      <c r="AD30">
        <v>1.625</v>
      </c>
      <c r="AE30">
        <v>4.6</v>
      </c>
      <c r="AF30">
        <v>13</v>
      </c>
      <c r="AG30">
        <v>6</v>
      </c>
      <c r="AH30">
        <v>145.369230769231</v>
      </c>
      <c r="AI30">
        <v>3</v>
      </c>
      <c r="AL30">
        <v>0</v>
      </c>
      <c r="AM30">
        <v>3.01132361538462</v>
      </c>
      <c r="AO30">
        <v>145.357907153846</v>
      </c>
      <c r="AP30">
        <v>140</v>
      </c>
      <c r="AQ30">
        <v>21400</v>
      </c>
    </row>
    <row r="31" spans="1:43">
      <c r="A31">
        <v>18</v>
      </c>
      <c r="B31">
        <v>819</v>
      </c>
      <c r="C31" t="s">
        <v>256</v>
      </c>
      <c r="D31">
        <v>44288</v>
      </c>
      <c r="E31" t="s">
        <v>1007</v>
      </c>
      <c r="F31">
        <v>200</v>
      </c>
      <c r="G31">
        <v>7.69230769230769</v>
      </c>
      <c r="H31">
        <v>5</v>
      </c>
      <c r="I31">
        <v>0</v>
      </c>
      <c r="J31">
        <v>5</v>
      </c>
      <c r="K31">
        <v>38.4615384615385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3.84615384615385</v>
      </c>
      <c r="AB31">
        <v>5.76923076923077</v>
      </c>
      <c r="AC31">
        <v>0</v>
      </c>
      <c r="AD31">
        <v>0</v>
      </c>
      <c r="AE31">
        <v>1.9</v>
      </c>
      <c r="AF31">
        <v>13</v>
      </c>
      <c r="AG31">
        <v>2.5</v>
      </c>
      <c r="AH31">
        <v>65.4769230769231</v>
      </c>
      <c r="AI31">
        <v>3</v>
      </c>
      <c r="AL31">
        <v>0</v>
      </c>
      <c r="AM31">
        <v>2</v>
      </c>
      <c r="AO31">
        <v>66.4769230769231</v>
      </c>
      <c r="AP31">
        <v>60</v>
      </c>
      <c r="AQ31">
        <v>25900</v>
      </c>
    </row>
    <row r="32" spans="1:43">
      <c r="A32">
        <v>19</v>
      </c>
      <c r="B32">
        <v>895</v>
      </c>
      <c r="C32" t="s">
        <v>258</v>
      </c>
      <c r="D32">
        <v>44320</v>
      </c>
      <c r="E32" t="s">
        <v>1008</v>
      </c>
      <c r="F32">
        <v>200</v>
      </c>
      <c r="G32">
        <v>7.69230769230769</v>
      </c>
      <c r="H32">
        <v>5</v>
      </c>
      <c r="I32">
        <v>0</v>
      </c>
      <c r="J32">
        <v>5</v>
      </c>
      <c r="K32">
        <v>38.4615384615385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5.76923076923077</v>
      </c>
      <c r="AB32">
        <v>7.69230769230769</v>
      </c>
      <c r="AC32">
        <v>0</v>
      </c>
      <c r="AD32">
        <v>0</v>
      </c>
      <c r="AE32">
        <v>1.9</v>
      </c>
      <c r="AF32">
        <v>13</v>
      </c>
      <c r="AG32">
        <v>2.5</v>
      </c>
      <c r="AH32">
        <v>69.3230769230769</v>
      </c>
      <c r="AI32">
        <v>2</v>
      </c>
      <c r="AL32">
        <v>0</v>
      </c>
      <c r="AM32">
        <v>2</v>
      </c>
      <c r="AO32">
        <v>69.3230769230769</v>
      </c>
      <c r="AP32">
        <v>60</v>
      </c>
      <c r="AQ32">
        <v>37300</v>
      </c>
    </row>
    <row r="33" spans="1:43">
      <c r="A33">
        <v>20</v>
      </c>
      <c r="B33">
        <v>496</v>
      </c>
      <c r="C33" t="s">
        <v>1009</v>
      </c>
      <c r="D33">
        <v>44130</v>
      </c>
      <c r="E33" t="s">
        <v>245</v>
      </c>
      <c r="F33">
        <v>200</v>
      </c>
      <c r="G33">
        <v>7.69230769230769</v>
      </c>
      <c r="H33">
        <v>7</v>
      </c>
      <c r="I33">
        <v>0</v>
      </c>
      <c r="J33">
        <v>7</v>
      </c>
      <c r="K33">
        <v>53.8461538461538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10.7692307692308</v>
      </c>
      <c r="AB33">
        <v>8.07692307692308</v>
      </c>
      <c r="AC33">
        <v>0</v>
      </c>
      <c r="AD33">
        <v>0</v>
      </c>
      <c r="AE33">
        <v>2.6</v>
      </c>
      <c r="AF33">
        <v>13</v>
      </c>
      <c r="AG33">
        <v>3.5</v>
      </c>
      <c r="AH33">
        <v>91.7923076923077</v>
      </c>
      <c r="AI33">
        <v>3</v>
      </c>
      <c r="AL33">
        <v>0</v>
      </c>
      <c r="AM33">
        <v>2</v>
      </c>
      <c r="AO33">
        <v>92.7923076923077</v>
      </c>
      <c r="AP33">
        <v>90</v>
      </c>
      <c r="AQ33">
        <v>11200</v>
      </c>
    </row>
    <row r="34" spans="1:43">
      <c r="A34">
        <v>21</v>
      </c>
      <c r="B34">
        <v>333</v>
      </c>
      <c r="C34" t="s">
        <v>259</v>
      </c>
      <c r="D34">
        <v>44109</v>
      </c>
      <c r="E34" t="s">
        <v>1010</v>
      </c>
      <c r="F34">
        <v>200</v>
      </c>
      <c r="G34">
        <v>7.69230769230769</v>
      </c>
      <c r="H34">
        <v>6</v>
      </c>
      <c r="I34">
        <v>0</v>
      </c>
      <c r="J34">
        <v>6</v>
      </c>
      <c r="K34">
        <v>46.1538461538462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4.61538461538462</v>
      </c>
      <c r="AB34">
        <v>6.92307692307692</v>
      </c>
      <c r="AC34">
        <v>0</v>
      </c>
      <c r="AD34">
        <v>0</v>
      </c>
      <c r="AE34">
        <v>2.3</v>
      </c>
      <c r="AF34">
        <v>13</v>
      </c>
      <c r="AG34">
        <v>3</v>
      </c>
      <c r="AH34">
        <v>75.9923076923077</v>
      </c>
      <c r="AI34">
        <v>3</v>
      </c>
      <c r="AL34">
        <v>0</v>
      </c>
      <c r="AM34">
        <v>2</v>
      </c>
      <c r="AO34">
        <v>76.9923076923077</v>
      </c>
      <c r="AP34">
        <v>70</v>
      </c>
      <c r="AQ34">
        <v>28000</v>
      </c>
    </row>
    <row r="35" spans="1:43">
      <c r="A35">
        <v>22</v>
      </c>
      <c r="B35">
        <v>435</v>
      </c>
      <c r="C35" t="s">
        <v>260</v>
      </c>
      <c r="D35">
        <v>44123</v>
      </c>
      <c r="E35" t="s">
        <v>261</v>
      </c>
      <c r="F35">
        <v>200</v>
      </c>
      <c r="G35">
        <v>7.69230769230769</v>
      </c>
      <c r="H35">
        <v>10</v>
      </c>
      <c r="I35">
        <v>0</v>
      </c>
      <c r="J35">
        <v>12</v>
      </c>
      <c r="K35">
        <v>76.9230769230769</v>
      </c>
      <c r="L35">
        <v>0</v>
      </c>
      <c r="M35">
        <v>0</v>
      </c>
      <c r="N35">
        <v>6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2</v>
      </c>
      <c r="AA35">
        <v>26.9230769230769</v>
      </c>
      <c r="AB35">
        <v>11.5384615384615</v>
      </c>
      <c r="AC35">
        <v>8.65384615384615</v>
      </c>
      <c r="AD35">
        <v>1.5</v>
      </c>
      <c r="AE35">
        <v>3.8</v>
      </c>
      <c r="AF35">
        <v>13</v>
      </c>
      <c r="AG35">
        <v>5</v>
      </c>
      <c r="AH35">
        <v>147.338461538462</v>
      </c>
      <c r="AI35">
        <v>3</v>
      </c>
      <c r="AL35">
        <v>0</v>
      </c>
      <c r="AM35">
        <v>3.05211623076923</v>
      </c>
      <c r="AO35">
        <v>147.286345307692</v>
      </c>
      <c r="AP35">
        <v>140</v>
      </c>
      <c r="AQ35">
        <v>29100</v>
      </c>
    </row>
    <row r="36" spans="1:43">
      <c r="A36">
        <v>23</v>
      </c>
      <c r="B36">
        <v>465</v>
      </c>
      <c r="C36" t="s">
        <v>1186</v>
      </c>
      <c r="D36">
        <v>44130</v>
      </c>
      <c r="E36" t="s">
        <v>261</v>
      </c>
      <c r="F36">
        <v>200</v>
      </c>
      <c r="G36">
        <v>7.69230769230769</v>
      </c>
      <c r="H36">
        <v>2</v>
      </c>
      <c r="I36">
        <v>0</v>
      </c>
      <c r="J36">
        <v>12</v>
      </c>
      <c r="K36">
        <v>15.3846153846154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8</v>
      </c>
      <c r="AA36">
        <v>4.61538461538461</v>
      </c>
      <c r="AB36">
        <v>1.53846153846154</v>
      </c>
      <c r="AC36">
        <v>0</v>
      </c>
      <c r="AD36">
        <v>0</v>
      </c>
      <c r="AE36">
        <v>0.7</v>
      </c>
      <c r="AF36">
        <v>13</v>
      </c>
      <c r="AG36">
        <v>1</v>
      </c>
      <c r="AH36">
        <v>36.2384615384615</v>
      </c>
      <c r="AI36">
        <v>3</v>
      </c>
      <c r="AL36">
        <v>0</v>
      </c>
      <c r="AM36">
        <v>2</v>
      </c>
      <c r="AO36">
        <v>37.2384615384615</v>
      </c>
      <c r="AP36">
        <v>30</v>
      </c>
      <c r="AQ36">
        <v>29000</v>
      </c>
    </row>
    <row r="37" spans="1:43">
      <c r="A37">
        <v>24</v>
      </c>
      <c r="B37">
        <v>1167</v>
      </c>
      <c r="C37" t="s">
        <v>1187</v>
      </c>
      <c r="D37">
        <v>44425</v>
      </c>
      <c r="E37" t="s">
        <v>245</v>
      </c>
      <c r="F37">
        <v>200</v>
      </c>
      <c r="G37">
        <v>7.69230769230769</v>
      </c>
      <c r="H37">
        <v>6</v>
      </c>
      <c r="I37">
        <v>0</v>
      </c>
      <c r="J37">
        <v>6</v>
      </c>
      <c r="K37">
        <v>46.1538461538462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6.92307692307692</v>
      </c>
      <c r="AC37">
        <v>0</v>
      </c>
      <c r="AD37">
        <v>0</v>
      </c>
      <c r="AE37">
        <v>2.3</v>
      </c>
      <c r="AF37">
        <v>13</v>
      </c>
      <c r="AG37">
        <v>3</v>
      </c>
      <c r="AH37">
        <v>71.3769230769231</v>
      </c>
      <c r="AI37">
        <v>2</v>
      </c>
      <c r="AL37">
        <v>0</v>
      </c>
      <c r="AM37">
        <v>2</v>
      </c>
      <c r="AO37">
        <v>71.3769230769231</v>
      </c>
      <c r="AP37">
        <v>70</v>
      </c>
      <c r="AQ37">
        <v>5500</v>
      </c>
    </row>
    <row r="38" spans="1:43">
      <c r="A38">
        <v>25</v>
      </c>
      <c r="B38">
        <v>508</v>
      </c>
      <c r="C38" t="s">
        <v>1011</v>
      </c>
      <c r="D38">
        <v>44130</v>
      </c>
      <c r="E38" t="s">
        <v>1004</v>
      </c>
      <c r="F38">
        <v>200</v>
      </c>
      <c r="G38">
        <v>7.69230769230769</v>
      </c>
      <c r="H38">
        <v>12</v>
      </c>
      <c r="I38">
        <v>0</v>
      </c>
      <c r="J38">
        <v>12</v>
      </c>
      <c r="K38">
        <v>92.3076923076923</v>
      </c>
      <c r="L38">
        <v>0</v>
      </c>
      <c r="M38">
        <v>0</v>
      </c>
      <c r="N38">
        <v>6.5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13.8461538461538</v>
      </c>
      <c r="AB38">
        <v>0</v>
      </c>
      <c r="AC38">
        <v>9.375</v>
      </c>
      <c r="AD38">
        <v>1.625</v>
      </c>
      <c r="AE38">
        <v>4.6</v>
      </c>
      <c r="AF38">
        <v>13</v>
      </c>
      <c r="AG38">
        <v>6</v>
      </c>
      <c r="AH38">
        <v>140.753846153846</v>
      </c>
      <c r="AI38">
        <v>3</v>
      </c>
      <c r="AL38">
        <v>0</v>
      </c>
      <c r="AM38">
        <v>2.91571592307692</v>
      </c>
      <c r="AO38">
        <v>140.838130230769</v>
      </c>
      <c r="AP38">
        <v>140</v>
      </c>
      <c r="AQ38">
        <v>3400</v>
      </c>
    </row>
    <row r="39" spans="1:43">
      <c r="A39">
        <v>26</v>
      </c>
      <c r="B39">
        <v>951</v>
      </c>
      <c r="C39" t="s">
        <v>251</v>
      </c>
      <c r="D39">
        <v>44334</v>
      </c>
      <c r="E39" t="s">
        <v>1188</v>
      </c>
      <c r="F39">
        <v>200</v>
      </c>
      <c r="G39">
        <v>7.69230769230769</v>
      </c>
      <c r="H39">
        <v>3</v>
      </c>
      <c r="I39">
        <v>0</v>
      </c>
      <c r="J39">
        <v>3</v>
      </c>
      <c r="K39">
        <v>23.0769230769231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5.76923076923077</v>
      </c>
      <c r="AC39">
        <v>0</v>
      </c>
      <c r="AD39">
        <v>0</v>
      </c>
      <c r="AE39">
        <v>1.1</v>
      </c>
      <c r="AF39">
        <v>13</v>
      </c>
      <c r="AG39">
        <v>1.5</v>
      </c>
      <c r="AH39">
        <v>44.4461538461538</v>
      </c>
      <c r="AI39">
        <v>2</v>
      </c>
      <c r="AL39">
        <v>0</v>
      </c>
      <c r="AM39">
        <v>2</v>
      </c>
      <c r="AO39">
        <v>44.4461538461538</v>
      </c>
      <c r="AP39">
        <v>40</v>
      </c>
      <c r="AQ39">
        <v>17800</v>
      </c>
    </row>
    <row r="40" spans="1:43">
      <c r="A40">
        <v>27</v>
      </c>
      <c r="B40">
        <v>562</v>
      </c>
      <c r="C40" t="s">
        <v>1012</v>
      </c>
      <c r="D40">
        <v>44138</v>
      </c>
      <c r="E40" t="s">
        <v>1013</v>
      </c>
      <c r="F40">
        <v>200</v>
      </c>
      <c r="G40">
        <v>7.69230769230769</v>
      </c>
      <c r="H40">
        <v>12</v>
      </c>
      <c r="I40">
        <v>0</v>
      </c>
      <c r="J40">
        <v>12</v>
      </c>
      <c r="K40">
        <v>92.3076923076923</v>
      </c>
      <c r="L40">
        <v>0</v>
      </c>
      <c r="M40">
        <v>0</v>
      </c>
      <c r="N40">
        <v>6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13.8461538461538</v>
      </c>
      <c r="AB40">
        <v>0</v>
      </c>
      <c r="AC40">
        <v>8.65384615384615</v>
      </c>
      <c r="AD40">
        <v>1.5</v>
      </c>
      <c r="AE40">
        <v>4.6</v>
      </c>
      <c r="AF40">
        <v>13</v>
      </c>
      <c r="AG40">
        <v>6</v>
      </c>
      <c r="AH40">
        <v>139.907692307692</v>
      </c>
      <c r="AI40">
        <v>3</v>
      </c>
      <c r="AK40">
        <v>115.384615384615</v>
      </c>
      <c r="AL40">
        <v>0</v>
      </c>
      <c r="AM40">
        <v>2.89818784615385</v>
      </c>
      <c r="AO40">
        <v>255.394119846154</v>
      </c>
      <c r="AP40">
        <v>250</v>
      </c>
      <c r="AQ40">
        <v>21600</v>
      </c>
    </row>
    <row r="41" spans="1:43">
      <c r="A41">
        <v>28</v>
      </c>
      <c r="B41">
        <v>742</v>
      </c>
      <c r="C41" t="s">
        <v>1014</v>
      </c>
      <c r="D41">
        <v>44228</v>
      </c>
      <c r="E41" t="s">
        <v>1015</v>
      </c>
      <c r="F41">
        <v>200</v>
      </c>
      <c r="G41">
        <v>7.69230769230769</v>
      </c>
      <c r="H41">
        <v>11</v>
      </c>
      <c r="I41">
        <v>0</v>
      </c>
      <c r="J41">
        <v>12</v>
      </c>
      <c r="K41">
        <v>84.6153846153846</v>
      </c>
      <c r="L41">
        <v>0</v>
      </c>
      <c r="M41">
        <v>0</v>
      </c>
      <c r="N41">
        <v>6.5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</v>
      </c>
      <c r="AA41">
        <v>12.6923076923077</v>
      </c>
      <c r="AB41">
        <v>0</v>
      </c>
      <c r="AC41">
        <v>9.375</v>
      </c>
      <c r="AD41">
        <v>1.625</v>
      </c>
      <c r="AE41">
        <v>4.2</v>
      </c>
      <c r="AF41">
        <v>13</v>
      </c>
      <c r="AG41">
        <v>5.5</v>
      </c>
      <c r="AH41">
        <v>131.007692307692</v>
      </c>
      <c r="AI41">
        <v>3</v>
      </c>
      <c r="AL41">
        <v>0</v>
      </c>
      <c r="AM41">
        <v>2.71382434615385</v>
      </c>
      <c r="AO41">
        <v>131.293867961538</v>
      </c>
      <c r="AP41">
        <v>130</v>
      </c>
      <c r="AQ41">
        <v>5200</v>
      </c>
    </row>
    <row r="42" spans="1:43">
      <c r="A42">
        <v>29</v>
      </c>
      <c r="B42">
        <v>438</v>
      </c>
      <c r="C42" t="s">
        <v>262</v>
      </c>
      <c r="D42">
        <v>44125</v>
      </c>
      <c r="E42" t="s">
        <v>245</v>
      </c>
      <c r="F42">
        <v>200</v>
      </c>
      <c r="G42">
        <v>7.69230769230769</v>
      </c>
      <c r="H42">
        <v>7</v>
      </c>
      <c r="I42">
        <v>0</v>
      </c>
      <c r="J42">
        <v>7</v>
      </c>
      <c r="K42">
        <v>53.8461538461538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10.7692307692308</v>
      </c>
      <c r="AC42">
        <v>0</v>
      </c>
      <c r="AD42">
        <v>0</v>
      </c>
      <c r="AE42">
        <v>2.6</v>
      </c>
      <c r="AF42">
        <v>13</v>
      </c>
      <c r="AG42">
        <v>3.5</v>
      </c>
      <c r="AH42">
        <v>83.7153846153846</v>
      </c>
      <c r="AI42">
        <v>3</v>
      </c>
      <c r="AL42">
        <v>0</v>
      </c>
      <c r="AM42">
        <v>2</v>
      </c>
      <c r="AO42">
        <v>84.7153846153846</v>
      </c>
      <c r="AP42">
        <v>80</v>
      </c>
      <c r="AQ42">
        <v>18900</v>
      </c>
    </row>
    <row r="43" spans="1:43">
      <c r="A43">
        <v>30</v>
      </c>
      <c r="B43">
        <v>425</v>
      </c>
      <c r="C43" t="s">
        <v>269</v>
      </c>
      <c r="D43">
        <v>44123</v>
      </c>
      <c r="E43" t="s">
        <v>1016</v>
      </c>
      <c r="F43">
        <v>200</v>
      </c>
      <c r="G43">
        <v>7.69230769230769</v>
      </c>
      <c r="H43">
        <v>12</v>
      </c>
      <c r="I43">
        <v>0</v>
      </c>
      <c r="J43">
        <v>12</v>
      </c>
      <c r="K43">
        <v>92.3076923076923</v>
      </c>
      <c r="L43">
        <v>0</v>
      </c>
      <c r="M43">
        <v>0</v>
      </c>
      <c r="N43">
        <v>6.5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13.8461538461538</v>
      </c>
      <c r="AC43">
        <v>9.375</v>
      </c>
      <c r="AD43">
        <v>1.625</v>
      </c>
      <c r="AE43">
        <v>4.6</v>
      </c>
      <c r="AF43">
        <v>13</v>
      </c>
      <c r="AG43">
        <v>6</v>
      </c>
      <c r="AH43">
        <v>140.753846153846</v>
      </c>
      <c r="AI43">
        <v>3</v>
      </c>
      <c r="AL43">
        <v>0</v>
      </c>
      <c r="AM43">
        <v>2.91571592307692</v>
      </c>
      <c r="AO43">
        <v>140.838130230769</v>
      </c>
      <c r="AP43">
        <v>140</v>
      </c>
      <c r="AQ43">
        <v>3400</v>
      </c>
    </row>
    <row r="44" spans="1:43">
      <c r="A44">
        <v>31</v>
      </c>
      <c r="B44">
        <v>2251</v>
      </c>
      <c r="C44" t="s">
        <v>263</v>
      </c>
      <c r="D44">
        <v>44753</v>
      </c>
      <c r="E44" t="s">
        <v>1017</v>
      </c>
      <c r="F44">
        <v>200</v>
      </c>
      <c r="G44">
        <v>7.69230769230769</v>
      </c>
      <c r="H44">
        <v>6</v>
      </c>
      <c r="I44">
        <v>0</v>
      </c>
      <c r="J44">
        <v>6</v>
      </c>
      <c r="K44">
        <v>46.1538461538462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6.92307692307692</v>
      </c>
      <c r="AC44">
        <v>0</v>
      </c>
      <c r="AD44">
        <v>0</v>
      </c>
      <c r="AE44">
        <v>2.3</v>
      </c>
      <c r="AF44">
        <v>13</v>
      </c>
      <c r="AG44">
        <v>3</v>
      </c>
      <c r="AH44">
        <v>71.3769230769231</v>
      </c>
      <c r="AL44">
        <v>0</v>
      </c>
      <c r="AM44">
        <v>2</v>
      </c>
      <c r="AO44">
        <v>69.3769230769231</v>
      </c>
      <c r="AP44">
        <v>60</v>
      </c>
      <c r="AQ44">
        <v>37500</v>
      </c>
    </row>
    <row r="45" spans="1:43">
      <c r="A45">
        <v>32</v>
      </c>
      <c r="B45">
        <v>2060</v>
      </c>
      <c r="C45" t="s">
        <v>1018</v>
      </c>
      <c r="D45">
        <v>44684</v>
      </c>
      <c r="E45" t="s">
        <v>245</v>
      </c>
      <c r="F45">
        <v>200</v>
      </c>
      <c r="G45">
        <v>7.69230769230769</v>
      </c>
      <c r="H45">
        <v>6</v>
      </c>
      <c r="I45">
        <v>0</v>
      </c>
      <c r="J45">
        <v>7</v>
      </c>
      <c r="K45">
        <v>46.1538461538462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9.23076923076923</v>
      </c>
      <c r="AC45">
        <v>0</v>
      </c>
      <c r="AD45">
        <v>0</v>
      </c>
      <c r="AE45">
        <v>2.3</v>
      </c>
      <c r="AF45">
        <v>13</v>
      </c>
      <c r="AG45">
        <v>3</v>
      </c>
      <c r="AH45">
        <v>73.6846153846154</v>
      </c>
      <c r="AI45">
        <v>2</v>
      </c>
      <c r="AL45">
        <v>0</v>
      </c>
      <c r="AM45">
        <v>2</v>
      </c>
      <c r="AO45">
        <v>73.6846153846154</v>
      </c>
      <c r="AP45">
        <v>70</v>
      </c>
      <c r="AQ45">
        <v>14700</v>
      </c>
    </row>
    <row r="46" spans="1:43">
      <c r="A46">
        <v>33</v>
      </c>
      <c r="B46">
        <v>1297</v>
      </c>
      <c r="C46" t="s">
        <v>1189</v>
      </c>
      <c r="D46">
        <v>44488</v>
      </c>
      <c r="E46" t="s">
        <v>74</v>
      </c>
      <c r="F46">
        <v>200</v>
      </c>
      <c r="G46">
        <v>7.69230769230769</v>
      </c>
      <c r="H46">
        <v>7</v>
      </c>
      <c r="I46">
        <v>0</v>
      </c>
      <c r="J46">
        <v>7</v>
      </c>
      <c r="K46">
        <v>53.8461538461538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2.69230769230769</v>
      </c>
      <c r="AB46">
        <v>10.7692307692308</v>
      </c>
      <c r="AC46">
        <v>0</v>
      </c>
      <c r="AD46">
        <v>0</v>
      </c>
      <c r="AE46">
        <v>2.6</v>
      </c>
      <c r="AF46">
        <v>13</v>
      </c>
      <c r="AG46">
        <v>3.5</v>
      </c>
      <c r="AH46">
        <v>86.4076923076923</v>
      </c>
      <c r="AI46">
        <v>2</v>
      </c>
      <c r="AL46">
        <v>0</v>
      </c>
      <c r="AM46">
        <v>2</v>
      </c>
      <c r="AO46">
        <v>86.4076923076923</v>
      </c>
      <c r="AP46">
        <v>80</v>
      </c>
      <c r="AQ46">
        <v>25600</v>
      </c>
    </row>
    <row r="47" spans="1:43">
      <c r="A47">
        <v>34</v>
      </c>
      <c r="B47">
        <v>2191</v>
      </c>
      <c r="C47" t="s">
        <v>1019</v>
      </c>
      <c r="D47">
        <v>44734</v>
      </c>
      <c r="E47" t="s">
        <v>1020</v>
      </c>
      <c r="F47">
        <v>200</v>
      </c>
      <c r="G47">
        <v>7.69230769230769</v>
      </c>
      <c r="H47">
        <v>6</v>
      </c>
      <c r="I47">
        <v>0</v>
      </c>
      <c r="J47">
        <v>6</v>
      </c>
      <c r="K47">
        <v>46.1538461538462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4.61538461538462</v>
      </c>
      <c r="AB47">
        <v>6.92307692307692</v>
      </c>
      <c r="AC47">
        <v>0</v>
      </c>
      <c r="AD47">
        <v>0</v>
      </c>
      <c r="AE47">
        <v>2.3</v>
      </c>
      <c r="AF47">
        <v>13</v>
      </c>
      <c r="AG47">
        <v>3</v>
      </c>
      <c r="AH47">
        <v>75.9923076923077</v>
      </c>
      <c r="AL47">
        <v>0</v>
      </c>
      <c r="AM47">
        <v>2</v>
      </c>
      <c r="AO47">
        <v>73.9923076923077</v>
      </c>
      <c r="AP47">
        <v>70</v>
      </c>
      <c r="AQ47">
        <v>16000</v>
      </c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82"/>
  <sheetViews>
    <sheetView workbookViewId="0">
      <pane ySplit="5" topLeftCell="A149" activePane="bottomLeft" state="frozen"/>
      <selection/>
      <selection pane="bottomLeft" activeCell="J182" sqref="J182"/>
    </sheetView>
  </sheetViews>
  <sheetFormatPr defaultColWidth="9.14285714285714" defaultRowHeight="12.75"/>
  <cols>
    <col min="7" max="7" width="12.8571428571429"/>
    <col min="9" max="9" width="12.8571428571429"/>
    <col min="11" max="12" width="12.8571428571429"/>
    <col min="18" max="24" width="12.8571428571429"/>
    <col min="27" max="31" width="12.8571428571429"/>
    <col min="33" max="46" width="12.8571428571429"/>
    <col min="48" max="48" width="12.8571428571429"/>
  </cols>
  <sheetData>
    <row r="1" spans="8:44">
      <c r="H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AA1" t="s">
        <v>21</v>
      </c>
      <c r="AE1" t="s">
        <v>22</v>
      </c>
      <c r="AF1" t="s">
        <v>23</v>
      </c>
      <c r="AG1" t="s">
        <v>24</v>
      </c>
      <c r="AH1" t="s">
        <v>25</v>
      </c>
      <c r="AI1" t="s">
        <v>26</v>
      </c>
      <c r="AJ1" t="s">
        <v>27</v>
      </c>
      <c r="AK1" t="s">
        <v>28</v>
      </c>
      <c r="AL1" t="s">
        <v>29</v>
      </c>
      <c r="AM1" t="s">
        <v>30</v>
      </c>
      <c r="AN1" t="s">
        <v>31</v>
      </c>
      <c r="AP1" t="s">
        <v>32</v>
      </c>
      <c r="AQ1" t="s">
        <v>33</v>
      </c>
      <c r="AR1" t="s">
        <v>34</v>
      </c>
    </row>
    <row r="2" spans="6:40">
      <c r="F2" t="s">
        <v>35</v>
      </c>
      <c r="G2" t="s">
        <v>36</v>
      </c>
      <c r="H2" t="s">
        <v>37</v>
      </c>
      <c r="I2" t="s">
        <v>38</v>
      </c>
      <c r="J2" t="s">
        <v>39</v>
      </c>
      <c r="L2" t="s">
        <v>40</v>
      </c>
      <c r="M2" t="s">
        <v>41</v>
      </c>
      <c r="N2" t="s">
        <v>42</v>
      </c>
      <c r="O2" t="s">
        <v>43</v>
      </c>
      <c r="P2" t="s">
        <v>44</v>
      </c>
      <c r="Q2" t="s">
        <v>45</v>
      </c>
      <c r="R2" t="s">
        <v>46</v>
      </c>
      <c r="S2" t="s">
        <v>47</v>
      </c>
      <c r="T2" t="s">
        <v>48</v>
      </c>
      <c r="U2" t="s">
        <v>49</v>
      </c>
      <c r="V2" t="s">
        <v>50</v>
      </c>
      <c r="W2" t="s">
        <v>51</v>
      </c>
      <c r="X2" t="s">
        <v>52</v>
      </c>
      <c r="Y2" t="s">
        <v>53</v>
      </c>
      <c r="AA2" t="s">
        <v>50</v>
      </c>
      <c r="AB2" t="s">
        <v>53</v>
      </c>
      <c r="AC2" t="s">
        <v>54</v>
      </c>
      <c r="AD2" t="s">
        <v>55</v>
      </c>
      <c r="AE2" t="s">
        <v>56</v>
      </c>
      <c r="AF2" t="s">
        <v>57</v>
      </c>
      <c r="AG2" t="s">
        <v>58</v>
      </c>
      <c r="AH2" t="s">
        <v>59</v>
      </c>
      <c r="AL2" t="s">
        <v>60</v>
      </c>
      <c r="AM2" t="s">
        <v>61</v>
      </c>
      <c r="AN2" t="s">
        <v>62</v>
      </c>
    </row>
    <row r="3" spans="1:5">
      <c r="A3" t="s">
        <v>63</v>
      </c>
      <c r="B3" t="s">
        <v>64</v>
      </c>
      <c r="C3" t="s">
        <v>65</v>
      </c>
      <c r="D3" t="s">
        <v>66</v>
      </c>
      <c r="E3" t="s">
        <v>67</v>
      </c>
    </row>
    <row r="5" s="307" customFormat="1" ht="26" customHeight="1" spans="1:44">
      <c r="A5" s="307">
        <v>1</v>
      </c>
      <c r="B5" s="307">
        <v>2</v>
      </c>
      <c r="C5" s="307">
        <v>4</v>
      </c>
      <c r="D5" s="307">
        <v>5</v>
      </c>
      <c r="E5" s="307">
        <v>9</v>
      </c>
      <c r="F5" s="307">
        <v>12</v>
      </c>
      <c r="G5" s="307">
        <v>13</v>
      </c>
      <c r="H5" s="307">
        <v>14</v>
      </c>
      <c r="I5" s="307">
        <v>15</v>
      </c>
      <c r="J5" s="307">
        <v>16</v>
      </c>
      <c r="K5" s="307">
        <v>18</v>
      </c>
      <c r="L5" s="307">
        <v>19</v>
      </c>
      <c r="M5" s="307">
        <v>20</v>
      </c>
      <c r="N5" s="307">
        <v>26</v>
      </c>
      <c r="O5" s="307">
        <v>27</v>
      </c>
      <c r="P5" s="307">
        <v>28</v>
      </c>
      <c r="Q5" s="307">
        <v>29</v>
      </c>
      <c r="R5" s="307">
        <v>30</v>
      </c>
      <c r="S5" s="307">
        <v>31</v>
      </c>
      <c r="T5" s="307">
        <v>32</v>
      </c>
      <c r="U5" s="307">
        <v>33</v>
      </c>
      <c r="V5" s="307">
        <v>21</v>
      </c>
      <c r="W5" s="307">
        <v>38</v>
      </c>
      <c r="X5" s="307">
        <v>39</v>
      </c>
      <c r="Y5" s="307">
        <v>22</v>
      </c>
      <c r="Z5" s="307">
        <v>23</v>
      </c>
      <c r="AA5" s="307">
        <v>24</v>
      </c>
      <c r="AB5" s="307">
        <v>25</v>
      </c>
      <c r="AC5" s="307">
        <v>35</v>
      </c>
      <c r="AD5" s="307">
        <v>37</v>
      </c>
      <c r="AE5" s="307">
        <v>40</v>
      </c>
      <c r="AF5" s="307">
        <v>41</v>
      </c>
      <c r="AG5" s="307">
        <v>42</v>
      </c>
      <c r="AH5" s="307">
        <v>43</v>
      </c>
      <c r="AI5" s="307">
        <v>44</v>
      </c>
      <c r="AJ5" s="307">
        <v>45</v>
      </c>
      <c r="AK5" s="307">
        <v>46</v>
      </c>
      <c r="AL5" s="307">
        <v>47</v>
      </c>
      <c r="AM5" s="307">
        <v>48</v>
      </c>
      <c r="AN5" s="307">
        <v>49</v>
      </c>
      <c r="AO5" s="307">
        <v>50</v>
      </c>
      <c r="AP5" s="307">
        <v>51</v>
      </c>
      <c r="AQ5" s="307">
        <v>52</v>
      </c>
      <c r="AR5" s="307">
        <v>53</v>
      </c>
    </row>
    <row r="6" spans="1:43">
      <c r="A6">
        <v>1</v>
      </c>
      <c r="B6">
        <v>446</v>
      </c>
      <c r="C6" t="s">
        <v>68</v>
      </c>
      <c r="D6">
        <v>44125</v>
      </c>
      <c r="E6" t="s">
        <v>69</v>
      </c>
      <c r="F6">
        <v>200</v>
      </c>
      <c r="G6">
        <v>7.69230769230769</v>
      </c>
      <c r="H6">
        <v>21</v>
      </c>
      <c r="I6">
        <v>4</v>
      </c>
      <c r="J6">
        <v>25</v>
      </c>
      <c r="K6">
        <v>192.307692307692</v>
      </c>
      <c r="L6">
        <v>0</v>
      </c>
      <c r="M6">
        <v>0</v>
      </c>
      <c r="N6">
        <v>0</v>
      </c>
      <c r="O6">
        <v>0</v>
      </c>
      <c r="P6">
        <v>0</v>
      </c>
      <c r="Q6">
        <v>1</v>
      </c>
      <c r="R6">
        <v>7.69230769230769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105.769230769231</v>
      </c>
      <c r="AD6">
        <v>28.8461538461538</v>
      </c>
      <c r="AE6">
        <v>9.6</v>
      </c>
      <c r="AF6">
        <v>12.5</v>
      </c>
      <c r="AG6">
        <v>12.5</v>
      </c>
      <c r="AH6">
        <v>369.215384615385</v>
      </c>
      <c r="AI6">
        <v>3</v>
      </c>
      <c r="AJ6">
        <v>0.5</v>
      </c>
      <c r="AL6">
        <v>0</v>
      </c>
      <c r="AM6">
        <v>6</v>
      </c>
      <c r="AN6">
        <v>100</v>
      </c>
      <c r="AO6">
        <v>265.715384615385</v>
      </c>
      <c r="AP6">
        <v>260</v>
      </c>
      <c r="AQ6">
        <v>22900</v>
      </c>
    </row>
    <row r="7" spans="1:43">
      <c r="A7">
        <v>2</v>
      </c>
      <c r="B7">
        <v>207</v>
      </c>
      <c r="C7" t="s">
        <v>70</v>
      </c>
      <c r="D7">
        <v>43804</v>
      </c>
      <c r="E7" t="s">
        <v>71</v>
      </c>
      <c r="F7">
        <v>200</v>
      </c>
      <c r="G7">
        <v>7.69230769230769</v>
      </c>
      <c r="H7">
        <v>18</v>
      </c>
      <c r="I7">
        <v>4</v>
      </c>
      <c r="J7">
        <v>22</v>
      </c>
      <c r="K7">
        <v>169.230769230769</v>
      </c>
      <c r="L7">
        <v>0</v>
      </c>
      <c r="M7">
        <v>0</v>
      </c>
      <c r="N7">
        <v>0</v>
      </c>
      <c r="O7">
        <v>0</v>
      </c>
      <c r="P7">
        <v>0</v>
      </c>
      <c r="Q7">
        <v>1</v>
      </c>
      <c r="R7">
        <v>7.69230769230769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8.4</v>
      </c>
      <c r="AF7">
        <v>11</v>
      </c>
      <c r="AG7">
        <v>11</v>
      </c>
      <c r="AH7">
        <v>207.323076923077</v>
      </c>
      <c r="AI7">
        <v>4</v>
      </c>
      <c r="AJ7">
        <v>0.5</v>
      </c>
      <c r="AL7">
        <v>0</v>
      </c>
      <c r="AM7">
        <v>4.27914830769231</v>
      </c>
      <c r="AN7">
        <v>50</v>
      </c>
      <c r="AO7">
        <v>156.543928615385</v>
      </c>
      <c r="AP7">
        <v>150</v>
      </c>
      <c r="AQ7">
        <v>26200</v>
      </c>
    </row>
    <row r="8" spans="1:43">
      <c r="A8">
        <v>3</v>
      </c>
      <c r="B8">
        <v>538</v>
      </c>
      <c r="C8" t="s">
        <v>72</v>
      </c>
      <c r="D8">
        <v>44133</v>
      </c>
      <c r="E8" t="s">
        <v>71</v>
      </c>
      <c r="F8">
        <v>200</v>
      </c>
      <c r="G8">
        <v>7.69230769230769</v>
      </c>
      <c r="H8">
        <v>17.5</v>
      </c>
      <c r="I8">
        <v>4</v>
      </c>
      <c r="J8">
        <v>21.5</v>
      </c>
      <c r="K8">
        <v>165.384615384615</v>
      </c>
      <c r="L8">
        <v>0</v>
      </c>
      <c r="M8">
        <v>0</v>
      </c>
      <c r="N8">
        <v>0</v>
      </c>
      <c r="O8">
        <v>0</v>
      </c>
      <c r="P8">
        <v>0</v>
      </c>
      <c r="Q8">
        <v>1.5</v>
      </c>
      <c r="R8">
        <v>11.5384615384615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8.2</v>
      </c>
      <c r="AF8">
        <v>10.7</v>
      </c>
      <c r="AG8">
        <v>10.7</v>
      </c>
      <c r="AH8">
        <v>206.523076923077</v>
      </c>
      <c r="AI8">
        <v>3</v>
      </c>
      <c r="AJ8">
        <v>0.5</v>
      </c>
      <c r="AL8">
        <v>0</v>
      </c>
      <c r="AM8">
        <v>4.26263630769231</v>
      </c>
      <c r="AN8">
        <v>50</v>
      </c>
      <c r="AO8">
        <v>154.760440615385</v>
      </c>
      <c r="AP8">
        <v>150</v>
      </c>
      <c r="AQ8">
        <v>19000</v>
      </c>
    </row>
    <row r="9" spans="1:43">
      <c r="A9">
        <v>4</v>
      </c>
      <c r="B9">
        <v>537</v>
      </c>
      <c r="C9" t="s">
        <v>73</v>
      </c>
      <c r="D9">
        <v>44131</v>
      </c>
      <c r="E9" t="s">
        <v>74</v>
      </c>
      <c r="F9">
        <v>200</v>
      </c>
      <c r="G9">
        <v>7.69230769230769</v>
      </c>
      <c r="H9">
        <v>17</v>
      </c>
      <c r="I9">
        <v>4</v>
      </c>
      <c r="J9">
        <v>21</v>
      </c>
      <c r="K9">
        <v>161.538461538462</v>
      </c>
      <c r="L9">
        <v>0</v>
      </c>
      <c r="M9">
        <v>0</v>
      </c>
      <c r="N9">
        <v>0</v>
      </c>
      <c r="O9">
        <v>0</v>
      </c>
      <c r="P9">
        <v>0</v>
      </c>
      <c r="Q9">
        <v>2</v>
      </c>
      <c r="R9">
        <v>15.3846153846154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24.2307692307692</v>
      </c>
      <c r="AD9">
        <v>32.3076923076923</v>
      </c>
      <c r="AE9">
        <v>8</v>
      </c>
      <c r="AF9">
        <v>10.5</v>
      </c>
      <c r="AG9">
        <v>10.5</v>
      </c>
      <c r="AH9">
        <v>262.461538461538</v>
      </c>
      <c r="AI9">
        <v>3</v>
      </c>
      <c r="AJ9">
        <v>0.5</v>
      </c>
      <c r="AL9">
        <v>0</v>
      </c>
      <c r="AM9">
        <v>5.41720615384615</v>
      </c>
      <c r="AN9">
        <v>100</v>
      </c>
      <c r="AO9">
        <v>159.544332307692</v>
      </c>
      <c r="AP9">
        <v>150</v>
      </c>
      <c r="AQ9">
        <v>38200</v>
      </c>
    </row>
    <row r="10" spans="1:43">
      <c r="A10">
        <v>5</v>
      </c>
      <c r="B10">
        <v>445</v>
      </c>
      <c r="C10" t="s">
        <v>75</v>
      </c>
      <c r="D10">
        <v>44125</v>
      </c>
      <c r="E10" t="s">
        <v>74</v>
      </c>
      <c r="F10">
        <v>200</v>
      </c>
      <c r="G10">
        <v>7.69230769230769</v>
      </c>
      <c r="H10">
        <v>19.5</v>
      </c>
      <c r="I10">
        <v>4</v>
      </c>
      <c r="J10">
        <v>23.5</v>
      </c>
      <c r="K10">
        <v>180.769230769231</v>
      </c>
      <c r="L10">
        <v>0</v>
      </c>
      <c r="M10">
        <v>0</v>
      </c>
      <c r="N10">
        <v>0</v>
      </c>
      <c r="O10">
        <v>0</v>
      </c>
      <c r="P10">
        <v>0</v>
      </c>
      <c r="Q10">
        <v>2</v>
      </c>
      <c r="R10">
        <v>15.3846153846154</v>
      </c>
      <c r="S10">
        <v>0</v>
      </c>
      <c r="T10">
        <v>0</v>
      </c>
      <c r="U10">
        <v>0.5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72.3076923076923</v>
      </c>
      <c r="AD10">
        <v>54.2307692307692</v>
      </c>
      <c r="AE10">
        <v>9</v>
      </c>
      <c r="AF10">
        <v>11.7</v>
      </c>
      <c r="AG10">
        <v>11.7</v>
      </c>
      <c r="AH10">
        <v>355.092307692308</v>
      </c>
      <c r="AI10">
        <v>3</v>
      </c>
      <c r="AJ10">
        <v>0.5</v>
      </c>
      <c r="AL10">
        <v>0</v>
      </c>
      <c r="AM10">
        <v>6</v>
      </c>
      <c r="AN10">
        <v>100</v>
      </c>
      <c r="AO10">
        <v>251.592307692308</v>
      </c>
      <c r="AP10">
        <v>250</v>
      </c>
      <c r="AQ10">
        <v>6400</v>
      </c>
    </row>
    <row r="11" spans="1:43">
      <c r="A11">
        <v>6</v>
      </c>
      <c r="B11">
        <v>2185</v>
      </c>
      <c r="C11" t="s">
        <v>76</v>
      </c>
      <c r="D11">
        <v>44732</v>
      </c>
      <c r="E11" t="s">
        <v>77</v>
      </c>
      <c r="F11">
        <v>300</v>
      </c>
      <c r="G11">
        <v>11.5384615384615</v>
      </c>
      <c r="H11">
        <v>21</v>
      </c>
      <c r="I11">
        <v>4</v>
      </c>
      <c r="J11">
        <v>25</v>
      </c>
      <c r="K11">
        <v>288.461538461538</v>
      </c>
      <c r="L11">
        <v>0</v>
      </c>
      <c r="M11">
        <v>0</v>
      </c>
      <c r="N11">
        <v>0</v>
      </c>
      <c r="O11">
        <v>0</v>
      </c>
      <c r="P11">
        <v>0</v>
      </c>
      <c r="Q11">
        <v>1</v>
      </c>
      <c r="R11">
        <v>11.5384615384615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9.6</v>
      </c>
      <c r="AF11">
        <v>12.5</v>
      </c>
      <c r="AG11">
        <v>12.5</v>
      </c>
      <c r="AH11">
        <v>334.6</v>
      </c>
      <c r="AI11">
        <v>2</v>
      </c>
      <c r="AJ11">
        <v>0.5</v>
      </c>
      <c r="AL11">
        <v>0</v>
      </c>
      <c r="AM11">
        <v>6</v>
      </c>
      <c r="AN11">
        <v>100</v>
      </c>
      <c r="AO11">
        <v>230.1</v>
      </c>
      <c r="AP11">
        <v>230</v>
      </c>
      <c r="AQ11">
        <v>400</v>
      </c>
    </row>
    <row r="12" spans="1:43">
      <c r="A12">
        <v>7</v>
      </c>
      <c r="B12">
        <v>271</v>
      </c>
      <c r="C12" t="s">
        <v>78</v>
      </c>
      <c r="D12">
        <v>44103</v>
      </c>
      <c r="E12" t="s">
        <v>79</v>
      </c>
      <c r="F12">
        <v>200</v>
      </c>
      <c r="G12">
        <v>7.69230769230769</v>
      </c>
      <c r="H12">
        <v>21</v>
      </c>
      <c r="I12">
        <v>4</v>
      </c>
      <c r="J12">
        <v>25</v>
      </c>
      <c r="K12">
        <v>192.307692307692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7.69230769230769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9.6</v>
      </c>
      <c r="AF12">
        <v>12.5</v>
      </c>
      <c r="AG12">
        <v>12.5</v>
      </c>
      <c r="AH12">
        <v>234.6</v>
      </c>
      <c r="AI12">
        <v>3</v>
      </c>
      <c r="AJ12">
        <v>0.5</v>
      </c>
      <c r="AL12">
        <v>0</v>
      </c>
      <c r="AM12">
        <v>4.842144</v>
      </c>
      <c r="AN12">
        <v>100</v>
      </c>
      <c r="AO12">
        <v>132.257856</v>
      </c>
      <c r="AP12">
        <v>130</v>
      </c>
      <c r="AQ12">
        <v>9000</v>
      </c>
    </row>
    <row r="13" spans="1:43">
      <c r="A13">
        <v>8</v>
      </c>
      <c r="B13">
        <v>473</v>
      </c>
      <c r="C13" t="s">
        <v>80</v>
      </c>
      <c r="D13">
        <v>44131</v>
      </c>
      <c r="E13" t="s">
        <v>79</v>
      </c>
      <c r="F13">
        <v>200</v>
      </c>
      <c r="G13">
        <v>7.69230769230769</v>
      </c>
      <c r="H13">
        <v>20</v>
      </c>
      <c r="I13">
        <v>4</v>
      </c>
      <c r="J13">
        <v>24</v>
      </c>
      <c r="K13">
        <v>184.615384615385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7.69230769230769</v>
      </c>
      <c r="S13">
        <v>0</v>
      </c>
      <c r="T13">
        <v>0</v>
      </c>
      <c r="U13">
        <v>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9.2</v>
      </c>
      <c r="AF13">
        <v>12</v>
      </c>
      <c r="AG13">
        <v>12</v>
      </c>
      <c r="AH13">
        <v>225.507692307692</v>
      </c>
      <c r="AI13">
        <v>3</v>
      </c>
      <c r="AJ13">
        <v>0.5</v>
      </c>
      <c r="AL13">
        <v>0</v>
      </c>
      <c r="AM13">
        <v>4.65447876923077</v>
      </c>
      <c r="AN13">
        <v>100</v>
      </c>
      <c r="AO13">
        <v>123.353213538461</v>
      </c>
      <c r="AP13">
        <v>120</v>
      </c>
      <c r="AQ13">
        <v>13400</v>
      </c>
    </row>
    <row r="14" spans="1:43">
      <c r="A14">
        <v>9</v>
      </c>
      <c r="B14">
        <v>799</v>
      </c>
      <c r="C14" t="s">
        <v>81</v>
      </c>
      <c r="D14">
        <v>44287</v>
      </c>
      <c r="E14" t="s">
        <v>79</v>
      </c>
      <c r="F14">
        <v>200</v>
      </c>
      <c r="G14">
        <v>7.69230769230769</v>
      </c>
      <c r="H14">
        <v>21</v>
      </c>
      <c r="I14">
        <v>4</v>
      </c>
      <c r="J14">
        <v>25</v>
      </c>
      <c r="K14">
        <v>192.307692307692</v>
      </c>
      <c r="L14">
        <v>0</v>
      </c>
      <c r="M14">
        <v>0</v>
      </c>
      <c r="N14">
        <v>0</v>
      </c>
      <c r="O14">
        <v>0</v>
      </c>
      <c r="P14">
        <v>0</v>
      </c>
      <c r="Q14">
        <v>1</v>
      </c>
      <c r="R14">
        <v>7.69230769230769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9.6</v>
      </c>
      <c r="AF14">
        <v>12.5</v>
      </c>
      <c r="AG14">
        <v>12.5</v>
      </c>
      <c r="AH14">
        <v>234.6</v>
      </c>
      <c r="AI14">
        <v>3</v>
      </c>
      <c r="AJ14">
        <v>0.5</v>
      </c>
      <c r="AK14">
        <v>7.69</v>
      </c>
      <c r="AL14">
        <v>0</v>
      </c>
      <c r="AM14">
        <v>4.842144</v>
      </c>
      <c r="AN14">
        <v>100</v>
      </c>
      <c r="AO14">
        <v>139.947856</v>
      </c>
      <c r="AP14">
        <v>130</v>
      </c>
      <c r="AQ14">
        <v>39800</v>
      </c>
    </row>
    <row r="15" spans="1:43">
      <c r="A15">
        <v>10</v>
      </c>
      <c r="B15">
        <v>278</v>
      </c>
      <c r="C15" t="s">
        <v>82</v>
      </c>
      <c r="D15">
        <v>44109</v>
      </c>
      <c r="E15" t="s">
        <v>79</v>
      </c>
      <c r="F15">
        <v>200</v>
      </c>
      <c r="G15">
        <v>7.69230769230769</v>
      </c>
      <c r="H15">
        <v>21</v>
      </c>
      <c r="I15">
        <v>4</v>
      </c>
      <c r="J15">
        <v>25</v>
      </c>
      <c r="K15">
        <v>192.307692307692</v>
      </c>
      <c r="L15">
        <v>0</v>
      </c>
      <c r="M15">
        <v>0</v>
      </c>
      <c r="N15">
        <v>0</v>
      </c>
      <c r="O15">
        <v>0</v>
      </c>
      <c r="P15">
        <v>0</v>
      </c>
      <c r="Q15">
        <v>1</v>
      </c>
      <c r="R15">
        <v>7.69230769230769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9.6</v>
      </c>
      <c r="AF15">
        <v>12.5</v>
      </c>
      <c r="AG15">
        <v>12.5</v>
      </c>
      <c r="AH15">
        <v>234.6</v>
      </c>
      <c r="AI15">
        <v>3</v>
      </c>
      <c r="AJ15">
        <v>0.5</v>
      </c>
      <c r="AL15">
        <v>0</v>
      </c>
      <c r="AM15">
        <v>4.842144</v>
      </c>
      <c r="AN15">
        <v>100</v>
      </c>
      <c r="AO15">
        <v>132.257856</v>
      </c>
      <c r="AP15">
        <v>130</v>
      </c>
      <c r="AQ15">
        <v>9000</v>
      </c>
    </row>
    <row r="16" spans="1:43">
      <c r="A16">
        <v>11</v>
      </c>
      <c r="B16">
        <v>899</v>
      </c>
      <c r="C16" t="s">
        <v>83</v>
      </c>
      <c r="D16">
        <v>44320</v>
      </c>
      <c r="E16" t="s">
        <v>79</v>
      </c>
      <c r="F16">
        <v>200</v>
      </c>
      <c r="G16">
        <v>7.69230769230769</v>
      </c>
      <c r="H16">
        <v>21</v>
      </c>
      <c r="I16">
        <v>4</v>
      </c>
      <c r="J16">
        <v>25</v>
      </c>
      <c r="K16">
        <v>192.307692307692</v>
      </c>
      <c r="L16">
        <v>0</v>
      </c>
      <c r="M16">
        <v>0</v>
      </c>
      <c r="N16">
        <v>0</v>
      </c>
      <c r="O16">
        <v>0</v>
      </c>
      <c r="P16">
        <v>0</v>
      </c>
      <c r="Q16">
        <v>1</v>
      </c>
      <c r="R16">
        <v>7.69230769230769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9.6</v>
      </c>
      <c r="AF16">
        <v>12.5</v>
      </c>
      <c r="AG16">
        <v>12.5</v>
      </c>
      <c r="AH16">
        <v>234.6</v>
      </c>
      <c r="AI16">
        <v>3</v>
      </c>
      <c r="AJ16">
        <v>0.5</v>
      </c>
      <c r="AL16">
        <v>0</v>
      </c>
      <c r="AM16">
        <v>4.842144</v>
      </c>
      <c r="AN16">
        <v>100</v>
      </c>
      <c r="AO16">
        <v>132.257856</v>
      </c>
      <c r="AP16">
        <v>130</v>
      </c>
      <c r="AQ16">
        <v>9000</v>
      </c>
    </row>
    <row r="17" spans="1:43">
      <c r="A17">
        <v>12</v>
      </c>
      <c r="B17">
        <v>2234</v>
      </c>
      <c r="C17" t="s">
        <v>84</v>
      </c>
      <c r="D17">
        <v>44746</v>
      </c>
      <c r="E17" t="s">
        <v>79</v>
      </c>
      <c r="F17">
        <v>200</v>
      </c>
      <c r="G17">
        <v>7.69230769230769</v>
      </c>
      <c r="H17">
        <v>21</v>
      </c>
      <c r="I17">
        <v>4</v>
      </c>
      <c r="J17">
        <v>25</v>
      </c>
      <c r="K17">
        <v>192.307692307692</v>
      </c>
      <c r="L17">
        <v>0</v>
      </c>
      <c r="M17">
        <v>0</v>
      </c>
      <c r="N17">
        <v>0</v>
      </c>
      <c r="O17">
        <v>0</v>
      </c>
      <c r="P17">
        <v>0</v>
      </c>
      <c r="Q17">
        <v>1</v>
      </c>
      <c r="R17">
        <v>7.69230769230769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9.6</v>
      </c>
      <c r="AF17">
        <v>12.5</v>
      </c>
      <c r="AG17">
        <v>12.5</v>
      </c>
      <c r="AH17">
        <v>234.6</v>
      </c>
      <c r="AI17">
        <v>2</v>
      </c>
      <c r="AJ17">
        <v>0.5</v>
      </c>
      <c r="AL17">
        <v>0</v>
      </c>
      <c r="AM17">
        <v>4.842144</v>
      </c>
      <c r="AN17">
        <v>100</v>
      </c>
      <c r="AO17">
        <v>131.257856</v>
      </c>
      <c r="AP17">
        <v>130</v>
      </c>
      <c r="AQ17">
        <v>5000</v>
      </c>
    </row>
    <row r="18" spans="1:43">
      <c r="A18">
        <v>13</v>
      </c>
      <c r="B18">
        <v>303</v>
      </c>
      <c r="C18" t="s">
        <v>85</v>
      </c>
      <c r="D18">
        <v>44109</v>
      </c>
      <c r="E18" t="s">
        <v>79</v>
      </c>
      <c r="F18">
        <v>200</v>
      </c>
      <c r="G18">
        <v>7.69230769230769</v>
      </c>
      <c r="H18">
        <v>21</v>
      </c>
      <c r="I18">
        <v>4</v>
      </c>
      <c r="J18">
        <v>25</v>
      </c>
      <c r="K18">
        <v>192.307692307692</v>
      </c>
      <c r="L18">
        <v>0</v>
      </c>
      <c r="M18">
        <v>0</v>
      </c>
      <c r="N18">
        <v>0</v>
      </c>
      <c r="O18">
        <v>0</v>
      </c>
      <c r="P18">
        <v>0</v>
      </c>
      <c r="Q18">
        <v>1</v>
      </c>
      <c r="R18">
        <v>7.69230769230769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9.6</v>
      </c>
      <c r="AF18">
        <v>12.5</v>
      </c>
      <c r="AG18">
        <v>12.5</v>
      </c>
      <c r="AH18">
        <v>234.6</v>
      </c>
      <c r="AI18">
        <v>3</v>
      </c>
      <c r="AJ18">
        <v>0.5</v>
      </c>
      <c r="AL18">
        <v>0</v>
      </c>
      <c r="AM18">
        <v>4.842144</v>
      </c>
      <c r="AN18">
        <v>100</v>
      </c>
      <c r="AO18">
        <v>132.257856</v>
      </c>
      <c r="AP18">
        <v>130</v>
      </c>
      <c r="AQ18">
        <v>9000</v>
      </c>
    </row>
    <row r="19" spans="1:43">
      <c r="A19">
        <v>14</v>
      </c>
      <c r="B19">
        <v>1622</v>
      </c>
      <c r="C19" t="s">
        <v>86</v>
      </c>
      <c r="D19">
        <v>44579</v>
      </c>
      <c r="E19" t="s">
        <v>79</v>
      </c>
      <c r="F19">
        <v>200</v>
      </c>
      <c r="G19">
        <v>7.69230769230769</v>
      </c>
      <c r="H19">
        <v>20</v>
      </c>
      <c r="I19">
        <v>4</v>
      </c>
      <c r="J19">
        <v>24</v>
      </c>
      <c r="K19">
        <v>184.615384615385</v>
      </c>
      <c r="L19">
        <v>0</v>
      </c>
      <c r="M19">
        <v>0</v>
      </c>
      <c r="N19">
        <v>1</v>
      </c>
      <c r="O19">
        <v>0</v>
      </c>
      <c r="P19">
        <v>0</v>
      </c>
      <c r="Q19">
        <v>1</v>
      </c>
      <c r="R19">
        <v>7.69230769230769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9.2</v>
      </c>
      <c r="AF19">
        <v>12</v>
      </c>
      <c r="AG19">
        <v>12</v>
      </c>
      <c r="AH19">
        <v>225.507692307692</v>
      </c>
      <c r="AI19">
        <v>2</v>
      </c>
      <c r="AJ19">
        <v>0.5</v>
      </c>
      <c r="AL19">
        <v>0</v>
      </c>
      <c r="AM19">
        <v>4.65447876923077</v>
      </c>
      <c r="AN19">
        <v>100</v>
      </c>
      <c r="AO19">
        <v>122.353213538461</v>
      </c>
      <c r="AP19">
        <v>120</v>
      </c>
      <c r="AQ19">
        <v>9400</v>
      </c>
    </row>
    <row r="20" spans="1:43">
      <c r="A20">
        <v>15</v>
      </c>
      <c r="B20">
        <v>1169</v>
      </c>
      <c r="C20" t="s">
        <v>87</v>
      </c>
      <c r="D20">
        <v>44427</v>
      </c>
      <c r="E20" t="s">
        <v>79</v>
      </c>
      <c r="F20">
        <v>200</v>
      </c>
      <c r="G20">
        <v>7.69230769230769</v>
      </c>
      <c r="H20">
        <v>21</v>
      </c>
      <c r="I20">
        <v>4</v>
      </c>
      <c r="J20">
        <v>25</v>
      </c>
      <c r="K20">
        <v>192.307692307692</v>
      </c>
      <c r="L20">
        <v>0</v>
      </c>
      <c r="M20">
        <v>0</v>
      </c>
      <c r="N20">
        <v>0</v>
      </c>
      <c r="O20">
        <v>0</v>
      </c>
      <c r="P20">
        <v>0</v>
      </c>
      <c r="Q20">
        <v>1</v>
      </c>
      <c r="R20">
        <v>7.69230769230769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9.6</v>
      </c>
      <c r="AF20">
        <v>12.5</v>
      </c>
      <c r="AG20">
        <v>12.5</v>
      </c>
      <c r="AH20">
        <v>234.6</v>
      </c>
      <c r="AI20">
        <v>3</v>
      </c>
      <c r="AJ20">
        <v>0.5</v>
      </c>
      <c r="AL20">
        <v>0</v>
      </c>
      <c r="AM20">
        <v>4.842144</v>
      </c>
      <c r="AN20">
        <v>100</v>
      </c>
      <c r="AO20">
        <v>132.257856</v>
      </c>
      <c r="AP20">
        <v>130</v>
      </c>
      <c r="AQ20">
        <v>9000</v>
      </c>
    </row>
    <row r="21" spans="1:43">
      <c r="A21">
        <v>16</v>
      </c>
      <c r="B21">
        <v>2160</v>
      </c>
      <c r="C21" t="s">
        <v>88</v>
      </c>
      <c r="D21">
        <v>44728</v>
      </c>
      <c r="E21" t="s">
        <v>79</v>
      </c>
      <c r="F21">
        <v>200</v>
      </c>
      <c r="G21">
        <v>7.69230769230769</v>
      </c>
      <c r="H21">
        <v>20</v>
      </c>
      <c r="I21">
        <v>4</v>
      </c>
      <c r="J21">
        <v>24</v>
      </c>
      <c r="K21">
        <v>184.615384615385</v>
      </c>
      <c r="L21">
        <v>0</v>
      </c>
      <c r="M21">
        <v>0</v>
      </c>
      <c r="N21">
        <v>0</v>
      </c>
      <c r="O21">
        <v>0</v>
      </c>
      <c r="P21">
        <v>0</v>
      </c>
      <c r="Q21">
        <v>1</v>
      </c>
      <c r="R21">
        <v>7.69230769230769</v>
      </c>
      <c r="S21">
        <v>0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9.2</v>
      </c>
      <c r="AF21">
        <v>12</v>
      </c>
      <c r="AG21">
        <v>12</v>
      </c>
      <c r="AH21">
        <v>225.507692307692</v>
      </c>
      <c r="AI21">
        <v>2</v>
      </c>
      <c r="AJ21">
        <v>0.5</v>
      </c>
      <c r="AL21">
        <v>0</v>
      </c>
      <c r="AM21">
        <v>4.65447876923077</v>
      </c>
      <c r="AN21">
        <v>100</v>
      </c>
      <c r="AO21">
        <v>122.353213538461</v>
      </c>
      <c r="AP21">
        <v>120</v>
      </c>
      <c r="AQ21">
        <v>9400</v>
      </c>
    </row>
    <row r="22" spans="1:43">
      <c r="A22">
        <v>17</v>
      </c>
      <c r="B22">
        <v>1626</v>
      </c>
      <c r="C22" t="s">
        <v>89</v>
      </c>
      <c r="D22">
        <v>44579</v>
      </c>
      <c r="E22" t="s">
        <v>79</v>
      </c>
      <c r="F22">
        <v>200</v>
      </c>
      <c r="G22">
        <v>7.69230769230769</v>
      </c>
      <c r="H22">
        <v>17.5</v>
      </c>
      <c r="I22">
        <v>4</v>
      </c>
      <c r="J22">
        <v>21.5</v>
      </c>
      <c r="K22">
        <v>165.384615384615</v>
      </c>
      <c r="L22">
        <v>0</v>
      </c>
      <c r="M22">
        <v>0</v>
      </c>
      <c r="N22">
        <v>0</v>
      </c>
      <c r="O22">
        <v>0</v>
      </c>
      <c r="P22">
        <v>0</v>
      </c>
      <c r="Q22">
        <v>4.5</v>
      </c>
      <c r="R22">
        <v>34.6153846153846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8.2</v>
      </c>
      <c r="AF22">
        <v>10.7</v>
      </c>
      <c r="AG22">
        <v>10.7</v>
      </c>
      <c r="AH22">
        <v>229.6</v>
      </c>
      <c r="AI22">
        <v>2</v>
      </c>
      <c r="AJ22">
        <v>0.5</v>
      </c>
      <c r="AL22">
        <v>0</v>
      </c>
      <c r="AM22">
        <v>4.738944</v>
      </c>
      <c r="AN22">
        <v>100</v>
      </c>
      <c r="AO22">
        <v>126.361056</v>
      </c>
      <c r="AP22">
        <v>120</v>
      </c>
      <c r="AQ22">
        <v>25400</v>
      </c>
    </row>
    <row r="23" spans="1:43">
      <c r="A23">
        <v>18</v>
      </c>
      <c r="B23">
        <v>1206</v>
      </c>
      <c r="C23" t="s">
        <v>90</v>
      </c>
      <c r="D23">
        <v>44453</v>
      </c>
      <c r="E23" t="s">
        <v>79</v>
      </c>
      <c r="F23">
        <v>200</v>
      </c>
      <c r="G23">
        <v>7.69230769230769</v>
      </c>
      <c r="H23">
        <v>21</v>
      </c>
      <c r="I23">
        <v>4</v>
      </c>
      <c r="J23">
        <v>25</v>
      </c>
      <c r="K23">
        <v>192.307692307692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7.69230769230769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9.6</v>
      </c>
      <c r="AF23">
        <v>12.5</v>
      </c>
      <c r="AG23">
        <v>12.5</v>
      </c>
      <c r="AH23">
        <v>234.6</v>
      </c>
      <c r="AI23">
        <v>3</v>
      </c>
      <c r="AJ23">
        <v>0.5</v>
      </c>
      <c r="AL23">
        <v>0</v>
      </c>
      <c r="AM23">
        <v>4.842144</v>
      </c>
      <c r="AN23">
        <v>100</v>
      </c>
      <c r="AO23">
        <v>132.257856</v>
      </c>
      <c r="AP23">
        <v>130</v>
      </c>
      <c r="AQ23">
        <v>9000</v>
      </c>
    </row>
    <row r="24" spans="1:43">
      <c r="A24">
        <v>19</v>
      </c>
      <c r="B24">
        <v>2293</v>
      </c>
      <c r="C24" t="s">
        <v>91</v>
      </c>
      <c r="D24">
        <v>45223</v>
      </c>
      <c r="E24" t="s">
        <v>79</v>
      </c>
      <c r="F24">
        <v>198</v>
      </c>
      <c r="G24">
        <v>7.61538461538461</v>
      </c>
      <c r="H24">
        <v>7</v>
      </c>
      <c r="I24">
        <v>1</v>
      </c>
      <c r="J24">
        <v>8</v>
      </c>
      <c r="K24">
        <v>60.9230769230769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</v>
      </c>
      <c r="AF24">
        <v>4</v>
      </c>
      <c r="AG24">
        <v>4</v>
      </c>
      <c r="AH24">
        <v>71.9230769230769</v>
      </c>
      <c r="AL24">
        <v>0</v>
      </c>
      <c r="AM24">
        <v>2</v>
      </c>
      <c r="AN24">
        <v>0</v>
      </c>
      <c r="AO24">
        <v>69.9230769230769</v>
      </c>
      <c r="AP24">
        <v>60</v>
      </c>
      <c r="AQ24">
        <v>39700</v>
      </c>
    </row>
    <row r="25" spans="1:43">
      <c r="A25">
        <v>20</v>
      </c>
      <c r="B25">
        <v>2298</v>
      </c>
      <c r="C25" t="s">
        <v>92</v>
      </c>
      <c r="D25">
        <v>45223</v>
      </c>
      <c r="E25" t="s">
        <v>79</v>
      </c>
      <c r="F25">
        <v>198</v>
      </c>
      <c r="G25">
        <v>7.61538461538461</v>
      </c>
      <c r="H25">
        <v>6</v>
      </c>
      <c r="I25">
        <v>1</v>
      </c>
      <c r="J25">
        <v>7</v>
      </c>
      <c r="K25">
        <v>53.3076923076923</v>
      </c>
      <c r="L25">
        <v>0</v>
      </c>
      <c r="M25">
        <v>0</v>
      </c>
      <c r="N25">
        <v>1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2.6</v>
      </c>
      <c r="AF25">
        <v>3.5</v>
      </c>
      <c r="AG25">
        <v>3.5</v>
      </c>
      <c r="AH25">
        <v>62.9076923076923</v>
      </c>
      <c r="AL25">
        <v>0</v>
      </c>
      <c r="AM25">
        <v>2</v>
      </c>
      <c r="AN25">
        <v>0</v>
      </c>
      <c r="AO25">
        <v>60.9076923076923</v>
      </c>
      <c r="AP25">
        <v>60</v>
      </c>
      <c r="AQ25">
        <v>3600</v>
      </c>
    </row>
    <row r="26" spans="1:43">
      <c r="A26">
        <v>21</v>
      </c>
      <c r="B26">
        <v>2299</v>
      </c>
      <c r="C26" t="s">
        <v>93</v>
      </c>
      <c r="D26">
        <v>45223</v>
      </c>
      <c r="E26" t="s">
        <v>79</v>
      </c>
      <c r="F26">
        <v>198</v>
      </c>
      <c r="G26">
        <v>7.61538461538461</v>
      </c>
      <c r="H26">
        <v>7</v>
      </c>
      <c r="I26">
        <v>1</v>
      </c>
      <c r="J26">
        <v>8</v>
      </c>
      <c r="K26">
        <v>60.9230769230769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</v>
      </c>
      <c r="AF26">
        <v>4</v>
      </c>
      <c r="AG26">
        <v>4</v>
      </c>
      <c r="AH26">
        <v>71.9230769230769</v>
      </c>
      <c r="AL26">
        <v>0</v>
      </c>
      <c r="AM26">
        <v>2</v>
      </c>
      <c r="AN26">
        <v>0</v>
      </c>
      <c r="AO26">
        <v>69.9230769230769</v>
      </c>
      <c r="AP26">
        <v>60</v>
      </c>
      <c r="AQ26">
        <v>39700</v>
      </c>
    </row>
    <row r="27" spans="1:43">
      <c r="A27">
        <v>22</v>
      </c>
      <c r="B27">
        <v>2300</v>
      </c>
      <c r="C27" t="s">
        <v>94</v>
      </c>
      <c r="D27">
        <v>45223</v>
      </c>
      <c r="E27" t="s">
        <v>79</v>
      </c>
      <c r="F27">
        <v>198</v>
      </c>
      <c r="G27">
        <v>7.61538461538461</v>
      </c>
      <c r="H27">
        <v>7</v>
      </c>
      <c r="I27">
        <v>1</v>
      </c>
      <c r="J27">
        <v>8</v>
      </c>
      <c r="K27">
        <v>60.9230769230769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</v>
      </c>
      <c r="AF27">
        <v>4</v>
      </c>
      <c r="AG27">
        <v>4</v>
      </c>
      <c r="AH27">
        <v>71.9230769230769</v>
      </c>
      <c r="AL27">
        <v>0</v>
      </c>
      <c r="AM27">
        <v>2</v>
      </c>
      <c r="AN27">
        <v>0</v>
      </c>
      <c r="AO27">
        <v>69.9230769230769</v>
      </c>
      <c r="AP27">
        <v>60</v>
      </c>
      <c r="AQ27">
        <v>39700</v>
      </c>
    </row>
    <row r="28" spans="1:43">
      <c r="A28">
        <v>23</v>
      </c>
      <c r="B28">
        <v>2301</v>
      </c>
      <c r="C28" t="s">
        <v>95</v>
      </c>
      <c r="D28">
        <v>45223</v>
      </c>
      <c r="E28" t="s">
        <v>79</v>
      </c>
      <c r="F28">
        <v>198</v>
      </c>
      <c r="G28">
        <v>7.61538461538461</v>
      </c>
      <c r="H28">
        <v>6</v>
      </c>
      <c r="I28">
        <v>1</v>
      </c>
      <c r="J28">
        <v>7</v>
      </c>
      <c r="K28">
        <v>53.3076923076923</v>
      </c>
      <c r="L28">
        <v>0</v>
      </c>
      <c r="M28">
        <v>0</v>
      </c>
      <c r="N28">
        <v>1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2.6</v>
      </c>
      <c r="AF28">
        <v>3.5</v>
      </c>
      <c r="AG28">
        <v>3.5</v>
      </c>
      <c r="AH28">
        <v>62.9076923076923</v>
      </c>
      <c r="AL28">
        <v>0</v>
      </c>
      <c r="AM28">
        <v>2</v>
      </c>
      <c r="AN28">
        <v>0</v>
      </c>
      <c r="AO28">
        <v>60.9076923076923</v>
      </c>
      <c r="AP28">
        <v>60</v>
      </c>
      <c r="AQ28">
        <v>3600</v>
      </c>
    </row>
    <row r="29" spans="1:43">
      <c r="A29">
        <v>24</v>
      </c>
      <c r="B29">
        <v>2276</v>
      </c>
      <c r="C29" t="s">
        <v>96</v>
      </c>
      <c r="D29">
        <v>44833</v>
      </c>
      <c r="E29" t="s">
        <v>79</v>
      </c>
      <c r="F29">
        <v>200</v>
      </c>
      <c r="G29">
        <v>7.69230769230769</v>
      </c>
      <c r="H29">
        <v>21</v>
      </c>
      <c r="I29">
        <v>4</v>
      </c>
      <c r="J29">
        <v>25</v>
      </c>
      <c r="K29">
        <v>192.307692307692</v>
      </c>
      <c r="L29">
        <v>0</v>
      </c>
      <c r="M29">
        <v>0</v>
      </c>
      <c r="N29">
        <v>0</v>
      </c>
      <c r="O29">
        <v>0</v>
      </c>
      <c r="P29">
        <v>0</v>
      </c>
      <c r="Q29">
        <v>1</v>
      </c>
      <c r="R29">
        <v>7.69230769230769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9.6</v>
      </c>
      <c r="AF29">
        <v>12.5</v>
      </c>
      <c r="AG29">
        <v>12.5</v>
      </c>
      <c r="AH29">
        <v>234.6</v>
      </c>
      <c r="AI29">
        <v>2</v>
      </c>
      <c r="AJ29">
        <v>0.5</v>
      </c>
      <c r="AL29">
        <v>0</v>
      </c>
      <c r="AM29">
        <v>4.842144</v>
      </c>
      <c r="AN29">
        <v>100</v>
      </c>
      <c r="AO29">
        <v>131.257856</v>
      </c>
      <c r="AP29">
        <v>130</v>
      </c>
      <c r="AQ29">
        <v>5000</v>
      </c>
    </row>
    <row r="30" spans="1:43">
      <c r="A30">
        <v>25</v>
      </c>
      <c r="B30">
        <v>358</v>
      </c>
      <c r="C30" t="s">
        <v>97</v>
      </c>
      <c r="D30">
        <v>44118</v>
      </c>
      <c r="E30" t="s">
        <v>98</v>
      </c>
      <c r="F30">
        <v>200</v>
      </c>
      <c r="G30">
        <v>7.69230769230769</v>
      </c>
      <c r="H30">
        <v>16.5</v>
      </c>
      <c r="I30">
        <v>4</v>
      </c>
      <c r="J30">
        <v>20.5</v>
      </c>
      <c r="K30">
        <v>157.692307692308</v>
      </c>
      <c r="L30">
        <v>0</v>
      </c>
      <c r="M30">
        <v>0</v>
      </c>
      <c r="N30">
        <v>0.5</v>
      </c>
      <c r="O30">
        <v>0</v>
      </c>
      <c r="P30">
        <v>0</v>
      </c>
      <c r="Q30">
        <v>1</v>
      </c>
      <c r="R30">
        <v>7.69230769230769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7.8</v>
      </c>
      <c r="AF30">
        <v>10.2</v>
      </c>
      <c r="AG30">
        <v>10.2</v>
      </c>
      <c r="AH30">
        <v>193.584615384615</v>
      </c>
      <c r="AI30">
        <v>3</v>
      </c>
      <c r="AJ30">
        <v>0.5</v>
      </c>
      <c r="AL30">
        <v>0</v>
      </c>
      <c r="AM30">
        <v>3.99558646153846</v>
      </c>
      <c r="AN30">
        <v>50</v>
      </c>
      <c r="AO30">
        <v>142.089028923077</v>
      </c>
      <c r="AP30">
        <v>140</v>
      </c>
      <c r="AQ30">
        <v>8400</v>
      </c>
    </row>
    <row r="31" spans="1:43">
      <c r="A31">
        <v>26</v>
      </c>
      <c r="B31">
        <v>376</v>
      </c>
      <c r="C31" t="s">
        <v>99</v>
      </c>
      <c r="D31">
        <v>44118</v>
      </c>
      <c r="E31" t="s">
        <v>98</v>
      </c>
      <c r="F31">
        <v>200</v>
      </c>
      <c r="G31">
        <v>7.69230769230769</v>
      </c>
      <c r="H31">
        <v>16.875</v>
      </c>
      <c r="I31">
        <v>4</v>
      </c>
      <c r="J31">
        <v>20.875</v>
      </c>
      <c r="K31">
        <v>160.576923076923</v>
      </c>
      <c r="L31">
        <v>0</v>
      </c>
      <c r="M31">
        <v>0</v>
      </c>
      <c r="N31">
        <v>0.125</v>
      </c>
      <c r="O31">
        <v>0</v>
      </c>
      <c r="P31">
        <v>0</v>
      </c>
      <c r="Q31">
        <v>1</v>
      </c>
      <c r="R31">
        <v>7.69230769230769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8</v>
      </c>
      <c r="AF31">
        <v>10.4</v>
      </c>
      <c r="AG31">
        <v>10.4</v>
      </c>
      <c r="AH31">
        <v>197.069230769231</v>
      </c>
      <c r="AI31">
        <v>3</v>
      </c>
      <c r="AJ31">
        <v>0.5</v>
      </c>
      <c r="AL31">
        <v>0</v>
      </c>
      <c r="AM31">
        <v>4.06750892307692</v>
      </c>
      <c r="AN31">
        <v>50</v>
      </c>
      <c r="AO31">
        <v>145.501721846154</v>
      </c>
      <c r="AP31">
        <v>140</v>
      </c>
      <c r="AQ31">
        <v>22000</v>
      </c>
    </row>
    <row r="32" spans="1:43">
      <c r="A32">
        <v>27</v>
      </c>
      <c r="B32">
        <v>385</v>
      </c>
      <c r="C32" t="s">
        <v>100</v>
      </c>
      <c r="D32">
        <v>44118</v>
      </c>
      <c r="E32" t="s">
        <v>98</v>
      </c>
      <c r="F32">
        <v>200</v>
      </c>
      <c r="G32">
        <v>7.69230769230769</v>
      </c>
      <c r="H32">
        <v>17</v>
      </c>
      <c r="I32">
        <v>4</v>
      </c>
      <c r="J32">
        <v>21</v>
      </c>
      <c r="K32">
        <v>161.538461538462</v>
      </c>
      <c r="L32">
        <v>0</v>
      </c>
      <c r="M32">
        <v>0</v>
      </c>
      <c r="N32">
        <v>0</v>
      </c>
      <c r="O32">
        <v>0</v>
      </c>
      <c r="P32">
        <v>0</v>
      </c>
      <c r="Q32">
        <v>1</v>
      </c>
      <c r="R32">
        <v>7.69230769230769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8</v>
      </c>
      <c r="AF32">
        <v>10.5</v>
      </c>
      <c r="AG32">
        <v>10.5</v>
      </c>
      <c r="AH32">
        <v>198.230769230769</v>
      </c>
      <c r="AI32">
        <v>3</v>
      </c>
      <c r="AJ32">
        <v>0.5</v>
      </c>
      <c r="AL32">
        <v>0</v>
      </c>
      <c r="AM32">
        <v>4.09148307692308</v>
      </c>
      <c r="AN32">
        <v>50</v>
      </c>
      <c r="AO32">
        <v>146.639286153846</v>
      </c>
      <c r="AP32">
        <v>140</v>
      </c>
      <c r="AQ32">
        <v>26600</v>
      </c>
    </row>
    <row r="33" spans="1:43">
      <c r="A33">
        <v>28</v>
      </c>
      <c r="B33">
        <v>387</v>
      </c>
      <c r="C33" t="s">
        <v>101</v>
      </c>
      <c r="D33">
        <v>44118</v>
      </c>
      <c r="E33" t="s">
        <v>98</v>
      </c>
      <c r="F33">
        <v>200</v>
      </c>
      <c r="G33">
        <v>7.69230769230769</v>
      </c>
      <c r="H33">
        <v>17</v>
      </c>
      <c r="I33">
        <v>4</v>
      </c>
      <c r="J33">
        <v>21</v>
      </c>
      <c r="K33">
        <v>161.538461538462</v>
      </c>
      <c r="L33">
        <v>0</v>
      </c>
      <c r="M33">
        <v>0</v>
      </c>
      <c r="N33">
        <v>0</v>
      </c>
      <c r="O33">
        <v>0</v>
      </c>
      <c r="P33">
        <v>0</v>
      </c>
      <c r="Q33">
        <v>1</v>
      </c>
      <c r="R33">
        <v>7.69230769230769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8</v>
      </c>
      <c r="AF33">
        <v>10.5</v>
      </c>
      <c r="AG33">
        <v>10.5</v>
      </c>
      <c r="AH33">
        <v>198.230769230769</v>
      </c>
      <c r="AI33">
        <v>3</v>
      </c>
      <c r="AJ33">
        <v>0.5</v>
      </c>
      <c r="AL33">
        <v>0</v>
      </c>
      <c r="AM33">
        <v>4.09148307692308</v>
      </c>
      <c r="AN33">
        <v>50</v>
      </c>
      <c r="AO33">
        <v>146.639286153846</v>
      </c>
      <c r="AP33">
        <v>140</v>
      </c>
      <c r="AQ33">
        <v>26600</v>
      </c>
    </row>
    <row r="34" spans="1:43">
      <c r="A34">
        <v>29</v>
      </c>
      <c r="B34">
        <v>395</v>
      </c>
      <c r="C34" t="s">
        <v>102</v>
      </c>
      <c r="D34">
        <v>44118</v>
      </c>
      <c r="E34" t="s">
        <v>98</v>
      </c>
      <c r="F34">
        <v>200</v>
      </c>
      <c r="G34">
        <v>7.69230769230769</v>
      </c>
      <c r="H34">
        <v>16</v>
      </c>
      <c r="I34">
        <v>4</v>
      </c>
      <c r="J34">
        <v>20</v>
      </c>
      <c r="K34">
        <v>153.846153846154</v>
      </c>
      <c r="L34">
        <v>0</v>
      </c>
      <c r="M34">
        <v>0</v>
      </c>
      <c r="N34">
        <v>0</v>
      </c>
      <c r="O34">
        <v>0</v>
      </c>
      <c r="P34">
        <v>0</v>
      </c>
      <c r="Q34">
        <v>1</v>
      </c>
      <c r="R34">
        <v>7.69230769230769</v>
      </c>
      <c r="S34">
        <v>1</v>
      </c>
      <c r="T34">
        <v>7.69230769230769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7.6</v>
      </c>
      <c r="AF34">
        <v>10</v>
      </c>
      <c r="AG34">
        <v>10</v>
      </c>
      <c r="AH34">
        <v>196.830769230769</v>
      </c>
      <c r="AI34">
        <v>3</v>
      </c>
      <c r="AJ34">
        <v>0.5</v>
      </c>
      <c r="AL34">
        <v>0</v>
      </c>
      <c r="AM34">
        <v>4.06258707692308</v>
      </c>
      <c r="AN34">
        <v>50</v>
      </c>
      <c r="AO34">
        <v>145.268182153846</v>
      </c>
      <c r="AP34">
        <v>140</v>
      </c>
      <c r="AQ34">
        <v>21100</v>
      </c>
    </row>
    <row r="35" spans="1:43">
      <c r="A35">
        <v>30</v>
      </c>
      <c r="B35">
        <v>406</v>
      </c>
      <c r="C35" t="s">
        <v>103</v>
      </c>
      <c r="D35">
        <v>44118</v>
      </c>
      <c r="E35" t="s">
        <v>98</v>
      </c>
      <c r="F35">
        <v>200</v>
      </c>
      <c r="G35">
        <v>7.69230769230769</v>
      </c>
      <c r="H35">
        <v>17</v>
      </c>
      <c r="I35">
        <v>4</v>
      </c>
      <c r="J35">
        <v>21</v>
      </c>
      <c r="K35">
        <v>161.538461538462</v>
      </c>
      <c r="L35">
        <v>0</v>
      </c>
      <c r="M35">
        <v>0</v>
      </c>
      <c r="N35">
        <v>0</v>
      </c>
      <c r="O35">
        <v>0</v>
      </c>
      <c r="P35">
        <v>0</v>
      </c>
      <c r="Q35">
        <v>1</v>
      </c>
      <c r="R35">
        <v>7.69230769230769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8</v>
      </c>
      <c r="AF35">
        <v>10.5</v>
      </c>
      <c r="AG35">
        <v>10.5</v>
      </c>
      <c r="AH35">
        <v>198.230769230769</v>
      </c>
      <c r="AI35">
        <v>3</v>
      </c>
      <c r="AJ35">
        <v>0.5</v>
      </c>
      <c r="AL35">
        <v>0</v>
      </c>
      <c r="AM35">
        <v>4.09148307692308</v>
      </c>
      <c r="AN35">
        <v>50</v>
      </c>
      <c r="AO35">
        <v>146.639286153846</v>
      </c>
      <c r="AP35">
        <v>140</v>
      </c>
      <c r="AQ35">
        <v>26600</v>
      </c>
    </row>
    <row r="36" spans="1:43">
      <c r="A36">
        <v>31</v>
      </c>
      <c r="B36">
        <v>608</v>
      </c>
      <c r="C36" t="s">
        <v>104</v>
      </c>
      <c r="D36">
        <v>44167</v>
      </c>
      <c r="E36" t="s">
        <v>98</v>
      </c>
      <c r="F36">
        <v>200</v>
      </c>
      <c r="G36">
        <v>7.69230769230769</v>
      </c>
      <c r="H36">
        <v>14.5</v>
      </c>
      <c r="I36">
        <v>4</v>
      </c>
      <c r="J36">
        <v>18.5</v>
      </c>
      <c r="K36">
        <v>142.307692307692</v>
      </c>
      <c r="L36">
        <v>0</v>
      </c>
      <c r="M36">
        <v>0</v>
      </c>
      <c r="N36">
        <v>0.5</v>
      </c>
      <c r="O36">
        <v>0</v>
      </c>
      <c r="P36">
        <v>0</v>
      </c>
      <c r="Q36">
        <v>1</v>
      </c>
      <c r="R36">
        <v>7.69230769230769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7.1</v>
      </c>
      <c r="AF36">
        <v>9.2</v>
      </c>
      <c r="AG36">
        <v>9.2</v>
      </c>
      <c r="AH36">
        <v>175.5</v>
      </c>
      <c r="AI36">
        <v>3</v>
      </c>
      <c r="AJ36">
        <v>0.5</v>
      </c>
      <c r="AL36">
        <v>0</v>
      </c>
      <c r="AM36">
        <v>3.62232</v>
      </c>
      <c r="AN36">
        <v>50</v>
      </c>
      <c r="AO36">
        <v>124.37768</v>
      </c>
      <c r="AP36">
        <v>120</v>
      </c>
      <c r="AQ36">
        <v>17500</v>
      </c>
    </row>
    <row r="37" spans="1:43">
      <c r="A37">
        <v>32</v>
      </c>
      <c r="B37">
        <v>1634</v>
      </c>
      <c r="C37" t="s">
        <v>105</v>
      </c>
      <c r="D37">
        <v>44579</v>
      </c>
      <c r="E37" t="s">
        <v>98</v>
      </c>
      <c r="F37">
        <v>200</v>
      </c>
      <c r="G37">
        <v>7.69230769230769</v>
      </c>
      <c r="H37">
        <v>17</v>
      </c>
      <c r="I37">
        <v>4</v>
      </c>
      <c r="J37">
        <v>21</v>
      </c>
      <c r="K37">
        <v>161.538461538462</v>
      </c>
      <c r="L37">
        <v>0</v>
      </c>
      <c r="M37">
        <v>0</v>
      </c>
      <c r="N37">
        <v>0</v>
      </c>
      <c r="O37">
        <v>0</v>
      </c>
      <c r="P37">
        <v>0</v>
      </c>
      <c r="Q37">
        <v>1</v>
      </c>
      <c r="R37">
        <v>7.69230769230769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</v>
      </c>
      <c r="AF37">
        <v>10.5</v>
      </c>
      <c r="AG37">
        <v>10.5</v>
      </c>
      <c r="AH37">
        <v>198.230769230769</v>
      </c>
      <c r="AI37">
        <v>2</v>
      </c>
      <c r="AJ37">
        <v>0.5</v>
      </c>
      <c r="AL37">
        <v>0</v>
      </c>
      <c r="AM37">
        <v>4.09148307692308</v>
      </c>
      <c r="AN37">
        <v>50</v>
      </c>
      <c r="AO37">
        <v>145.639286153846</v>
      </c>
      <c r="AP37">
        <v>140</v>
      </c>
      <c r="AQ37">
        <v>22600</v>
      </c>
    </row>
    <row r="38" spans="1:43">
      <c r="A38">
        <v>33</v>
      </c>
      <c r="B38">
        <v>1380</v>
      </c>
      <c r="C38" t="s">
        <v>106</v>
      </c>
      <c r="D38">
        <v>44527</v>
      </c>
      <c r="E38" t="s">
        <v>98</v>
      </c>
      <c r="F38">
        <v>200</v>
      </c>
      <c r="G38">
        <v>7.69230769230769</v>
      </c>
      <c r="H38">
        <v>16</v>
      </c>
      <c r="I38">
        <v>4</v>
      </c>
      <c r="J38">
        <v>20</v>
      </c>
      <c r="K38">
        <v>153.846153846154</v>
      </c>
      <c r="L38">
        <v>0</v>
      </c>
      <c r="M38">
        <v>0</v>
      </c>
      <c r="N38">
        <v>0</v>
      </c>
      <c r="O38">
        <v>0</v>
      </c>
      <c r="P38">
        <v>0</v>
      </c>
      <c r="Q38">
        <v>1</v>
      </c>
      <c r="R38">
        <v>7.69230769230769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7.6</v>
      </c>
      <c r="AF38">
        <v>10</v>
      </c>
      <c r="AG38">
        <v>10</v>
      </c>
      <c r="AH38">
        <v>189.138461538462</v>
      </c>
      <c r="AI38">
        <v>2</v>
      </c>
      <c r="AJ38">
        <v>0.5</v>
      </c>
      <c r="AL38">
        <v>0</v>
      </c>
      <c r="AM38">
        <v>3.90381784615385</v>
      </c>
      <c r="AN38">
        <v>50</v>
      </c>
      <c r="AO38">
        <v>136.734643692308</v>
      </c>
      <c r="AP38">
        <v>130</v>
      </c>
      <c r="AQ38">
        <v>26900</v>
      </c>
    </row>
    <row r="39" spans="1:43">
      <c r="A39">
        <v>34</v>
      </c>
      <c r="B39">
        <v>1539</v>
      </c>
      <c r="C39" t="s">
        <v>107</v>
      </c>
      <c r="D39">
        <v>44565</v>
      </c>
      <c r="E39" t="s">
        <v>98</v>
      </c>
      <c r="F39">
        <v>200</v>
      </c>
      <c r="G39">
        <v>7.69230769230769</v>
      </c>
      <c r="H39">
        <v>16</v>
      </c>
      <c r="I39">
        <v>4</v>
      </c>
      <c r="J39">
        <v>20</v>
      </c>
      <c r="K39">
        <v>153.846153846154</v>
      </c>
      <c r="L39">
        <v>0</v>
      </c>
      <c r="M39">
        <v>0</v>
      </c>
      <c r="N39">
        <v>0</v>
      </c>
      <c r="O39">
        <v>0</v>
      </c>
      <c r="P39">
        <v>0</v>
      </c>
      <c r="Q39">
        <v>1</v>
      </c>
      <c r="R39">
        <v>7.69230769230769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7.6</v>
      </c>
      <c r="AF39">
        <v>10</v>
      </c>
      <c r="AG39">
        <v>10</v>
      </c>
      <c r="AH39">
        <v>189.138461538462</v>
      </c>
      <c r="AI39">
        <v>2</v>
      </c>
      <c r="AJ39">
        <v>0.5</v>
      </c>
      <c r="AL39">
        <v>0</v>
      </c>
      <c r="AM39">
        <v>3.90381784615385</v>
      </c>
      <c r="AN39">
        <v>50</v>
      </c>
      <c r="AO39">
        <v>136.734643692308</v>
      </c>
      <c r="AP39">
        <v>130</v>
      </c>
      <c r="AQ39">
        <v>26900</v>
      </c>
    </row>
    <row r="40" spans="1:43">
      <c r="A40">
        <v>35</v>
      </c>
      <c r="B40">
        <v>1538</v>
      </c>
      <c r="C40" t="s">
        <v>108</v>
      </c>
      <c r="D40">
        <v>44565</v>
      </c>
      <c r="E40" t="s">
        <v>98</v>
      </c>
      <c r="F40">
        <v>200</v>
      </c>
      <c r="G40">
        <v>7.69230769230769</v>
      </c>
      <c r="H40">
        <v>16.5</v>
      </c>
      <c r="I40">
        <v>4</v>
      </c>
      <c r="J40">
        <v>20.5</v>
      </c>
      <c r="K40">
        <v>157.692307692308</v>
      </c>
      <c r="L40">
        <v>0</v>
      </c>
      <c r="M40">
        <v>0</v>
      </c>
      <c r="N40">
        <v>0.5</v>
      </c>
      <c r="O40">
        <v>0</v>
      </c>
      <c r="P40">
        <v>0</v>
      </c>
      <c r="Q40">
        <v>1</v>
      </c>
      <c r="R40">
        <v>7.69230769230769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7.8</v>
      </c>
      <c r="AF40">
        <v>10.2</v>
      </c>
      <c r="AG40">
        <v>10.2</v>
      </c>
      <c r="AH40">
        <v>193.584615384615</v>
      </c>
      <c r="AI40">
        <v>2</v>
      </c>
      <c r="AJ40">
        <v>0.5</v>
      </c>
      <c r="AL40">
        <v>0</v>
      </c>
      <c r="AM40">
        <v>3.99558646153846</v>
      </c>
      <c r="AN40">
        <v>50</v>
      </c>
      <c r="AO40">
        <v>141.089028923077</v>
      </c>
      <c r="AP40">
        <v>140</v>
      </c>
      <c r="AQ40">
        <v>4400</v>
      </c>
    </row>
    <row r="41" spans="1:43">
      <c r="A41">
        <v>36</v>
      </c>
      <c r="B41">
        <v>318</v>
      </c>
      <c r="C41" t="s">
        <v>109</v>
      </c>
      <c r="D41">
        <v>44109</v>
      </c>
      <c r="E41" t="s">
        <v>98</v>
      </c>
      <c r="F41">
        <v>200</v>
      </c>
      <c r="G41">
        <v>7.69230769230769</v>
      </c>
      <c r="H41">
        <v>16.5</v>
      </c>
      <c r="I41">
        <v>4</v>
      </c>
      <c r="J41">
        <v>20.5</v>
      </c>
      <c r="K41">
        <v>157.692307692308</v>
      </c>
      <c r="L41">
        <v>0</v>
      </c>
      <c r="M41">
        <v>0</v>
      </c>
      <c r="N41">
        <v>0.5</v>
      </c>
      <c r="O41">
        <v>0</v>
      </c>
      <c r="P41">
        <v>0</v>
      </c>
      <c r="Q41">
        <v>1</v>
      </c>
      <c r="R41">
        <v>7.69230769230769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7.8</v>
      </c>
      <c r="AF41">
        <v>10.2</v>
      </c>
      <c r="AG41">
        <v>10.2</v>
      </c>
      <c r="AH41">
        <v>193.584615384615</v>
      </c>
      <c r="AI41">
        <v>3</v>
      </c>
      <c r="AJ41">
        <v>0.5</v>
      </c>
      <c r="AL41">
        <v>0</v>
      </c>
      <c r="AM41">
        <v>3.99558646153846</v>
      </c>
      <c r="AN41">
        <v>50</v>
      </c>
      <c r="AO41">
        <v>142.089028923077</v>
      </c>
      <c r="AP41">
        <v>140</v>
      </c>
      <c r="AQ41">
        <v>8400</v>
      </c>
    </row>
    <row r="42" spans="1:43">
      <c r="A42">
        <v>37</v>
      </c>
      <c r="B42">
        <v>299</v>
      </c>
      <c r="C42" t="s">
        <v>110</v>
      </c>
      <c r="D42">
        <v>44109</v>
      </c>
      <c r="E42" t="s">
        <v>98</v>
      </c>
      <c r="F42">
        <v>200</v>
      </c>
      <c r="G42">
        <v>7.69230769230769</v>
      </c>
      <c r="H42">
        <v>17</v>
      </c>
      <c r="I42">
        <v>4</v>
      </c>
      <c r="J42">
        <v>21</v>
      </c>
      <c r="K42">
        <v>161.538461538462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>
        <v>7.69230769230769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8</v>
      </c>
      <c r="AF42">
        <v>10.5</v>
      </c>
      <c r="AG42">
        <v>10.5</v>
      </c>
      <c r="AH42">
        <v>198.230769230769</v>
      </c>
      <c r="AI42">
        <v>3</v>
      </c>
      <c r="AJ42">
        <v>0.5</v>
      </c>
      <c r="AL42">
        <v>0</v>
      </c>
      <c r="AM42">
        <v>4.09148307692308</v>
      </c>
      <c r="AN42">
        <v>50</v>
      </c>
      <c r="AO42">
        <v>146.639286153846</v>
      </c>
      <c r="AP42">
        <v>140</v>
      </c>
      <c r="AQ42">
        <v>26600</v>
      </c>
    </row>
    <row r="43" spans="1:43">
      <c r="A43">
        <v>38</v>
      </c>
      <c r="B43">
        <v>315</v>
      </c>
      <c r="C43" t="s">
        <v>111</v>
      </c>
      <c r="D43">
        <v>44109</v>
      </c>
      <c r="E43" t="s">
        <v>98</v>
      </c>
      <c r="F43">
        <v>200</v>
      </c>
      <c r="G43">
        <v>7.69230769230769</v>
      </c>
      <c r="H43">
        <v>17</v>
      </c>
      <c r="I43">
        <v>4</v>
      </c>
      <c r="J43">
        <v>21</v>
      </c>
      <c r="K43">
        <v>161.538461538462</v>
      </c>
      <c r="L43">
        <v>0</v>
      </c>
      <c r="M43">
        <v>0</v>
      </c>
      <c r="N43">
        <v>0</v>
      </c>
      <c r="O43">
        <v>0</v>
      </c>
      <c r="P43">
        <v>0</v>
      </c>
      <c r="Q43">
        <v>1</v>
      </c>
      <c r="R43">
        <v>7.69230769230769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8</v>
      </c>
      <c r="AF43">
        <v>10.5</v>
      </c>
      <c r="AG43">
        <v>10.5</v>
      </c>
      <c r="AH43">
        <v>198.230769230769</v>
      </c>
      <c r="AI43">
        <v>3</v>
      </c>
      <c r="AJ43">
        <v>0.5</v>
      </c>
      <c r="AL43">
        <v>0</v>
      </c>
      <c r="AM43">
        <v>4.09148307692308</v>
      </c>
      <c r="AN43">
        <v>50</v>
      </c>
      <c r="AO43">
        <v>146.639286153846</v>
      </c>
      <c r="AP43">
        <v>140</v>
      </c>
      <c r="AQ43">
        <v>26600</v>
      </c>
    </row>
    <row r="44" spans="1:43">
      <c r="A44">
        <v>39</v>
      </c>
      <c r="B44">
        <v>300</v>
      </c>
      <c r="C44" t="s">
        <v>112</v>
      </c>
      <c r="D44">
        <v>44109</v>
      </c>
      <c r="E44" t="s">
        <v>98</v>
      </c>
      <c r="F44">
        <v>200</v>
      </c>
      <c r="G44">
        <v>7.69230769230769</v>
      </c>
      <c r="H44">
        <v>17</v>
      </c>
      <c r="I44">
        <v>4</v>
      </c>
      <c r="J44">
        <v>21</v>
      </c>
      <c r="K44">
        <v>161.538461538462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7.69230769230769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8</v>
      </c>
      <c r="AF44">
        <v>10.5</v>
      </c>
      <c r="AG44">
        <v>10.5</v>
      </c>
      <c r="AH44">
        <v>198.230769230769</v>
      </c>
      <c r="AI44">
        <v>3</v>
      </c>
      <c r="AJ44">
        <v>0.5</v>
      </c>
      <c r="AL44">
        <v>0</v>
      </c>
      <c r="AM44">
        <v>4.09148307692308</v>
      </c>
      <c r="AN44">
        <v>50</v>
      </c>
      <c r="AO44">
        <v>146.639286153846</v>
      </c>
      <c r="AP44">
        <v>140</v>
      </c>
      <c r="AQ44">
        <v>26600</v>
      </c>
    </row>
    <row r="45" spans="1:43">
      <c r="A45">
        <v>40</v>
      </c>
      <c r="B45">
        <v>304</v>
      </c>
      <c r="C45" t="s">
        <v>113</v>
      </c>
      <c r="D45">
        <v>44109</v>
      </c>
      <c r="E45" t="s">
        <v>98</v>
      </c>
      <c r="F45">
        <v>200</v>
      </c>
      <c r="G45">
        <v>7.69230769230769</v>
      </c>
      <c r="H45">
        <v>17</v>
      </c>
      <c r="I45">
        <v>4</v>
      </c>
      <c r="J45">
        <v>21</v>
      </c>
      <c r="K45">
        <v>161.538461538462</v>
      </c>
      <c r="L45">
        <v>0</v>
      </c>
      <c r="M45">
        <v>0</v>
      </c>
      <c r="N45">
        <v>0</v>
      </c>
      <c r="O45">
        <v>0</v>
      </c>
      <c r="P45">
        <v>0</v>
      </c>
      <c r="Q45">
        <v>1</v>
      </c>
      <c r="R45">
        <v>7.69230769230769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8</v>
      </c>
      <c r="AF45">
        <v>10.5</v>
      </c>
      <c r="AG45">
        <v>10.5</v>
      </c>
      <c r="AH45">
        <v>198.230769230769</v>
      </c>
      <c r="AI45">
        <v>3</v>
      </c>
      <c r="AJ45">
        <v>0.5</v>
      </c>
      <c r="AL45">
        <v>0</v>
      </c>
      <c r="AM45">
        <v>4.09148307692308</v>
      </c>
      <c r="AN45">
        <v>50</v>
      </c>
      <c r="AO45">
        <v>146.639286153846</v>
      </c>
      <c r="AP45">
        <v>140</v>
      </c>
      <c r="AQ45">
        <v>26600</v>
      </c>
    </row>
    <row r="46" spans="1:43">
      <c r="A46">
        <v>41</v>
      </c>
      <c r="B46">
        <v>2258</v>
      </c>
      <c r="C46" t="s">
        <v>114</v>
      </c>
      <c r="D46">
        <v>44761</v>
      </c>
      <c r="E46" t="s">
        <v>98</v>
      </c>
      <c r="F46">
        <v>200</v>
      </c>
      <c r="G46">
        <v>7.69230769230769</v>
      </c>
      <c r="H46">
        <v>17</v>
      </c>
      <c r="I46">
        <v>4</v>
      </c>
      <c r="J46">
        <v>21</v>
      </c>
      <c r="K46">
        <v>161.538461538462</v>
      </c>
      <c r="L46">
        <v>0</v>
      </c>
      <c r="M46">
        <v>0</v>
      </c>
      <c r="N46">
        <v>0</v>
      </c>
      <c r="O46">
        <v>0</v>
      </c>
      <c r="P46">
        <v>0</v>
      </c>
      <c r="Q46">
        <v>1</v>
      </c>
      <c r="R46">
        <v>7.69230769230769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8</v>
      </c>
      <c r="AF46">
        <v>10.5</v>
      </c>
      <c r="AG46">
        <v>10.5</v>
      </c>
      <c r="AH46">
        <v>198.230769230769</v>
      </c>
      <c r="AI46">
        <v>2</v>
      </c>
      <c r="AJ46">
        <v>0.5</v>
      </c>
      <c r="AL46">
        <v>0</v>
      </c>
      <c r="AM46">
        <v>4.09148307692308</v>
      </c>
      <c r="AN46">
        <v>50</v>
      </c>
      <c r="AO46">
        <v>145.639286153846</v>
      </c>
      <c r="AP46">
        <v>140</v>
      </c>
      <c r="AQ46">
        <v>22600</v>
      </c>
    </row>
    <row r="47" spans="1:43">
      <c r="A47">
        <v>42</v>
      </c>
      <c r="B47">
        <v>1045</v>
      </c>
      <c r="C47" t="s">
        <v>115</v>
      </c>
      <c r="D47">
        <v>44412</v>
      </c>
      <c r="E47" t="s">
        <v>98</v>
      </c>
      <c r="F47">
        <v>200</v>
      </c>
      <c r="G47">
        <v>7.69230769230769</v>
      </c>
      <c r="H47">
        <v>17</v>
      </c>
      <c r="I47">
        <v>4</v>
      </c>
      <c r="J47">
        <v>21</v>
      </c>
      <c r="K47">
        <v>161.538461538462</v>
      </c>
      <c r="L47">
        <v>0</v>
      </c>
      <c r="M47">
        <v>0</v>
      </c>
      <c r="N47">
        <v>0</v>
      </c>
      <c r="O47">
        <v>0</v>
      </c>
      <c r="P47">
        <v>0</v>
      </c>
      <c r="Q47">
        <v>1</v>
      </c>
      <c r="R47">
        <v>7.69230769230769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</v>
      </c>
      <c r="AF47">
        <v>10.5</v>
      </c>
      <c r="AG47">
        <v>10.5</v>
      </c>
      <c r="AH47">
        <v>198.230769230769</v>
      </c>
      <c r="AI47">
        <v>3</v>
      </c>
      <c r="AJ47">
        <v>0.5</v>
      </c>
      <c r="AL47">
        <v>0</v>
      </c>
      <c r="AM47">
        <v>4.09148307692308</v>
      </c>
      <c r="AN47">
        <v>50</v>
      </c>
      <c r="AO47">
        <v>146.639286153846</v>
      </c>
      <c r="AP47">
        <v>140</v>
      </c>
      <c r="AQ47">
        <v>26600</v>
      </c>
    </row>
    <row r="48" spans="1:43">
      <c r="A48">
        <v>43</v>
      </c>
      <c r="B48">
        <v>1612</v>
      </c>
      <c r="C48" t="s">
        <v>116</v>
      </c>
      <c r="D48">
        <v>44576</v>
      </c>
      <c r="E48" t="s">
        <v>98</v>
      </c>
      <c r="F48">
        <v>200</v>
      </c>
      <c r="G48">
        <v>7.69230769230769</v>
      </c>
      <c r="H48">
        <v>17</v>
      </c>
      <c r="I48">
        <v>4</v>
      </c>
      <c r="J48">
        <v>21</v>
      </c>
      <c r="K48">
        <v>161.538461538462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7.69230769230769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</v>
      </c>
      <c r="AF48">
        <v>10.5</v>
      </c>
      <c r="AG48">
        <v>10.5</v>
      </c>
      <c r="AH48">
        <v>198.230769230769</v>
      </c>
      <c r="AI48">
        <v>2</v>
      </c>
      <c r="AJ48">
        <v>0.5</v>
      </c>
      <c r="AL48">
        <v>0</v>
      </c>
      <c r="AM48">
        <v>4.09148307692308</v>
      </c>
      <c r="AN48">
        <v>50</v>
      </c>
      <c r="AO48">
        <v>145.639286153846</v>
      </c>
      <c r="AP48">
        <v>140</v>
      </c>
      <c r="AQ48">
        <v>22600</v>
      </c>
    </row>
    <row r="49" spans="1:43">
      <c r="A49">
        <v>44</v>
      </c>
      <c r="B49">
        <v>1505</v>
      </c>
      <c r="C49" t="s">
        <v>117</v>
      </c>
      <c r="D49">
        <v>44559</v>
      </c>
      <c r="E49" t="s">
        <v>98</v>
      </c>
      <c r="F49">
        <v>200</v>
      </c>
      <c r="G49">
        <v>7.69230769230769</v>
      </c>
      <c r="H49">
        <v>17</v>
      </c>
      <c r="I49">
        <v>4</v>
      </c>
      <c r="J49">
        <v>21</v>
      </c>
      <c r="K49">
        <v>161.538461538462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7.69230769230769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</v>
      </c>
      <c r="AF49">
        <v>10.5</v>
      </c>
      <c r="AG49">
        <v>10.5</v>
      </c>
      <c r="AH49">
        <v>198.230769230769</v>
      </c>
      <c r="AI49">
        <v>2</v>
      </c>
      <c r="AJ49">
        <v>0.5</v>
      </c>
      <c r="AL49">
        <v>0</v>
      </c>
      <c r="AM49">
        <v>4.09148307692308</v>
      </c>
      <c r="AN49">
        <v>50</v>
      </c>
      <c r="AO49">
        <v>145.639286153846</v>
      </c>
      <c r="AP49">
        <v>140</v>
      </c>
      <c r="AQ49">
        <v>22600</v>
      </c>
    </row>
    <row r="50" spans="1:43">
      <c r="A50">
        <v>45</v>
      </c>
      <c r="B50">
        <v>688</v>
      </c>
      <c r="C50" t="s">
        <v>118</v>
      </c>
      <c r="D50">
        <v>44200</v>
      </c>
      <c r="E50" t="s">
        <v>98</v>
      </c>
      <c r="F50">
        <v>200</v>
      </c>
      <c r="G50">
        <v>7.69230769230769</v>
      </c>
      <c r="H50">
        <v>17</v>
      </c>
      <c r="I50">
        <v>4</v>
      </c>
      <c r="J50">
        <v>21</v>
      </c>
      <c r="K50">
        <v>161.538461538462</v>
      </c>
      <c r="L50">
        <v>0</v>
      </c>
      <c r="M50">
        <v>0</v>
      </c>
      <c r="N50">
        <v>0</v>
      </c>
      <c r="O50">
        <v>0</v>
      </c>
      <c r="P50">
        <v>0</v>
      </c>
      <c r="Q50">
        <v>1</v>
      </c>
      <c r="R50">
        <v>7.69230769230769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</v>
      </c>
      <c r="AF50">
        <v>10.5</v>
      </c>
      <c r="AG50">
        <v>10.5</v>
      </c>
      <c r="AH50">
        <v>198.230769230769</v>
      </c>
      <c r="AI50">
        <v>3</v>
      </c>
      <c r="AJ50">
        <v>0.5</v>
      </c>
      <c r="AL50">
        <v>0</v>
      </c>
      <c r="AM50">
        <v>4.09148307692308</v>
      </c>
      <c r="AN50">
        <v>50</v>
      </c>
      <c r="AO50">
        <v>146.639286153846</v>
      </c>
      <c r="AP50">
        <v>140</v>
      </c>
      <c r="AQ50">
        <v>26600</v>
      </c>
    </row>
    <row r="51" spans="1:43">
      <c r="A51">
        <v>46</v>
      </c>
      <c r="B51">
        <v>1839</v>
      </c>
      <c r="C51" t="s">
        <v>119</v>
      </c>
      <c r="D51">
        <v>44608</v>
      </c>
      <c r="E51" t="s">
        <v>98</v>
      </c>
      <c r="F51">
        <v>200</v>
      </c>
      <c r="G51">
        <v>7.69230769230769</v>
      </c>
      <c r="H51">
        <v>17</v>
      </c>
      <c r="I51">
        <v>4</v>
      </c>
      <c r="J51">
        <v>21</v>
      </c>
      <c r="K51">
        <v>161.538461538462</v>
      </c>
      <c r="L51">
        <v>0</v>
      </c>
      <c r="M51">
        <v>0</v>
      </c>
      <c r="N51">
        <v>0</v>
      </c>
      <c r="O51">
        <v>0</v>
      </c>
      <c r="P51">
        <v>0</v>
      </c>
      <c r="Q51">
        <v>1</v>
      </c>
      <c r="R51">
        <v>7.69230769230769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</v>
      </c>
      <c r="AF51">
        <v>10.5</v>
      </c>
      <c r="AG51">
        <v>10.5</v>
      </c>
      <c r="AH51">
        <v>198.230769230769</v>
      </c>
      <c r="AI51">
        <v>2</v>
      </c>
      <c r="AJ51">
        <v>0.5</v>
      </c>
      <c r="AL51">
        <v>0</v>
      </c>
      <c r="AM51">
        <v>4.09148307692308</v>
      </c>
      <c r="AN51">
        <v>50</v>
      </c>
      <c r="AO51">
        <v>145.639286153846</v>
      </c>
      <c r="AP51">
        <v>140</v>
      </c>
      <c r="AQ51">
        <v>22600</v>
      </c>
    </row>
    <row r="52" spans="1:43">
      <c r="A52">
        <v>47</v>
      </c>
      <c r="B52">
        <v>1556</v>
      </c>
      <c r="C52" t="s">
        <v>120</v>
      </c>
      <c r="D52">
        <v>44565</v>
      </c>
      <c r="E52" t="s">
        <v>98</v>
      </c>
      <c r="F52">
        <v>200</v>
      </c>
      <c r="G52">
        <v>7.69230769230769</v>
      </c>
      <c r="H52">
        <v>15</v>
      </c>
      <c r="I52">
        <v>4</v>
      </c>
      <c r="J52">
        <v>19</v>
      </c>
      <c r="K52">
        <v>146.153846153846</v>
      </c>
      <c r="L52">
        <v>0</v>
      </c>
      <c r="M52">
        <v>0</v>
      </c>
      <c r="N52">
        <v>0</v>
      </c>
      <c r="O52">
        <v>0</v>
      </c>
      <c r="P52">
        <v>0</v>
      </c>
      <c r="Q52">
        <v>1</v>
      </c>
      <c r="R52">
        <v>7.69230769230769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7.3</v>
      </c>
      <c r="AF52">
        <v>9.5</v>
      </c>
      <c r="AG52">
        <v>9.5</v>
      </c>
      <c r="AH52">
        <v>180.146153846154</v>
      </c>
      <c r="AI52">
        <v>2</v>
      </c>
      <c r="AJ52">
        <v>0.5</v>
      </c>
      <c r="AL52">
        <v>0</v>
      </c>
      <c r="AM52">
        <v>3.71821661538462</v>
      </c>
      <c r="AN52">
        <v>50</v>
      </c>
      <c r="AO52">
        <v>127.927937230769</v>
      </c>
      <c r="AP52">
        <v>120</v>
      </c>
      <c r="AQ52">
        <v>31700</v>
      </c>
    </row>
    <row r="53" spans="1:43">
      <c r="A53">
        <v>48</v>
      </c>
      <c r="B53">
        <v>2269</v>
      </c>
      <c r="C53" t="s">
        <v>121</v>
      </c>
      <c r="D53">
        <v>44819</v>
      </c>
      <c r="E53" t="s">
        <v>98</v>
      </c>
      <c r="F53">
        <v>200</v>
      </c>
      <c r="G53">
        <v>7.69230769230769</v>
      </c>
      <c r="H53">
        <v>17</v>
      </c>
      <c r="I53">
        <v>4</v>
      </c>
      <c r="J53">
        <v>21</v>
      </c>
      <c r="K53">
        <v>161.538461538462</v>
      </c>
      <c r="L53">
        <v>0</v>
      </c>
      <c r="M53">
        <v>0</v>
      </c>
      <c r="N53">
        <v>0</v>
      </c>
      <c r="O53">
        <v>0</v>
      </c>
      <c r="P53">
        <v>0</v>
      </c>
      <c r="Q53">
        <v>1</v>
      </c>
      <c r="R53">
        <v>7.69230769230769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</v>
      </c>
      <c r="AF53">
        <v>10.5</v>
      </c>
      <c r="AG53">
        <v>10.5</v>
      </c>
      <c r="AH53">
        <v>198.230769230769</v>
      </c>
      <c r="AI53">
        <v>2</v>
      </c>
      <c r="AJ53">
        <v>0.5</v>
      </c>
      <c r="AL53">
        <v>0</v>
      </c>
      <c r="AM53">
        <v>4.09148307692308</v>
      </c>
      <c r="AN53">
        <v>50</v>
      </c>
      <c r="AO53">
        <v>145.639286153846</v>
      </c>
      <c r="AP53">
        <v>140</v>
      </c>
      <c r="AQ53">
        <v>22600</v>
      </c>
    </row>
    <row r="54" spans="1:43">
      <c r="A54">
        <v>49</v>
      </c>
      <c r="B54">
        <v>2292</v>
      </c>
      <c r="C54" t="s">
        <v>122</v>
      </c>
      <c r="D54">
        <v>45223</v>
      </c>
      <c r="E54" t="s">
        <v>98</v>
      </c>
      <c r="F54">
        <v>198</v>
      </c>
      <c r="G54">
        <v>7.61538461538461</v>
      </c>
      <c r="H54">
        <v>6.5</v>
      </c>
      <c r="I54">
        <v>1</v>
      </c>
      <c r="J54">
        <v>7.5</v>
      </c>
      <c r="K54">
        <v>57.1153846153846</v>
      </c>
      <c r="L54">
        <v>0</v>
      </c>
      <c r="M54">
        <v>0</v>
      </c>
      <c r="N54">
        <v>0.5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2.8</v>
      </c>
      <c r="AF54">
        <v>3.7</v>
      </c>
      <c r="AG54">
        <v>3.7</v>
      </c>
      <c r="AH54">
        <v>67.3153846153846</v>
      </c>
      <c r="AL54">
        <v>0</v>
      </c>
      <c r="AM54">
        <v>2</v>
      </c>
      <c r="AN54">
        <v>0</v>
      </c>
      <c r="AO54">
        <v>65.3153846153846</v>
      </c>
      <c r="AP54">
        <v>60</v>
      </c>
      <c r="AQ54">
        <v>21300</v>
      </c>
    </row>
    <row r="55" spans="1:43">
      <c r="A55">
        <v>50</v>
      </c>
      <c r="B55">
        <v>2297</v>
      </c>
      <c r="C55" t="s">
        <v>123</v>
      </c>
      <c r="D55">
        <v>45223</v>
      </c>
      <c r="E55" t="s">
        <v>98</v>
      </c>
      <c r="F55">
        <v>198</v>
      </c>
      <c r="G55">
        <v>7.61538461538461</v>
      </c>
      <c r="H55">
        <v>7</v>
      </c>
      <c r="I55">
        <v>1</v>
      </c>
      <c r="J55">
        <v>8</v>
      </c>
      <c r="K55">
        <v>60.9230769230769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4</v>
      </c>
      <c r="AG55">
        <v>4</v>
      </c>
      <c r="AH55">
        <v>71.9230769230769</v>
      </c>
      <c r="AL55">
        <v>0</v>
      </c>
      <c r="AM55">
        <v>2</v>
      </c>
      <c r="AN55">
        <v>0</v>
      </c>
      <c r="AO55">
        <v>69.9230769230769</v>
      </c>
      <c r="AP55">
        <v>60</v>
      </c>
      <c r="AQ55">
        <v>39700</v>
      </c>
    </row>
    <row r="56" spans="1:43">
      <c r="A56">
        <v>51</v>
      </c>
      <c r="B56">
        <v>353</v>
      </c>
      <c r="C56" t="s">
        <v>124</v>
      </c>
      <c r="D56">
        <v>44118</v>
      </c>
      <c r="E56" t="s">
        <v>125</v>
      </c>
      <c r="F56">
        <v>200</v>
      </c>
      <c r="G56">
        <v>7.69230769230769</v>
      </c>
      <c r="H56">
        <v>17</v>
      </c>
      <c r="I56">
        <v>4</v>
      </c>
      <c r="J56">
        <v>21</v>
      </c>
      <c r="K56">
        <v>161.538461538462</v>
      </c>
      <c r="L56">
        <v>0</v>
      </c>
      <c r="M56">
        <v>0</v>
      </c>
      <c r="N56">
        <v>0</v>
      </c>
      <c r="O56">
        <v>0</v>
      </c>
      <c r="P56">
        <v>0</v>
      </c>
      <c r="Q56">
        <v>1</v>
      </c>
      <c r="R56">
        <v>7.69230769230769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</v>
      </c>
      <c r="AF56">
        <v>10.5</v>
      </c>
      <c r="AG56">
        <v>10.5</v>
      </c>
      <c r="AH56">
        <v>198.230769230769</v>
      </c>
      <c r="AI56">
        <v>3</v>
      </c>
      <c r="AJ56">
        <v>0.5</v>
      </c>
      <c r="AL56">
        <v>0</v>
      </c>
      <c r="AM56">
        <v>4.09148307692308</v>
      </c>
      <c r="AN56">
        <v>50</v>
      </c>
      <c r="AO56">
        <v>146.639286153846</v>
      </c>
      <c r="AP56">
        <v>140</v>
      </c>
      <c r="AQ56">
        <v>26600</v>
      </c>
    </row>
    <row r="57" spans="1:43">
      <c r="A57">
        <v>52</v>
      </c>
      <c r="B57">
        <v>379</v>
      </c>
      <c r="C57" t="s">
        <v>126</v>
      </c>
      <c r="D57">
        <v>44118</v>
      </c>
      <c r="E57" t="s">
        <v>125</v>
      </c>
      <c r="F57">
        <v>200</v>
      </c>
      <c r="G57">
        <v>7.69230769230769</v>
      </c>
      <c r="H57">
        <v>16</v>
      </c>
      <c r="I57">
        <v>4</v>
      </c>
      <c r="J57">
        <v>20</v>
      </c>
      <c r="K57">
        <v>153.846153846154</v>
      </c>
      <c r="L57">
        <v>0</v>
      </c>
      <c r="M57">
        <v>0</v>
      </c>
      <c r="N57">
        <v>0</v>
      </c>
      <c r="O57">
        <v>0</v>
      </c>
      <c r="P57">
        <v>0</v>
      </c>
      <c r="Q57">
        <v>1</v>
      </c>
      <c r="R57">
        <v>7.69230769230769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7.6</v>
      </c>
      <c r="AF57">
        <v>10</v>
      </c>
      <c r="AG57">
        <v>10</v>
      </c>
      <c r="AH57">
        <v>189.138461538462</v>
      </c>
      <c r="AI57">
        <v>3</v>
      </c>
      <c r="AJ57">
        <v>0.5</v>
      </c>
      <c r="AL57">
        <v>0</v>
      </c>
      <c r="AM57">
        <v>3.90381784615385</v>
      </c>
      <c r="AN57">
        <v>50</v>
      </c>
      <c r="AO57">
        <v>137.734643692308</v>
      </c>
      <c r="AP57">
        <v>130</v>
      </c>
      <c r="AQ57">
        <v>30900</v>
      </c>
    </row>
    <row r="58" spans="1:43">
      <c r="A58">
        <v>53</v>
      </c>
      <c r="B58">
        <v>392</v>
      </c>
      <c r="C58" t="s">
        <v>127</v>
      </c>
      <c r="D58">
        <v>44118</v>
      </c>
      <c r="E58" t="s">
        <v>125</v>
      </c>
      <c r="F58">
        <v>200</v>
      </c>
      <c r="G58">
        <v>7.69230769230769</v>
      </c>
      <c r="H58">
        <v>14</v>
      </c>
      <c r="I58">
        <v>4</v>
      </c>
      <c r="J58">
        <v>18</v>
      </c>
      <c r="K58">
        <v>138.461538461538</v>
      </c>
      <c r="L58">
        <v>0</v>
      </c>
      <c r="M58">
        <v>0</v>
      </c>
      <c r="N58">
        <v>1</v>
      </c>
      <c r="O58">
        <v>0</v>
      </c>
      <c r="P58">
        <v>0</v>
      </c>
      <c r="Q58">
        <v>1</v>
      </c>
      <c r="R58">
        <v>7.69230769230769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</v>
      </c>
      <c r="AF58">
        <v>9</v>
      </c>
      <c r="AG58">
        <v>9</v>
      </c>
      <c r="AH58">
        <v>171.053846153846</v>
      </c>
      <c r="AI58">
        <v>3</v>
      </c>
      <c r="AJ58">
        <v>0.5</v>
      </c>
      <c r="AL58">
        <v>0</v>
      </c>
      <c r="AM58">
        <v>3.53055138461538</v>
      </c>
      <c r="AN58">
        <v>0</v>
      </c>
      <c r="AO58">
        <v>170.023294769231</v>
      </c>
      <c r="AP58">
        <v>170</v>
      </c>
      <c r="AQ58">
        <v>100</v>
      </c>
    </row>
    <row r="59" spans="1:43">
      <c r="A59">
        <v>54</v>
      </c>
      <c r="B59">
        <v>983</v>
      </c>
      <c r="C59" t="s">
        <v>128</v>
      </c>
      <c r="D59">
        <v>44397</v>
      </c>
      <c r="E59" t="s">
        <v>125</v>
      </c>
      <c r="F59">
        <v>200</v>
      </c>
      <c r="G59">
        <v>7.69230769230769</v>
      </c>
      <c r="H59">
        <v>17</v>
      </c>
      <c r="I59">
        <v>4</v>
      </c>
      <c r="J59">
        <v>21</v>
      </c>
      <c r="K59">
        <v>161.538461538462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7.69230769230769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</v>
      </c>
      <c r="AF59">
        <v>10.5</v>
      </c>
      <c r="AG59">
        <v>10.5</v>
      </c>
      <c r="AH59">
        <v>198.230769230769</v>
      </c>
      <c r="AI59">
        <v>3</v>
      </c>
      <c r="AJ59">
        <v>0.5</v>
      </c>
      <c r="AL59">
        <v>0</v>
      </c>
      <c r="AM59">
        <v>4.09148307692308</v>
      </c>
      <c r="AN59">
        <v>50</v>
      </c>
      <c r="AO59">
        <v>146.639286153846</v>
      </c>
      <c r="AP59">
        <v>140</v>
      </c>
      <c r="AQ59">
        <v>26600</v>
      </c>
    </row>
    <row r="60" spans="1:43">
      <c r="A60">
        <v>55</v>
      </c>
      <c r="B60">
        <v>2167</v>
      </c>
      <c r="C60" t="s">
        <v>129</v>
      </c>
      <c r="D60">
        <v>44729</v>
      </c>
      <c r="E60" t="s">
        <v>125</v>
      </c>
      <c r="F60">
        <v>200</v>
      </c>
      <c r="G60">
        <v>7.69230769230769</v>
      </c>
      <c r="H60">
        <v>16</v>
      </c>
      <c r="I60">
        <v>4</v>
      </c>
      <c r="J60">
        <v>20</v>
      </c>
      <c r="K60">
        <v>153.846153846154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7.69230769230769</v>
      </c>
      <c r="S60">
        <v>0</v>
      </c>
      <c r="T60">
        <v>0</v>
      </c>
      <c r="U60">
        <v>1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7.6</v>
      </c>
      <c r="AF60">
        <v>10</v>
      </c>
      <c r="AG60">
        <v>10</v>
      </c>
      <c r="AH60">
        <v>189.138461538462</v>
      </c>
      <c r="AI60">
        <v>2</v>
      </c>
      <c r="AJ60">
        <v>0.5</v>
      </c>
      <c r="AL60">
        <v>0</v>
      </c>
      <c r="AM60">
        <v>3.90381784615385</v>
      </c>
      <c r="AN60">
        <v>50</v>
      </c>
      <c r="AO60">
        <v>136.734643692308</v>
      </c>
      <c r="AP60">
        <v>130</v>
      </c>
      <c r="AQ60">
        <v>26900</v>
      </c>
    </row>
    <row r="61" spans="1:43">
      <c r="A61">
        <v>56</v>
      </c>
      <c r="B61">
        <v>672</v>
      </c>
      <c r="C61" t="s">
        <v>130</v>
      </c>
      <c r="D61">
        <v>44200</v>
      </c>
      <c r="E61" t="s">
        <v>125</v>
      </c>
      <c r="F61">
        <v>200</v>
      </c>
      <c r="G61">
        <v>7.69230769230769</v>
      </c>
      <c r="H61">
        <v>17</v>
      </c>
      <c r="I61">
        <v>4</v>
      </c>
      <c r="J61">
        <v>21</v>
      </c>
      <c r="K61">
        <v>161.538461538462</v>
      </c>
      <c r="L61">
        <v>0</v>
      </c>
      <c r="M61">
        <v>0</v>
      </c>
      <c r="N61">
        <v>0</v>
      </c>
      <c r="O61">
        <v>0</v>
      </c>
      <c r="P61">
        <v>0</v>
      </c>
      <c r="Q61">
        <v>1</v>
      </c>
      <c r="R61">
        <v>7.69230769230769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</v>
      </c>
      <c r="AF61">
        <v>10.5</v>
      </c>
      <c r="AG61">
        <v>10.5</v>
      </c>
      <c r="AH61">
        <v>198.230769230769</v>
      </c>
      <c r="AI61">
        <v>3</v>
      </c>
      <c r="AJ61">
        <v>0.5</v>
      </c>
      <c r="AL61">
        <v>0</v>
      </c>
      <c r="AM61">
        <v>4.09148307692308</v>
      </c>
      <c r="AN61">
        <v>50</v>
      </c>
      <c r="AO61">
        <v>146.639286153846</v>
      </c>
      <c r="AP61">
        <v>140</v>
      </c>
      <c r="AQ61">
        <v>26600</v>
      </c>
    </row>
    <row r="62" spans="1:43">
      <c r="A62">
        <v>57</v>
      </c>
      <c r="B62">
        <v>488</v>
      </c>
      <c r="C62" t="s">
        <v>131</v>
      </c>
      <c r="D62">
        <v>44130</v>
      </c>
      <c r="E62" t="s">
        <v>125</v>
      </c>
      <c r="F62">
        <v>200</v>
      </c>
      <c r="G62">
        <v>7.69230769230769</v>
      </c>
      <c r="H62">
        <v>17</v>
      </c>
      <c r="I62">
        <v>4</v>
      </c>
      <c r="J62">
        <v>21</v>
      </c>
      <c r="K62">
        <v>161.538461538462</v>
      </c>
      <c r="L62">
        <v>0</v>
      </c>
      <c r="M62">
        <v>0</v>
      </c>
      <c r="N62">
        <v>0</v>
      </c>
      <c r="O62">
        <v>0</v>
      </c>
      <c r="P62">
        <v>0</v>
      </c>
      <c r="Q62">
        <v>1</v>
      </c>
      <c r="R62">
        <v>7.69230769230769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8</v>
      </c>
      <c r="AF62">
        <v>10.5</v>
      </c>
      <c r="AG62">
        <v>10.5</v>
      </c>
      <c r="AH62">
        <v>198.230769230769</v>
      </c>
      <c r="AI62">
        <v>3</v>
      </c>
      <c r="AJ62">
        <v>0.5</v>
      </c>
      <c r="AL62">
        <v>0</v>
      </c>
      <c r="AM62">
        <v>4.09148307692308</v>
      </c>
      <c r="AN62">
        <v>50</v>
      </c>
      <c r="AO62">
        <v>146.639286153846</v>
      </c>
      <c r="AP62">
        <v>140</v>
      </c>
      <c r="AQ62">
        <v>26600</v>
      </c>
    </row>
    <row r="63" spans="1:43">
      <c r="A63">
        <v>58</v>
      </c>
      <c r="B63">
        <v>1085</v>
      </c>
      <c r="C63" t="s">
        <v>132</v>
      </c>
      <c r="D63">
        <v>44418</v>
      </c>
      <c r="E63" t="s">
        <v>125</v>
      </c>
      <c r="F63">
        <v>200</v>
      </c>
      <c r="G63">
        <v>7.69230769230769</v>
      </c>
      <c r="H63">
        <v>15</v>
      </c>
      <c r="I63">
        <v>4</v>
      </c>
      <c r="J63">
        <v>19</v>
      </c>
      <c r="K63">
        <v>146.153846153846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7.69230769230769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7.3</v>
      </c>
      <c r="AF63">
        <v>9.5</v>
      </c>
      <c r="AG63">
        <v>9.5</v>
      </c>
      <c r="AH63">
        <v>180.146153846154</v>
      </c>
      <c r="AI63">
        <v>3</v>
      </c>
      <c r="AJ63">
        <v>0.5</v>
      </c>
      <c r="AL63">
        <v>0</v>
      </c>
      <c r="AM63">
        <v>3.71821661538462</v>
      </c>
      <c r="AN63">
        <v>50</v>
      </c>
      <c r="AO63">
        <v>128.927937230769</v>
      </c>
      <c r="AP63">
        <v>120</v>
      </c>
      <c r="AQ63">
        <v>35700</v>
      </c>
    </row>
    <row r="64" spans="1:43">
      <c r="A64">
        <v>59</v>
      </c>
      <c r="B64">
        <v>2189</v>
      </c>
      <c r="C64" t="s">
        <v>133</v>
      </c>
      <c r="D64">
        <v>44734</v>
      </c>
      <c r="E64" t="s">
        <v>125</v>
      </c>
      <c r="F64">
        <v>200</v>
      </c>
      <c r="G64">
        <v>7.69230769230769</v>
      </c>
      <c r="H64">
        <v>15</v>
      </c>
      <c r="I64">
        <v>4</v>
      </c>
      <c r="J64">
        <v>19</v>
      </c>
      <c r="K64">
        <v>146.153846153846</v>
      </c>
      <c r="L64">
        <v>0</v>
      </c>
      <c r="M64">
        <v>0</v>
      </c>
      <c r="N64">
        <v>1</v>
      </c>
      <c r="O64">
        <v>0</v>
      </c>
      <c r="P64">
        <v>0</v>
      </c>
      <c r="Q64">
        <v>1</v>
      </c>
      <c r="R64">
        <v>7.69230769230769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7.3</v>
      </c>
      <c r="AF64">
        <v>9.5</v>
      </c>
      <c r="AG64">
        <v>9.5</v>
      </c>
      <c r="AH64">
        <v>180.146153846154</v>
      </c>
      <c r="AI64">
        <v>2</v>
      </c>
      <c r="AJ64">
        <v>0.5</v>
      </c>
      <c r="AL64">
        <v>0</v>
      </c>
      <c r="AM64">
        <v>3.71821661538462</v>
      </c>
      <c r="AN64">
        <v>50</v>
      </c>
      <c r="AO64">
        <v>127.927937230769</v>
      </c>
      <c r="AP64">
        <v>120</v>
      </c>
      <c r="AQ64">
        <v>31700</v>
      </c>
    </row>
    <row r="65" spans="1:43">
      <c r="A65">
        <v>60</v>
      </c>
      <c r="B65">
        <v>680</v>
      </c>
      <c r="C65" t="s">
        <v>134</v>
      </c>
      <c r="D65">
        <v>44200</v>
      </c>
      <c r="E65" t="s">
        <v>125</v>
      </c>
      <c r="F65">
        <v>200</v>
      </c>
      <c r="G65">
        <v>7.69230769230769</v>
      </c>
      <c r="H65">
        <v>17</v>
      </c>
      <c r="I65">
        <v>4</v>
      </c>
      <c r="J65">
        <v>21</v>
      </c>
      <c r="K65">
        <v>161.538461538462</v>
      </c>
      <c r="L65">
        <v>0</v>
      </c>
      <c r="M65">
        <v>0</v>
      </c>
      <c r="N65">
        <v>0</v>
      </c>
      <c r="O65">
        <v>0</v>
      </c>
      <c r="P65">
        <v>0</v>
      </c>
      <c r="Q65">
        <v>1</v>
      </c>
      <c r="R65">
        <v>7.69230769230769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8</v>
      </c>
      <c r="AF65">
        <v>10.5</v>
      </c>
      <c r="AG65">
        <v>10.5</v>
      </c>
      <c r="AH65">
        <v>198.230769230769</v>
      </c>
      <c r="AI65">
        <v>3</v>
      </c>
      <c r="AJ65">
        <v>0.5</v>
      </c>
      <c r="AL65">
        <v>0</v>
      </c>
      <c r="AM65">
        <v>4.09148307692308</v>
      </c>
      <c r="AN65">
        <v>50</v>
      </c>
      <c r="AO65">
        <v>146.639286153846</v>
      </c>
      <c r="AP65">
        <v>140</v>
      </c>
      <c r="AQ65">
        <v>26600</v>
      </c>
    </row>
    <row r="66" spans="1:43">
      <c r="A66">
        <v>61</v>
      </c>
      <c r="B66">
        <v>461</v>
      </c>
      <c r="C66" t="s">
        <v>135</v>
      </c>
      <c r="D66">
        <v>44130</v>
      </c>
      <c r="E66" t="s">
        <v>125</v>
      </c>
      <c r="F66">
        <v>200</v>
      </c>
      <c r="G66">
        <v>7.69230769230769</v>
      </c>
      <c r="H66">
        <v>14.5</v>
      </c>
      <c r="I66">
        <v>4</v>
      </c>
      <c r="J66">
        <v>18.5</v>
      </c>
      <c r="K66">
        <v>142.307692307692</v>
      </c>
      <c r="L66">
        <v>0</v>
      </c>
      <c r="M66">
        <v>0</v>
      </c>
      <c r="N66">
        <v>0.5</v>
      </c>
      <c r="O66">
        <v>0</v>
      </c>
      <c r="P66">
        <v>0</v>
      </c>
      <c r="Q66">
        <v>1</v>
      </c>
      <c r="R66">
        <v>7.69230769230769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7.1</v>
      </c>
      <c r="AF66">
        <v>9.2</v>
      </c>
      <c r="AG66">
        <v>9.2</v>
      </c>
      <c r="AH66">
        <v>175.5</v>
      </c>
      <c r="AI66">
        <v>3</v>
      </c>
      <c r="AJ66">
        <v>0.5</v>
      </c>
      <c r="AL66">
        <v>0</v>
      </c>
      <c r="AM66">
        <v>3.62232</v>
      </c>
      <c r="AN66">
        <v>50</v>
      </c>
      <c r="AO66">
        <v>124.37768</v>
      </c>
      <c r="AP66">
        <v>120</v>
      </c>
      <c r="AQ66">
        <v>17500</v>
      </c>
    </row>
    <row r="67" spans="1:43">
      <c r="A67">
        <v>62</v>
      </c>
      <c r="B67">
        <v>941</v>
      </c>
      <c r="C67" t="s">
        <v>136</v>
      </c>
      <c r="D67">
        <v>44329</v>
      </c>
      <c r="E67" t="s">
        <v>125</v>
      </c>
      <c r="F67">
        <v>200</v>
      </c>
      <c r="G67">
        <v>7.69230769230769</v>
      </c>
      <c r="H67">
        <v>16</v>
      </c>
      <c r="I67">
        <v>4</v>
      </c>
      <c r="J67">
        <v>20</v>
      </c>
      <c r="K67">
        <v>153.846153846154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7.69230769230769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7.6</v>
      </c>
      <c r="AF67">
        <v>10</v>
      </c>
      <c r="AG67">
        <v>10</v>
      </c>
      <c r="AH67">
        <v>189.138461538462</v>
      </c>
      <c r="AI67">
        <v>3</v>
      </c>
      <c r="AJ67">
        <v>0.5</v>
      </c>
      <c r="AL67">
        <v>0</v>
      </c>
      <c r="AM67">
        <v>3.90381784615385</v>
      </c>
      <c r="AN67">
        <v>50</v>
      </c>
      <c r="AO67">
        <v>137.734643692308</v>
      </c>
      <c r="AP67">
        <v>130</v>
      </c>
      <c r="AQ67">
        <v>30900</v>
      </c>
    </row>
    <row r="68" spans="1:43">
      <c r="A68">
        <v>63</v>
      </c>
      <c r="B68">
        <v>1798</v>
      </c>
      <c r="C68" t="s">
        <v>137</v>
      </c>
      <c r="D68">
        <v>44597</v>
      </c>
      <c r="E68" t="s">
        <v>125</v>
      </c>
      <c r="F68">
        <v>200</v>
      </c>
      <c r="G68">
        <v>7.69230769230769</v>
      </c>
      <c r="H68">
        <v>17</v>
      </c>
      <c r="I68">
        <v>4</v>
      </c>
      <c r="J68">
        <v>21</v>
      </c>
      <c r="K68">
        <v>161.538461538462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7.69230769230769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10.5</v>
      </c>
      <c r="AG68">
        <v>10.5</v>
      </c>
      <c r="AH68">
        <v>198.230769230769</v>
      </c>
      <c r="AI68">
        <v>2</v>
      </c>
      <c r="AJ68">
        <v>0.5</v>
      </c>
      <c r="AL68">
        <v>0</v>
      </c>
      <c r="AM68">
        <v>4.09148307692308</v>
      </c>
      <c r="AN68">
        <v>50</v>
      </c>
      <c r="AO68">
        <v>145.639286153846</v>
      </c>
      <c r="AP68">
        <v>140</v>
      </c>
      <c r="AQ68">
        <v>22600</v>
      </c>
    </row>
    <row r="69" spans="1:43">
      <c r="A69">
        <v>64</v>
      </c>
      <c r="B69">
        <v>298</v>
      </c>
      <c r="C69" t="s">
        <v>138</v>
      </c>
      <c r="D69">
        <v>44109</v>
      </c>
      <c r="E69" t="s">
        <v>125</v>
      </c>
      <c r="F69">
        <v>200</v>
      </c>
      <c r="G69">
        <v>7.69230769230769</v>
      </c>
      <c r="H69">
        <v>15</v>
      </c>
      <c r="I69">
        <v>4</v>
      </c>
      <c r="J69">
        <v>19</v>
      </c>
      <c r="K69">
        <v>146.153846153846</v>
      </c>
      <c r="L69">
        <v>0</v>
      </c>
      <c r="M69">
        <v>0</v>
      </c>
      <c r="N69">
        <v>1</v>
      </c>
      <c r="O69">
        <v>0</v>
      </c>
      <c r="P69">
        <v>0</v>
      </c>
      <c r="Q69">
        <v>1</v>
      </c>
      <c r="R69">
        <v>7.69230769230769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7.3</v>
      </c>
      <c r="AF69">
        <v>9.5</v>
      </c>
      <c r="AG69">
        <v>9.5</v>
      </c>
      <c r="AH69">
        <v>180.146153846154</v>
      </c>
      <c r="AI69">
        <v>3</v>
      </c>
      <c r="AJ69">
        <v>0.5</v>
      </c>
      <c r="AL69">
        <v>0</v>
      </c>
      <c r="AM69">
        <v>3.71821661538462</v>
      </c>
      <c r="AN69">
        <v>50</v>
      </c>
      <c r="AO69">
        <v>128.927937230769</v>
      </c>
      <c r="AP69">
        <v>120</v>
      </c>
      <c r="AQ69">
        <v>35700</v>
      </c>
    </row>
    <row r="70" spans="1:43">
      <c r="A70">
        <v>65</v>
      </c>
      <c r="B70">
        <v>328</v>
      </c>
      <c r="C70" t="s">
        <v>139</v>
      </c>
      <c r="D70">
        <v>44109</v>
      </c>
      <c r="E70" t="s">
        <v>125</v>
      </c>
      <c r="F70">
        <v>200</v>
      </c>
      <c r="G70">
        <v>7.69230769230769</v>
      </c>
      <c r="H70">
        <v>17</v>
      </c>
      <c r="I70">
        <v>4</v>
      </c>
      <c r="J70">
        <v>21</v>
      </c>
      <c r="K70">
        <v>161.538461538462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7.69230769230769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8</v>
      </c>
      <c r="AF70">
        <v>10.5</v>
      </c>
      <c r="AG70">
        <v>10.5</v>
      </c>
      <c r="AH70">
        <v>198.230769230769</v>
      </c>
      <c r="AI70">
        <v>3</v>
      </c>
      <c r="AJ70">
        <v>0.5</v>
      </c>
      <c r="AL70">
        <v>0</v>
      </c>
      <c r="AM70">
        <v>4.09148307692308</v>
      </c>
      <c r="AN70">
        <v>50</v>
      </c>
      <c r="AO70">
        <v>146.639286153846</v>
      </c>
      <c r="AP70">
        <v>140</v>
      </c>
      <c r="AQ70">
        <v>26600</v>
      </c>
    </row>
    <row r="71" spans="1:43">
      <c r="A71">
        <v>66</v>
      </c>
      <c r="B71">
        <v>321</v>
      </c>
      <c r="C71" t="s">
        <v>140</v>
      </c>
      <c r="D71">
        <v>44109</v>
      </c>
      <c r="E71" t="s">
        <v>125</v>
      </c>
      <c r="F71">
        <v>200</v>
      </c>
      <c r="G71">
        <v>7.69230769230769</v>
      </c>
      <c r="H71">
        <v>17</v>
      </c>
      <c r="I71">
        <v>4</v>
      </c>
      <c r="J71">
        <v>21</v>
      </c>
      <c r="K71">
        <v>161.538461538462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7.69230769230769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8</v>
      </c>
      <c r="AF71">
        <v>10.5</v>
      </c>
      <c r="AG71">
        <v>10.5</v>
      </c>
      <c r="AH71">
        <v>198.230769230769</v>
      </c>
      <c r="AI71">
        <v>3</v>
      </c>
      <c r="AJ71">
        <v>0.5</v>
      </c>
      <c r="AL71">
        <v>0</v>
      </c>
      <c r="AM71">
        <v>4.09148307692308</v>
      </c>
      <c r="AN71">
        <v>50</v>
      </c>
      <c r="AO71">
        <v>146.639286153846</v>
      </c>
      <c r="AP71">
        <v>140</v>
      </c>
      <c r="AQ71">
        <v>26600</v>
      </c>
    </row>
    <row r="72" spans="1:43">
      <c r="A72">
        <v>67</v>
      </c>
      <c r="B72">
        <v>2197</v>
      </c>
      <c r="C72" t="s">
        <v>141</v>
      </c>
      <c r="D72">
        <v>44737</v>
      </c>
      <c r="E72" t="s">
        <v>125</v>
      </c>
      <c r="F72">
        <v>200</v>
      </c>
      <c r="G72">
        <v>7.69230769230769</v>
      </c>
      <c r="H72">
        <v>16</v>
      </c>
      <c r="I72">
        <v>4</v>
      </c>
      <c r="J72">
        <v>20</v>
      </c>
      <c r="K72">
        <v>153.846153846154</v>
      </c>
      <c r="L72">
        <v>0</v>
      </c>
      <c r="M72">
        <v>0</v>
      </c>
      <c r="N72">
        <v>0</v>
      </c>
      <c r="O72">
        <v>0</v>
      </c>
      <c r="P72">
        <v>0</v>
      </c>
      <c r="Q72">
        <v>1</v>
      </c>
      <c r="R72">
        <v>7.69230769230769</v>
      </c>
      <c r="S72">
        <v>0</v>
      </c>
      <c r="T72">
        <v>0</v>
      </c>
      <c r="U72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7.6</v>
      </c>
      <c r="AF72">
        <v>10</v>
      </c>
      <c r="AG72">
        <v>10</v>
      </c>
      <c r="AH72">
        <v>189.138461538462</v>
      </c>
      <c r="AI72">
        <v>2</v>
      </c>
      <c r="AJ72">
        <v>0.5</v>
      </c>
      <c r="AL72">
        <v>0</v>
      </c>
      <c r="AM72">
        <v>3.90381784615385</v>
      </c>
      <c r="AN72">
        <v>50</v>
      </c>
      <c r="AO72">
        <v>136.734643692308</v>
      </c>
      <c r="AP72">
        <v>130</v>
      </c>
      <c r="AQ72">
        <v>26900</v>
      </c>
    </row>
    <row r="73" spans="1:43">
      <c r="A73">
        <v>68</v>
      </c>
      <c r="B73">
        <v>1047</v>
      </c>
      <c r="C73" t="s">
        <v>142</v>
      </c>
      <c r="D73">
        <v>44413</v>
      </c>
      <c r="E73" t="s">
        <v>125</v>
      </c>
      <c r="F73">
        <v>200</v>
      </c>
      <c r="G73">
        <v>7.69230769230769</v>
      </c>
      <c r="H73">
        <v>16</v>
      </c>
      <c r="I73">
        <v>4</v>
      </c>
      <c r="J73">
        <v>20</v>
      </c>
      <c r="K73">
        <v>153.846153846154</v>
      </c>
      <c r="L73">
        <v>0</v>
      </c>
      <c r="M73">
        <v>0</v>
      </c>
      <c r="N73">
        <v>0</v>
      </c>
      <c r="O73">
        <v>0</v>
      </c>
      <c r="P73">
        <v>0</v>
      </c>
      <c r="Q73">
        <v>1</v>
      </c>
      <c r="R73">
        <v>7.69230769230769</v>
      </c>
      <c r="S73">
        <v>0</v>
      </c>
      <c r="T73">
        <v>0</v>
      </c>
      <c r="U73">
        <v>1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7.6</v>
      </c>
      <c r="AF73">
        <v>10</v>
      </c>
      <c r="AG73">
        <v>10</v>
      </c>
      <c r="AH73">
        <v>189.138461538462</v>
      </c>
      <c r="AI73">
        <v>3</v>
      </c>
      <c r="AJ73">
        <v>0.5</v>
      </c>
      <c r="AL73">
        <v>0</v>
      </c>
      <c r="AM73">
        <v>3.90381784615385</v>
      </c>
      <c r="AN73">
        <v>50</v>
      </c>
      <c r="AO73">
        <v>137.734643692308</v>
      </c>
      <c r="AP73">
        <v>130</v>
      </c>
      <c r="AQ73">
        <v>30900</v>
      </c>
    </row>
    <row r="74" spans="1:43">
      <c r="A74">
        <v>69</v>
      </c>
      <c r="B74">
        <v>455</v>
      </c>
      <c r="C74" t="s">
        <v>143</v>
      </c>
      <c r="D74">
        <v>44130</v>
      </c>
      <c r="E74" t="s">
        <v>125</v>
      </c>
      <c r="F74">
        <v>200</v>
      </c>
      <c r="G74">
        <v>7.69230769230769</v>
      </c>
      <c r="H74">
        <v>17</v>
      </c>
      <c r="I74">
        <v>4</v>
      </c>
      <c r="J74">
        <v>21</v>
      </c>
      <c r="K74">
        <v>161.538461538462</v>
      </c>
      <c r="L74">
        <v>0</v>
      </c>
      <c r="M74">
        <v>0</v>
      </c>
      <c r="N74">
        <v>0</v>
      </c>
      <c r="O74">
        <v>0</v>
      </c>
      <c r="P74">
        <v>0</v>
      </c>
      <c r="Q74">
        <v>1</v>
      </c>
      <c r="R74">
        <v>7.69230769230769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8</v>
      </c>
      <c r="AF74">
        <v>10.5</v>
      </c>
      <c r="AG74">
        <v>10.5</v>
      </c>
      <c r="AH74">
        <v>198.230769230769</v>
      </c>
      <c r="AI74">
        <v>3</v>
      </c>
      <c r="AJ74">
        <v>0.5</v>
      </c>
      <c r="AL74">
        <v>0</v>
      </c>
      <c r="AM74">
        <v>4.09148307692308</v>
      </c>
      <c r="AN74">
        <v>50</v>
      </c>
      <c r="AO74">
        <v>146.639286153846</v>
      </c>
      <c r="AP74">
        <v>140</v>
      </c>
      <c r="AQ74">
        <v>26600</v>
      </c>
    </row>
    <row r="75" spans="1:43">
      <c r="A75">
        <v>70</v>
      </c>
      <c r="B75">
        <v>852</v>
      </c>
      <c r="C75" t="s">
        <v>144</v>
      </c>
      <c r="D75">
        <v>44306</v>
      </c>
      <c r="E75" t="s">
        <v>125</v>
      </c>
      <c r="F75">
        <v>200</v>
      </c>
      <c r="G75">
        <v>7.69230769230769</v>
      </c>
      <c r="H75">
        <v>16.5</v>
      </c>
      <c r="I75">
        <v>4</v>
      </c>
      <c r="J75">
        <v>20.5</v>
      </c>
      <c r="K75">
        <v>157.692307692308</v>
      </c>
      <c r="L75">
        <v>0</v>
      </c>
      <c r="M75">
        <v>0</v>
      </c>
      <c r="N75">
        <v>0.5</v>
      </c>
      <c r="O75">
        <v>0</v>
      </c>
      <c r="P75">
        <v>0</v>
      </c>
      <c r="Q75">
        <v>1</v>
      </c>
      <c r="R75">
        <v>7.69230769230769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7.8</v>
      </c>
      <c r="AF75">
        <v>10.2</v>
      </c>
      <c r="AG75">
        <v>10.2</v>
      </c>
      <c r="AH75">
        <v>193.584615384615</v>
      </c>
      <c r="AI75">
        <v>3</v>
      </c>
      <c r="AJ75">
        <v>0.5</v>
      </c>
      <c r="AL75">
        <v>0</v>
      </c>
      <c r="AM75">
        <v>3.99558646153846</v>
      </c>
      <c r="AN75">
        <v>50</v>
      </c>
      <c r="AO75">
        <v>142.089028923077</v>
      </c>
      <c r="AP75">
        <v>140</v>
      </c>
      <c r="AQ75">
        <v>8400</v>
      </c>
    </row>
    <row r="76" spans="1:43">
      <c r="A76">
        <v>71</v>
      </c>
      <c r="B76">
        <v>2146</v>
      </c>
      <c r="C76" t="s">
        <v>145</v>
      </c>
      <c r="D76">
        <v>44726</v>
      </c>
      <c r="E76" t="s">
        <v>125</v>
      </c>
      <c r="F76">
        <v>200</v>
      </c>
      <c r="G76">
        <v>7.69230769230769</v>
      </c>
      <c r="H76">
        <v>16</v>
      </c>
      <c r="I76">
        <v>4</v>
      </c>
      <c r="J76">
        <v>20</v>
      </c>
      <c r="K76">
        <v>153.846153846154</v>
      </c>
      <c r="L76">
        <v>0</v>
      </c>
      <c r="M76">
        <v>0</v>
      </c>
      <c r="N76">
        <v>0</v>
      </c>
      <c r="O76">
        <v>0</v>
      </c>
      <c r="P76">
        <v>0</v>
      </c>
      <c r="Q76">
        <v>1</v>
      </c>
      <c r="R76">
        <v>7.69230769230769</v>
      </c>
      <c r="S76">
        <v>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7.6</v>
      </c>
      <c r="AF76">
        <v>10</v>
      </c>
      <c r="AG76">
        <v>10</v>
      </c>
      <c r="AH76">
        <v>189.138461538462</v>
      </c>
      <c r="AI76">
        <v>2</v>
      </c>
      <c r="AJ76">
        <v>0.5</v>
      </c>
      <c r="AL76">
        <v>0</v>
      </c>
      <c r="AM76">
        <v>3.90381784615385</v>
      </c>
      <c r="AN76">
        <v>50</v>
      </c>
      <c r="AO76">
        <v>136.734643692308</v>
      </c>
      <c r="AP76">
        <v>130</v>
      </c>
      <c r="AQ76">
        <v>26900</v>
      </c>
    </row>
    <row r="77" spans="1:43">
      <c r="A77">
        <v>72</v>
      </c>
      <c r="B77">
        <v>2294</v>
      </c>
      <c r="C77" t="s">
        <v>146</v>
      </c>
      <c r="D77">
        <v>45223</v>
      </c>
      <c r="E77" t="s">
        <v>125</v>
      </c>
      <c r="F77">
        <v>198</v>
      </c>
      <c r="G77">
        <v>7.61538461538461</v>
      </c>
      <c r="H77">
        <v>7</v>
      </c>
      <c r="I77">
        <v>1</v>
      </c>
      <c r="J77">
        <v>8</v>
      </c>
      <c r="K77">
        <v>60.9230769230769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3</v>
      </c>
      <c r="AF77">
        <v>4</v>
      </c>
      <c r="AG77">
        <v>4</v>
      </c>
      <c r="AH77">
        <v>71.9230769230769</v>
      </c>
      <c r="AL77">
        <v>0</v>
      </c>
      <c r="AM77">
        <v>2</v>
      </c>
      <c r="AN77">
        <v>0</v>
      </c>
      <c r="AO77">
        <v>69.9230769230769</v>
      </c>
      <c r="AP77">
        <v>60</v>
      </c>
      <c r="AQ77">
        <v>39700</v>
      </c>
    </row>
    <row r="78" spans="1:43">
      <c r="A78">
        <v>73</v>
      </c>
      <c r="B78">
        <v>2296</v>
      </c>
      <c r="C78" t="s">
        <v>147</v>
      </c>
      <c r="D78">
        <v>45223</v>
      </c>
      <c r="E78" t="s">
        <v>125</v>
      </c>
      <c r="F78">
        <v>198</v>
      </c>
      <c r="G78">
        <v>7.61538461538461</v>
      </c>
      <c r="H78">
        <v>7</v>
      </c>
      <c r="I78">
        <v>1</v>
      </c>
      <c r="J78">
        <v>8</v>
      </c>
      <c r="K78">
        <v>60.9230769230769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4</v>
      </c>
      <c r="AG78">
        <v>4</v>
      </c>
      <c r="AH78">
        <v>71.9230769230769</v>
      </c>
      <c r="AL78">
        <v>0</v>
      </c>
      <c r="AM78">
        <v>2</v>
      </c>
      <c r="AN78">
        <v>0</v>
      </c>
      <c r="AO78">
        <v>69.9230769230769</v>
      </c>
      <c r="AP78">
        <v>60</v>
      </c>
      <c r="AQ78">
        <v>39700</v>
      </c>
    </row>
    <row r="79" spans="1:43">
      <c r="A79">
        <v>74</v>
      </c>
      <c r="B79">
        <v>1520</v>
      </c>
      <c r="C79" t="s">
        <v>148</v>
      </c>
      <c r="D79">
        <v>44558</v>
      </c>
      <c r="E79" t="s">
        <v>125</v>
      </c>
      <c r="F79">
        <v>200</v>
      </c>
      <c r="G79">
        <v>7.69230769230769</v>
      </c>
      <c r="H79">
        <v>11.75</v>
      </c>
      <c r="I79">
        <v>4</v>
      </c>
      <c r="J79">
        <v>15.75</v>
      </c>
      <c r="K79">
        <v>121.153846153846</v>
      </c>
      <c r="L79">
        <v>0</v>
      </c>
      <c r="M79">
        <v>0</v>
      </c>
      <c r="N79">
        <v>6.25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6</v>
      </c>
      <c r="AF79">
        <v>7.8</v>
      </c>
      <c r="AG79">
        <v>7.8</v>
      </c>
      <c r="AH79">
        <v>142.753846153846</v>
      </c>
      <c r="AI79">
        <v>2</v>
      </c>
      <c r="AJ79">
        <v>0.5</v>
      </c>
      <c r="AL79">
        <v>0</v>
      </c>
      <c r="AM79">
        <v>2.94643938461538</v>
      </c>
      <c r="AN79">
        <v>0</v>
      </c>
      <c r="AO79">
        <v>141.307406769231</v>
      </c>
      <c r="AP79">
        <v>140</v>
      </c>
      <c r="AQ79">
        <v>5200</v>
      </c>
    </row>
    <row r="80" spans="1:43">
      <c r="A80">
        <v>75</v>
      </c>
      <c r="B80">
        <v>1511</v>
      </c>
      <c r="C80" t="s">
        <v>149</v>
      </c>
      <c r="D80">
        <v>44558</v>
      </c>
      <c r="E80" t="s">
        <v>125</v>
      </c>
      <c r="F80">
        <v>200</v>
      </c>
      <c r="G80">
        <v>7.69230769230769</v>
      </c>
      <c r="H80">
        <v>17</v>
      </c>
      <c r="I80">
        <v>4</v>
      </c>
      <c r="J80">
        <v>21</v>
      </c>
      <c r="K80">
        <v>161.538461538462</v>
      </c>
      <c r="L80">
        <v>0</v>
      </c>
      <c r="M80">
        <v>0</v>
      </c>
      <c r="N80">
        <v>0</v>
      </c>
      <c r="O80">
        <v>0</v>
      </c>
      <c r="P80">
        <v>0</v>
      </c>
      <c r="Q80">
        <v>1</v>
      </c>
      <c r="R80">
        <v>7.69230769230769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8</v>
      </c>
      <c r="AF80">
        <v>10.5</v>
      </c>
      <c r="AG80">
        <v>10.5</v>
      </c>
      <c r="AH80">
        <v>198.230769230769</v>
      </c>
      <c r="AI80">
        <v>2</v>
      </c>
      <c r="AJ80">
        <v>0.5</v>
      </c>
      <c r="AL80">
        <v>0</v>
      </c>
      <c r="AM80">
        <v>4.09148307692308</v>
      </c>
      <c r="AN80">
        <v>50</v>
      </c>
      <c r="AO80">
        <v>145.639286153846</v>
      </c>
      <c r="AP80">
        <v>140</v>
      </c>
      <c r="AQ80">
        <v>22600</v>
      </c>
    </row>
    <row r="81" spans="1:43">
      <c r="A81">
        <v>76</v>
      </c>
      <c r="B81">
        <v>1224</v>
      </c>
      <c r="C81" t="s">
        <v>150</v>
      </c>
      <c r="D81">
        <v>44477</v>
      </c>
      <c r="E81" t="s">
        <v>151</v>
      </c>
      <c r="F81">
        <v>200</v>
      </c>
      <c r="G81">
        <v>7.69230769230769</v>
      </c>
      <c r="H81">
        <v>12</v>
      </c>
      <c r="I81">
        <v>4</v>
      </c>
      <c r="J81">
        <v>16</v>
      </c>
      <c r="K81">
        <v>123.076923076923</v>
      </c>
      <c r="L81">
        <v>0</v>
      </c>
      <c r="M81">
        <v>0</v>
      </c>
      <c r="N81">
        <v>1</v>
      </c>
      <c r="O81">
        <v>0</v>
      </c>
      <c r="P81">
        <v>0</v>
      </c>
      <c r="Q81">
        <v>1</v>
      </c>
      <c r="R81">
        <v>7.69230769230769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6.1</v>
      </c>
      <c r="AF81">
        <v>8</v>
      </c>
      <c r="AG81">
        <v>8</v>
      </c>
      <c r="AH81">
        <v>152.869230769231</v>
      </c>
      <c r="AI81">
        <v>2</v>
      </c>
      <c r="AJ81">
        <v>0.5</v>
      </c>
      <c r="AL81">
        <v>0</v>
      </c>
      <c r="AM81">
        <v>3.15522092307692</v>
      </c>
      <c r="AN81">
        <v>0</v>
      </c>
      <c r="AO81">
        <v>151.214009846154</v>
      </c>
      <c r="AP81">
        <v>150</v>
      </c>
      <c r="AQ81">
        <v>4900</v>
      </c>
    </row>
    <row r="82" spans="1:43">
      <c r="A82">
        <v>77</v>
      </c>
      <c r="B82">
        <v>2242</v>
      </c>
      <c r="C82" t="s">
        <v>152</v>
      </c>
      <c r="D82">
        <v>44747</v>
      </c>
      <c r="E82" t="s">
        <v>151</v>
      </c>
      <c r="F82">
        <v>200</v>
      </c>
      <c r="G82">
        <v>7.69230769230769</v>
      </c>
      <c r="H82">
        <v>17</v>
      </c>
      <c r="I82">
        <v>4</v>
      </c>
      <c r="J82">
        <v>21</v>
      </c>
      <c r="K82">
        <v>161.538461538462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7.69230769230769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8</v>
      </c>
      <c r="AF82">
        <v>10.5</v>
      </c>
      <c r="AG82">
        <v>10.5</v>
      </c>
      <c r="AH82">
        <v>198.230769230769</v>
      </c>
      <c r="AI82">
        <v>2</v>
      </c>
      <c r="AJ82">
        <v>0.5</v>
      </c>
      <c r="AL82">
        <v>0</v>
      </c>
      <c r="AM82">
        <v>4.09148307692308</v>
      </c>
      <c r="AN82">
        <v>50</v>
      </c>
      <c r="AO82">
        <v>145.639286153846</v>
      </c>
      <c r="AP82">
        <v>140</v>
      </c>
      <c r="AQ82">
        <v>22600</v>
      </c>
    </row>
    <row r="83" spans="1:43">
      <c r="A83">
        <v>78</v>
      </c>
      <c r="B83">
        <v>1569</v>
      </c>
      <c r="C83" t="s">
        <v>153</v>
      </c>
      <c r="D83">
        <v>44567</v>
      </c>
      <c r="E83" t="s">
        <v>151</v>
      </c>
      <c r="F83">
        <v>200</v>
      </c>
      <c r="G83">
        <v>7.69230769230769</v>
      </c>
      <c r="H83">
        <v>17</v>
      </c>
      <c r="I83">
        <v>4</v>
      </c>
      <c r="J83">
        <v>21</v>
      </c>
      <c r="K83">
        <v>161.538461538462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7.69230769230769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8</v>
      </c>
      <c r="AF83">
        <v>10.5</v>
      </c>
      <c r="AG83">
        <v>10.5</v>
      </c>
      <c r="AH83">
        <v>198.230769230769</v>
      </c>
      <c r="AI83">
        <v>2</v>
      </c>
      <c r="AJ83">
        <v>0.5</v>
      </c>
      <c r="AL83">
        <v>0</v>
      </c>
      <c r="AM83">
        <v>4.09148307692308</v>
      </c>
      <c r="AN83">
        <v>50</v>
      </c>
      <c r="AO83">
        <v>145.639286153846</v>
      </c>
      <c r="AP83">
        <v>140</v>
      </c>
      <c r="AQ83">
        <v>22600</v>
      </c>
    </row>
    <row r="84" spans="1:43">
      <c r="A84">
        <v>79</v>
      </c>
      <c r="B84">
        <v>416</v>
      </c>
      <c r="C84" t="s">
        <v>154</v>
      </c>
      <c r="D84">
        <v>44118</v>
      </c>
      <c r="E84" t="s">
        <v>151</v>
      </c>
      <c r="F84">
        <v>200</v>
      </c>
      <c r="G84">
        <v>7.69230769230769</v>
      </c>
      <c r="H84">
        <v>13</v>
      </c>
      <c r="I84">
        <v>4</v>
      </c>
      <c r="J84">
        <v>17</v>
      </c>
      <c r="K84">
        <v>130.769230769231</v>
      </c>
      <c r="L84">
        <v>0</v>
      </c>
      <c r="M84">
        <v>0</v>
      </c>
      <c r="N84">
        <v>2</v>
      </c>
      <c r="O84">
        <v>0</v>
      </c>
      <c r="P84">
        <v>0</v>
      </c>
      <c r="Q84">
        <v>1</v>
      </c>
      <c r="R84">
        <v>7.69230769230769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6.5</v>
      </c>
      <c r="AF84">
        <v>8.5</v>
      </c>
      <c r="AG84">
        <v>8.5</v>
      </c>
      <c r="AH84">
        <v>161.961538461538</v>
      </c>
      <c r="AI84">
        <v>3</v>
      </c>
      <c r="AJ84">
        <v>0.5</v>
      </c>
      <c r="AL84">
        <v>0</v>
      </c>
      <c r="AM84">
        <v>3.34288615384615</v>
      </c>
      <c r="AN84">
        <v>50</v>
      </c>
      <c r="AO84">
        <v>111.118652307692</v>
      </c>
      <c r="AP84">
        <v>110</v>
      </c>
      <c r="AQ84">
        <v>4500</v>
      </c>
    </row>
    <row r="85" spans="1:43">
      <c r="A85">
        <v>80</v>
      </c>
      <c r="B85">
        <v>1451</v>
      </c>
      <c r="C85" t="s">
        <v>155</v>
      </c>
      <c r="D85">
        <v>44551</v>
      </c>
      <c r="E85" t="s">
        <v>151</v>
      </c>
      <c r="F85">
        <v>200</v>
      </c>
      <c r="G85">
        <v>7.69230769230769</v>
      </c>
      <c r="H85">
        <v>17</v>
      </c>
      <c r="I85">
        <v>4</v>
      </c>
      <c r="J85">
        <v>21</v>
      </c>
      <c r="K85">
        <v>161.538461538462</v>
      </c>
      <c r="L85">
        <v>0</v>
      </c>
      <c r="M85">
        <v>0</v>
      </c>
      <c r="N85">
        <v>0</v>
      </c>
      <c r="O85">
        <v>0</v>
      </c>
      <c r="P85">
        <v>0</v>
      </c>
      <c r="Q85">
        <v>1</v>
      </c>
      <c r="R85">
        <v>7.69230769230769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</v>
      </c>
      <c r="AF85">
        <v>10.5</v>
      </c>
      <c r="AG85">
        <v>10.5</v>
      </c>
      <c r="AH85">
        <v>198.230769230769</v>
      </c>
      <c r="AI85">
        <v>2</v>
      </c>
      <c r="AJ85">
        <v>0.5</v>
      </c>
      <c r="AL85">
        <v>0</v>
      </c>
      <c r="AM85">
        <v>4.09148307692308</v>
      </c>
      <c r="AN85">
        <v>50</v>
      </c>
      <c r="AO85">
        <v>145.639286153846</v>
      </c>
      <c r="AP85">
        <v>140</v>
      </c>
      <c r="AQ85">
        <v>22600</v>
      </c>
    </row>
    <row r="86" spans="1:43">
      <c r="A86">
        <v>81</v>
      </c>
      <c r="B86">
        <v>1545</v>
      </c>
      <c r="C86" t="s">
        <v>156</v>
      </c>
      <c r="D86">
        <v>44565</v>
      </c>
      <c r="E86" t="s">
        <v>151</v>
      </c>
      <c r="F86">
        <v>200</v>
      </c>
      <c r="G86">
        <v>7.69230769230769</v>
      </c>
      <c r="H86">
        <v>16</v>
      </c>
      <c r="I86">
        <v>4</v>
      </c>
      <c r="J86">
        <v>20</v>
      </c>
      <c r="K86">
        <v>153.846153846154</v>
      </c>
      <c r="L86">
        <v>0</v>
      </c>
      <c r="M86">
        <v>0</v>
      </c>
      <c r="N86">
        <v>0</v>
      </c>
      <c r="O86">
        <v>0</v>
      </c>
      <c r="P86">
        <v>0</v>
      </c>
      <c r="Q86">
        <v>1</v>
      </c>
      <c r="R86">
        <v>7.69230769230769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7.6</v>
      </c>
      <c r="AF86">
        <v>10</v>
      </c>
      <c r="AG86">
        <v>10</v>
      </c>
      <c r="AH86">
        <v>189.138461538462</v>
      </c>
      <c r="AI86">
        <v>2</v>
      </c>
      <c r="AJ86">
        <v>0.5</v>
      </c>
      <c r="AL86">
        <v>0</v>
      </c>
      <c r="AM86">
        <v>3.90381784615385</v>
      </c>
      <c r="AN86">
        <v>50</v>
      </c>
      <c r="AO86">
        <v>136.734643692308</v>
      </c>
      <c r="AP86">
        <v>130</v>
      </c>
      <c r="AQ86">
        <v>26900</v>
      </c>
    </row>
    <row r="87" spans="1:43">
      <c r="A87">
        <v>82</v>
      </c>
      <c r="B87">
        <v>826</v>
      </c>
      <c r="C87" t="s">
        <v>157</v>
      </c>
      <c r="D87">
        <v>44289</v>
      </c>
      <c r="E87" t="s">
        <v>151</v>
      </c>
      <c r="F87">
        <v>200</v>
      </c>
      <c r="G87">
        <v>7.69230769230769</v>
      </c>
      <c r="H87">
        <v>15</v>
      </c>
      <c r="I87">
        <v>4</v>
      </c>
      <c r="J87">
        <v>19</v>
      </c>
      <c r="K87">
        <v>146.153846153846</v>
      </c>
      <c r="L87">
        <v>0</v>
      </c>
      <c r="M87">
        <v>0</v>
      </c>
      <c r="N87">
        <v>2</v>
      </c>
      <c r="O87">
        <v>0</v>
      </c>
      <c r="P87">
        <v>0</v>
      </c>
      <c r="Q87">
        <v>1</v>
      </c>
      <c r="R87">
        <v>7.69230769230769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7.3</v>
      </c>
      <c r="AF87">
        <v>9.5</v>
      </c>
      <c r="AG87">
        <v>9.5</v>
      </c>
      <c r="AH87">
        <v>180.146153846154</v>
      </c>
      <c r="AI87">
        <v>3</v>
      </c>
      <c r="AJ87">
        <v>0.5</v>
      </c>
      <c r="AL87">
        <v>0</v>
      </c>
      <c r="AM87">
        <v>3.71821661538462</v>
      </c>
      <c r="AN87">
        <v>50</v>
      </c>
      <c r="AO87">
        <v>128.927937230769</v>
      </c>
      <c r="AP87">
        <v>120</v>
      </c>
      <c r="AQ87">
        <v>35700</v>
      </c>
    </row>
    <row r="88" spans="1:43">
      <c r="A88">
        <v>83</v>
      </c>
      <c r="B88">
        <v>1049</v>
      </c>
      <c r="C88" t="s">
        <v>158</v>
      </c>
      <c r="D88">
        <v>44413</v>
      </c>
      <c r="E88" t="s">
        <v>151</v>
      </c>
      <c r="F88">
        <v>200</v>
      </c>
      <c r="G88">
        <v>7.69230769230769</v>
      </c>
      <c r="H88">
        <v>17</v>
      </c>
      <c r="I88">
        <v>4</v>
      </c>
      <c r="J88">
        <v>21</v>
      </c>
      <c r="K88">
        <v>161.538461538462</v>
      </c>
      <c r="L88">
        <v>0</v>
      </c>
      <c r="M88">
        <v>0</v>
      </c>
      <c r="N88">
        <v>0</v>
      </c>
      <c r="O88">
        <v>0</v>
      </c>
      <c r="P88">
        <v>0</v>
      </c>
      <c r="Q88">
        <v>1</v>
      </c>
      <c r="R88">
        <v>7.69230769230769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</v>
      </c>
      <c r="AF88">
        <v>10.5</v>
      </c>
      <c r="AG88">
        <v>10.5</v>
      </c>
      <c r="AH88">
        <v>198.230769230769</v>
      </c>
      <c r="AI88">
        <v>3</v>
      </c>
      <c r="AJ88">
        <v>0.5</v>
      </c>
      <c r="AL88">
        <v>0</v>
      </c>
      <c r="AM88">
        <v>4.09148307692308</v>
      </c>
      <c r="AN88">
        <v>50</v>
      </c>
      <c r="AO88">
        <v>146.639286153846</v>
      </c>
      <c r="AP88">
        <v>140</v>
      </c>
      <c r="AQ88">
        <v>26600</v>
      </c>
    </row>
    <row r="89" spans="1:43">
      <c r="A89">
        <v>84</v>
      </c>
      <c r="B89">
        <v>1051</v>
      </c>
      <c r="C89" t="s">
        <v>159</v>
      </c>
      <c r="D89">
        <v>44413</v>
      </c>
      <c r="E89" t="s">
        <v>151</v>
      </c>
      <c r="F89">
        <v>200</v>
      </c>
      <c r="G89">
        <v>7.69230769230769</v>
      </c>
      <c r="H89">
        <v>17</v>
      </c>
      <c r="I89">
        <v>4</v>
      </c>
      <c r="J89">
        <v>21</v>
      </c>
      <c r="K89">
        <v>161.538461538462</v>
      </c>
      <c r="L89">
        <v>0</v>
      </c>
      <c r="M89">
        <v>0</v>
      </c>
      <c r="N89">
        <v>0</v>
      </c>
      <c r="O89">
        <v>0</v>
      </c>
      <c r="P89">
        <v>0</v>
      </c>
      <c r="Q89">
        <v>1</v>
      </c>
      <c r="R89">
        <v>7.69230769230769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</v>
      </c>
      <c r="AF89">
        <v>10.5</v>
      </c>
      <c r="AG89">
        <v>10.5</v>
      </c>
      <c r="AH89">
        <v>198.230769230769</v>
      </c>
      <c r="AI89">
        <v>3</v>
      </c>
      <c r="AJ89">
        <v>0.5</v>
      </c>
      <c r="AL89">
        <v>0</v>
      </c>
      <c r="AM89">
        <v>4.09148307692308</v>
      </c>
      <c r="AN89">
        <v>50</v>
      </c>
      <c r="AO89">
        <v>146.639286153846</v>
      </c>
      <c r="AP89">
        <v>140</v>
      </c>
      <c r="AQ89">
        <v>26600</v>
      </c>
    </row>
    <row r="90" spans="1:43">
      <c r="A90">
        <v>85</v>
      </c>
      <c r="B90">
        <v>1616</v>
      </c>
      <c r="C90" t="s">
        <v>160</v>
      </c>
      <c r="D90">
        <v>44576</v>
      </c>
      <c r="E90" t="s">
        <v>151</v>
      </c>
      <c r="F90">
        <v>200</v>
      </c>
      <c r="G90">
        <v>7.69230769230769</v>
      </c>
      <c r="H90">
        <v>17</v>
      </c>
      <c r="I90">
        <v>4</v>
      </c>
      <c r="J90">
        <v>21</v>
      </c>
      <c r="K90">
        <v>161.538461538462</v>
      </c>
      <c r="L90">
        <v>0</v>
      </c>
      <c r="M90">
        <v>0</v>
      </c>
      <c r="N90">
        <v>0</v>
      </c>
      <c r="O90">
        <v>0</v>
      </c>
      <c r="P90">
        <v>0</v>
      </c>
      <c r="Q90">
        <v>1</v>
      </c>
      <c r="R90">
        <v>7.69230769230769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</v>
      </c>
      <c r="AF90">
        <v>10.5</v>
      </c>
      <c r="AG90">
        <v>10.5</v>
      </c>
      <c r="AH90">
        <v>198.230769230769</v>
      </c>
      <c r="AI90">
        <v>2</v>
      </c>
      <c r="AJ90">
        <v>0.5</v>
      </c>
      <c r="AL90">
        <v>0</v>
      </c>
      <c r="AM90">
        <v>4.09148307692308</v>
      </c>
      <c r="AN90">
        <v>50</v>
      </c>
      <c r="AO90">
        <v>145.639286153846</v>
      </c>
      <c r="AP90">
        <v>140</v>
      </c>
      <c r="AQ90">
        <v>22600</v>
      </c>
    </row>
    <row r="91" spans="1:43">
      <c r="A91">
        <v>86</v>
      </c>
      <c r="B91">
        <v>1937</v>
      </c>
      <c r="C91" t="s">
        <v>161</v>
      </c>
      <c r="D91">
        <v>44629</v>
      </c>
      <c r="E91" t="s">
        <v>151</v>
      </c>
      <c r="F91">
        <v>200</v>
      </c>
      <c r="G91">
        <v>7.69230769230769</v>
      </c>
      <c r="H91">
        <v>17</v>
      </c>
      <c r="I91">
        <v>4</v>
      </c>
      <c r="J91">
        <v>21</v>
      </c>
      <c r="K91">
        <v>161.538461538462</v>
      </c>
      <c r="L91">
        <v>0</v>
      </c>
      <c r="M91">
        <v>0</v>
      </c>
      <c r="N91">
        <v>0</v>
      </c>
      <c r="O91">
        <v>0</v>
      </c>
      <c r="P91">
        <v>0</v>
      </c>
      <c r="Q91">
        <v>1</v>
      </c>
      <c r="R91">
        <v>7.69230769230769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</v>
      </c>
      <c r="AF91">
        <v>10.5</v>
      </c>
      <c r="AG91">
        <v>10.5</v>
      </c>
      <c r="AH91">
        <v>198.230769230769</v>
      </c>
      <c r="AI91">
        <v>2</v>
      </c>
      <c r="AJ91">
        <v>0.5</v>
      </c>
      <c r="AL91">
        <v>0</v>
      </c>
      <c r="AM91">
        <v>4.09148307692308</v>
      </c>
      <c r="AN91">
        <v>50</v>
      </c>
      <c r="AO91">
        <v>145.639286153846</v>
      </c>
      <c r="AP91">
        <v>140</v>
      </c>
      <c r="AQ91">
        <v>22600</v>
      </c>
    </row>
    <row r="92" spans="1:43">
      <c r="A92">
        <v>87</v>
      </c>
      <c r="B92">
        <v>2219</v>
      </c>
      <c r="C92" t="s">
        <v>162</v>
      </c>
      <c r="D92">
        <v>44743</v>
      </c>
      <c r="E92" t="s">
        <v>151</v>
      </c>
      <c r="F92">
        <v>200</v>
      </c>
      <c r="G92">
        <v>7.69230769230769</v>
      </c>
      <c r="H92">
        <v>11</v>
      </c>
      <c r="I92">
        <v>4</v>
      </c>
      <c r="J92">
        <v>15</v>
      </c>
      <c r="K92">
        <v>115.384615384615</v>
      </c>
      <c r="L92">
        <v>0</v>
      </c>
      <c r="M92">
        <v>0</v>
      </c>
      <c r="N92">
        <v>2</v>
      </c>
      <c r="O92">
        <v>0</v>
      </c>
      <c r="P92">
        <v>0</v>
      </c>
      <c r="Q92">
        <v>1</v>
      </c>
      <c r="R92">
        <v>7.69230769230769</v>
      </c>
      <c r="S92">
        <v>0</v>
      </c>
      <c r="T92">
        <v>0</v>
      </c>
      <c r="U92">
        <v>1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5.7</v>
      </c>
      <c r="AF92">
        <v>7.5</v>
      </c>
      <c r="AG92">
        <v>7.5</v>
      </c>
      <c r="AH92">
        <v>143.776923076923</v>
      </c>
      <c r="AI92">
        <v>2</v>
      </c>
      <c r="AJ92">
        <v>0.5</v>
      </c>
      <c r="AL92">
        <v>0</v>
      </c>
      <c r="AM92">
        <v>2.96755569230769</v>
      </c>
      <c r="AN92">
        <v>0</v>
      </c>
      <c r="AO92">
        <v>142.309367384615</v>
      </c>
      <c r="AP92">
        <v>140</v>
      </c>
      <c r="AQ92">
        <v>9200</v>
      </c>
    </row>
    <row r="93" spans="1:43">
      <c r="A93">
        <v>88</v>
      </c>
      <c r="B93">
        <v>2247</v>
      </c>
      <c r="C93" t="s">
        <v>163</v>
      </c>
      <c r="D93">
        <v>44747</v>
      </c>
      <c r="E93" t="s">
        <v>151</v>
      </c>
      <c r="F93">
        <v>200</v>
      </c>
      <c r="G93">
        <v>7.69230769230769</v>
      </c>
      <c r="H93">
        <v>17</v>
      </c>
      <c r="I93">
        <v>4</v>
      </c>
      <c r="J93">
        <v>21</v>
      </c>
      <c r="K93">
        <v>161.538461538462</v>
      </c>
      <c r="L93">
        <v>0</v>
      </c>
      <c r="M93">
        <v>0</v>
      </c>
      <c r="N93">
        <v>0</v>
      </c>
      <c r="O93">
        <v>0</v>
      </c>
      <c r="P93">
        <v>0</v>
      </c>
      <c r="Q93">
        <v>1</v>
      </c>
      <c r="R93">
        <v>7.69230769230769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</v>
      </c>
      <c r="AF93">
        <v>10.5</v>
      </c>
      <c r="AG93">
        <v>10.5</v>
      </c>
      <c r="AH93">
        <v>198.230769230769</v>
      </c>
      <c r="AI93">
        <v>2</v>
      </c>
      <c r="AJ93">
        <v>0.5</v>
      </c>
      <c r="AL93">
        <v>0</v>
      </c>
      <c r="AM93">
        <v>4.09148307692308</v>
      </c>
      <c r="AN93">
        <v>50</v>
      </c>
      <c r="AO93">
        <v>145.639286153846</v>
      </c>
      <c r="AP93">
        <v>140</v>
      </c>
      <c r="AQ93">
        <v>22600</v>
      </c>
    </row>
    <row r="94" spans="1:43">
      <c r="A94">
        <v>89</v>
      </c>
      <c r="B94">
        <v>1653</v>
      </c>
      <c r="C94" t="s">
        <v>164</v>
      </c>
      <c r="D94">
        <v>44581</v>
      </c>
      <c r="E94" t="s">
        <v>151</v>
      </c>
      <c r="F94">
        <v>200</v>
      </c>
      <c r="G94">
        <v>7.69230769230769</v>
      </c>
      <c r="H94">
        <v>17</v>
      </c>
      <c r="I94">
        <v>4</v>
      </c>
      <c r="J94">
        <v>21</v>
      </c>
      <c r="K94">
        <v>161.538461538462</v>
      </c>
      <c r="L94">
        <v>0</v>
      </c>
      <c r="M94">
        <v>0</v>
      </c>
      <c r="N94">
        <v>0</v>
      </c>
      <c r="O94">
        <v>0</v>
      </c>
      <c r="P94">
        <v>0</v>
      </c>
      <c r="Q94">
        <v>1</v>
      </c>
      <c r="R94">
        <v>7.69230769230769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</v>
      </c>
      <c r="AF94">
        <v>10.5</v>
      </c>
      <c r="AG94">
        <v>10.5</v>
      </c>
      <c r="AH94">
        <v>198.230769230769</v>
      </c>
      <c r="AI94">
        <v>2</v>
      </c>
      <c r="AJ94">
        <v>0.5</v>
      </c>
      <c r="AL94">
        <v>0</v>
      </c>
      <c r="AM94">
        <v>4.09148307692308</v>
      </c>
      <c r="AN94">
        <v>50</v>
      </c>
      <c r="AO94">
        <v>145.639286153846</v>
      </c>
      <c r="AP94">
        <v>140</v>
      </c>
      <c r="AQ94">
        <v>22600</v>
      </c>
    </row>
    <row r="95" spans="1:43">
      <c r="A95">
        <v>90</v>
      </c>
      <c r="B95">
        <v>1564</v>
      </c>
      <c r="C95" t="s">
        <v>165</v>
      </c>
      <c r="D95">
        <v>44567</v>
      </c>
      <c r="E95" t="s">
        <v>151</v>
      </c>
      <c r="F95">
        <v>200</v>
      </c>
      <c r="G95">
        <v>7.69230769230769</v>
      </c>
      <c r="H95">
        <v>16</v>
      </c>
      <c r="I95">
        <v>4</v>
      </c>
      <c r="J95">
        <v>20</v>
      </c>
      <c r="K95">
        <v>153.846153846154</v>
      </c>
      <c r="L95">
        <v>0</v>
      </c>
      <c r="M95">
        <v>0</v>
      </c>
      <c r="N95">
        <v>0</v>
      </c>
      <c r="O95">
        <v>0</v>
      </c>
      <c r="P95">
        <v>0</v>
      </c>
      <c r="Q95">
        <v>1</v>
      </c>
      <c r="R95">
        <v>7.69230769230769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7.6</v>
      </c>
      <c r="AF95">
        <v>10</v>
      </c>
      <c r="AG95">
        <v>10</v>
      </c>
      <c r="AH95">
        <v>189.138461538462</v>
      </c>
      <c r="AI95">
        <v>2</v>
      </c>
      <c r="AJ95">
        <v>0.5</v>
      </c>
      <c r="AL95">
        <v>0</v>
      </c>
      <c r="AM95">
        <v>3.90381784615385</v>
      </c>
      <c r="AN95">
        <v>50</v>
      </c>
      <c r="AO95">
        <v>136.734643692308</v>
      </c>
      <c r="AP95">
        <v>130</v>
      </c>
      <c r="AQ95">
        <v>26900</v>
      </c>
    </row>
    <row r="96" spans="1:43">
      <c r="A96">
        <v>91</v>
      </c>
      <c r="B96">
        <v>1765</v>
      </c>
      <c r="C96" t="s">
        <v>166</v>
      </c>
      <c r="D96">
        <v>44593</v>
      </c>
      <c r="E96" t="s">
        <v>151</v>
      </c>
      <c r="F96">
        <v>200</v>
      </c>
      <c r="G96">
        <v>7.69230769230769</v>
      </c>
      <c r="H96">
        <v>16</v>
      </c>
      <c r="I96">
        <v>4</v>
      </c>
      <c r="J96">
        <v>20</v>
      </c>
      <c r="K96">
        <v>153.846153846154</v>
      </c>
      <c r="L96">
        <v>0</v>
      </c>
      <c r="M96">
        <v>0</v>
      </c>
      <c r="N96">
        <v>0</v>
      </c>
      <c r="O96">
        <v>0</v>
      </c>
      <c r="P96">
        <v>0</v>
      </c>
      <c r="Q96">
        <v>1</v>
      </c>
      <c r="R96">
        <v>7.69230769230769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7.6</v>
      </c>
      <c r="AF96">
        <v>10</v>
      </c>
      <c r="AG96">
        <v>10</v>
      </c>
      <c r="AH96">
        <v>189.138461538462</v>
      </c>
      <c r="AI96">
        <v>2</v>
      </c>
      <c r="AJ96">
        <v>0.5</v>
      </c>
      <c r="AL96">
        <v>0</v>
      </c>
      <c r="AM96">
        <v>3.90381784615385</v>
      </c>
      <c r="AN96">
        <v>50</v>
      </c>
      <c r="AO96">
        <v>136.734643692308</v>
      </c>
      <c r="AP96">
        <v>130</v>
      </c>
      <c r="AQ96">
        <v>26900</v>
      </c>
    </row>
    <row r="97" spans="1:43">
      <c r="A97">
        <v>92</v>
      </c>
      <c r="B97">
        <v>1146</v>
      </c>
      <c r="C97" t="s">
        <v>167</v>
      </c>
      <c r="D97">
        <v>44422</v>
      </c>
      <c r="E97" t="s">
        <v>151</v>
      </c>
      <c r="F97">
        <v>200</v>
      </c>
      <c r="G97">
        <v>7.69230769230769</v>
      </c>
      <c r="H97">
        <v>17</v>
      </c>
      <c r="I97">
        <v>4</v>
      </c>
      <c r="J97">
        <v>21</v>
      </c>
      <c r="K97">
        <v>161.538461538462</v>
      </c>
      <c r="L97">
        <v>0</v>
      </c>
      <c r="M97">
        <v>0</v>
      </c>
      <c r="N97">
        <v>0</v>
      </c>
      <c r="O97">
        <v>0</v>
      </c>
      <c r="P97">
        <v>0</v>
      </c>
      <c r="Q97">
        <v>1</v>
      </c>
      <c r="R97">
        <v>7.69230769230769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8</v>
      </c>
      <c r="AF97">
        <v>10.5</v>
      </c>
      <c r="AG97">
        <v>10.5</v>
      </c>
      <c r="AH97">
        <v>198.230769230769</v>
      </c>
      <c r="AI97">
        <v>3</v>
      </c>
      <c r="AJ97">
        <v>0.5</v>
      </c>
      <c r="AL97">
        <v>0</v>
      </c>
      <c r="AM97">
        <v>4.09148307692308</v>
      </c>
      <c r="AN97">
        <v>50</v>
      </c>
      <c r="AO97">
        <v>146.639286153846</v>
      </c>
      <c r="AP97">
        <v>140</v>
      </c>
      <c r="AQ97">
        <v>26600</v>
      </c>
    </row>
    <row r="98" spans="1:43">
      <c r="A98">
        <v>93</v>
      </c>
      <c r="B98">
        <v>1156</v>
      </c>
      <c r="C98" t="s">
        <v>168</v>
      </c>
      <c r="D98">
        <v>44424</v>
      </c>
      <c r="E98" t="s">
        <v>151</v>
      </c>
      <c r="F98">
        <v>200</v>
      </c>
      <c r="G98">
        <v>7.69230769230769</v>
      </c>
      <c r="H98">
        <v>17</v>
      </c>
      <c r="I98">
        <v>4</v>
      </c>
      <c r="J98">
        <v>21</v>
      </c>
      <c r="K98">
        <v>161.538461538462</v>
      </c>
      <c r="L98">
        <v>0</v>
      </c>
      <c r="M98">
        <v>0</v>
      </c>
      <c r="N98">
        <v>0</v>
      </c>
      <c r="O98">
        <v>0</v>
      </c>
      <c r="P98">
        <v>0</v>
      </c>
      <c r="Q98">
        <v>1</v>
      </c>
      <c r="R98">
        <v>7.69230769230769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8</v>
      </c>
      <c r="AF98">
        <v>10.5</v>
      </c>
      <c r="AG98">
        <v>10.5</v>
      </c>
      <c r="AH98">
        <v>198.230769230769</v>
      </c>
      <c r="AI98">
        <v>3</v>
      </c>
      <c r="AJ98">
        <v>0.5</v>
      </c>
      <c r="AL98">
        <v>0</v>
      </c>
      <c r="AM98">
        <v>4.09148307692308</v>
      </c>
      <c r="AN98">
        <v>50</v>
      </c>
      <c r="AO98">
        <v>146.639286153846</v>
      </c>
      <c r="AP98">
        <v>140</v>
      </c>
      <c r="AQ98">
        <v>26600</v>
      </c>
    </row>
    <row r="99" spans="1:43">
      <c r="A99">
        <v>94</v>
      </c>
      <c r="B99">
        <v>1547</v>
      </c>
      <c r="C99" t="s">
        <v>169</v>
      </c>
      <c r="D99">
        <v>44565</v>
      </c>
      <c r="E99" t="s">
        <v>151</v>
      </c>
      <c r="F99">
        <v>200</v>
      </c>
      <c r="G99">
        <v>7.69230769230769</v>
      </c>
      <c r="H99">
        <v>16.5</v>
      </c>
      <c r="I99">
        <v>4</v>
      </c>
      <c r="J99">
        <v>20.5</v>
      </c>
      <c r="K99">
        <v>157.692307692308</v>
      </c>
      <c r="L99">
        <v>0</v>
      </c>
      <c r="M99">
        <v>0</v>
      </c>
      <c r="N99">
        <v>0.5</v>
      </c>
      <c r="O99">
        <v>0</v>
      </c>
      <c r="P99">
        <v>0</v>
      </c>
      <c r="Q99">
        <v>1</v>
      </c>
      <c r="R99">
        <v>7.69230769230769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7.8</v>
      </c>
      <c r="AF99">
        <v>10.2</v>
      </c>
      <c r="AG99">
        <v>10.2</v>
      </c>
      <c r="AH99">
        <v>193.584615384615</v>
      </c>
      <c r="AI99">
        <v>2</v>
      </c>
      <c r="AJ99">
        <v>0.5</v>
      </c>
      <c r="AL99">
        <v>0</v>
      </c>
      <c r="AM99">
        <v>3.99558646153846</v>
      </c>
      <c r="AN99">
        <v>50</v>
      </c>
      <c r="AO99">
        <v>141.089028923077</v>
      </c>
      <c r="AP99">
        <v>140</v>
      </c>
      <c r="AQ99">
        <v>4400</v>
      </c>
    </row>
    <row r="100" spans="1:43">
      <c r="A100">
        <v>95</v>
      </c>
      <c r="B100">
        <v>1130</v>
      </c>
      <c r="C100" t="s">
        <v>170</v>
      </c>
      <c r="D100">
        <v>44420</v>
      </c>
      <c r="E100" t="s">
        <v>151</v>
      </c>
      <c r="F100">
        <v>200</v>
      </c>
      <c r="G100">
        <v>7.69230769230769</v>
      </c>
      <c r="H100">
        <v>17</v>
      </c>
      <c r="I100">
        <v>4</v>
      </c>
      <c r="J100">
        <v>21</v>
      </c>
      <c r="K100">
        <v>161.538461538462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1</v>
      </c>
      <c r="R100">
        <v>7.69230769230769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8</v>
      </c>
      <c r="AF100">
        <v>10.5</v>
      </c>
      <c r="AG100">
        <v>10.5</v>
      </c>
      <c r="AH100">
        <v>198.230769230769</v>
      </c>
      <c r="AI100">
        <v>3</v>
      </c>
      <c r="AJ100">
        <v>0.5</v>
      </c>
      <c r="AL100">
        <v>0</v>
      </c>
      <c r="AM100">
        <v>4.09148307692308</v>
      </c>
      <c r="AN100">
        <v>50</v>
      </c>
      <c r="AO100">
        <v>146.639286153846</v>
      </c>
      <c r="AP100">
        <v>140</v>
      </c>
      <c r="AQ100">
        <v>26600</v>
      </c>
    </row>
    <row r="101" spans="1:43">
      <c r="A101">
        <v>96</v>
      </c>
      <c r="B101">
        <v>1562</v>
      </c>
      <c r="C101" t="s">
        <v>171</v>
      </c>
      <c r="D101">
        <v>44566</v>
      </c>
      <c r="E101" t="s">
        <v>151</v>
      </c>
      <c r="F101">
        <v>200</v>
      </c>
      <c r="G101">
        <v>7.69230769230769</v>
      </c>
      <c r="H101">
        <v>12</v>
      </c>
      <c r="I101">
        <v>4</v>
      </c>
      <c r="J101">
        <v>16</v>
      </c>
      <c r="K101">
        <v>123.076923076923</v>
      </c>
      <c r="L101">
        <v>0</v>
      </c>
      <c r="M101">
        <v>0</v>
      </c>
      <c r="N101">
        <v>6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6.1</v>
      </c>
      <c r="AF101">
        <v>8</v>
      </c>
      <c r="AG101">
        <v>8</v>
      </c>
      <c r="AH101">
        <v>145.176923076923</v>
      </c>
      <c r="AI101">
        <v>2</v>
      </c>
      <c r="AJ101">
        <v>0.5</v>
      </c>
      <c r="AL101">
        <v>0</v>
      </c>
      <c r="AM101">
        <v>2.99645169230769</v>
      </c>
      <c r="AN101">
        <v>0</v>
      </c>
      <c r="AO101">
        <v>143.680471384615</v>
      </c>
      <c r="AP101">
        <v>140</v>
      </c>
      <c r="AQ101">
        <v>14700</v>
      </c>
    </row>
    <row r="102" spans="1:43">
      <c r="A102">
        <v>97</v>
      </c>
      <c r="B102">
        <v>2150</v>
      </c>
      <c r="C102" t="s">
        <v>172</v>
      </c>
      <c r="D102">
        <v>44727</v>
      </c>
      <c r="E102" t="s">
        <v>151</v>
      </c>
      <c r="F102">
        <v>200</v>
      </c>
      <c r="G102">
        <v>7.69230769230769</v>
      </c>
      <c r="H102">
        <v>15</v>
      </c>
      <c r="I102">
        <v>4</v>
      </c>
      <c r="J102">
        <v>19</v>
      </c>
      <c r="K102">
        <v>146.153846153846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1</v>
      </c>
      <c r="R102">
        <v>7.69230769230769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7.3</v>
      </c>
      <c r="AF102">
        <v>9.5</v>
      </c>
      <c r="AG102">
        <v>9.5</v>
      </c>
      <c r="AH102">
        <v>180.146153846154</v>
      </c>
      <c r="AI102">
        <v>2</v>
      </c>
      <c r="AJ102">
        <v>0.5</v>
      </c>
      <c r="AL102">
        <v>0</v>
      </c>
      <c r="AM102">
        <v>3.71821661538462</v>
      </c>
      <c r="AN102">
        <v>50</v>
      </c>
      <c r="AO102">
        <v>127.927937230769</v>
      </c>
      <c r="AP102">
        <v>120</v>
      </c>
      <c r="AQ102">
        <v>31700</v>
      </c>
    </row>
    <row r="103" spans="1:43">
      <c r="A103">
        <v>98</v>
      </c>
      <c r="B103">
        <v>1546</v>
      </c>
      <c r="C103" t="s">
        <v>173</v>
      </c>
      <c r="D103">
        <v>44564</v>
      </c>
      <c r="E103" t="s">
        <v>151</v>
      </c>
      <c r="F103">
        <v>200</v>
      </c>
      <c r="G103">
        <v>7.69230769230769</v>
      </c>
      <c r="H103">
        <v>14</v>
      </c>
      <c r="I103">
        <v>4</v>
      </c>
      <c r="J103">
        <v>18</v>
      </c>
      <c r="K103">
        <v>138.461538461538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3</v>
      </c>
      <c r="R103">
        <v>23.0769230769231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6.9</v>
      </c>
      <c r="AF103">
        <v>9</v>
      </c>
      <c r="AG103">
        <v>9</v>
      </c>
      <c r="AH103">
        <v>186.438461538462</v>
      </c>
      <c r="AI103">
        <v>2</v>
      </c>
      <c r="AJ103">
        <v>0.5</v>
      </c>
      <c r="AL103">
        <v>0</v>
      </c>
      <c r="AM103">
        <v>3.84808984615385</v>
      </c>
      <c r="AN103">
        <v>50</v>
      </c>
      <c r="AO103">
        <v>134.090371692308</v>
      </c>
      <c r="AP103">
        <v>130</v>
      </c>
      <c r="AQ103">
        <v>16400</v>
      </c>
    </row>
    <row r="104" spans="1:43">
      <c r="A104">
        <v>99</v>
      </c>
      <c r="B104">
        <v>397</v>
      </c>
      <c r="C104" t="s">
        <v>174</v>
      </c>
      <c r="D104">
        <v>44118</v>
      </c>
      <c r="E104" t="s">
        <v>151</v>
      </c>
      <c r="F104">
        <v>200</v>
      </c>
      <c r="G104">
        <v>7.69230769230769</v>
      </c>
      <c r="H104">
        <v>16</v>
      </c>
      <c r="I104">
        <v>4</v>
      </c>
      <c r="J104">
        <v>20</v>
      </c>
      <c r="K104">
        <v>153.846153846154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1</v>
      </c>
      <c r="R104">
        <v>7.69230769230769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7.6</v>
      </c>
      <c r="AF104">
        <v>10</v>
      </c>
      <c r="AG104">
        <v>10</v>
      </c>
      <c r="AH104">
        <v>189.138461538462</v>
      </c>
      <c r="AI104">
        <v>3</v>
      </c>
      <c r="AJ104">
        <v>0.5</v>
      </c>
      <c r="AL104">
        <v>0</v>
      </c>
      <c r="AM104">
        <v>3.90381784615385</v>
      </c>
      <c r="AN104">
        <v>50</v>
      </c>
      <c r="AO104">
        <v>137.734643692308</v>
      </c>
      <c r="AP104">
        <v>130</v>
      </c>
      <c r="AQ104">
        <v>30900</v>
      </c>
    </row>
    <row r="105" spans="1:43">
      <c r="A105">
        <v>100</v>
      </c>
      <c r="B105">
        <v>1733</v>
      </c>
      <c r="C105" t="s">
        <v>175</v>
      </c>
      <c r="D105">
        <v>44589</v>
      </c>
      <c r="E105" t="s">
        <v>151</v>
      </c>
      <c r="F105">
        <v>200</v>
      </c>
      <c r="G105">
        <v>7.69230769230769</v>
      </c>
      <c r="H105">
        <v>16</v>
      </c>
      <c r="I105">
        <v>4</v>
      </c>
      <c r="J105">
        <v>20</v>
      </c>
      <c r="K105">
        <v>153.846153846154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1</v>
      </c>
      <c r="R105">
        <v>7.69230769230769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7.6</v>
      </c>
      <c r="AF105">
        <v>10</v>
      </c>
      <c r="AG105">
        <v>10</v>
      </c>
      <c r="AH105">
        <v>189.138461538462</v>
      </c>
      <c r="AI105">
        <v>2</v>
      </c>
      <c r="AJ105">
        <v>0.5</v>
      </c>
      <c r="AL105">
        <v>0</v>
      </c>
      <c r="AM105">
        <v>3.90381784615385</v>
      </c>
      <c r="AN105">
        <v>50</v>
      </c>
      <c r="AO105">
        <v>136.734643692308</v>
      </c>
      <c r="AP105">
        <v>130</v>
      </c>
      <c r="AQ105">
        <v>26900</v>
      </c>
    </row>
    <row r="106" spans="1:43">
      <c r="A106">
        <v>101</v>
      </c>
      <c r="B106">
        <v>2295</v>
      </c>
      <c r="C106" t="s">
        <v>176</v>
      </c>
      <c r="D106">
        <v>45223</v>
      </c>
      <c r="E106" t="s">
        <v>151</v>
      </c>
      <c r="F106">
        <v>198</v>
      </c>
      <c r="G106">
        <v>7.61538461538461</v>
      </c>
      <c r="H106">
        <v>7</v>
      </c>
      <c r="I106">
        <v>1</v>
      </c>
      <c r="J106">
        <v>8</v>
      </c>
      <c r="K106">
        <v>60.9230769230769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4</v>
      </c>
      <c r="AG106">
        <v>4</v>
      </c>
      <c r="AH106">
        <v>71.9230769230769</v>
      </c>
      <c r="AL106">
        <v>0</v>
      </c>
      <c r="AM106">
        <v>2</v>
      </c>
      <c r="AN106">
        <v>0</v>
      </c>
      <c r="AO106">
        <v>69.9230769230769</v>
      </c>
      <c r="AP106">
        <v>60</v>
      </c>
      <c r="AQ106">
        <v>39700</v>
      </c>
    </row>
    <row r="107" spans="1:43">
      <c r="A107">
        <v>102</v>
      </c>
      <c r="B107">
        <v>1715</v>
      </c>
      <c r="C107" t="s">
        <v>177</v>
      </c>
      <c r="D107">
        <v>44587</v>
      </c>
      <c r="E107" t="s">
        <v>151</v>
      </c>
      <c r="F107">
        <v>200</v>
      </c>
      <c r="G107">
        <v>7.69230769230769</v>
      </c>
      <c r="H107">
        <v>14</v>
      </c>
      <c r="I107">
        <v>4</v>
      </c>
      <c r="J107">
        <v>18</v>
      </c>
      <c r="K107">
        <v>138.461538461538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2</v>
      </c>
      <c r="R107">
        <v>15.3846153846154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6.9</v>
      </c>
      <c r="AF107">
        <v>9</v>
      </c>
      <c r="AG107">
        <v>9</v>
      </c>
      <c r="AH107">
        <v>178.746153846154</v>
      </c>
      <c r="AI107">
        <v>2</v>
      </c>
      <c r="AJ107">
        <v>0.5</v>
      </c>
      <c r="AL107">
        <v>0</v>
      </c>
      <c r="AM107">
        <v>3.68932061538461</v>
      </c>
      <c r="AN107">
        <v>50</v>
      </c>
      <c r="AO107">
        <v>126.556833230769</v>
      </c>
      <c r="AP107">
        <v>120</v>
      </c>
      <c r="AQ107">
        <v>26200</v>
      </c>
    </row>
    <row r="108" spans="1:43">
      <c r="A108">
        <v>103</v>
      </c>
      <c r="B108">
        <v>1330</v>
      </c>
      <c r="C108" t="s">
        <v>178</v>
      </c>
      <c r="D108">
        <v>44502</v>
      </c>
      <c r="E108" t="s">
        <v>179</v>
      </c>
      <c r="F108">
        <v>200</v>
      </c>
      <c r="G108">
        <v>7.69230769230769</v>
      </c>
      <c r="H108">
        <v>15</v>
      </c>
      <c r="I108">
        <v>4</v>
      </c>
      <c r="J108">
        <v>19</v>
      </c>
      <c r="K108">
        <v>146.153846153846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1</v>
      </c>
      <c r="R108">
        <v>7.69230769230769</v>
      </c>
      <c r="S108">
        <v>1</v>
      </c>
      <c r="T108">
        <v>7.69230769230769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7.3</v>
      </c>
      <c r="AF108">
        <v>9.5</v>
      </c>
      <c r="AG108">
        <v>9.5</v>
      </c>
      <c r="AH108">
        <v>187.838461538462</v>
      </c>
      <c r="AI108">
        <v>2</v>
      </c>
      <c r="AJ108">
        <v>0.5</v>
      </c>
      <c r="AL108">
        <v>0</v>
      </c>
      <c r="AM108">
        <v>3.87698584615385</v>
      </c>
      <c r="AN108">
        <v>50</v>
      </c>
      <c r="AO108">
        <v>135.461475692308</v>
      </c>
      <c r="AP108">
        <v>130</v>
      </c>
      <c r="AQ108">
        <v>21800</v>
      </c>
    </row>
    <row r="109" spans="1:43">
      <c r="A109">
        <v>104</v>
      </c>
      <c r="B109">
        <v>1571</v>
      </c>
      <c r="C109" t="s">
        <v>180</v>
      </c>
      <c r="D109">
        <v>44571</v>
      </c>
      <c r="E109" t="s">
        <v>179</v>
      </c>
      <c r="F109">
        <v>200</v>
      </c>
      <c r="G109">
        <v>7.69230769230769</v>
      </c>
      <c r="H109">
        <v>16</v>
      </c>
      <c r="I109">
        <v>4</v>
      </c>
      <c r="J109">
        <v>20</v>
      </c>
      <c r="K109">
        <v>153.846153846154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</v>
      </c>
      <c r="R109">
        <v>7.69230769230769</v>
      </c>
      <c r="S109">
        <v>1</v>
      </c>
      <c r="T109">
        <v>7.69230769230769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7.6</v>
      </c>
      <c r="AF109">
        <v>10</v>
      </c>
      <c r="AG109">
        <v>10</v>
      </c>
      <c r="AH109">
        <v>196.830769230769</v>
      </c>
      <c r="AI109">
        <v>2</v>
      </c>
      <c r="AJ109">
        <v>0.5</v>
      </c>
      <c r="AL109">
        <v>0</v>
      </c>
      <c r="AM109">
        <v>4.06258707692308</v>
      </c>
      <c r="AN109">
        <v>50</v>
      </c>
      <c r="AO109">
        <v>144.268182153846</v>
      </c>
      <c r="AP109">
        <v>140</v>
      </c>
      <c r="AQ109">
        <v>17100</v>
      </c>
    </row>
    <row r="110" spans="1:43">
      <c r="A110">
        <v>105</v>
      </c>
      <c r="B110">
        <v>1579</v>
      </c>
      <c r="C110" t="s">
        <v>181</v>
      </c>
      <c r="D110">
        <v>44572</v>
      </c>
      <c r="E110" t="s">
        <v>179</v>
      </c>
      <c r="F110">
        <v>200</v>
      </c>
      <c r="G110">
        <v>7.69230769230769</v>
      </c>
      <c r="H110">
        <v>17</v>
      </c>
      <c r="I110">
        <v>4</v>
      </c>
      <c r="J110">
        <v>21</v>
      </c>
      <c r="K110">
        <v>161.538461538462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</v>
      </c>
      <c r="R110">
        <v>7.69230769230769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8</v>
      </c>
      <c r="AF110">
        <v>10.5</v>
      </c>
      <c r="AG110">
        <v>10.5</v>
      </c>
      <c r="AH110">
        <v>198.230769230769</v>
      </c>
      <c r="AI110">
        <v>2</v>
      </c>
      <c r="AJ110">
        <v>0.5</v>
      </c>
      <c r="AL110">
        <v>0</v>
      </c>
      <c r="AM110">
        <v>4.09148307692308</v>
      </c>
      <c r="AN110">
        <v>50</v>
      </c>
      <c r="AO110">
        <v>145.639286153846</v>
      </c>
      <c r="AP110">
        <v>140</v>
      </c>
      <c r="AQ110">
        <v>22600</v>
      </c>
    </row>
    <row r="111" spans="1:43">
      <c r="A111">
        <v>106</v>
      </c>
      <c r="B111">
        <v>1613</v>
      </c>
      <c r="C111" t="s">
        <v>182</v>
      </c>
      <c r="D111">
        <v>44576</v>
      </c>
      <c r="E111" t="s">
        <v>179</v>
      </c>
      <c r="F111">
        <v>200</v>
      </c>
      <c r="G111">
        <v>7.69230769230769</v>
      </c>
      <c r="H111">
        <v>17</v>
      </c>
      <c r="I111">
        <v>4</v>
      </c>
      <c r="J111">
        <v>21</v>
      </c>
      <c r="K111">
        <v>161.538461538462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7.69230769230769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8</v>
      </c>
      <c r="AF111">
        <v>10.5</v>
      </c>
      <c r="AG111">
        <v>10.5</v>
      </c>
      <c r="AH111">
        <v>198.230769230769</v>
      </c>
      <c r="AI111">
        <v>2</v>
      </c>
      <c r="AJ111">
        <v>0.5</v>
      </c>
      <c r="AL111">
        <v>0</v>
      </c>
      <c r="AM111">
        <v>4.09148307692308</v>
      </c>
      <c r="AN111">
        <v>50</v>
      </c>
      <c r="AO111">
        <v>145.639286153846</v>
      </c>
      <c r="AP111">
        <v>140</v>
      </c>
      <c r="AQ111">
        <v>22600</v>
      </c>
    </row>
    <row r="112" spans="1:43">
      <c r="A112">
        <v>107</v>
      </c>
      <c r="B112">
        <v>1679</v>
      </c>
      <c r="C112" t="s">
        <v>183</v>
      </c>
      <c r="D112">
        <v>44585</v>
      </c>
      <c r="E112" t="s">
        <v>179</v>
      </c>
      <c r="F112">
        <v>200</v>
      </c>
      <c r="G112">
        <v>7.69230769230769</v>
      </c>
      <c r="H112">
        <v>17</v>
      </c>
      <c r="I112">
        <v>4</v>
      </c>
      <c r="J112">
        <v>21</v>
      </c>
      <c r="K112">
        <v>161.538461538462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1</v>
      </c>
      <c r="R112">
        <v>7.69230769230769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8</v>
      </c>
      <c r="AF112">
        <v>10.5</v>
      </c>
      <c r="AG112">
        <v>10.5</v>
      </c>
      <c r="AH112">
        <v>198.230769230769</v>
      </c>
      <c r="AI112">
        <v>2</v>
      </c>
      <c r="AJ112">
        <v>0.5</v>
      </c>
      <c r="AL112">
        <v>0</v>
      </c>
      <c r="AM112">
        <v>4.09148307692308</v>
      </c>
      <c r="AN112">
        <v>50</v>
      </c>
      <c r="AO112">
        <v>145.639286153846</v>
      </c>
      <c r="AP112">
        <v>140</v>
      </c>
      <c r="AQ112">
        <v>22600</v>
      </c>
    </row>
    <row r="113" spans="1:43">
      <c r="A113">
        <v>108</v>
      </c>
      <c r="B113">
        <v>1680</v>
      </c>
      <c r="C113" t="s">
        <v>184</v>
      </c>
      <c r="D113">
        <v>44585</v>
      </c>
      <c r="E113" t="s">
        <v>179</v>
      </c>
      <c r="F113">
        <v>200</v>
      </c>
      <c r="G113">
        <v>7.69230769230769</v>
      </c>
      <c r="H113">
        <v>17</v>
      </c>
      <c r="I113">
        <v>4</v>
      </c>
      <c r="J113">
        <v>21</v>
      </c>
      <c r="K113">
        <v>161.538461538462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</v>
      </c>
      <c r="R113">
        <v>7.69230769230769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8</v>
      </c>
      <c r="AF113">
        <v>10.5</v>
      </c>
      <c r="AG113">
        <v>10.5</v>
      </c>
      <c r="AH113">
        <v>198.230769230769</v>
      </c>
      <c r="AI113">
        <v>2</v>
      </c>
      <c r="AJ113">
        <v>0.5</v>
      </c>
      <c r="AL113">
        <v>0</v>
      </c>
      <c r="AM113">
        <v>4.09148307692308</v>
      </c>
      <c r="AN113">
        <v>50</v>
      </c>
      <c r="AO113">
        <v>145.639286153846</v>
      </c>
      <c r="AP113">
        <v>140</v>
      </c>
      <c r="AQ113">
        <v>22600</v>
      </c>
    </row>
    <row r="114" spans="1:43">
      <c r="A114">
        <v>109</v>
      </c>
      <c r="B114">
        <v>2291</v>
      </c>
      <c r="C114" t="s">
        <v>185</v>
      </c>
      <c r="D114">
        <v>45206</v>
      </c>
      <c r="E114" t="s">
        <v>179</v>
      </c>
      <c r="F114">
        <v>198</v>
      </c>
      <c r="G114">
        <v>7.61538461538461</v>
      </c>
      <c r="H114">
        <v>16</v>
      </c>
      <c r="I114">
        <v>4</v>
      </c>
      <c r="J114">
        <v>20</v>
      </c>
      <c r="K114">
        <v>152.307692307692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1</v>
      </c>
      <c r="R114">
        <v>7.61538461538461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7.6</v>
      </c>
      <c r="AF114">
        <v>10</v>
      </c>
      <c r="AG114">
        <v>10</v>
      </c>
      <c r="AH114">
        <v>187.523076923077</v>
      </c>
      <c r="AL114">
        <v>0</v>
      </c>
      <c r="AM114">
        <v>3.87047630769231</v>
      </c>
      <c r="AN114">
        <v>50</v>
      </c>
      <c r="AO114">
        <v>133.652600615385</v>
      </c>
      <c r="AP114">
        <v>130</v>
      </c>
      <c r="AQ114">
        <v>14600</v>
      </c>
    </row>
    <row r="115" spans="1:43">
      <c r="A115">
        <v>110</v>
      </c>
      <c r="B115">
        <v>1452</v>
      </c>
      <c r="C115" t="s">
        <v>186</v>
      </c>
      <c r="D115">
        <v>44551</v>
      </c>
      <c r="E115" t="s">
        <v>187</v>
      </c>
      <c r="F115">
        <v>200</v>
      </c>
      <c r="G115">
        <v>7.69230769230769</v>
      </c>
      <c r="H115">
        <v>17.5</v>
      </c>
      <c r="I115">
        <v>4</v>
      </c>
      <c r="J115">
        <v>21.5</v>
      </c>
      <c r="K115">
        <v>165.384615384615</v>
      </c>
      <c r="L115">
        <v>0</v>
      </c>
      <c r="M115">
        <v>0</v>
      </c>
      <c r="N115">
        <v>0.5</v>
      </c>
      <c r="O115">
        <v>0</v>
      </c>
      <c r="P115">
        <v>0</v>
      </c>
      <c r="Q115">
        <v>1</v>
      </c>
      <c r="R115">
        <v>7.69230769230769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8.2</v>
      </c>
      <c r="AF115">
        <v>10.7</v>
      </c>
      <c r="AG115">
        <v>10.7</v>
      </c>
      <c r="AH115">
        <v>202.676923076923</v>
      </c>
      <c r="AI115">
        <v>2</v>
      </c>
      <c r="AJ115">
        <v>0.5</v>
      </c>
      <c r="AL115">
        <v>0</v>
      </c>
      <c r="AM115">
        <v>4.18325169230769</v>
      </c>
      <c r="AN115">
        <v>50</v>
      </c>
      <c r="AO115">
        <v>149.993671384615</v>
      </c>
      <c r="AP115">
        <v>140</v>
      </c>
      <c r="AQ115">
        <v>40000</v>
      </c>
    </row>
    <row r="116" spans="1:43">
      <c r="A116">
        <v>111</v>
      </c>
      <c r="B116">
        <v>1475</v>
      </c>
      <c r="C116" t="s">
        <v>188</v>
      </c>
      <c r="D116">
        <v>44551</v>
      </c>
      <c r="E116" t="s">
        <v>187</v>
      </c>
      <c r="F116">
        <v>200</v>
      </c>
      <c r="G116">
        <v>7.69230769230769</v>
      </c>
      <c r="H116">
        <v>21</v>
      </c>
      <c r="I116">
        <v>4</v>
      </c>
      <c r="J116">
        <v>25</v>
      </c>
      <c r="K116">
        <v>192.307692307692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</v>
      </c>
      <c r="R116">
        <v>7.69230769230769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9.6</v>
      </c>
      <c r="AF116">
        <v>12.5</v>
      </c>
      <c r="AG116">
        <v>12.5</v>
      </c>
      <c r="AH116">
        <v>234.6</v>
      </c>
      <c r="AI116">
        <v>2</v>
      </c>
      <c r="AJ116">
        <v>0.5</v>
      </c>
      <c r="AL116">
        <v>0</v>
      </c>
      <c r="AM116">
        <v>4.842144</v>
      </c>
      <c r="AN116">
        <v>100</v>
      </c>
      <c r="AO116">
        <v>131.257856</v>
      </c>
      <c r="AP116">
        <v>130</v>
      </c>
      <c r="AQ116">
        <v>5000</v>
      </c>
    </row>
    <row r="117" spans="1:43">
      <c r="A117">
        <v>112</v>
      </c>
      <c r="B117">
        <v>1476</v>
      </c>
      <c r="C117" t="s">
        <v>189</v>
      </c>
      <c r="D117">
        <v>44551</v>
      </c>
      <c r="E117" t="s">
        <v>187</v>
      </c>
      <c r="F117">
        <v>200</v>
      </c>
      <c r="G117">
        <v>7.69230769230769</v>
      </c>
      <c r="H117">
        <v>21</v>
      </c>
      <c r="I117">
        <v>4</v>
      </c>
      <c r="J117">
        <v>25</v>
      </c>
      <c r="K117">
        <v>192.307692307692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7.69230769230769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9.6</v>
      </c>
      <c r="AF117">
        <v>12.5</v>
      </c>
      <c r="AG117">
        <v>12.5</v>
      </c>
      <c r="AH117">
        <v>234.6</v>
      </c>
      <c r="AI117">
        <v>2</v>
      </c>
      <c r="AJ117">
        <v>0.5</v>
      </c>
      <c r="AL117">
        <v>0</v>
      </c>
      <c r="AM117">
        <v>4.842144</v>
      </c>
      <c r="AN117">
        <v>100</v>
      </c>
      <c r="AO117">
        <v>131.257856</v>
      </c>
      <c r="AP117">
        <v>130</v>
      </c>
      <c r="AQ117">
        <v>5000</v>
      </c>
    </row>
    <row r="118" spans="1:43">
      <c r="A118">
        <v>113</v>
      </c>
      <c r="B118">
        <v>1491</v>
      </c>
      <c r="C118" t="s">
        <v>190</v>
      </c>
      <c r="D118">
        <v>44555</v>
      </c>
      <c r="E118" t="s">
        <v>187</v>
      </c>
      <c r="F118">
        <v>200</v>
      </c>
      <c r="G118">
        <v>7.69230769230769</v>
      </c>
      <c r="H118">
        <v>20</v>
      </c>
      <c r="I118">
        <v>4</v>
      </c>
      <c r="J118">
        <v>24</v>
      </c>
      <c r="K118">
        <v>184.615384615385</v>
      </c>
      <c r="L118">
        <v>0</v>
      </c>
      <c r="M118">
        <v>0</v>
      </c>
      <c r="N118">
        <v>1</v>
      </c>
      <c r="O118">
        <v>0</v>
      </c>
      <c r="P118">
        <v>0</v>
      </c>
      <c r="Q118">
        <v>1</v>
      </c>
      <c r="R118">
        <v>7.69230769230769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9.2</v>
      </c>
      <c r="AF118">
        <v>12</v>
      </c>
      <c r="AG118">
        <v>12</v>
      </c>
      <c r="AH118">
        <v>225.507692307692</v>
      </c>
      <c r="AI118">
        <v>2</v>
      </c>
      <c r="AJ118">
        <v>0.5</v>
      </c>
      <c r="AL118">
        <v>0</v>
      </c>
      <c r="AM118">
        <v>4.65447876923077</v>
      </c>
      <c r="AN118">
        <v>100</v>
      </c>
      <c r="AO118">
        <v>122.353213538461</v>
      </c>
      <c r="AP118">
        <v>120</v>
      </c>
      <c r="AQ118">
        <v>9400</v>
      </c>
    </row>
    <row r="119" spans="1:43">
      <c r="A119">
        <v>114</v>
      </c>
      <c r="B119">
        <v>1830</v>
      </c>
      <c r="C119" t="s">
        <v>191</v>
      </c>
      <c r="D119">
        <v>44607</v>
      </c>
      <c r="E119" t="s">
        <v>187</v>
      </c>
      <c r="F119">
        <v>200</v>
      </c>
      <c r="G119">
        <v>7.69230769230769</v>
      </c>
      <c r="H119">
        <v>21</v>
      </c>
      <c r="I119">
        <v>4</v>
      </c>
      <c r="J119">
        <v>25</v>
      </c>
      <c r="K119">
        <v>192.307692307692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1</v>
      </c>
      <c r="R119">
        <v>7.69230769230769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9.6</v>
      </c>
      <c r="AF119">
        <v>12.5</v>
      </c>
      <c r="AG119">
        <v>12.5</v>
      </c>
      <c r="AH119">
        <v>234.6</v>
      </c>
      <c r="AI119">
        <v>2</v>
      </c>
      <c r="AJ119">
        <v>0.5</v>
      </c>
      <c r="AL119">
        <v>0</v>
      </c>
      <c r="AM119">
        <v>4.842144</v>
      </c>
      <c r="AN119">
        <v>100</v>
      </c>
      <c r="AO119">
        <v>131.257856</v>
      </c>
      <c r="AP119">
        <v>130</v>
      </c>
      <c r="AQ119">
        <v>5000</v>
      </c>
    </row>
    <row r="120" spans="1:43">
      <c r="A120">
        <v>115</v>
      </c>
      <c r="B120">
        <v>1468</v>
      </c>
      <c r="C120" t="s">
        <v>192</v>
      </c>
      <c r="D120">
        <v>44551</v>
      </c>
      <c r="E120" t="s">
        <v>187</v>
      </c>
      <c r="F120">
        <v>200</v>
      </c>
      <c r="G120">
        <v>7.69230769230769</v>
      </c>
      <c r="H120">
        <v>18</v>
      </c>
      <c r="I120">
        <v>4</v>
      </c>
      <c r="J120">
        <v>22</v>
      </c>
      <c r="K120">
        <v>169.230769230769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1</v>
      </c>
      <c r="R120">
        <v>7.69230769230769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8.4</v>
      </c>
      <c r="AF120">
        <v>11</v>
      </c>
      <c r="AG120">
        <v>11</v>
      </c>
      <c r="AH120">
        <v>207.323076923077</v>
      </c>
      <c r="AI120">
        <v>2</v>
      </c>
      <c r="AJ120">
        <v>0.5</v>
      </c>
      <c r="AL120">
        <v>0</v>
      </c>
      <c r="AM120">
        <v>4.27914830769231</v>
      </c>
      <c r="AN120">
        <v>50</v>
      </c>
      <c r="AO120">
        <v>154.543928615385</v>
      </c>
      <c r="AP120">
        <v>150</v>
      </c>
      <c r="AQ120">
        <v>18200</v>
      </c>
    </row>
    <row r="121" spans="1:43">
      <c r="A121">
        <v>116</v>
      </c>
      <c r="B121">
        <v>1631</v>
      </c>
      <c r="C121" t="s">
        <v>193</v>
      </c>
      <c r="D121">
        <v>44579</v>
      </c>
      <c r="E121" t="s">
        <v>187</v>
      </c>
      <c r="F121">
        <v>200</v>
      </c>
      <c r="G121">
        <v>7.69230769230769</v>
      </c>
      <c r="H121">
        <v>17</v>
      </c>
      <c r="I121">
        <v>4</v>
      </c>
      <c r="J121">
        <v>21</v>
      </c>
      <c r="K121">
        <v>161.538461538461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1</v>
      </c>
      <c r="R121">
        <v>7.69230769230769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8</v>
      </c>
      <c r="AF121">
        <v>10.5</v>
      </c>
      <c r="AG121">
        <v>10.5</v>
      </c>
      <c r="AH121">
        <v>198.230769230769</v>
      </c>
      <c r="AI121">
        <v>2</v>
      </c>
      <c r="AJ121">
        <v>0.5</v>
      </c>
      <c r="AL121">
        <v>0</v>
      </c>
      <c r="AM121">
        <v>4.09148307692308</v>
      </c>
      <c r="AN121">
        <v>50</v>
      </c>
      <c r="AO121">
        <v>145.639286153846</v>
      </c>
      <c r="AP121">
        <v>140</v>
      </c>
      <c r="AQ121">
        <v>22600</v>
      </c>
    </row>
    <row r="122" spans="1:43">
      <c r="A122">
        <v>117</v>
      </c>
      <c r="B122">
        <v>282</v>
      </c>
      <c r="C122" t="s">
        <v>194</v>
      </c>
      <c r="D122">
        <v>44109</v>
      </c>
      <c r="E122" t="s">
        <v>195</v>
      </c>
      <c r="F122">
        <v>200</v>
      </c>
      <c r="G122">
        <v>7.69230769230769</v>
      </c>
      <c r="H122">
        <v>21</v>
      </c>
      <c r="I122">
        <v>4</v>
      </c>
      <c r="J122">
        <v>25</v>
      </c>
      <c r="K122">
        <v>192.307692307692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7.69230769230769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9.6</v>
      </c>
      <c r="AF122">
        <v>12.5</v>
      </c>
      <c r="AG122">
        <v>12.5</v>
      </c>
      <c r="AH122">
        <v>234.6</v>
      </c>
      <c r="AI122">
        <v>3</v>
      </c>
      <c r="AJ122">
        <v>0.5</v>
      </c>
      <c r="AL122">
        <v>0</v>
      </c>
      <c r="AM122">
        <v>4.842144</v>
      </c>
      <c r="AN122">
        <v>100</v>
      </c>
      <c r="AO122">
        <v>132.257856</v>
      </c>
      <c r="AP122">
        <v>130</v>
      </c>
      <c r="AQ122">
        <v>9000</v>
      </c>
    </row>
    <row r="123" spans="1:43">
      <c r="A123">
        <v>118</v>
      </c>
      <c r="B123">
        <v>748</v>
      </c>
      <c r="C123" t="s">
        <v>196</v>
      </c>
      <c r="D123">
        <v>44272</v>
      </c>
      <c r="E123" t="s">
        <v>195</v>
      </c>
      <c r="F123">
        <v>200</v>
      </c>
      <c r="G123">
        <v>7.69230769230769</v>
      </c>
      <c r="H123">
        <v>18</v>
      </c>
      <c r="I123">
        <v>4</v>
      </c>
      <c r="J123">
        <v>22</v>
      </c>
      <c r="K123">
        <v>169.230769230769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1</v>
      </c>
      <c r="R123">
        <v>7.69230769230769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8.4</v>
      </c>
      <c r="AF123">
        <v>11</v>
      </c>
      <c r="AG123">
        <v>11</v>
      </c>
      <c r="AH123">
        <v>207.323076923077</v>
      </c>
      <c r="AI123">
        <v>3</v>
      </c>
      <c r="AJ123">
        <v>0.5</v>
      </c>
      <c r="AL123">
        <v>0</v>
      </c>
      <c r="AM123">
        <v>4.27914830769231</v>
      </c>
      <c r="AN123">
        <v>50</v>
      </c>
      <c r="AO123">
        <v>155.543928615385</v>
      </c>
      <c r="AP123">
        <v>150</v>
      </c>
      <c r="AQ123">
        <v>22200</v>
      </c>
    </row>
    <row r="124" spans="1:43">
      <c r="A124">
        <v>119</v>
      </c>
      <c r="B124">
        <v>887</v>
      </c>
      <c r="C124" t="s">
        <v>197</v>
      </c>
      <c r="D124">
        <v>44314</v>
      </c>
      <c r="E124" t="s">
        <v>195</v>
      </c>
      <c r="F124">
        <v>200</v>
      </c>
      <c r="G124">
        <v>7.69230769230769</v>
      </c>
      <c r="H124">
        <v>21</v>
      </c>
      <c r="I124">
        <v>4</v>
      </c>
      <c r="J124">
        <v>25</v>
      </c>
      <c r="K124">
        <v>192.307692307692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1</v>
      </c>
      <c r="R124">
        <v>7.69230769230769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9.6</v>
      </c>
      <c r="AF124">
        <v>12.5</v>
      </c>
      <c r="AG124">
        <v>12.5</v>
      </c>
      <c r="AH124">
        <v>234.6</v>
      </c>
      <c r="AI124">
        <v>3</v>
      </c>
      <c r="AJ124">
        <v>0.5</v>
      </c>
      <c r="AL124">
        <v>0</v>
      </c>
      <c r="AM124">
        <v>4.842144</v>
      </c>
      <c r="AN124">
        <v>100</v>
      </c>
      <c r="AO124">
        <v>132.257856</v>
      </c>
      <c r="AP124">
        <v>130</v>
      </c>
      <c r="AQ124">
        <v>9000</v>
      </c>
    </row>
    <row r="125" spans="1:43">
      <c r="A125">
        <v>120</v>
      </c>
      <c r="B125">
        <v>918</v>
      </c>
      <c r="C125" t="s">
        <v>198</v>
      </c>
      <c r="D125">
        <v>44326</v>
      </c>
      <c r="E125" t="s">
        <v>195</v>
      </c>
      <c r="F125">
        <v>200</v>
      </c>
      <c r="G125">
        <v>7.69230769230769</v>
      </c>
      <c r="H125">
        <v>21</v>
      </c>
      <c r="I125">
        <v>4</v>
      </c>
      <c r="J125">
        <v>25</v>
      </c>
      <c r="K125">
        <v>192.307692307692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1</v>
      </c>
      <c r="R125">
        <v>7.69230769230769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9.6</v>
      </c>
      <c r="AF125">
        <v>12.5</v>
      </c>
      <c r="AG125">
        <v>12.5</v>
      </c>
      <c r="AH125">
        <v>234.6</v>
      </c>
      <c r="AI125">
        <v>3</v>
      </c>
      <c r="AJ125">
        <v>0.5</v>
      </c>
      <c r="AL125">
        <v>0</v>
      </c>
      <c r="AM125">
        <v>4.842144</v>
      </c>
      <c r="AN125">
        <v>100</v>
      </c>
      <c r="AO125">
        <v>132.257856</v>
      </c>
      <c r="AP125">
        <v>130</v>
      </c>
      <c r="AQ125">
        <v>9000</v>
      </c>
    </row>
    <row r="126" spans="1:43">
      <c r="A126">
        <v>121</v>
      </c>
      <c r="B126">
        <v>1083</v>
      </c>
      <c r="C126" t="s">
        <v>199</v>
      </c>
      <c r="D126">
        <v>44417</v>
      </c>
      <c r="E126" t="s">
        <v>195</v>
      </c>
      <c r="F126">
        <v>200</v>
      </c>
      <c r="G126">
        <v>7.69230769230769</v>
      </c>
      <c r="H126">
        <v>20.5</v>
      </c>
      <c r="I126">
        <v>4</v>
      </c>
      <c r="J126">
        <v>24.5</v>
      </c>
      <c r="K126">
        <v>188.461538461538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1.5</v>
      </c>
      <c r="R126">
        <v>11.5384615384615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9.4</v>
      </c>
      <c r="AF126">
        <v>12.2</v>
      </c>
      <c r="AG126">
        <v>12.2</v>
      </c>
      <c r="AH126">
        <v>233.8</v>
      </c>
      <c r="AI126">
        <v>3</v>
      </c>
      <c r="AJ126">
        <v>0.5</v>
      </c>
      <c r="AL126">
        <v>0</v>
      </c>
      <c r="AM126">
        <v>4.825632</v>
      </c>
      <c r="AN126">
        <v>100</v>
      </c>
      <c r="AO126">
        <v>131.474368</v>
      </c>
      <c r="AP126">
        <v>130</v>
      </c>
      <c r="AQ126">
        <v>5900</v>
      </c>
    </row>
    <row r="127" spans="1:43">
      <c r="A127">
        <v>122</v>
      </c>
      <c r="B127">
        <v>1209</v>
      </c>
      <c r="C127" t="s">
        <v>200</v>
      </c>
      <c r="D127">
        <v>44454</v>
      </c>
      <c r="E127" t="s">
        <v>195</v>
      </c>
      <c r="F127">
        <v>200</v>
      </c>
      <c r="G127">
        <v>7.69230769230769</v>
      </c>
      <c r="H127">
        <v>21</v>
      </c>
      <c r="I127">
        <v>4</v>
      </c>
      <c r="J127">
        <v>25</v>
      </c>
      <c r="K127">
        <v>192.307692307692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7.69230769230769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9.6</v>
      </c>
      <c r="AF127">
        <v>12.5</v>
      </c>
      <c r="AG127">
        <v>12.5</v>
      </c>
      <c r="AH127">
        <v>234.6</v>
      </c>
      <c r="AI127">
        <v>2</v>
      </c>
      <c r="AJ127">
        <v>0.5</v>
      </c>
      <c r="AL127">
        <v>0</v>
      </c>
      <c r="AM127">
        <v>4.842144</v>
      </c>
      <c r="AN127">
        <v>100</v>
      </c>
      <c r="AO127">
        <v>131.257856</v>
      </c>
      <c r="AP127">
        <v>130</v>
      </c>
      <c r="AQ127">
        <v>5000</v>
      </c>
    </row>
    <row r="128" spans="1:43">
      <c r="A128">
        <v>123</v>
      </c>
      <c r="B128">
        <v>1228</v>
      </c>
      <c r="C128" t="s">
        <v>201</v>
      </c>
      <c r="D128">
        <v>44482</v>
      </c>
      <c r="E128" t="s">
        <v>195</v>
      </c>
      <c r="F128">
        <v>200</v>
      </c>
      <c r="G128">
        <v>7.69230769230769</v>
      </c>
      <c r="H128">
        <v>20</v>
      </c>
      <c r="I128">
        <v>4</v>
      </c>
      <c r="J128">
        <v>24</v>
      </c>
      <c r="K128">
        <v>184.615384615385</v>
      </c>
      <c r="L128">
        <v>0</v>
      </c>
      <c r="M128">
        <v>0</v>
      </c>
      <c r="N128">
        <v>1</v>
      </c>
      <c r="O128">
        <v>0</v>
      </c>
      <c r="P128">
        <v>0</v>
      </c>
      <c r="Q128">
        <v>1</v>
      </c>
      <c r="R128">
        <v>7.69230769230769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9.2</v>
      </c>
      <c r="AF128">
        <v>12</v>
      </c>
      <c r="AG128">
        <v>12</v>
      </c>
      <c r="AH128">
        <v>225.507692307692</v>
      </c>
      <c r="AI128">
        <v>2</v>
      </c>
      <c r="AJ128">
        <v>0.5</v>
      </c>
      <c r="AL128">
        <v>0</v>
      </c>
      <c r="AM128">
        <v>4.65447876923077</v>
      </c>
      <c r="AN128">
        <v>100</v>
      </c>
      <c r="AO128">
        <v>122.353213538461</v>
      </c>
      <c r="AP128">
        <v>120</v>
      </c>
      <c r="AQ128">
        <v>9400</v>
      </c>
    </row>
    <row r="129" spans="1:43">
      <c r="A129">
        <v>124</v>
      </c>
      <c r="B129">
        <v>1315</v>
      </c>
      <c r="C129" t="s">
        <v>202</v>
      </c>
      <c r="D129">
        <v>44497</v>
      </c>
      <c r="E129" t="s">
        <v>195</v>
      </c>
      <c r="F129">
        <v>200</v>
      </c>
      <c r="G129">
        <v>7.69230769230769</v>
      </c>
      <c r="H129">
        <v>21</v>
      </c>
      <c r="I129">
        <v>4</v>
      </c>
      <c r="J129">
        <v>25</v>
      </c>
      <c r="K129">
        <v>192.307692307692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</v>
      </c>
      <c r="R129">
        <v>7.69230769230769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9.6</v>
      </c>
      <c r="AF129">
        <v>12.5</v>
      </c>
      <c r="AG129">
        <v>12.5</v>
      </c>
      <c r="AH129">
        <v>234.6</v>
      </c>
      <c r="AI129">
        <v>2</v>
      </c>
      <c r="AJ129">
        <v>0.5</v>
      </c>
      <c r="AL129">
        <v>0</v>
      </c>
      <c r="AM129">
        <v>4.842144</v>
      </c>
      <c r="AN129">
        <v>100</v>
      </c>
      <c r="AO129">
        <v>131.257856</v>
      </c>
      <c r="AP129">
        <v>130</v>
      </c>
      <c r="AQ129">
        <v>5000</v>
      </c>
    </row>
    <row r="130" spans="1:43">
      <c r="A130">
        <v>125</v>
      </c>
      <c r="B130">
        <v>1437</v>
      </c>
      <c r="C130" t="s">
        <v>203</v>
      </c>
      <c r="D130">
        <v>44551</v>
      </c>
      <c r="E130" t="s">
        <v>204</v>
      </c>
      <c r="F130">
        <v>200</v>
      </c>
      <c r="G130">
        <v>7.69230769230769</v>
      </c>
      <c r="H130">
        <v>21</v>
      </c>
      <c r="I130">
        <v>4</v>
      </c>
      <c r="J130">
        <v>25</v>
      </c>
      <c r="K130">
        <v>192.307692307692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1</v>
      </c>
      <c r="R130">
        <v>7.69230769230769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9.6</v>
      </c>
      <c r="AF130">
        <v>12.5</v>
      </c>
      <c r="AG130">
        <v>12.5</v>
      </c>
      <c r="AH130">
        <v>234.6</v>
      </c>
      <c r="AI130">
        <v>2</v>
      </c>
      <c r="AJ130">
        <v>0.5</v>
      </c>
      <c r="AL130">
        <v>0</v>
      </c>
      <c r="AM130">
        <v>4.842144</v>
      </c>
      <c r="AN130">
        <v>100</v>
      </c>
      <c r="AO130">
        <v>131.257856</v>
      </c>
      <c r="AP130">
        <v>130</v>
      </c>
      <c r="AQ130">
        <v>5000</v>
      </c>
    </row>
    <row r="131" spans="1:43">
      <c r="A131">
        <v>126</v>
      </c>
      <c r="B131">
        <v>1446</v>
      </c>
      <c r="C131" t="s">
        <v>205</v>
      </c>
      <c r="D131">
        <v>44551</v>
      </c>
      <c r="E131" t="s">
        <v>204</v>
      </c>
      <c r="F131">
        <v>200</v>
      </c>
      <c r="G131">
        <v>7.69230769230769</v>
      </c>
      <c r="H131">
        <v>21</v>
      </c>
      <c r="I131">
        <v>4</v>
      </c>
      <c r="J131">
        <v>25</v>
      </c>
      <c r="K131">
        <v>192.307692307692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</v>
      </c>
      <c r="R131">
        <v>7.69230769230769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9.6</v>
      </c>
      <c r="AF131">
        <v>12.5</v>
      </c>
      <c r="AG131">
        <v>12.5</v>
      </c>
      <c r="AH131">
        <v>234.6</v>
      </c>
      <c r="AI131">
        <v>2</v>
      </c>
      <c r="AJ131">
        <v>0.5</v>
      </c>
      <c r="AL131">
        <v>0</v>
      </c>
      <c r="AM131">
        <v>4.842144</v>
      </c>
      <c r="AN131">
        <v>100</v>
      </c>
      <c r="AO131">
        <v>131.257856</v>
      </c>
      <c r="AP131">
        <v>130</v>
      </c>
      <c r="AQ131">
        <v>5000</v>
      </c>
    </row>
    <row r="132" spans="1:43">
      <c r="A132">
        <v>127</v>
      </c>
      <c r="B132">
        <v>1432</v>
      </c>
      <c r="C132" t="s">
        <v>206</v>
      </c>
      <c r="D132">
        <v>44551</v>
      </c>
      <c r="E132" t="s">
        <v>204</v>
      </c>
      <c r="F132">
        <v>200</v>
      </c>
      <c r="G132">
        <v>7.69230769230769</v>
      </c>
      <c r="H132">
        <v>12</v>
      </c>
      <c r="I132">
        <v>4</v>
      </c>
      <c r="J132">
        <v>16</v>
      </c>
      <c r="K132">
        <v>123.076923076923</v>
      </c>
      <c r="L132">
        <v>0</v>
      </c>
      <c r="M132">
        <v>0</v>
      </c>
      <c r="N132">
        <v>1</v>
      </c>
      <c r="O132">
        <v>0</v>
      </c>
      <c r="P132">
        <v>0</v>
      </c>
      <c r="Q132">
        <v>4</v>
      </c>
      <c r="R132">
        <v>30.7692307692308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6.1</v>
      </c>
      <c r="AF132">
        <v>8</v>
      </c>
      <c r="AG132">
        <v>8</v>
      </c>
      <c r="AH132">
        <v>175.946153846154</v>
      </c>
      <c r="AI132">
        <v>2</v>
      </c>
      <c r="AJ132">
        <v>0.5</v>
      </c>
      <c r="AL132">
        <v>0</v>
      </c>
      <c r="AM132">
        <v>3.63152861538461</v>
      </c>
      <c r="AN132">
        <v>50</v>
      </c>
      <c r="AO132">
        <v>123.814625230769</v>
      </c>
      <c r="AP132">
        <v>120</v>
      </c>
      <c r="AQ132">
        <v>15300</v>
      </c>
    </row>
    <row r="133" spans="1:43">
      <c r="A133">
        <v>128</v>
      </c>
      <c r="B133">
        <v>1737</v>
      </c>
      <c r="C133" t="s">
        <v>207</v>
      </c>
      <c r="D133">
        <v>44589</v>
      </c>
      <c r="E133" t="s">
        <v>195</v>
      </c>
      <c r="F133">
        <v>200</v>
      </c>
      <c r="G133">
        <v>7.69230769230769</v>
      </c>
      <c r="H133">
        <v>21</v>
      </c>
      <c r="I133">
        <v>4</v>
      </c>
      <c r="J133">
        <v>25</v>
      </c>
      <c r="K133">
        <v>192.307692307692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</v>
      </c>
      <c r="R133">
        <v>7.69230769230769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9.6</v>
      </c>
      <c r="AF133">
        <v>12.5</v>
      </c>
      <c r="AG133">
        <v>12.5</v>
      </c>
      <c r="AH133">
        <v>234.6</v>
      </c>
      <c r="AI133">
        <v>2</v>
      </c>
      <c r="AJ133">
        <v>0.5</v>
      </c>
      <c r="AL133">
        <v>0</v>
      </c>
      <c r="AM133">
        <v>4.842144</v>
      </c>
      <c r="AN133">
        <v>100</v>
      </c>
      <c r="AO133">
        <v>131.257856</v>
      </c>
      <c r="AP133">
        <v>130</v>
      </c>
      <c r="AQ133">
        <v>5000</v>
      </c>
    </row>
    <row r="134" spans="1:43">
      <c r="A134">
        <v>129</v>
      </c>
      <c r="B134">
        <v>1496</v>
      </c>
      <c r="C134" t="s">
        <v>208</v>
      </c>
      <c r="D134">
        <v>44564</v>
      </c>
      <c r="E134" t="s">
        <v>195</v>
      </c>
      <c r="F134">
        <v>200</v>
      </c>
      <c r="G134">
        <v>7.69230769230769</v>
      </c>
      <c r="H134">
        <v>18</v>
      </c>
      <c r="I134">
        <v>4</v>
      </c>
      <c r="J134">
        <v>22</v>
      </c>
      <c r="K134">
        <v>169.230769230769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</v>
      </c>
      <c r="R134">
        <v>7.69230769230769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8.4</v>
      </c>
      <c r="AF134">
        <v>11</v>
      </c>
      <c r="AG134">
        <v>11</v>
      </c>
      <c r="AH134">
        <v>207.323076923077</v>
      </c>
      <c r="AI134">
        <v>2</v>
      </c>
      <c r="AJ134">
        <v>0.5</v>
      </c>
      <c r="AL134">
        <v>0</v>
      </c>
      <c r="AM134">
        <v>4.27914830769231</v>
      </c>
      <c r="AN134">
        <v>50</v>
      </c>
      <c r="AO134">
        <v>154.543928615385</v>
      </c>
      <c r="AP134">
        <v>150</v>
      </c>
      <c r="AQ134">
        <v>18200</v>
      </c>
    </row>
    <row r="135" spans="1:43">
      <c r="A135">
        <v>130</v>
      </c>
      <c r="B135">
        <v>1566</v>
      </c>
      <c r="C135" t="s">
        <v>209</v>
      </c>
      <c r="D135">
        <v>44567</v>
      </c>
      <c r="E135" t="s">
        <v>195</v>
      </c>
      <c r="F135">
        <v>200</v>
      </c>
      <c r="G135">
        <v>7.69230769230769</v>
      </c>
      <c r="H135">
        <v>21</v>
      </c>
      <c r="I135">
        <v>4</v>
      </c>
      <c r="J135">
        <v>25</v>
      </c>
      <c r="K135">
        <v>192.307692307692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1</v>
      </c>
      <c r="R135">
        <v>7.69230769230769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9.6</v>
      </c>
      <c r="AF135">
        <v>12.5</v>
      </c>
      <c r="AG135">
        <v>12.5</v>
      </c>
      <c r="AH135">
        <v>234.6</v>
      </c>
      <c r="AI135">
        <v>2</v>
      </c>
      <c r="AJ135">
        <v>0.5</v>
      </c>
      <c r="AL135">
        <v>0</v>
      </c>
      <c r="AM135">
        <v>4.842144</v>
      </c>
      <c r="AN135">
        <v>100</v>
      </c>
      <c r="AO135">
        <v>131.257856</v>
      </c>
      <c r="AP135">
        <v>130</v>
      </c>
      <c r="AQ135">
        <v>5000</v>
      </c>
    </row>
    <row r="136" spans="1:43">
      <c r="A136">
        <v>131</v>
      </c>
      <c r="B136">
        <v>1753</v>
      </c>
      <c r="C136" t="s">
        <v>210</v>
      </c>
      <c r="D136">
        <v>44593</v>
      </c>
      <c r="E136" t="s">
        <v>195</v>
      </c>
      <c r="F136">
        <v>200</v>
      </c>
      <c r="G136">
        <v>7.69230769230769</v>
      </c>
      <c r="H136">
        <v>21</v>
      </c>
      <c r="I136">
        <v>4</v>
      </c>
      <c r="J136">
        <v>25</v>
      </c>
      <c r="K136">
        <v>192.307692307692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1</v>
      </c>
      <c r="R136">
        <v>7.69230769230769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9.6</v>
      </c>
      <c r="AF136">
        <v>12.5</v>
      </c>
      <c r="AG136">
        <v>12.5</v>
      </c>
      <c r="AH136">
        <v>234.6</v>
      </c>
      <c r="AI136">
        <v>2</v>
      </c>
      <c r="AJ136">
        <v>0.5</v>
      </c>
      <c r="AL136">
        <v>0</v>
      </c>
      <c r="AM136">
        <v>4.842144</v>
      </c>
      <c r="AN136">
        <v>100</v>
      </c>
      <c r="AO136">
        <v>131.257856</v>
      </c>
      <c r="AP136">
        <v>130</v>
      </c>
      <c r="AQ136">
        <v>5000</v>
      </c>
    </row>
    <row r="137" spans="1:43">
      <c r="A137">
        <v>132</v>
      </c>
      <c r="B137">
        <v>279</v>
      </c>
      <c r="C137" t="s">
        <v>211</v>
      </c>
      <c r="D137">
        <v>44109</v>
      </c>
      <c r="E137" t="s">
        <v>195</v>
      </c>
      <c r="F137">
        <v>200</v>
      </c>
      <c r="G137">
        <v>7.69230769230769</v>
      </c>
      <c r="H137">
        <v>18</v>
      </c>
      <c r="I137">
        <v>4</v>
      </c>
      <c r="J137">
        <v>22</v>
      </c>
      <c r="K137">
        <v>169.230769230769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</v>
      </c>
      <c r="R137">
        <v>7.69230769230769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8.4</v>
      </c>
      <c r="AF137">
        <v>11</v>
      </c>
      <c r="AG137">
        <v>11</v>
      </c>
      <c r="AH137">
        <v>207.323076923077</v>
      </c>
      <c r="AI137">
        <v>3</v>
      </c>
      <c r="AJ137">
        <v>0.5</v>
      </c>
      <c r="AL137">
        <v>0</v>
      </c>
      <c r="AM137">
        <v>4.27914830769231</v>
      </c>
      <c r="AN137">
        <v>50</v>
      </c>
      <c r="AO137">
        <v>155.543928615385</v>
      </c>
      <c r="AP137">
        <v>150</v>
      </c>
      <c r="AQ137">
        <v>22200</v>
      </c>
    </row>
    <row r="138" spans="1:43">
      <c r="A138">
        <v>133</v>
      </c>
      <c r="B138">
        <v>1984</v>
      </c>
      <c r="C138" t="s">
        <v>212</v>
      </c>
      <c r="D138">
        <v>44637</v>
      </c>
      <c r="E138" t="s">
        <v>195</v>
      </c>
      <c r="F138">
        <v>200</v>
      </c>
      <c r="G138">
        <v>7.69230769230769</v>
      </c>
      <c r="H138">
        <v>20</v>
      </c>
      <c r="I138">
        <v>4</v>
      </c>
      <c r="J138">
        <v>24</v>
      </c>
      <c r="K138">
        <v>184.615384615385</v>
      </c>
      <c r="L138">
        <v>0</v>
      </c>
      <c r="M138">
        <v>0</v>
      </c>
      <c r="N138">
        <v>1</v>
      </c>
      <c r="O138">
        <v>0</v>
      </c>
      <c r="P138">
        <v>0</v>
      </c>
      <c r="Q138">
        <v>1</v>
      </c>
      <c r="R138">
        <v>7.69230769230769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9.2</v>
      </c>
      <c r="AF138">
        <v>12</v>
      </c>
      <c r="AG138">
        <v>12</v>
      </c>
      <c r="AH138">
        <v>225.507692307692</v>
      </c>
      <c r="AI138">
        <v>2</v>
      </c>
      <c r="AJ138">
        <v>0.5</v>
      </c>
      <c r="AL138">
        <v>0</v>
      </c>
      <c r="AM138">
        <v>4.65447876923077</v>
      </c>
      <c r="AN138">
        <v>100</v>
      </c>
      <c r="AO138">
        <v>122.353213538461</v>
      </c>
      <c r="AP138">
        <v>120</v>
      </c>
      <c r="AQ138">
        <v>9400</v>
      </c>
    </row>
    <row r="139" spans="1:43">
      <c r="A139">
        <v>134</v>
      </c>
      <c r="B139">
        <v>1997</v>
      </c>
      <c r="C139" t="s">
        <v>213</v>
      </c>
      <c r="D139">
        <v>44639</v>
      </c>
      <c r="E139" t="s">
        <v>195</v>
      </c>
      <c r="F139">
        <v>200</v>
      </c>
      <c r="G139">
        <v>7.69230769230769</v>
      </c>
      <c r="H139">
        <v>15</v>
      </c>
      <c r="I139">
        <v>4</v>
      </c>
      <c r="J139">
        <v>19</v>
      </c>
      <c r="K139">
        <v>146.153846153846</v>
      </c>
      <c r="L139">
        <v>0</v>
      </c>
      <c r="M139">
        <v>0</v>
      </c>
      <c r="N139">
        <v>6</v>
      </c>
      <c r="O139">
        <v>0</v>
      </c>
      <c r="P139">
        <v>0</v>
      </c>
      <c r="Q139">
        <v>1</v>
      </c>
      <c r="R139">
        <v>7.69230769230769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7.3</v>
      </c>
      <c r="AF139">
        <v>9.5</v>
      </c>
      <c r="AG139">
        <v>9.5</v>
      </c>
      <c r="AH139">
        <v>180.146153846154</v>
      </c>
      <c r="AI139">
        <v>2</v>
      </c>
      <c r="AJ139">
        <v>0.5</v>
      </c>
      <c r="AL139">
        <v>0</v>
      </c>
      <c r="AM139">
        <v>3.71821661538461</v>
      </c>
      <c r="AN139">
        <v>100</v>
      </c>
      <c r="AO139">
        <v>77.9279372307692</v>
      </c>
      <c r="AP139">
        <v>70</v>
      </c>
      <c r="AQ139">
        <v>31700</v>
      </c>
    </row>
    <row r="140" spans="1:43">
      <c r="A140">
        <v>135</v>
      </c>
      <c r="B140">
        <v>1499</v>
      </c>
      <c r="C140" t="s">
        <v>214</v>
      </c>
      <c r="D140">
        <v>44564</v>
      </c>
      <c r="E140" t="s">
        <v>195</v>
      </c>
      <c r="F140">
        <v>200</v>
      </c>
      <c r="G140">
        <v>7.69230769230769</v>
      </c>
      <c r="H140">
        <v>21</v>
      </c>
      <c r="I140">
        <v>4</v>
      </c>
      <c r="J140">
        <v>25</v>
      </c>
      <c r="K140">
        <v>192.307692307692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1</v>
      </c>
      <c r="R140">
        <v>7.69230769230769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9.6</v>
      </c>
      <c r="AF140">
        <v>12.5</v>
      </c>
      <c r="AG140">
        <v>12.5</v>
      </c>
      <c r="AH140">
        <v>234.6</v>
      </c>
      <c r="AI140">
        <v>2</v>
      </c>
      <c r="AJ140">
        <v>0.5</v>
      </c>
      <c r="AL140">
        <v>0</v>
      </c>
      <c r="AM140">
        <v>4.842144</v>
      </c>
      <c r="AN140">
        <v>100</v>
      </c>
      <c r="AO140">
        <v>131.257856</v>
      </c>
      <c r="AP140">
        <v>130</v>
      </c>
      <c r="AQ140">
        <v>5000</v>
      </c>
    </row>
    <row r="141" spans="1:43">
      <c r="A141">
        <v>136</v>
      </c>
      <c r="B141">
        <v>1989</v>
      </c>
      <c r="C141" t="s">
        <v>215</v>
      </c>
      <c r="D141">
        <v>44638</v>
      </c>
      <c r="E141" t="s">
        <v>195</v>
      </c>
      <c r="F141">
        <v>200</v>
      </c>
      <c r="G141">
        <v>7.69230769230769</v>
      </c>
      <c r="H141">
        <v>18</v>
      </c>
      <c r="I141">
        <v>4</v>
      </c>
      <c r="J141">
        <v>22</v>
      </c>
      <c r="K141">
        <v>169.230769230769</v>
      </c>
      <c r="L141">
        <v>0</v>
      </c>
      <c r="M141">
        <v>0</v>
      </c>
      <c r="N141">
        <v>3</v>
      </c>
      <c r="O141">
        <v>0</v>
      </c>
      <c r="P141">
        <v>0</v>
      </c>
      <c r="Q141">
        <v>1</v>
      </c>
      <c r="R141">
        <v>7.69230769230769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8.4</v>
      </c>
      <c r="AF141">
        <v>11</v>
      </c>
      <c r="AG141">
        <v>11</v>
      </c>
      <c r="AH141">
        <v>207.323076923077</v>
      </c>
      <c r="AI141">
        <v>2</v>
      </c>
      <c r="AJ141">
        <v>0.5</v>
      </c>
      <c r="AL141">
        <v>0</v>
      </c>
      <c r="AM141">
        <v>4.27914830769231</v>
      </c>
      <c r="AN141">
        <v>100</v>
      </c>
      <c r="AO141">
        <v>104.543928615385</v>
      </c>
      <c r="AP141">
        <v>100</v>
      </c>
      <c r="AQ141">
        <v>18200</v>
      </c>
    </row>
    <row r="142" spans="1:43">
      <c r="A142">
        <v>137</v>
      </c>
      <c r="B142">
        <v>1551</v>
      </c>
      <c r="C142" t="s">
        <v>216</v>
      </c>
      <c r="D142">
        <v>44564</v>
      </c>
      <c r="E142" t="s">
        <v>195</v>
      </c>
      <c r="F142">
        <v>200</v>
      </c>
      <c r="G142">
        <v>7.69230769230769</v>
      </c>
      <c r="H142">
        <v>19</v>
      </c>
      <c r="I142">
        <v>4</v>
      </c>
      <c r="J142">
        <v>23</v>
      </c>
      <c r="K142">
        <v>176.923076923077</v>
      </c>
      <c r="L142">
        <v>0</v>
      </c>
      <c r="M142">
        <v>0</v>
      </c>
      <c r="N142">
        <v>2</v>
      </c>
      <c r="O142">
        <v>0</v>
      </c>
      <c r="P142">
        <v>0</v>
      </c>
      <c r="Q142">
        <v>1</v>
      </c>
      <c r="R142">
        <v>7.69230769230769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8.8</v>
      </c>
      <c r="AF142">
        <v>11.5</v>
      </c>
      <c r="AG142">
        <v>11.5</v>
      </c>
      <c r="AH142">
        <v>216.415384615385</v>
      </c>
      <c r="AI142">
        <v>2</v>
      </c>
      <c r="AJ142">
        <v>0.5</v>
      </c>
      <c r="AL142">
        <v>0</v>
      </c>
      <c r="AM142">
        <v>4.46681353846154</v>
      </c>
      <c r="AN142">
        <v>100</v>
      </c>
      <c r="AO142">
        <v>113.448571076923</v>
      </c>
      <c r="AP142">
        <v>110</v>
      </c>
      <c r="AQ142">
        <v>13800</v>
      </c>
    </row>
    <row r="143" spans="1:43">
      <c r="A143">
        <v>138</v>
      </c>
      <c r="B143">
        <v>2290</v>
      </c>
      <c r="C143" t="s">
        <v>217</v>
      </c>
      <c r="D143">
        <v>45206</v>
      </c>
      <c r="E143" t="s">
        <v>195</v>
      </c>
      <c r="F143">
        <v>198</v>
      </c>
      <c r="G143">
        <v>7.61538461538461</v>
      </c>
      <c r="H143">
        <v>16</v>
      </c>
      <c r="I143">
        <v>4</v>
      </c>
      <c r="J143">
        <v>20</v>
      </c>
      <c r="K143">
        <v>152.307692307692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1</v>
      </c>
      <c r="R143">
        <v>7.61538461538461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7.6</v>
      </c>
      <c r="AF143">
        <v>10</v>
      </c>
      <c r="AG143">
        <v>10</v>
      </c>
      <c r="AH143">
        <v>187.523076923077</v>
      </c>
      <c r="AL143">
        <v>0</v>
      </c>
      <c r="AM143">
        <v>3.87047630769231</v>
      </c>
      <c r="AN143">
        <v>50</v>
      </c>
      <c r="AO143">
        <v>133.652600615385</v>
      </c>
      <c r="AP143">
        <v>130</v>
      </c>
      <c r="AQ143">
        <v>14600</v>
      </c>
    </row>
    <row r="144" spans="1:43">
      <c r="A144">
        <v>139</v>
      </c>
      <c r="B144">
        <v>2259</v>
      </c>
      <c r="C144" t="s">
        <v>218</v>
      </c>
      <c r="D144">
        <v>44763</v>
      </c>
      <c r="E144" t="s">
        <v>195</v>
      </c>
      <c r="F144">
        <v>200</v>
      </c>
      <c r="G144">
        <v>7.69230769230769</v>
      </c>
      <c r="H144">
        <v>21</v>
      </c>
      <c r="I144">
        <v>4</v>
      </c>
      <c r="J144">
        <v>25</v>
      </c>
      <c r="K144">
        <v>192.307692307692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1</v>
      </c>
      <c r="R144">
        <v>7.69230769230769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9.6</v>
      </c>
      <c r="AF144">
        <v>12.5</v>
      </c>
      <c r="AG144">
        <v>12.5</v>
      </c>
      <c r="AH144">
        <v>234.6</v>
      </c>
      <c r="AI144">
        <v>2</v>
      </c>
      <c r="AJ144">
        <v>0.5</v>
      </c>
      <c r="AL144">
        <v>0</v>
      </c>
      <c r="AM144">
        <v>4.842144</v>
      </c>
      <c r="AN144">
        <v>100</v>
      </c>
      <c r="AO144">
        <v>131.257856</v>
      </c>
      <c r="AP144">
        <v>130</v>
      </c>
      <c r="AQ144">
        <v>5000</v>
      </c>
    </row>
    <row r="145" spans="1:43">
      <c r="A145">
        <v>140</v>
      </c>
      <c r="B145">
        <v>1484</v>
      </c>
      <c r="C145" t="s">
        <v>219</v>
      </c>
      <c r="D145">
        <v>44555</v>
      </c>
      <c r="E145" t="s">
        <v>220</v>
      </c>
      <c r="F145">
        <v>200</v>
      </c>
      <c r="G145">
        <v>7.69230769230769</v>
      </c>
      <c r="H145">
        <v>13</v>
      </c>
      <c r="I145">
        <v>1</v>
      </c>
      <c r="J145">
        <v>14</v>
      </c>
      <c r="K145">
        <v>107.692307692308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5.3</v>
      </c>
      <c r="AF145">
        <v>7</v>
      </c>
      <c r="AG145">
        <v>7</v>
      </c>
      <c r="AH145">
        <v>126.992307692308</v>
      </c>
      <c r="AI145">
        <v>2</v>
      </c>
      <c r="AJ145">
        <v>0.5</v>
      </c>
      <c r="AL145">
        <v>0</v>
      </c>
      <c r="AM145">
        <v>2.62112123076923</v>
      </c>
      <c r="AN145">
        <v>0</v>
      </c>
      <c r="AO145">
        <v>125.871186461538</v>
      </c>
      <c r="AP145">
        <v>120</v>
      </c>
      <c r="AQ145">
        <v>23500</v>
      </c>
    </row>
    <row r="146" spans="1:43">
      <c r="A146">
        <v>141</v>
      </c>
      <c r="B146">
        <v>1466</v>
      </c>
      <c r="C146" t="s">
        <v>221</v>
      </c>
      <c r="D146">
        <v>44551</v>
      </c>
      <c r="E146" t="s">
        <v>220</v>
      </c>
      <c r="F146">
        <v>200</v>
      </c>
      <c r="G146">
        <v>7.69230769230769</v>
      </c>
      <c r="H146">
        <v>12.5</v>
      </c>
      <c r="I146">
        <v>1</v>
      </c>
      <c r="J146">
        <v>13.5</v>
      </c>
      <c r="K146">
        <v>103.846153846154</v>
      </c>
      <c r="L146">
        <v>0</v>
      </c>
      <c r="M146">
        <v>0</v>
      </c>
      <c r="N146">
        <v>0.5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5.1</v>
      </c>
      <c r="AF146">
        <v>6.7</v>
      </c>
      <c r="AG146">
        <v>6.7</v>
      </c>
      <c r="AH146">
        <v>122.346153846154</v>
      </c>
      <c r="AI146">
        <v>2</v>
      </c>
      <c r="AJ146">
        <v>0.5</v>
      </c>
      <c r="AL146">
        <v>0</v>
      </c>
      <c r="AM146">
        <v>2.52522461538461</v>
      </c>
      <c r="AN146">
        <v>0</v>
      </c>
      <c r="AO146">
        <v>121.320929230769</v>
      </c>
      <c r="AP146">
        <v>120</v>
      </c>
      <c r="AQ146">
        <v>5300</v>
      </c>
    </row>
    <row r="147" spans="1:43">
      <c r="A147">
        <v>142</v>
      </c>
      <c r="B147">
        <v>1502</v>
      </c>
      <c r="C147" t="s">
        <v>222</v>
      </c>
      <c r="D147">
        <v>44564</v>
      </c>
      <c r="E147" t="s">
        <v>220</v>
      </c>
      <c r="F147">
        <v>200</v>
      </c>
      <c r="G147">
        <v>7.69230769230769</v>
      </c>
      <c r="H147">
        <v>17</v>
      </c>
      <c r="I147">
        <v>4</v>
      </c>
      <c r="J147">
        <v>21</v>
      </c>
      <c r="K147">
        <v>161.538461538461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7.69230769230769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8</v>
      </c>
      <c r="AF147">
        <v>10.5</v>
      </c>
      <c r="AG147">
        <v>10.5</v>
      </c>
      <c r="AH147">
        <v>198.230769230769</v>
      </c>
      <c r="AI147">
        <v>2</v>
      </c>
      <c r="AJ147">
        <v>0.5</v>
      </c>
      <c r="AL147">
        <v>0</v>
      </c>
      <c r="AM147">
        <v>4.09148307692308</v>
      </c>
      <c r="AN147">
        <v>50</v>
      </c>
      <c r="AO147">
        <v>145.639286153846</v>
      </c>
      <c r="AP147">
        <v>140</v>
      </c>
      <c r="AQ147">
        <v>22600</v>
      </c>
    </row>
    <row r="148" spans="1:43">
      <c r="A148">
        <v>143</v>
      </c>
      <c r="B148">
        <v>2206</v>
      </c>
      <c r="C148" t="s">
        <v>223</v>
      </c>
      <c r="D148">
        <v>44741</v>
      </c>
      <c r="E148" t="s">
        <v>220</v>
      </c>
      <c r="F148">
        <v>200</v>
      </c>
      <c r="G148">
        <v>7.69230769230769</v>
      </c>
      <c r="H148">
        <v>13</v>
      </c>
      <c r="I148">
        <v>1</v>
      </c>
      <c r="J148">
        <v>14</v>
      </c>
      <c r="K148">
        <v>107.692307692308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5.3</v>
      </c>
      <c r="AF148">
        <v>7</v>
      </c>
      <c r="AG148">
        <v>7</v>
      </c>
      <c r="AH148">
        <v>126.992307692308</v>
      </c>
      <c r="AI148">
        <v>2</v>
      </c>
      <c r="AJ148">
        <v>0.5</v>
      </c>
      <c r="AL148">
        <v>0</v>
      </c>
      <c r="AM148">
        <v>2.62112123076923</v>
      </c>
      <c r="AN148">
        <v>0</v>
      </c>
      <c r="AO148">
        <v>125.871186461538</v>
      </c>
      <c r="AP148">
        <v>120</v>
      </c>
      <c r="AQ148">
        <v>23500</v>
      </c>
    </row>
    <row r="149" spans="1:43">
      <c r="A149">
        <v>144</v>
      </c>
      <c r="B149">
        <v>433</v>
      </c>
      <c r="C149" t="s">
        <v>224</v>
      </c>
      <c r="D149">
        <v>44123</v>
      </c>
      <c r="E149" t="s">
        <v>225</v>
      </c>
      <c r="F149">
        <v>200</v>
      </c>
      <c r="G149">
        <v>7.69230769230769</v>
      </c>
      <c r="H149">
        <v>17</v>
      </c>
      <c r="I149">
        <v>4</v>
      </c>
      <c r="J149">
        <v>21</v>
      </c>
      <c r="K149">
        <v>161.538461538461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1</v>
      </c>
      <c r="R149">
        <v>7.69230769230769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8</v>
      </c>
      <c r="AF149">
        <v>10.5</v>
      </c>
      <c r="AG149">
        <v>10.5</v>
      </c>
      <c r="AH149">
        <v>198.230769230769</v>
      </c>
      <c r="AI149">
        <v>3</v>
      </c>
      <c r="AJ149">
        <v>0.5</v>
      </c>
      <c r="AL149">
        <v>0</v>
      </c>
      <c r="AM149">
        <v>4.09148307692308</v>
      </c>
      <c r="AN149">
        <v>50</v>
      </c>
      <c r="AO149">
        <v>146.639286153846</v>
      </c>
      <c r="AP149">
        <v>140</v>
      </c>
      <c r="AQ149">
        <v>26600</v>
      </c>
    </row>
    <row r="150" spans="1:43">
      <c r="A150">
        <v>145</v>
      </c>
      <c r="B150">
        <v>702</v>
      </c>
      <c r="C150" t="s">
        <v>226</v>
      </c>
      <c r="D150">
        <v>44214</v>
      </c>
      <c r="E150" t="s">
        <v>225</v>
      </c>
      <c r="F150">
        <v>200</v>
      </c>
      <c r="G150">
        <v>7.69230769230769</v>
      </c>
      <c r="H150">
        <v>17</v>
      </c>
      <c r="I150">
        <v>4</v>
      </c>
      <c r="J150">
        <v>21</v>
      </c>
      <c r="K150">
        <v>161.538461538461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</v>
      </c>
      <c r="R150">
        <v>7.69230769230769</v>
      </c>
      <c r="S150">
        <v>1</v>
      </c>
      <c r="T150">
        <v>7.69230769230769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8</v>
      </c>
      <c r="AF150">
        <v>10.5</v>
      </c>
      <c r="AG150">
        <v>10.5</v>
      </c>
      <c r="AH150">
        <v>205.923076923077</v>
      </c>
      <c r="AI150">
        <v>3</v>
      </c>
      <c r="AJ150">
        <v>0.5</v>
      </c>
      <c r="AL150">
        <v>0</v>
      </c>
      <c r="AM150">
        <v>4.25025230769231</v>
      </c>
      <c r="AN150">
        <v>50</v>
      </c>
      <c r="AO150">
        <v>154.172824615385</v>
      </c>
      <c r="AP150">
        <v>150</v>
      </c>
      <c r="AQ150">
        <v>16700</v>
      </c>
    </row>
    <row r="151" spans="1:43">
      <c r="A151">
        <v>146</v>
      </c>
      <c r="B151">
        <v>703</v>
      </c>
      <c r="C151" t="s">
        <v>227</v>
      </c>
      <c r="D151">
        <v>44214</v>
      </c>
      <c r="E151" t="s">
        <v>225</v>
      </c>
      <c r="F151">
        <v>200</v>
      </c>
      <c r="G151">
        <v>7.69230769230769</v>
      </c>
      <c r="H151">
        <v>16.5</v>
      </c>
      <c r="I151">
        <v>4</v>
      </c>
      <c r="J151">
        <v>20.5</v>
      </c>
      <c r="K151">
        <v>157.692307692308</v>
      </c>
      <c r="L151">
        <v>0</v>
      </c>
      <c r="M151">
        <v>0</v>
      </c>
      <c r="N151">
        <v>0.5</v>
      </c>
      <c r="O151">
        <v>0</v>
      </c>
      <c r="P151">
        <v>0</v>
      </c>
      <c r="Q151">
        <v>1</v>
      </c>
      <c r="R151">
        <v>7.69230769230769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7.8</v>
      </c>
      <c r="AF151">
        <v>10.2</v>
      </c>
      <c r="AG151">
        <v>10.2</v>
      </c>
      <c r="AH151">
        <v>193.584615384615</v>
      </c>
      <c r="AI151">
        <v>3</v>
      </c>
      <c r="AJ151">
        <v>0.5</v>
      </c>
      <c r="AL151">
        <v>0</v>
      </c>
      <c r="AM151">
        <v>3.99558646153846</v>
      </c>
      <c r="AN151">
        <v>50</v>
      </c>
      <c r="AO151">
        <v>142.089028923077</v>
      </c>
      <c r="AP151">
        <v>140</v>
      </c>
      <c r="AQ151">
        <v>8400</v>
      </c>
    </row>
    <row r="152" spans="1:43">
      <c r="A152">
        <v>147</v>
      </c>
      <c r="B152">
        <v>1164</v>
      </c>
      <c r="C152" t="s">
        <v>228</v>
      </c>
      <c r="D152">
        <v>44425</v>
      </c>
      <c r="E152" t="s">
        <v>225</v>
      </c>
      <c r="F152">
        <v>200</v>
      </c>
      <c r="G152">
        <v>7.69230769230769</v>
      </c>
      <c r="H152">
        <v>14</v>
      </c>
      <c r="I152">
        <v>4</v>
      </c>
      <c r="J152">
        <v>18</v>
      </c>
      <c r="K152">
        <v>138.461538461538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3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6.9</v>
      </c>
      <c r="AF152">
        <v>9</v>
      </c>
      <c r="AG152">
        <v>9</v>
      </c>
      <c r="AH152">
        <v>163.361538461538</v>
      </c>
      <c r="AI152">
        <v>3</v>
      </c>
      <c r="AJ152">
        <v>0.5</v>
      </c>
      <c r="AL152">
        <v>0</v>
      </c>
      <c r="AM152">
        <v>3.37178215384615</v>
      </c>
      <c r="AN152">
        <v>0</v>
      </c>
      <c r="AO152">
        <v>162.489756307692</v>
      </c>
      <c r="AP152">
        <v>160</v>
      </c>
      <c r="AQ152">
        <v>10000</v>
      </c>
    </row>
    <row r="153" spans="1:43">
      <c r="A153">
        <v>148</v>
      </c>
      <c r="B153">
        <v>1211</v>
      </c>
      <c r="C153" t="s">
        <v>229</v>
      </c>
      <c r="D153">
        <v>44455</v>
      </c>
      <c r="E153" t="s">
        <v>225</v>
      </c>
      <c r="F153">
        <v>200</v>
      </c>
      <c r="G153">
        <v>7.69230769230769</v>
      </c>
      <c r="H153">
        <v>16.5</v>
      </c>
      <c r="I153">
        <v>4</v>
      </c>
      <c r="J153">
        <v>20.5</v>
      </c>
      <c r="K153">
        <v>157.692307692308</v>
      </c>
      <c r="L153">
        <v>0</v>
      </c>
      <c r="M153">
        <v>0</v>
      </c>
      <c r="N153">
        <v>0.5</v>
      </c>
      <c r="O153">
        <v>0</v>
      </c>
      <c r="P153">
        <v>0</v>
      </c>
      <c r="Q153">
        <v>1</v>
      </c>
      <c r="R153">
        <v>7.69230769230769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7.8</v>
      </c>
      <c r="AF153">
        <v>10.2</v>
      </c>
      <c r="AG153">
        <v>10.2</v>
      </c>
      <c r="AH153">
        <v>193.584615384615</v>
      </c>
      <c r="AI153">
        <v>2</v>
      </c>
      <c r="AJ153">
        <v>0.5</v>
      </c>
      <c r="AL153">
        <v>0</v>
      </c>
      <c r="AM153">
        <v>3.99558646153846</v>
      </c>
      <c r="AN153">
        <v>50</v>
      </c>
      <c r="AO153">
        <v>141.089028923077</v>
      </c>
      <c r="AP153">
        <v>140</v>
      </c>
      <c r="AQ153">
        <v>4400</v>
      </c>
    </row>
    <row r="154" spans="1:43">
      <c r="A154">
        <v>149</v>
      </c>
      <c r="B154">
        <v>1227</v>
      </c>
      <c r="C154" t="s">
        <v>230</v>
      </c>
      <c r="D154">
        <v>44480</v>
      </c>
      <c r="E154" t="s">
        <v>225</v>
      </c>
      <c r="F154">
        <v>200</v>
      </c>
      <c r="G154">
        <v>7.69230769230769</v>
      </c>
      <c r="H154">
        <v>16</v>
      </c>
      <c r="I154">
        <v>4</v>
      </c>
      <c r="J154">
        <v>20</v>
      </c>
      <c r="K154">
        <v>153.846153846154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1</v>
      </c>
      <c r="R154">
        <v>7.69230769230769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7.6</v>
      </c>
      <c r="AF154">
        <v>10</v>
      </c>
      <c r="AG154">
        <v>10</v>
      </c>
      <c r="AH154">
        <v>189.138461538461</v>
      </c>
      <c r="AI154">
        <v>2</v>
      </c>
      <c r="AJ154">
        <v>0.5</v>
      </c>
      <c r="AL154">
        <v>0</v>
      </c>
      <c r="AM154">
        <v>3.90381784615385</v>
      </c>
      <c r="AN154">
        <v>50</v>
      </c>
      <c r="AO154">
        <v>136.734643692308</v>
      </c>
      <c r="AP154">
        <v>130</v>
      </c>
      <c r="AQ154">
        <v>26900</v>
      </c>
    </row>
    <row r="155" spans="1:43">
      <c r="A155">
        <v>150</v>
      </c>
      <c r="B155">
        <v>1730</v>
      </c>
      <c r="C155" t="s">
        <v>231</v>
      </c>
      <c r="D155">
        <v>44588</v>
      </c>
      <c r="E155" t="s">
        <v>225</v>
      </c>
      <c r="F155">
        <v>200</v>
      </c>
      <c r="G155">
        <v>7.69230769230769</v>
      </c>
      <c r="H155">
        <v>14</v>
      </c>
      <c r="I155">
        <v>1</v>
      </c>
      <c r="J155">
        <v>15</v>
      </c>
      <c r="K155">
        <v>115.384615384615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5.7</v>
      </c>
      <c r="AF155">
        <v>7.5</v>
      </c>
      <c r="AG155">
        <v>7.5</v>
      </c>
      <c r="AH155">
        <v>136.084615384615</v>
      </c>
      <c r="AI155">
        <v>2</v>
      </c>
      <c r="AJ155">
        <v>0.5</v>
      </c>
      <c r="AL155">
        <v>0</v>
      </c>
      <c r="AM155">
        <v>2.80878646153846</v>
      </c>
      <c r="AN155">
        <v>0</v>
      </c>
      <c r="AO155">
        <v>134.775828923077</v>
      </c>
      <c r="AP155">
        <v>130</v>
      </c>
      <c r="AQ155">
        <v>19100</v>
      </c>
    </row>
    <row r="156" spans="1:43">
      <c r="A156">
        <v>151</v>
      </c>
      <c r="B156">
        <v>1572</v>
      </c>
      <c r="C156" t="s">
        <v>232</v>
      </c>
      <c r="D156">
        <v>44567</v>
      </c>
      <c r="E156" t="s">
        <v>233</v>
      </c>
      <c r="F156">
        <v>200</v>
      </c>
      <c r="G156">
        <v>7.69230769230769</v>
      </c>
      <c r="H156">
        <v>15</v>
      </c>
      <c r="I156">
        <v>4</v>
      </c>
      <c r="J156">
        <v>19</v>
      </c>
      <c r="K156">
        <v>146.153846153846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</v>
      </c>
      <c r="R156">
        <v>7.69230769230769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7.3</v>
      </c>
      <c r="AF156">
        <v>9.5</v>
      </c>
      <c r="AG156">
        <v>9.5</v>
      </c>
      <c r="AH156">
        <v>180.146153846154</v>
      </c>
      <c r="AI156">
        <v>2</v>
      </c>
      <c r="AJ156">
        <v>0.5</v>
      </c>
      <c r="AL156">
        <v>0</v>
      </c>
      <c r="AM156">
        <v>3.71821661538461</v>
      </c>
      <c r="AN156">
        <v>50</v>
      </c>
      <c r="AO156">
        <v>127.927937230769</v>
      </c>
      <c r="AP156">
        <v>120</v>
      </c>
      <c r="AQ156">
        <v>31700</v>
      </c>
    </row>
    <row r="157" spans="1:43">
      <c r="A157">
        <v>152</v>
      </c>
      <c r="B157">
        <v>919</v>
      </c>
      <c r="C157" t="s">
        <v>234</v>
      </c>
      <c r="D157">
        <v>44326</v>
      </c>
      <c r="E157" t="s">
        <v>235</v>
      </c>
      <c r="F157">
        <v>200</v>
      </c>
      <c r="G157">
        <v>7.69230769230769</v>
      </c>
      <c r="H157">
        <v>15</v>
      </c>
      <c r="I157">
        <v>4</v>
      </c>
      <c r="J157">
        <v>19</v>
      </c>
      <c r="K157">
        <v>146.153846153846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7.69230769230769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7.3</v>
      </c>
      <c r="AF157">
        <v>9.5</v>
      </c>
      <c r="AG157">
        <v>9.5</v>
      </c>
      <c r="AH157">
        <v>180.146153846154</v>
      </c>
      <c r="AI157">
        <v>3</v>
      </c>
      <c r="AJ157">
        <v>0.5</v>
      </c>
      <c r="AL157">
        <v>0</v>
      </c>
      <c r="AM157">
        <v>3.71821661538461</v>
      </c>
      <c r="AN157">
        <v>50</v>
      </c>
      <c r="AO157">
        <v>128.927937230769</v>
      </c>
      <c r="AP157">
        <v>120</v>
      </c>
      <c r="AQ157">
        <v>35700</v>
      </c>
    </row>
    <row r="158" spans="1:43">
      <c r="A158">
        <v>153</v>
      </c>
      <c r="B158">
        <v>542</v>
      </c>
      <c r="C158" t="s">
        <v>236</v>
      </c>
      <c r="D158">
        <v>44138</v>
      </c>
      <c r="E158" t="s">
        <v>233</v>
      </c>
      <c r="F158">
        <v>200</v>
      </c>
      <c r="G158">
        <v>7.69230769230769</v>
      </c>
      <c r="H158">
        <v>4</v>
      </c>
      <c r="I158">
        <v>4</v>
      </c>
      <c r="J158">
        <v>8</v>
      </c>
      <c r="K158">
        <v>61.5384615384615</v>
      </c>
      <c r="L158">
        <v>0</v>
      </c>
      <c r="M158">
        <v>0</v>
      </c>
      <c r="N158">
        <v>11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3</v>
      </c>
      <c r="AF158">
        <v>4</v>
      </c>
      <c r="AG158">
        <v>4</v>
      </c>
      <c r="AH158">
        <v>72.5384615384615</v>
      </c>
      <c r="AI158">
        <v>3</v>
      </c>
      <c r="AJ158">
        <v>0.5</v>
      </c>
      <c r="AL158">
        <v>0</v>
      </c>
      <c r="AM158">
        <v>2</v>
      </c>
      <c r="AN158">
        <v>0</v>
      </c>
      <c r="AO158">
        <v>73.0384615384615</v>
      </c>
      <c r="AP158">
        <v>70</v>
      </c>
      <c r="AQ158">
        <v>12200</v>
      </c>
    </row>
    <row r="159" spans="1:43">
      <c r="A159">
        <v>154</v>
      </c>
      <c r="B159">
        <v>763</v>
      </c>
      <c r="C159" t="s">
        <v>237</v>
      </c>
      <c r="D159">
        <v>44282</v>
      </c>
      <c r="E159" t="s">
        <v>233</v>
      </c>
      <c r="F159">
        <v>200</v>
      </c>
      <c r="G159">
        <v>7.69230769230769</v>
      </c>
      <c r="H159">
        <v>11</v>
      </c>
      <c r="I159">
        <v>4</v>
      </c>
      <c r="J159">
        <v>15</v>
      </c>
      <c r="K159">
        <v>115.384615384615</v>
      </c>
      <c r="L159">
        <v>0</v>
      </c>
      <c r="M159">
        <v>0</v>
      </c>
      <c r="N159">
        <v>2</v>
      </c>
      <c r="O159">
        <v>0</v>
      </c>
      <c r="P159">
        <v>0</v>
      </c>
      <c r="Q159">
        <v>1</v>
      </c>
      <c r="R159">
        <v>7.69230769230769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5.7</v>
      </c>
      <c r="AF159">
        <v>7.5</v>
      </c>
      <c r="AG159">
        <v>7.5</v>
      </c>
      <c r="AH159">
        <v>143.776923076923</v>
      </c>
      <c r="AI159">
        <v>3</v>
      </c>
      <c r="AJ159">
        <v>0.5</v>
      </c>
      <c r="AL159">
        <v>0</v>
      </c>
      <c r="AM159">
        <v>2.96755569230769</v>
      </c>
      <c r="AN159">
        <v>0</v>
      </c>
      <c r="AO159">
        <v>143.309367384615</v>
      </c>
      <c r="AP159">
        <v>140</v>
      </c>
      <c r="AQ159">
        <v>13200</v>
      </c>
    </row>
    <row r="160" spans="1:43">
      <c r="A160">
        <v>155</v>
      </c>
      <c r="B160">
        <v>2021</v>
      </c>
      <c r="C160" t="s">
        <v>238</v>
      </c>
      <c r="D160">
        <v>44657</v>
      </c>
      <c r="E160" t="s">
        <v>233</v>
      </c>
      <c r="F160">
        <v>200</v>
      </c>
      <c r="G160">
        <v>7.69230769230769</v>
      </c>
      <c r="H160">
        <v>11</v>
      </c>
      <c r="I160">
        <v>4</v>
      </c>
      <c r="J160">
        <v>15</v>
      </c>
      <c r="K160">
        <v>115.384615384615</v>
      </c>
      <c r="L160">
        <v>0</v>
      </c>
      <c r="M160">
        <v>0</v>
      </c>
      <c r="N160">
        <v>2</v>
      </c>
      <c r="O160">
        <v>0</v>
      </c>
      <c r="P160">
        <v>0</v>
      </c>
      <c r="Q160">
        <v>1</v>
      </c>
      <c r="R160">
        <v>7.69230769230769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5.7</v>
      </c>
      <c r="AF160">
        <v>7.5</v>
      </c>
      <c r="AG160">
        <v>7.5</v>
      </c>
      <c r="AH160">
        <v>143.776923076923</v>
      </c>
      <c r="AI160">
        <v>2</v>
      </c>
      <c r="AJ160">
        <v>0.5</v>
      </c>
      <c r="AL160">
        <v>0</v>
      </c>
      <c r="AM160">
        <v>2.96755569230769</v>
      </c>
      <c r="AN160">
        <v>0</v>
      </c>
      <c r="AO160">
        <v>142.309367384615</v>
      </c>
      <c r="AP160">
        <v>140</v>
      </c>
      <c r="AQ160">
        <v>9200</v>
      </c>
    </row>
    <row r="161" spans="1:43">
      <c r="A161">
        <v>156</v>
      </c>
      <c r="B161">
        <v>2227</v>
      </c>
      <c r="C161" t="s">
        <v>239</v>
      </c>
      <c r="D161">
        <v>44744</v>
      </c>
      <c r="E161" t="s">
        <v>233</v>
      </c>
      <c r="F161">
        <v>200</v>
      </c>
      <c r="G161">
        <v>7.69230769230769</v>
      </c>
      <c r="H161">
        <v>14</v>
      </c>
      <c r="I161">
        <v>1</v>
      </c>
      <c r="J161">
        <v>15</v>
      </c>
      <c r="K161">
        <v>115.384615384615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5.7</v>
      </c>
      <c r="AF161">
        <v>7.5</v>
      </c>
      <c r="AG161">
        <v>7.5</v>
      </c>
      <c r="AH161">
        <v>136.084615384615</v>
      </c>
      <c r="AI161">
        <v>2</v>
      </c>
      <c r="AJ161">
        <v>0.5</v>
      </c>
      <c r="AL161">
        <v>0</v>
      </c>
      <c r="AM161">
        <v>2.80878646153846</v>
      </c>
      <c r="AN161">
        <v>0</v>
      </c>
      <c r="AO161">
        <v>134.775828923077</v>
      </c>
      <c r="AP161">
        <v>130</v>
      </c>
      <c r="AQ161">
        <v>19100</v>
      </c>
    </row>
    <row r="162" spans="1:43">
      <c r="A162">
        <v>157</v>
      </c>
      <c r="B162">
        <v>327</v>
      </c>
      <c r="C162" t="s">
        <v>240</v>
      </c>
      <c r="D162">
        <v>44109</v>
      </c>
      <c r="E162" t="s">
        <v>241</v>
      </c>
      <c r="F162">
        <v>200</v>
      </c>
      <c r="G162">
        <v>7.69230769230769</v>
      </c>
      <c r="H162">
        <v>16</v>
      </c>
      <c r="I162">
        <v>4</v>
      </c>
      <c r="J162">
        <v>20</v>
      </c>
      <c r="K162">
        <v>153.846153846154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1</v>
      </c>
      <c r="R162">
        <v>7.69230769230769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46.1538461538461</v>
      </c>
      <c r="AD162">
        <v>38.4615384615385</v>
      </c>
      <c r="AE162">
        <v>7.6</v>
      </c>
      <c r="AF162">
        <v>10</v>
      </c>
      <c r="AG162">
        <v>10</v>
      </c>
      <c r="AH162">
        <v>273.753846153846</v>
      </c>
      <c r="AI162">
        <v>3</v>
      </c>
      <c r="AL162">
        <v>0</v>
      </c>
      <c r="AM162">
        <v>5.65027938461539</v>
      </c>
      <c r="AN162">
        <v>50</v>
      </c>
      <c r="AO162">
        <v>221.103566769231</v>
      </c>
      <c r="AP162">
        <v>220</v>
      </c>
      <c r="AQ162">
        <v>4400</v>
      </c>
    </row>
    <row r="163" spans="1:43">
      <c r="A163">
        <v>158</v>
      </c>
      <c r="B163">
        <v>357</v>
      </c>
      <c r="C163" t="s">
        <v>242</v>
      </c>
      <c r="D163">
        <v>44118</v>
      </c>
      <c r="E163" t="s">
        <v>243</v>
      </c>
      <c r="F163">
        <v>200</v>
      </c>
      <c r="G163">
        <v>7.69230769230769</v>
      </c>
      <c r="H163">
        <v>15</v>
      </c>
      <c r="I163">
        <v>4</v>
      </c>
      <c r="J163">
        <v>19</v>
      </c>
      <c r="K163">
        <v>146.153846153846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1</v>
      </c>
      <c r="R163">
        <v>7.69230769230769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21.9230769230769</v>
      </c>
      <c r="AD163">
        <v>51.1538461538462</v>
      </c>
      <c r="AE163">
        <v>7.3</v>
      </c>
      <c r="AF163">
        <v>9.5</v>
      </c>
      <c r="AG163">
        <v>9.5</v>
      </c>
      <c r="AH163">
        <v>253.223076923077</v>
      </c>
      <c r="AI163">
        <v>3</v>
      </c>
      <c r="AL163">
        <v>0</v>
      </c>
      <c r="AM163">
        <v>5.22652430769231</v>
      </c>
      <c r="AN163">
        <v>50</v>
      </c>
      <c r="AO163">
        <v>200.996552615385</v>
      </c>
      <c r="AP163">
        <v>200</v>
      </c>
      <c r="AQ163">
        <v>4000</v>
      </c>
    </row>
    <row r="164" spans="1:43">
      <c r="A164">
        <v>159</v>
      </c>
      <c r="B164">
        <v>332</v>
      </c>
      <c r="C164" t="s">
        <v>244</v>
      </c>
      <c r="D164">
        <v>44109</v>
      </c>
      <c r="E164" t="s">
        <v>245</v>
      </c>
      <c r="F164">
        <v>200</v>
      </c>
      <c r="G164">
        <v>7.69230769230769</v>
      </c>
      <c r="H164">
        <v>21</v>
      </c>
      <c r="I164">
        <v>4</v>
      </c>
      <c r="J164">
        <v>25</v>
      </c>
      <c r="K164">
        <v>192.307692307692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1</v>
      </c>
      <c r="R164">
        <v>7.69230769230769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28.8461538461538</v>
      </c>
      <c r="AD164">
        <v>48.0769230769231</v>
      </c>
      <c r="AE164">
        <v>9.6</v>
      </c>
      <c r="AF164">
        <v>12.5</v>
      </c>
      <c r="AG164">
        <v>12.5</v>
      </c>
      <c r="AH164">
        <v>311.523076923077</v>
      </c>
      <c r="AI164">
        <v>3</v>
      </c>
      <c r="AL164">
        <v>0</v>
      </c>
      <c r="AM164">
        <v>6</v>
      </c>
      <c r="AN164">
        <v>100</v>
      </c>
      <c r="AO164">
        <v>208.523076923077</v>
      </c>
      <c r="AP164">
        <v>200</v>
      </c>
      <c r="AQ164">
        <v>34100</v>
      </c>
    </row>
    <row r="165" spans="1:43">
      <c r="A165">
        <v>160</v>
      </c>
      <c r="B165">
        <v>247</v>
      </c>
      <c r="C165" t="s">
        <v>246</v>
      </c>
      <c r="D165">
        <v>44081</v>
      </c>
      <c r="E165" t="s">
        <v>247</v>
      </c>
      <c r="F165">
        <v>200</v>
      </c>
      <c r="G165">
        <v>7.69230769230769</v>
      </c>
      <c r="H165">
        <v>17</v>
      </c>
      <c r="I165">
        <v>4</v>
      </c>
      <c r="J165">
        <v>21</v>
      </c>
      <c r="K165">
        <v>161.538461538462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1</v>
      </c>
      <c r="R165">
        <v>7.69230769230769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24.2307692307692</v>
      </c>
      <c r="AD165">
        <v>24.2307692307692</v>
      </c>
      <c r="AE165">
        <v>8</v>
      </c>
      <c r="AF165">
        <v>10.5</v>
      </c>
      <c r="AG165">
        <v>10.5</v>
      </c>
      <c r="AH165">
        <v>246.692307692308</v>
      </c>
      <c r="AI165">
        <v>4</v>
      </c>
      <c r="AL165">
        <v>0</v>
      </c>
      <c r="AM165">
        <v>5.09172923076923</v>
      </c>
      <c r="AN165">
        <v>50</v>
      </c>
      <c r="AO165">
        <v>195.600578461538</v>
      </c>
      <c r="AP165">
        <v>190</v>
      </c>
      <c r="AQ165">
        <v>22400</v>
      </c>
    </row>
    <row r="166" spans="1:43">
      <c r="A166">
        <v>161</v>
      </c>
      <c r="B166">
        <v>766</v>
      </c>
      <c r="C166" t="s">
        <v>248</v>
      </c>
      <c r="D166">
        <v>44278</v>
      </c>
      <c r="E166" t="s">
        <v>249</v>
      </c>
      <c r="F166">
        <v>200</v>
      </c>
      <c r="G166">
        <v>7.69230769230769</v>
      </c>
      <c r="H166">
        <v>14</v>
      </c>
      <c r="I166">
        <v>4</v>
      </c>
      <c r="J166">
        <v>18</v>
      </c>
      <c r="K166">
        <v>138.461538461538</v>
      </c>
      <c r="L166">
        <v>0</v>
      </c>
      <c r="M166">
        <v>0</v>
      </c>
      <c r="N166">
        <v>3</v>
      </c>
      <c r="O166">
        <v>0</v>
      </c>
      <c r="P166">
        <v>0</v>
      </c>
      <c r="Q166">
        <v>1</v>
      </c>
      <c r="R166">
        <v>7.69230769230769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20.7692307692308</v>
      </c>
      <c r="AD166">
        <v>48.4615384615385</v>
      </c>
      <c r="AE166">
        <v>6.9</v>
      </c>
      <c r="AF166">
        <v>9</v>
      </c>
      <c r="AG166">
        <v>9</v>
      </c>
      <c r="AH166">
        <v>240.284615384615</v>
      </c>
      <c r="AI166">
        <v>3</v>
      </c>
      <c r="AL166">
        <v>0</v>
      </c>
      <c r="AM166">
        <v>4.95947446153846</v>
      </c>
      <c r="AN166">
        <v>50</v>
      </c>
      <c r="AO166">
        <v>188.325140923077</v>
      </c>
      <c r="AP166">
        <v>180</v>
      </c>
      <c r="AQ166">
        <v>33300</v>
      </c>
    </row>
    <row r="167" spans="1:43">
      <c r="A167">
        <v>162</v>
      </c>
      <c r="B167">
        <v>1065</v>
      </c>
      <c r="C167" t="s">
        <v>250</v>
      </c>
      <c r="D167">
        <v>44424</v>
      </c>
      <c r="E167" t="s">
        <v>249</v>
      </c>
      <c r="F167">
        <v>200</v>
      </c>
      <c r="G167">
        <v>7.69230769230769</v>
      </c>
      <c r="H167">
        <v>14</v>
      </c>
      <c r="I167">
        <v>4</v>
      </c>
      <c r="J167">
        <v>18</v>
      </c>
      <c r="K167">
        <v>138.461538461538</v>
      </c>
      <c r="L167">
        <v>0</v>
      </c>
      <c r="M167">
        <v>0</v>
      </c>
      <c r="N167">
        <v>2</v>
      </c>
      <c r="O167">
        <v>0</v>
      </c>
      <c r="P167">
        <v>0</v>
      </c>
      <c r="Q167">
        <v>1</v>
      </c>
      <c r="R167">
        <v>7.69230769230769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27.6923076923077</v>
      </c>
      <c r="AD167">
        <v>20.7692307692308</v>
      </c>
      <c r="AE167">
        <v>6.9</v>
      </c>
      <c r="AF167">
        <v>9</v>
      </c>
      <c r="AG167">
        <v>9</v>
      </c>
      <c r="AH167">
        <v>219.515384615385</v>
      </c>
      <c r="AI167">
        <v>3</v>
      </c>
      <c r="AL167">
        <v>0</v>
      </c>
      <c r="AM167">
        <v>4.53079753846154</v>
      </c>
      <c r="AN167">
        <v>50</v>
      </c>
      <c r="AO167">
        <v>167.984587076923</v>
      </c>
      <c r="AP167">
        <v>160</v>
      </c>
      <c r="AQ167">
        <v>31900</v>
      </c>
    </row>
    <row r="168" spans="1:43">
      <c r="A168">
        <v>163</v>
      </c>
      <c r="B168">
        <v>951</v>
      </c>
      <c r="C168" t="s">
        <v>251</v>
      </c>
      <c r="D168">
        <v>44334</v>
      </c>
      <c r="E168" t="s">
        <v>243</v>
      </c>
      <c r="F168">
        <v>200</v>
      </c>
      <c r="G168">
        <v>7.69230769230769</v>
      </c>
      <c r="H168">
        <v>16</v>
      </c>
      <c r="I168">
        <v>4</v>
      </c>
      <c r="J168">
        <v>20</v>
      </c>
      <c r="K168">
        <v>153.846153846154</v>
      </c>
      <c r="L168">
        <v>0</v>
      </c>
      <c r="M168">
        <v>0</v>
      </c>
      <c r="N168">
        <v>1</v>
      </c>
      <c r="O168">
        <v>0</v>
      </c>
      <c r="P168">
        <v>0</v>
      </c>
      <c r="Q168">
        <v>1</v>
      </c>
      <c r="R168">
        <v>7.69230769230769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38.4615384615385</v>
      </c>
      <c r="AE168">
        <v>7.6</v>
      </c>
      <c r="AF168">
        <v>10</v>
      </c>
      <c r="AG168">
        <v>10</v>
      </c>
      <c r="AH168">
        <v>227.6</v>
      </c>
      <c r="AI168">
        <v>3</v>
      </c>
      <c r="AL168">
        <v>0</v>
      </c>
      <c r="AM168">
        <v>4.697664</v>
      </c>
      <c r="AN168">
        <v>50</v>
      </c>
      <c r="AO168">
        <v>175.902336</v>
      </c>
      <c r="AP168">
        <v>170</v>
      </c>
      <c r="AQ168">
        <v>23600</v>
      </c>
    </row>
    <row r="169" spans="1:43">
      <c r="A169">
        <v>164</v>
      </c>
      <c r="B169">
        <v>1039</v>
      </c>
      <c r="C169" t="s">
        <v>252</v>
      </c>
      <c r="D169">
        <v>44410</v>
      </c>
      <c r="E169" t="s">
        <v>253</v>
      </c>
      <c r="F169">
        <v>200</v>
      </c>
      <c r="G169">
        <v>7.69230769230769</v>
      </c>
      <c r="H169">
        <v>20</v>
      </c>
      <c r="I169">
        <v>4</v>
      </c>
      <c r="J169">
        <v>24</v>
      </c>
      <c r="K169">
        <v>184.615384615385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1</v>
      </c>
      <c r="R169">
        <v>7.69230769230769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36.9230769230769</v>
      </c>
      <c r="AD169">
        <v>78.4615384615385</v>
      </c>
      <c r="AE169">
        <v>9.2</v>
      </c>
      <c r="AF169">
        <v>12</v>
      </c>
      <c r="AG169">
        <v>12</v>
      </c>
      <c r="AH169">
        <v>340.892307692308</v>
      </c>
      <c r="AI169">
        <v>3</v>
      </c>
      <c r="AL169">
        <v>0</v>
      </c>
      <c r="AM169">
        <v>6</v>
      </c>
      <c r="AN169">
        <v>100</v>
      </c>
      <c r="AO169">
        <v>237.892307692308</v>
      </c>
      <c r="AP169">
        <v>230</v>
      </c>
      <c r="AQ169">
        <v>31600</v>
      </c>
    </row>
    <row r="170" spans="1:43">
      <c r="A170">
        <v>165</v>
      </c>
      <c r="B170">
        <v>544</v>
      </c>
      <c r="C170" t="s">
        <v>254</v>
      </c>
      <c r="D170">
        <v>44138</v>
      </c>
      <c r="E170" t="s">
        <v>255</v>
      </c>
      <c r="F170">
        <v>200</v>
      </c>
      <c r="G170">
        <v>7.69230769230769</v>
      </c>
      <c r="H170">
        <v>16.5</v>
      </c>
      <c r="I170">
        <v>4</v>
      </c>
      <c r="J170">
        <v>20.5</v>
      </c>
      <c r="K170">
        <v>157.692307692308</v>
      </c>
      <c r="L170">
        <v>0</v>
      </c>
      <c r="M170">
        <v>0</v>
      </c>
      <c r="N170">
        <v>0.5</v>
      </c>
      <c r="O170">
        <v>0</v>
      </c>
      <c r="P170">
        <v>0</v>
      </c>
      <c r="Q170">
        <v>1</v>
      </c>
      <c r="R170">
        <v>7.69230769230769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39.4230769230769</v>
      </c>
      <c r="AD170">
        <v>78.8461538461539</v>
      </c>
      <c r="AE170">
        <v>7.8</v>
      </c>
      <c r="AF170">
        <v>10.2</v>
      </c>
      <c r="AG170">
        <v>10.2</v>
      </c>
      <c r="AH170">
        <v>311.853846153846</v>
      </c>
      <c r="AI170">
        <v>3</v>
      </c>
      <c r="AL170">
        <v>0</v>
      </c>
      <c r="AM170">
        <v>6</v>
      </c>
      <c r="AN170">
        <v>100</v>
      </c>
      <c r="AO170">
        <v>208.853846153846</v>
      </c>
      <c r="AP170">
        <v>200</v>
      </c>
      <c r="AQ170">
        <v>35400</v>
      </c>
    </row>
    <row r="171" spans="1:43">
      <c r="A171">
        <v>166</v>
      </c>
      <c r="B171">
        <v>819</v>
      </c>
      <c r="C171" t="s">
        <v>256</v>
      </c>
      <c r="D171">
        <v>44288</v>
      </c>
      <c r="E171" t="s">
        <v>257</v>
      </c>
      <c r="F171">
        <v>200</v>
      </c>
      <c r="G171">
        <v>7.69230769230769</v>
      </c>
      <c r="H171">
        <v>15</v>
      </c>
      <c r="I171">
        <v>4</v>
      </c>
      <c r="J171">
        <v>19</v>
      </c>
      <c r="K171">
        <v>146.153846153846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7.69230769230769</v>
      </c>
      <c r="S171">
        <v>0</v>
      </c>
      <c r="T171">
        <v>0</v>
      </c>
      <c r="U171">
        <v>2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14.6153846153846</v>
      </c>
      <c r="AD171">
        <v>21.9230769230769</v>
      </c>
      <c r="AE171">
        <v>7.3</v>
      </c>
      <c r="AF171">
        <v>9.5</v>
      </c>
      <c r="AG171">
        <v>9.5</v>
      </c>
      <c r="AH171">
        <v>216.684615384615</v>
      </c>
      <c r="AI171">
        <v>3</v>
      </c>
      <c r="AL171">
        <v>0</v>
      </c>
      <c r="AM171">
        <v>4.47237046153846</v>
      </c>
      <c r="AN171">
        <v>50</v>
      </c>
      <c r="AO171">
        <v>165.212244923077</v>
      </c>
      <c r="AP171">
        <v>160</v>
      </c>
      <c r="AQ171">
        <v>20800</v>
      </c>
    </row>
    <row r="172" spans="1:43">
      <c r="A172">
        <v>167</v>
      </c>
      <c r="B172">
        <v>895</v>
      </c>
      <c r="C172" t="s">
        <v>258</v>
      </c>
      <c r="D172">
        <v>44320</v>
      </c>
      <c r="E172" t="s">
        <v>257</v>
      </c>
      <c r="F172">
        <v>200</v>
      </c>
      <c r="G172">
        <v>7.69230769230769</v>
      </c>
      <c r="H172">
        <v>15</v>
      </c>
      <c r="I172">
        <v>4</v>
      </c>
      <c r="J172">
        <v>19</v>
      </c>
      <c r="K172">
        <v>146.153846153846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1</v>
      </c>
      <c r="R172">
        <v>7.69230769230769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21.9230769230769</v>
      </c>
      <c r="AD172">
        <v>29.2307692307692</v>
      </c>
      <c r="AE172">
        <v>7.3</v>
      </c>
      <c r="AF172">
        <v>9.5</v>
      </c>
      <c r="AG172">
        <v>9.5</v>
      </c>
      <c r="AH172">
        <v>231.3</v>
      </c>
      <c r="AI172">
        <v>3</v>
      </c>
      <c r="AL172">
        <v>0</v>
      </c>
      <c r="AM172">
        <v>4.774032</v>
      </c>
      <c r="AN172">
        <v>50</v>
      </c>
      <c r="AO172">
        <v>179.525968</v>
      </c>
      <c r="AP172">
        <v>170</v>
      </c>
      <c r="AQ172">
        <v>38100</v>
      </c>
    </row>
    <row r="173" spans="1:43">
      <c r="A173">
        <v>168</v>
      </c>
      <c r="B173">
        <v>333</v>
      </c>
      <c r="C173" t="s">
        <v>259</v>
      </c>
      <c r="D173">
        <v>44109</v>
      </c>
      <c r="E173" t="s">
        <v>241</v>
      </c>
      <c r="F173">
        <v>200</v>
      </c>
      <c r="G173">
        <v>7.69230769230769</v>
      </c>
      <c r="H173">
        <v>17</v>
      </c>
      <c r="I173">
        <v>4</v>
      </c>
      <c r="J173">
        <v>21</v>
      </c>
      <c r="K173">
        <v>161.538461538462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1</v>
      </c>
      <c r="R173">
        <v>7.69230769230769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16.1538461538462</v>
      </c>
      <c r="AD173">
        <v>24.2307692307692</v>
      </c>
      <c r="AE173">
        <v>8</v>
      </c>
      <c r="AF173">
        <v>10.5</v>
      </c>
      <c r="AG173">
        <v>10.5</v>
      </c>
      <c r="AH173">
        <v>238.615384615385</v>
      </c>
      <c r="AI173">
        <v>3</v>
      </c>
      <c r="AL173">
        <v>0</v>
      </c>
      <c r="AM173">
        <v>4.92502153846154</v>
      </c>
      <c r="AN173">
        <v>50</v>
      </c>
      <c r="AO173">
        <v>186.690363076923</v>
      </c>
      <c r="AP173">
        <v>180</v>
      </c>
      <c r="AQ173">
        <v>26800</v>
      </c>
    </row>
    <row r="174" spans="1:43">
      <c r="A174">
        <v>169</v>
      </c>
      <c r="B174">
        <v>435</v>
      </c>
      <c r="C174" t="s">
        <v>260</v>
      </c>
      <c r="D174">
        <v>44123</v>
      </c>
      <c r="E174" t="s">
        <v>261</v>
      </c>
      <c r="F174">
        <v>200</v>
      </c>
      <c r="G174">
        <v>7.69230769230769</v>
      </c>
      <c r="H174">
        <v>15</v>
      </c>
      <c r="I174">
        <v>4</v>
      </c>
      <c r="J174">
        <v>19</v>
      </c>
      <c r="K174">
        <v>146.153846153846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</v>
      </c>
      <c r="R174">
        <v>7.69230769230769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51.1538461538462</v>
      </c>
      <c r="AD174">
        <v>21.9230769230769</v>
      </c>
      <c r="AE174">
        <v>7.3</v>
      </c>
      <c r="AF174">
        <v>9.5</v>
      </c>
      <c r="AG174">
        <v>9.5</v>
      </c>
      <c r="AH174">
        <v>253.223076923077</v>
      </c>
      <c r="AI174">
        <v>3</v>
      </c>
      <c r="AL174">
        <v>0</v>
      </c>
      <c r="AM174">
        <v>5.22652430769231</v>
      </c>
      <c r="AN174">
        <v>50</v>
      </c>
      <c r="AO174">
        <v>200.996552615385</v>
      </c>
      <c r="AP174">
        <v>200</v>
      </c>
      <c r="AQ174">
        <v>4000</v>
      </c>
    </row>
    <row r="175" spans="1:43">
      <c r="A175">
        <v>170</v>
      </c>
      <c r="B175">
        <v>438</v>
      </c>
      <c r="C175" t="s">
        <v>262</v>
      </c>
      <c r="D175">
        <v>44125</v>
      </c>
      <c r="E175" t="s">
        <v>245</v>
      </c>
      <c r="F175">
        <v>200</v>
      </c>
      <c r="G175">
        <v>7.69230769230769</v>
      </c>
      <c r="H175">
        <v>21</v>
      </c>
      <c r="I175">
        <v>4</v>
      </c>
      <c r="J175">
        <v>25</v>
      </c>
      <c r="K175">
        <v>192.307692307692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1</v>
      </c>
      <c r="R175">
        <v>7.69230769230769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38.4615384615385</v>
      </c>
      <c r="AE175">
        <v>9.6</v>
      </c>
      <c r="AF175">
        <v>12.5</v>
      </c>
      <c r="AG175">
        <v>12.5</v>
      </c>
      <c r="AH175">
        <v>273.061538461538</v>
      </c>
      <c r="AI175">
        <v>3</v>
      </c>
      <c r="AL175">
        <v>0</v>
      </c>
      <c r="AM175">
        <v>5.63599015384615</v>
      </c>
      <c r="AN175">
        <v>100</v>
      </c>
      <c r="AO175">
        <v>170.425548307692</v>
      </c>
      <c r="AP175">
        <v>170</v>
      </c>
      <c r="AQ175">
        <v>1700</v>
      </c>
    </row>
    <row r="176" spans="1:43">
      <c r="A176">
        <v>171</v>
      </c>
      <c r="B176">
        <v>2251</v>
      </c>
      <c r="C176" t="s">
        <v>263</v>
      </c>
      <c r="D176">
        <v>44753</v>
      </c>
      <c r="E176" t="s">
        <v>264</v>
      </c>
      <c r="F176">
        <v>200</v>
      </c>
      <c r="G176">
        <v>7.69230769230769</v>
      </c>
      <c r="H176">
        <v>17</v>
      </c>
      <c r="I176">
        <v>4</v>
      </c>
      <c r="J176">
        <v>21</v>
      </c>
      <c r="K176">
        <v>161.538461538462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1</v>
      </c>
      <c r="R176">
        <v>7.69230769230769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24.2307692307692</v>
      </c>
      <c r="AE176">
        <v>8</v>
      </c>
      <c r="AF176">
        <v>10.5</v>
      </c>
      <c r="AG176">
        <v>10.5</v>
      </c>
      <c r="AH176">
        <v>222.461538461538</v>
      </c>
      <c r="AI176">
        <v>2</v>
      </c>
      <c r="AL176">
        <v>0</v>
      </c>
      <c r="AM176">
        <v>4.59160615384615</v>
      </c>
      <c r="AN176">
        <v>50</v>
      </c>
      <c r="AO176">
        <v>169.869932307692</v>
      </c>
      <c r="AP176">
        <v>160</v>
      </c>
      <c r="AQ176">
        <v>39500</v>
      </c>
    </row>
    <row r="177" spans="1:43">
      <c r="A177">
        <v>172</v>
      </c>
      <c r="B177">
        <v>495</v>
      </c>
      <c r="C177" t="s">
        <v>265</v>
      </c>
      <c r="D177">
        <v>44130</v>
      </c>
      <c r="E177" t="s">
        <v>245</v>
      </c>
      <c r="F177">
        <v>200</v>
      </c>
      <c r="G177">
        <v>7.69230769230769</v>
      </c>
      <c r="H177">
        <v>20</v>
      </c>
      <c r="I177">
        <v>4</v>
      </c>
      <c r="J177">
        <v>24</v>
      </c>
      <c r="K177">
        <v>184.615384615385</v>
      </c>
      <c r="L177">
        <v>0</v>
      </c>
      <c r="M177">
        <v>0</v>
      </c>
      <c r="N177">
        <v>1</v>
      </c>
      <c r="O177">
        <v>0</v>
      </c>
      <c r="P177">
        <v>0</v>
      </c>
      <c r="Q177">
        <v>1</v>
      </c>
      <c r="R177">
        <v>7.69230769230769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36.9230769230769</v>
      </c>
      <c r="AD177">
        <v>73.8461538461539</v>
      </c>
      <c r="AE177">
        <v>9.2</v>
      </c>
      <c r="AF177">
        <v>12</v>
      </c>
      <c r="AG177">
        <v>12</v>
      </c>
      <c r="AH177">
        <v>336.276923076923</v>
      </c>
      <c r="AI177">
        <v>3</v>
      </c>
      <c r="AL177">
        <v>0</v>
      </c>
      <c r="AM177">
        <v>6</v>
      </c>
      <c r="AN177">
        <v>100</v>
      </c>
      <c r="AO177">
        <v>233.276923076923</v>
      </c>
      <c r="AP177">
        <v>230</v>
      </c>
      <c r="AQ177">
        <v>13100</v>
      </c>
    </row>
    <row r="178" spans="1:43">
      <c r="A178">
        <v>173</v>
      </c>
      <c r="B178">
        <v>323</v>
      </c>
      <c r="C178" t="s">
        <v>266</v>
      </c>
      <c r="D178">
        <v>44109</v>
      </c>
      <c r="E178" t="s">
        <v>267</v>
      </c>
      <c r="F178">
        <v>200</v>
      </c>
      <c r="G178">
        <v>7.69230769230769</v>
      </c>
      <c r="H178">
        <v>20</v>
      </c>
      <c r="I178">
        <v>4</v>
      </c>
      <c r="J178">
        <v>24</v>
      </c>
      <c r="K178">
        <v>184.615384615385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7.69230769230769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46.1538461538462</v>
      </c>
      <c r="AD178">
        <v>92.3076923076923</v>
      </c>
      <c r="AE178">
        <v>9.2</v>
      </c>
      <c r="AF178">
        <v>12</v>
      </c>
      <c r="AG178">
        <v>12</v>
      </c>
      <c r="AH178">
        <v>363.969230769231</v>
      </c>
      <c r="AI178">
        <v>3</v>
      </c>
      <c r="AL178">
        <v>0</v>
      </c>
      <c r="AM178">
        <v>6</v>
      </c>
      <c r="AN178">
        <v>100</v>
      </c>
      <c r="AO178">
        <v>260.969230769231</v>
      </c>
      <c r="AP178">
        <v>260</v>
      </c>
      <c r="AQ178">
        <v>3900</v>
      </c>
    </row>
    <row r="179" spans="1:43">
      <c r="A179">
        <v>174</v>
      </c>
      <c r="B179">
        <v>472</v>
      </c>
      <c r="C179" t="s">
        <v>268</v>
      </c>
      <c r="D179">
        <v>44131</v>
      </c>
      <c r="E179" t="s">
        <v>79</v>
      </c>
      <c r="F179">
        <v>200</v>
      </c>
      <c r="G179">
        <v>7.69230769230769</v>
      </c>
      <c r="H179">
        <v>20.5</v>
      </c>
      <c r="I179">
        <v>4</v>
      </c>
      <c r="J179">
        <v>24.5</v>
      </c>
      <c r="K179">
        <v>188.461538461538</v>
      </c>
      <c r="L179">
        <v>0</v>
      </c>
      <c r="M179">
        <v>0</v>
      </c>
      <c r="N179">
        <v>0.5</v>
      </c>
      <c r="O179">
        <v>0</v>
      </c>
      <c r="P179">
        <v>0</v>
      </c>
      <c r="Q179">
        <v>1</v>
      </c>
      <c r="R179">
        <v>7.69230769230769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47.1153846153846</v>
      </c>
      <c r="AD179">
        <v>56.5384615384615</v>
      </c>
      <c r="AE179">
        <v>9.4</v>
      </c>
      <c r="AF179">
        <v>12.2</v>
      </c>
      <c r="AG179">
        <v>12.2</v>
      </c>
      <c r="AH179">
        <v>333.607692307692</v>
      </c>
      <c r="AI179">
        <v>3</v>
      </c>
      <c r="AL179">
        <v>0</v>
      </c>
      <c r="AM179">
        <v>6</v>
      </c>
      <c r="AN179">
        <v>100</v>
      </c>
      <c r="AO179">
        <v>230.607692307692</v>
      </c>
      <c r="AP179">
        <v>230</v>
      </c>
      <c r="AQ179">
        <v>2400</v>
      </c>
    </row>
    <row r="180" spans="1:43">
      <c r="A180">
        <v>175</v>
      </c>
      <c r="B180">
        <v>425</v>
      </c>
      <c r="C180" t="s">
        <v>269</v>
      </c>
      <c r="D180">
        <v>44123</v>
      </c>
      <c r="E180" t="s">
        <v>79</v>
      </c>
      <c r="F180">
        <v>200</v>
      </c>
      <c r="G180">
        <v>7.69230769230769</v>
      </c>
      <c r="H180">
        <v>20.5</v>
      </c>
      <c r="I180">
        <v>4</v>
      </c>
      <c r="J180">
        <v>24.5</v>
      </c>
      <c r="K180">
        <v>188.461538461538</v>
      </c>
      <c r="L180">
        <v>0</v>
      </c>
      <c r="M180">
        <v>0</v>
      </c>
      <c r="N180">
        <v>0.5</v>
      </c>
      <c r="O180">
        <v>0</v>
      </c>
      <c r="P180">
        <v>0</v>
      </c>
      <c r="Q180">
        <v>1</v>
      </c>
      <c r="R180">
        <v>7.69230769230769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28.2692307692308</v>
      </c>
      <c r="AE180">
        <v>9.4</v>
      </c>
      <c r="AF180">
        <v>12.2</v>
      </c>
      <c r="AG180">
        <v>12.2</v>
      </c>
      <c r="AH180">
        <v>258.223076923077</v>
      </c>
      <c r="AI180">
        <v>3</v>
      </c>
      <c r="AL180">
        <v>0</v>
      </c>
      <c r="AM180">
        <v>5.32972430769231</v>
      </c>
      <c r="AN180">
        <v>100</v>
      </c>
      <c r="AO180">
        <v>155.893352615385</v>
      </c>
      <c r="AP180">
        <v>150</v>
      </c>
      <c r="AQ180">
        <v>23600</v>
      </c>
    </row>
    <row r="181" spans="1:43">
      <c r="A181">
        <v>176</v>
      </c>
      <c r="B181">
        <v>2288</v>
      </c>
      <c r="C181" t="s">
        <v>270</v>
      </c>
      <c r="D181">
        <v>45202</v>
      </c>
      <c r="E181" t="s">
        <v>271</v>
      </c>
      <c r="F181">
        <v>200</v>
      </c>
      <c r="G181">
        <v>7.69230769230769</v>
      </c>
      <c r="H181">
        <v>18</v>
      </c>
      <c r="I181">
        <v>4</v>
      </c>
      <c r="J181">
        <v>22</v>
      </c>
      <c r="K181">
        <v>169.230769230769</v>
      </c>
      <c r="L181">
        <v>0</v>
      </c>
      <c r="M181">
        <v>0</v>
      </c>
      <c r="N181">
        <v>2</v>
      </c>
      <c r="O181">
        <v>0</v>
      </c>
      <c r="P181">
        <v>0</v>
      </c>
      <c r="Q181">
        <v>1</v>
      </c>
      <c r="R181">
        <v>7.69230769230769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20.3076923076923</v>
      </c>
      <c r="AE181">
        <v>8.4</v>
      </c>
      <c r="AF181">
        <v>11</v>
      </c>
      <c r="AG181">
        <v>11</v>
      </c>
      <c r="AH181">
        <v>227.630769230769</v>
      </c>
      <c r="AL181">
        <v>0</v>
      </c>
      <c r="AM181">
        <v>4.69829907692308</v>
      </c>
      <c r="AN181">
        <v>50</v>
      </c>
      <c r="AO181">
        <v>172.932470153846</v>
      </c>
      <c r="AP181">
        <v>170</v>
      </c>
      <c r="AQ181">
        <v>11700</v>
      </c>
    </row>
    <row r="182" spans="1:43">
      <c r="A182">
        <v>177</v>
      </c>
      <c r="B182">
        <v>2289</v>
      </c>
      <c r="C182" t="s">
        <v>272</v>
      </c>
      <c r="D182">
        <v>45203</v>
      </c>
      <c r="E182" t="s">
        <v>271</v>
      </c>
      <c r="F182">
        <v>200</v>
      </c>
      <c r="G182">
        <v>7.69230769230769</v>
      </c>
      <c r="H182">
        <v>14</v>
      </c>
      <c r="I182">
        <v>4</v>
      </c>
      <c r="J182">
        <v>18</v>
      </c>
      <c r="K182">
        <v>138.461538461538</v>
      </c>
      <c r="L182">
        <v>0</v>
      </c>
      <c r="M182">
        <v>0</v>
      </c>
      <c r="N182">
        <v>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138.461538461538</v>
      </c>
      <c r="AD182">
        <v>252</v>
      </c>
      <c r="AE182">
        <v>6.9</v>
      </c>
      <c r="AF182">
        <v>9</v>
      </c>
      <c r="AG182">
        <v>9</v>
      </c>
      <c r="AH182">
        <v>553.823076923077</v>
      </c>
      <c r="AL182">
        <v>11.2606631941215</v>
      </c>
      <c r="AM182">
        <v>6</v>
      </c>
      <c r="AN182">
        <v>50</v>
      </c>
      <c r="AO182">
        <v>486.562413728955</v>
      </c>
      <c r="AP182">
        <v>480</v>
      </c>
      <c r="AQ182">
        <v>26200</v>
      </c>
    </row>
  </sheetData>
  <autoFilter ref="A5:AR182"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82"/>
  <sheetViews>
    <sheetView tabSelected="1" view="pageBreakPreview" zoomScale="50" zoomScaleNormal="55" workbookViewId="0">
      <pane xSplit="5" ySplit="13" topLeftCell="F95" activePane="bottomRight" state="frozen"/>
      <selection/>
      <selection pane="topRight"/>
      <selection pane="bottomLeft"/>
      <selection pane="bottomRight" activeCell="AC104" sqref="AC104"/>
    </sheetView>
  </sheetViews>
  <sheetFormatPr defaultColWidth="9" defaultRowHeight="16.5"/>
  <cols>
    <col min="1" max="1" width="7" style="142" customWidth="1"/>
    <col min="2" max="2" width="15.7142857142857" style="142" customWidth="1"/>
    <col min="3" max="3" width="23.1428571428571" style="142" hidden="1" customWidth="1"/>
    <col min="4" max="4" width="22.647619047619" style="249" customWidth="1"/>
    <col min="5" max="5" width="17.7142857142857" style="142" customWidth="1"/>
    <col min="6" max="6" width="24.7142857142857" style="142" hidden="1" customWidth="1"/>
    <col min="7" max="7" width="17.7142857142857" style="142" hidden="1" customWidth="1"/>
    <col min="8" max="8" width="7.28571428571429" style="142" hidden="1" customWidth="1"/>
    <col min="9" max="9" width="11.6857142857143" style="142" customWidth="1"/>
    <col min="10" max="11" width="6.57142857142857" style="142" hidden="1" customWidth="1"/>
    <col min="12" max="12" width="13.8571428571429" style="142" customWidth="1"/>
    <col min="13" max="13" width="11.2857142857143" style="142" customWidth="1"/>
    <col min="14" max="14" width="10.8571428571429" style="142" customWidth="1"/>
    <col min="15" max="15" width="9.71428571428571" style="142" customWidth="1"/>
    <col min="16" max="16" width="10.8571428571429" style="142" customWidth="1"/>
    <col min="17" max="17" width="11.1428571428571" style="142" hidden="1" customWidth="1"/>
    <col min="18" max="18" width="13.1428571428571" style="142" customWidth="1"/>
    <col min="19" max="19" width="8.30476190476191" style="142" customWidth="1"/>
    <col min="20" max="20" width="8.57142857142857" style="142" customWidth="1"/>
    <col min="21" max="21" width="8.80952380952381" style="142" customWidth="1"/>
    <col min="22" max="22" width="7.75238095238095" style="142" customWidth="1"/>
    <col min="23" max="23" width="8.76190476190476" style="142" customWidth="1"/>
    <col min="24" max="24" width="7.61904761904762" style="142" customWidth="1"/>
    <col min="25" max="25" width="9.59047619047619" style="142" customWidth="1"/>
    <col min="26" max="26" width="11.1428571428571" style="142" customWidth="1"/>
    <col min="27" max="27" width="7.71428571428571" style="142" customWidth="1"/>
    <col min="28" max="28" width="9.85714285714286" style="142" customWidth="1"/>
    <col min="29" max="29" width="10.5714285714286" style="142" customWidth="1"/>
    <col min="30" max="30" width="12.2857142857143" style="142" customWidth="1"/>
    <col min="31" max="31" width="7.71428571428571" style="142" customWidth="1"/>
    <col min="32" max="32" width="8.85714285714286" style="142" customWidth="1"/>
    <col min="33" max="33" width="7.71428571428571" style="142" customWidth="1"/>
    <col min="34" max="34" width="13.1428571428571" style="142" hidden="1" customWidth="1"/>
    <col min="35" max="35" width="12.7142857142857" style="142" customWidth="1"/>
    <col min="36" max="36" width="11.8571428571429" style="142" hidden="1" customWidth="1"/>
    <col min="37" max="37" width="9" style="142" customWidth="1"/>
    <col min="38" max="39" width="8.97142857142857" style="142" customWidth="1"/>
    <col min="40" max="42" width="11.4285714285714" style="142" customWidth="1"/>
    <col min="43" max="43" width="16" style="250" customWidth="1"/>
    <col min="44" max="44" width="9.42857142857143" style="142" customWidth="1"/>
    <col min="45" max="45" width="9.14285714285714" style="142" customWidth="1"/>
    <col min="46" max="46" width="8.57142857142857" style="142" customWidth="1"/>
    <col min="47" max="47" width="9.87619047619048" style="142" customWidth="1"/>
    <col min="48" max="49" width="12.8571428571429" style="142" customWidth="1"/>
    <col min="50" max="50" width="17.1428571428571" style="250" customWidth="1"/>
    <col min="51" max="51" width="13.6761904761905" style="142" customWidth="1"/>
    <col min="52" max="52" width="19.8571428571429" style="142" customWidth="1"/>
    <col min="53" max="53" width="24.5714285714286" style="142" customWidth="1"/>
    <col min="54" max="54" width="6.71428571428571" style="142" customWidth="1"/>
    <col min="55" max="55" width="9" style="142" customWidth="1"/>
    <col min="56" max="56" width="16.2857142857143" style="142" customWidth="1"/>
    <col min="57" max="57" width="12.8571428571429" style="142" customWidth="1"/>
    <col min="58" max="58" width="9.71428571428571" style="142" customWidth="1"/>
    <col min="59" max="59" width="15" style="142" customWidth="1"/>
    <col min="60" max="60" width="9.14285714285714" style="142" customWidth="1"/>
    <col min="61" max="61" width="8" style="142" customWidth="1"/>
    <col min="62" max="62" width="9" style="142" customWidth="1"/>
    <col min="63" max="63" width="9.28571428571429" style="142" customWidth="1"/>
    <col min="64" max="69" width="15.1428571428571" style="142"/>
    <col min="70" max="70" width="27.5714285714286" style="142"/>
    <col min="71" max="71" width="17.7142857142857" style="142"/>
    <col min="72" max="78" width="15.1428571428571" style="142"/>
    <col min="79" max="16384" width="9" style="142"/>
  </cols>
  <sheetData>
    <row r="1" ht="44.25" spans="1:53">
      <c r="A1" s="251" t="s">
        <v>273</v>
      </c>
      <c r="B1" s="268"/>
      <c r="C1" s="268"/>
      <c r="D1" s="269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85"/>
      <c r="AR1" s="268"/>
      <c r="AS1" s="268"/>
      <c r="AT1" s="268"/>
      <c r="AU1" s="268"/>
      <c r="AV1" s="268"/>
      <c r="AW1" s="268"/>
      <c r="AX1" s="285"/>
      <c r="AY1" s="268"/>
      <c r="AZ1" s="268"/>
      <c r="BA1" s="268"/>
    </row>
    <row r="2" s="146" customFormat="1" ht="21" spans="1:53">
      <c r="A2" s="152" t="str">
        <f>表头!A1</f>
        <v>LIST OF SALARIES AND ALLOWANCES (2023.10)</v>
      </c>
      <c r="B2" s="152"/>
      <c r="C2" s="152"/>
      <c r="D2" s="270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254"/>
      <c r="AR2" s="152"/>
      <c r="AS2" s="152"/>
      <c r="AT2" s="152"/>
      <c r="AU2" s="152"/>
      <c r="AV2" s="152"/>
      <c r="AW2" s="152"/>
      <c r="AX2" s="254"/>
      <c r="AY2" s="152"/>
      <c r="AZ2" s="152"/>
      <c r="BA2" s="152"/>
    </row>
    <row r="3" s="146" customFormat="1" ht="29.25" spans="1:53">
      <c r="A3" s="153" t="s">
        <v>274</v>
      </c>
      <c r="B3" s="153"/>
      <c r="C3" s="153"/>
      <c r="D3" s="271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255"/>
      <c r="AR3" s="153"/>
      <c r="AS3" s="153"/>
      <c r="AT3" s="153"/>
      <c r="AU3" s="153"/>
      <c r="AV3" s="153"/>
      <c r="AW3" s="153"/>
      <c r="AX3" s="255"/>
      <c r="AY3" s="153"/>
      <c r="AZ3" s="153"/>
      <c r="BA3" s="153"/>
    </row>
    <row r="4" ht="32.25" customHeight="1" spans="1:53">
      <c r="A4" s="154" t="str">
        <f>表头!A2</f>
        <v>តារាងប្រាក់ខែសម្រាប់ខែតុលា ឆ្នាំ២០២៣工资表</v>
      </c>
      <c r="B4" s="155"/>
      <c r="C4" s="155"/>
      <c r="D4" s="272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286"/>
      <c r="AR4" s="155"/>
      <c r="AS4" s="155"/>
      <c r="AT4" s="155"/>
      <c r="AU4" s="155"/>
      <c r="AV4" s="155"/>
      <c r="AW4" s="155"/>
      <c r="AX4" s="286"/>
      <c r="AY4" s="155"/>
      <c r="AZ4" s="155"/>
      <c r="BA4" s="155"/>
    </row>
    <row r="5" hidden="1"/>
    <row r="6" ht="27" customHeight="1" spans="1:54">
      <c r="A6" s="156" t="s">
        <v>275</v>
      </c>
      <c r="B6" s="156" t="s">
        <v>276</v>
      </c>
      <c r="C6" s="156" t="s">
        <v>277</v>
      </c>
      <c r="D6" s="156" t="s">
        <v>278</v>
      </c>
      <c r="E6" s="156" t="s">
        <v>279</v>
      </c>
      <c r="F6" s="156" t="s">
        <v>280</v>
      </c>
      <c r="G6" s="156" t="s">
        <v>281</v>
      </c>
      <c r="H6" s="156" t="s">
        <v>282</v>
      </c>
      <c r="I6" s="156" t="s">
        <v>283</v>
      </c>
      <c r="J6" s="172" t="s">
        <v>284</v>
      </c>
      <c r="K6" s="173"/>
      <c r="L6" s="156" t="s">
        <v>285</v>
      </c>
      <c r="M6" s="174" t="s">
        <v>286</v>
      </c>
      <c r="N6" s="175" t="s">
        <v>287</v>
      </c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203"/>
      <c r="AR6" s="159"/>
      <c r="AS6" s="178" t="s">
        <v>288</v>
      </c>
      <c r="AT6" s="178" t="s">
        <v>288</v>
      </c>
      <c r="AU6" s="178" t="s">
        <v>289</v>
      </c>
      <c r="AV6" s="178"/>
      <c r="AW6" s="204"/>
      <c r="AX6" s="210" t="s">
        <v>290</v>
      </c>
      <c r="AY6" s="211" t="s">
        <v>291</v>
      </c>
      <c r="AZ6" s="212"/>
      <c r="BA6" s="189" t="s">
        <v>292</v>
      </c>
      <c r="BB6" s="213"/>
    </row>
    <row r="7" ht="24" customHeight="1" spans="1:78">
      <c r="A7" s="157"/>
      <c r="B7" s="157"/>
      <c r="C7" s="156"/>
      <c r="D7" s="157"/>
      <c r="E7" s="157"/>
      <c r="F7" s="156"/>
      <c r="G7" s="156"/>
      <c r="H7" s="156"/>
      <c r="I7" s="157"/>
      <c r="J7" s="173"/>
      <c r="K7" s="173"/>
      <c r="L7" s="157"/>
      <c r="M7" s="176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203"/>
      <c r="AR7" s="159"/>
      <c r="AS7" s="204"/>
      <c r="AT7" s="204"/>
      <c r="AU7" s="159" t="s">
        <v>293</v>
      </c>
      <c r="AV7" s="159"/>
      <c r="AW7" s="159"/>
      <c r="AX7" s="214"/>
      <c r="AY7" s="215"/>
      <c r="AZ7" s="216"/>
      <c r="BA7" s="193"/>
      <c r="BB7" s="217"/>
      <c r="BF7" s="229" t="s">
        <v>294</v>
      </c>
      <c r="BG7" s="229"/>
      <c r="BH7" s="229"/>
      <c r="BI7" s="230" t="s">
        <v>295</v>
      </c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</row>
    <row r="8" ht="54" customHeight="1" spans="1:77">
      <c r="A8" s="157"/>
      <c r="B8" s="157"/>
      <c r="C8" s="156"/>
      <c r="D8" s="157"/>
      <c r="E8" s="157"/>
      <c r="F8" s="156"/>
      <c r="G8" s="156"/>
      <c r="H8" s="156"/>
      <c r="I8" s="157"/>
      <c r="J8" s="158" t="s">
        <v>296</v>
      </c>
      <c r="K8" s="158"/>
      <c r="L8" s="157"/>
      <c r="M8" s="176"/>
      <c r="N8" s="175" t="s">
        <v>297</v>
      </c>
      <c r="O8" s="159"/>
      <c r="P8" s="177" t="s">
        <v>5</v>
      </c>
      <c r="Q8" s="281" t="s">
        <v>298</v>
      </c>
      <c r="R8" s="189" t="s">
        <v>6</v>
      </c>
      <c r="S8" s="159" t="s">
        <v>7</v>
      </c>
      <c r="T8" s="159" t="s">
        <v>8</v>
      </c>
      <c r="U8" s="190" t="s">
        <v>299</v>
      </c>
      <c r="V8" s="191" t="s">
        <v>300</v>
      </c>
      <c r="W8" s="192"/>
      <c r="X8" s="175" t="s">
        <v>301</v>
      </c>
      <c r="Y8" s="159"/>
      <c r="Z8" s="159" t="s">
        <v>9</v>
      </c>
      <c r="AA8" s="196" t="s">
        <v>10</v>
      </c>
      <c r="AB8" s="196" t="s">
        <v>11</v>
      </c>
      <c r="AC8" s="196" t="s">
        <v>12</v>
      </c>
      <c r="AD8" s="196" t="s">
        <v>13</v>
      </c>
      <c r="AE8" s="196" t="s">
        <v>14</v>
      </c>
      <c r="AF8" s="196" t="s">
        <v>15</v>
      </c>
      <c r="AG8" s="159" t="s">
        <v>16</v>
      </c>
      <c r="AH8" s="197" t="s">
        <v>302</v>
      </c>
      <c r="AI8" s="198"/>
      <c r="AJ8" s="199" t="s">
        <v>303</v>
      </c>
      <c r="AK8" s="200"/>
      <c r="AL8" s="178" t="s">
        <v>304</v>
      </c>
      <c r="AM8" s="172" t="s">
        <v>19</v>
      </c>
      <c r="AN8" s="178" t="s">
        <v>22</v>
      </c>
      <c r="AO8" s="178" t="s">
        <v>23</v>
      </c>
      <c r="AP8" s="178" t="s">
        <v>24</v>
      </c>
      <c r="AQ8" s="205" t="s">
        <v>25</v>
      </c>
      <c r="AR8" s="178" t="s">
        <v>305</v>
      </c>
      <c r="AS8" s="159" t="s">
        <v>27</v>
      </c>
      <c r="AT8" s="159" t="s">
        <v>28</v>
      </c>
      <c r="AU8" s="175" t="s">
        <v>29</v>
      </c>
      <c r="AV8" s="206" t="s">
        <v>30</v>
      </c>
      <c r="AW8" s="175" t="s">
        <v>31</v>
      </c>
      <c r="AX8" s="214"/>
      <c r="AY8" s="179" t="s">
        <v>32</v>
      </c>
      <c r="AZ8" s="179" t="s">
        <v>33</v>
      </c>
      <c r="BA8" s="179" t="s">
        <v>34</v>
      </c>
      <c r="BB8" s="218"/>
      <c r="BG8" s="142" t="s">
        <v>306</v>
      </c>
      <c r="BH8" s="231">
        <f>表头!B3</f>
        <v>4131</v>
      </c>
      <c r="BI8" s="232" t="s">
        <v>307</v>
      </c>
      <c r="BJ8" s="232"/>
      <c r="BK8" s="232"/>
      <c r="BL8" s="232"/>
      <c r="BM8" s="232"/>
      <c r="BN8" s="232"/>
      <c r="BO8" s="232"/>
      <c r="BP8" s="232"/>
      <c r="BQ8" s="232"/>
      <c r="BR8" s="232" t="s">
        <v>308</v>
      </c>
      <c r="BS8" s="232"/>
      <c r="BT8" s="232"/>
      <c r="BU8" s="232"/>
      <c r="BV8" s="232"/>
      <c r="BW8" s="232"/>
      <c r="BX8" s="232"/>
      <c r="BY8" s="232"/>
    </row>
    <row r="9" ht="35.1" customHeight="1" spans="1:69">
      <c r="A9" s="157"/>
      <c r="B9" s="157"/>
      <c r="C9" s="156"/>
      <c r="D9" s="157"/>
      <c r="E9" s="157"/>
      <c r="F9" s="156"/>
      <c r="G9" s="156"/>
      <c r="H9" s="156"/>
      <c r="I9" s="157"/>
      <c r="J9" s="178" t="s">
        <v>309</v>
      </c>
      <c r="K9" s="178" t="s">
        <v>310</v>
      </c>
      <c r="L9" s="159" t="s">
        <v>35</v>
      </c>
      <c r="M9" s="179" t="s">
        <v>36</v>
      </c>
      <c r="N9" s="178" t="s">
        <v>37</v>
      </c>
      <c r="O9" s="178" t="s">
        <v>38</v>
      </c>
      <c r="P9" s="180" t="s">
        <v>39</v>
      </c>
      <c r="Q9" s="282"/>
      <c r="R9" s="193"/>
      <c r="S9" s="194" t="s">
        <v>40</v>
      </c>
      <c r="T9" s="194" t="s">
        <v>41</v>
      </c>
      <c r="U9" s="178" t="s">
        <v>50</v>
      </c>
      <c r="V9" s="178" t="s">
        <v>53</v>
      </c>
      <c r="W9" s="178"/>
      <c r="X9" s="178" t="s">
        <v>50</v>
      </c>
      <c r="Y9" s="178" t="s">
        <v>53</v>
      </c>
      <c r="Z9" s="159" t="s">
        <v>42</v>
      </c>
      <c r="AA9" s="159" t="s">
        <v>43</v>
      </c>
      <c r="AB9" s="159" t="s">
        <v>44</v>
      </c>
      <c r="AC9" s="159" t="s">
        <v>45</v>
      </c>
      <c r="AD9" s="159" t="s">
        <v>46</v>
      </c>
      <c r="AE9" s="159" t="s">
        <v>47</v>
      </c>
      <c r="AF9" s="159" t="s">
        <v>48</v>
      </c>
      <c r="AG9" s="159" t="s">
        <v>49</v>
      </c>
      <c r="AH9" s="159" t="s">
        <v>54</v>
      </c>
      <c r="AI9" s="159" t="s">
        <v>54</v>
      </c>
      <c r="AJ9" s="159" t="s">
        <v>55</v>
      </c>
      <c r="AK9" s="159" t="s">
        <v>55</v>
      </c>
      <c r="AL9" s="159" t="s">
        <v>51</v>
      </c>
      <c r="AM9" s="159" t="s">
        <v>52</v>
      </c>
      <c r="AN9" s="159" t="s">
        <v>56</v>
      </c>
      <c r="AO9" s="159" t="s">
        <v>57</v>
      </c>
      <c r="AP9" s="159" t="s">
        <v>58</v>
      </c>
      <c r="AQ9" s="203" t="s">
        <v>59</v>
      </c>
      <c r="AR9" s="159"/>
      <c r="AS9" s="159"/>
      <c r="AT9" s="159"/>
      <c r="AU9" s="159" t="s">
        <v>60</v>
      </c>
      <c r="AV9" s="180" t="s">
        <v>61</v>
      </c>
      <c r="AW9" s="159" t="s">
        <v>62</v>
      </c>
      <c r="AX9" s="214"/>
      <c r="AY9" s="179"/>
      <c r="AZ9" s="179"/>
      <c r="BA9" s="179"/>
      <c r="BB9" s="218"/>
      <c r="BG9" s="142" t="s">
        <v>3</v>
      </c>
      <c r="BH9" s="233">
        <f>表头!B4</f>
        <v>4128</v>
      </c>
      <c r="BI9" s="234"/>
      <c r="BJ9" s="234"/>
      <c r="BK9" s="234"/>
      <c r="BL9" s="234"/>
      <c r="BM9" s="234"/>
      <c r="BN9" s="234"/>
      <c r="BO9" s="234"/>
      <c r="BP9" s="234"/>
      <c r="BQ9" s="234"/>
    </row>
    <row r="10" ht="3" hidden="1" customHeight="1" spans="1:69">
      <c r="A10" s="157"/>
      <c r="B10" s="157"/>
      <c r="C10" s="157"/>
      <c r="D10" s="157"/>
      <c r="E10" s="157"/>
      <c r="F10" s="157"/>
      <c r="G10" s="157"/>
      <c r="H10" s="157"/>
      <c r="I10" s="157"/>
      <c r="J10" s="158" t="s">
        <v>311</v>
      </c>
      <c r="K10" s="158" t="s">
        <v>312</v>
      </c>
      <c r="L10" s="159"/>
      <c r="M10" s="179"/>
      <c r="N10" s="159" t="s">
        <v>313</v>
      </c>
      <c r="O10" s="159" t="s">
        <v>314</v>
      </c>
      <c r="P10" s="181"/>
      <c r="Q10" s="283" t="s">
        <v>315</v>
      </c>
      <c r="R10" s="179" t="s">
        <v>316</v>
      </c>
      <c r="S10" s="159"/>
      <c r="T10" s="159"/>
      <c r="U10" s="157" t="s">
        <v>317</v>
      </c>
      <c r="V10" s="157" t="s">
        <v>318</v>
      </c>
      <c r="W10" s="157" t="s">
        <v>319</v>
      </c>
      <c r="X10" s="157" t="s">
        <v>317</v>
      </c>
      <c r="Y10" s="157" t="s">
        <v>320</v>
      </c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81"/>
      <c r="AW10" s="159"/>
      <c r="AX10" s="214"/>
      <c r="AY10" s="179"/>
      <c r="AZ10" s="179"/>
      <c r="BA10" s="179"/>
      <c r="BB10" s="219"/>
      <c r="BI10" s="234"/>
      <c r="BJ10" s="234"/>
      <c r="BK10" s="234"/>
      <c r="BL10" s="234"/>
      <c r="BM10" s="234"/>
      <c r="BN10" s="234"/>
      <c r="BO10" s="234"/>
      <c r="BP10" s="234"/>
      <c r="BQ10" s="234"/>
    </row>
    <row r="11" s="143" customFormat="1" ht="12.75" customHeight="1" spans="1:77">
      <c r="A11" s="158" t="s">
        <v>63</v>
      </c>
      <c r="B11" s="158" t="s">
        <v>64</v>
      </c>
      <c r="C11" s="158" t="s">
        <v>321</v>
      </c>
      <c r="D11" s="159" t="s">
        <v>65</v>
      </c>
      <c r="E11" s="158" t="s">
        <v>66</v>
      </c>
      <c r="F11" s="158" t="s">
        <v>322</v>
      </c>
      <c r="G11" s="158" t="s">
        <v>323</v>
      </c>
      <c r="H11" s="158" t="s">
        <v>324</v>
      </c>
      <c r="I11" s="159" t="s">
        <v>67</v>
      </c>
      <c r="J11" s="158"/>
      <c r="K11" s="158"/>
      <c r="L11" s="159"/>
      <c r="M11" s="179"/>
      <c r="N11" s="159"/>
      <c r="O11" s="159"/>
      <c r="P11" s="181"/>
      <c r="Q11" s="283"/>
      <c r="R11" s="179"/>
      <c r="S11" s="194"/>
      <c r="T11" s="194"/>
      <c r="U11" s="157"/>
      <c r="V11" s="157"/>
      <c r="W11" s="157"/>
      <c r="X11" s="157"/>
      <c r="Y11" s="157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203"/>
      <c r="AR11" s="159"/>
      <c r="AS11" s="159"/>
      <c r="AT11" s="159"/>
      <c r="AU11" s="159"/>
      <c r="AV11" s="181"/>
      <c r="AW11" s="159"/>
      <c r="AX11" s="214"/>
      <c r="AY11" s="179"/>
      <c r="AZ11" s="179"/>
      <c r="BA11" s="179"/>
      <c r="BI11" s="235"/>
      <c r="BJ11" s="235"/>
      <c r="BK11" s="235"/>
      <c r="BL11" s="235"/>
      <c r="BM11" s="235"/>
      <c r="BN11" s="235"/>
      <c r="BO11" s="235"/>
      <c r="BP11" s="235"/>
      <c r="BQ11" s="235"/>
      <c r="BR11" s="142"/>
      <c r="BS11" s="142"/>
      <c r="BT11" s="142"/>
      <c r="BU11" s="142"/>
      <c r="BV11" s="142"/>
      <c r="BW11" s="142"/>
      <c r="BX11" s="142"/>
      <c r="BY11" s="142"/>
    </row>
    <row r="12" s="143" customFormat="1" ht="42" customHeight="1" spans="1:77">
      <c r="A12" s="158"/>
      <c r="B12" s="158"/>
      <c r="C12" s="158"/>
      <c r="D12" s="159"/>
      <c r="E12" s="158"/>
      <c r="F12" s="158"/>
      <c r="G12" s="158"/>
      <c r="H12" s="158"/>
      <c r="I12" s="159"/>
      <c r="J12" s="158"/>
      <c r="K12" s="158"/>
      <c r="L12" s="159"/>
      <c r="M12" s="179"/>
      <c r="N12" s="159"/>
      <c r="O12" s="159"/>
      <c r="P12" s="182"/>
      <c r="Q12" s="284"/>
      <c r="R12" s="179"/>
      <c r="S12" s="194"/>
      <c r="T12" s="194"/>
      <c r="U12" s="157"/>
      <c r="V12" s="157"/>
      <c r="W12" s="157"/>
      <c r="X12" s="157"/>
      <c r="Y12" s="157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203"/>
      <c r="AR12" s="159"/>
      <c r="AS12" s="159"/>
      <c r="AT12" s="159"/>
      <c r="AU12" s="159"/>
      <c r="AV12" s="182"/>
      <c r="AW12" s="159"/>
      <c r="AX12" s="220"/>
      <c r="AY12" s="179"/>
      <c r="AZ12" s="179"/>
      <c r="BA12" s="179"/>
      <c r="BI12" s="235"/>
      <c r="BJ12" s="235"/>
      <c r="BK12" s="235"/>
      <c r="BL12" s="235"/>
      <c r="BM12" s="235"/>
      <c r="BN12" s="235"/>
      <c r="BO12" s="235"/>
      <c r="BP12" s="235"/>
      <c r="BQ12" s="235"/>
      <c r="BS12" s="142"/>
      <c r="BT12" s="142"/>
      <c r="BU12" s="142"/>
      <c r="BV12" s="142"/>
      <c r="BW12" s="142"/>
      <c r="BX12" s="142"/>
      <c r="BY12" s="142"/>
    </row>
    <row r="13" s="231" customFormat="1" ht="24" customHeight="1" spans="1:78">
      <c r="A13" s="252">
        <v>1</v>
      </c>
      <c r="B13" s="252">
        <v>2</v>
      </c>
      <c r="C13" s="252">
        <v>3</v>
      </c>
      <c r="D13" s="252">
        <v>4</v>
      </c>
      <c r="E13" s="252">
        <v>5</v>
      </c>
      <c r="F13" s="252">
        <v>6</v>
      </c>
      <c r="G13" s="252">
        <v>7</v>
      </c>
      <c r="H13" s="252">
        <v>8</v>
      </c>
      <c r="I13" s="252">
        <v>9</v>
      </c>
      <c r="J13" s="252">
        <v>10</v>
      </c>
      <c r="K13" s="252">
        <v>11</v>
      </c>
      <c r="L13" s="252">
        <v>12</v>
      </c>
      <c r="M13" s="252">
        <v>13</v>
      </c>
      <c r="N13" s="252">
        <v>14</v>
      </c>
      <c r="O13" s="252">
        <v>15</v>
      </c>
      <c r="P13" s="252">
        <v>16</v>
      </c>
      <c r="Q13" s="252">
        <v>17</v>
      </c>
      <c r="R13" s="252">
        <v>18</v>
      </c>
      <c r="S13" s="252">
        <v>19</v>
      </c>
      <c r="T13" s="252">
        <v>20</v>
      </c>
      <c r="U13" s="252">
        <v>21</v>
      </c>
      <c r="V13" s="252">
        <v>22</v>
      </c>
      <c r="W13" s="252">
        <v>23</v>
      </c>
      <c r="X13" s="252">
        <v>24</v>
      </c>
      <c r="Y13" s="252">
        <v>25</v>
      </c>
      <c r="Z13" s="252">
        <v>26</v>
      </c>
      <c r="AA13" s="252">
        <v>27</v>
      </c>
      <c r="AB13" s="252">
        <v>28</v>
      </c>
      <c r="AC13" s="252">
        <v>29</v>
      </c>
      <c r="AD13" s="252">
        <v>30</v>
      </c>
      <c r="AE13" s="252">
        <v>31</v>
      </c>
      <c r="AF13" s="252">
        <v>32</v>
      </c>
      <c r="AG13" s="252">
        <v>33</v>
      </c>
      <c r="AH13" s="252">
        <v>34</v>
      </c>
      <c r="AI13" s="252">
        <v>35</v>
      </c>
      <c r="AJ13" s="252">
        <v>36</v>
      </c>
      <c r="AK13" s="252">
        <v>37</v>
      </c>
      <c r="AL13" s="252">
        <v>38</v>
      </c>
      <c r="AM13" s="252">
        <v>39</v>
      </c>
      <c r="AN13" s="252">
        <v>40</v>
      </c>
      <c r="AO13" s="252">
        <v>41</v>
      </c>
      <c r="AP13" s="252">
        <v>42</v>
      </c>
      <c r="AQ13" s="252">
        <v>43</v>
      </c>
      <c r="AR13" s="252">
        <v>44</v>
      </c>
      <c r="AS13" s="252">
        <v>45</v>
      </c>
      <c r="AT13" s="252">
        <v>46</v>
      </c>
      <c r="AU13" s="252">
        <v>47</v>
      </c>
      <c r="AV13" s="252">
        <v>48</v>
      </c>
      <c r="AW13" s="252">
        <v>49</v>
      </c>
      <c r="AX13" s="252">
        <v>50</v>
      </c>
      <c r="AY13" s="252">
        <v>51</v>
      </c>
      <c r="AZ13" s="252">
        <v>52</v>
      </c>
      <c r="BA13" s="252">
        <v>53</v>
      </c>
      <c r="BD13" s="260" t="s">
        <v>61</v>
      </c>
      <c r="BE13" s="260"/>
      <c r="BF13" s="231" t="s">
        <v>325</v>
      </c>
      <c r="BG13" s="231" t="s">
        <v>326</v>
      </c>
      <c r="BH13" s="231" t="s">
        <v>327</v>
      </c>
      <c r="BI13" s="237" t="s">
        <v>328</v>
      </c>
      <c r="BJ13" s="237">
        <v>20</v>
      </c>
      <c r="BK13" s="237">
        <v>100</v>
      </c>
      <c r="BL13" s="238">
        <v>100</v>
      </c>
      <c r="BM13" s="238">
        <v>50</v>
      </c>
      <c r="BN13" s="238">
        <v>20</v>
      </c>
      <c r="BO13" s="238">
        <v>10</v>
      </c>
      <c r="BP13" s="238">
        <v>5</v>
      </c>
      <c r="BQ13" s="238">
        <v>1</v>
      </c>
      <c r="BR13" s="231" t="s">
        <v>329</v>
      </c>
      <c r="BS13" s="231" t="s">
        <v>308</v>
      </c>
      <c r="BT13" s="231">
        <v>20000</v>
      </c>
      <c r="BU13" s="231">
        <v>10000</v>
      </c>
      <c r="BV13" s="231">
        <v>5000</v>
      </c>
      <c r="BW13" s="231">
        <v>2000</v>
      </c>
      <c r="BX13" s="231">
        <v>1000</v>
      </c>
      <c r="BY13" s="231">
        <v>500</v>
      </c>
      <c r="BZ13" s="231">
        <v>100</v>
      </c>
    </row>
    <row r="14" ht="39" customHeight="1" spans="1:78">
      <c r="A14" s="161">
        <v>1</v>
      </c>
      <c r="B14" s="94">
        <v>446</v>
      </c>
      <c r="C14" s="94" t="s">
        <v>330</v>
      </c>
      <c r="D14" s="162" t="s">
        <v>68</v>
      </c>
      <c r="E14" s="163">
        <v>44125</v>
      </c>
      <c r="F14" s="164" t="s">
        <v>331</v>
      </c>
      <c r="G14" s="163">
        <v>29503</v>
      </c>
      <c r="H14" s="163" t="s">
        <v>332</v>
      </c>
      <c r="I14" s="183" t="s">
        <v>69</v>
      </c>
      <c r="J14" s="161">
        <v>0</v>
      </c>
      <c r="K14" s="161">
        <v>1</v>
      </c>
      <c r="L14" s="184">
        <v>200</v>
      </c>
      <c r="M14" s="185">
        <v>7.69230769230769</v>
      </c>
      <c r="N14" s="161">
        <v>21</v>
      </c>
      <c r="O14" s="161">
        <v>4</v>
      </c>
      <c r="P14" s="161">
        <v>25</v>
      </c>
      <c r="Q14" s="161">
        <v>26</v>
      </c>
      <c r="R14" s="195">
        <v>192.307692307692</v>
      </c>
      <c r="S14" s="161">
        <v>0</v>
      </c>
      <c r="T14" s="185">
        <v>0</v>
      </c>
      <c r="U14" s="161">
        <v>0</v>
      </c>
      <c r="V14" s="161">
        <v>0</v>
      </c>
      <c r="W14" s="185">
        <v>0</v>
      </c>
      <c r="X14" s="161">
        <v>0</v>
      </c>
      <c r="Y14" s="185">
        <v>0</v>
      </c>
      <c r="Z14" s="161">
        <v>0</v>
      </c>
      <c r="AA14" s="161">
        <v>0</v>
      </c>
      <c r="AB14" s="195">
        <v>0</v>
      </c>
      <c r="AC14" s="161">
        <v>1</v>
      </c>
      <c r="AD14" s="195">
        <v>7.69230769230769</v>
      </c>
      <c r="AE14" s="161">
        <v>0</v>
      </c>
      <c r="AF14" s="195">
        <v>0</v>
      </c>
      <c r="AG14" s="161">
        <v>0</v>
      </c>
      <c r="AH14" s="185">
        <v>110</v>
      </c>
      <c r="AI14" s="185">
        <v>105.769230769231</v>
      </c>
      <c r="AJ14" s="185">
        <v>30</v>
      </c>
      <c r="AK14" s="184">
        <v>28.8461538461538</v>
      </c>
      <c r="AL14" s="185">
        <v>0</v>
      </c>
      <c r="AM14" s="185">
        <v>0</v>
      </c>
      <c r="AN14" s="185">
        <v>9.6</v>
      </c>
      <c r="AO14" s="185">
        <v>12.5</v>
      </c>
      <c r="AP14" s="185">
        <v>12.5</v>
      </c>
      <c r="AQ14" s="185">
        <v>369.215384615384</v>
      </c>
      <c r="AR14" s="258">
        <v>3</v>
      </c>
      <c r="AS14" s="209">
        <v>0.5</v>
      </c>
      <c r="AT14" s="259"/>
      <c r="AU14" s="195">
        <v>0</v>
      </c>
      <c r="AV14" s="195">
        <v>6</v>
      </c>
      <c r="AW14" s="207">
        <v>100</v>
      </c>
      <c r="AX14" s="221">
        <v>265.715384615384</v>
      </c>
      <c r="AY14" s="184">
        <v>260</v>
      </c>
      <c r="AZ14" s="222">
        <v>22900</v>
      </c>
      <c r="BA14" s="225"/>
      <c r="BB14" s="146" t="str">
        <f ca="1">DATEDIF(E14,TODAY(),"y")&amp;"年"&amp;DATEDIF(E14,TODAY(),"ym")&amp;"月"</f>
        <v>3年1月</v>
      </c>
      <c r="BC14" s="146"/>
      <c r="BD14" s="224">
        <f>(AQ14*$BH$9)</f>
        <v>1524121.10769231</v>
      </c>
      <c r="BE14" s="239">
        <f>IF(BD14&lt;400000,400000,IF(BD14&gt;1200000,1200000,BD14))</f>
        <v>1200000</v>
      </c>
      <c r="BF14" s="231">
        <f>IF(BH14=0.1,175000,IF(BH14=0.05,75000,0))</f>
        <v>0</v>
      </c>
      <c r="BG14" s="231">
        <f>((AQ14-AO14-AP14-AL14)*BH$8)-(J14+K14)*150000</f>
        <v>1271953.75384615</v>
      </c>
      <c r="BH14" s="231">
        <f>IF(BG14&lt;1500000,0%,IF(BG14&lt;2000001,5%,10%))</f>
        <v>0</v>
      </c>
      <c r="BI14" s="241" t="str">
        <f>D14</f>
        <v>TEP PANHA</v>
      </c>
      <c r="BJ14" s="231">
        <f>AY14</f>
        <v>260</v>
      </c>
      <c r="BK14" s="231">
        <f>TRUNC(BJ14)</f>
        <v>260</v>
      </c>
      <c r="BL14" s="231">
        <f>TRUNC(BK14/100)</f>
        <v>2</v>
      </c>
      <c r="BM14" s="231">
        <f>TRUNC((BK14-(BL14*100))/50)</f>
        <v>1</v>
      </c>
      <c r="BN14" s="231">
        <f>TRUNC((BK14-(BL14*100)-(BM14*50))/20)</f>
        <v>0</v>
      </c>
      <c r="BO14" s="231">
        <f>TRUNC((BK14-(BL14*100)-(BM14*50)-(BN14*20))/10)</f>
        <v>1</v>
      </c>
      <c r="BP14" s="231">
        <f>TRUNC((BK14-(BL14*100)-(BM14*50)-(BN14*20)-(BO14*10))/5)</f>
        <v>0</v>
      </c>
      <c r="BQ14" s="231">
        <f>TRUNC((BK14-(BL14*100)-(BM14*50)-(BN14*20)-(BO14*10)-(BP14*5))/1)</f>
        <v>0</v>
      </c>
      <c r="BR14" s="246">
        <f>AX14-AY14</f>
        <v>5.71538461538449</v>
      </c>
      <c r="BS14" s="247">
        <f>ROUND(BR14*4000,-2)</f>
        <v>22900</v>
      </c>
      <c r="BT14" s="231">
        <f>TRUNC(BS14/20000)</f>
        <v>1</v>
      </c>
      <c r="BU14" s="231">
        <f>TRUNC((BS14-(BT14*20000))/10000)</f>
        <v>0</v>
      </c>
      <c r="BV14" s="231">
        <f>TRUNC((BS14-(BT14*20000)-(BU14*10000))/5000)</f>
        <v>0</v>
      </c>
      <c r="BW14" s="231">
        <f>TRUNC((BS14-(BT14*20000)-(BU14*10000)-(BV14*5000))/2000)</f>
        <v>1</v>
      </c>
      <c r="BX14" s="231">
        <f>TRUNC((BS14-(BT14*20000)-(BU14*10000)-(BV14*5000)-(BW14*2000))/1000)</f>
        <v>0</v>
      </c>
      <c r="BY14" s="231">
        <f>TRUNC((BS14-(BT14*20000)-(BU14*10000)-(BV14*5000)-(BW14*2000)-(BX14*1000))/500)</f>
        <v>1</v>
      </c>
      <c r="BZ14" s="231">
        <f>TRUNC((BS14-(BT14*20000)-(BU14*10000)-(BV14*5000)-(BW14*2000)-(BX14*1000)-(BY14*500))/100)</f>
        <v>4</v>
      </c>
    </row>
    <row r="15" ht="39" customHeight="1" spans="1:78">
      <c r="A15" s="161">
        <v>2</v>
      </c>
      <c r="B15" s="94">
        <v>207</v>
      </c>
      <c r="C15" s="94" t="s">
        <v>333</v>
      </c>
      <c r="D15" s="162" t="s">
        <v>70</v>
      </c>
      <c r="E15" s="163">
        <v>43804</v>
      </c>
      <c r="F15" s="164" t="s">
        <v>334</v>
      </c>
      <c r="G15" s="163">
        <v>27077</v>
      </c>
      <c r="H15" s="163" t="s">
        <v>335</v>
      </c>
      <c r="I15" s="183" t="s">
        <v>71</v>
      </c>
      <c r="J15" s="161">
        <v>0</v>
      </c>
      <c r="K15" s="161">
        <v>1</v>
      </c>
      <c r="L15" s="184">
        <v>200</v>
      </c>
      <c r="M15" s="185">
        <v>7.69230769230769</v>
      </c>
      <c r="N15" s="161">
        <v>18</v>
      </c>
      <c r="O15" s="161">
        <v>4</v>
      </c>
      <c r="P15" s="161">
        <v>22</v>
      </c>
      <c r="Q15" s="161">
        <v>23</v>
      </c>
      <c r="R15" s="195">
        <v>169.230769230769</v>
      </c>
      <c r="S15" s="161">
        <v>0</v>
      </c>
      <c r="T15" s="185">
        <v>0</v>
      </c>
      <c r="U15" s="161">
        <v>0</v>
      </c>
      <c r="V15" s="161">
        <v>0</v>
      </c>
      <c r="W15" s="185">
        <v>0</v>
      </c>
      <c r="X15" s="161">
        <v>0</v>
      </c>
      <c r="Y15" s="185">
        <v>0</v>
      </c>
      <c r="Z15" s="161">
        <v>0</v>
      </c>
      <c r="AA15" s="161">
        <v>0</v>
      </c>
      <c r="AB15" s="195">
        <v>0</v>
      </c>
      <c r="AC15" s="161">
        <v>1</v>
      </c>
      <c r="AD15" s="195">
        <v>7.69230769230769</v>
      </c>
      <c r="AE15" s="161">
        <v>0</v>
      </c>
      <c r="AF15" s="195">
        <v>0</v>
      </c>
      <c r="AG15" s="161">
        <v>0</v>
      </c>
      <c r="AH15" s="185">
        <v>0</v>
      </c>
      <c r="AI15" s="185">
        <v>0</v>
      </c>
      <c r="AJ15" s="185">
        <v>0</v>
      </c>
      <c r="AK15" s="184">
        <v>0</v>
      </c>
      <c r="AL15" s="185">
        <v>0</v>
      </c>
      <c r="AM15" s="185">
        <v>0</v>
      </c>
      <c r="AN15" s="185">
        <v>8.4</v>
      </c>
      <c r="AO15" s="185">
        <v>11</v>
      </c>
      <c r="AP15" s="185">
        <v>11</v>
      </c>
      <c r="AQ15" s="185">
        <v>207.323076923077</v>
      </c>
      <c r="AR15" s="258">
        <v>4</v>
      </c>
      <c r="AS15" s="209">
        <v>0.5</v>
      </c>
      <c r="AT15" s="259"/>
      <c r="AU15" s="195">
        <v>0</v>
      </c>
      <c r="AV15" s="195">
        <v>4.27914830769231</v>
      </c>
      <c r="AW15" s="207">
        <v>50</v>
      </c>
      <c r="AX15" s="221">
        <v>156.543928615385</v>
      </c>
      <c r="AY15" s="184">
        <v>150</v>
      </c>
      <c r="AZ15" s="222">
        <v>26200</v>
      </c>
      <c r="BA15" s="225"/>
      <c r="BB15" s="146" t="str">
        <f ca="1">DATEDIF(E15,TODAY(),"y")&amp;"年"&amp;DATEDIF(E15,TODAY(),"ym")&amp;"月"</f>
        <v>3年11月</v>
      </c>
      <c r="BC15" s="146"/>
      <c r="BD15" s="224">
        <f>(AQ15*$BH$9)</f>
        <v>855829.661538461</v>
      </c>
      <c r="BE15" s="239">
        <f>IF(BD15&lt;400000,400000,IF(BD15&gt;1200000,1200000,BD15))</f>
        <v>855829.661538461</v>
      </c>
      <c r="BF15" s="231">
        <f>IF(BH15=0.1,175000,IF(BH15=0.05,75000,0))</f>
        <v>0</v>
      </c>
      <c r="BG15" s="231">
        <f>((AQ15-AO15-AP15-AL15)*BH$8)-(J15+K15)*150000</f>
        <v>615569.630769231</v>
      </c>
      <c r="BH15" s="231">
        <f>IF(BG15&lt;1500000,0%,IF(BG15&lt;2000001,5%,10%))</f>
        <v>0</v>
      </c>
      <c r="BI15" s="241" t="str">
        <f>D15</f>
        <v>SANN SAVOEUN</v>
      </c>
      <c r="BJ15" s="231">
        <f>AY15</f>
        <v>150</v>
      </c>
      <c r="BK15" s="231">
        <f>TRUNC(BJ15)</f>
        <v>150</v>
      </c>
      <c r="BL15" s="231">
        <f>TRUNC(BK15/100)</f>
        <v>1</v>
      </c>
      <c r="BM15" s="231">
        <f>TRUNC((BK15-(BL15*100))/50)</f>
        <v>1</v>
      </c>
      <c r="BN15" s="231">
        <f>TRUNC((BK15-(BL15*100)-(BM15*50))/20)</f>
        <v>0</v>
      </c>
      <c r="BO15" s="231">
        <f>TRUNC((BK15-(BL15*100)-(BM15*50)-(BN15*20))/10)</f>
        <v>0</v>
      </c>
      <c r="BP15" s="231">
        <f>TRUNC((BK15-(BL15*100)-(BM15*50)-(BN15*20)-(BO15*10))/5)</f>
        <v>0</v>
      </c>
      <c r="BQ15" s="231">
        <f>TRUNC((BK15-(BL15*100)-(BM15*50)-(BN15*20)-(BO15*10)-(BP15*5))/1)</f>
        <v>0</v>
      </c>
      <c r="BR15" s="246">
        <f>AX15-AY15</f>
        <v>6.54392861538454</v>
      </c>
      <c r="BS15" s="247">
        <f>ROUND(BR15*4000,-2)</f>
        <v>26200</v>
      </c>
      <c r="BT15" s="231">
        <f>TRUNC(BS15/20000)</f>
        <v>1</v>
      </c>
      <c r="BU15" s="231">
        <f>TRUNC((BS15-(BT15*20000))/10000)</f>
        <v>0</v>
      </c>
      <c r="BV15" s="231">
        <f>TRUNC((BS15-(BT15*20000)-(BU15*10000))/5000)</f>
        <v>1</v>
      </c>
      <c r="BW15" s="231">
        <f>TRUNC((BS15-(BT15*20000)-(BU15*10000)-(BV15*5000))/2000)</f>
        <v>0</v>
      </c>
      <c r="BX15" s="231">
        <f>TRUNC((BS15-(BT15*20000)-(BU15*10000)-(BV15*5000)-(BW15*2000))/1000)</f>
        <v>1</v>
      </c>
      <c r="BY15" s="231">
        <f>TRUNC((BS15-(BT15*20000)-(BU15*10000)-(BV15*5000)-(BW15*2000)-(BX15*1000))/500)</f>
        <v>0</v>
      </c>
      <c r="BZ15" s="231">
        <f>TRUNC((BS15-(BT15*20000)-(BU15*10000)-(BV15*5000)-(BW15*2000)-(BX15*1000)-(BY15*500))/100)</f>
        <v>2</v>
      </c>
    </row>
    <row r="16" ht="39" customHeight="1" spans="1:78">
      <c r="A16" s="161">
        <v>3</v>
      </c>
      <c r="B16" s="94">
        <v>538</v>
      </c>
      <c r="C16" s="94" t="s">
        <v>336</v>
      </c>
      <c r="D16" s="162" t="s">
        <v>72</v>
      </c>
      <c r="E16" s="163">
        <v>44133</v>
      </c>
      <c r="F16" s="164" t="s">
        <v>337</v>
      </c>
      <c r="G16" s="163">
        <v>23646</v>
      </c>
      <c r="H16" s="163" t="s">
        <v>335</v>
      </c>
      <c r="I16" s="183" t="s">
        <v>71</v>
      </c>
      <c r="J16" s="161">
        <v>0</v>
      </c>
      <c r="K16" s="161">
        <v>0</v>
      </c>
      <c r="L16" s="184">
        <v>200</v>
      </c>
      <c r="M16" s="185">
        <v>7.69230769230769</v>
      </c>
      <c r="N16" s="161">
        <v>17.5</v>
      </c>
      <c r="O16" s="161">
        <v>4</v>
      </c>
      <c r="P16" s="161">
        <v>21.5</v>
      </c>
      <c r="Q16" s="161">
        <v>23</v>
      </c>
      <c r="R16" s="195">
        <v>165.384615384615</v>
      </c>
      <c r="S16" s="161">
        <v>0</v>
      </c>
      <c r="T16" s="185">
        <v>0</v>
      </c>
      <c r="U16" s="161">
        <v>0</v>
      </c>
      <c r="V16" s="161">
        <v>0</v>
      </c>
      <c r="W16" s="185">
        <v>0</v>
      </c>
      <c r="X16" s="161">
        <v>0</v>
      </c>
      <c r="Y16" s="185">
        <v>0</v>
      </c>
      <c r="Z16" s="161">
        <v>0</v>
      </c>
      <c r="AA16" s="161">
        <v>0</v>
      </c>
      <c r="AB16" s="195">
        <v>0</v>
      </c>
      <c r="AC16" s="161">
        <v>1.5</v>
      </c>
      <c r="AD16" s="195">
        <v>11.5384615384615</v>
      </c>
      <c r="AE16" s="161">
        <v>0</v>
      </c>
      <c r="AF16" s="195">
        <v>0</v>
      </c>
      <c r="AG16" s="161">
        <v>0</v>
      </c>
      <c r="AH16" s="185">
        <v>0</v>
      </c>
      <c r="AI16" s="185">
        <v>0</v>
      </c>
      <c r="AJ16" s="185">
        <v>0</v>
      </c>
      <c r="AK16" s="184">
        <v>0</v>
      </c>
      <c r="AL16" s="185">
        <v>0</v>
      </c>
      <c r="AM16" s="185">
        <v>0</v>
      </c>
      <c r="AN16" s="185">
        <v>8.2</v>
      </c>
      <c r="AO16" s="185">
        <v>10.7</v>
      </c>
      <c r="AP16" s="185">
        <v>10.7</v>
      </c>
      <c r="AQ16" s="185">
        <v>206.523076923077</v>
      </c>
      <c r="AR16" s="258">
        <v>3</v>
      </c>
      <c r="AS16" s="209">
        <v>0.5</v>
      </c>
      <c r="AT16" s="221"/>
      <c r="AU16" s="195">
        <v>0</v>
      </c>
      <c r="AV16" s="195">
        <v>4.26263630769231</v>
      </c>
      <c r="AW16" s="207">
        <v>50</v>
      </c>
      <c r="AX16" s="221">
        <v>154.760440615385</v>
      </c>
      <c r="AY16" s="184">
        <v>150</v>
      </c>
      <c r="AZ16" s="222">
        <v>19000</v>
      </c>
      <c r="BA16" s="225"/>
      <c r="BB16" s="146" t="str">
        <f ca="1">DATEDIF(E16,TODAY(),"y")&amp;"年"&amp;DATEDIF(E16,TODAY(),"ym")&amp;"月"</f>
        <v>3年1月</v>
      </c>
      <c r="BC16" s="146"/>
      <c r="BD16" s="224">
        <f>(AQ16*$BH$9)</f>
        <v>852527.261538461</v>
      </c>
      <c r="BE16" s="239">
        <f>IF(BD16&lt;400000,400000,IF(BD16&gt;1200000,1200000,BD16))</f>
        <v>852527.261538461</v>
      </c>
      <c r="BF16" s="231">
        <f>IF(BH16=0.1,175000,IF(BH16=0.05,75000,0))</f>
        <v>0</v>
      </c>
      <c r="BG16" s="231">
        <f>((AQ16-AO16-AP16-AL16)*BH$8)-(J16+K16)*150000</f>
        <v>764743.430769231</v>
      </c>
      <c r="BH16" s="231">
        <f>IF(BG16&lt;1500000,0%,IF(BG16&lt;2000001,5%,10%))</f>
        <v>0</v>
      </c>
      <c r="BI16" s="241" t="str">
        <f>D16</f>
        <v>CHUM MAO</v>
      </c>
      <c r="BJ16" s="231">
        <f>AY16</f>
        <v>150</v>
      </c>
      <c r="BK16" s="231">
        <f>TRUNC(BJ16)</f>
        <v>150</v>
      </c>
      <c r="BL16" s="231">
        <f>TRUNC(BK16/100)</f>
        <v>1</v>
      </c>
      <c r="BM16" s="231">
        <f>TRUNC((BK16-(BL16*100))/50)</f>
        <v>1</v>
      </c>
      <c r="BN16" s="231">
        <f>TRUNC((BK16-(BL16*100)-(BM16*50))/20)</f>
        <v>0</v>
      </c>
      <c r="BO16" s="231">
        <f>TRUNC((BK16-(BL16*100)-(BM16*50)-(BN16*20))/10)</f>
        <v>0</v>
      </c>
      <c r="BP16" s="231">
        <f>TRUNC((BK16-(BL16*100)-(BM16*50)-(BN16*20)-(BO16*10))/5)</f>
        <v>0</v>
      </c>
      <c r="BQ16" s="231">
        <f>TRUNC((BK16-(BL16*100)-(BM16*50)-(BN16*20)-(BO16*10)-(BP16*5))/1)</f>
        <v>0</v>
      </c>
      <c r="BR16" s="246">
        <f>AX16-AY16</f>
        <v>4.76044061538457</v>
      </c>
      <c r="BS16" s="247">
        <f>ROUND(BR16*4000,-2)</f>
        <v>19000</v>
      </c>
      <c r="BT16" s="231">
        <f>TRUNC(BS16/20000)</f>
        <v>0</v>
      </c>
      <c r="BU16" s="231">
        <f>TRUNC((BS16-(BT16*20000))/10000)</f>
        <v>1</v>
      </c>
      <c r="BV16" s="231">
        <f>TRUNC((BS16-(BT16*20000)-(BU16*10000))/5000)</f>
        <v>1</v>
      </c>
      <c r="BW16" s="231">
        <f>TRUNC((BS16-(BT16*20000)-(BU16*10000)-(BV16*5000))/2000)</f>
        <v>2</v>
      </c>
      <c r="BX16" s="231">
        <f>TRUNC((BS16-(BT16*20000)-(BU16*10000)-(BV16*5000)-(BW16*2000))/1000)</f>
        <v>0</v>
      </c>
      <c r="BY16" s="231">
        <f>TRUNC((BS16-(BT16*20000)-(BU16*10000)-(BV16*5000)-(BW16*2000)-(BX16*1000))/500)</f>
        <v>0</v>
      </c>
      <c r="BZ16" s="231">
        <f>TRUNC((BS16-(BT16*20000)-(BU16*10000)-(BV16*5000)-(BW16*2000)-(BX16*1000)-(BY16*500))/100)</f>
        <v>0</v>
      </c>
    </row>
    <row r="17" s="148" customFormat="1" ht="39" customHeight="1" spans="1:78">
      <c r="A17" s="273"/>
      <c r="B17" s="274" t="s">
        <v>338</v>
      </c>
      <c r="C17" s="274" t="s">
        <v>339</v>
      </c>
      <c r="D17" s="275">
        <v>3</v>
      </c>
      <c r="E17" s="273"/>
      <c r="F17" s="273"/>
      <c r="G17" s="273"/>
      <c r="H17" s="273"/>
      <c r="I17" s="273"/>
      <c r="J17" s="273"/>
      <c r="K17" s="273"/>
      <c r="L17" s="277">
        <v>600</v>
      </c>
      <c r="M17" s="277"/>
      <c r="N17" s="277">
        <v>56.5</v>
      </c>
      <c r="O17" s="277">
        <v>12</v>
      </c>
      <c r="P17" s="277">
        <v>68.5</v>
      </c>
      <c r="Q17" s="277">
        <v>72</v>
      </c>
      <c r="R17" s="277">
        <v>526.923076923077</v>
      </c>
      <c r="S17" s="277">
        <v>0</v>
      </c>
      <c r="T17" s="277">
        <v>0</v>
      </c>
      <c r="U17" s="277">
        <v>0</v>
      </c>
      <c r="V17" s="277">
        <v>0</v>
      </c>
      <c r="W17" s="277">
        <v>0</v>
      </c>
      <c r="X17" s="277">
        <v>0</v>
      </c>
      <c r="Y17" s="277">
        <v>0</v>
      </c>
      <c r="Z17" s="277">
        <v>0</v>
      </c>
      <c r="AA17" s="277">
        <v>0</v>
      </c>
      <c r="AB17" s="277">
        <v>0</v>
      </c>
      <c r="AC17" s="277">
        <v>3.5</v>
      </c>
      <c r="AD17" s="277">
        <v>26.9230769230769</v>
      </c>
      <c r="AE17" s="277">
        <v>0</v>
      </c>
      <c r="AF17" s="277">
        <v>0</v>
      </c>
      <c r="AG17" s="277">
        <v>0</v>
      </c>
      <c r="AH17" s="277">
        <v>110</v>
      </c>
      <c r="AI17" s="277">
        <v>105.769230769231</v>
      </c>
      <c r="AJ17" s="277">
        <v>30</v>
      </c>
      <c r="AK17" s="277">
        <v>28.8461538461538</v>
      </c>
      <c r="AL17" s="277">
        <v>0</v>
      </c>
      <c r="AM17" s="277">
        <v>0</v>
      </c>
      <c r="AN17" s="277">
        <v>26.2</v>
      </c>
      <c r="AO17" s="277">
        <v>34.2</v>
      </c>
      <c r="AP17" s="277">
        <v>34.2</v>
      </c>
      <c r="AQ17" s="277">
        <v>783.061538461538</v>
      </c>
      <c r="AR17" s="277">
        <v>10</v>
      </c>
      <c r="AS17" s="277">
        <v>1.5</v>
      </c>
      <c r="AT17" s="277">
        <v>0</v>
      </c>
      <c r="AU17" s="277">
        <v>0</v>
      </c>
      <c r="AV17" s="277">
        <v>14.5417846153846</v>
      </c>
      <c r="AW17" s="277">
        <v>200</v>
      </c>
      <c r="AX17" s="277">
        <v>577.019753846154</v>
      </c>
      <c r="AY17" s="277">
        <v>560</v>
      </c>
      <c r="AZ17" s="277">
        <v>68100</v>
      </c>
      <c r="BA17" s="277">
        <f>SUM(BA14:BA16)</f>
        <v>0</v>
      </c>
      <c r="BL17" s="287">
        <f>SUM(BL14:BL16)</f>
        <v>4</v>
      </c>
      <c r="BM17" s="287">
        <f t="shared" ref="BM17:BZ17" si="0">SUM(BM14:BM16)</f>
        <v>3</v>
      </c>
      <c r="BN17" s="287">
        <f t="shared" si="0"/>
        <v>0</v>
      </c>
      <c r="BO17" s="287">
        <f t="shared" si="0"/>
        <v>1</v>
      </c>
      <c r="BP17" s="287">
        <f t="shared" si="0"/>
        <v>0</v>
      </c>
      <c r="BQ17" s="287">
        <f t="shared" si="0"/>
        <v>0</v>
      </c>
      <c r="BR17" s="287"/>
      <c r="BS17" s="287"/>
      <c r="BT17" s="287">
        <f t="shared" si="0"/>
        <v>2</v>
      </c>
      <c r="BU17" s="287">
        <f t="shared" si="0"/>
        <v>1</v>
      </c>
      <c r="BV17" s="287">
        <f t="shared" si="0"/>
        <v>2</v>
      </c>
      <c r="BW17" s="287">
        <f t="shared" si="0"/>
        <v>3</v>
      </c>
      <c r="BX17" s="287">
        <f t="shared" si="0"/>
        <v>1</v>
      </c>
      <c r="BY17" s="287">
        <f t="shared" si="0"/>
        <v>1</v>
      </c>
      <c r="BZ17" s="287">
        <f t="shared" si="0"/>
        <v>6</v>
      </c>
    </row>
    <row r="18" ht="39" customHeight="1" spans="1:78">
      <c r="A18" s="161">
        <v>1</v>
      </c>
      <c r="B18" s="94">
        <v>537</v>
      </c>
      <c r="C18" s="94" t="s">
        <v>340</v>
      </c>
      <c r="D18" s="162" t="s">
        <v>73</v>
      </c>
      <c r="E18" s="163">
        <v>44131</v>
      </c>
      <c r="F18" s="164" t="s">
        <v>341</v>
      </c>
      <c r="G18" s="163">
        <v>33699</v>
      </c>
      <c r="H18" s="163" t="s">
        <v>332</v>
      </c>
      <c r="I18" s="183" t="s">
        <v>74</v>
      </c>
      <c r="J18" s="161">
        <v>0</v>
      </c>
      <c r="K18" s="161">
        <v>0</v>
      </c>
      <c r="L18" s="184">
        <v>200</v>
      </c>
      <c r="M18" s="185">
        <v>7.69230769230769</v>
      </c>
      <c r="N18" s="161">
        <v>17</v>
      </c>
      <c r="O18" s="161">
        <v>4</v>
      </c>
      <c r="P18" s="161">
        <v>21</v>
      </c>
      <c r="Q18" s="161">
        <v>23</v>
      </c>
      <c r="R18" s="195">
        <v>161.538461538461</v>
      </c>
      <c r="S18" s="161">
        <v>0</v>
      </c>
      <c r="T18" s="185">
        <v>0</v>
      </c>
      <c r="U18" s="161">
        <v>0</v>
      </c>
      <c r="V18" s="161">
        <v>0</v>
      </c>
      <c r="W18" s="185">
        <v>0</v>
      </c>
      <c r="X18" s="161">
        <v>0</v>
      </c>
      <c r="Y18" s="185">
        <v>0</v>
      </c>
      <c r="Z18" s="161">
        <v>0</v>
      </c>
      <c r="AA18" s="161">
        <v>0</v>
      </c>
      <c r="AB18" s="195">
        <v>0</v>
      </c>
      <c r="AC18" s="161">
        <v>2</v>
      </c>
      <c r="AD18" s="195">
        <v>15.3846153846154</v>
      </c>
      <c r="AE18" s="161">
        <v>0</v>
      </c>
      <c r="AF18" s="195">
        <v>0</v>
      </c>
      <c r="AG18" s="161">
        <v>0</v>
      </c>
      <c r="AH18" s="184">
        <v>30</v>
      </c>
      <c r="AI18" s="185">
        <v>24.2307692307692</v>
      </c>
      <c r="AJ18" s="184">
        <v>40</v>
      </c>
      <c r="AK18" s="184">
        <v>32.3076923076923</v>
      </c>
      <c r="AL18" s="185">
        <v>0</v>
      </c>
      <c r="AM18" s="185">
        <v>0</v>
      </c>
      <c r="AN18" s="185">
        <v>8</v>
      </c>
      <c r="AO18" s="185">
        <v>10.5</v>
      </c>
      <c r="AP18" s="185">
        <v>10.5</v>
      </c>
      <c r="AQ18" s="185">
        <v>262.461538461538</v>
      </c>
      <c r="AR18" s="258">
        <v>3</v>
      </c>
      <c r="AS18" s="209">
        <v>0.5</v>
      </c>
      <c r="AT18" s="207"/>
      <c r="AU18" s="195">
        <v>0</v>
      </c>
      <c r="AV18" s="195">
        <v>5.41720615384615</v>
      </c>
      <c r="AW18" s="207">
        <v>100</v>
      </c>
      <c r="AX18" s="221">
        <v>159.544332307692</v>
      </c>
      <c r="AY18" s="184">
        <v>150</v>
      </c>
      <c r="AZ18" s="222">
        <v>38200</v>
      </c>
      <c r="BA18" s="225"/>
      <c r="BB18" s="146" t="str">
        <f ca="1">DATEDIF(E18,TODAY(),"y")&amp;"年"&amp;DATEDIF(E18,TODAY(),"ym")&amp;"月"</f>
        <v>3年1月</v>
      </c>
      <c r="BC18" s="146"/>
      <c r="BD18" s="224">
        <f>(AQ18*$BH$9)</f>
        <v>1083441.23076923</v>
      </c>
      <c r="BE18" s="239">
        <f>IF(BD18&lt;400000,400000,IF(BD18&gt;1200000,1200000,BD18))</f>
        <v>1083441.23076923</v>
      </c>
      <c r="BF18" s="231">
        <f>IF(BH18=0.1,175000,IF(BH18=0.05,75000,0))</f>
        <v>0</v>
      </c>
      <c r="BG18" s="231">
        <f>((AQ18-AO18-AP18-AL18)*BH$8)-(J18+K18)*150000</f>
        <v>997477.615384615</v>
      </c>
      <c r="BH18" s="231">
        <f>IF(BG18&lt;1500000,0%,IF(BG18&lt;2000001,5%,10%))</f>
        <v>0</v>
      </c>
      <c r="BI18" s="241" t="str">
        <f>D18</f>
        <v>PEN THUON</v>
      </c>
      <c r="BJ18" s="231">
        <f>AY18</f>
        <v>150</v>
      </c>
      <c r="BK18" s="231">
        <f>TRUNC(BJ18)</f>
        <v>150</v>
      </c>
      <c r="BL18" s="231">
        <f>TRUNC(BK18/100)</f>
        <v>1</v>
      </c>
      <c r="BM18" s="231">
        <f>TRUNC((BK18-(BL18*100))/50)</f>
        <v>1</v>
      </c>
      <c r="BN18" s="231">
        <f>TRUNC((BK18-(BL18*100)-(BM18*50))/20)</f>
        <v>0</v>
      </c>
      <c r="BO18" s="231">
        <f>TRUNC((BK18-(BL18*100)-(BM18*50)-(BN18*20))/10)</f>
        <v>0</v>
      </c>
      <c r="BP18" s="231">
        <f>TRUNC((BK18-(BL18*100)-(BM18*50)-(BN18*20)-(BO18*10))/5)</f>
        <v>0</v>
      </c>
      <c r="BQ18" s="231">
        <f>TRUNC((BK18-(BL18*100)-(BM18*50)-(BN18*20)-(BO18*10)-(BP18*5))/1)</f>
        <v>0</v>
      </c>
      <c r="BR18" s="246">
        <f>AX18-AY18</f>
        <v>9.54433230769223</v>
      </c>
      <c r="BS18" s="247">
        <f>ROUND(BR18*4000,-2)</f>
        <v>38200</v>
      </c>
      <c r="BT18" s="231">
        <f>TRUNC(BS18/20000)</f>
        <v>1</v>
      </c>
      <c r="BU18" s="231">
        <f>TRUNC((BS18-(BT18*20000))/10000)</f>
        <v>1</v>
      </c>
      <c r="BV18" s="231">
        <f>TRUNC((BS18-(BT18*20000)-(BU18*10000))/5000)</f>
        <v>1</v>
      </c>
      <c r="BW18" s="231">
        <f>TRUNC((BS18-(BT18*20000)-(BU18*10000)-(BV18*5000))/2000)</f>
        <v>1</v>
      </c>
      <c r="BX18" s="231">
        <f>TRUNC((BS18-(BT18*20000)-(BU18*10000)-(BV18*5000)-(BW18*2000))/1000)</f>
        <v>1</v>
      </c>
      <c r="BY18" s="231">
        <f>TRUNC((BS18-(BT18*20000)-(BU18*10000)-(BV18*5000)-(BW18*2000)-(BX18*1000))/500)</f>
        <v>0</v>
      </c>
      <c r="BZ18" s="231">
        <f>TRUNC((BS18-(BT18*20000)-(BU18*10000)-(BV18*5000)-(BW18*2000)-(BX18*1000)-(BY18*500))/100)</f>
        <v>2</v>
      </c>
    </row>
    <row r="19" customFormat="1" ht="39" customHeight="1" spans="1:78">
      <c r="A19" s="161">
        <v>2</v>
      </c>
      <c r="B19" s="94">
        <v>445</v>
      </c>
      <c r="C19" s="94" t="s">
        <v>342</v>
      </c>
      <c r="D19" s="162" t="s">
        <v>75</v>
      </c>
      <c r="E19" s="163">
        <v>44125</v>
      </c>
      <c r="F19" s="164" t="s">
        <v>343</v>
      </c>
      <c r="G19" s="163">
        <v>32433</v>
      </c>
      <c r="H19" s="163" t="s">
        <v>332</v>
      </c>
      <c r="I19" s="183" t="s">
        <v>74</v>
      </c>
      <c r="J19" s="161">
        <v>0</v>
      </c>
      <c r="K19" s="161">
        <v>2</v>
      </c>
      <c r="L19" s="184">
        <v>200</v>
      </c>
      <c r="M19" s="185">
        <v>7.69230769230769</v>
      </c>
      <c r="N19" s="161">
        <v>19.5</v>
      </c>
      <c r="O19" s="161">
        <v>4</v>
      </c>
      <c r="P19" s="161">
        <v>23.5</v>
      </c>
      <c r="Q19" s="161">
        <v>26</v>
      </c>
      <c r="R19" s="195">
        <v>180.769230769231</v>
      </c>
      <c r="S19" s="161">
        <v>0</v>
      </c>
      <c r="T19" s="185">
        <v>0</v>
      </c>
      <c r="U19" s="161">
        <v>0</v>
      </c>
      <c r="V19" s="161">
        <v>0</v>
      </c>
      <c r="W19" s="185">
        <v>0</v>
      </c>
      <c r="X19" s="161">
        <v>0</v>
      </c>
      <c r="Y19" s="185">
        <v>0</v>
      </c>
      <c r="Z19" s="161">
        <v>0</v>
      </c>
      <c r="AA19" s="161">
        <v>0</v>
      </c>
      <c r="AB19" s="195">
        <v>0</v>
      </c>
      <c r="AC19" s="161">
        <v>2</v>
      </c>
      <c r="AD19" s="195">
        <v>15.3846153846154</v>
      </c>
      <c r="AE19" s="161">
        <v>0</v>
      </c>
      <c r="AF19" s="195">
        <v>0</v>
      </c>
      <c r="AG19" s="161">
        <v>0.5</v>
      </c>
      <c r="AH19" s="184">
        <v>80</v>
      </c>
      <c r="AI19" s="185">
        <v>72.3076923076923</v>
      </c>
      <c r="AJ19" s="184">
        <v>60</v>
      </c>
      <c r="AK19" s="184">
        <v>54.2307692307692</v>
      </c>
      <c r="AL19" s="185">
        <v>0</v>
      </c>
      <c r="AM19" s="185">
        <v>0</v>
      </c>
      <c r="AN19" s="185">
        <v>9</v>
      </c>
      <c r="AO19" s="185">
        <v>11.7</v>
      </c>
      <c r="AP19" s="185">
        <v>11.7</v>
      </c>
      <c r="AQ19" s="185">
        <v>355.092307692308</v>
      </c>
      <c r="AR19" s="258">
        <v>3</v>
      </c>
      <c r="AS19" s="209">
        <v>0.5</v>
      </c>
      <c r="AT19" s="207"/>
      <c r="AU19" s="195">
        <v>0</v>
      </c>
      <c r="AV19" s="195">
        <v>6</v>
      </c>
      <c r="AW19" s="207">
        <v>100</v>
      </c>
      <c r="AX19" s="221">
        <v>251.592307692308</v>
      </c>
      <c r="AY19" s="184">
        <v>250</v>
      </c>
      <c r="AZ19" s="222">
        <v>6400</v>
      </c>
      <c r="BA19" s="225"/>
      <c r="BB19" s="146" t="str">
        <f ca="1">DATEDIF(E19,TODAY(),"y")&amp;"年"&amp;DATEDIF(E19,TODAY(),"ym")&amp;"月"</f>
        <v>3年1月</v>
      </c>
      <c r="BC19" s="146"/>
      <c r="BD19" s="224">
        <f>(AQ19*$BH$9)</f>
        <v>1465821.04615385</v>
      </c>
      <c r="BE19" s="239">
        <f>IF(BD19&lt;400000,400000,IF(BD19&gt;1200000,1200000,BD19))</f>
        <v>1200000</v>
      </c>
      <c r="BF19" s="231">
        <f>IF(BH19=0.1,175000,IF(BH19=0.05,75000,0))</f>
        <v>0</v>
      </c>
      <c r="BG19" s="231">
        <f>((AQ19-AO19-AP19-AL19)*BH$8)-(J19+K19)*150000</f>
        <v>1070220.92307692</v>
      </c>
      <c r="BH19" s="231">
        <f>IF(BG19&lt;1500000,0%,IF(BG19&lt;2000001,5%,10%))</f>
        <v>0</v>
      </c>
      <c r="BI19" s="241" t="str">
        <f>D19</f>
        <v>PEN THOEUN</v>
      </c>
      <c r="BJ19" s="231">
        <f>AY19</f>
        <v>250</v>
      </c>
      <c r="BK19" s="231">
        <f>TRUNC(BJ19)</f>
        <v>250</v>
      </c>
      <c r="BL19" s="231">
        <f>TRUNC(BK19/100)</f>
        <v>2</v>
      </c>
      <c r="BM19" s="231">
        <f>TRUNC((BK19-(BL19*100))/50)</f>
        <v>1</v>
      </c>
      <c r="BN19" s="231">
        <f>TRUNC((BK19-(BL19*100)-(BM19*50))/20)</f>
        <v>0</v>
      </c>
      <c r="BO19" s="231">
        <f>TRUNC((BK19-(BL19*100)-(BM19*50)-(BN19*20))/10)</f>
        <v>0</v>
      </c>
      <c r="BP19" s="231">
        <f>TRUNC((BK19-(BL19*100)-(BM19*50)-(BN19*20)-(BO19*10))/5)</f>
        <v>0</v>
      </c>
      <c r="BQ19" s="231">
        <f>TRUNC((BK19-(BL19*100)-(BM19*50)-(BN19*20)-(BO19*10)-(BP19*5))/1)</f>
        <v>0</v>
      </c>
      <c r="BR19" s="246">
        <f>AX19-AY19</f>
        <v>1.5923076923076</v>
      </c>
      <c r="BS19" s="247">
        <f>ROUND(BR19*4000,-2)</f>
        <v>6400</v>
      </c>
      <c r="BT19" s="231">
        <f>TRUNC(BS19/20000)</f>
        <v>0</v>
      </c>
      <c r="BU19" s="231">
        <f>TRUNC((BS19-(BT19*20000))/10000)</f>
        <v>0</v>
      </c>
      <c r="BV19" s="231">
        <f>TRUNC((BS19-(BT19*20000)-(BU19*10000))/5000)</f>
        <v>1</v>
      </c>
      <c r="BW19" s="231">
        <f>TRUNC((BS19-(BT19*20000)-(BU19*10000)-(BV19*5000))/2000)</f>
        <v>0</v>
      </c>
      <c r="BX19" s="231">
        <f>TRUNC((BS19-(BT19*20000)-(BU19*10000)-(BV19*5000)-(BW19*2000))/1000)</f>
        <v>1</v>
      </c>
      <c r="BY19" s="231">
        <f>TRUNC((BS19-(BT19*20000)-(BU19*10000)-(BV19*5000)-(BW19*2000)-(BX19*1000))/500)</f>
        <v>0</v>
      </c>
      <c r="BZ19" s="231">
        <f>TRUNC((BS19-(BT19*20000)-(BU19*10000)-(BV19*5000)-(BW19*2000)-(BX19*1000)-(BY19*500))/100)</f>
        <v>4</v>
      </c>
    </row>
    <row r="20" s="141" customFormat="1" ht="39" customHeight="1" spans="1:78">
      <c r="A20" s="161">
        <v>3</v>
      </c>
      <c r="B20" s="94">
        <v>2185</v>
      </c>
      <c r="C20" s="94" t="s">
        <v>344</v>
      </c>
      <c r="D20" s="162" t="s">
        <v>76</v>
      </c>
      <c r="E20" s="163">
        <v>44732</v>
      </c>
      <c r="F20" s="164" t="s">
        <v>345</v>
      </c>
      <c r="G20" s="163">
        <v>36230</v>
      </c>
      <c r="H20" s="163" t="s">
        <v>332</v>
      </c>
      <c r="I20" s="183" t="s">
        <v>77</v>
      </c>
      <c r="J20" s="161">
        <v>0</v>
      </c>
      <c r="K20" s="161">
        <v>0</v>
      </c>
      <c r="L20" s="184">
        <v>300</v>
      </c>
      <c r="M20" s="185">
        <v>11.5384615384615</v>
      </c>
      <c r="N20" s="161">
        <v>21</v>
      </c>
      <c r="O20" s="161">
        <v>4</v>
      </c>
      <c r="P20" s="161">
        <v>25</v>
      </c>
      <c r="Q20" s="161">
        <v>26</v>
      </c>
      <c r="R20" s="195">
        <v>288.461538461537</v>
      </c>
      <c r="S20" s="161">
        <v>0</v>
      </c>
      <c r="T20" s="185">
        <v>0</v>
      </c>
      <c r="U20" s="161">
        <v>0</v>
      </c>
      <c r="V20" s="161">
        <v>0</v>
      </c>
      <c r="W20" s="185">
        <v>0</v>
      </c>
      <c r="X20" s="161">
        <v>0</v>
      </c>
      <c r="Y20" s="185">
        <v>0</v>
      </c>
      <c r="Z20" s="161">
        <v>0</v>
      </c>
      <c r="AA20" s="161">
        <v>0</v>
      </c>
      <c r="AB20" s="195">
        <v>0</v>
      </c>
      <c r="AC20" s="161">
        <v>1</v>
      </c>
      <c r="AD20" s="195">
        <v>11.5384615384615</v>
      </c>
      <c r="AE20" s="161">
        <v>0</v>
      </c>
      <c r="AF20" s="195">
        <v>0</v>
      </c>
      <c r="AG20" s="161">
        <v>0</v>
      </c>
      <c r="AH20" s="185">
        <v>0</v>
      </c>
      <c r="AI20" s="185">
        <v>0</v>
      </c>
      <c r="AJ20" s="185">
        <v>0</v>
      </c>
      <c r="AK20" s="184">
        <v>0</v>
      </c>
      <c r="AL20" s="185">
        <v>0</v>
      </c>
      <c r="AM20" s="185">
        <v>0</v>
      </c>
      <c r="AN20" s="185">
        <v>9.6</v>
      </c>
      <c r="AO20" s="185">
        <v>12.5</v>
      </c>
      <c r="AP20" s="185">
        <v>12.5</v>
      </c>
      <c r="AQ20" s="185">
        <v>334.599999999999</v>
      </c>
      <c r="AR20" s="207">
        <v>2</v>
      </c>
      <c r="AS20" s="209">
        <v>0.5</v>
      </c>
      <c r="AT20" s="184"/>
      <c r="AU20" s="195">
        <v>0</v>
      </c>
      <c r="AV20" s="195">
        <v>6</v>
      </c>
      <c r="AW20" s="207">
        <v>100</v>
      </c>
      <c r="AX20" s="221">
        <v>230.099999999999</v>
      </c>
      <c r="AY20" s="184">
        <v>230</v>
      </c>
      <c r="AZ20" s="222">
        <v>400</v>
      </c>
      <c r="BA20" s="223"/>
      <c r="BB20" s="146" t="str">
        <f ca="1">DATEDIF(E20,TODAY(),"y")&amp;"年"&amp;DATEDIF(E20,TODAY(),"ym")&amp;"月"</f>
        <v>1年5月</v>
      </c>
      <c r="BC20" s="146"/>
      <c r="BD20" s="224">
        <f>(AQ20*$BH$9)</f>
        <v>1381228.8</v>
      </c>
      <c r="BE20" s="239">
        <f>IF(BD20&lt;400000,400000,IF(BD20&gt;1200000,1200000,BD20))</f>
        <v>1200000</v>
      </c>
      <c r="BF20" s="231">
        <f>IF(BH20=0.1,175000,IF(BH20=0.05,75000,0))</f>
        <v>0</v>
      </c>
      <c r="BG20" s="231">
        <f>((AQ20-AO20-AP20-AL20)*BH$8)-(J20+K20)*150000</f>
        <v>1278957.6</v>
      </c>
      <c r="BH20" s="231">
        <f>IF(BG20&lt;1500000,0%,IF(BG20&lt;2000001,5%,10%))</f>
        <v>0</v>
      </c>
      <c r="BI20" s="241" t="str">
        <f>D20</f>
        <v>SAO RATHA</v>
      </c>
      <c r="BJ20" s="231">
        <f>AY20</f>
        <v>230</v>
      </c>
      <c r="BK20" s="231">
        <f>TRUNC(BJ20)</f>
        <v>230</v>
      </c>
      <c r="BL20" s="231">
        <f>TRUNC(BK20/100)</f>
        <v>2</v>
      </c>
      <c r="BM20" s="231">
        <f>TRUNC((BK20-(BL20*100))/50)</f>
        <v>0</v>
      </c>
      <c r="BN20" s="231">
        <f>TRUNC((BK20-(BL20*100)-(BM20*50))/20)</f>
        <v>1</v>
      </c>
      <c r="BO20" s="231">
        <f>TRUNC((BK20-(BL20*100)-(BM20*50)-(BN20*20))/10)</f>
        <v>1</v>
      </c>
      <c r="BP20" s="231">
        <f>TRUNC((BK20-(BL20*100)-(BM20*50)-(BN20*20)-(BO20*10))/5)</f>
        <v>0</v>
      </c>
      <c r="BQ20" s="231">
        <f>TRUNC((BK20-(BL20*100)-(BM20*50)-(BN20*20)-(BO20*10)-(BP20*5))/1)</f>
        <v>0</v>
      </c>
      <c r="BR20" s="246">
        <f>AX20-AY20</f>
        <v>0.0999999999989996</v>
      </c>
      <c r="BS20" s="247">
        <f>ROUND(BR20*4000,-2)</f>
        <v>400</v>
      </c>
      <c r="BT20" s="231">
        <f>TRUNC(BS20/20000)</f>
        <v>0</v>
      </c>
      <c r="BU20" s="231">
        <f>TRUNC((BS20-(BT20*20000))/10000)</f>
        <v>0</v>
      </c>
      <c r="BV20" s="231">
        <f>TRUNC((BS20-(BT20*20000)-(BU20*10000))/5000)</f>
        <v>0</v>
      </c>
      <c r="BW20" s="231">
        <f>TRUNC((BS20-(BT20*20000)-(BU20*10000)-(BV20*5000))/2000)</f>
        <v>0</v>
      </c>
      <c r="BX20" s="231">
        <f>TRUNC((BS20-(BT20*20000)-(BU20*10000)-(BV20*5000)-(BW20*2000))/1000)</f>
        <v>0</v>
      </c>
      <c r="BY20" s="231">
        <f>TRUNC((BS20-(BT20*20000)-(BU20*10000)-(BV20*5000)-(BW20*2000)-(BX20*1000))/500)</f>
        <v>0</v>
      </c>
      <c r="BZ20" s="231">
        <f>TRUNC((BS20-(BT20*20000)-(BU20*10000)-(BV20*5000)-(BW20*2000)-(BX20*1000)-(BY20*500))/100)</f>
        <v>4</v>
      </c>
    </row>
    <row r="21" s="148" customFormat="1" ht="39" customHeight="1" spans="1:78">
      <c r="A21" s="276"/>
      <c r="B21" s="274" t="s">
        <v>338</v>
      </c>
      <c r="C21" s="274" t="s">
        <v>74</v>
      </c>
      <c r="D21" s="275">
        <v>3</v>
      </c>
      <c r="E21" s="273"/>
      <c r="F21" s="273"/>
      <c r="G21" s="273"/>
      <c r="H21" s="273"/>
      <c r="I21" s="273" t="s">
        <v>74</v>
      </c>
      <c r="J21" s="273"/>
      <c r="K21" s="273"/>
      <c r="L21" s="278">
        <v>700</v>
      </c>
      <c r="M21" s="278"/>
      <c r="N21" s="278">
        <v>57.5</v>
      </c>
      <c r="O21" s="278">
        <v>12</v>
      </c>
      <c r="P21" s="278">
        <v>69.5</v>
      </c>
      <c r="Q21" s="278">
        <v>75</v>
      </c>
      <c r="R21" s="278">
        <v>630.76923076923</v>
      </c>
      <c r="S21" s="278">
        <v>0</v>
      </c>
      <c r="T21" s="278">
        <v>0</v>
      </c>
      <c r="U21" s="278">
        <v>0</v>
      </c>
      <c r="V21" s="278">
        <v>0</v>
      </c>
      <c r="W21" s="278">
        <v>0</v>
      </c>
      <c r="X21" s="278">
        <v>0</v>
      </c>
      <c r="Y21" s="278">
        <v>0</v>
      </c>
      <c r="Z21" s="278">
        <v>0</v>
      </c>
      <c r="AA21" s="278">
        <v>0</v>
      </c>
      <c r="AB21" s="278">
        <v>0</v>
      </c>
      <c r="AC21" s="278">
        <v>5</v>
      </c>
      <c r="AD21" s="278">
        <v>42.3076923076923</v>
      </c>
      <c r="AE21" s="278">
        <v>0</v>
      </c>
      <c r="AF21" s="278">
        <v>0</v>
      </c>
      <c r="AG21" s="278">
        <v>0.5</v>
      </c>
      <c r="AH21" s="278">
        <v>110</v>
      </c>
      <c r="AI21" s="278">
        <v>96.5384615384615</v>
      </c>
      <c r="AJ21" s="278">
        <v>100</v>
      </c>
      <c r="AK21" s="278">
        <v>86.5384615384615</v>
      </c>
      <c r="AL21" s="278">
        <v>0</v>
      </c>
      <c r="AM21" s="278">
        <v>0</v>
      </c>
      <c r="AN21" s="278">
        <v>26.6</v>
      </c>
      <c r="AO21" s="278">
        <v>34.7</v>
      </c>
      <c r="AP21" s="278">
        <v>34.7</v>
      </c>
      <c r="AQ21" s="278">
        <v>952.153846153845</v>
      </c>
      <c r="AR21" s="278">
        <v>8</v>
      </c>
      <c r="AS21" s="278">
        <v>1.5</v>
      </c>
      <c r="AT21" s="278">
        <v>0</v>
      </c>
      <c r="AU21" s="278">
        <v>0</v>
      </c>
      <c r="AV21" s="278">
        <v>17.4172061538462</v>
      </c>
      <c r="AW21" s="278">
        <v>300</v>
      </c>
      <c r="AX21" s="278">
        <v>641.236639999999</v>
      </c>
      <c r="AY21" s="278">
        <v>630</v>
      </c>
      <c r="AZ21" s="278">
        <v>45000</v>
      </c>
      <c r="BA21" s="278">
        <f>SUM(BA18:BA20)</f>
        <v>0</v>
      </c>
      <c r="BL21" s="287">
        <f t="shared" ref="BL21:BQ21" si="1">SUM(BL18:BL20)</f>
        <v>5</v>
      </c>
      <c r="BM21" s="287">
        <f t="shared" si="1"/>
        <v>2</v>
      </c>
      <c r="BN21" s="287">
        <f t="shared" si="1"/>
        <v>1</v>
      </c>
      <c r="BO21" s="287">
        <f t="shared" si="1"/>
        <v>1</v>
      </c>
      <c r="BP21" s="287">
        <f t="shared" si="1"/>
        <v>0</v>
      </c>
      <c r="BQ21" s="287">
        <f t="shared" si="1"/>
        <v>0</v>
      </c>
      <c r="BT21" s="287">
        <f>SUM(BT18:BT20)</f>
        <v>1</v>
      </c>
      <c r="BU21" s="287">
        <f t="shared" ref="BU21:BZ21" si="2">SUM(BU18:BU20)</f>
        <v>1</v>
      </c>
      <c r="BV21" s="287">
        <f t="shared" si="2"/>
        <v>2</v>
      </c>
      <c r="BW21" s="287">
        <f t="shared" si="2"/>
        <v>1</v>
      </c>
      <c r="BX21" s="287">
        <f t="shared" si="2"/>
        <v>2</v>
      </c>
      <c r="BY21" s="287">
        <f t="shared" si="2"/>
        <v>0</v>
      </c>
      <c r="BZ21" s="287">
        <f t="shared" si="2"/>
        <v>10</v>
      </c>
    </row>
    <row r="22" s="243" customFormat="1" ht="39" customHeight="1" spans="1:78">
      <c r="A22" s="161">
        <v>1</v>
      </c>
      <c r="B22" s="94">
        <v>271</v>
      </c>
      <c r="C22" s="94" t="s">
        <v>346</v>
      </c>
      <c r="D22" s="162" t="s">
        <v>78</v>
      </c>
      <c r="E22" s="163">
        <v>44103</v>
      </c>
      <c r="F22" s="164" t="s">
        <v>347</v>
      </c>
      <c r="G22" s="163">
        <v>34074</v>
      </c>
      <c r="H22" s="163" t="s">
        <v>335</v>
      </c>
      <c r="I22" s="183" t="s">
        <v>79</v>
      </c>
      <c r="J22" s="161">
        <v>0</v>
      </c>
      <c r="K22" s="161">
        <v>2</v>
      </c>
      <c r="L22" s="184">
        <v>200</v>
      </c>
      <c r="M22" s="185">
        <v>7.69230769230769</v>
      </c>
      <c r="N22" s="161">
        <v>21</v>
      </c>
      <c r="O22" s="161">
        <v>4</v>
      </c>
      <c r="P22" s="161">
        <v>25</v>
      </c>
      <c r="Q22" s="161">
        <v>26</v>
      </c>
      <c r="R22" s="195">
        <v>192.307692307692</v>
      </c>
      <c r="S22" s="161">
        <v>0</v>
      </c>
      <c r="T22" s="185">
        <v>0</v>
      </c>
      <c r="U22" s="161">
        <v>0</v>
      </c>
      <c r="V22" s="161">
        <v>0</v>
      </c>
      <c r="W22" s="185">
        <v>0</v>
      </c>
      <c r="X22" s="161">
        <v>0</v>
      </c>
      <c r="Y22" s="185">
        <v>0</v>
      </c>
      <c r="Z22" s="161">
        <v>0</v>
      </c>
      <c r="AA22" s="161">
        <v>0</v>
      </c>
      <c r="AB22" s="195">
        <v>0</v>
      </c>
      <c r="AC22" s="161">
        <v>1</v>
      </c>
      <c r="AD22" s="195">
        <v>7.69230769230769</v>
      </c>
      <c r="AE22" s="161">
        <v>0</v>
      </c>
      <c r="AF22" s="195">
        <v>0</v>
      </c>
      <c r="AG22" s="161">
        <v>0</v>
      </c>
      <c r="AH22" s="185">
        <v>0</v>
      </c>
      <c r="AI22" s="185">
        <v>0</v>
      </c>
      <c r="AJ22" s="185">
        <v>0</v>
      </c>
      <c r="AK22" s="184">
        <v>0</v>
      </c>
      <c r="AL22" s="185">
        <v>0</v>
      </c>
      <c r="AM22" s="185">
        <v>0</v>
      </c>
      <c r="AN22" s="185">
        <v>9.6</v>
      </c>
      <c r="AO22" s="185">
        <v>12.5</v>
      </c>
      <c r="AP22" s="185">
        <v>12.5</v>
      </c>
      <c r="AQ22" s="185">
        <v>234.6</v>
      </c>
      <c r="AR22" s="207">
        <v>3</v>
      </c>
      <c r="AS22" s="209">
        <v>0.5</v>
      </c>
      <c r="AT22" s="184"/>
      <c r="AU22" s="195">
        <v>0</v>
      </c>
      <c r="AV22" s="195">
        <v>4.842144</v>
      </c>
      <c r="AW22" s="207">
        <v>100</v>
      </c>
      <c r="AX22" s="221">
        <v>132.257856</v>
      </c>
      <c r="AY22" s="184">
        <v>130</v>
      </c>
      <c r="AZ22" s="222">
        <v>9000</v>
      </c>
      <c r="BA22" s="223"/>
      <c r="BB22" s="146" t="str">
        <f ca="1" t="shared" ref="BB22:BB39" si="3">DATEDIF(E22,TODAY(),"y")&amp;"年"&amp;DATEDIF(E22,TODAY(),"ym")&amp;"月"</f>
        <v>3年2月</v>
      </c>
      <c r="BC22" s="146"/>
      <c r="BD22" s="224">
        <f t="shared" ref="BD22:BD39" si="4">(AQ22*$BH$9)</f>
        <v>968428.8</v>
      </c>
      <c r="BE22" s="239">
        <f t="shared" ref="BE22:BE39" si="5">IF(BD22&lt;400000,400000,IF(BD22&gt;1200000,1200000,BD22))</f>
        <v>968428.8</v>
      </c>
      <c r="BF22" s="231">
        <f t="shared" ref="BF22:BF39" si="6">IF(BH22=0.1,175000,IF(BH22=0.05,75000,0))</f>
        <v>0</v>
      </c>
      <c r="BG22" s="231">
        <f t="shared" ref="BG22:BG39" si="7">((AQ22-AO22-AP22-AL22)*BH$8)-(J22+K22)*150000</f>
        <v>565857.6</v>
      </c>
      <c r="BH22" s="231">
        <f t="shared" ref="BH22:BH39" si="8">IF(BG22&lt;1500000,0%,IF(BG22&lt;2000001,5%,10%))</f>
        <v>0</v>
      </c>
      <c r="BI22" s="241" t="str">
        <f t="shared" ref="BI22:BI39" si="9">D22</f>
        <v>MON SAMY</v>
      </c>
      <c r="BJ22" s="231">
        <f t="shared" ref="BJ22:BJ39" si="10">AY22</f>
        <v>130</v>
      </c>
      <c r="BK22" s="231">
        <f t="shared" ref="BK22:BK39" si="11">TRUNC(BJ22)</f>
        <v>130</v>
      </c>
      <c r="BL22" s="231">
        <f t="shared" ref="BL22:BL39" si="12">TRUNC(BK22/100)</f>
        <v>1</v>
      </c>
      <c r="BM22" s="231">
        <f t="shared" ref="BM22:BM39" si="13">TRUNC((BK22-(BL22*100))/50)</f>
        <v>0</v>
      </c>
      <c r="BN22" s="231">
        <f t="shared" ref="BN22:BN39" si="14">TRUNC((BK22-(BL22*100)-(BM22*50))/20)</f>
        <v>1</v>
      </c>
      <c r="BO22" s="231">
        <f t="shared" ref="BO22:BO39" si="15">TRUNC((BK22-(BL22*100)-(BM22*50)-(BN22*20))/10)</f>
        <v>1</v>
      </c>
      <c r="BP22" s="231">
        <f t="shared" ref="BP22:BP39" si="16">TRUNC((BK22-(BL22*100)-(BM22*50)-(BN22*20)-(BO22*10))/5)</f>
        <v>0</v>
      </c>
      <c r="BQ22" s="231">
        <f t="shared" ref="BQ22:BQ39" si="17">TRUNC((BK22-(BL22*100)-(BM22*50)-(BN22*20)-(BO22*10)-(BP22*5))/1)</f>
        <v>0</v>
      </c>
      <c r="BR22" s="246">
        <f t="shared" ref="BR22:BR39" si="18">AX22-AY22</f>
        <v>2.25785599999992</v>
      </c>
      <c r="BS22" s="247">
        <f t="shared" ref="BS22:BS39" si="19">ROUND(BR22*4000,-2)</f>
        <v>9000</v>
      </c>
      <c r="BT22" s="231">
        <f t="shared" ref="BT22:BT39" si="20">TRUNC(BS22/20000)</f>
        <v>0</v>
      </c>
      <c r="BU22" s="231">
        <f t="shared" ref="BU22:BU39" si="21">TRUNC((BS22-(BT22*20000))/10000)</f>
        <v>0</v>
      </c>
      <c r="BV22" s="231">
        <f t="shared" ref="BV22:BV39" si="22">TRUNC((BS22-(BT22*20000)-(BU22*10000))/5000)</f>
        <v>1</v>
      </c>
      <c r="BW22" s="231">
        <f t="shared" ref="BW22:BW39" si="23">TRUNC((BS22-(BT22*20000)-(BU22*10000)-(BV22*5000))/2000)</f>
        <v>2</v>
      </c>
      <c r="BX22" s="231">
        <f t="shared" ref="BX22:BX39" si="24">TRUNC((BS22-(BT22*20000)-(BU22*10000)-(BV22*5000)-(BW22*2000))/1000)</f>
        <v>0</v>
      </c>
      <c r="BY22" s="231">
        <f t="shared" ref="BY22:BY39" si="25">TRUNC((BS22-(BT22*20000)-(BU22*10000)-(BV22*5000)-(BW22*2000)-(BX22*1000))/500)</f>
        <v>0</v>
      </c>
      <c r="BZ22" s="231">
        <f t="shared" ref="BZ22:BZ39" si="26">TRUNC((BS22-(BT22*20000)-(BU22*10000)-(BV22*5000)-(BW22*2000)-(BX22*1000)-(BY22*500))/100)</f>
        <v>0</v>
      </c>
    </row>
    <row r="23" s="243" customFormat="1" ht="39" customHeight="1" spans="1:78">
      <c r="A23" s="161">
        <v>2</v>
      </c>
      <c r="B23" s="94">
        <v>473</v>
      </c>
      <c r="C23" s="94" t="s">
        <v>348</v>
      </c>
      <c r="D23" s="162" t="s">
        <v>80</v>
      </c>
      <c r="E23" s="163">
        <v>44131</v>
      </c>
      <c r="F23" s="164" t="s">
        <v>349</v>
      </c>
      <c r="G23" s="163">
        <v>32513</v>
      </c>
      <c r="H23" s="163" t="s">
        <v>332</v>
      </c>
      <c r="I23" s="183" t="s">
        <v>79</v>
      </c>
      <c r="J23" s="161">
        <v>0</v>
      </c>
      <c r="K23" s="161">
        <v>2</v>
      </c>
      <c r="L23" s="184">
        <v>200</v>
      </c>
      <c r="M23" s="185">
        <v>7.69230769230769</v>
      </c>
      <c r="N23" s="161">
        <v>20</v>
      </c>
      <c r="O23" s="161">
        <v>4</v>
      </c>
      <c r="P23" s="161">
        <v>24</v>
      </c>
      <c r="Q23" s="161">
        <v>26</v>
      </c>
      <c r="R23" s="195">
        <v>184.615384615385</v>
      </c>
      <c r="S23" s="161">
        <v>0</v>
      </c>
      <c r="T23" s="185">
        <v>0</v>
      </c>
      <c r="U23" s="161">
        <v>0</v>
      </c>
      <c r="V23" s="161">
        <v>0</v>
      </c>
      <c r="W23" s="185">
        <v>0</v>
      </c>
      <c r="X23" s="161">
        <v>0</v>
      </c>
      <c r="Y23" s="185">
        <v>0</v>
      </c>
      <c r="Z23" s="161">
        <v>0</v>
      </c>
      <c r="AA23" s="161">
        <v>0</v>
      </c>
      <c r="AB23" s="195">
        <v>0</v>
      </c>
      <c r="AC23" s="161">
        <v>1</v>
      </c>
      <c r="AD23" s="195">
        <v>7.69230769230769</v>
      </c>
      <c r="AE23" s="161">
        <v>0</v>
      </c>
      <c r="AF23" s="195">
        <v>0</v>
      </c>
      <c r="AG23" s="161">
        <v>1</v>
      </c>
      <c r="AH23" s="185">
        <v>0</v>
      </c>
      <c r="AI23" s="185">
        <v>0</v>
      </c>
      <c r="AJ23" s="185">
        <v>0</v>
      </c>
      <c r="AK23" s="184">
        <v>0</v>
      </c>
      <c r="AL23" s="185">
        <v>0</v>
      </c>
      <c r="AM23" s="185">
        <v>0</v>
      </c>
      <c r="AN23" s="185">
        <v>9.2</v>
      </c>
      <c r="AO23" s="185">
        <v>12</v>
      </c>
      <c r="AP23" s="185">
        <v>12</v>
      </c>
      <c r="AQ23" s="185">
        <v>225.507692307692</v>
      </c>
      <c r="AR23" s="207">
        <v>3</v>
      </c>
      <c r="AS23" s="209">
        <v>0.5</v>
      </c>
      <c r="AT23" s="184"/>
      <c r="AU23" s="195">
        <v>0</v>
      </c>
      <c r="AV23" s="195">
        <v>4.65447876923077</v>
      </c>
      <c r="AW23" s="207">
        <v>100</v>
      </c>
      <c r="AX23" s="221">
        <v>123.353213538461</v>
      </c>
      <c r="AY23" s="184">
        <v>120</v>
      </c>
      <c r="AZ23" s="222">
        <v>13400</v>
      </c>
      <c r="BA23" s="223"/>
      <c r="BB23" s="146" t="str">
        <f ca="1" t="shared" si="3"/>
        <v>3年1月</v>
      </c>
      <c r="BC23" s="146"/>
      <c r="BD23" s="224">
        <f t="shared" si="4"/>
        <v>930895.753846154</v>
      </c>
      <c r="BE23" s="239">
        <f t="shared" si="5"/>
        <v>930895.753846154</v>
      </c>
      <c r="BF23" s="231">
        <f t="shared" si="6"/>
        <v>0</v>
      </c>
      <c r="BG23" s="231">
        <f t="shared" si="7"/>
        <v>532428.276923077</v>
      </c>
      <c r="BH23" s="231">
        <f t="shared" si="8"/>
        <v>0</v>
      </c>
      <c r="BI23" s="241" t="str">
        <f t="shared" si="9"/>
        <v>YIN VANDA</v>
      </c>
      <c r="BJ23" s="231">
        <f t="shared" si="10"/>
        <v>120</v>
      </c>
      <c r="BK23" s="231">
        <f t="shared" si="11"/>
        <v>120</v>
      </c>
      <c r="BL23" s="231">
        <f t="shared" si="12"/>
        <v>1</v>
      </c>
      <c r="BM23" s="231">
        <f t="shared" si="13"/>
        <v>0</v>
      </c>
      <c r="BN23" s="231">
        <f t="shared" si="14"/>
        <v>1</v>
      </c>
      <c r="BO23" s="231">
        <f t="shared" si="15"/>
        <v>0</v>
      </c>
      <c r="BP23" s="231">
        <f t="shared" si="16"/>
        <v>0</v>
      </c>
      <c r="BQ23" s="231">
        <f t="shared" si="17"/>
        <v>0</v>
      </c>
      <c r="BR23" s="246">
        <f t="shared" si="18"/>
        <v>3.35321353846149</v>
      </c>
      <c r="BS23" s="247">
        <f t="shared" si="19"/>
        <v>13400</v>
      </c>
      <c r="BT23" s="231">
        <f t="shared" si="20"/>
        <v>0</v>
      </c>
      <c r="BU23" s="231">
        <f t="shared" si="21"/>
        <v>1</v>
      </c>
      <c r="BV23" s="231">
        <f t="shared" si="22"/>
        <v>0</v>
      </c>
      <c r="BW23" s="231">
        <f t="shared" si="23"/>
        <v>1</v>
      </c>
      <c r="BX23" s="231">
        <f t="shared" si="24"/>
        <v>1</v>
      </c>
      <c r="BY23" s="231">
        <f t="shared" si="25"/>
        <v>0</v>
      </c>
      <c r="BZ23" s="231">
        <f t="shared" si="26"/>
        <v>4</v>
      </c>
    </row>
    <row r="24" s="243" customFormat="1" ht="39" customHeight="1" spans="1:78">
      <c r="A24" s="161">
        <v>3</v>
      </c>
      <c r="B24" s="94">
        <v>799</v>
      </c>
      <c r="C24" s="94" t="s">
        <v>350</v>
      </c>
      <c r="D24" s="162" t="s">
        <v>81</v>
      </c>
      <c r="E24" s="163">
        <v>44287</v>
      </c>
      <c r="F24" s="164" t="s">
        <v>351</v>
      </c>
      <c r="G24" s="163">
        <v>37687</v>
      </c>
      <c r="H24" s="163" t="s">
        <v>335</v>
      </c>
      <c r="I24" s="183" t="s">
        <v>79</v>
      </c>
      <c r="J24" s="161">
        <v>0</v>
      </c>
      <c r="K24" s="161">
        <v>0</v>
      </c>
      <c r="L24" s="184">
        <v>200</v>
      </c>
      <c r="M24" s="185">
        <v>7.69230769230769</v>
      </c>
      <c r="N24" s="161">
        <v>21</v>
      </c>
      <c r="O24" s="161">
        <v>4</v>
      </c>
      <c r="P24" s="161">
        <v>25</v>
      </c>
      <c r="Q24" s="161">
        <v>26</v>
      </c>
      <c r="R24" s="195">
        <v>192.307692307692</v>
      </c>
      <c r="S24" s="161">
        <v>0</v>
      </c>
      <c r="T24" s="185">
        <v>0</v>
      </c>
      <c r="U24" s="161">
        <v>0</v>
      </c>
      <c r="V24" s="161">
        <v>0</v>
      </c>
      <c r="W24" s="185">
        <v>0</v>
      </c>
      <c r="X24" s="161">
        <v>0</v>
      </c>
      <c r="Y24" s="185">
        <v>0</v>
      </c>
      <c r="Z24" s="161">
        <v>0</v>
      </c>
      <c r="AA24" s="161">
        <v>0</v>
      </c>
      <c r="AB24" s="195">
        <v>0</v>
      </c>
      <c r="AC24" s="161">
        <v>1</v>
      </c>
      <c r="AD24" s="195">
        <v>7.69230769230769</v>
      </c>
      <c r="AE24" s="161">
        <v>0</v>
      </c>
      <c r="AF24" s="195">
        <v>0</v>
      </c>
      <c r="AG24" s="161">
        <v>0</v>
      </c>
      <c r="AH24" s="185">
        <v>0</v>
      </c>
      <c r="AI24" s="185">
        <v>0</v>
      </c>
      <c r="AJ24" s="185">
        <v>0</v>
      </c>
      <c r="AK24" s="184">
        <v>0</v>
      </c>
      <c r="AL24" s="185">
        <v>0</v>
      </c>
      <c r="AM24" s="185">
        <v>0</v>
      </c>
      <c r="AN24" s="185">
        <v>9.6</v>
      </c>
      <c r="AO24" s="185">
        <v>12.5</v>
      </c>
      <c r="AP24" s="185">
        <v>12.5</v>
      </c>
      <c r="AQ24" s="185">
        <v>234.6</v>
      </c>
      <c r="AR24" s="207">
        <v>3</v>
      </c>
      <c r="AS24" s="209">
        <v>0.5</v>
      </c>
      <c r="AT24" s="184">
        <v>7.69</v>
      </c>
      <c r="AU24" s="195">
        <v>0</v>
      </c>
      <c r="AV24" s="195">
        <v>4.842144</v>
      </c>
      <c r="AW24" s="207">
        <v>100</v>
      </c>
      <c r="AX24" s="221">
        <v>139.947856</v>
      </c>
      <c r="AY24" s="184">
        <v>130</v>
      </c>
      <c r="AZ24" s="222">
        <v>39800</v>
      </c>
      <c r="BA24" s="223"/>
      <c r="BB24" s="146" t="str">
        <f ca="1" t="shared" si="3"/>
        <v>2年7月</v>
      </c>
      <c r="BC24" s="146"/>
      <c r="BD24" s="224">
        <f t="shared" si="4"/>
        <v>968428.8</v>
      </c>
      <c r="BE24" s="239">
        <f t="shared" si="5"/>
        <v>968428.8</v>
      </c>
      <c r="BF24" s="231">
        <f t="shared" si="6"/>
        <v>0</v>
      </c>
      <c r="BG24" s="231">
        <f t="shared" si="7"/>
        <v>865857.6</v>
      </c>
      <c r="BH24" s="231">
        <f t="shared" si="8"/>
        <v>0</v>
      </c>
      <c r="BI24" s="241" t="str">
        <f t="shared" si="9"/>
        <v>CHEN SREYAUN</v>
      </c>
      <c r="BJ24" s="231">
        <f t="shared" si="10"/>
        <v>130</v>
      </c>
      <c r="BK24" s="231">
        <f t="shared" si="11"/>
        <v>130</v>
      </c>
      <c r="BL24" s="231">
        <f t="shared" si="12"/>
        <v>1</v>
      </c>
      <c r="BM24" s="231">
        <f t="shared" si="13"/>
        <v>0</v>
      </c>
      <c r="BN24" s="231">
        <f t="shared" si="14"/>
        <v>1</v>
      </c>
      <c r="BO24" s="231">
        <f t="shared" si="15"/>
        <v>1</v>
      </c>
      <c r="BP24" s="231">
        <f t="shared" si="16"/>
        <v>0</v>
      </c>
      <c r="BQ24" s="231">
        <f t="shared" si="17"/>
        <v>0</v>
      </c>
      <c r="BR24" s="246">
        <f t="shared" si="18"/>
        <v>9.94785599999992</v>
      </c>
      <c r="BS24" s="247">
        <f t="shared" si="19"/>
        <v>39800</v>
      </c>
      <c r="BT24" s="231">
        <f t="shared" si="20"/>
        <v>1</v>
      </c>
      <c r="BU24" s="231">
        <f t="shared" si="21"/>
        <v>1</v>
      </c>
      <c r="BV24" s="231">
        <f t="shared" si="22"/>
        <v>1</v>
      </c>
      <c r="BW24" s="231">
        <f t="shared" si="23"/>
        <v>2</v>
      </c>
      <c r="BX24" s="231">
        <f t="shared" si="24"/>
        <v>0</v>
      </c>
      <c r="BY24" s="231">
        <f t="shared" si="25"/>
        <v>1</v>
      </c>
      <c r="BZ24" s="231">
        <f t="shared" si="26"/>
        <v>3</v>
      </c>
    </row>
    <row r="25" s="243" customFormat="1" ht="39" customHeight="1" spans="1:78">
      <c r="A25" s="161">
        <v>4</v>
      </c>
      <c r="B25" s="94">
        <v>278</v>
      </c>
      <c r="C25" s="94" t="s">
        <v>352</v>
      </c>
      <c r="D25" s="162" t="s">
        <v>82</v>
      </c>
      <c r="E25" s="163">
        <v>44109</v>
      </c>
      <c r="F25" s="164" t="s">
        <v>353</v>
      </c>
      <c r="G25" s="163">
        <v>33646</v>
      </c>
      <c r="H25" s="163" t="s">
        <v>332</v>
      </c>
      <c r="I25" s="183" t="s">
        <v>79</v>
      </c>
      <c r="J25" s="161">
        <v>0</v>
      </c>
      <c r="K25" s="161">
        <v>3</v>
      </c>
      <c r="L25" s="184">
        <v>200</v>
      </c>
      <c r="M25" s="185">
        <v>7.69230769230769</v>
      </c>
      <c r="N25" s="161">
        <v>21</v>
      </c>
      <c r="O25" s="161">
        <v>4</v>
      </c>
      <c r="P25" s="161">
        <v>25</v>
      </c>
      <c r="Q25" s="161">
        <v>26</v>
      </c>
      <c r="R25" s="195">
        <v>192.307692307692</v>
      </c>
      <c r="S25" s="161">
        <v>0</v>
      </c>
      <c r="T25" s="185">
        <v>0</v>
      </c>
      <c r="U25" s="161">
        <v>0</v>
      </c>
      <c r="V25" s="161">
        <v>0</v>
      </c>
      <c r="W25" s="185">
        <v>0</v>
      </c>
      <c r="X25" s="161">
        <v>0</v>
      </c>
      <c r="Y25" s="185">
        <v>0</v>
      </c>
      <c r="Z25" s="161">
        <v>0</v>
      </c>
      <c r="AA25" s="161">
        <v>0</v>
      </c>
      <c r="AB25" s="195">
        <v>0</v>
      </c>
      <c r="AC25" s="161">
        <v>1</v>
      </c>
      <c r="AD25" s="195">
        <v>7.69230769230769</v>
      </c>
      <c r="AE25" s="161">
        <v>0</v>
      </c>
      <c r="AF25" s="195">
        <v>0</v>
      </c>
      <c r="AG25" s="161">
        <v>0</v>
      </c>
      <c r="AH25" s="185">
        <v>0</v>
      </c>
      <c r="AI25" s="185">
        <v>0</v>
      </c>
      <c r="AJ25" s="185">
        <v>0</v>
      </c>
      <c r="AK25" s="184">
        <v>0</v>
      </c>
      <c r="AL25" s="185">
        <v>0</v>
      </c>
      <c r="AM25" s="185">
        <v>0</v>
      </c>
      <c r="AN25" s="185">
        <v>9.6</v>
      </c>
      <c r="AO25" s="185">
        <v>12.5</v>
      </c>
      <c r="AP25" s="185">
        <v>12.5</v>
      </c>
      <c r="AQ25" s="185">
        <v>234.6</v>
      </c>
      <c r="AR25" s="207">
        <v>3</v>
      </c>
      <c r="AS25" s="209">
        <v>0.5</v>
      </c>
      <c r="AT25" s="184"/>
      <c r="AU25" s="195">
        <v>0</v>
      </c>
      <c r="AV25" s="195">
        <v>4.842144</v>
      </c>
      <c r="AW25" s="207">
        <v>100</v>
      </c>
      <c r="AX25" s="221">
        <v>132.257856</v>
      </c>
      <c r="AY25" s="184">
        <v>130</v>
      </c>
      <c r="AZ25" s="222">
        <v>9000</v>
      </c>
      <c r="BA25" s="223"/>
      <c r="BB25" s="146" t="str">
        <f ca="1" t="shared" si="3"/>
        <v>3年1月</v>
      </c>
      <c r="BC25" s="146"/>
      <c r="BD25" s="224">
        <f t="shared" si="4"/>
        <v>968428.8</v>
      </c>
      <c r="BE25" s="239">
        <f t="shared" si="5"/>
        <v>968428.8</v>
      </c>
      <c r="BF25" s="231">
        <f t="shared" si="6"/>
        <v>0</v>
      </c>
      <c r="BG25" s="231">
        <f t="shared" si="7"/>
        <v>415857.6</v>
      </c>
      <c r="BH25" s="231">
        <f t="shared" si="8"/>
        <v>0</v>
      </c>
      <c r="BI25" s="241" t="str">
        <f t="shared" si="9"/>
        <v>KONG SAMET</v>
      </c>
      <c r="BJ25" s="231">
        <f t="shared" si="10"/>
        <v>130</v>
      </c>
      <c r="BK25" s="231">
        <f t="shared" si="11"/>
        <v>130</v>
      </c>
      <c r="BL25" s="231">
        <f t="shared" si="12"/>
        <v>1</v>
      </c>
      <c r="BM25" s="231">
        <f t="shared" si="13"/>
        <v>0</v>
      </c>
      <c r="BN25" s="231">
        <f t="shared" si="14"/>
        <v>1</v>
      </c>
      <c r="BO25" s="231">
        <f t="shared" si="15"/>
        <v>1</v>
      </c>
      <c r="BP25" s="231">
        <f t="shared" si="16"/>
        <v>0</v>
      </c>
      <c r="BQ25" s="231">
        <f t="shared" si="17"/>
        <v>0</v>
      </c>
      <c r="BR25" s="246">
        <f t="shared" si="18"/>
        <v>2.25785599999992</v>
      </c>
      <c r="BS25" s="247">
        <f t="shared" si="19"/>
        <v>9000</v>
      </c>
      <c r="BT25" s="231">
        <f t="shared" si="20"/>
        <v>0</v>
      </c>
      <c r="BU25" s="231">
        <f t="shared" si="21"/>
        <v>0</v>
      </c>
      <c r="BV25" s="231">
        <f t="shared" si="22"/>
        <v>1</v>
      </c>
      <c r="BW25" s="231">
        <f t="shared" si="23"/>
        <v>2</v>
      </c>
      <c r="BX25" s="231">
        <f t="shared" si="24"/>
        <v>0</v>
      </c>
      <c r="BY25" s="231">
        <f t="shared" si="25"/>
        <v>0</v>
      </c>
      <c r="BZ25" s="231">
        <f t="shared" si="26"/>
        <v>0</v>
      </c>
    </row>
    <row r="26" s="243" customFormat="1" ht="39" customHeight="1" spans="1:78">
      <c r="A26" s="161">
        <v>5</v>
      </c>
      <c r="B26" s="94">
        <v>899</v>
      </c>
      <c r="C26" s="94" t="s">
        <v>354</v>
      </c>
      <c r="D26" s="166" t="s">
        <v>83</v>
      </c>
      <c r="E26" s="163">
        <v>44320</v>
      </c>
      <c r="F26" s="164" t="s">
        <v>355</v>
      </c>
      <c r="G26" s="163">
        <v>34889</v>
      </c>
      <c r="H26" s="163" t="s">
        <v>335</v>
      </c>
      <c r="I26" s="183" t="s">
        <v>79</v>
      </c>
      <c r="J26" s="158">
        <v>0</v>
      </c>
      <c r="K26" s="158">
        <v>0</v>
      </c>
      <c r="L26" s="184">
        <v>200</v>
      </c>
      <c r="M26" s="185">
        <v>7.69230769230769</v>
      </c>
      <c r="N26" s="161">
        <v>21</v>
      </c>
      <c r="O26" s="161">
        <v>4</v>
      </c>
      <c r="P26" s="161">
        <v>25</v>
      </c>
      <c r="Q26" s="161">
        <v>26</v>
      </c>
      <c r="R26" s="195">
        <v>192.307692307692</v>
      </c>
      <c r="S26" s="161">
        <v>0</v>
      </c>
      <c r="T26" s="185">
        <v>0</v>
      </c>
      <c r="U26" s="161">
        <v>0</v>
      </c>
      <c r="V26" s="161">
        <v>0</v>
      </c>
      <c r="W26" s="185">
        <v>0</v>
      </c>
      <c r="X26" s="161">
        <v>0</v>
      </c>
      <c r="Y26" s="185">
        <v>0</v>
      </c>
      <c r="Z26" s="161">
        <v>0</v>
      </c>
      <c r="AA26" s="161">
        <v>0</v>
      </c>
      <c r="AB26" s="195">
        <v>0</v>
      </c>
      <c r="AC26" s="161">
        <v>1</v>
      </c>
      <c r="AD26" s="195">
        <v>7.69230769230769</v>
      </c>
      <c r="AE26" s="161">
        <v>0</v>
      </c>
      <c r="AF26" s="195">
        <v>0</v>
      </c>
      <c r="AG26" s="161">
        <v>0</v>
      </c>
      <c r="AH26" s="185">
        <v>0</v>
      </c>
      <c r="AI26" s="185">
        <v>0</v>
      </c>
      <c r="AJ26" s="185">
        <v>0</v>
      </c>
      <c r="AK26" s="184">
        <v>0</v>
      </c>
      <c r="AL26" s="185">
        <v>0</v>
      </c>
      <c r="AM26" s="185">
        <v>0</v>
      </c>
      <c r="AN26" s="185">
        <v>9.6</v>
      </c>
      <c r="AO26" s="185">
        <v>12.5</v>
      </c>
      <c r="AP26" s="185">
        <v>12.5</v>
      </c>
      <c r="AQ26" s="185">
        <v>234.6</v>
      </c>
      <c r="AR26" s="207">
        <v>3</v>
      </c>
      <c r="AS26" s="209">
        <v>0.5</v>
      </c>
      <c r="AT26" s="184"/>
      <c r="AU26" s="195">
        <v>0</v>
      </c>
      <c r="AV26" s="195">
        <v>4.842144</v>
      </c>
      <c r="AW26" s="207">
        <v>100</v>
      </c>
      <c r="AX26" s="221">
        <v>132.257856</v>
      </c>
      <c r="AY26" s="184">
        <v>130</v>
      </c>
      <c r="AZ26" s="222">
        <v>9000</v>
      </c>
      <c r="BA26" s="223"/>
      <c r="BB26" s="146" t="str">
        <f ca="1" t="shared" si="3"/>
        <v>2年6月</v>
      </c>
      <c r="BC26" s="146"/>
      <c r="BD26" s="224">
        <f t="shared" si="4"/>
        <v>968428.8</v>
      </c>
      <c r="BE26" s="239">
        <f t="shared" si="5"/>
        <v>968428.8</v>
      </c>
      <c r="BF26" s="231">
        <f t="shared" si="6"/>
        <v>0</v>
      </c>
      <c r="BG26" s="231">
        <f t="shared" si="7"/>
        <v>865857.6</v>
      </c>
      <c r="BH26" s="231">
        <f t="shared" si="8"/>
        <v>0</v>
      </c>
      <c r="BI26" s="241" t="str">
        <f t="shared" si="9"/>
        <v>SOK HIENG</v>
      </c>
      <c r="BJ26" s="231">
        <f t="shared" si="10"/>
        <v>130</v>
      </c>
      <c r="BK26" s="231">
        <f t="shared" si="11"/>
        <v>130</v>
      </c>
      <c r="BL26" s="231">
        <f t="shared" si="12"/>
        <v>1</v>
      </c>
      <c r="BM26" s="231">
        <f t="shared" si="13"/>
        <v>0</v>
      </c>
      <c r="BN26" s="231">
        <f t="shared" si="14"/>
        <v>1</v>
      </c>
      <c r="BO26" s="231">
        <f t="shared" si="15"/>
        <v>1</v>
      </c>
      <c r="BP26" s="231">
        <f t="shared" si="16"/>
        <v>0</v>
      </c>
      <c r="BQ26" s="231">
        <f t="shared" si="17"/>
        <v>0</v>
      </c>
      <c r="BR26" s="246">
        <f t="shared" si="18"/>
        <v>2.25785599999992</v>
      </c>
      <c r="BS26" s="247">
        <f t="shared" si="19"/>
        <v>9000</v>
      </c>
      <c r="BT26" s="231">
        <f t="shared" si="20"/>
        <v>0</v>
      </c>
      <c r="BU26" s="231">
        <f t="shared" si="21"/>
        <v>0</v>
      </c>
      <c r="BV26" s="231">
        <f t="shared" si="22"/>
        <v>1</v>
      </c>
      <c r="BW26" s="231">
        <f t="shared" si="23"/>
        <v>2</v>
      </c>
      <c r="BX26" s="231">
        <f t="shared" si="24"/>
        <v>0</v>
      </c>
      <c r="BY26" s="231">
        <f t="shared" si="25"/>
        <v>0</v>
      </c>
      <c r="BZ26" s="231">
        <f t="shared" si="26"/>
        <v>0</v>
      </c>
    </row>
    <row r="27" s="243" customFormat="1" ht="39" customHeight="1" spans="1:78">
      <c r="A27" s="161">
        <v>6</v>
      </c>
      <c r="B27" s="94">
        <v>2234</v>
      </c>
      <c r="C27" s="94" t="s">
        <v>356</v>
      </c>
      <c r="D27" s="162" t="s">
        <v>84</v>
      </c>
      <c r="E27" s="163">
        <v>44746</v>
      </c>
      <c r="F27" s="164" t="s">
        <v>357</v>
      </c>
      <c r="G27" s="163">
        <v>35737</v>
      </c>
      <c r="H27" s="163" t="s">
        <v>335</v>
      </c>
      <c r="I27" s="183" t="s">
        <v>79</v>
      </c>
      <c r="J27" s="161">
        <v>0</v>
      </c>
      <c r="K27" s="161">
        <v>0</v>
      </c>
      <c r="L27" s="184">
        <v>200</v>
      </c>
      <c r="M27" s="185">
        <v>7.69230769230769</v>
      </c>
      <c r="N27" s="161">
        <v>21</v>
      </c>
      <c r="O27" s="161">
        <v>4</v>
      </c>
      <c r="P27" s="161">
        <v>25</v>
      </c>
      <c r="Q27" s="161">
        <v>26</v>
      </c>
      <c r="R27" s="195">
        <v>192.307692307692</v>
      </c>
      <c r="S27" s="161">
        <v>0</v>
      </c>
      <c r="T27" s="185">
        <v>0</v>
      </c>
      <c r="U27" s="161">
        <v>0</v>
      </c>
      <c r="V27" s="161">
        <v>0</v>
      </c>
      <c r="W27" s="185">
        <v>0</v>
      </c>
      <c r="X27" s="161">
        <v>0</v>
      </c>
      <c r="Y27" s="185">
        <v>0</v>
      </c>
      <c r="Z27" s="161">
        <v>0</v>
      </c>
      <c r="AA27" s="161">
        <v>0</v>
      </c>
      <c r="AB27" s="195">
        <v>0</v>
      </c>
      <c r="AC27" s="161">
        <v>1</v>
      </c>
      <c r="AD27" s="195">
        <v>7.69230769230769</v>
      </c>
      <c r="AE27" s="161">
        <v>0</v>
      </c>
      <c r="AF27" s="195">
        <v>0</v>
      </c>
      <c r="AG27" s="161">
        <v>0</v>
      </c>
      <c r="AH27" s="185">
        <v>0</v>
      </c>
      <c r="AI27" s="185">
        <v>0</v>
      </c>
      <c r="AJ27" s="185">
        <v>0</v>
      </c>
      <c r="AK27" s="184">
        <v>0</v>
      </c>
      <c r="AL27" s="185">
        <v>0</v>
      </c>
      <c r="AM27" s="185">
        <v>0</v>
      </c>
      <c r="AN27" s="185">
        <v>9.6</v>
      </c>
      <c r="AO27" s="185">
        <v>12.5</v>
      </c>
      <c r="AP27" s="185">
        <v>12.5</v>
      </c>
      <c r="AQ27" s="185">
        <v>234.6</v>
      </c>
      <c r="AR27" s="207">
        <v>2</v>
      </c>
      <c r="AS27" s="209">
        <v>0.5</v>
      </c>
      <c r="AT27" s="184"/>
      <c r="AU27" s="195">
        <v>0</v>
      </c>
      <c r="AV27" s="195">
        <v>4.842144</v>
      </c>
      <c r="AW27" s="207">
        <v>100</v>
      </c>
      <c r="AX27" s="221">
        <v>131.257856</v>
      </c>
      <c r="AY27" s="184">
        <v>130</v>
      </c>
      <c r="AZ27" s="222">
        <v>5000</v>
      </c>
      <c r="BA27" s="223"/>
      <c r="BB27" s="146" t="str">
        <f ca="1" t="shared" si="3"/>
        <v>1年4月</v>
      </c>
      <c r="BC27" s="146"/>
      <c r="BD27" s="224">
        <f t="shared" si="4"/>
        <v>968428.8</v>
      </c>
      <c r="BE27" s="239">
        <f t="shared" si="5"/>
        <v>968428.8</v>
      </c>
      <c r="BF27" s="231">
        <f t="shared" si="6"/>
        <v>0</v>
      </c>
      <c r="BG27" s="231">
        <f t="shared" si="7"/>
        <v>865857.6</v>
      </c>
      <c r="BH27" s="231">
        <f t="shared" si="8"/>
        <v>0</v>
      </c>
      <c r="BI27" s="241" t="str">
        <f t="shared" si="9"/>
        <v>THOEURN CHAMROEUN</v>
      </c>
      <c r="BJ27" s="231">
        <f t="shared" si="10"/>
        <v>130</v>
      </c>
      <c r="BK27" s="231">
        <f t="shared" si="11"/>
        <v>130</v>
      </c>
      <c r="BL27" s="231">
        <f t="shared" si="12"/>
        <v>1</v>
      </c>
      <c r="BM27" s="231">
        <f t="shared" si="13"/>
        <v>0</v>
      </c>
      <c r="BN27" s="231">
        <f t="shared" si="14"/>
        <v>1</v>
      </c>
      <c r="BO27" s="231">
        <f t="shared" si="15"/>
        <v>1</v>
      </c>
      <c r="BP27" s="231">
        <f t="shared" si="16"/>
        <v>0</v>
      </c>
      <c r="BQ27" s="231">
        <f t="shared" si="17"/>
        <v>0</v>
      </c>
      <c r="BR27" s="246">
        <f t="shared" si="18"/>
        <v>1.25785599999992</v>
      </c>
      <c r="BS27" s="247">
        <f t="shared" si="19"/>
        <v>5000</v>
      </c>
      <c r="BT27" s="231">
        <f t="shared" si="20"/>
        <v>0</v>
      </c>
      <c r="BU27" s="231">
        <f t="shared" si="21"/>
        <v>0</v>
      </c>
      <c r="BV27" s="231">
        <f t="shared" si="22"/>
        <v>1</v>
      </c>
      <c r="BW27" s="231">
        <f t="shared" si="23"/>
        <v>0</v>
      </c>
      <c r="BX27" s="231">
        <f t="shared" si="24"/>
        <v>0</v>
      </c>
      <c r="BY27" s="231">
        <f t="shared" si="25"/>
        <v>0</v>
      </c>
      <c r="BZ27" s="231">
        <f t="shared" si="26"/>
        <v>0</v>
      </c>
    </row>
    <row r="28" s="243" customFormat="1" ht="39" customHeight="1" spans="1:78">
      <c r="A28" s="161">
        <v>7</v>
      </c>
      <c r="B28" s="94">
        <v>303</v>
      </c>
      <c r="C28" s="94" t="s">
        <v>358</v>
      </c>
      <c r="D28" s="162" t="s">
        <v>85</v>
      </c>
      <c r="E28" s="163">
        <v>44109</v>
      </c>
      <c r="F28" s="164" t="s">
        <v>359</v>
      </c>
      <c r="G28" s="163">
        <v>32875</v>
      </c>
      <c r="H28" s="163" t="s">
        <v>335</v>
      </c>
      <c r="I28" s="183" t="s">
        <v>79</v>
      </c>
      <c r="J28" s="161">
        <v>0</v>
      </c>
      <c r="K28" s="161">
        <v>2</v>
      </c>
      <c r="L28" s="184">
        <v>200</v>
      </c>
      <c r="M28" s="185">
        <v>7.69230769230769</v>
      </c>
      <c r="N28" s="161">
        <v>21</v>
      </c>
      <c r="O28" s="161">
        <v>4</v>
      </c>
      <c r="P28" s="161">
        <v>25</v>
      </c>
      <c r="Q28" s="161">
        <v>26</v>
      </c>
      <c r="R28" s="195">
        <v>192.307692307692</v>
      </c>
      <c r="S28" s="161">
        <v>0</v>
      </c>
      <c r="T28" s="185">
        <v>0</v>
      </c>
      <c r="U28" s="161">
        <v>0</v>
      </c>
      <c r="V28" s="161">
        <v>0</v>
      </c>
      <c r="W28" s="185">
        <v>0</v>
      </c>
      <c r="X28" s="161">
        <v>0</v>
      </c>
      <c r="Y28" s="185">
        <v>0</v>
      </c>
      <c r="Z28" s="161">
        <v>0</v>
      </c>
      <c r="AA28" s="161">
        <v>0</v>
      </c>
      <c r="AB28" s="195">
        <v>0</v>
      </c>
      <c r="AC28" s="161">
        <v>1</v>
      </c>
      <c r="AD28" s="195">
        <v>7.69230769230769</v>
      </c>
      <c r="AE28" s="161">
        <v>0</v>
      </c>
      <c r="AF28" s="195">
        <v>0</v>
      </c>
      <c r="AG28" s="161">
        <v>0</v>
      </c>
      <c r="AH28" s="185">
        <v>0</v>
      </c>
      <c r="AI28" s="185">
        <v>0</v>
      </c>
      <c r="AJ28" s="185">
        <v>0</v>
      </c>
      <c r="AK28" s="184">
        <v>0</v>
      </c>
      <c r="AL28" s="185">
        <v>0</v>
      </c>
      <c r="AM28" s="185">
        <v>0</v>
      </c>
      <c r="AN28" s="185">
        <v>9.6</v>
      </c>
      <c r="AO28" s="185">
        <v>12.5</v>
      </c>
      <c r="AP28" s="185">
        <v>12.5</v>
      </c>
      <c r="AQ28" s="185">
        <v>234.6</v>
      </c>
      <c r="AR28" s="207">
        <v>3</v>
      </c>
      <c r="AS28" s="209">
        <v>0.5</v>
      </c>
      <c r="AT28" s="184"/>
      <c r="AU28" s="195">
        <v>0</v>
      </c>
      <c r="AV28" s="195">
        <v>4.842144</v>
      </c>
      <c r="AW28" s="207">
        <v>100</v>
      </c>
      <c r="AX28" s="221">
        <v>132.257856</v>
      </c>
      <c r="AY28" s="184">
        <v>130</v>
      </c>
      <c r="AZ28" s="222">
        <v>9000</v>
      </c>
      <c r="BA28" s="223"/>
      <c r="BB28" s="146" t="str">
        <f ca="1" t="shared" si="3"/>
        <v>3年1月</v>
      </c>
      <c r="BC28" s="146"/>
      <c r="BD28" s="224">
        <f t="shared" si="4"/>
        <v>968428.8</v>
      </c>
      <c r="BE28" s="239">
        <f t="shared" si="5"/>
        <v>968428.8</v>
      </c>
      <c r="BF28" s="231">
        <f t="shared" si="6"/>
        <v>0</v>
      </c>
      <c r="BG28" s="231">
        <f t="shared" si="7"/>
        <v>565857.6</v>
      </c>
      <c r="BH28" s="231">
        <f t="shared" si="8"/>
        <v>0</v>
      </c>
      <c r="BI28" s="241" t="str">
        <f t="shared" si="9"/>
        <v>CHHAY RINA</v>
      </c>
      <c r="BJ28" s="231">
        <f t="shared" si="10"/>
        <v>130</v>
      </c>
      <c r="BK28" s="231">
        <f t="shared" si="11"/>
        <v>130</v>
      </c>
      <c r="BL28" s="231">
        <f t="shared" si="12"/>
        <v>1</v>
      </c>
      <c r="BM28" s="231">
        <f t="shared" si="13"/>
        <v>0</v>
      </c>
      <c r="BN28" s="231">
        <f t="shared" si="14"/>
        <v>1</v>
      </c>
      <c r="BO28" s="231">
        <f t="shared" si="15"/>
        <v>1</v>
      </c>
      <c r="BP28" s="231">
        <f t="shared" si="16"/>
        <v>0</v>
      </c>
      <c r="BQ28" s="231">
        <f t="shared" si="17"/>
        <v>0</v>
      </c>
      <c r="BR28" s="246">
        <f t="shared" si="18"/>
        <v>2.25785599999992</v>
      </c>
      <c r="BS28" s="247">
        <f t="shared" si="19"/>
        <v>9000</v>
      </c>
      <c r="BT28" s="231">
        <f t="shared" si="20"/>
        <v>0</v>
      </c>
      <c r="BU28" s="231">
        <f t="shared" si="21"/>
        <v>0</v>
      </c>
      <c r="BV28" s="231">
        <f t="shared" si="22"/>
        <v>1</v>
      </c>
      <c r="BW28" s="231">
        <f t="shared" si="23"/>
        <v>2</v>
      </c>
      <c r="BX28" s="231">
        <f t="shared" si="24"/>
        <v>0</v>
      </c>
      <c r="BY28" s="231">
        <f t="shared" si="25"/>
        <v>0</v>
      </c>
      <c r="BZ28" s="231">
        <f t="shared" si="26"/>
        <v>0</v>
      </c>
    </row>
    <row r="29" s="243" customFormat="1" ht="39" customHeight="1" spans="1:78">
      <c r="A29" s="161">
        <v>8</v>
      </c>
      <c r="B29" s="94">
        <v>1622</v>
      </c>
      <c r="C29" s="94" t="s">
        <v>360</v>
      </c>
      <c r="D29" s="162" t="s">
        <v>86</v>
      </c>
      <c r="E29" s="163">
        <v>44579</v>
      </c>
      <c r="F29" s="164">
        <v>90691145</v>
      </c>
      <c r="G29" s="163">
        <v>32188</v>
      </c>
      <c r="H29" s="163" t="s">
        <v>335</v>
      </c>
      <c r="I29" s="183" t="s">
        <v>79</v>
      </c>
      <c r="J29" s="161">
        <v>0</v>
      </c>
      <c r="K29" s="161">
        <v>0</v>
      </c>
      <c r="L29" s="184">
        <v>200</v>
      </c>
      <c r="M29" s="185">
        <v>7.69230769230769</v>
      </c>
      <c r="N29" s="161">
        <v>20</v>
      </c>
      <c r="O29" s="161">
        <v>4</v>
      </c>
      <c r="P29" s="161">
        <v>24</v>
      </c>
      <c r="Q29" s="161">
        <v>26</v>
      </c>
      <c r="R29" s="195">
        <v>184.615384615385</v>
      </c>
      <c r="S29" s="161">
        <v>0</v>
      </c>
      <c r="T29" s="185">
        <v>0</v>
      </c>
      <c r="U29" s="161">
        <v>0</v>
      </c>
      <c r="V29" s="161">
        <v>0</v>
      </c>
      <c r="W29" s="185">
        <v>0</v>
      </c>
      <c r="X29" s="161">
        <v>0</v>
      </c>
      <c r="Y29" s="185">
        <v>0</v>
      </c>
      <c r="Z29" s="161">
        <v>1</v>
      </c>
      <c r="AA29" s="161">
        <v>0</v>
      </c>
      <c r="AB29" s="195">
        <v>0</v>
      </c>
      <c r="AC29" s="161">
        <v>1</v>
      </c>
      <c r="AD29" s="195">
        <v>7.69230769230769</v>
      </c>
      <c r="AE29" s="161">
        <v>0</v>
      </c>
      <c r="AF29" s="195">
        <v>0</v>
      </c>
      <c r="AG29" s="161">
        <v>0</v>
      </c>
      <c r="AH29" s="185">
        <v>0</v>
      </c>
      <c r="AI29" s="185">
        <v>0</v>
      </c>
      <c r="AJ29" s="185">
        <v>0</v>
      </c>
      <c r="AK29" s="184">
        <v>0</v>
      </c>
      <c r="AL29" s="185">
        <v>0</v>
      </c>
      <c r="AM29" s="185">
        <v>0</v>
      </c>
      <c r="AN29" s="185">
        <v>9.2</v>
      </c>
      <c r="AO29" s="185">
        <v>12</v>
      </c>
      <c r="AP29" s="185">
        <v>12</v>
      </c>
      <c r="AQ29" s="185">
        <v>225.507692307692</v>
      </c>
      <c r="AR29" s="207">
        <v>2</v>
      </c>
      <c r="AS29" s="209">
        <v>0.5</v>
      </c>
      <c r="AT29" s="184"/>
      <c r="AU29" s="195">
        <v>0</v>
      </c>
      <c r="AV29" s="195">
        <v>4.65447876923077</v>
      </c>
      <c r="AW29" s="207">
        <v>100</v>
      </c>
      <c r="AX29" s="221">
        <v>122.353213538461</v>
      </c>
      <c r="AY29" s="184">
        <v>120</v>
      </c>
      <c r="AZ29" s="222">
        <v>9400</v>
      </c>
      <c r="BA29" s="223"/>
      <c r="BB29" s="146" t="str">
        <f ca="1" t="shared" si="3"/>
        <v>1年10月</v>
      </c>
      <c r="BC29" s="146"/>
      <c r="BD29" s="224">
        <f t="shared" si="4"/>
        <v>930895.753846154</v>
      </c>
      <c r="BE29" s="239">
        <f t="shared" si="5"/>
        <v>930895.753846154</v>
      </c>
      <c r="BF29" s="231">
        <f t="shared" si="6"/>
        <v>0</v>
      </c>
      <c r="BG29" s="231">
        <f t="shared" si="7"/>
        <v>832428.276923077</v>
      </c>
      <c r="BH29" s="231">
        <f t="shared" si="8"/>
        <v>0</v>
      </c>
      <c r="BI29" s="241" t="str">
        <f t="shared" si="9"/>
        <v>SAO CHANTHY</v>
      </c>
      <c r="BJ29" s="231">
        <f t="shared" si="10"/>
        <v>120</v>
      </c>
      <c r="BK29" s="231">
        <f t="shared" si="11"/>
        <v>120</v>
      </c>
      <c r="BL29" s="231">
        <f t="shared" si="12"/>
        <v>1</v>
      </c>
      <c r="BM29" s="231">
        <f t="shared" si="13"/>
        <v>0</v>
      </c>
      <c r="BN29" s="231">
        <f t="shared" si="14"/>
        <v>1</v>
      </c>
      <c r="BO29" s="231">
        <f t="shared" si="15"/>
        <v>0</v>
      </c>
      <c r="BP29" s="231">
        <f t="shared" si="16"/>
        <v>0</v>
      </c>
      <c r="BQ29" s="231">
        <f t="shared" si="17"/>
        <v>0</v>
      </c>
      <c r="BR29" s="246">
        <f t="shared" si="18"/>
        <v>2.35321353846149</v>
      </c>
      <c r="BS29" s="247">
        <f t="shared" si="19"/>
        <v>9400</v>
      </c>
      <c r="BT29" s="231">
        <f t="shared" si="20"/>
        <v>0</v>
      </c>
      <c r="BU29" s="231">
        <f t="shared" si="21"/>
        <v>0</v>
      </c>
      <c r="BV29" s="231">
        <f t="shared" si="22"/>
        <v>1</v>
      </c>
      <c r="BW29" s="231">
        <f t="shared" si="23"/>
        <v>2</v>
      </c>
      <c r="BX29" s="231">
        <f t="shared" si="24"/>
        <v>0</v>
      </c>
      <c r="BY29" s="231">
        <f t="shared" si="25"/>
        <v>0</v>
      </c>
      <c r="BZ29" s="231">
        <f t="shared" si="26"/>
        <v>4</v>
      </c>
    </row>
    <row r="30" s="243" customFormat="1" ht="39" customHeight="1" spans="1:78">
      <c r="A30" s="161">
        <v>9</v>
      </c>
      <c r="B30" s="94">
        <v>1169</v>
      </c>
      <c r="C30" s="94" t="s">
        <v>361</v>
      </c>
      <c r="D30" s="166" t="s">
        <v>87</v>
      </c>
      <c r="E30" s="163">
        <v>44427</v>
      </c>
      <c r="F30" s="164" t="s">
        <v>362</v>
      </c>
      <c r="G30" s="163">
        <v>34197</v>
      </c>
      <c r="H30" s="163" t="s">
        <v>335</v>
      </c>
      <c r="I30" s="183" t="s">
        <v>79</v>
      </c>
      <c r="J30" s="161">
        <v>0</v>
      </c>
      <c r="K30" s="161">
        <v>0</v>
      </c>
      <c r="L30" s="184">
        <v>200</v>
      </c>
      <c r="M30" s="185">
        <v>7.69230769230769</v>
      </c>
      <c r="N30" s="161">
        <v>21</v>
      </c>
      <c r="O30" s="161">
        <v>4</v>
      </c>
      <c r="P30" s="161">
        <v>25</v>
      </c>
      <c r="Q30" s="161">
        <v>26</v>
      </c>
      <c r="R30" s="195">
        <v>192.307692307692</v>
      </c>
      <c r="S30" s="161">
        <v>0</v>
      </c>
      <c r="T30" s="185">
        <v>0</v>
      </c>
      <c r="U30" s="161">
        <v>0</v>
      </c>
      <c r="V30" s="161">
        <v>0</v>
      </c>
      <c r="W30" s="185">
        <v>0</v>
      </c>
      <c r="X30" s="161">
        <v>0</v>
      </c>
      <c r="Y30" s="185">
        <v>0</v>
      </c>
      <c r="Z30" s="161">
        <v>0</v>
      </c>
      <c r="AA30" s="161">
        <v>0</v>
      </c>
      <c r="AB30" s="195">
        <v>0</v>
      </c>
      <c r="AC30" s="161">
        <v>1</v>
      </c>
      <c r="AD30" s="195">
        <v>7.69230769230769</v>
      </c>
      <c r="AE30" s="161">
        <v>0</v>
      </c>
      <c r="AF30" s="195">
        <v>0</v>
      </c>
      <c r="AG30" s="161">
        <v>0</v>
      </c>
      <c r="AH30" s="185">
        <v>0</v>
      </c>
      <c r="AI30" s="185">
        <v>0</v>
      </c>
      <c r="AJ30" s="185">
        <v>0</v>
      </c>
      <c r="AK30" s="184">
        <v>0</v>
      </c>
      <c r="AL30" s="185">
        <v>0</v>
      </c>
      <c r="AM30" s="185">
        <v>0</v>
      </c>
      <c r="AN30" s="185">
        <v>9.6</v>
      </c>
      <c r="AO30" s="185">
        <v>12.5</v>
      </c>
      <c r="AP30" s="185">
        <v>12.5</v>
      </c>
      <c r="AQ30" s="185">
        <v>234.6</v>
      </c>
      <c r="AR30" s="207">
        <v>3</v>
      </c>
      <c r="AS30" s="209">
        <v>0.5</v>
      </c>
      <c r="AT30" s="184"/>
      <c r="AU30" s="195">
        <v>0</v>
      </c>
      <c r="AV30" s="195">
        <v>4.842144</v>
      </c>
      <c r="AW30" s="207">
        <v>100</v>
      </c>
      <c r="AX30" s="221">
        <v>132.257856</v>
      </c>
      <c r="AY30" s="184">
        <v>130</v>
      </c>
      <c r="AZ30" s="222">
        <v>9000</v>
      </c>
      <c r="BA30" s="223"/>
      <c r="BB30" s="146" t="str">
        <f ca="1" t="shared" si="3"/>
        <v>2年3月</v>
      </c>
      <c r="BC30" s="146"/>
      <c r="BD30" s="224">
        <f t="shared" si="4"/>
        <v>968428.8</v>
      </c>
      <c r="BE30" s="239">
        <f t="shared" si="5"/>
        <v>968428.8</v>
      </c>
      <c r="BF30" s="231">
        <f t="shared" si="6"/>
        <v>0</v>
      </c>
      <c r="BG30" s="231">
        <f t="shared" si="7"/>
        <v>865857.6</v>
      </c>
      <c r="BH30" s="231">
        <f t="shared" si="8"/>
        <v>0</v>
      </c>
      <c r="BI30" s="241" t="str">
        <f t="shared" si="9"/>
        <v>TEP SAMAI</v>
      </c>
      <c r="BJ30" s="231">
        <f t="shared" si="10"/>
        <v>130</v>
      </c>
      <c r="BK30" s="231">
        <f t="shared" si="11"/>
        <v>130</v>
      </c>
      <c r="BL30" s="231">
        <f t="shared" si="12"/>
        <v>1</v>
      </c>
      <c r="BM30" s="231">
        <f t="shared" si="13"/>
        <v>0</v>
      </c>
      <c r="BN30" s="231">
        <f t="shared" si="14"/>
        <v>1</v>
      </c>
      <c r="BO30" s="231">
        <f t="shared" si="15"/>
        <v>1</v>
      </c>
      <c r="BP30" s="231">
        <f t="shared" si="16"/>
        <v>0</v>
      </c>
      <c r="BQ30" s="231">
        <f t="shared" si="17"/>
        <v>0</v>
      </c>
      <c r="BR30" s="246">
        <f t="shared" si="18"/>
        <v>2.25785599999992</v>
      </c>
      <c r="BS30" s="247">
        <f t="shared" si="19"/>
        <v>9000</v>
      </c>
      <c r="BT30" s="231">
        <f t="shared" si="20"/>
        <v>0</v>
      </c>
      <c r="BU30" s="231">
        <f t="shared" si="21"/>
        <v>0</v>
      </c>
      <c r="BV30" s="231">
        <f t="shared" si="22"/>
        <v>1</v>
      </c>
      <c r="BW30" s="231">
        <f t="shared" si="23"/>
        <v>2</v>
      </c>
      <c r="BX30" s="231">
        <f t="shared" si="24"/>
        <v>0</v>
      </c>
      <c r="BY30" s="231">
        <f t="shared" si="25"/>
        <v>0</v>
      </c>
      <c r="BZ30" s="231">
        <f t="shared" si="26"/>
        <v>0</v>
      </c>
    </row>
    <row r="31" s="243" customFormat="1" ht="39" customHeight="1" spans="1:78">
      <c r="A31" s="161">
        <v>10</v>
      </c>
      <c r="B31" s="94">
        <v>2160</v>
      </c>
      <c r="C31" s="94" t="s">
        <v>363</v>
      </c>
      <c r="D31" s="162" t="s">
        <v>88</v>
      </c>
      <c r="E31" s="163">
        <v>44728</v>
      </c>
      <c r="F31" s="164" t="s">
        <v>364</v>
      </c>
      <c r="G31" s="163">
        <v>31822</v>
      </c>
      <c r="H31" s="163" t="s">
        <v>335</v>
      </c>
      <c r="I31" s="183" t="s">
        <v>79</v>
      </c>
      <c r="J31" s="161">
        <v>0</v>
      </c>
      <c r="K31" s="161">
        <v>0</v>
      </c>
      <c r="L31" s="184">
        <v>200</v>
      </c>
      <c r="M31" s="185">
        <v>7.69230769230769</v>
      </c>
      <c r="N31" s="161">
        <v>20</v>
      </c>
      <c r="O31" s="161">
        <v>4</v>
      </c>
      <c r="P31" s="161">
        <v>24</v>
      </c>
      <c r="Q31" s="161">
        <v>26</v>
      </c>
      <c r="R31" s="195">
        <v>184.615384615385</v>
      </c>
      <c r="S31" s="161">
        <v>0</v>
      </c>
      <c r="T31" s="185">
        <v>0</v>
      </c>
      <c r="U31" s="161">
        <v>0</v>
      </c>
      <c r="V31" s="161">
        <v>0</v>
      </c>
      <c r="W31" s="185">
        <v>0</v>
      </c>
      <c r="X31" s="161">
        <v>0</v>
      </c>
      <c r="Y31" s="185">
        <v>0</v>
      </c>
      <c r="Z31" s="161">
        <v>0</v>
      </c>
      <c r="AA31" s="161">
        <v>0</v>
      </c>
      <c r="AB31" s="195">
        <v>0</v>
      </c>
      <c r="AC31" s="161">
        <v>1</v>
      </c>
      <c r="AD31" s="195">
        <v>7.69230769230769</v>
      </c>
      <c r="AE31" s="161">
        <v>0</v>
      </c>
      <c r="AF31" s="195">
        <v>0</v>
      </c>
      <c r="AG31" s="161">
        <v>1</v>
      </c>
      <c r="AH31" s="185">
        <v>0</v>
      </c>
      <c r="AI31" s="185">
        <v>0</v>
      </c>
      <c r="AJ31" s="185">
        <v>0</v>
      </c>
      <c r="AK31" s="184">
        <v>0</v>
      </c>
      <c r="AL31" s="185">
        <v>0</v>
      </c>
      <c r="AM31" s="185">
        <v>0</v>
      </c>
      <c r="AN31" s="185">
        <v>9.2</v>
      </c>
      <c r="AO31" s="185">
        <v>12</v>
      </c>
      <c r="AP31" s="185">
        <v>12</v>
      </c>
      <c r="AQ31" s="185">
        <v>225.507692307692</v>
      </c>
      <c r="AR31" s="207">
        <v>2</v>
      </c>
      <c r="AS31" s="209">
        <v>0.5</v>
      </c>
      <c r="AT31" s="184"/>
      <c r="AU31" s="195">
        <v>0</v>
      </c>
      <c r="AV31" s="195">
        <v>4.65447876923077</v>
      </c>
      <c r="AW31" s="207">
        <v>100</v>
      </c>
      <c r="AX31" s="221">
        <v>122.353213538461</v>
      </c>
      <c r="AY31" s="184">
        <v>120</v>
      </c>
      <c r="AZ31" s="222">
        <v>9400</v>
      </c>
      <c r="BA31" s="223"/>
      <c r="BB31" s="146" t="str">
        <f ca="1" t="shared" si="3"/>
        <v>1年5月</v>
      </c>
      <c r="BC31" s="146"/>
      <c r="BD31" s="224">
        <f t="shared" si="4"/>
        <v>930895.753846154</v>
      </c>
      <c r="BE31" s="239">
        <f t="shared" si="5"/>
        <v>930895.753846154</v>
      </c>
      <c r="BF31" s="231">
        <f t="shared" si="6"/>
        <v>0</v>
      </c>
      <c r="BG31" s="231">
        <f t="shared" si="7"/>
        <v>832428.276923077</v>
      </c>
      <c r="BH31" s="231">
        <f t="shared" si="8"/>
        <v>0</v>
      </c>
      <c r="BI31" s="241" t="str">
        <f t="shared" si="9"/>
        <v>VANN TITHIDA</v>
      </c>
      <c r="BJ31" s="231">
        <f t="shared" si="10"/>
        <v>120</v>
      </c>
      <c r="BK31" s="231">
        <f t="shared" si="11"/>
        <v>120</v>
      </c>
      <c r="BL31" s="231">
        <f t="shared" si="12"/>
        <v>1</v>
      </c>
      <c r="BM31" s="231">
        <f t="shared" si="13"/>
        <v>0</v>
      </c>
      <c r="BN31" s="231">
        <f t="shared" si="14"/>
        <v>1</v>
      </c>
      <c r="BO31" s="231">
        <f t="shared" si="15"/>
        <v>0</v>
      </c>
      <c r="BP31" s="231">
        <f t="shared" si="16"/>
        <v>0</v>
      </c>
      <c r="BQ31" s="231">
        <f t="shared" si="17"/>
        <v>0</v>
      </c>
      <c r="BR31" s="246">
        <f t="shared" si="18"/>
        <v>2.35321353846149</v>
      </c>
      <c r="BS31" s="247">
        <f t="shared" si="19"/>
        <v>9400</v>
      </c>
      <c r="BT31" s="231">
        <f t="shared" si="20"/>
        <v>0</v>
      </c>
      <c r="BU31" s="231">
        <f t="shared" si="21"/>
        <v>0</v>
      </c>
      <c r="BV31" s="231">
        <f t="shared" si="22"/>
        <v>1</v>
      </c>
      <c r="BW31" s="231">
        <f t="shared" si="23"/>
        <v>2</v>
      </c>
      <c r="BX31" s="231">
        <f t="shared" si="24"/>
        <v>0</v>
      </c>
      <c r="BY31" s="231">
        <f t="shared" si="25"/>
        <v>0</v>
      </c>
      <c r="BZ31" s="231">
        <f t="shared" si="26"/>
        <v>4</v>
      </c>
    </row>
    <row r="32" s="243" customFormat="1" ht="39" customHeight="1" spans="1:78">
      <c r="A32" s="161">
        <v>11</v>
      </c>
      <c r="B32" s="94">
        <v>1626</v>
      </c>
      <c r="C32" s="94" t="s">
        <v>365</v>
      </c>
      <c r="D32" s="162" t="s">
        <v>89</v>
      </c>
      <c r="E32" s="163">
        <v>44579</v>
      </c>
      <c r="F32" s="164">
        <v>90646704</v>
      </c>
      <c r="G32" s="163">
        <v>29217</v>
      </c>
      <c r="H32" s="163" t="s">
        <v>335</v>
      </c>
      <c r="I32" s="183" t="s">
        <v>79</v>
      </c>
      <c r="J32" s="161">
        <v>0</v>
      </c>
      <c r="K32" s="161">
        <v>0</v>
      </c>
      <c r="L32" s="184">
        <v>200</v>
      </c>
      <c r="M32" s="185">
        <v>7.69230769230769</v>
      </c>
      <c r="N32" s="161">
        <v>17.5</v>
      </c>
      <c r="O32" s="161">
        <v>4</v>
      </c>
      <c r="P32" s="161">
        <v>21.5</v>
      </c>
      <c r="Q32" s="161">
        <v>26</v>
      </c>
      <c r="R32" s="195">
        <v>165.384615384615</v>
      </c>
      <c r="S32" s="161">
        <v>0</v>
      </c>
      <c r="T32" s="185">
        <v>0</v>
      </c>
      <c r="U32" s="161">
        <v>0</v>
      </c>
      <c r="V32" s="161">
        <v>0</v>
      </c>
      <c r="W32" s="185">
        <v>0</v>
      </c>
      <c r="X32" s="161">
        <v>0</v>
      </c>
      <c r="Y32" s="185">
        <v>0</v>
      </c>
      <c r="Z32" s="161">
        <v>0</v>
      </c>
      <c r="AA32" s="161">
        <v>0</v>
      </c>
      <c r="AB32" s="195">
        <v>0</v>
      </c>
      <c r="AC32" s="161">
        <v>4.5</v>
      </c>
      <c r="AD32" s="195">
        <v>34.6153846153846</v>
      </c>
      <c r="AE32" s="161">
        <v>0</v>
      </c>
      <c r="AF32" s="195">
        <v>0</v>
      </c>
      <c r="AG32" s="161">
        <v>0</v>
      </c>
      <c r="AH32" s="185">
        <v>0</v>
      </c>
      <c r="AI32" s="185">
        <v>0</v>
      </c>
      <c r="AJ32" s="185">
        <v>0</v>
      </c>
      <c r="AK32" s="184">
        <v>0</v>
      </c>
      <c r="AL32" s="185">
        <v>0</v>
      </c>
      <c r="AM32" s="185">
        <v>0</v>
      </c>
      <c r="AN32" s="185">
        <v>8.2</v>
      </c>
      <c r="AO32" s="185">
        <v>10.7</v>
      </c>
      <c r="AP32" s="185">
        <v>10.7</v>
      </c>
      <c r="AQ32" s="185">
        <v>229.6</v>
      </c>
      <c r="AR32" s="207">
        <v>2</v>
      </c>
      <c r="AS32" s="209">
        <v>0.5</v>
      </c>
      <c r="AT32" s="184"/>
      <c r="AU32" s="195">
        <v>0</v>
      </c>
      <c r="AV32" s="195">
        <v>4.738944</v>
      </c>
      <c r="AW32" s="207">
        <v>100</v>
      </c>
      <c r="AX32" s="221">
        <v>126.361056</v>
      </c>
      <c r="AY32" s="184">
        <v>120</v>
      </c>
      <c r="AZ32" s="222">
        <v>25400</v>
      </c>
      <c r="BA32" s="223"/>
      <c r="BB32" s="146" t="str">
        <f ca="1" t="shared" si="3"/>
        <v>1年10月</v>
      </c>
      <c r="BC32" s="146"/>
      <c r="BD32" s="224">
        <f t="shared" si="4"/>
        <v>947788.8</v>
      </c>
      <c r="BE32" s="239">
        <f t="shared" si="5"/>
        <v>947788.8</v>
      </c>
      <c r="BF32" s="231">
        <f t="shared" si="6"/>
        <v>0</v>
      </c>
      <c r="BG32" s="231">
        <f t="shared" si="7"/>
        <v>860074.2</v>
      </c>
      <c r="BH32" s="231">
        <f t="shared" si="8"/>
        <v>0</v>
      </c>
      <c r="BI32" s="241" t="str">
        <f t="shared" si="9"/>
        <v>HAN CHAMPA</v>
      </c>
      <c r="BJ32" s="231">
        <f t="shared" si="10"/>
        <v>120</v>
      </c>
      <c r="BK32" s="231">
        <f t="shared" si="11"/>
        <v>120</v>
      </c>
      <c r="BL32" s="231">
        <f t="shared" si="12"/>
        <v>1</v>
      </c>
      <c r="BM32" s="231">
        <f t="shared" si="13"/>
        <v>0</v>
      </c>
      <c r="BN32" s="231">
        <f t="shared" si="14"/>
        <v>1</v>
      </c>
      <c r="BO32" s="231">
        <f t="shared" si="15"/>
        <v>0</v>
      </c>
      <c r="BP32" s="231">
        <f t="shared" si="16"/>
        <v>0</v>
      </c>
      <c r="BQ32" s="231">
        <f t="shared" si="17"/>
        <v>0</v>
      </c>
      <c r="BR32" s="246">
        <f t="shared" si="18"/>
        <v>6.36105599999993</v>
      </c>
      <c r="BS32" s="247">
        <f t="shared" si="19"/>
        <v>25400</v>
      </c>
      <c r="BT32" s="231">
        <f t="shared" si="20"/>
        <v>1</v>
      </c>
      <c r="BU32" s="231">
        <f t="shared" si="21"/>
        <v>0</v>
      </c>
      <c r="BV32" s="231">
        <f t="shared" si="22"/>
        <v>1</v>
      </c>
      <c r="BW32" s="231">
        <f t="shared" si="23"/>
        <v>0</v>
      </c>
      <c r="BX32" s="231">
        <f t="shared" si="24"/>
        <v>0</v>
      </c>
      <c r="BY32" s="231">
        <f t="shared" si="25"/>
        <v>0</v>
      </c>
      <c r="BZ32" s="231">
        <f t="shared" si="26"/>
        <v>4</v>
      </c>
    </row>
    <row r="33" s="243" customFormat="1" ht="39" customHeight="1" spans="1:78">
      <c r="A33" s="161">
        <v>12</v>
      </c>
      <c r="B33" s="94">
        <v>1206</v>
      </c>
      <c r="C33" s="94" t="s">
        <v>366</v>
      </c>
      <c r="D33" s="166" t="s">
        <v>90</v>
      </c>
      <c r="E33" s="163">
        <v>44453</v>
      </c>
      <c r="F33" s="164" t="s">
        <v>367</v>
      </c>
      <c r="G33" s="163">
        <v>37431</v>
      </c>
      <c r="H33" s="163" t="s">
        <v>335</v>
      </c>
      <c r="I33" s="183" t="s">
        <v>79</v>
      </c>
      <c r="J33" s="161">
        <v>0</v>
      </c>
      <c r="K33" s="161">
        <v>0</v>
      </c>
      <c r="L33" s="184">
        <v>200</v>
      </c>
      <c r="M33" s="185">
        <v>7.69230769230769</v>
      </c>
      <c r="N33" s="161">
        <v>21</v>
      </c>
      <c r="O33" s="161">
        <v>4</v>
      </c>
      <c r="P33" s="161">
        <v>25</v>
      </c>
      <c r="Q33" s="161">
        <v>26</v>
      </c>
      <c r="R33" s="195">
        <v>192.307692307692</v>
      </c>
      <c r="S33" s="161">
        <v>0</v>
      </c>
      <c r="T33" s="185">
        <v>0</v>
      </c>
      <c r="U33" s="161">
        <v>0</v>
      </c>
      <c r="V33" s="161">
        <v>0</v>
      </c>
      <c r="W33" s="185">
        <v>0</v>
      </c>
      <c r="X33" s="161">
        <v>0</v>
      </c>
      <c r="Y33" s="185">
        <v>0</v>
      </c>
      <c r="Z33" s="161">
        <v>0</v>
      </c>
      <c r="AA33" s="161">
        <v>0</v>
      </c>
      <c r="AB33" s="195">
        <v>0</v>
      </c>
      <c r="AC33" s="161">
        <v>1</v>
      </c>
      <c r="AD33" s="195">
        <v>7.69230769230769</v>
      </c>
      <c r="AE33" s="161">
        <v>0</v>
      </c>
      <c r="AF33" s="195">
        <v>0</v>
      </c>
      <c r="AG33" s="161">
        <v>0</v>
      </c>
      <c r="AH33" s="185">
        <v>0</v>
      </c>
      <c r="AI33" s="185">
        <v>0</v>
      </c>
      <c r="AJ33" s="185">
        <v>0</v>
      </c>
      <c r="AK33" s="184">
        <v>0</v>
      </c>
      <c r="AL33" s="185">
        <v>0</v>
      </c>
      <c r="AM33" s="185">
        <v>0</v>
      </c>
      <c r="AN33" s="185">
        <v>9.6</v>
      </c>
      <c r="AO33" s="185">
        <v>12.5</v>
      </c>
      <c r="AP33" s="185">
        <v>12.5</v>
      </c>
      <c r="AQ33" s="185">
        <v>234.6</v>
      </c>
      <c r="AR33" s="207">
        <v>3</v>
      </c>
      <c r="AS33" s="209">
        <v>0.5</v>
      </c>
      <c r="AT33" s="184"/>
      <c r="AU33" s="195">
        <v>0</v>
      </c>
      <c r="AV33" s="195">
        <v>4.842144</v>
      </c>
      <c r="AW33" s="207">
        <v>100</v>
      </c>
      <c r="AX33" s="221">
        <v>132.257856</v>
      </c>
      <c r="AY33" s="184">
        <v>130</v>
      </c>
      <c r="AZ33" s="222">
        <v>9000</v>
      </c>
      <c r="BA33" s="223"/>
      <c r="BB33" s="146" t="str">
        <f ca="1" t="shared" si="3"/>
        <v>2年2月</v>
      </c>
      <c r="BC33" s="146"/>
      <c r="BD33" s="224">
        <f t="shared" si="4"/>
        <v>968428.8</v>
      </c>
      <c r="BE33" s="239">
        <f t="shared" si="5"/>
        <v>968428.8</v>
      </c>
      <c r="BF33" s="231">
        <f t="shared" si="6"/>
        <v>0</v>
      </c>
      <c r="BG33" s="231">
        <f t="shared" si="7"/>
        <v>865857.6</v>
      </c>
      <c r="BH33" s="231">
        <f t="shared" si="8"/>
        <v>0</v>
      </c>
      <c r="BI33" s="241" t="str">
        <f t="shared" si="9"/>
        <v>CHOEM VANRY</v>
      </c>
      <c r="BJ33" s="231">
        <f t="shared" si="10"/>
        <v>130</v>
      </c>
      <c r="BK33" s="231">
        <f t="shared" si="11"/>
        <v>130</v>
      </c>
      <c r="BL33" s="231">
        <f t="shared" si="12"/>
        <v>1</v>
      </c>
      <c r="BM33" s="231">
        <f t="shared" si="13"/>
        <v>0</v>
      </c>
      <c r="BN33" s="231">
        <f t="shared" si="14"/>
        <v>1</v>
      </c>
      <c r="BO33" s="231">
        <f t="shared" si="15"/>
        <v>1</v>
      </c>
      <c r="BP33" s="231">
        <f t="shared" si="16"/>
        <v>0</v>
      </c>
      <c r="BQ33" s="231">
        <f t="shared" si="17"/>
        <v>0</v>
      </c>
      <c r="BR33" s="246">
        <f t="shared" si="18"/>
        <v>2.25785599999992</v>
      </c>
      <c r="BS33" s="247">
        <f t="shared" si="19"/>
        <v>9000</v>
      </c>
      <c r="BT33" s="231">
        <f t="shared" si="20"/>
        <v>0</v>
      </c>
      <c r="BU33" s="231">
        <f t="shared" si="21"/>
        <v>0</v>
      </c>
      <c r="BV33" s="231">
        <f t="shared" si="22"/>
        <v>1</v>
      </c>
      <c r="BW33" s="231">
        <f t="shared" si="23"/>
        <v>2</v>
      </c>
      <c r="BX33" s="231">
        <f t="shared" si="24"/>
        <v>0</v>
      </c>
      <c r="BY33" s="231">
        <f t="shared" si="25"/>
        <v>0</v>
      </c>
      <c r="BZ33" s="231">
        <f t="shared" si="26"/>
        <v>0</v>
      </c>
    </row>
    <row r="34" s="243" customFormat="1" ht="39" customHeight="1" spans="1:78">
      <c r="A34" s="161">
        <v>13</v>
      </c>
      <c r="B34" s="94">
        <v>2293</v>
      </c>
      <c r="C34" s="94" t="s">
        <v>368</v>
      </c>
      <c r="D34" s="166" t="s">
        <v>91</v>
      </c>
      <c r="E34" s="163">
        <v>45223</v>
      </c>
      <c r="F34" s="164" t="s">
        <v>369</v>
      </c>
      <c r="G34" s="163">
        <v>31481</v>
      </c>
      <c r="H34" s="163" t="s">
        <v>335</v>
      </c>
      <c r="I34" s="183" t="s">
        <v>79</v>
      </c>
      <c r="J34" s="161"/>
      <c r="K34" s="161"/>
      <c r="L34" s="184">
        <v>198</v>
      </c>
      <c r="M34" s="185">
        <v>7.61538461538461</v>
      </c>
      <c r="N34" s="161">
        <v>7</v>
      </c>
      <c r="O34" s="161">
        <v>1</v>
      </c>
      <c r="P34" s="161">
        <v>8</v>
      </c>
      <c r="Q34" s="161">
        <v>8</v>
      </c>
      <c r="R34" s="195">
        <v>60.9230769230769</v>
      </c>
      <c r="S34" s="161">
        <v>0</v>
      </c>
      <c r="T34" s="185">
        <v>0</v>
      </c>
      <c r="U34" s="161">
        <v>0</v>
      </c>
      <c r="V34" s="161">
        <v>0</v>
      </c>
      <c r="W34" s="185">
        <v>0</v>
      </c>
      <c r="X34" s="161">
        <v>0</v>
      </c>
      <c r="Y34" s="185">
        <v>0</v>
      </c>
      <c r="Z34" s="161">
        <v>0</v>
      </c>
      <c r="AA34" s="161">
        <v>0</v>
      </c>
      <c r="AB34" s="195">
        <v>0</v>
      </c>
      <c r="AC34" s="161">
        <v>0</v>
      </c>
      <c r="AD34" s="195">
        <v>0</v>
      </c>
      <c r="AE34" s="161">
        <v>0</v>
      </c>
      <c r="AF34" s="195">
        <v>0</v>
      </c>
      <c r="AG34" s="161">
        <v>0</v>
      </c>
      <c r="AH34" s="185">
        <v>0</v>
      </c>
      <c r="AI34" s="185">
        <v>0</v>
      </c>
      <c r="AJ34" s="185">
        <v>0</v>
      </c>
      <c r="AK34" s="184">
        <v>0</v>
      </c>
      <c r="AL34" s="185">
        <v>0</v>
      </c>
      <c r="AM34" s="185">
        <v>0</v>
      </c>
      <c r="AN34" s="185">
        <v>3</v>
      </c>
      <c r="AO34" s="185">
        <v>4</v>
      </c>
      <c r="AP34" s="185">
        <v>4</v>
      </c>
      <c r="AQ34" s="185">
        <v>71.9230769230769</v>
      </c>
      <c r="AR34" s="207"/>
      <c r="AS34" s="209"/>
      <c r="AT34" s="184"/>
      <c r="AU34" s="195">
        <v>0</v>
      </c>
      <c r="AV34" s="195">
        <v>2</v>
      </c>
      <c r="AW34" s="207">
        <v>0</v>
      </c>
      <c r="AX34" s="221">
        <v>69.9230769230769</v>
      </c>
      <c r="AY34" s="184">
        <v>60</v>
      </c>
      <c r="AZ34" s="222">
        <v>39700</v>
      </c>
      <c r="BA34" s="223"/>
      <c r="BB34" s="146" t="str">
        <f ca="1" t="shared" si="3"/>
        <v>0年1月</v>
      </c>
      <c r="BC34" s="146"/>
      <c r="BD34" s="224">
        <f t="shared" si="4"/>
        <v>296898.461538461</v>
      </c>
      <c r="BE34" s="239">
        <f t="shared" si="5"/>
        <v>400000</v>
      </c>
      <c r="BF34" s="231">
        <f t="shared" si="6"/>
        <v>0</v>
      </c>
      <c r="BG34" s="231">
        <f t="shared" si="7"/>
        <v>264066.230769231</v>
      </c>
      <c r="BH34" s="231">
        <f t="shared" si="8"/>
        <v>0</v>
      </c>
      <c r="BI34" s="241" t="str">
        <f t="shared" si="9"/>
        <v>BOU BOPHA</v>
      </c>
      <c r="BJ34" s="231">
        <f t="shared" si="10"/>
        <v>60</v>
      </c>
      <c r="BK34" s="231">
        <f t="shared" si="11"/>
        <v>60</v>
      </c>
      <c r="BL34" s="231">
        <f t="shared" si="12"/>
        <v>0</v>
      </c>
      <c r="BM34" s="231">
        <f t="shared" si="13"/>
        <v>1</v>
      </c>
      <c r="BN34" s="231">
        <f t="shared" si="14"/>
        <v>0</v>
      </c>
      <c r="BO34" s="231">
        <f t="shared" si="15"/>
        <v>1</v>
      </c>
      <c r="BP34" s="231">
        <f t="shared" si="16"/>
        <v>0</v>
      </c>
      <c r="BQ34" s="231">
        <f t="shared" si="17"/>
        <v>0</v>
      </c>
      <c r="BR34" s="246">
        <f t="shared" si="18"/>
        <v>9.92307692307688</v>
      </c>
      <c r="BS34" s="247">
        <f t="shared" si="19"/>
        <v>39700</v>
      </c>
      <c r="BT34" s="231">
        <f t="shared" si="20"/>
        <v>1</v>
      </c>
      <c r="BU34" s="231">
        <f t="shared" si="21"/>
        <v>1</v>
      </c>
      <c r="BV34" s="231">
        <f t="shared" si="22"/>
        <v>1</v>
      </c>
      <c r="BW34" s="231">
        <f t="shared" si="23"/>
        <v>2</v>
      </c>
      <c r="BX34" s="231">
        <f t="shared" si="24"/>
        <v>0</v>
      </c>
      <c r="BY34" s="231">
        <f t="shared" si="25"/>
        <v>1</v>
      </c>
      <c r="BZ34" s="231">
        <f t="shared" si="26"/>
        <v>2</v>
      </c>
    </row>
    <row r="35" s="243" customFormat="1" ht="39" customHeight="1" spans="1:78">
      <c r="A35" s="161">
        <v>14</v>
      </c>
      <c r="B35" s="94">
        <v>2298</v>
      </c>
      <c r="C35" s="94" t="s">
        <v>370</v>
      </c>
      <c r="D35" s="166" t="s">
        <v>92</v>
      </c>
      <c r="E35" s="163">
        <v>45223</v>
      </c>
      <c r="F35" s="164" t="s">
        <v>371</v>
      </c>
      <c r="G35" s="163">
        <v>37221</v>
      </c>
      <c r="H35" s="163" t="s">
        <v>335</v>
      </c>
      <c r="I35" s="183" t="s">
        <v>79</v>
      </c>
      <c r="J35" s="161"/>
      <c r="K35" s="161"/>
      <c r="L35" s="184">
        <v>198</v>
      </c>
      <c r="M35" s="185">
        <v>7.61538461538461</v>
      </c>
      <c r="N35" s="161">
        <v>6</v>
      </c>
      <c r="O35" s="161">
        <v>1</v>
      </c>
      <c r="P35" s="161">
        <v>7</v>
      </c>
      <c r="Q35" s="161">
        <v>8</v>
      </c>
      <c r="R35" s="195">
        <v>53.3076923076923</v>
      </c>
      <c r="S35" s="161">
        <v>0</v>
      </c>
      <c r="T35" s="185">
        <v>0</v>
      </c>
      <c r="U35" s="161">
        <v>0</v>
      </c>
      <c r="V35" s="161">
        <v>0</v>
      </c>
      <c r="W35" s="185">
        <v>0</v>
      </c>
      <c r="X35" s="161">
        <v>0</v>
      </c>
      <c r="Y35" s="185">
        <v>0</v>
      </c>
      <c r="Z35" s="161">
        <v>1</v>
      </c>
      <c r="AA35" s="161">
        <v>0</v>
      </c>
      <c r="AB35" s="195">
        <v>0</v>
      </c>
      <c r="AC35" s="161">
        <v>0</v>
      </c>
      <c r="AD35" s="195">
        <v>0</v>
      </c>
      <c r="AE35" s="161">
        <v>0</v>
      </c>
      <c r="AF35" s="195">
        <v>0</v>
      </c>
      <c r="AG35" s="161">
        <v>0</v>
      </c>
      <c r="AH35" s="185">
        <v>0</v>
      </c>
      <c r="AI35" s="185">
        <v>0</v>
      </c>
      <c r="AJ35" s="185">
        <v>0</v>
      </c>
      <c r="AK35" s="184">
        <v>0</v>
      </c>
      <c r="AL35" s="185">
        <v>0</v>
      </c>
      <c r="AM35" s="185">
        <v>0</v>
      </c>
      <c r="AN35" s="185">
        <v>2.6</v>
      </c>
      <c r="AO35" s="185">
        <v>3.5</v>
      </c>
      <c r="AP35" s="185">
        <v>3.5</v>
      </c>
      <c r="AQ35" s="185">
        <v>62.9076923076923</v>
      </c>
      <c r="AR35" s="207"/>
      <c r="AS35" s="209"/>
      <c r="AT35" s="184"/>
      <c r="AU35" s="195">
        <v>0</v>
      </c>
      <c r="AV35" s="195">
        <v>2</v>
      </c>
      <c r="AW35" s="207">
        <v>0</v>
      </c>
      <c r="AX35" s="221">
        <v>60.9076923076923</v>
      </c>
      <c r="AY35" s="184">
        <v>60</v>
      </c>
      <c r="AZ35" s="222">
        <v>3600</v>
      </c>
      <c r="BA35" s="223"/>
      <c r="BB35" s="146" t="str">
        <f ca="1" t="shared" si="3"/>
        <v>0年1月</v>
      </c>
      <c r="BC35" s="146"/>
      <c r="BD35" s="224">
        <f t="shared" si="4"/>
        <v>259682.953846154</v>
      </c>
      <c r="BE35" s="239">
        <f t="shared" si="5"/>
        <v>400000</v>
      </c>
      <c r="BF35" s="231">
        <f t="shared" si="6"/>
        <v>0</v>
      </c>
      <c r="BG35" s="231">
        <f t="shared" si="7"/>
        <v>230954.676923077</v>
      </c>
      <c r="BH35" s="231">
        <f t="shared" si="8"/>
        <v>0</v>
      </c>
      <c r="BI35" s="241" t="str">
        <f t="shared" si="9"/>
        <v>YOEURM RATHA</v>
      </c>
      <c r="BJ35" s="231">
        <f t="shared" si="10"/>
        <v>60</v>
      </c>
      <c r="BK35" s="231">
        <f t="shared" si="11"/>
        <v>60</v>
      </c>
      <c r="BL35" s="231">
        <f t="shared" si="12"/>
        <v>0</v>
      </c>
      <c r="BM35" s="231">
        <f t="shared" si="13"/>
        <v>1</v>
      </c>
      <c r="BN35" s="231">
        <f t="shared" si="14"/>
        <v>0</v>
      </c>
      <c r="BO35" s="231">
        <f t="shared" si="15"/>
        <v>1</v>
      </c>
      <c r="BP35" s="231">
        <f t="shared" si="16"/>
        <v>0</v>
      </c>
      <c r="BQ35" s="231">
        <f t="shared" si="17"/>
        <v>0</v>
      </c>
      <c r="BR35" s="246">
        <f t="shared" si="18"/>
        <v>0.907692307692265</v>
      </c>
      <c r="BS35" s="247">
        <f t="shared" si="19"/>
        <v>3600</v>
      </c>
      <c r="BT35" s="231">
        <f t="shared" si="20"/>
        <v>0</v>
      </c>
      <c r="BU35" s="231">
        <f t="shared" si="21"/>
        <v>0</v>
      </c>
      <c r="BV35" s="231">
        <f t="shared" si="22"/>
        <v>0</v>
      </c>
      <c r="BW35" s="231">
        <f t="shared" si="23"/>
        <v>1</v>
      </c>
      <c r="BX35" s="231">
        <f t="shared" si="24"/>
        <v>1</v>
      </c>
      <c r="BY35" s="231">
        <f t="shared" si="25"/>
        <v>1</v>
      </c>
      <c r="BZ35" s="231">
        <f t="shared" si="26"/>
        <v>1</v>
      </c>
    </row>
    <row r="36" s="243" customFormat="1" ht="39" customHeight="1" spans="1:78">
      <c r="A36" s="161">
        <v>15</v>
      </c>
      <c r="B36" s="94">
        <v>2299</v>
      </c>
      <c r="C36" s="94" t="s">
        <v>372</v>
      </c>
      <c r="D36" s="166" t="s">
        <v>93</v>
      </c>
      <c r="E36" s="163">
        <v>45223</v>
      </c>
      <c r="F36" s="164" t="s">
        <v>373</v>
      </c>
      <c r="G36" s="163">
        <v>37161</v>
      </c>
      <c r="H36" s="163" t="s">
        <v>335</v>
      </c>
      <c r="I36" s="183" t="s">
        <v>79</v>
      </c>
      <c r="J36" s="161"/>
      <c r="K36" s="161"/>
      <c r="L36" s="184">
        <v>198</v>
      </c>
      <c r="M36" s="185">
        <v>7.61538461538461</v>
      </c>
      <c r="N36" s="161">
        <v>7</v>
      </c>
      <c r="O36" s="161">
        <v>1</v>
      </c>
      <c r="P36" s="161">
        <v>8</v>
      </c>
      <c r="Q36" s="161">
        <v>8</v>
      </c>
      <c r="R36" s="195">
        <v>60.9230769230769</v>
      </c>
      <c r="S36" s="161">
        <v>0</v>
      </c>
      <c r="T36" s="185">
        <v>0</v>
      </c>
      <c r="U36" s="161">
        <v>0</v>
      </c>
      <c r="V36" s="161">
        <v>0</v>
      </c>
      <c r="W36" s="185">
        <v>0</v>
      </c>
      <c r="X36" s="161">
        <v>0</v>
      </c>
      <c r="Y36" s="185">
        <v>0</v>
      </c>
      <c r="Z36" s="161">
        <v>0</v>
      </c>
      <c r="AA36" s="161">
        <v>0</v>
      </c>
      <c r="AB36" s="195">
        <v>0</v>
      </c>
      <c r="AC36" s="161">
        <v>0</v>
      </c>
      <c r="AD36" s="195">
        <v>0</v>
      </c>
      <c r="AE36" s="161">
        <v>0</v>
      </c>
      <c r="AF36" s="195">
        <v>0</v>
      </c>
      <c r="AG36" s="161">
        <v>0</v>
      </c>
      <c r="AH36" s="185">
        <v>0</v>
      </c>
      <c r="AI36" s="185">
        <v>0</v>
      </c>
      <c r="AJ36" s="185">
        <v>0</v>
      </c>
      <c r="AK36" s="184">
        <v>0</v>
      </c>
      <c r="AL36" s="185">
        <v>0</v>
      </c>
      <c r="AM36" s="185">
        <v>0</v>
      </c>
      <c r="AN36" s="185">
        <v>3</v>
      </c>
      <c r="AO36" s="185">
        <v>4</v>
      </c>
      <c r="AP36" s="185">
        <v>4</v>
      </c>
      <c r="AQ36" s="185">
        <v>71.9230769230769</v>
      </c>
      <c r="AR36" s="207"/>
      <c r="AS36" s="209"/>
      <c r="AT36" s="184"/>
      <c r="AU36" s="195">
        <v>0</v>
      </c>
      <c r="AV36" s="195">
        <v>2</v>
      </c>
      <c r="AW36" s="207">
        <v>0</v>
      </c>
      <c r="AX36" s="221">
        <v>69.9230769230769</v>
      </c>
      <c r="AY36" s="184">
        <v>60</v>
      </c>
      <c r="AZ36" s="222">
        <v>39700</v>
      </c>
      <c r="BA36" s="223"/>
      <c r="BB36" s="146" t="str">
        <f ca="1" t="shared" si="3"/>
        <v>0年1月</v>
      </c>
      <c r="BC36" s="146"/>
      <c r="BD36" s="224">
        <f t="shared" si="4"/>
        <v>296898.461538461</v>
      </c>
      <c r="BE36" s="239">
        <f t="shared" si="5"/>
        <v>400000</v>
      </c>
      <c r="BF36" s="231">
        <f t="shared" si="6"/>
        <v>0</v>
      </c>
      <c r="BG36" s="231">
        <f t="shared" si="7"/>
        <v>264066.230769231</v>
      </c>
      <c r="BH36" s="231">
        <f t="shared" si="8"/>
        <v>0</v>
      </c>
      <c r="BI36" s="241" t="str">
        <f t="shared" si="9"/>
        <v>NY SIEVMEY</v>
      </c>
      <c r="BJ36" s="231">
        <f t="shared" si="10"/>
        <v>60</v>
      </c>
      <c r="BK36" s="231">
        <f t="shared" si="11"/>
        <v>60</v>
      </c>
      <c r="BL36" s="231">
        <f t="shared" si="12"/>
        <v>0</v>
      </c>
      <c r="BM36" s="231">
        <f t="shared" si="13"/>
        <v>1</v>
      </c>
      <c r="BN36" s="231">
        <f t="shared" si="14"/>
        <v>0</v>
      </c>
      <c r="BO36" s="231">
        <f t="shared" si="15"/>
        <v>1</v>
      </c>
      <c r="BP36" s="231">
        <f t="shared" si="16"/>
        <v>0</v>
      </c>
      <c r="BQ36" s="231">
        <f t="shared" si="17"/>
        <v>0</v>
      </c>
      <c r="BR36" s="246">
        <f t="shared" si="18"/>
        <v>9.92307692307688</v>
      </c>
      <c r="BS36" s="247">
        <f t="shared" si="19"/>
        <v>39700</v>
      </c>
      <c r="BT36" s="231">
        <f t="shared" si="20"/>
        <v>1</v>
      </c>
      <c r="BU36" s="231">
        <f t="shared" si="21"/>
        <v>1</v>
      </c>
      <c r="BV36" s="231">
        <f t="shared" si="22"/>
        <v>1</v>
      </c>
      <c r="BW36" s="231">
        <f t="shared" si="23"/>
        <v>2</v>
      </c>
      <c r="BX36" s="231">
        <f t="shared" si="24"/>
        <v>0</v>
      </c>
      <c r="BY36" s="231">
        <f t="shared" si="25"/>
        <v>1</v>
      </c>
      <c r="BZ36" s="231">
        <f t="shared" si="26"/>
        <v>2</v>
      </c>
    </row>
    <row r="37" s="243" customFormat="1" ht="39" customHeight="1" spans="1:78">
      <c r="A37" s="161">
        <v>16</v>
      </c>
      <c r="B37" s="94">
        <v>2300</v>
      </c>
      <c r="C37" s="94" t="s">
        <v>374</v>
      </c>
      <c r="D37" s="166" t="s">
        <v>94</v>
      </c>
      <c r="E37" s="163">
        <v>45223</v>
      </c>
      <c r="F37" s="164" t="s">
        <v>375</v>
      </c>
      <c r="G37" s="163">
        <v>37627</v>
      </c>
      <c r="H37" s="163" t="s">
        <v>335</v>
      </c>
      <c r="I37" s="183" t="s">
        <v>79</v>
      </c>
      <c r="J37" s="161"/>
      <c r="K37" s="161"/>
      <c r="L37" s="184">
        <v>198</v>
      </c>
      <c r="M37" s="185">
        <v>7.61538461538461</v>
      </c>
      <c r="N37" s="161">
        <v>7</v>
      </c>
      <c r="O37" s="161">
        <v>1</v>
      </c>
      <c r="P37" s="161">
        <v>8</v>
      </c>
      <c r="Q37" s="161">
        <v>8</v>
      </c>
      <c r="R37" s="195">
        <v>60.9230769230769</v>
      </c>
      <c r="S37" s="161">
        <v>0</v>
      </c>
      <c r="T37" s="185">
        <v>0</v>
      </c>
      <c r="U37" s="161">
        <v>0</v>
      </c>
      <c r="V37" s="161">
        <v>0</v>
      </c>
      <c r="W37" s="185">
        <v>0</v>
      </c>
      <c r="X37" s="161">
        <v>0</v>
      </c>
      <c r="Y37" s="185">
        <v>0</v>
      </c>
      <c r="Z37" s="161">
        <v>0</v>
      </c>
      <c r="AA37" s="161">
        <v>0</v>
      </c>
      <c r="AB37" s="195">
        <v>0</v>
      </c>
      <c r="AC37" s="161">
        <v>0</v>
      </c>
      <c r="AD37" s="195">
        <v>0</v>
      </c>
      <c r="AE37" s="161">
        <v>0</v>
      </c>
      <c r="AF37" s="195">
        <v>0</v>
      </c>
      <c r="AG37" s="161">
        <v>0</v>
      </c>
      <c r="AH37" s="185">
        <v>0</v>
      </c>
      <c r="AI37" s="185">
        <v>0</v>
      </c>
      <c r="AJ37" s="185">
        <v>0</v>
      </c>
      <c r="AK37" s="184">
        <v>0</v>
      </c>
      <c r="AL37" s="185">
        <v>0</v>
      </c>
      <c r="AM37" s="185">
        <v>0</v>
      </c>
      <c r="AN37" s="185">
        <v>3</v>
      </c>
      <c r="AO37" s="185">
        <v>4</v>
      </c>
      <c r="AP37" s="185">
        <v>4</v>
      </c>
      <c r="AQ37" s="185">
        <v>71.9230769230769</v>
      </c>
      <c r="AR37" s="207"/>
      <c r="AS37" s="209"/>
      <c r="AT37" s="184"/>
      <c r="AU37" s="195">
        <v>0</v>
      </c>
      <c r="AV37" s="195">
        <v>2</v>
      </c>
      <c r="AW37" s="207">
        <v>0</v>
      </c>
      <c r="AX37" s="221">
        <v>69.9230769230769</v>
      </c>
      <c r="AY37" s="184">
        <v>60</v>
      </c>
      <c r="AZ37" s="222">
        <v>39700</v>
      </c>
      <c r="BA37" s="223"/>
      <c r="BB37" s="146" t="str">
        <f ca="1" t="shared" si="3"/>
        <v>0年1月</v>
      </c>
      <c r="BC37" s="146"/>
      <c r="BD37" s="224">
        <f t="shared" si="4"/>
        <v>296898.461538461</v>
      </c>
      <c r="BE37" s="239">
        <f t="shared" si="5"/>
        <v>400000</v>
      </c>
      <c r="BF37" s="231">
        <f t="shared" si="6"/>
        <v>0</v>
      </c>
      <c r="BG37" s="231">
        <f t="shared" si="7"/>
        <v>264066.230769231</v>
      </c>
      <c r="BH37" s="231">
        <f t="shared" si="8"/>
        <v>0</v>
      </c>
      <c r="BI37" s="241" t="str">
        <f t="shared" si="9"/>
        <v>RITH CHANTHIDA</v>
      </c>
      <c r="BJ37" s="231">
        <f t="shared" si="10"/>
        <v>60</v>
      </c>
      <c r="BK37" s="231">
        <f t="shared" si="11"/>
        <v>60</v>
      </c>
      <c r="BL37" s="231">
        <f t="shared" si="12"/>
        <v>0</v>
      </c>
      <c r="BM37" s="231">
        <f t="shared" si="13"/>
        <v>1</v>
      </c>
      <c r="BN37" s="231">
        <f t="shared" si="14"/>
        <v>0</v>
      </c>
      <c r="BO37" s="231">
        <f t="shared" si="15"/>
        <v>1</v>
      </c>
      <c r="BP37" s="231">
        <f t="shared" si="16"/>
        <v>0</v>
      </c>
      <c r="BQ37" s="231">
        <f t="shared" si="17"/>
        <v>0</v>
      </c>
      <c r="BR37" s="246">
        <f t="shared" si="18"/>
        <v>9.92307692307688</v>
      </c>
      <c r="BS37" s="247">
        <f t="shared" si="19"/>
        <v>39700</v>
      </c>
      <c r="BT37" s="231">
        <f t="shared" si="20"/>
        <v>1</v>
      </c>
      <c r="BU37" s="231">
        <f t="shared" si="21"/>
        <v>1</v>
      </c>
      <c r="BV37" s="231">
        <f t="shared" si="22"/>
        <v>1</v>
      </c>
      <c r="BW37" s="231">
        <f t="shared" si="23"/>
        <v>2</v>
      </c>
      <c r="BX37" s="231">
        <f t="shared" si="24"/>
        <v>0</v>
      </c>
      <c r="BY37" s="231">
        <f t="shared" si="25"/>
        <v>1</v>
      </c>
      <c r="BZ37" s="231">
        <f t="shared" si="26"/>
        <v>2</v>
      </c>
    </row>
    <row r="38" s="243" customFormat="1" ht="39" customHeight="1" spans="1:78">
      <c r="A38" s="161">
        <v>17</v>
      </c>
      <c r="B38" s="94">
        <v>2301</v>
      </c>
      <c r="C38" s="94" t="s">
        <v>376</v>
      </c>
      <c r="D38" s="166" t="s">
        <v>95</v>
      </c>
      <c r="E38" s="163">
        <v>45223</v>
      </c>
      <c r="F38" s="164" t="s">
        <v>377</v>
      </c>
      <c r="G38" s="163">
        <v>31311</v>
      </c>
      <c r="H38" s="163" t="s">
        <v>335</v>
      </c>
      <c r="I38" s="183" t="s">
        <v>79</v>
      </c>
      <c r="J38" s="161"/>
      <c r="K38" s="161"/>
      <c r="L38" s="184">
        <v>198</v>
      </c>
      <c r="M38" s="185">
        <v>7.61538461538461</v>
      </c>
      <c r="N38" s="161">
        <v>6</v>
      </c>
      <c r="O38" s="161">
        <v>1</v>
      </c>
      <c r="P38" s="161">
        <v>7</v>
      </c>
      <c r="Q38" s="161">
        <v>8</v>
      </c>
      <c r="R38" s="195">
        <v>53.3076923076923</v>
      </c>
      <c r="S38" s="161">
        <v>0</v>
      </c>
      <c r="T38" s="185">
        <v>0</v>
      </c>
      <c r="U38" s="161">
        <v>0</v>
      </c>
      <c r="V38" s="161">
        <v>0</v>
      </c>
      <c r="W38" s="185">
        <v>0</v>
      </c>
      <c r="X38" s="161">
        <v>0</v>
      </c>
      <c r="Y38" s="185">
        <v>0</v>
      </c>
      <c r="Z38" s="161">
        <v>1</v>
      </c>
      <c r="AA38" s="161">
        <v>0</v>
      </c>
      <c r="AB38" s="195">
        <v>0</v>
      </c>
      <c r="AC38" s="161">
        <v>0</v>
      </c>
      <c r="AD38" s="195">
        <v>0</v>
      </c>
      <c r="AE38" s="161">
        <v>0</v>
      </c>
      <c r="AF38" s="195">
        <v>0</v>
      </c>
      <c r="AG38" s="161">
        <v>0</v>
      </c>
      <c r="AH38" s="185">
        <v>0</v>
      </c>
      <c r="AI38" s="185">
        <v>0</v>
      </c>
      <c r="AJ38" s="185">
        <v>0</v>
      </c>
      <c r="AK38" s="184">
        <v>0</v>
      </c>
      <c r="AL38" s="185">
        <v>0</v>
      </c>
      <c r="AM38" s="185">
        <v>0</v>
      </c>
      <c r="AN38" s="185">
        <v>2.6</v>
      </c>
      <c r="AO38" s="185">
        <v>3.5</v>
      </c>
      <c r="AP38" s="185">
        <v>3.5</v>
      </c>
      <c r="AQ38" s="185">
        <v>62.9076923076923</v>
      </c>
      <c r="AR38" s="207"/>
      <c r="AS38" s="209"/>
      <c r="AT38" s="184"/>
      <c r="AU38" s="195">
        <v>0</v>
      </c>
      <c r="AV38" s="195">
        <v>2</v>
      </c>
      <c r="AW38" s="207">
        <v>0</v>
      </c>
      <c r="AX38" s="221">
        <v>60.9076923076923</v>
      </c>
      <c r="AY38" s="184">
        <v>60</v>
      </c>
      <c r="AZ38" s="222">
        <v>3600</v>
      </c>
      <c r="BA38" s="223"/>
      <c r="BB38" s="146" t="str">
        <f ca="1" t="shared" si="3"/>
        <v>0年1月</v>
      </c>
      <c r="BC38" s="146"/>
      <c r="BD38" s="224">
        <f t="shared" si="4"/>
        <v>259682.953846154</v>
      </c>
      <c r="BE38" s="239">
        <f t="shared" si="5"/>
        <v>400000</v>
      </c>
      <c r="BF38" s="231">
        <f t="shared" si="6"/>
        <v>0</v>
      </c>
      <c r="BG38" s="231">
        <f t="shared" si="7"/>
        <v>230954.676923077</v>
      </c>
      <c r="BH38" s="231">
        <f t="shared" si="8"/>
        <v>0</v>
      </c>
      <c r="BI38" s="241" t="str">
        <f t="shared" si="9"/>
        <v>SIN SINA</v>
      </c>
      <c r="BJ38" s="231">
        <f t="shared" si="10"/>
        <v>60</v>
      </c>
      <c r="BK38" s="231">
        <f t="shared" si="11"/>
        <v>60</v>
      </c>
      <c r="BL38" s="231">
        <f t="shared" si="12"/>
        <v>0</v>
      </c>
      <c r="BM38" s="231">
        <f t="shared" si="13"/>
        <v>1</v>
      </c>
      <c r="BN38" s="231">
        <f t="shared" si="14"/>
        <v>0</v>
      </c>
      <c r="BO38" s="231">
        <f t="shared" si="15"/>
        <v>1</v>
      </c>
      <c r="BP38" s="231">
        <f t="shared" si="16"/>
        <v>0</v>
      </c>
      <c r="BQ38" s="231">
        <f t="shared" si="17"/>
        <v>0</v>
      </c>
      <c r="BR38" s="246">
        <f t="shared" si="18"/>
        <v>0.907692307692265</v>
      </c>
      <c r="BS38" s="247">
        <f t="shared" si="19"/>
        <v>3600</v>
      </c>
      <c r="BT38" s="231">
        <f t="shared" si="20"/>
        <v>0</v>
      </c>
      <c r="BU38" s="231">
        <f t="shared" si="21"/>
        <v>0</v>
      </c>
      <c r="BV38" s="231">
        <f t="shared" si="22"/>
        <v>0</v>
      </c>
      <c r="BW38" s="231">
        <f t="shared" si="23"/>
        <v>1</v>
      </c>
      <c r="BX38" s="231">
        <f t="shared" si="24"/>
        <v>1</v>
      </c>
      <c r="BY38" s="231">
        <f t="shared" si="25"/>
        <v>1</v>
      </c>
      <c r="BZ38" s="231">
        <f t="shared" si="26"/>
        <v>1</v>
      </c>
    </row>
    <row r="39" s="243" customFormat="1" ht="39" customHeight="1" spans="1:78">
      <c r="A39" s="161">
        <v>18</v>
      </c>
      <c r="B39" s="94">
        <v>2276</v>
      </c>
      <c r="C39" s="94" t="s">
        <v>378</v>
      </c>
      <c r="D39" s="162" t="s">
        <v>96</v>
      </c>
      <c r="E39" s="163">
        <v>44833</v>
      </c>
      <c r="F39" s="164" t="s">
        <v>379</v>
      </c>
      <c r="G39" s="163">
        <v>35770</v>
      </c>
      <c r="H39" s="163" t="s">
        <v>335</v>
      </c>
      <c r="I39" s="183" t="s">
        <v>79</v>
      </c>
      <c r="J39" s="161">
        <v>0</v>
      </c>
      <c r="K39" s="161">
        <v>0</v>
      </c>
      <c r="L39" s="184">
        <v>200</v>
      </c>
      <c r="M39" s="185">
        <v>7.69230769230769</v>
      </c>
      <c r="N39" s="161">
        <v>21</v>
      </c>
      <c r="O39" s="161">
        <v>4</v>
      </c>
      <c r="P39" s="161">
        <v>25</v>
      </c>
      <c r="Q39" s="161">
        <v>26</v>
      </c>
      <c r="R39" s="195">
        <v>192.307692307692</v>
      </c>
      <c r="S39" s="161">
        <v>0</v>
      </c>
      <c r="T39" s="185">
        <v>0</v>
      </c>
      <c r="U39" s="161">
        <v>0</v>
      </c>
      <c r="V39" s="161">
        <v>0</v>
      </c>
      <c r="W39" s="185">
        <v>0</v>
      </c>
      <c r="X39" s="161">
        <v>0</v>
      </c>
      <c r="Y39" s="185">
        <v>0</v>
      </c>
      <c r="Z39" s="161">
        <v>0</v>
      </c>
      <c r="AA39" s="161">
        <v>0</v>
      </c>
      <c r="AB39" s="195">
        <v>0</v>
      </c>
      <c r="AC39" s="161">
        <v>1</v>
      </c>
      <c r="AD39" s="195">
        <v>7.69230769230769</v>
      </c>
      <c r="AE39" s="161">
        <v>0</v>
      </c>
      <c r="AF39" s="195">
        <v>0</v>
      </c>
      <c r="AG39" s="161">
        <v>0</v>
      </c>
      <c r="AH39" s="185">
        <v>0</v>
      </c>
      <c r="AI39" s="185">
        <v>0</v>
      </c>
      <c r="AJ39" s="185">
        <v>0</v>
      </c>
      <c r="AK39" s="184">
        <v>0</v>
      </c>
      <c r="AL39" s="185">
        <v>0</v>
      </c>
      <c r="AM39" s="185">
        <v>0</v>
      </c>
      <c r="AN39" s="185">
        <v>9.6</v>
      </c>
      <c r="AO39" s="185">
        <v>12.5</v>
      </c>
      <c r="AP39" s="185">
        <v>12.5</v>
      </c>
      <c r="AQ39" s="185">
        <v>234.6</v>
      </c>
      <c r="AR39" s="207">
        <v>2</v>
      </c>
      <c r="AS39" s="209">
        <v>0.5</v>
      </c>
      <c r="AT39" s="184"/>
      <c r="AU39" s="195">
        <v>0</v>
      </c>
      <c r="AV39" s="195">
        <v>4.842144</v>
      </c>
      <c r="AW39" s="207">
        <v>100</v>
      </c>
      <c r="AX39" s="221">
        <v>131.257856</v>
      </c>
      <c r="AY39" s="184">
        <v>130</v>
      </c>
      <c r="AZ39" s="222">
        <v>5000</v>
      </c>
      <c r="BA39" s="223"/>
      <c r="BB39" s="146" t="str">
        <f ca="1" t="shared" si="3"/>
        <v>1年2月</v>
      </c>
      <c r="BC39" s="146"/>
      <c r="BD39" s="224">
        <f t="shared" si="4"/>
        <v>968428.8</v>
      </c>
      <c r="BE39" s="239">
        <f t="shared" si="5"/>
        <v>968428.8</v>
      </c>
      <c r="BF39" s="231">
        <f t="shared" si="6"/>
        <v>0</v>
      </c>
      <c r="BG39" s="231">
        <f t="shared" si="7"/>
        <v>865857.6</v>
      </c>
      <c r="BH39" s="231">
        <f t="shared" si="8"/>
        <v>0</v>
      </c>
      <c r="BI39" s="241" t="str">
        <f t="shared" si="9"/>
        <v>KOEUT THIDA</v>
      </c>
      <c r="BJ39" s="231">
        <f t="shared" si="10"/>
        <v>130</v>
      </c>
      <c r="BK39" s="231">
        <f t="shared" si="11"/>
        <v>130</v>
      </c>
      <c r="BL39" s="231">
        <f t="shared" si="12"/>
        <v>1</v>
      </c>
      <c r="BM39" s="231">
        <f t="shared" si="13"/>
        <v>0</v>
      </c>
      <c r="BN39" s="231">
        <f t="shared" si="14"/>
        <v>1</v>
      </c>
      <c r="BO39" s="231">
        <f t="shared" si="15"/>
        <v>1</v>
      </c>
      <c r="BP39" s="231">
        <f t="shared" si="16"/>
        <v>0</v>
      </c>
      <c r="BQ39" s="231">
        <f t="shared" si="17"/>
        <v>0</v>
      </c>
      <c r="BR39" s="246">
        <f t="shared" si="18"/>
        <v>1.25785599999992</v>
      </c>
      <c r="BS39" s="247">
        <f t="shared" si="19"/>
        <v>5000</v>
      </c>
      <c r="BT39" s="231">
        <f t="shared" si="20"/>
        <v>0</v>
      </c>
      <c r="BU39" s="231">
        <f t="shared" si="21"/>
        <v>0</v>
      </c>
      <c r="BV39" s="231">
        <f t="shared" si="22"/>
        <v>1</v>
      </c>
      <c r="BW39" s="231">
        <f t="shared" si="23"/>
        <v>0</v>
      </c>
      <c r="BX39" s="231">
        <f t="shared" si="24"/>
        <v>0</v>
      </c>
      <c r="BY39" s="231">
        <f t="shared" si="25"/>
        <v>0</v>
      </c>
      <c r="BZ39" s="231">
        <f t="shared" si="26"/>
        <v>0</v>
      </c>
    </row>
    <row r="40" s="148" customFormat="1" ht="39" customHeight="1" spans="1:78">
      <c r="A40" s="274"/>
      <c r="B40" s="274" t="s">
        <v>338</v>
      </c>
      <c r="C40" s="274" t="s">
        <v>79</v>
      </c>
      <c r="D40" s="275">
        <v>18</v>
      </c>
      <c r="E40" s="273"/>
      <c r="F40" s="273"/>
      <c r="G40" s="273"/>
      <c r="H40" s="273"/>
      <c r="I40" s="279" t="s">
        <v>79</v>
      </c>
      <c r="J40" s="273"/>
      <c r="K40" s="273"/>
      <c r="L40" s="278">
        <v>3590</v>
      </c>
      <c r="M40" s="280"/>
      <c r="N40" s="278">
        <v>299.5</v>
      </c>
      <c r="O40" s="278">
        <v>57</v>
      </c>
      <c r="P40" s="278">
        <v>356.5</v>
      </c>
      <c r="Q40" s="278">
        <v>378</v>
      </c>
      <c r="R40" s="278">
        <v>2739.38461538461</v>
      </c>
      <c r="S40" s="278">
        <v>0</v>
      </c>
      <c r="T40" s="278">
        <v>0</v>
      </c>
      <c r="U40" s="278">
        <v>0</v>
      </c>
      <c r="V40" s="278">
        <v>0</v>
      </c>
      <c r="W40" s="278">
        <v>0</v>
      </c>
      <c r="X40" s="278">
        <v>0</v>
      </c>
      <c r="Y40" s="278">
        <v>0</v>
      </c>
      <c r="Z40" s="278">
        <v>3</v>
      </c>
      <c r="AA40" s="278">
        <v>0</v>
      </c>
      <c r="AB40" s="278">
        <v>0</v>
      </c>
      <c r="AC40" s="278">
        <v>16.5</v>
      </c>
      <c r="AD40" s="278">
        <v>126.923076923077</v>
      </c>
      <c r="AE40" s="278">
        <v>0</v>
      </c>
      <c r="AF40" s="278">
        <v>0</v>
      </c>
      <c r="AG40" s="278">
        <v>2</v>
      </c>
      <c r="AH40" s="278">
        <v>0</v>
      </c>
      <c r="AI40" s="278">
        <v>0</v>
      </c>
      <c r="AJ40" s="278">
        <v>0</v>
      </c>
      <c r="AK40" s="278">
        <v>0</v>
      </c>
      <c r="AL40" s="278">
        <v>0</v>
      </c>
      <c r="AM40" s="278">
        <v>0</v>
      </c>
      <c r="AN40" s="278">
        <v>136.4</v>
      </c>
      <c r="AO40" s="278">
        <v>178.2</v>
      </c>
      <c r="AP40" s="278">
        <v>178.2</v>
      </c>
      <c r="AQ40" s="278">
        <v>3359.10769230769</v>
      </c>
      <c r="AR40" s="278">
        <v>34</v>
      </c>
      <c r="AS40" s="278">
        <v>6.5</v>
      </c>
      <c r="AT40" s="278">
        <v>7.69</v>
      </c>
      <c r="AU40" s="278">
        <v>0</v>
      </c>
      <c r="AV40" s="278">
        <v>72.2816763076923</v>
      </c>
      <c r="AW40" s="278">
        <v>1300</v>
      </c>
      <c r="AX40" s="278">
        <v>2022.016016</v>
      </c>
      <c r="AY40" s="278">
        <v>1950</v>
      </c>
      <c r="AZ40" s="278">
        <v>287700</v>
      </c>
      <c r="BA40" s="278">
        <f>SUM(BA22:BA39)</f>
        <v>0</v>
      </c>
      <c r="BL40" s="288">
        <f>SUM(BL22:BL39)</f>
        <v>13</v>
      </c>
      <c r="BM40" s="288">
        <f t="shared" ref="BM40:BZ40" si="27">SUM(BM22:BM39)</f>
        <v>5</v>
      </c>
      <c r="BN40" s="288">
        <f t="shared" si="27"/>
        <v>13</v>
      </c>
      <c r="BO40" s="288">
        <f t="shared" si="27"/>
        <v>14</v>
      </c>
      <c r="BP40" s="288">
        <f t="shared" si="27"/>
        <v>0</v>
      </c>
      <c r="BQ40" s="288">
        <f t="shared" si="27"/>
        <v>0</v>
      </c>
      <c r="BR40" s="288"/>
      <c r="BS40" s="288"/>
      <c r="BT40" s="288">
        <f t="shared" si="27"/>
        <v>5</v>
      </c>
      <c r="BU40" s="288">
        <f t="shared" si="27"/>
        <v>5</v>
      </c>
      <c r="BV40" s="288">
        <f t="shared" si="27"/>
        <v>15</v>
      </c>
      <c r="BW40" s="288">
        <f t="shared" si="27"/>
        <v>27</v>
      </c>
      <c r="BX40" s="288">
        <f t="shared" si="27"/>
        <v>3</v>
      </c>
      <c r="BY40" s="288">
        <f t="shared" si="27"/>
        <v>6</v>
      </c>
      <c r="BZ40" s="288">
        <f t="shared" si="27"/>
        <v>27</v>
      </c>
    </row>
    <row r="41" s="141" customFormat="1" ht="39" customHeight="1" spans="1:78">
      <c r="A41" s="161">
        <v>1</v>
      </c>
      <c r="B41" s="94">
        <v>285</v>
      </c>
      <c r="C41" s="94" t="s">
        <v>380</v>
      </c>
      <c r="D41" s="162" t="s">
        <v>381</v>
      </c>
      <c r="E41" s="163">
        <v>44109</v>
      </c>
      <c r="F41" s="164" t="s">
        <v>382</v>
      </c>
      <c r="G41" s="163">
        <v>34037</v>
      </c>
      <c r="H41" s="163" t="s">
        <v>335</v>
      </c>
      <c r="I41" s="183" t="s">
        <v>383</v>
      </c>
      <c r="J41" s="161">
        <v>0</v>
      </c>
      <c r="K41" s="161">
        <v>2</v>
      </c>
      <c r="L41" s="184">
        <v>200</v>
      </c>
      <c r="M41" s="185">
        <v>7.69230769230769</v>
      </c>
      <c r="N41" s="161">
        <v>0</v>
      </c>
      <c r="O41" s="161">
        <v>0</v>
      </c>
      <c r="P41" s="161">
        <v>0</v>
      </c>
      <c r="Q41" s="161">
        <v>0</v>
      </c>
      <c r="R41" s="195">
        <v>0</v>
      </c>
      <c r="S41" s="161">
        <v>0</v>
      </c>
      <c r="T41" s="185">
        <v>0</v>
      </c>
      <c r="U41" s="161">
        <v>0</v>
      </c>
      <c r="V41" s="161">
        <v>0</v>
      </c>
      <c r="W41" s="185">
        <v>0</v>
      </c>
      <c r="X41" s="161">
        <v>0</v>
      </c>
      <c r="Y41" s="185">
        <v>0</v>
      </c>
      <c r="Z41" s="161">
        <v>0</v>
      </c>
      <c r="AA41" s="161">
        <v>0</v>
      </c>
      <c r="AB41" s="195">
        <v>0</v>
      </c>
      <c r="AC41" s="161">
        <v>0</v>
      </c>
      <c r="AD41" s="195">
        <v>0</v>
      </c>
      <c r="AE41" s="161">
        <v>0</v>
      </c>
      <c r="AF41" s="195">
        <v>0</v>
      </c>
      <c r="AG41" s="161">
        <v>0</v>
      </c>
      <c r="AH41" s="185">
        <v>0</v>
      </c>
      <c r="AI41" s="185">
        <v>0</v>
      </c>
      <c r="AJ41" s="185">
        <v>0</v>
      </c>
      <c r="AK41" s="184">
        <v>0</v>
      </c>
      <c r="AL41" s="185">
        <v>0</v>
      </c>
      <c r="AM41" s="185">
        <v>0</v>
      </c>
      <c r="AN41" s="185">
        <v>0</v>
      </c>
      <c r="AO41" s="185">
        <v>0</v>
      </c>
      <c r="AP41" s="185">
        <v>0</v>
      </c>
      <c r="AQ41" s="185">
        <v>0</v>
      </c>
      <c r="AR41" s="258"/>
      <c r="AS41" s="209"/>
      <c r="AT41" s="207"/>
      <c r="AU41" s="195"/>
      <c r="AV41" s="195"/>
      <c r="AW41" s="207"/>
      <c r="AX41" s="221">
        <v>0</v>
      </c>
      <c r="AY41" s="184">
        <v>0</v>
      </c>
      <c r="AZ41" s="222">
        <v>0</v>
      </c>
      <c r="BA41" s="223"/>
      <c r="BB41" s="146" t="str">
        <f ca="1" t="shared" ref="BB41:BB49" si="28">DATEDIF(E41,TODAY(),"y")&amp;"年"&amp;DATEDIF(E41,TODAY(),"ym")&amp;"月"</f>
        <v>3年1月</v>
      </c>
      <c r="BC41" s="146"/>
      <c r="BD41" s="224">
        <f t="shared" ref="BD41:BD49" si="29">(AQ41*$BH$9)</f>
        <v>0</v>
      </c>
      <c r="BE41" s="239">
        <f t="shared" ref="BE41:BE49" si="30">IF(BD41&lt;400000,400000,IF(BD41&gt;1200000,1200000,BD41))</f>
        <v>400000</v>
      </c>
      <c r="BF41" s="231">
        <f t="shared" ref="BF41:BF69" si="31">IF(BH41=0.1,175000,IF(BH41=0.05,75000,0))</f>
        <v>0</v>
      </c>
      <c r="BG41" s="231">
        <f t="shared" ref="BG41:BG49" si="32">((AQ41-AO41-AP41-AL41)*BH$8)-(J41+K41)*150000</f>
        <v>-300000</v>
      </c>
      <c r="BH41" s="231">
        <f t="shared" ref="BH41:BH69" si="33">IF(BG41&lt;1500000,0%,IF(BG41&lt;2000001,5%,10%))</f>
        <v>0</v>
      </c>
      <c r="BI41" s="241" t="str">
        <f t="shared" ref="BI41:BI49" si="34">D41</f>
        <v>POV SOPHARA</v>
      </c>
      <c r="BJ41" s="231">
        <f t="shared" ref="BJ41:BJ49" si="35">AY41</f>
        <v>0</v>
      </c>
      <c r="BK41" s="231">
        <f t="shared" ref="BK41:BK49" si="36">TRUNC(BJ41)</f>
        <v>0</v>
      </c>
      <c r="BL41" s="231">
        <f t="shared" ref="BL41:BL49" si="37">TRUNC(BK41/100)</f>
        <v>0</v>
      </c>
      <c r="BM41" s="231">
        <f t="shared" ref="BM41:BM49" si="38">TRUNC((BK41-(BL41*100))/50)</f>
        <v>0</v>
      </c>
      <c r="BN41" s="231">
        <f t="shared" ref="BN41:BN49" si="39">TRUNC((BK41-(BL41*100)-(BM41*50))/20)</f>
        <v>0</v>
      </c>
      <c r="BO41" s="231">
        <f t="shared" ref="BO41:BO49" si="40">TRUNC((BK41-(BL41*100)-(BM41*50)-(BN41*20))/10)</f>
        <v>0</v>
      </c>
      <c r="BP41" s="231">
        <f t="shared" ref="BP41:BP49" si="41">TRUNC((BK41-(BL41*100)-(BM41*50)-(BN41*20)-(BO41*10))/5)</f>
        <v>0</v>
      </c>
      <c r="BQ41" s="231">
        <f t="shared" ref="BQ41:BQ49" si="42">TRUNC((BK41-(BL41*100)-(BM41*50)-(BN41*20)-(BO41*10)-(BP41*5))/1)</f>
        <v>0</v>
      </c>
      <c r="BR41" s="246">
        <f t="shared" ref="BR41:BR49" si="43">AX41-AY41</f>
        <v>0</v>
      </c>
      <c r="BS41" s="247">
        <f t="shared" ref="BS41:BS49" si="44">ROUND(BR41*4000,-2)</f>
        <v>0</v>
      </c>
      <c r="BT41" s="231">
        <f t="shared" ref="BT41:BT49" si="45">TRUNC(BS41/20000)</f>
        <v>0</v>
      </c>
      <c r="BU41" s="231">
        <f t="shared" ref="BU41:BU49" si="46">TRUNC((BS41-(BT41*20000))/10000)</f>
        <v>0</v>
      </c>
      <c r="BV41" s="231">
        <f t="shared" ref="BV41:BV49" si="47">TRUNC((BS41-(BT41*20000)-(BU41*10000))/5000)</f>
        <v>0</v>
      </c>
      <c r="BW41" s="231">
        <f t="shared" ref="BW41:BW49" si="48">TRUNC((BS41-(BT41*20000)-(BU41*10000)-(BV41*5000))/2000)</f>
        <v>0</v>
      </c>
      <c r="BX41" s="231">
        <f t="shared" ref="BX41:BX49" si="49">TRUNC((BS41-(BT41*20000)-(BU41*10000)-(BV41*5000)-(BW41*2000))/1000)</f>
        <v>0</v>
      </c>
      <c r="BY41" s="231">
        <f t="shared" ref="BY41:BY49" si="50">TRUNC((BS41-(BT41*20000)-(BU41*10000)-(BV41*5000)-(BW41*2000)-(BX41*1000))/500)</f>
        <v>0</v>
      </c>
      <c r="BZ41" s="231">
        <f t="shared" ref="BZ41:BZ49" si="51">TRUNC((BS41-(BT41*20000)-(BU41*10000)-(BV41*5000)-(BW41*2000)-(BX41*1000)-(BY41*500))/100)</f>
        <v>0</v>
      </c>
    </row>
    <row r="42" s="141" customFormat="1" ht="39" customHeight="1" spans="1:78">
      <c r="A42" s="161">
        <v>2</v>
      </c>
      <c r="B42" s="94">
        <v>286</v>
      </c>
      <c r="C42" s="94" t="s">
        <v>384</v>
      </c>
      <c r="D42" s="162" t="s">
        <v>385</v>
      </c>
      <c r="E42" s="163">
        <v>44109</v>
      </c>
      <c r="F42" s="164" t="s">
        <v>386</v>
      </c>
      <c r="G42" s="163">
        <v>35839</v>
      </c>
      <c r="H42" s="163" t="s">
        <v>335</v>
      </c>
      <c r="I42" s="183" t="s">
        <v>383</v>
      </c>
      <c r="J42" s="161">
        <v>1</v>
      </c>
      <c r="K42" s="161">
        <v>0</v>
      </c>
      <c r="L42" s="184">
        <v>200</v>
      </c>
      <c r="M42" s="185">
        <v>7.69230769230769</v>
      </c>
      <c r="N42" s="161">
        <v>0</v>
      </c>
      <c r="O42" s="161">
        <v>0</v>
      </c>
      <c r="P42" s="161">
        <v>0</v>
      </c>
      <c r="Q42" s="161">
        <v>0</v>
      </c>
      <c r="R42" s="195">
        <v>0</v>
      </c>
      <c r="S42" s="161">
        <v>0</v>
      </c>
      <c r="T42" s="185">
        <v>0</v>
      </c>
      <c r="U42" s="161">
        <v>0</v>
      </c>
      <c r="V42" s="161">
        <v>0</v>
      </c>
      <c r="W42" s="185">
        <v>0</v>
      </c>
      <c r="X42" s="161">
        <v>0</v>
      </c>
      <c r="Y42" s="185">
        <v>0</v>
      </c>
      <c r="Z42" s="161">
        <v>0</v>
      </c>
      <c r="AA42" s="161">
        <v>0</v>
      </c>
      <c r="AB42" s="195">
        <v>0</v>
      </c>
      <c r="AC42" s="161">
        <v>0</v>
      </c>
      <c r="AD42" s="195">
        <v>0</v>
      </c>
      <c r="AE42" s="161">
        <v>0</v>
      </c>
      <c r="AF42" s="195">
        <v>0</v>
      </c>
      <c r="AG42" s="161">
        <v>0</v>
      </c>
      <c r="AH42" s="185">
        <v>0</v>
      </c>
      <c r="AI42" s="185">
        <v>0</v>
      </c>
      <c r="AJ42" s="185">
        <v>0</v>
      </c>
      <c r="AK42" s="184">
        <v>0</v>
      </c>
      <c r="AL42" s="185">
        <v>0</v>
      </c>
      <c r="AM42" s="185">
        <v>0</v>
      </c>
      <c r="AN42" s="185">
        <v>0</v>
      </c>
      <c r="AO42" s="185">
        <v>0</v>
      </c>
      <c r="AP42" s="185">
        <v>0</v>
      </c>
      <c r="AQ42" s="185">
        <v>0</v>
      </c>
      <c r="AR42" s="258"/>
      <c r="AS42" s="209"/>
      <c r="AT42" s="207"/>
      <c r="AU42" s="195"/>
      <c r="AV42" s="195"/>
      <c r="AW42" s="207"/>
      <c r="AX42" s="221">
        <v>0</v>
      </c>
      <c r="AY42" s="184">
        <v>0</v>
      </c>
      <c r="AZ42" s="222">
        <v>0</v>
      </c>
      <c r="BA42" s="223"/>
      <c r="BB42" s="146" t="str">
        <f ca="1" t="shared" si="28"/>
        <v>3年1月</v>
      </c>
      <c r="BC42" s="146"/>
      <c r="BD42" s="224">
        <f t="shared" si="29"/>
        <v>0</v>
      </c>
      <c r="BE42" s="239">
        <f t="shared" si="30"/>
        <v>400000</v>
      </c>
      <c r="BF42" s="231">
        <f t="shared" si="31"/>
        <v>0</v>
      </c>
      <c r="BG42" s="231">
        <f t="shared" si="32"/>
        <v>-150000</v>
      </c>
      <c r="BH42" s="231">
        <f t="shared" si="33"/>
        <v>0</v>
      </c>
      <c r="BI42" s="241" t="str">
        <f t="shared" si="34"/>
        <v>MAO THEARY</v>
      </c>
      <c r="BJ42" s="231">
        <f t="shared" si="35"/>
        <v>0</v>
      </c>
      <c r="BK42" s="231">
        <f t="shared" si="36"/>
        <v>0</v>
      </c>
      <c r="BL42" s="231">
        <f t="shared" si="37"/>
        <v>0</v>
      </c>
      <c r="BM42" s="231">
        <f t="shared" si="38"/>
        <v>0</v>
      </c>
      <c r="BN42" s="231">
        <f t="shared" si="39"/>
        <v>0</v>
      </c>
      <c r="BO42" s="231">
        <f t="shared" si="40"/>
        <v>0</v>
      </c>
      <c r="BP42" s="231">
        <f t="shared" si="41"/>
        <v>0</v>
      </c>
      <c r="BQ42" s="231">
        <f t="shared" si="42"/>
        <v>0</v>
      </c>
      <c r="BR42" s="246">
        <f t="shared" si="43"/>
        <v>0</v>
      </c>
      <c r="BS42" s="247">
        <f t="shared" si="44"/>
        <v>0</v>
      </c>
      <c r="BT42" s="231">
        <f t="shared" si="45"/>
        <v>0</v>
      </c>
      <c r="BU42" s="231">
        <f t="shared" si="46"/>
        <v>0</v>
      </c>
      <c r="BV42" s="231">
        <f t="shared" si="47"/>
        <v>0</v>
      </c>
      <c r="BW42" s="231">
        <f t="shared" si="48"/>
        <v>0</v>
      </c>
      <c r="BX42" s="231">
        <f t="shared" si="49"/>
        <v>0</v>
      </c>
      <c r="BY42" s="231">
        <f t="shared" si="50"/>
        <v>0</v>
      </c>
      <c r="BZ42" s="231">
        <f t="shared" si="51"/>
        <v>0</v>
      </c>
    </row>
    <row r="43" s="141" customFormat="1" ht="39" customHeight="1" spans="1:78">
      <c r="A43" s="161">
        <v>3</v>
      </c>
      <c r="B43" s="94">
        <v>292</v>
      </c>
      <c r="C43" s="94" t="s">
        <v>387</v>
      </c>
      <c r="D43" s="162" t="s">
        <v>388</v>
      </c>
      <c r="E43" s="163">
        <v>44109</v>
      </c>
      <c r="F43" s="164" t="s">
        <v>389</v>
      </c>
      <c r="G43" s="163">
        <v>32771</v>
      </c>
      <c r="H43" s="163" t="s">
        <v>335</v>
      </c>
      <c r="I43" s="183" t="s">
        <v>383</v>
      </c>
      <c r="J43" s="161">
        <v>0</v>
      </c>
      <c r="K43" s="161">
        <v>1</v>
      </c>
      <c r="L43" s="184">
        <v>200</v>
      </c>
      <c r="M43" s="185">
        <v>7.69230769230769</v>
      </c>
      <c r="N43" s="161">
        <v>0</v>
      </c>
      <c r="O43" s="161">
        <v>0</v>
      </c>
      <c r="P43" s="161">
        <v>0</v>
      </c>
      <c r="Q43" s="161">
        <v>0</v>
      </c>
      <c r="R43" s="195">
        <v>0</v>
      </c>
      <c r="S43" s="161">
        <v>0</v>
      </c>
      <c r="T43" s="185">
        <v>0</v>
      </c>
      <c r="U43" s="161">
        <v>0</v>
      </c>
      <c r="V43" s="161">
        <v>0</v>
      </c>
      <c r="W43" s="185">
        <v>0</v>
      </c>
      <c r="X43" s="161">
        <v>0</v>
      </c>
      <c r="Y43" s="185">
        <v>0</v>
      </c>
      <c r="Z43" s="161">
        <v>0</v>
      </c>
      <c r="AA43" s="161">
        <v>0</v>
      </c>
      <c r="AB43" s="195">
        <v>0</v>
      </c>
      <c r="AC43" s="161">
        <v>0</v>
      </c>
      <c r="AD43" s="195">
        <v>0</v>
      </c>
      <c r="AE43" s="161">
        <v>0</v>
      </c>
      <c r="AF43" s="195">
        <v>0</v>
      </c>
      <c r="AG43" s="161">
        <v>0</v>
      </c>
      <c r="AH43" s="185">
        <v>0</v>
      </c>
      <c r="AI43" s="185">
        <v>0</v>
      </c>
      <c r="AJ43" s="185">
        <v>0</v>
      </c>
      <c r="AK43" s="184">
        <v>0</v>
      </c>
      <c r="AL43" s="185">
        <v>0</v>
      </c>
      <c r="AM43" s="185">
        <v>0</v>
      </c>
      <c r="AN43" s="185">
        <v>0</v>
      </c>
      <c r="AO43" s="185">
        <v>0</v>
      </c>
      <c r="AP43" s="185">
        <v>0</v>
      </c>
      <c r="AQ43" s="185">
        <v>0</v>
      </c>
      <c r="AR43" s="258"/>
      <c r="AS43" s="209"/>
      <c r="AT43" s="207"/>
      <c r="AU43" s="195"/>
      <c r="AV43" s="195"/>
      <c r="AW43" s="207"/>
      <c r="AX43" s="221">
        <v>0</v>
      </c>
      <c r="AY43" s="184">
        <v>0</v>
      </c>
      <c r="AZ43" s="222">
        <v>0</v>
      </c>
      <c r="BA43" s="223"/>
      <c r="BB43" s="146" t="str">
        <f ca="1" t="shared" si="28"/>
        <v>3年1月</v>
      </c>
      <c r="BC43" s="146"/>
      <c r="BD43" s="224">
        <f t="shared" si="29"/>
        <v>0</v>
      </c>
      <c r="BE43" s="239">
        <f t="shared" si="30"/>
        <v>400000</v>
      </c>
      <c r="BF43" s="231">
        <f t="shared" si="31"/>
        <v>0</v>
      </c>
      <c r="BG43" s="231">
        <f t="shared" si="32"/>
        <v>-150000</v>
      </c>
      <c r="BH43" s="231">
        <f t="shared" si="33"/>
        <v>0</v>
      </c>
      <c r="BI43" s="241" t="str">
        <f t="shared" si="34"/>
        <v>SEK SOPHAL</v>
      </c>
      <c r="BJ43" s="231">
        <f t="shared" si="35"/>
        <v>0</v>
      </c>
      <c r="BK43" s="231">
        <f t="shared" si="36"/>
        <v>0</v>
      </c>
      <c r="BL43" s="231">
        <f t="shared" si="37"/>
        <v>0</v>
      </c>
      <c r="BM43" s="231">
        <f t="shared" si="38"/>
        <v>0</v>
      </c>
      <c r="BN43" s="231">
        <f t="shared" si="39"/>
        <v>0</v>
      </c>
      <c r="BO43" s="231">
        <f t="shared" si="40"/>
        <v>0</v>
      </c>
      <c r="BP43" s="231">
        <f t="shared" si="41"/>
        <v>0</v>
      </c>
      <c r="BQ43" s="231">
        <f t="shared" si="42"/>
        <v>0</v>
      </c>
      <c r="BR43" s="246">
        <f t="shared" si="43"/>
        <v>0</v>
      </c>
      <c r="BS43" s="247">
        <f t="shared" si="44"/>
        <v>0</v>
      </c>
      <c r="BT43" s="231">
        <f t="shared" si="45"/>
        <v>0</v>
      </c>
      <c r="BU43" s="231">
        <f t="shared" si="46"/>
        <v>0</v>
      </c>
      <c r="BV43" s="231">
        <f t="shared" si="47"/>
        <v>0</v>
      </c>
      <c r="BW43" s="231">
        <f t="shared" si="48"/>
        <v>0</v>
      </c>
      <c r="BX43" s="231">
        <f t="shared" si="49"/>
        <v>0</v>
      </c>
      <c r="BY43" s="231">
        <f t="shared" si="50"/>
        <v>0</v>
      </c>
      <c r="BZ43" s="231">
        <f t="shared" si="51"/>
        <v>0</v>
      </c>
    </row>
    <row r="44" s="141" customFormat="1" ht="39" customHeight="1" spans="1:78">
      <c r="A44" s="161">
        <v>4</v>
      </c>
      <c r="B44" s="94">
        <v>293</v>
      </c>
      <c r="C44" s="94" t="s">
        <v>390</v>
      </c>
      <c r="D44" s="162" t="s">
        <v>391</v>
      </c>
      <c r="E44" s="163">
        <v>44109</v>
      </c>
      <c r="F44" s="164" t="s">
        <v>392</v>
      </c>
      <c r="G44" s="163">
        <v>34471</v>
      </c>
      <c r="H44" s="163" t="s">
        <v>335</v>
      </c>
      <c r="I44" s="183" t="s">
        <v>383</v>
      </c>
      <c r="J44" s="161">
        <v>0</v>
      </c>
      <c r="K44" s="161">
        <v>2</v>
      </c>
      <c r="L44" s="184">
        <v>200</v>
      </c>
      <c r="M44" s="185">
        <v>7.69230769230769</v>
      </c>
      <c r="N44" s="161">
        <v>0</v>
      </c>
      <c r="O44" s="161">
        <v>0</v>
      </c>
      <c r="P44" s="161">
        <v>0</v>
      </c>
      <c r="Q44" s="161">
        <v>0</v>
      </c>
      <c r="R44" s="195">
        <v>0</v>
      </c>
      <c r="S44" s="161">
        <v>0</v>
      </c>
      <c r="T44" s="185">
        <v>0</v>
      </c>
      <c r="U44" s="161">
        <v>0</v>
      </c>
      <c r="V44" s="161">
        <v>0</v>
      </c>
      <c r="W44" s="185">
        <v>0</v>
      </c>
      <c r="X44" s="161">
        <v>0</v>
      </c>
      <c r="Y44" s="185">
        <v>0</v>
      </c>
      <c r="Z44" s="161">
        <v>0</v>
      </c>
      <c r="AA44" s="161">
        <v>0</v>
      </c>
      <c r="AB44" s="195">
        <v>0</v>
      </c>
      <c r="AC44" s="161">
        <v>0</v>
      </c>
      <c r="AD44" s="195">
        <v>0</v>
      </c>
      <c r="AE44" s="161">
        <v>0</v>
      </c>
      <c r="AF44" s="195">
        <v>0</v>
      </c>
      <c r="AG44" s="161">
        <v>0</v>
      </c>
      <c r="AH44" s="185">
        <v>0</v>
      </c>
      <c r="AI44" s="185">
        <v>0</v>
      </c>
      <c r="AJ44" s="185">
        <v>0</v>
      </c>
      <c r="AK44" s="184">
        <v>0</v>
      </c>
      <c r="AL44" s="185">
        <v>0</v>
      </c>
      <c r="AM44" s="185">
        <v>0</v>
      </c>
      <c r="AN44" s="185">
        <v>0</v>
      </c>
      <c r="AO44" s="185">
        <v>0</v>
      </c>
      <c r="AP44" s="185">
        <v>0</v>
      </c>
      <c r="AQ44" s="185">
        <v>0</v>
      </c>
      <c r="AR44" s="258"/>
      <c r="AS44" s="209"/>
      <c r="AT44" s="207"/>
      <c r="AU44" s="195"/>
      <c r="AV44" s="195"/>
      <c r="AW44" s="207"/>
      <c r="AX44" s="221">
        <v>0</v>
      </c>
      <c r="AY44" s="184">
        <v>0</v>
      </c>
      <c r="AZ44" s="222">
        <v>0</v>
      </c>
      <c r="BA44" s="223"/>
      <c r="BB44" s="146" t="str">
        <f ca="1" t="shared" si="28"/>
        <v>3年1月</v>
      </c>
      <c r="BC44" s="146"/>
      <c r="BD44" s="224">
        <f t="shared" si="29"/>
        <v>0</v>
      </c>
      <c r="BE44" s="239">
        <f t="shared" si="30"/>
        <v>400000</v>
      </c>
      <c r="BF44" s="231">
        <f t="shared" si="31"/>
        <v>0</v>
      </c>
      <c r="BG44" s="231">
        <f t="shared" si="32"/>
        <v>-300000</v>
      </c>
      <c r="BH44" s="231">
        <f t="shared" si="33"/>
        <v>0</v>
      </c>
      <c r="BI44" s="241" t="str">
        <f t="shared" si="34"/>
        <v>PRAK PHROLA</v>
      </c>
      <c r="BJ44" s="231">
        <f t="shared" si="35"/>
        <v>0</v>
      </c>
      <c r="BK44" s="231">
        <f t="shared" si="36"/>
        <v>0</v>
      </c>
      <c r="BL44" s="231">
        <f t="shared" si="37"/>
        <v>0</v>
      </c>
      <c r="BM44" s="231">
        <f t="shared" si="38"/>
        <v>0</v>
      </c>
      <c r="BN44" s="231">
        <f t="shared" si="39"/>
        <v>0</v>
      </c>
      <c r="BO44" s="231">
        <f t="shared" si="40"/>
        <v>0</v>
      </c>
      <c r="BP44" s="231">
        <f t="shared" si="41"/>
        <v>0</v>
      </c>
      <c r="BQ44" s="231">
        <f t="shared" si="42"/>
        <v>0</v>
      </c>
      <c r="BR44" s="246">
        <f t="shared" si="43"/>
        <v>0</v>
      </c>
      <c r="BS44" s="247">
        <f t="shared" si="44"/>
        <v>0</v>
      </c>
      <c r="BT44" s="231">
        <f t="shared" si="45"/>
        <v>0</v>
      </c>
      <c r="BU44" s="231">
        <f t="shared" si="46"/>
        <v>0</v>
      </c>
      <c r="BV44" s="231">
        <f t="shared" si="47"/>
        <v>0</v>
      </c>
      <c r="BW44" s="231">
        <f t="shared" si="48"/>
        <v>0</v>
      </c>
      <c r="BX44" s="231">
        <f t="shared" si="49"/>
        <v>0</v>
      </c>
      <c r="BY44" s="231">
        <f t="shared" si="50"/>
        <v>0</v>
      </c>
      <c r="BZ44" s="231">
        <f t="shared" si="51"/>
        <v>0</v>
      </c>
    </row>
    <row r="45" s="141" customFormat="1" ht="39" customHeight="1" spans="1:78">
      <c r="A45" s="161">
        <v>5</v>
      </c>
      <c r="B45" s="94">
        <v>296</v>
      </c>
      <c r="C45" s="94" t="s">
        <v>393</v>
      </c>
      <c r="D45" s="162" t="s">
        <v>394</v>
      </c>
      <c r="E45" s="163">
        <v>44109</v>
      </c>
      <c r="F45" s="164" t="s">
        <v>395</v>
      </c>
      <c r="G45" s="163">
        <v>35187</v>
      </c>
      <c r="H45" s="163" t="s">
        <v>335</v>
      </c>
      <c r="I45" s="183" t="s">
        <v>383</v>
      </c>
      <c r="J45" s="161">
        <v>1</v>
      </c>
      <c r="K45" s="161">
        <v>3</v>
      </c>
      <c r="L45" s="184">
        <v>200</v>
      </c>
      <c r="M45" s="185">
        <v>7.69230769230769</v>
      </c>
      <c r="N45" s="161">
        <v>0</v>
      </c>
      <c r="O45" s="161">
        <v>0</v>
      </c>
      <c r="P45" s="161">
        <v>0</v>
      </c>
      <c r="Q45" s="161">
        <v>0</v>
      </c>
      <c r="R45" s="195">
        <v>0</v>
      </c>
      <c r="S45" s="161">
        <v>0</v>
      </c>
      <c r="T45" s="185">
        <v>0</v>
      </c>
      <c r="U45" s="161">
        <v>0</v>
      </c>
      <c r="V45" s="161">
        <v>0</v>
      </c>
      <c r="W45" s="185">
        <v>0</v>
      </c>
      <c r="X45" s="161">
        <v>0</v>
      </c>
      <c r="Y45" s="185">
        <v>0</v>
      </c>
      <c r="Z45" s="161">
        <v>0</v>
      </c>
      <c r="AA45" s="161">
        <v>0</v>
      </c>
      <c r="AB45" s="195">
        <v>0</v>
      </c>
      <c r="AC45" s="161">
        <v>0</v>
      </c>
      <c r="AD45" s="195">
        <v>0</v>
      </c>
      <c r="AE45" s="161">
        <v>0</v>
      </c>
      <c r="AF45" s="195">
        <v>0</v>
      </c>
      <c r="AG45" s="161">
        <v>0</v>
      </c>
      <c r="AH45" s="185">
        <v>0</v>
      </c>
      <c r="AI45" s="185">
        <v>0</v>
      </c>
      <c r="AJ45" s="185">
        <v>0</v>
      </c>
      <c r="AK45" s="184">
        <v>0</v>
      </c>
      <c r="AL45" s="185">
        <v>0</v>
      </c>
      <c r="AM45" s="185">
        <v>0</v>
      </c>
      <c r="AN45" s="185">
        <v>0</v>
      </c>
      <c r="AO45" s="185">
        <v>0</v>
      </c>
      <c r="AP45" s="185">
        <v>0</v>
      </c>
      <c r="AQ45" s="185">
        <v>0</v>
      </c>
      <c r="AR45" s="258"/>
      <c r="AS45" s="209"/>
      <c r="AT45" s="207"/>
      <c r="AU45" s="195"/>
      <c r="AV45" s="195"/>
      <c r="AW45" s="207"/>
      <c r="AX45" s="221">
        <v>0</v>
      </c>
      <c r="AY45" s="184">
        <v>0</v>
      </c>
      <c r="AZ45" s="222">
        <v>0</v>
      </c>
      <c r="BA45" s="223"/>
      <c r="BB45" s="146" t="str">
        <f ca="1" t="shared" si="28"/>
        <v>3年1月</v>
      </c>
      <c r="BC45" s="146"/>
      <c r="BD45" s="224">
        <f t="shared" si="29"/>
        <v>0</v>
      </c>
      <c r="BE45" s="239">
        <f t="shared" si="30"/>
        <v>400000</v>
      </c>
      <c r="BF45" s="231">
        <f t="shared" si="31"/>
        <v>0</v>
      </c>
      <c r="BG45" s="231">
        <f t="shared" si="32"/>
        <v>-600000</v>
      </c>
      <c r="BH45" s="231">
        <f t="shared" si="33"/>
        <v>0</v>
      </c>
      <c r="BI45" s="241" t="str">
        <f t="shared" si="34"/>
        <v>SOK PHARA</v>
      </c>
      <c r="BJ45" s="231">
        <f t="shared" si="35"/>
        <v>0</v>
      </c>
      <c r="BK45" s="231">
        <f t="shared" si="36"/>
        <v>0</v>
      </c>
      <c r="BL45" s="231">
        <f t="shared" si="37"/>
        <v>0</v>
      </c>
      <c r="BM45" s="231">
        <f t="shared" si="38"/>
        <v>0</v>
      </c>
      <c r="BN45" s="231">
        <f t="shared" si="39"/>
        <v>0</v>
      </c>
      <c r="BO45" s="231">
        <f t="shared" si="40"/>
        <v>0</v>
      </c>
      <c r="BP45" s="231">
        <f t="shared" si="41"/>
        <v>0</v>
      </c>
      <c r="BQ45" s="231">
        <f t="shared" si="42"/>
        <v>0</v>
      </c>
      <c r="BR45" s="246">
        <f t="shared" si="43"/>
        <v>0</v>
      </c>
      <c r="BS45" s="247">
        <f t="shared" si="44"/>
        <v>0</v>
      </c>
      <c r="BT45" s="231">
        <f t="shared" si="45"/>
        <v>0</v>
      </c>
      <c r="BU45" s="231">
        <f t="shared" si="46"/>
        <v>0</v>
      </c>
      <c r="BV45" s="231">
        <f t="shared" si="47"/>
        <v>0</v>
      </c>
      <c r="BW45" s="231">
        <f t="shared" si="48"/>
        <v>0</v>
      </c>
      <c r="BX45" s="231">
        <f t="shared" si="49"/>
        <v>0</v>
      </c>
      <c r="BY45" s="231">
        <f t="shared" si="50"/>
        <v>0</v>
      </c>
      <c r="BZ45" s="231">
        <f t="shared" si="51"/>
        <v>0</v>
      </c>
    </row>
    <row r="46" s="141" customFormat="1" ht="39" customHeight="1" spans="1:78">
      <c r="A46" s="161">
        <v>6</v>
      </c>
      <c r="B46" s="94">
        <v>417</v>
      </c>
      <c r="C46" s="94" t="s">
        <v>396</v>
      </c>
      <c r="D46" s="162" t="s">
        <v>397</v>
      </c>
      <c r="E46" s="163">
        <v>44123</v>
      </c>
      <c r="F46" s="164" t="s">
        <v>398</v>
      </c>
      <c r="G46" s="163">
        <v>30608</v>
      </c>
      <c r="H46" s="163" t="s">
        <v>335</v>
      </c>
      <c r="I46" s="183" t="s">
        <v>383</v>
      </c>
      <c r="J46" s="161">
        <v>1</v>
      </c>
      <c r="K46" s="161">
        <v>1</v>
      </c>
      <c r="L46" s="184">
        <v>200</v>
      </c>
      <c r="M46" s="185">
        <v>7.69230769230769</v>
      </c>
      <c r="N46" s="161">
        <v>0</v>
      </c>
      <c r="O46" s="161">
        <v>0</v>
      </c>
      <c r="P46" s="161">
        <v>0</v>
      </c>
      <c r="Q46" s="161">
        <v>0</v>
      </c>
      <c r="R46" s="195">
        <v>0</v>
      </c>
      <c r="S46" s="161">
        <v>0</v>
      </c>
      <c r="T46" s="185">
        <v>0</v>
      </c>
      <c r="U46" s="161">
        <v>0</v>
      </c>
      <c r="V46" s="161">
        <v>0</v>
      </c>
      <c r="W46" s="185">
        <v>0</v>
      </c>
      <c r="X46" s="161">
        <v>0</v>
      </c>
      <c r="Y46" s="185">
        <v>0</v>
      </c>
      <c r="Z46" s="161">
        <v>0</v>
      </c>
      <c r="AA46" s="161">
        <v>0</v>
      </c>
      <c r="AB46" s="195">
        <v>0</v>
      </c>
      <c r="AC46" s="161">
        <v>0</v>
      </c>
      <c r="AD46" s="195">
        <v>0</v>
      </c>
      <c r="AE46" s="161">
        <v>0</v>
      </c>
      <c r="AF46" s="195">
        <v>0</v>
      </c>
      <c r="AG46" s="161">
        <v>0</v>
      </c>
      <c r="AH46" s="185">
        <v>0</v>
      </c>
      <c r="AI46" s="185">
        <v>0</v>
      </c>
      <c r="AJ46" s="185">
        <v>0</v>
      </c>
      <c r="AK46" s="184">
        <v>0</v>
      </c>
      <c r="AL46" s="185">
        <v>0</v>
      </c>
      <c r="AM46" s="185">
        <v>0</v>
      </c>
      <c r="AN46" s="185">
        <v>0</v>
      </c>
      <c r="AO46" s="185">
        <v>0</v>
      </c>
      <c r="AP46" s="185">
        <v>0</v>
      </c>
      <c r="AQ46" s="185">
        <v>0</v>
      </c>
      <c r="AR46" s="258"/>
      <c r="AS46" s="209"/>
      <c r="AT46" s="207"/>
      <c r="AU46" s="195"/>
      <c r="AV46" s="195"/>
      <c r="AW46" s="207"/>
      <c r="AX46" s="221">
        <v>0</v>
      </c>
      <c r="AY46" s="184">
        <v>0</v>
      </c>
      <c r="AZ46" s="222">
        <v>0</v>
      </c>
      <c r="BA46" s="223"/>
      <c r="BB46" s="146" t="str">
        <f ca="1" t="shared" si="28"/>
        <v>3年1月</v>
      </c>
      <c r="BC46" s="146"/>
      <c r="BD46" s="224">
        <f t="shared" si="29"/>
        <v>0</v>
      </c>
      <c r="BE46" s="239">
        <f t="shared" si="30"/>
        <v>400000</v>
      </c>
      <c r="BF46" s="231">
        <f t="shared" si="31"/>
        <v>0</v>
      </c>
      <c r="BG46" s="231">
        <f t="shared" si="32"/>
        <v>-300000</v>
      </c>
      <c r="BH46" s="231">
        <f t="shared" si="33"/>
        <v>0</v>
      </c>
      <c r="BI46" s="241" t="str">
        <f t="shared" si="34"/>
        <v>BOEUN SALORN</v>
      </c>
      <c r="BJ46" s="231">
        <f t="shared" si="35"/>
        <v>0</v>
      </c>
      <c r="BK46" s="231">
        <f t="shared" si="36"/>
        <v>0</v>
      </c>
      <c r="BL46" s="231">
        <f t="shared" si="37"/>
        <v>0</v>
      </c>
      <c r="BM46" s="231">
        <f t="shared" si="38"/>
        <v>0</v>
      </c>
      <c r="BN46" s="231">
        <f t="shared" si="39"/>
        <v>0</v>
      </c>
      <c r="BO46" s="231">
        <f t="shared" si="40"/>
        <v>0</v>
      </c>
      <c r="BP46" s="231">
        <f t="shared" si="41"/>
        <v>0</v>
      </c>
      <c r="BQ46" s="231">
        <f t="shared" si="42"/>
        <v>0</v>
      </c>
      <c r="BR46" s="246">
        <f t="shared" si="43"/>
        <v>0</v>
      </c>
      <c r="BS46" s="247">
        <f t="shared" si="44"/>
        <v>0</v>
      </c>
      <c r="BT46" s="231">
        <f t="shared" si="45"/>
        <v>0</v>
      </c>
      <c r="BU46" s="231">
        <f t="shared" si="46"/>
        <v>0</v>
      </c>
      <c r="BV46" s="231">
        <f t="shared" si="47"/>
        <v>0</v>
      </c>
      <c r="BW46" s="231">
        <f t="shared" si="48"/>
        <v>0</v>
      </c>
      <c r="BX46" s="231">
        <f t="shared" si="49"/>
        <v>0</v>
      </c>
      <c r="BY46" s="231">
        <f t="shared" si="50"/>
        <v>0</v>
      </c>
      <c r="BZ46" s="231">
        <f t="shared" si="51"/>
        <v>0</v>
      </c>
    </row>
    <row r="47" s="141" customFormat="1" ht="39" customHeight="1" spans="1:78">
      <c r="A47" s="161">
        <v>7</v>
      </c>
      <c r="B47" s="94">
        <v>628</v>
      </c>
      <c r="C47" s="94" t="s">
        <v>399</v>
      </c>
      <c r="D47" s="162" t="s">
        <v>400</v>
      </c>
      <c r="E47" s="163">
        <v>44183</v>
      </c>
      <c r="F47" s="164" t="s">
        <v>401</v>
      </c>
      <c r="G47" s="163">
        <v>33945</v>
      </c>
      <c r="H47" s="163" t="s">
        <v>335</v>
      </c>
      <c r="I47" s="183" t="s">
        <v>383</v>
      </c>
      <c r="J47" s="161">
        <v>0</v>
      </c>
      <c r="K47" s="161">
        <v>0</v>
      </c>
      <c r="L47" s="184">
        <v>200</v>
      </c>
      <c r="M47" s="185">
        <v>7.69230769230769</v>
      </c>
      <c r="N47" s="161">
        <v>0</v>
      </c>
      <c r="O47" s="161">
        <v>0</v>
      </c>
      <c r="P47" s="161">
        <v>0</v>
      </c>
      <c r="Q47" s="161">
        <v>0</v>
      </c>
      <c r="R47" s="195">
        <v>0</v>
      </c>
      <c r="S47" s="161">
        <v>0</v>
      </c>
      <c r="T47" s="185">
        <v>0</v>
      </c>
      <c r="U47" s="161">
        <v>0</v>
      </c>
      <c r="V47" s="161">
        <v>0</v>
      </c>
      <c r="W47" s="185">
        <v>0</v>
      </c>
      <c r="X47" s="161">
        <v>0</v>
      </c>
      <c r="Y47" s="185">
        <v>0</v>
      </c>
      <c r="Z47" s="161">
        <v>0</v>
      </c>
      <c r="AA47" s="161">
        <v>0</v>
      </c>
      <c r="AB47" s="195">
        <v>0</v>
      </c>
      <c r="AC47" s="161">
        <v>0</v>
      </c>
      <c r="AD47" s="195">
        <v>0</v>
      </c>
      <c r="AE47" s="161">
        <v>0</v>
      </c>
      <c r="AF47" s="195">
        <v>0</v>
      </c>
      <c r="AG47" s="161">
        <v>0</v>
      </c>
      <c r="AH47" s="185">
        <v>0</v>
      </c>
      <c r="AI47" s="185">
        <v>0</v>
      </c>
      <c r="AJ47" s="185">
        <v>0</v>
      </c>
      <c r="AK47" s="184">
        <v>0</v>
      </c>
      <c r="AL47" s="185">
        <v>0</v>
      </c>
      <c r="AM47" s="185">
        <v>0</v>
      </c>
      <c r="AN47" s="185">
        <v>0</v>
      </c>
      <c r="AO47" s="185">
        <v>0</v>
      </c>
      <c r="AP47" s="185">
        <v>0</v>
      </c>
      <c r="AQ47" s="185">
        <v>0</v>
      </c>
      <c r="AR47" s="258"/>
      <c r="AS47" s="209"/>
      <c r="AT47" s="207"/>
      <c r="AU47" s="195"/>
      <c r="AV47" s="195"/>
      <c r="AW47" s="207"/>
      <c r="AX47" s="221">
        <v>0</v>
      </c>
      <c r="AY47" s="184">
        <v>0</v>
      </c>
      <c r="AZ47" s="222">
        <v>0</v>
      </c>
      <c r="BA47" s="223"/>
      <c r="BB47" s="146" t="str">
        <f ca="1" t="shared" si="28"/>
        <v>2年11月</v>
      </c>
      <c r="BC47" s="146"/>
      <c r="BD47" s="224">
        <f t="shared" si="29"/>
        <v>0</v>
      </c>
      <c r="BE47" s="239">
        <f t="shared" si="30"/>
        <v>400000</v>
      </c>
      <c r="BF47" s="231">
        <f t="shared" si="31"/>
        <v>0</v>
      </c>
      <c r="BG47" s="231">
        <f t="shared" si="32"/>
        <v>0</v>
      </c>
      <c r="BH47" s="231">
        <f t="shared" si="33"/>
        <v>0</v>
      </c>
      <c r="BI47" s="241" t="str">
        <f t="shared" si="34"/>
        <v>CHAN SOPAL</v>
      </c>
      <c r="BJ47" s="231">
        <f t="shared" si="35"/>
        <v>0</v>
      </c>
      <c r="BK47" s="231">
        <f t="shared" si="36"/>
        <v>0</v>
      </c>
      <c r="BL47" s="231">
        <f t="shared" si="37"/>
        <v>0</v>
      </c>
      <c r="BM47" s="231">
        <f t="shared" si="38"/>
        <v>0</v>
      </c>
      <c r="BN47" s="231">
        <f t="shared" si="39"/>
        <v>0</v>
      </c>
      <c r="BO47" s="231">
        <f t="shared" si="40"/>
        <v>0</v>
      </c>
      <c r="BP47" s="231">
        <f t="shared" si="41"/>
        <v>0</v>
      </c>
      <c r="BQ47" s="231">
        <f t="shared" si="42"/>
        <v>0</v>
      </c>
      <c r="BR47" s="246">
        <f t="shared" si="43"/>
        <v>0</v>
      </c>
      <c r="BS47" s="247">
        <f t="shared" si="44"/>
        <v>0</v>
      </c>
      <c r="BT47" s="231">
        <f t="shared" si="45"/>
        <v>0</v>
      </c>
      <c r="BU47" s="231">
        <f t="shared" si="46"/>
        <v>0</v>
      </c>
      <c r="BV47" s="231">
        <f t="shared" si="47"/>
        <v>0</v>
      </c>
      <c r="BW47" s="231">
        <f t="shared" si="48"/>
        <v>0</v>
      </c>
      <c r="BX47" s="231">
        <f t="shared" si="49"/>
        <v>0</v>
      </c>
      <c r="BY47" s="231">
        <f t="shared" si="50"/>
        <v>0</v>
      </c>
      <c r="BZ47" s="231">
        <f t="shared" si="51"/>
        <v>0</v>
      </c>
    </row>
    <row r="48" s="141" customFormat="1" ht="39" customHeight="1" spans="1:78">
      <c r="A48" s="161">
        <v>8</v>
      </c>
      <c r="B48" s="94">
        <v>690</v>
      </c>
      <c r="C48" s="94" t="s">
        <v>402</v>
      </c>
      <c r="D48" s="162" t="s">
        <v>403</v>
      </c>
      <c r="E48" s="163">
        <v>44200</v>
      </c>
      <c r="F48" s="164" t="s">
        <v>404</v>
      </c>
      <c r="G48" s="163">
        <v>37353</v>
      </c>
      <c r="H48" s="163" t="s">
        <v>335</v>
      </c>
      <c r="I48" s="183" t="s">
        <v>383</v>
      </c>
      <c r="J48" s="161">
        <v>0</v>
      </c>
      <c r="K48" s="161">
        <v>0</v>
      </c>
      <c r="L48" s="184">
        <v>200</v>
      </c>
      <c r="M48" s="185">
        <v>7.69230769230769</v>
      </c>
      <c r="N48" s="161">
        <v>0</v>
      </c>
      <c r="O48" s="161">
        <v>0</v>
      </c>
      <c r="P48" s="161">
        <v>0</v>
      </c>
      <c r="Q48" s="161">
        <v>0</v>
      </c>
      <c r="R48" s="195">
        <v>0</v>
      </c>
      <c r="S48" s="161">
        <v>0</v>
      </c>
      <c r="T48" s="185">
        <v>0</v>
      </c>
      <c r="U48" s="161">
        <v>0</v>
      </c>
      <c r="V48" s="161">
        <v>0</v>
      </c>
      <c r="W48" s="185">
        <v>0</v>
      </c>
      <c r="X48" s="161">
        <v>0</v>
      </c>
      <c r="Y48" s="185">
        <v>0</v>
      </c>
      <c r="Z48" s="161">
        <v>0</v>
      </c>
      <c r="AA48" s="161">
        <v>0</v>
      </c>
      <c r="AB48" s="195">
        <v>0</v>
      </c>
      <c r="AC48" s="161">
        <v>0</v>
      </c>
      <c r="AD48" s="195">
        <v>0</v>
      </c>
      <c r="AE48" s="161">
        <v>0</v>
      </c>
      <c r="AF48" s="195">
        <v>0</v>
      </c>
      <c r="AG48" s="161">
        <v>0</v>
      </c>
      <c r="AH48" s="185">
        <v>0</v>
      </c>
      <c r="AI48" s="185">
        <v>0</v>
      </c>
      <c r="AJ48" s="185">
        <v>0</v>
      </c>
      <c r="AK48" s="184">
        <v>0</v>
      </c>
      <c r="AL48" s="185">
        <v>0</v>
      </c>
      <c r="AM48" s="185">
        <v>0</v>
      </c>
      <c r="AN48" s="185">
        <v>0</v>
      </c>
      <c r="AO48" s="185">
        <v>0</v>
      </c>
      <c r="AP48" s="185">
        <v>0</v>
      </c>
      <c r="AQ48" s="185">
        <v>0</v>
      </c>
      <c r="AR48" s="258"/>
      <c r="AS48" s="209"/>
      <c r="AT48" s="207"/>
      <c r="AU48" s="195"/>
      <c r="AV48" s="195"/>
      <c r="AW48" s="207"/>
      <c r="AX48" s="221">
        <v>0</v>
      </c>
      <c r="AY48" s="184">
        <v>0</v>
      </c>
      <c r="AZ48" s="222">
        <v>0</v>
      </c>
      <c r="BA48" s="223"/>
      <c r="BB48" s="146" t="str">
        <f ca="1" t="shared" si="28"/>
        <v>2年10月</v>
      </c>
      <c r="BC48" s="146"/>
      <c r="BD48" s="224">
        <f t="shared" si="29"/>
        <v>0</v>
      </c>
      <c r="BE48" s="239">
        <f t="shared" si="30"/>
        <v>400000</v>
      </c>
      <c r="BF48" s="231">
        <f t="shared" si="31"/>
        <v>0</v>
      </c>
      <c r="BG48" s="231">
        <f t="shared" si="32"/>
        <v>0</v>
      </c>
      <c r="BH48" s="231">
        <f t="shared" si="33"/>
        <v>0</v>
      </c>
      <c r="BI48" s="241" t="str">
        <f t="shared" si="34"/>
        <v>HORN PHEAKTRA</v>
      </c>
      <c r="BJ48" s="231">
        <f t="shared" si="35"/>
        <v>0</v>
      </c>
      <c r="BK48" s="231">
        <f t="shared" si="36"/>
        <v>0</v>
      </c>
      <c r="BL48" s="231">
        <f t="shared" si="37"/>
        <v>0</v>
      </c>
      <c r="BM48" s="231">
        <f t="shared" si="38"/>
        <v>0</v>
      </c>
      <c r="BN48" s="231">
        <f t="shared" si="39"/>
        <v>0</v>
      </c>
      <c r="BO48" s="231">
        <f t="shared" si="40"/>
        <v>0</v>
      </c>
      <c r="BP48" s="231">
        <f t="shared" si="41"/>
        <v>0</v>
      </c>
      <c r="BQ48" s="231">
        <f t="shared" si="42"/>
        <v>0</v>
      </c>
      <c r="BR48" s="246">
        <f t="shared" si="43"/>
        <v>0</v>
      </c>
      <c r="BS48" s="247">
        <f t="shared" si="44"/>
        <v>0</v>
      </c>
      <c r="BT48" s="231">
        <f t="shared" si="45"/>
        <v>0</v>
      </c>
      <c r="BU48" s="231">
        <f t="shared" si="46"/>
        <v>0</v>
      </c>
      <c r="BV48" s="231">
        <f t="shared" si="47"/>
        <v>0</v>
      </c>
      <c r="BW48" s="231">
        <f t="shared" si="48"/>
        <v>0</v>
      </c>
      <c r="BX48" s="231">
        <f t="shared" si="49"/>
        <v>0</v>
      </c>
      <c r="BY48" s="231">
        <f t="shared" si="50"/>
        <v>0</v>
      </c>
      <c r="BZ48" s="231">
        <f t="shared" si="51"/>
        <v>0</v>
      </c>
    </row>
    <row r="49" s="141" customFormat="1" ht="39" customHeight="1" spans="1:78">
      <c r="A49" s="161">
        <v>9</v>
      </c>
      <c r="B49" s="94">
        <v>381</v>
      </c>
      <c r="C49" s="94" t="s">
        <v>405</v>
      </c>
      <c r="D49" s="162" t="s">
        <v>406</v>
      </c>
      <c r="E49" s="163">
        <v>44118</v>
      </c>
      <c r="F49" s="164" t="s">
        <v>407</v>
      </c>
      <c r="G49" s="163">
        <v>37155</v>
      </c>
      <c r="H49" s="163" t="s">
        <v>335</v>
      </c>
      <c r="I49" s="183" t="s">
        <v>383</v>
      </c>
      <c r="J49" s="161">
        <v>0</v>
      </c>
      <c r="K49" s="161">
        <v>0</v>
      </c>
      <c r="L49" s="184">
        <v>200</v>
      </c>
      <c r="M49" s="185">
        <v>7.69230769230769</v>
      </c>
      <c r="N49" s="161">
        <v>0</v>
      </c>
      <c r="O49" s="161">
        <v>0</v>
      </c>
      <c r="P49" s="161">
        <v>0</v>
      </c>
      <c r="Q49" s="161">
        <v>0</v>
      </c>
      <c r="R49" s="195">
        <v>0</v>
      </c>
      <c r="S49" s="161">
        <v>0</v>
      </c>
      <c r="T49" s="185">
        <v>0</v>
      </c>
      <c r="U49" s="161">
        <v>0</v>
      </c>
      <c r="V49" s="161">
        <v>0</v>
      </c>
      <c r="W49" s="185">
        <v>0</v>
      </c>
      <c r="X49" s="161">
        <v>0</v>
      </c>
      <c r="Y49" s="185">
        <v>0</v>
      </c>
      <c r="Z49" s="161">
        <v>0</v>
      </c>
      <c r="AA49" s="161">
        <v>0</v>
      </c>
      <c r="AB49" s="195">
        <v>0</v>
      </c>
      <c r="AC49" s="161">
        <v>0</v>
      </c>
      <c r="AD49" s="195">
        <v>0</v>
      </c>
      <c r="AE49" s="161">
        <v>0</v>
      </c>
      <c r="AF49" s="195">
        <v>0</v>
      </c>
      <c r="AG49" s="161">
        <v>0</v>
      </c>
      <c r="AH49" s="185">
        <v>0</v>
      </c>
      <c r="AI49" s="185">
        <v>0</v>
      </c>
      <c r="AJ49" s="185">
        <v>0</v>
      </c>
      <c r="AK49" s="184">
        <v>0</v>
      </c>
      <c r="AL49" s="185">
        <v>0</v>
      </c>
      <c r="AM49" s="185">
        <v>0</v>
      </c>
      <c r="AN49" s="185">
        <v>0</v>
      </c>
      <c r="AO49" s="185">
        <v>0</v>
      </c>
      <c r="AP49" s="185">
        <v>0</v>
      </c>
      <c r="AQ49" s="185">
        <v>0</v>
      </c>
      <c r="AR49" s="258"/>
      <c r="AS49" s="209"/>
      <c r="AT49" s="207"/>
      <c r="AU49" s="195"/>
      <c r="AV49" s="195"/>
      <c r="AW49" s="207"/>
      <c r="AX49" s="221">
        <v>0</v>
      </c>
      <c r="AY49" s="184">
        <v>0</v>
      </c>
      <c r="AZ49" s="222">
        <v>0</v>
      </c>
      <c r="BA49" s="223"/>
      <c r="BB49" s="146" t="str">
        <f ca="1" t="shared" si="28"/>
        <v>3年1月</v>
      </c>
      <c r="BC49" s="146"/>
      <c r="BD49" s="224">
        <f t="shared" si="29"/>
        <v>0</v>
      </c>
      <c r="BE49" s="239">
        <f t="shared" si="30"/>
        <v>400000</v>
      </c>
      <c r="BF49" s="231">
        <f t="shared" si="31"/>
        <v>0</v>
      </c>
      <c r="BG49" s="231">
        <f t="shared" si="32"/>
        <v>0</v>
      </c>
      <c r="BH49" s="231">
        <f t="shared" si="33"/>
        <v>0</v>
      </c>
      <c r="BI49" s="241" t="str">
        <f t="shared" si="34"/>
        <v>CHAP SONA</v>
      </c>
      <c r="BJ49" s="231">
        <f t="shared" si="35"/>
        <v>0</v>
      </c>
      <c r="BK49" s="231">
        <f t="shared" si="36"/>
        <v>0</v>
      </c>
      <c r="BL49" s="231">
        <f t="shared" si="37"/>
        <v>0</v>
      </c>
      <c r="BM49" s="231">
        <f t="shared" si="38"/>
        <v>0</v>
      </c>
      <c r="BN49" s="231">
        <f t="shared" si="39"/>
        <v>0</v>
      </c>
      <c r="BO49" s="231">
        <f t="shared" si="40"/>
        <v>0</v>
      </c>
      <c r="BP49" s="231">
        <f t="shared" si="41"/>
        <v>0</v>
      </c>
      <c r="BQ49" s="231">
        <f t="shared" si="42"/>
        <v>0</v>
      </c>
      <c r="BR49" s="246">
        <f t="shared" si="43"/>
        <v>0</v>
      </c>
      <c r="BS49" s="247">
        <f t="shared" si="44"/>
        <v>0</v>
      </c>
      <c r="BT49" s="231">
        <f t="shared" si="45"/>
        <v>0</v>
      </c>
      <c r="BU49" s="231">
        <f t="shared" si="46"/>
        <v>0</v>
      </c>
      <c r="BV49" s="231">
        <f t="shared" si="47"/>
        <v>0</v>
      </c>
      <c r="BW49" s="231">
        <f t="shared" si="48"/>
        <v>0</v>
      </c>
      <c r="BX49" s="231">
        <f t="shared" si="49"/>
        <v>0</v>
      </c>
      <c r="BY49" s="231">
        <f t="shared" si="50"/>
        <v>0</v>
      </c>
      <c r="BZ49" s="231">
        <f t="shared" si="51"/>
        <v>0</v>
      </c>
    </row>
    <row r="50" s="141" customFormat="1" ht="39" customHeight="1" spans="1:78">
      <c r="A50" s="161">
        <v>10</v>
      </c>
      <c r="B50" s="94">
        <v>938</v>
      </c>
      <c r="C50" s="94" t="s">
        <v>408</v>
      </c>
      <c r="D50" s="162" t="s">
        <v>409</v>
      </c>
      <c r="E50" s="163">
        <v>44328</v>
      </c>
      <c r="F50" s="164" t="s">
        <v>410</v>
      </c>
      <c r="G50" s="163">
        <v>35678</v>
      </c>
      <c r="H50" s="163" t="s">
        <v>335</v>
      </c>
      <c r="I50" s="183" t="s">
        <v>383</v>
      </c>
      <c r="J50" s="161">
        <v>0</v>
      </c>
      <c r="K50" s="161">
        <v>0</v>
      </c>
      <c r="L50" s="184">
        <v>200</v>
      </c>
      <c r="M50" s="185">
        <v>7.69230769230769</v>
      </c>
      <c r="N50" s="161">
        <v>0</v>
      </c>
      <c r="O50" s="161">
        <v>0</v>
      </c>
      <c r="P50" s="161">
        <v>0</v>
      </c>
      <c r="Q50" s="161">
        <v>0</v>
      </c>
      <c r="R50" s="195">
        <v>0</v>
      </c>
      <c r="S50" s="161">
        <v>0</v>
      </c>
      <c r="T50" s="185">
        <v>0</v>
      </c>
      <c r="U50" s="161">
        <v>0</v>
      </c>
      <c r="V50" s="161">
        <v>0</v>
      </c>
      <c r="W50" s="185">
        <v>0</v>
      </c>
      <c r="X50" s="161">
        <v>0</v>
      </c>
      <c r="Y50" s="185">
        <v>0</v>
      </c>
      <c r="Z50" s="161">
        <v>0</v>
      </c>
      <c r="AA50" s="161">
        <v>0</v>
      </c>
      <c r="AB50" s="195">
        <v>0</v>
      </c>
      <c r="AC50" s="161">
        <v>0</v>
      </c>
      <c r="AD50" s="195">
        <v>0</v>
      </c>
      <c r="AE50" s="161">
        <v>0</v>
      </c>
      <c r="AF50" s="195">
        <v>0</v>
      </c>
      <c r="AG50" s="161">
        <v>0</v>
      </c>
      <c r="AH50" s="185">
        <v>0</v>
      </c>
      <c r="AI50" s="185">
        <v>0</v>
      </c>
      <c r="AJ50" s="185">
        <v>0</v>
      </c>
      <c r="AK50" s="184">
        <v>0</v>
      </c>
      <c r="AL50" s="185">
        <v>0</v>
      </c>
      <c r="AM50" s="185">
        <v>0</v>
      </c>
      <c r="AN50" s="185">
        <v>0</v>
      </c>
      <c r="AO50" s="185">
        <v>0</v>
      </c>
      <c r="AP50" s="185">
        <v>0</v>
      </c>
      <c r="AQ50" s="185">
        <v>0</v>
      </c>
      <c r="AR50" s="258"/>
      <c r="AS50" s="209"/>
      <c r="AT50" s="207"/>
      <c r="AU50" s="195"/>
      <c r="AV50" s="195"/>
      <c r="AW50" s="207"/>
      <c r="AX50" s="221">
        <v>0</v>
      </c>
      <c r="AY50" s="184">
        <v>0</v>
      </c>
      <c r="AZ50" s="222">
        <v>0</v>
      </c>
      <c r="BA50" s="223"/>
      <c r="BB50" s="146" t="str">
        <f ca="1" t="shared" ref="BB50:BB69" si="52">DATEDIF(E50,TODAY(),"y")&amp;"年"&amp;DATEDIF(E50,TODAY(),"ym")&amp;"月"</f>
        <v>2年6月</v>
      </c>
      <c r="BC50" s="146"/>
      <c r="BD50" s="224">
        <f t="shared" ref="BD50:BD69" si="53">(AQ50*$BH$9)</f>
        <v>0</v>
      </c>
      <c r="BE50" s="239">
        <f t="shared" ref="BE50:BE69" si="54">IF(BD50&lt;400000,400000,IF(BD50&gt;1200000,1200000,BD50))</f>
        <v>400000</v>
      </c>
      <c r="BF50" s="231">
        <f t="shared" si="31"/>
        <v>0</v>
      </c>
      <c r="BG50" s="231">
        <f t="shared" ref="BG50:BG69" si="55">((AQ50-AO50-AP50-AL50)*BH$8)-(J50+K50)*150000</f>
        <v>0</v>
      </c>
      <c r="BH50" s="231">
        <f t="shared" si="33"/>
        <v>0</v>
      </c>
      <c r="BI50" s="241" t="str">
        <f t="shared" ref="BI50:BI69" si="56">D50</f>
        <v>NUON PHARY</v>
      </c>
      <c r="BJ50" s="231">
        <f t="shared" ref="BJ50:BJ69" si="57">AY50</f>
        <v>0</v>
      </c>
      <c r="BK50" s="231">
        <f t="shared" ref="BK50:BK69" si="58">TRUNC(BJ50)</f>
        <v>0</v>
      </c>
      <c r="BL50" s="231">
        <f t="shared" ref="BL50:BL69" si="59">TRUNC(BK50/100)</f>
        <v>0</v>
      </c>
      <c r="BM50" s="231">
        <f t="shared" ref="BM50:BM69" si="60">TRUNC((BK50-(BL50*100))/50)</f>
        <v>0</v>
      </c>
      <c r="BN50" s="231">
        <f t="shared" ref="BN50:BN69" si="61">TRUNC((BK50-(BL50*100)-(BM50*50))/20)</f>
        <v>0</v>
      </c>
      <c r="BO50" s="231">
        <f t="shared" ref="BO50:BO69" si="62">TRUNC((BK50-(BL50*100)-(BM50*50)-(BN50*20))/10)</f>
        <v>0</v>
      </c>
      <c r="BP50" s="231">
        <f t="shared" ref="BP50:BP69" si="63">TRUNC((BK50-(BL50*100)-(BM50*50)-(BN50*20)-(BO50*10))/5)</f>
        <v>0</v>
      </c>
      <c r="BQ50" s="231">
        <f t="shared" ref="BQ50:BQ69" si="64">TRUNC((BK50-(BL50*100)-(BM50*50)-(BN50*20)-(BO50*10)-(BP50*5))/1)</f>
        <v>0</v>
      </c>
      <c r="BR50" s="246">
        <f t="shared" ref="BR50:BR69" si="65">AX50-AY50</f>
        <v>0</v>
      </c>
      <c r="BS50" s="247">
        <f t="shared" ref="BS50:BS69" si="66">ROUND(BR50*4000,-2)</f>
        <v>0</v>
      </c>
      <c r="BT50" s="231">
        <f t="shared" ref="BT50:BT69" si="67">TRUNC(BS50/20000)</f>
        <v>0</v>
      </c>
      <c r="BU50" s="231">
        <f t="shared" ref="BU50:BU69" si="68">TRUNC((BS50-(BT50*20000))/10000)</f>
        <v>0</v>
      </c>
      <c r="BV50" s="231">
        <f t="shared" ref="BV50:BV69" si="69">TRUNC((BS50-(BT50*20000)-(BU50*10000))/5000)</f>
        <v>0</v>
      </c>
      <c r="BW50" s="231">
        <f t="shared" ref="BW50:BW69" si="70">TRUNC((BS50-(BT50*20000)-(BU50*10000)-(BV50*5000))/2000)</f>
        <v>0</v>
      </c>
      <c r="BX50" s="231">
        <f t="shared" ref="BX50:BX69" si="71">TRUNC((BS50-(BT50*20000)-(BU50*10000)-(BV50*5000)-(BW50*2000))/1000)</f>
        <v>0</v>
      </c>
      <c r="BY50" s="231">
        <f t="shared" ref="BY50:BY69" si="72">TRUNC((BS50-(BT50*20000)-(BU50*10000)-(BV50*5000)-(BW50*2000)-(BX50*1000))/500)</f>
        <v>0</v>
      </c>
      <c r="BZ50" s="231">
        <f t="shared" ref="BZ50:BZ69" si="73">TRUNC((BS50-(BT50*20000)-(BU50*10000)-(BV50*5000)-(BW50*2000)-(BX50*1000)-(BY50*500))/100)</f>
        <v>0</v>
      </c>
    </row>
    <row r="51" s="243" customFormat="1" ht="39" customHeight="1" spans="1:78">
      <c r="A51" s="161">
        <v>11</v>
      </c>
      <c r="B51" s="94">
        <v>1022</v>
      </c>
      <c r="C51" s="94" t="s">
        <v>411</v>
      </c>
      <c r="D51" s="162" t="s">
        <v>412</v>
      </c>
      <c r="E51" s="163">
        <v>44406</v>
      </c>
      <c r="F51" s="164" t="s">
        <v>413</v>
      </c>
      <c r="G51" s="163">
        <v>35435</v>
      </c>
      <c r="H51" s="163" t="s">
        <v>332</v>
      </c>
      <c r="I51" s="183" t="s">
        <v>383</v>
      </c>
      <c r="J51" s="161">
        <v>0</v>
      </c>
      <c r="K51" s="161">
        <v>0</v>
      </c>
      <c r="L51" s="184">
        <v>200</v>
      </c>
      <c r="M51" s="185">
        <v>7.69230769230769</v>
      </c>
      <c r="N51" s="161">
        <v>0</v>
      </c>
      <c r="O51" s="161">
        <v>0</v>
      </c>
      <c r="P51" s="161">
        <v>0</v>
      </c>
      <c r="Q51" s="161">
        <v>0</v>
      </c>
      <c r="R51" s="195">
        <v>0</v>
      </c>
      <c r="S51" s="161">
        <v>0</v>
      </c>
      <c r="T51" s="185">
        <v>0</v>
      </c>
      <c r="U51" s="161">
        <v>0</v>
      </c>
      <c r="V51" s="161">
        <v>0</v>
      </c>
      <c r="W51" s="185">
        <v>0</v>
      </c>
      <c r="X51" s="161">
        <v>0</v>
      </c>
      <c r="Y51" s="185">
        <v>0</v>
      </c>
      <c r="Z51" s="161">
        <v>0</v>
      </c>
      <c r="AA51" s="161">
        <v>0</v>
      </c>
      <c r="AB51" s="195">
        <v>0</v>
      </c>
      <c r="AC51" s="161">
        <v>0</v>
      </c>
      <c r="AD51" s="195">
        <v>0</v>
      </c>
      <c r="AE51" s="161">
        <v>0</v>
      </c>
      <c r="AF51" s="195">
        <v>0</v>
      </c>
      <c r="AG51" s="161">
        <v>0</v>
      </c>
      <c r="AH51" s="185">
        <v>0</v>
      </c>
      <c r="AI51" s="185">
        <v>0</v>
      </c>
      <c r="AJ51" s="185">
        <v>0</v>
      </c>
      <c r="AK51" s="184">
        <v>0</v>
      </c>
      <c r="AL51" s="185">
        <v>0</v>
      </c>
      <c r="AM51" s="185">
        <v>0</v>
      </c>
      <c r="AN51" s="185">
        <v>0</v>
      </c>
      <c r="AO51" s="185">
        <v>0</v>
      </c>
      <c r="AP51" s="185">
        <v>0</v>
      </c>
      <c r="AQ51" s="185">
        <v>0</v>
      </c>
      <c r="AR51" s="258"/>
      <c r="AS51" s="209"/>
      <c r="AT51" s="207"/>
      <c r="AU51" s="195"/>
      <c r="AV51" s="195"/>
      <c r="AW51" s="207"/>
      <c r="AX51" s="221">
        <v>0</v>
      </c>
      <c r="AY51" s="184">
        <v>0</v>
      </c>
      <c r="AZ51" s="222">
        <v>0</v>
      </c>
      <c r="BA51" s="223"/>
      <c r="BB51" s="146" t="str">
        <f ca="1" t="shared" si="52"/>
        <v>2年4月</v>
      </c>
      <c r="BC51" s="146"/>
      <c r="BD51" s="224">
        <f t="shared" si="53"/>
        <v>0</v>
      </c>
      <c r="BE51" s="239">
        <f t="shared" si="54"/>
        <v>400000</v>
      </c>
      <c r="BF51" s="231">
        <f t="shared" si="31"/>
        <v>0</v>
      </c>
      <c r="BG51" s="231">
        <f t="shared" si="55"/>
        <v>0</v>
      </c>
      <c r="BH51" s="231">
        <f t="shared" si="33"/>
        <v>0</v>
      </c>
      <c r="BI51" s="241" t="str">
        <f t="shared" si="56"/>
        <v>KUL DARO</v>
      </c>
      <c r="BJ51" s="231">
        <f t="shared" si="57"/>
        <v>0</v>
      </c>
      <c r="BK51" s="231">
        <f t="shared" si="58"/>
        <v>0</v>
      </c>
      <c r="BL51" s="231">
        <f t="shared" si="59"/>
        <v>0</v>
      </c>
      <c r="BM51" s="231">
        <f t="shared" si="60"/>
        <v>0</v>
      </c>
      <c r="BN51" s="231">
        <f t="shared" si="61"/>
        <v>0</v>
      </c>
      <c r="BO51" s="231">
        <f t="shared" si="62"/>
        <v>0</v>
      </c>
      <c r="BP51" s="231">
        <f t="shared" si="63"/>
        <v>0</v>
      </c>
      <c r="BQ51" s="231">
        <f t="shared" si="64"/>
        <v>0</v>
      </c>
      <c r="BR51" s="246">
        <f t="shared" si="65"/>
        <v>0</v>
      </c>
      <c r="BS51" s="247">
        <f t="shared" si="66"/>
        <v>0</v>
      </c>
      <c r="BT51" s="231">
        <f t="shared" si="67"/>
        <v>0</v>
      </c>
      <c r="BU51" s="231">
        <f t="shared" si="68"/>
        <v>0</v>
      </c>
      <c r="BV51" s="231">
        <f t="shared" si="69"/>
        <v>0</v>
      </c>
      <c r="BW51" s="231">
        <f t="shared" si="70"/>
        <v>0</v>
      </c>
      <c r="BX51" s="231">
        <f t="shared" si="71"/>
        <v>0</v>
      </c>
      <c r="BY51" s="231">
        <f t="shared" si="72"/>
        <v>0</v>
      </c>
      <c r="BZ51" s="231">
        <f t="shared" si="73"/>
        <v>0</v>
      </c>
    </row>
    <row r="52" s="141" customFormat="1" ht="39" customHeight="1" spans="1:78">
      <c r="A52" s="161">
        <v>12</v>
      </c>
      <c r="B52" s="94">
        <v>695</v>
      </c>
      <c r="C52" s="94" t="s">
        <v>414</v>
      </c>
      <c r="D52" s="162" t="s">
        <v>415</v>
      </c>
      <c r="E52" s="163">
        <v>44200</v>
      </c>
      <c r="F52" s="164" t="s">
        <v>416</v>
      </c>
      <c r="G52" s="163">
        <v>32304</v>
      </c>
      <c r="H52" s="163" t="s">
        <v>332</v>
      </c>
      <c r="I52" s="183" t="s">
        <v>383</v>
      </c>
      <c r="J52" s="161">
        <v>0</v>
      </c>
      <c r="K52" s="161">
        <v>0</v>
      </c>
      <c r="L52" s="184">
        <v>200</v>
      </c>
      <c r="M52" s="185">
        <v>7.69230769230769</v>
      </c>
      <c r="N52" s="161">
        <v>0</v>
      </c>
      <c r="O52" s="161">
        <v>0</v>
      </c>
      <c r="P52" s="161">
        <v>0</v>
      </c>
      <c r="Q52" s="161">
        <v>0</v>
      </c>
      <c r="R52" s="195">
        <v>0</v>
      </c>
      <c r="S52" s="161">
        <v>0</v>
      </c>
      <c r="T52" s="185">
        <v>0</v>
      </c>
      <c r="U52" s="161">
        <v>0</v>
      </c>
      <c r="V52" s="161">
        <v>0</v>
      </c>
      <c r="W52" s="185">
        <v>0</v>
      </c>
      <c r="X52" s="161">
        <v>0</v>
      </c>
      <c r="Y52" s="185">
        <v>0</v>
      </c>
      <c r="Z52" s="161">
        <v>0</v>
      </c>
      <c r="AA52" s="161">
        <v>0</v>
      </c>
      <c r="AB52" s="195">
        <v>0</v>
      </c>
      <c r="AC52" s="161">
        <v>0</v>
      </c>
      <c r="AD52" s="195">
        <v>0</v>
      </c>
      <c r="AE52" s="161">
        <v>0</v>
      </c>
      <c r="AF52" s="195">
        <v>0</v>
      </c>
      <c r="AG52" s="161">
        <v>0</v>
      </c>
      <c r="AH52" s="185">
        <v>0</v>
      </c>
      <c r="AI52" s="185">
        <v>0</v>
      </c>
      <c r="AJ52" s="185">
        <v>0</v>
      </c>
      <c r="AK52" s="184">
        <v>0</v>
      </c>
      <c r="AL52" s="185">
        <v>0</v>
      </c>
      <c r="AM52" s="185">
        <v>0</v>
      </c>
      <c r="AN52" s="185">
        <v>0</v>
      </c>
      <c r="AO52" s="185">
        <v>0</v>
      </c>
      <c r="AP52" s="185">
        <v>0</v>
      </c>
      <c r="AQ52" s="185">
        <v>0</v>
      </c>
      <c r="AR52" s="258"/>
      <c r="AS52" s="209"/>
      <c r="AT52" s="207"/>
      <c r="AU52" s="195"/>
      <c r="AV52" s="195"/>
      <c r="AW52" s="207"/>
      <c r="AX52" s="221">
        <v>0</v>
      </c>
      <c r="AY52" s="184">
        <v>0</v>
      </c>
      <c r="AZ52" s="222">
        <v>0</v>
      </c>
      <c r="BA52" s="223"/>
      <c r="BB52" s="146" t="str">
        <f ca="1" t="shared" si="52"/>
        <v>2年10月</v>
      </c>
      <c r="BC52" s="146"/>
      <c r="BD52" s="224">
        <f t="shared" si="53"/>
        <v>0</v>
      </c>
      <c r="BE52" s="239">
        <f t="shared" si="54"/>
        <v>400000</v>
      </c>
      <c r="BF52" s="231">
        <f t="shared" si="31"/>
        <v>0</v>
      </c>
      <c r="BG52" s="231">
        <f t="shared" si="55"/>
        <v>0</v>
      </c>
      <c r="BH52" s="231">
        <f t="shared" si="33"/>
        <v>0</v>
      </c>
      <c r="BI52" s="241" t="str">
        <f t="shared" si="56"/>
        <v>SREYHORM BOPHA</v>
      </c>
      <c r="BJ52" s="231">
        <f t="shared" si="57"/>
        <v>0</v>
      </c>
      <c r="BK52" s="231">
        <f t="shared" si="58"/>
        <v>0</v>
      </c>
      <c r="BL52" s="231">
        <f t="shared" si="59"/>
        <v>0</v>
      </c>
      <c r="BM52" s="231">
        <f t="shared" si="60"/>
        <v>0</v>
      </c>
      <c r="BN52" s="231">
        <f t="shared" si="61"/>
        <v>0</v>
      </c>
      <c r="BO52" s="231">
        <f t="shared" si="62"/>
        <v>0</v>
      </c>
      <c r="BP52" s="231">
        <f t="shared" si="63"/>
        <v>0</v>
      </c>
      <c r="BQ52" s="231">
        <f t="shared" si="64"/>
        <v>0</v>
      </c>
      <c r="BR52" s="246">
        <f t="shared" si="65"/>
        <v>0</v>
      </c>
      <c r="BS52" s="247">
        <f t="shared" si="66"/>
        <v>0</v>
      </c>
      <c r="BT52" s="231">
        <f t="shared" si="67"/>
        <v>0</v>
      </c>
      <c r="BU52" s="231">
        <f t="shared" si="68"/>
        <v>0</v>
      </c>
      <c r="BV52" s="231">
        <f t="shared" si="69"/>
        <v>0</v>
      </c>
      <c r="BW52" s="231">
        <f t="shared" si="70"/>
        <v>0</v>
      </c>
      <c r="BX52" s="231">
        <f t="shared" si="71"/>
        <v>0</v>
      </c>
      <c r="BY52" s="231">
        <f t="shared" si="72"/>
        <v>0</v>
      </c>
      <c r="BZ52" s="231">
        <f t="shared" si="73"/>
        <v>0</v>
      </c>
    </row>
    <row r="53" s="141" customFormat="1" ht="39" customHeight="1" spans="1:78">
      <c r="A53" s="161">
        <v>13</v>
      </c>
      <c r="B53" s="94">
        <v>707</v>
      </c>
      <c r="C53" s="94" t="s">
        <v>417</v>
      </c>
      <c r="D53" s="162" t="s">
        <v>418</v>
      </c>
      <c r="E53" s="163">
        <v>44214</v>
      </c>
      <c r="F53" s="164" t="s">
        <v>419</v>
      </c>
      <c r="G53" s="163">
        <v>36928</v>
      </c>
      <c r="H53" s="163" t="s">
        <v>335</v>
      </c>
      <c r="I53" s="183" t="s">
        <v>383</v>
      </c>
      <c r="J53" s="161">
        <v>0</v>
      </c>
      <c r="K53" s="161">
        <v>0</v>
      </c>
      <c r="L53" s="184">
        <v>200</v>
      </c>
      <c r="M53" s="185">
        <v>7.69230769230769</v>
      </c>
      <c r="N53" s="161">
        <v>0</v>
      </c>
      <c r="O53" s="161">
        <v>0</v>
      </c>
      <c r="P53" s="161">
        <v>0</v>
      </c>
      <c r="Q53" s="161">
        <v>0</v>
      </c>
      <c r="R53" s="195">
        <v>0</v>
      </c>
      <c r="S53" s="161">
        <v>0</v>
      </c>
      <c r="T53" s="185">
        <v>0</v>
      </c>
      <c r="U53" s="161">
        <v>0</v>
      </c>
      <c r="V53" s="161">
        <v>0</v>
      </c>
      <c r="W53" s="185">
        <v>0</v>
      </c>
      <c r="X53" s="161">
        <v>0</v>
      </c>
      <c r="Y53" s="185">
        <v>0</v>
      </c>
      <c r="Z53" s="161">
        <v>0</v>
      </c>
      <c r="AA53" s="161">
        <v>0</v>
      </c>
      <c r="AB53" s="195">
        <v>0</v>
      </c>
      <c r="AC53" s="161">
        <v>0</v>
      </c>
      <c r="AD53" s="195">
        <v>0</v>
      </c>
      <c r="AE53" s="161">
        <v>0</v>
      </c>
      <c r="AF53" s="195">
        <v>0</v>
      </c>
      <c r="AG53" s="161">
        <v>0</v>
      </c>
      <c r="AH53" s="185">
        <v>0</v>
      </c>
      <c r="AI53" s="185">
        <v>0</v>
      </c>
      <c r="AJ53" s="185">
        <v>0</v>
      </c>
      <c r="AK53" s="184">
        <v>0</v>
      </c>
      <c r="AL53" s="185">
        <v>0</v>
      </c>
      <c r="AM53" s="185">
        <v>0</v>
      </c>
      <c r="AN53" s="185">
        <v>0</v>
      </c>
      <c r="AO53" s="185">
        <v>0</v>
      </c>
      <c r="AP53" s="185">
        <v>0</v>
      </c>
      <c r="AQ53" s="185">
        <v>0</v>
      </c>
      <c r="AR53" s="258"/>
      <c r="AS53" s="209"/>
      <c r="AT53" s="207"/>
      <c r="AU53" s="195"/>
      <c r="AV53" s="195"/>
      <c r="AW53" s="207"/>
      <c r="AX53" s="221">
        <v>0</v>
      </c>
      <c r="AY53" s="184">
        <v>0</v>
      </c>
      <c r="AZ53" s="222">
        <v>0</v>
      </c>
      <c r="BA53" s="223"/>
      <c r="BB53" s="146" t="str">
        <f ca="1" t="shared" si="52"/>
        <v>2年10月</v>
      </c>
      <c r="BC53" s="146"/>
      <c r="BD53" s="224">
        <f t="shared" si="53"/>
        <v>0</v>
      </c>
      <c r="BE53" s="239">
        <f t="shared" si="54"/>
        <v>400000</v>
      </c>
      <c r="BF53" s="231">
        <f t="shared" si="31"/>
        <v>0</v>
      </c>
      <c r="BG53" s="231">
        <f t="shared" si="55"/>
        <v>0</v>
      </c>
      <c r="BH53" s="231">
        <f t="shared" si="33"/>
        <v>0</v>
      </c>
      <c r="BI53" s="241" t="str">
        <f t="shared" si="56"/>
        <v>CHAN SEAKLENG</v>
      </c>
      <c r="BJ53" s="231">
        <f t="shared" si="57"/>
        <v>0</v>
      </c>
      <c r="BK53" s="231">
        <f t="shared" si="58"/>
        <v>0</v>
      </c>
      <c r="BL53" s="231">
        <f t="shared" si="59"/>
        <v>0</v>
      </c>
      <c r="BM53" s="231">
        <f t="shared" si="60"/>
        <v>0</v>
      </c>
      <c r="BN53" s="231">
        <f t="shared" si="61"/>
        <v>0</v>
      </c>
      <c r="BO53" s="231">
        <f t="shared" si="62"/>
        <v>0</v>
      </c>
      <c r="BP53" s="231">
        <f t="shared" si="63"/>
        <v>0</v>
      </c>
      <c r="BQ53" s="231">
        <f t="shared" si="64"/>
        <v>0</v>
      </c>
      <c r="BR53" s="246">
        <f t="shared" si="65"/>
        <v>0</v>
      </c>
      <c r="BS53" s="247">
        <f t="shared" si="66"/>
        <v>0</v>
      </c>
      <c r="BT53" s="231">
        <f t="shared" si="67"/>
        <v>0</v>
      </c>
      <c r="BU53" s="231">
        <f t="shared" si="68"/>
        <v>0</v>
      </c>
      <c r="BV53" s="231">
        <f t="shared" si="69"/>
        <v>0</v>
      </c>
      <c r="BW53" s="231">
        <f t="shared" si="70"/>
        <v>0</v>
      </c>
      <c r="BX53" s="231">
        <f t="shared" si="71"/>
        <v>0</v>
      </c>
      <c r="BY53" s="231">
        <f t="shared" si="72"/>
        <v>0</v>
      </c>
      <c r="BZ53" s="231">
        <f t="shared" si="73"/>
        <v>0</v>
      </c>
    </row>
    <row r="54" s="141" customFormat="1" ht="39" customHeight="1" spans="1:78">
      <c r="A54" s="161">
        <v>14</v>
      </c>
      <c r="B54" s="94">
        <v>708</v>
      </c>
      <c r="C54" s="94" t="s">
        <v>420</v>
      </c>
      <c r="D54" s="162" t="s">
        <v>421</v>
      </c>
      <c r="E54" s="163">
        <v>44214</v>
      </c>
      <c r="F54" s="164" t="s">
        <v>422</v>
      </c>
      <c r="G54" s="163" t="s">
        <v>423</v>
      </c>
      <c r="H54" s="163" t="s">
        <v>332</v>
      </c>
      <c r="I54" s="183" t="s">
        <v>383</v>
      </c>
      <c r="J54" s="161">
        <v>0</v>
      </c>
      <c r="K54" s="161">
        <v>0</v>
      </c>
      <c r="L54" s="184">
        <v>200</v>
      </c>
      <c r="M54" s="185">
        <v>7.69230769230769</v>
      </c>
      <c r="N54" s="161">
        <v>0</v>
      </c>
      <c r="O54" s="161">
        <v>0</v>
      </c>
      <c r="P54" s="161">
        <v>0</v>
      </c>
      <c r="Q54" s="161">
        <v>0</v>
      </c>
      <c r="R54" s="195">
        <v>0</v>
      </c>
      <c r="S54" s="161">
        <v>0</v>
      </c>
      <c r="T54" s="185">
        <v>0</v>
      </c>
      <c r="U54" s="161">
        <v>0</v>
      </c>
      <c r="V54" s="161">
        <v>0</v>
      </c>
      <c r="W54" s="185">
        <v>0</v>
      </c>
      <c r="X54" s="161">
        <v>0</v>
      </c>
      <c r="Y54" s="185">
        <v>0</v>
      </c>
      <c r="Z54" s="161">
        <v>0</v>
      </c>
      <c r="AA54" s="161">
        <v>0</v>
      </c>
      <c r="AB54" s="195">
        <v>0</v>
      </c>
      <c r="AC54" s="161">
        <v>0</v>
      </c>
      <c r="AD54" s="195">
        <v>0</v>
      </c>
      <c r="AE54" s="161">
        <v>0</v>
      </c>
      <c r="AF54" s="195">
        <v>0</v>
      </c>
      <c r="AG54" s="161">
        <v>0</v>
      </c>
      <c r="AH54" s="185">
        <v>0</v>
      </c>
      <c r="AI54" s="185">
        <v>0</v>
      </c>
      <c r="AJ54" s="185">
        <v>0</v>
      </c>
      <c r="AK54" s="184">
        <v>0</v>
      </c>
      <c r="AL54" s="185">
        <v>0</v>
      </c>
      <c r="AM54" s="185">
        <v>0</v>
      </c>
      <c r="AN54" s="185">
        <v>0</v>
      </c>
      <c r="AO54" s="185">
        <v>0</v>
      </c>
      <c r="AP54" s="185">
        <v>0</v>
      </c>
      <c r="AQ54" s="185">
        <v>0</v>
      </c>
      <c r="AR54" s="258"/>
      <c r="AS54" s="209"/>
      <c r="AT54" s="207"/>
      <c r="AU54" s="195"/>
      <c r="AV54" s="195"/>
      <c r="AW54" s="207"/>
      <c r="AX54" s="221">
        <v>0</v>
      </c>
      <c r="AY54" s="184">
        <v>0</v>
      </c>
      <c r="AZ54" s="222">
        <v>0</v>
      </c>
      <c r="BA54" s="223"/>
      <c r="BB54" s="146" t="str">
        <f ca="1" t="shared" si="52"/>
        <v>2年10月</v>
      </c>
      <c r="BC54" s="146"/>
      <c r="BD54" s="224">
        <f t="shared" si="53"/>
        <v>0</v>
      </c>
      <c r="BE54" s="239">
        <f t="shared" si="54"/>
        <v>400000</v>
      </c>
      <c r="BF54" s="231">
        <f t="shared" si="31"/>
        <v>0</v>
      </c>
      <c r="BG54" s="231">
        <f t="shared" si="55"/>
        <v>0</v>
      </c>
      <c r="BH54" s="231">
        <f t="shared" si="33"/>
        <v>0</v>
      </c>
      <c r="BI54" s="241" t="str">
        <f t="shared" si="56"/>
        <v>MOM SARUN</v>
      </c>
      <c r="BJ54" s="231">
        <f t="shared" si="57"/>
        <v>0</v>
      </c>
      <c r="BK54" s="231">
        <f t="shared" si="58"/>
        <v>0</v>
      </c>
      <c r="BL54" s="231">
        <f t="shared" si="59"/>
        <v>0</v>
      </c>
      <c r="BM54" s="231">
        <f t="shared" si="60"/>
        <v>0</v>
      </c>
      <c r="BN54" s="231">
        <f t="shared" si="61"/>
        <v>0</v>
      </c>
      <c r="BO54" s="231">
        <f t="shared" si="62"/>
        <v>0</v>
      </c>
      <c r="BP54" s="231">
        <f t="shared" si="63"/>
        <v>0</v>
      </c>
      <c r="BQ54" s="231">
        <f t="shared" si="64"/>
        <v>0</v>
      </c>
      <c r="BR54" s="246">
        <f t="shared" si="65"/>
        <v>0</v>
      </c>
      <c r="BS54" s="247">
        <f t="shared" si="66"/>
        <v>0</v>
      </c>
      <c r="BT54" s="231">
        <f t="shared" si="67"/>
        <v>0</v>
      </c>
      <c r="BU54" s="231">
        <f t="shared" si="68"/>
        <v>0</v>
      </c>
      <c r="BV54" s="231">
        <f t="shared" si="69"/>
        <v>0</v>
      </c>
      <c r="BW54" s="231">
        <f t="shared" si="70"/>
        <v>0</v>
      </c>
      <c r="BX54" s="231">
        <f t="shared" si="71"/>
        <v>0</v>
      </c>
      <c r="BY54" s="231">
        <f t="shared" si="72"/>
        <v>0</v>
      </c>
      <c r="BZ54" s="231">
        <f t="shared" si="73"/>
        <v>0</v>
      </c>
    </row>
    <row r="55" s="141" customFormat="1" ht="39" customHeight="1" spans="1:78">
      <c r="A55" s="161">
        <v>15</v>
      </c>
      <c r="B55" s="94">
        <v>287</v>
      </c>
      <c r="C55" s="94" t="s">
        <v>424</v>
      </c>
      <c r="D55" s="162" t="s">
        <v>425</v>
      </c>
      <c r="E55" s="163">
        <v>44109</v>
      </c>
      <c r="F55" s="164" t="s">
        <v>426</v>
      </c>
      <c r="G55" s="163">
        <v>30026</v>
      </c>
      <c r="H55" s="163" t="s">
        <v>332</v>
      </c>
      <c r="I55" s="183" t="s">
        <v>383</v>
      </c>
      <c r="J55" s="161">
        <v>0</v>
      </c>
      <c r="K55" s="161">
        <v>1</v>
      </c>
      <c r="L55" s="184">
        <v>200</v>
      </c>
      <c r="M55" s="185">
        <v>7.69230769230769</v>
      </c>
      <c r="N55" s="161">
        <v>0</v>
      </c>
      <c r="O55" s="161">
        <v>0</v>
      </c>
      <c r="P55" s="161">
        <v>0</v>
      </c>
      <c r="Q55" s="161">
        <v>0</v>
      </c>
      <c r="R55" s="195">
        <v>0</v>
      </c>
      <c r="S55" s="161">
        <v>0</v>
      </c>
      <c r="T55" s="185">
        <v>0</v>
      </c>
      <c r="U55" s="161">
        <v>0</v>
      </c>
      <c r="V55" s="161">
        <v>0</v>
      </c>
      <c r="W55" s="185">
        <v>0</v>
      </c>
      <c r="X55" s="161">
        <v>0</v>
      </c>
      <c r="Y55" s="185">
        <v>0</v>
      </c>
      <c r="Z55" s="161">
        <v>0</v>
      </c>
      <c r="AA55" s="161">
        <v>0</v>
      </c>
      <c r="AB55" s="195">
        <v>0</v>
      </c>
      <c r="AC55" s="161">
        <v>0</v>
      </c>
      <c r="AD55" s="195">
        <v>0</v>
      </c>
      <c r="AE55" s="161">
        <v>0</v>
      </c>
      <c r="AF55" s="195">
        <v>0</v>
      </c>
      <c r="AG55" s="161">
        <v>0</v>
      </c>
      <c r="AH55" s="185">
        <v>0</v>
      </c>
      <c r="AI55" s="185">
        <v>0</v>
      </c>
      <c r="AJ55" s="185">
        <v>0</v>
      </c>
      <c r="AK55" s="184">
        <v>0</v>
      </c>
      <c r="AL55" s="185">
        <v>0</v>
      </c>
      <c r="AM55" s="185">
        <v>0</v>
      </c>
      <c r="AN55" s="185">
        <v>0</v>
      </c>
      <c r="AO55" s="185">
        <v>0</v>
      </c>
      <c r="AP55" s="185">
        <v>0</v>
      </c>
      <c r="AQ55" s="185">
        <v>0</v>
      </c>
      <c r="AR55" s="258"/>
      <c r="AS55" s="209"/>
      <c r="AT55" s="207"/>
      <c r="AU55" s="195"/>
      <c r="AV55" s="195"/>
      <c r="AW55" s="207"/>
      <c r="AX55" s="221">
        <v>0</v>
      </c>
      <c r="AY55" s="184">
        <v>0</v>
      </c>
      <c r="AZ55" s="222">
        <v>0</v>
      </c>
      <c r="BA55" s="223"/>
      <c r="BB55" s="146" t="str">
        <f ca="1" t="shared" si="52"/>
        <v>3年1月</v>
      </c>
      <c r="BC55" s="146"/>
      <c r="BD55" s="224">
        <f t="shared" si="53"/>
        <v>0</v>
      </c>
      <c r="BE55" s="239">
        <f t="shared" si="54"/>
        <v>400000</v>
      </c>
      <c r="BF55" s="231">
        <f t="shared" si="31"/>
        <v>0</v>
      </c>
      <c r="BG55" s="231">
        <f t="shared" si="55"/>
        <v>-150000</v>
      </c>
      <c r="BH55" s="231">
        <f t="shared" si="33"/>
        <v>0</v>
      </c>
      <c r="BI55" s="241" t="str">
        <f t="shared" si="56"/>
        <v>ERL SOEM</v>
      </c>
      <c r="BJ55" s="231">
        <f t="shared" si="57"/>
        <v>0</v>
      </c>
      <c r="BK55" s="231">
        <f t="shared" si="58"/>
        <v>0</v>
      </c>
      <c r="BL55" s="231">
        <f t="shared" si="59"/>
        <v>0</v>
      </c>
      <c r="BM55" s="231">
        <f t="shared" si="60"/>
        <v>0</v>
      </c>
      <c r="BN55" s="231">
        <f t="shared" si="61"/>
        <v>0</v>
      </c>
      <c r="BO55" s="231">
        <f t="shared" si="62"/>
        <v>0</v>
      </c>
      <c r="BP55" s="231">
        <f t="shared" si="63"/>
        <v>0</v>
      </c>
      <c r="BQ55" s="231">
        <f t="shared" si="64"/>
        <v>0</v>
      </c>
      <c r="BR55" s="246">
        <f t="shared" si="65"/>
        <v>0</v>
      </c>
      <c r="BS55" s="247">
        <f t="shared" si="66"/>
        <v>0</v>
      </c>
      <c r="BT55" s="231">
        <f t="shared" si="67"/>
        <v>0</v>
      </c>
      <c r="BU55" s="231">
        <f t="shared" si="68"/>
        <v>0</v>
      </c>
      <c r="BV55" s="231">
        <f t="shared" si="69"/>
        <v>0</v>
      </c>
      <c r="BW55" s="231">
        <f t="shared" si="70"/>
        <v>0</v>
      </c>
      <c r="BX55" s="231">
        <f t="shared" si="71"/>
        <v>0</v>
      </c>
      <c r="BY55" s="231">
        <f t="shared" si="72"/>
        <v>0</v>
      </c>
      <c r="BZ55" s="231">
        <f t="shared" si="73"/>
        <v>0</v>
      </c>
    </row>
    <row r="56" s="145" customFormat="1" ht="39" customHeight="1" spans="1:78">
      <c r="A56" s="161">
        <v>16</v>
      </c>
      <c r="B56" s="94">
        <v>1768</v>
      </c>
      <c r="C56" s="94" t="s">
        <v>427</v>
      </c>
      <c r="D56" s="162" t="s">
        <v>428</v>
      </c>
      <c r="E56" s="163">
        <v>44594</v>
      </c>
      <c r="F56" s="164">
        <v>90644460</v>
      </c>
      <c r="G56" s="163">
        <v>27926</v>
      </c>
      <c r="H56" s="163" t="s">
        <v>335</v>
      </c>
      <c r="I56" s="183" t="s">
        <v>383</v>
      </c>
      <c r="J56" s="161">
        <v>0</v>
      </c>
      <c r="K56" s="161">
        <v>0</v>
      </c>
      <c r="L56" s="184">
        <v>200</v>
      </c>
      <c r="M56" s="185">
        <v>7.69230769230769</v>
      </c>
      <c r="N56" s="161">
        <v>0</v>
      </c>
      <c r="O56" s="161">
        <v>0</v>
      </c>
      <c r="P56" s="161">
        <v>0</v>
      </c>
      <c r="Q56" s="161">
        <v>0</v>
      </c>
      <c r="R56" s="195">
        <v>0</v>
      </c>
      <c r="S56" s="161">
        <v>0</v>
      </c>
      <c r="T56" s="185">
        <v>0</v>
      </c>
      <c r="U56" s="161">
        <v>0</v>
      </c>
      <c r="V56" s="161">
        <v>0</v>
      </c>
      <c r="W56" s="185">
        <v>0</v>
      </c>
      <c r="X56" s="161">
        <v>0</v>
      </c>
      <c r="Y56" s="185">
        <v>0</v>
      </c>
      <c r="Z56" s="161">
        <v>0</v>
      </c>
      <c r="AA56" s="161">
        <v>0</v>
      </c>
      <c r="AB56" s="195">
        <v>0</v>
      </c>
      <c r="AC56" s="161">
        <v>0</v>
      </c>
      <c r="AD56" s="195">
        <v>0</v>
      </c>
      <c r="AE56" s="161">
        <v>0</v>
      </c>
      <c r="AF56" s="195">
        <v>0</v>
      </c>
      <c r="AG56" s="161">
        <v>0</v>
      </c>
      <c r="AH56" s="185">
        <v>0</v>
      </c>
      <c r="AI56" s="185">
        <v>0</v>
      </c>
      <c r="AJ56" s="185">
        <v>0</v>
      </c>
      <c r="AK56" s="184">
        <v>0</v>
      </c>
      <c r="AL56" s="185">
        <v>0</v>
      </c>
      <c r="AM56" s="185">
        <v>0</v>
      </c>
      <c r="AN56" s="185">
        <v>0</v>
      </c>
      <c r="AO56" s="185">
        <v>0</v>
      </c>
      <c r="AP56" s="185">
        <v>0</v>
      </c>
      <c r="AQ56" s="185">
        <v>0</v>
      </c>
      <c r="AR56" s="207"/>
      <c r="AS56" s="209"/>
      <c r="AT56" s="207"/>
      <c r="AU56" s="195"/>
      <c r="AV56" s="195"/>
      <c r="AW56" s="207"/>
      <c r="AX56" s="221">
        <v>0</v>
      </c>
      <c r="AY56" s="184">
        <v>0</v>
      </c>
      <c r="AZ56" s="222">
        <v>0</v>
      </c>
      <c r="BA56" s="223"/>
      <c r="BB56" s="146" t="str">
        <f ca="1" t="shared" si="52"/>
        <v>1年9月</v>
      </c>
      <c r="BC56" s="146"/>
      <c r="BD56" s="224">
        <f t="shared" si="53"/>
        <v>0</v>
      </c>
      <c r="BE56" s="239">
        <f t="shared" si="54"/>
        <v>400000</v>
      </c>
      <c r="BF56" s="231">
        <f t="shared" si="31"/>
        <v>0</v>
      </c>
      <c r="BG56" s="231">
        <f t="shared" si="55"/>
        <v>0</v>
      </c>
      <c r="BH56" s="231">
        <f t="shared" si="33"/>
        <v>0</v>
      </c>
      <c r="BI56" s="241" t="str">
        <f t="shared" si="56"/>
        <v>RATH SOKHEA</v>
      </c>
      <c r="BJ56" s="231">
        <f t="shared" si="57"/>
        <v>0</v>
      </c>
      <c r="BK56" s="231">
        <f t="shared" si="58"/>
        <v>0</v>
      </c>
      <c r="BL56" s="231">
        <f t="shared" si="59"/>
        <v>0</v>
      </c>
      <c r="BM56" s="231">
        <f t="shared" si="60"/>
        <v>0</v>
      </c>
      <c r="BN56" s="231">
        <f t="shared" si="61"/>
        <v>0</v>
      </c>
      <c r="BO56" s="231">
        <f t="shared" si="62"/>
        <v>0</v>
      </c>
      <c r="BP56" s="231">
        <f t="shared" si="63"/>
        <v>0</v>
      </c>
      <c r="BQ56" s="231">
        <f t="shared" si="64"/>
        <v>0</v>
      </c>
      <c r="BR56" s="246">
        <f t="shared" si="65"/>
        <v>0</v>
      </c>
      <c r="BS56" s="247">
        <f t="shared" si="66"/>
        <v>0</v>
      </c>
      <c r="BT56" s="231">
        <f t="shared" si="67"/>
        <v>0</v>
      </c>
      <c r="BU56" s="231">
        <f t="shared" si="68"/>
        <v>0</v>
      </c>
      <c r="BV56" s="231">
        <f t="shared" si="69"/>
        <v>0</v>
      </c>
      <c r="BW56" s="231">
        <f t="shared" si="70"/>
        <v>0</v>
      </c>
      <c r="BX56" s="231">
        <f t="shared" si="71"/>
        <v>0</v>
      </c>
      <c r="BY56" s="231">
        <f t="shared" si="72"/>
        <v>0</v>
      </c>
      <c r="BZ56" s="231">
        <f t="shared" si="73"/>
        <v>0</v>
      </c>
    </row>
    <row r="57" s="145" customFormat="1" ht="39" customHeight="1" spans="1:78">
      <c r="A57" s="161">
        <v>17</v>
      </c>
      <c r="B57" s="94">
        <v>1700</v>
      </c>
      <c r="C57" s="94" t="s">
        <v>429</v>
      </c>
      <c r="D57" s="162" t="s">
        <v>430</v>
      </c>
      <c r="E57" s="163">
        <v>44586</v>
      </c>
      <c r="F57" s="164">
        <v>90921681</v>
      </c>
      <c r="G57" s="163">
        <v>37172</v>
      </c>
      <c r="H57" s="163" t="s">
        <v>332</v>
      </c>
      <c r="I57" s="183" t="s">
        <v>383</v>
      </c>
      <c r="J57" s="161">
        <v>0</v>
      </c>
      <c r="K57" s="161">
        <v>0</v>
      </c>
      <c r="L57" s="184">
        <v>200</v>
      </c>
      <c r="M57" s="185">
        <v>7.69230769230769</v>
      </c>
      <c r="N57" s="161">
        <v>0</v>
      </c>
      <c r="O57" s="161">
        <v>0</v>
      </c>
      <c r="P57" s="161">
        <v>0</v>
      </c>
      <c r="Q57" s="161">
        <v>0</v>
      </c>
      <c r="R57" s="195">
        <v>0</v>
      </c>
      <c r="S57" s="161">
        <v>0</v>
      </c>
      <c r="T57" s="185">
        <v>0</v>
      </c>
      <c r="U57" s="161">
        <v>0</v>
      </c>
      <c r="V57" s="161">
        <v>0</v>
      </c>
      <c r="W57" s="185">
        <v>0</v>
      </c>
      <c r="X57" s="161">
        <v>0</v>
      </c>
      <c r="Y57" s="185">
        <v>0</v>
      </c>
      <c r="Z57" s="161">
        <v>0</v>
      </c>
      <c r="AA57" s="161">
        <v>0</v>
      </c>
      <c r="AB57" s="195">
        <v>0</v>
      </c>
      <c r="AC57" s="161">
        <v>0</v>
      </c>
      <c r="AD57" s="195">
        <v>0</v>
      </c>
      <c r="AE57" s="161">
        <v>0</v>
      </c>
      <c r="AF57" s="195">
        <v>0</v>
      </c>
      <c r="AG57" s="161">
        <v>0</v>
      </c>
      <c r="AH57" s="185">
        <v>0</v>
      </c>
      <c r="AI57" s="185">
        <v>0</v>
      </c>
      <c r="AJ57" s="185">
        <v>0</v>
      </c>
      <c r="AK57" s="184">
        <v>0</v>
      </c>
      <c r="AL57" s="185">
        <v>0</v>
      </c>
      <c r="AM57" s="185">
        <v>0</v>
      </c>
      <c r="AN57" s="185">
        <v>0</v>
      </c>
      <c r="AO57" s="185">
        <v>0</v>
      </c>
      <c r="AP57" s="185">
        <v>0</v>
      </c>
      <c r="AQ57" s="185">
        <v>0</v>
      </c>
      <c r="AR57" s="207"/>
      <c r="AS57" s="209"/>
      <c r="AT57" s="207"/>
      <c r="AU57" s="195"/>
      <c r="AV57" s="195"/>
      <c r="AW57" s="207"/>
      <c r="AX57" s="221">
        <v>0</v>
      </c>
      <c r="AY57" s="184">
        <v>0</v>
      </c>
      <c r="AZ57" s="222">
        <v>0</v>
      </c>
      <c r="BA57" s="223"/>
      <c r="BB57" s="146" t="str">
        <f ca="1" t="shared" si="52"/>
        <v>1年10月</v>
      </c>
      <c r="BC57" s="146"/>
      <c r="BD57" s="224">
        <f t="shared" si="53"/>
        <v>0</v>
      </c>
      <c r="BE57" s="239">
        <f t="shared" si="54"/>
        <v>400000</v>
      </c>
      <c r="BF57" s="231">
        <f t="shared" si="31"/>
        <v>0</v>
      </c>
      <c r="BG57" s="231">
        <f t="shared" si="55"/>
        <v>0</v>
      </c>
      <c r="BH57" s="231">
        <f t="shared" si="33"/>
        <v>0</v>
      </c>
      <c r="BI57" s="241" t="str">
        <f t="shared" si="56"/>
        <v>BOEURN NGORL</v>
      </c>
      <c r="BJ57" s="231">
        <f t="shared" si="57"/>
        <v>0</v>
      </c>
      <c r="BK57" s="231">
        <f t="shared" si="58"/>
        <v>0</v>
      </c>
      <c r="BL57" s="231">
        <f t="shared" si="59"/>
        <v>0</v>
      </c>
      <c r="BM57" s="231">
        <f t="shared" si="60"/>
        <v>0</v>
      </c>
      <c r="BN57" s="231">
        <f t="shared" si="61"/>
        <v>0</v>
      </c>
      <c r="BO57" s="231">
        <f t="shared" si="62"/>
        <v>0</v>
      </c>
      <c r="BP57" s="231">
        <f t="shared" si="63"/>
        <v>0</v>
      </c>
      <c r="BQ57" s="231">
        <f t="shared" si="64"/>
        <v>0</v>
      </c>
      <c r="BR57" s="246">
        <f t="shared" si="65"/>
        <v>0</v>
      </c>
      <c r="BS57" s="247">
        <f t="shared" si="66"/>
        <v>0</v>
      </c>
      <c r="BT57" s="231">
        <f t="shared" si="67"/>
        <v>0</v>
      </c>
      <c r="BU57" s="231">
        <f t="shared" si="68"/>
        <v>0</v>
      </c>
      <c r="BV57" s="231">
        <f t="shared" si="69"/>
        <v>0</v>
      </c>
      <c r="BW57" s="231">
        <f t="shared" si="70"/>
        <v>0</v>
      </c>
      <c r="BX57" s="231">
        <f t="shared" si="71"/>
        <v>0</v>
      </c>
      <c r="BY57" s="231">
        <f t="shared" si="72"/>
        <v>0</v>
      </c>
      <c r="BZ57" s="231">
        <f t="shared" si="73"/>
        <v>0</v>
      </c>
    </row>
    <row r="58" s="145" customFormat="1" ht="39" customHeight="1" spans="1:78">
      <c r="A58" s="161">
        <v>18</v>
      </c>
      <c r="B58" s="94">
        <v>1782</v>
      </c>
      <c r="C58" s="94" t="s">
        <v>431</v>
      </c>
      <c r="D58" s="162" t="s">
        <v>432</v>
      </c>
      <c r="E58" s="163">
        <v>44595</v>
      </c>
      <c r="F58" s="164">
        <v>90532719</v>
      </c>
      <c r="G58" s="163">
        <v>30235</v>
      </c>
      <c r="H58" s="163" t="s">
        <v>335</v>
      </c>
      <c r="I58" s="183" t="s">
        <v>383</v>
      </c>
      <c r="J58" s="161">
        <v>0</v>
      </c>
      <c r="K58" s="161">
        <v>0</v>
      </c>
      <c r="L58" s="184">
        <v>200</v>
      </c>
      <c r="M58" s="185">
        <v>7.69230769230769</v>
      </c>
      <c r="N58" s="161">
        <v>0</v>
      </c>
      <c r="O58" s="161">
        <v>0</v>
      </c>
      <c r="P58" s="161">
        <v>0</v>
      </c>
      <c r="Q58" s="161">
        <v>0</v>
      </c>
      <c r="R58" s="195">
        <v>0</v>
      </c>
      <c r="S58" s="161">
        <v>0</v>
      </c>
      <c r="T58" s="185">
        <v>0</v>
      </c>
      <c r="U58" s="161">
        <v>0</v>
      </c>
      <c r="V58" s="161">
        <v>0</v>
      </c>
      <c r="W58" s="185">
        <v>0</v>
      </c>
      <c r="X58" s="161">
        <v>0</v>
      </c>
      <c r="Y58" s="185">
        <v>0</v>
      </c>
      <c r="Z58" s="161">
        <v>0</v>
      </c>
      <c r="AA58" s="161">
        <v>0</v>
      </c>
      <c r="AB58" s="195">
        <v>0</v>
      </c>
      <c r="AC58" s="161">
        <v>0</v>
      </c>
      <c r="AD58" s="195">
        <v>0</v>
      </c>
      <c r="AE58" s="161">
        <v>0</v>
      </c>
      <c r="AF58" s="195">
        <v>0</v>
      </c>
      <c r="AG58" s="161">
        <v>0</v>
      </c>
      <c r="AH58" s="185">
        <v>0</v>
      </c>
      <c r="AI58" s="185">
        <v>0</v>
      </c>
      <c r="AJ58" s="185">
        <v>0</v>
      </c>
      <c r="AK58" s="184">
        <v>0</v>
      </c>
      <c r="AL58" s="185">
        <v>0</v>
      </c>
      <c r="AM58" s="185">
        <v>0</v>
      </c>
      <c r="AN58" s="185">
        <v>0</v>
      </c>
      <c r="AO58" s="185">
        <v>0</v>
      </c>
      <c r="AP58" s="185">
        <v>0</v>
      </c>
      <c r="AQ58" s="185">
        <v>0</v>
      </c>
      <c r="AR58" s="207"/>
      <c r="AS58" s="209"/>
      <c r="AT58" s="207"/>
      <c r="AU58" s="195"/>
      <c r="AV58" s="195"/>
      <c r="AW58" s="207"/>
      <c r="AX58" s="221">
        <v>0</v>
      </c>
      <c r="AY58" s="184">
        <v>0</v>
      </c>
      <c r="AZ58" s="222">
        <v>0</v>
      </c>
      <c r="BA58" s="223"/>
      <c r="BB58" s="146" t="str">
        <f ca="1" t="shared" si="52"/>
        <v>1年9月</v>
      </c>
      <c r="BC58" s="146"/>
      <c r="BD58" s="224">
        <f t="shared" si="53"/>
        <v>0</v>
      </c>
      <c r="BE58" s="239">
        <f t="shared" si="54"/>
        <v>400000</v>
      </c>
      <c r="BF58" s="231">
        <f t="shared" si="31"/>
        <v>0</v>
      </c>
      <c r="BG58" s="231">
        <f t="shared" si="55"/>
        <v>0</v>
      </c>
      <c r="BH58" s="231">
        <f t="shared" si="33"/>
        <v>0</v>
      </c>
      <c r="BI58" s="241" t="str">
        <f t="shared" si="56"/>
        <v>SEO SABAN</v>
      </c>
      <c r="BJ58" s="231">
        <f t="shared" si="57"/>
        <v>0</v>
      </c>
      <c r="BK58" s="231">
        <f t="shared" si="58"/>
        <v>0</v>
      </c>
      <c r="BL58" s="231">
        <f t="shared" si="59"/>
        <v>0</v>
      </c>
      <c r="BM58" s="231">
        <f t="shared" si="60"/>
        <v>0</v>
      </c>
      <c r="BN58" s="231">
        <f t="shared" si="61"/>
        <v>0</v>
      </c>
      <c r="BO58" s="231">
        <f t="shared" si="62"/>
        <v>0</v>
      </c>
      <c r="BP58" s="231">
        <f t="shared" si="63"/>
        <v>0</v>
      </c>
      <c r="BQ58" s="231">
        <f t="shared" si="64"/>
        <v>0</v>
      </c>
      <c r="BR58" s="246">
        <f t="shared" si="65"/>
        <v>0</v>
      </c>
      <c r="BS58" s="247">
        <f t="shared" si="66"/>
        <v>0</v>
      </c>
      <c r="BT58" s="231">
        <f t="shared" si="67"/>
        <v>0</v>
      </c>
      <c r="BU58" s="231">
        <f t="shared" si="68"/>
        <v>0</v>
      </c>
      <c r="BV58" s="231">
        <f t="shared" si="69"/>
        <v>0</v>
      </c>
      <c r="BW58" s="231">
        <f t="shared" si="70"/>
        <v>0</v>
      </c>
      <c r="BX58" s="231">
        <f t="shared" si="71"/>
        <v>0</v>
      </c>
      <c r="BY58" s="231">
        <f t="shared" si="72"/>
        <v>0</v>
      </c>
      <c r="BZ58" s="231">
        <f t="shared" si="73"/>
        <v>0</v>
      </c>
    </row>
    <row r="59" s="145" customFormat="1" ht="39" customHeight="1" spans="1:78">
      <c r="A59" s="161">
        <v>19</v>
      </c>
      <c r="B59" s="94">
        <v>1722</v>
      </c>
      <c r="C59" s="94" t="s">
        <v>433</v>
      </c>
      <c r="D59" s="162" t="s">
        <v>434</v>
      </c>
      <c r="E59" s="163">
        <v>44587</v>
      </c>
      <c r="F59" s="164">
        <v>90753621</v>
      </c>
      <c r="G59" s="163">
        <v>30935</v>
      </c>
      <c r="H59" s="163" t="s">
        <v>332</v>
      </c>
      <c r="I59" s="183" t="s">
        <v>383</v>
      </c>
      <c r="J59" s="161">
        <v>0</v>
      </c>
      <c r="K59" s="161">
        <v>0</v>
      </c>
      <c r="L59" s="184">
        <v>200</v>
      </c>
      <c r="M59" s="185">
        <v>7.69230769230769</v>
      </c>
      <c r="N59" s="161">
        <v>0</v>
      </c>
      <c r="O59" s="161">
        <v>0</v>
      </c>
      <c r="P59" s="161">
        <v>0</v>
      </c>
      <c r="Q59" s="161">
        <v>0</v>
      </c>
      <c r="R59" s="195">
        <v>0</v>
      </c>
      <c r="S59" s="161">
        <v>0</v>
      </c>
      <c r="T59" s="185">
        <v>0</v>
      </c>
      <c r="U59" s="161">
        <v>0</v>
      </c>
      <c r="V59" s="161">
        <v>0</v>
      </c>
      <c r="W59" s="185">
        <v>0</v>
      </c>
      <c r="X59" s="161">
        <v>0</v>
      </c>
      <c r="Y59" s="185">
        <v>0</v>
      </c>
      <c r="Z59" s="161">
        <v>0</v>
      </c>
      <c r="AA59" s="161">
        <v>0</v>
      </c>
      <c r="AB59" s="195">
        <v>0</v>
      </c>
      <c r="AC59" s="161">
        <v>0</v>
      </c>
      <c r="AD59" s="195">
        <v>0</v>
      </c>
      <c r="AE59" s="161">
        <v>0</v>
      </c>
      <c r="AF59" s="195">
        <v>0</v>
      </c>
      <c r="AG59" s="161">
        <v>0</v>
      </c>
      <c r="AH59" s="185">
        <v>0</v>
      </c>
      <c r="AI59" s="185">
        <v>0</v>
      </c>
      <c r="AJ59" s="185">
        <v>0</v>
      </c>
      <c r="AK59" s="184">
        <v>0</v>
      </c>
      <c r="AL59" s="185">
        <v>0</v>
      </c>
      <c r="AM59" s="185">
        <v>0</v>
      </c>
      <c r="AN59" s="185">
        <v>0</v>
      </c>
      <c r="AO59" s="185">
        <v>0</v>
      </c>
      <c r="AP59" s="185">
        <v>0</v>
      </c>
      <c r="AQ59" s="185">
        <v>0</v>
      </c>
      <c r="AR59" s="207"/>
      <c r="AS59" s="209"/>
      <c r="AT59" s="207"/>
      <c r="AU59" s="195"/>
      <c r="AV59" s="195"/>
      <c r="AW59" s="207"/>
      <c r="AX59" s="221">
        <v>0</v>
      </c>
      <c r="AY59" s="184">
        <v>0</v>
      </c>
      <c r="AZ59" s="222">
        <v>0</v>
      </c>
      <c r="BA59" s="223"/>
      <c r="BB59" s="146" t="str">
        <f ca="1" t="shared" si="52"/>
        <v>1年10月</v>
      </c>
      <c r="BC59" s="146"/>
      <c r="BD59" s="224">
        <f t="shared" si="53"/>
        <v>0</v>
      </c>
      <c r="BE59" s="239">
        <f t="shared" si="54"/>
        <v>400000</v>
      </c>
      <c r="BF59" s="231">
        <f t="shared" si="31"/>
        <v>0</v>
      </c>
      <c r="BG59" s="231">
        <f t="shared" si="55"/>
        <v>0</v>
      </c>
      <c r="BH59" s="231">
        <f t="shared" si="33"/>
        <v>0</v>
      </c>
      <c r="BI59" s="241" t="str">
        <f t="shared" si="56"/>
        <v>KHIEV PISET</v>
      </c>
      <c r="BJ59" s="231">
        <f t="shared" si="57"/>
        <v>0</v>
      </c>
      <c r="BK59" s="231">
        <f t="shared" si="58"/>
        <v>0</v>
      </c>
      <c r="BL59" s="231">
        <f t="shared" si="59"/>
        <v>0</v>
      </c>
      <c r="BM59" s="231">
        <f t="shared" si="60"/>
        <v>0</v>
      </c>
      <c r="BN59" s="231">
        <f t="shared" si="61"/>
        <v>0</v>
      </c>
      <c r="BO59" s="231">
        <f t="shared" si="62"/>
        <v>0</v>
      </c>
      <c r="BP59" s="231">
        <f t="shared" si="63"/>
        <v>0</v>
      </c>
      <c r="BQ59" s="231">
        <f t="shared" si="64"/>
        <v>0</v>
      </c>
      <c r="BR59" s="246">
        <f t="shared" si="65"/>
        <v>0</v>
      </c>
      <c r="BS59" s="247">
        <f t="shared" si="66"/>
        <v>0</v>
      </c>
      <c r="BT59" s="231">
        <f t="shared" si="67"/>
        <v>0</v>
      </c>
      <c r="BU59" s="231">
        <f t="shared" si="68"/>
        <v>0</v>
      </c>
      <c r="BV59" s="231">
        <f t="shared" si="69"/>
        <v>0</v>
      </c>
      <c r="BW59" s="231">
        <f t="shared" si="70"/>
        <v>0</v>
      </c>
      <c r="BX59" s="231">
        <f t="shared" si="71"/>
        <v>0</v>
      </c>
      <c r="BY59" s="231">
        <f t="shared" si="72"/>
        <v>0</v>
      </c>
      <c r="BZ59" s="231">
        <f t="shared" si="73"/>
        <v>0</v>
      </c>
    </row>
    <row r="60" s="146" customFormat="1" ht="39" customHeight="1" spans="1:78">
      <c r="A60" s="161">
        <v>20</v>
      </c>
      <c r="B60" s="94">
        <v>1120</v>
      </c>
      <c r="C60" s="94" t="s">
        <v>435</v>
      </c>
      <c r="D60" s="166" t="s">
        <v>436</v>
      </c>
      <c r="E60" s="163">
        <v>44419</v>
      </c>
      <c r="F60" s="164" t="s">
        <v>437</v>
      </c>
      <c r="G60" s="163">
        <v>35170</v>
      </c>
      <c r="H60" s="163" t="s">
        <v>332</v>
      </c>
      <c r="I60" s="183" t="s">
        <v>383</v>
      </c>
      <c r="J60" s="161">
        <v>0</v>
      </c>
      <c r="K60" s="161">
        <v>0</v>
      </c>
      <c r="L60" s="184">
        <v>200</v>
      </c>
      <c r="M60" s="185">
        <v>7.69230769230769</v>
      </c>
      <c r="N60" s="161">
        <v>0</v>
      </c>
      <c r="O60" s="161">
        <v>0</v>
      </c>
      <c r="P60" s="161">
        <v>0</v>
      </c>
      <c r="Q60" s="161">
        <v>0</v>
      </c>
      <c r="R60" s="195">
        <v>0</v>
      </c>
      <c r="S60" s="161">
        <v>0</v>
      </c>
      <c r="T60" s="185">
        <v>0</v>
      </c>
      <c r="U60" s="161">
        <v>0</v>
      </c>
      <c r="V60" s="161">
        <v>0</v>
      </c>
      <c r="W60" s="185">
        <v>0</v>
      </c>
      <c r="X60" s="161">
        <v>0</v>
      </c>
      <c r="Y60" s="185">
        <v>0</v>
      </c>
      <c r="Z60" s="161">
        <v>0</v>
      </c>
      <c r="AA60" s="161">
        <v>0</v>
      </c>
      <c r="AB60" s="195">
        <v>0</v>
      </c>
      <c r="AC60" s="161">
        <v>0</v>
      </c>
      <c r="AD60" s="195">
        <v>0</v>
      </c>
      <c r="AE60" s="161">
        <v>0</v>
      </c>
      <c r="AF60" s="195">
        <v>0</v>
      </c>
      <c r="AG60" s="161">
        <v>0</v>
      </c>
      <c r="AH60" s="185">
        <v>0</v>
      </c>
      <c r="AI60" s="185">
        <v>0</v>
      </c>
      <c r="AJ60" s="185">
        <v>0</v>
      </c>
      <c r="AK60" s="184">
        <v>0</v>
      </c>
      <c r="AL60" s="185">
        <v>0</v>
      </c>
      <c r="AM60" s="185">
        <v>0</v>
      </c>
      <c r="AN60" s="185">
        <v>0</v>
      </c>
      <c r="AO60" s="185">
        <v>0</v>
      </c>
      <c r="AP60" s="185">
        <v>0</v>
      </c>
      <c r="AQ60" s="185">
        <v>0</v>
      </c>
      <c r="AR60" s="258"/>
      <c r="AS60" s="209"/>
      <c r="AT60" s="207"/>
      <c r="AU60" s="195"/>
      <c r="AV60" s="195"/>
      <c r="AW60" s="207"/>
      <c r="AX60" s="221">
        <v>0</v>
      </c>
      <c r="AY60" s="184">
        <v>0</v>
      </c>
      <c r="AZ60" s="222">
        <v>0</v>
      </c>
      <c r="BA60" s="225"/>
      <c r="BB60" s="146" t="str">
        <f ca="1" t="shared" si="52"/>
        <v>2年3月</v>
      </c>
      <c r="BD60" s="224">
        <f t="shared" si="53"/>
        <v>0</v>
      </c>
      <c r="BE60" s="239">
        <f t="shared" si="54"/>
        <v>400000</v>
      </c>
      <c r="BF60" s="231">
        <f t="shared" si="31"/>
        <v>0</v>
      </c>
      <c r="BG60" s="231">
        <f t="shared" si="55"/>
        <v>0</v>
      </c>
      <c r="BH60" s="231">
        <f t="shared" si="33"/>
        <v>0</v>
      </c>
      <c r="BI60" s="241" t="str">
        <f t="shared" si="56"/>
        <v>MAO TRY</v>
      </c>
      <c r="BJ60" s="231">
        <f t="shared" si="57"/>
        <v>0</v>
      </c>
      <c r="BK60" s="231">
        <f t="shared" si="58"/>
        <v>0</v>
      </c>
      <c r="BL60" s="231">
        <f t="shared" si="59"/>
        <v>0</v>
      </c>
      <c r="BM60" s="231">
        <f t="shared" si="60"/>
        <v>0</v>
      </c>
      <c r="BN60" s="231">
        <f t="shared" si="61"/>
        <v>0</v>
      </c>
      <c r="BO60" s="231">
        <f t="shared" si="62"/>
        <v>0</v>
      </c>
      <c r="BP60" s="231">
        <f t="shared" si="63"/>
        <v>0</v>
      </c>
      <c r="BQ60" s="231">
        <f t="shared" si="64"/>
        <v>0</v>
      </c>
      <c r="BR60" s="246">
        <f t="shared" si="65"/>
        <v>0</v>
      </c>
      <c r="BS60" s="247">
        <f t="shared" si="66"/>
        <v>0</v>
      </c>
      <c r="BT60" s="231">
        <f t="shared" si="67"/>
        <v>0</v>
      </c>
      <c r="BU60" s="231">
        <f t="shared" si="68"/>
        <v>0</v>
      </c>
      <c r="BV60" s="231">
        <f t="shared" si="69"/>
        <v>0</v>
      </c>
      <c r="BW60" s="231">
        <f t="shared" si="70"/>
        <v>0</v>
      </c>
      <c r="BX60" s="231">
        <f t="shared" si="71"/>
        <v>0</v>
      </c>
      <c r="BY60" s="231">
        <f t="shared" si="72"/>
        <v>0</v>
      </c>
      <c r="BZ60" s="231">
        <f t="shared" si="73"/>
        <v>0</v>
      </c>
    </row>
    <row r="61" s="145" customFormat="1" ht="39" customHeight="1" spans="1:78">
      <c r="A61" s="161">
        <v>21</v>
      </c>
      <c r="B61" s="94">
        <v>1699</v>
      </c>
      <c r="C61" s="94" t="s">
        <v>438</v>
      </c>
      <c r="D61" s="162" t="s">
        <v>439</v>
      </c>
      <c r="E61" s="163">
        <v>44586</v>
      </c>
      <c r="F61" s="164">
        <v>90934265</v>
      </c>
      <c r="G61" s="163">
        <v>37417</v>
      </c>
      <c r="H61" s="163" t="s">
        <v>332</v>
      </c>
      <c r="I61" s="183" t="s">
        <v>383</v>
      </c>
      <c r="J61" s="161">
        <v>0</v>
      </c>
      <c r="K61" s="161">
        <v>0</v>
      </c>
      <c r="L61" s="184">
        <v>200</v>
      </c>
      <c r="M61" s="185">
        <v>7.69230769230769</v>
      </c>
      <c r="N61" s="161">
        <v>0</v>
      </c>
      <c r="O61" s="161">
        <v>0</v>
      </c>
      <c r="P61" s="161">
        <v>0</v>
      </c>
      <c r="Q61" s="161">
        <v>0</v>
      </c>
      <c r="R61" s="195">
        <v>0</v>
      </c>
      <c r="S61" s="161">
        <v>0</v>
      </c>
      <c r="T61" s="185">
        <v>0</v>
      </c>
      <c r="U61" s="161">
        <v>0</v>
      </c>
      <c r="V61" s="161">
        <v>0</v>
      </c>
      <c r="W61" s="185">
        <v>0</v>
      </c>
      <c r="X61" s="161">
        <v>0</v>
      </c>
      <c r="Y61" s="185">
        <v>0</v>
      </c>
      <c r="Z61" s="161">
        <v>0</v>
      </c>
      <c r="AA61" s="161">
        <v>0</v>
      </c>
      <c r="AB61" s="195">
        <v>0</v>
      </c>
      <c r="AC61" s="161">
        <v>0</v>
      </c>
      <c r="AD61" s="195">
        <v>0</v>
      </c>
      <c r="AE61" s="161">
        <v>0</v>
      </c>
      <c r="AF61" s="195">
        <v>0</v>
      </c>
      <c r="AG61" s="161">
        <v>0</v>
      </c>
      <c r="AH61" s="185">
        <v>0</v>
      </c>
      <c r="AI61" s="185">
        <v>0</v>
      </c>
      <c r="AJ61" s="185">
        <v>0</v>
      </c>
      <c r="AK61" s="184">
        <v>0</v>
      </c>
      <c r="AL61" s="185">
        <v>0</v>
      </c>
      <c r="AM61" s="185">
        <v>0</v>
      </c>
      <c r="AN61" s="185">
        <v>0</v>
      </c>
      <c r="AO61" s="185">
        <v>0</v>
      </c>
      <c r="AP61" s="185">
        <v>0</v>
      </c>
      <c r="AQ61" s="185">
        <v>0</v>
      </c>
      <c r="AR61" s="207"/>
      <c r="AS61" s="209"/>
      <c r="AT61" s="207"/>
      <c r="AU61" s="195"/>
      <c r="AV61" s="195"/>
      <c r="AW61" s="207"/>
      <c r="AX61" s="221">
        <v>0</v>
      </c>
      <c r="AY61" s="184">
        <v>0</v>
      </c>
      <c r="AZ61" s="222">
        <v>0</v>
      </c>
      <c r="BA61" s="223"/>
      <c r="BB61" s="146" t="str">
        <f ca="1" t="shared" si="52"/>
        <v>1年10月</v>
      </c>
      <c r="BC61" s="146"/>
      <c r="BD61" s="224">
        <f t="shared" si="53"/>
        <v>0</v>
      </c>
      <c r="BE61" s="239">
        <f t="shared" si="54"/>
        <v>400000</v>
      </c>
      <c r="BF61" s="231">
        <f t="shared" si="31"/>
        <v>0</v>
      </c>
      <c r="BG61" s="231">
        <f t="shared" si="55"/>
        <v>0</v>
      </c>
      <c r="BH61" s="231">
        <f t="shared" si="33"/>
        <v>0</v>
      </c>
      <c r="BI61" s="241" t="str">
        <f t="shared" si="56"/>
        <v>YONG SALEAP</v>
      </c>
      <c r="BJ61" s="231">
        <f t="shared" si="57"/>
        <v>0</v>
      </c>
      <c r="BK61" s="231">
        <f t="shared" si="58"/>
        <v>0</v>
      </c>
      <c r="BL61" s="231">
        <f t="shared" si="59"/>
        <v>0</v>
      </c>
      <c r="BM61" s="231">
        <f t="shared" si="60"/>
        <v>0</v>
      </c>
      <c r="BN61" s="231">
        <f t="shared" si="61"/>
        <v>0</v>
      </c>
      <c r="BO61" s="231">
        <f t="shared" si="62"/>
        <v>0</v>
      </c>
      <c r="BP61" s="231">
        <f t="shared" si="63"/>
        <v>0</v>
      </c>
      <c r="BQ61" s="231">
        <f t="shared" si="64"/>
        <v>0</v>
      </c>
      <c r="BR61" s="246">
        <f t="shared" si="65"/>
        <v>0</v>
      </c>
      <c r="BS61" s="247">
        <f t="shared" si="66"/>
        <v>0</v>
      </c>
      <c r="BT61" s="231">
        <f t="shared" si="67"/>
        <v>0</v>
      </c>
      <c r="BU61" s="231">
        <f t="shared" si="68"/>
        <v>0</v>
      </c>
      <c r="BV61" s="231">
        <f t="shared" si="69"/>
        <v>0</v>
      </c>
      <c r="BW61" s="231">
        <f t="shared" si="70"/>
        <v>0</v>
      </c>
      <c r="BX61" s="231">
        <f t="shared" si="71"/>
        <v>0</v>
      </c>
      <c r="BY61" s="231">
        <f t="shared" si="72"/>
        <v>0</v>
      </c>
      <c r="BZ61" s="231">
        <f t="shared" si="73"/>
        <v>0</v>
      </c>
    </row>
    <row r="62" s="145" customFormat="1" ht="39" customHeight="1" spans="1:78">
      <c r="A62" s="161">
        <v>22</v>
      </c>
      <c r="B62" s="94">
        <v>1995</v>
      </c>
      <c r="C62" s="94" t="s">
        <v>440</v>
      </c>
      <c r="D62" s="162" t="s">
        <v>441</v>
      </c>
      <c r="E62" s="163">
        <v>44639</v>
      </c>
      <c r="F62" s="164">
        <v>90846635</v>
      </c>
      <c r="G62" s="163">
        <v>36924</v>
      </c>
      <c r="H62" s="163" t="s">
        <v>332</v>
      </c>
      <c r="I62" s="183" t="s">
        <v>442</v>
      </c>
      <c r="J62" s="161">
        <v>0</v>
      </c>
      <c r="K62" s="161">
        <v>0</v>
      </c>
      <c r="L62" s="184">
        <v>200</v>
      </c>
      <c r="M62" s="185">
        <v>7.69230769230769</v>
      </c>
      <c r="N62" s="161">
        <v>0</v>
      </c>
      <c r="O62" s="161">
        <v>0</v>
      </c>
      <c r="P62" s="161">
        <v>0</v>
      </c>
      <c r="Q62" s="161">
        <v>0</v>
      </c>
      <c r="R62" s="195">
        <v>0</v>
      </c>
      <c r="S62" s="161">
        <v>0</v>
      </c>
      <c r="T62" s="185">
        <v>0</v>
      </c>
      <c r="U62" s="161">
        <v>0</v>
      </c>
      <c r="V62" s="161">
        <v>0</v>
      </c>
      <c r="W62" s="185">
        <v>0</v>
      </c>
      <c r="X62" s="161">
        <v>0</v>
      </c>
      <c r="Y62" s="185">
        <v>0</v>
      </c>
      <c r="Z62" s="161">
        <v>0</v>
      </c>
      <c r="AA62" s="161">
        <v>0</v>
      </c>
      <c r="AB62" s="195">
        <v>0</v>
      </c>
      <c r="AC62" s="161">
        <v>0</v>
      </c>
      <c r="AD62" s="195">
        <v>0</v>
      </c>
      <c r="AE62" s="161">
        <v>0</v>
      </c>
      <c r="AF62" s="195">
        <v>0</v>
      </c>
      <c r="AG62" s="161">
        <v>0</v>
      </c>
      <c r="AH62" s="185">
        <v>0</v>
      </c>
      <c r="AI62" s="185">
        <v>0</v>
      </c>
      <c r="AJ62" s="185">
        <v>0</v>
      </c>
      <c r="AK62" s="184">
        <v>0</v>
      </c>
      <c r="AL62" s="185">
        <v>0</v>
      </c>
      <c r="AM62" s="185">
        <v>0</v>
      </c>
      <c r="AN62" s="185">
        <v>0</v>
      </c>
      <c r="AO62" s="185">
        <v>0</v>
      </c>
      <c r="AP62" s="185">
        <v>0</v>
      </c>
      <c r="AQ62" s="185">
        <v>0</v>
      </c>
      <c r="AR62" s="207"/>
      <c r="AS62" s="209"/>
      <c r="AT62" s="207"/>
      <c r="AU62" s="195"/>
      <c r="AV62" s="195"/>
      <c r="AW62" s="207"/>
      <c r="AX62" s="221">
        <v>0</v>
      </c>
      <c r="AY62" s="184">
        <v>0</v>
      </c>
      <c r="AZ62" s="222">
        <v>0</v>
      </c>
      <c r="BA62" s="223"/>
      <c r="BB62" s="146" t="str">
        <f ca="1" t="shared" si="52"/>
        <v>1年8月</v>
      </c>
      <c r="BC62" s="146"/>
      <c r="BD62" s="224">
        <f t="shared" si="53"/>
        <v>0</v>
      </c>
      <c r="BE62" s="239">
        <f t="shared" si="54"/>
        <v>400000</v>
      </c>
      <c r="BF62" s="231">
        <f t="shared" si="31"/>
        <v>0</v>
      </c>
      <c r="BG62" s="231">
        <f t="shared" si="55"/>
        <v>0</v>
      </c>
      <c r="BH62" s="231">
        <f t="shared" si="33"/>
        <v>0</v>
      </c>
      <c r="BI62" s="241" t="str">
        <f t="shared" si="56"/>
        <v>MEAS HAI</v>
      </c>
      <c r="BJ62" s="231">
        <f t="shared" si="57"/>
        <v>0</v>
      </c>
      <c r="BK62" s="231">
        <f t="shared" si="58"/>
        <v>0</v>
      </c>
      <c r="BL62" s="231">
        <f t="shared" si="59"/>
        <v>0</v>
      </c>
      <c r="BM62" s="231">
        <f t="shared" si="60"/>
        <v>0</v>
      </c>
      <c r="BN62" s="231">
        <f t="shared" si="61"/>
        <v>0</v>
      </c>
      <c r="BO62" s="231">
        <f t="shared" si="62"/>
        <v>0</v>
      </c>
      <c r="BP62" s="231">
        <f t="shared" si="63"/>
        <v>0</v>
      </c>
      <c r="BQ62" s="231">
        <f t="shared" si="64"/>
        <v>0</v>
      </c>
      <c r="BR62" s="246">
        <f t="shared" si="65"/>
        <v>0</v>
      </c>
      <c r="BS62" s="247">
        <f t="shared" si="66"/>
        <v>0</v>
      </c>
      <c r="BT62" s="231">
        <f t="shared" si="67"/>
        <v>0</v>
      </c>
      <c r="BU62" s="231">
        <f t="shared" si="68"/>
        <v>0</v>
      </c>
      <c r="BV62" s="231">
        <f t="shared" si="69"/>
        <v>0</v>
      </c>
      <c r="BW62" s="231">
        <f t="shared" si="70"/>
        <v>0</v>
      </c>
      <c r="BX62" s="231">
        <f t="shared" si="71"/>
        <v>0</v>
      </c>
      <c r="BY62" s="231">
        <f t="shared" si="72"/>
        <v>0</v>
      </c>
      <c r="BZ62" s="231">
        <f t="shared" si="73"/>
        <v>0</v>
      </c>
    </row>
    <row r="63" s="145" customFormat="1" ht="39" customHeight="1" spans="1:78">
      <c r="A63" s="161">
        <v>23</v>
      </c>
      <c r="B63" s="94">
        <v>1390</v>
      </c>
      <c r="C63" s="94" t="s">
        <v>443</v>
      </c>
      <c r="D63" s="162" t="s">
        <v>444</v>
      </c>
      <c r="E63" s="163">
        <v>44531</v>
      </c>
      <c r="F63" s="164">
        <v>90637361</v>
      </c>
      <c r="G63" s="163">
        <v>30591</v>
      </c>
      <c r="H63" s="163" t="s">
        <v>335</v>
      </c>
      <c r="I63" s="183" t="s">
        <v>383</v>
      </c>
      <c r="J63" s="161">
        <v>0</v>
      </c>
      <c r="K63" s="161">
        <v>0</v>
      </c>
      <c r="L63" s="184">
        <v>200</v>
      </c>
      <c r="M63" s="185">
        <v>7.69230769230769</v>
      </c>
      <c r="N63" s="161">
        <v>0</v>
      </c>
      <c r="O63" s="161">
        <v>0</v>
      </c>
      <c r="P63" s="161">
        <v>0</v>
      </c>
      <c r="Q63" s="161">
        <v>0</v>
      </c>
      <c r="R63" s="195">
        <v>0</v>
      </c>
      <c r="S63" s="161">
        <v>0</v>
      </c>
      <c r="T63" s="185">
        <v>0</v>
      </c>
      <c r="U63" s="161">
        <v>0</v>
      </c>
      <c r="V63" s="161">
        <v>0</v>
      </c>
      <c r="W63" s="185">
        <v>0</v>
      </c>
      <c r="X63" s="161">
        <v>0</v>
      </c>
      <c r="Y63" s="185">
        <v>0</v>
      </c>
      <c r="Z63" s="161">
        <v>0</v>
      </c>
      <c r="AA63" s="161">
        <v>0</v>
      </c>
      <c r="AB63" s="195">
        <v>0</v>
      </c>
      <c r="AC63" s="161">
        <v>0</v>
      </c>
      <c r="AD63" s="195">
        <v>0</v>
      </c>
      <c r="AE63" s="161">
        <v>0</v>
      </c>
      <c r="AF63" s="195">
        <v>0</v>
      </c>
      <c r="AG63" s="161">
        <v>0</v>
      </c>
      <c r="AH63" s="185">
        <v>0</v>
      </c>
      <c r="AI63" s="185">
        <v>0</v>
      </c>
      <c r="AJ63" s="185">
        <v>0</v>
      </c>
      <c r="AK63" s="184">
        <v>0</v>
      </c>
      <c r="AL63" s="185">
        <v>0</v>
      </c>
      <c r="AM63" s="185">
        <v>0</v>
      </c>
      <c r="AN63" s="185">
        <v>0</v>
      </c>
      <c r="AO63" s="185">
        <v>0</v>
      </c>
      <c r="AP63" s="185">
        <v>0</v>
      </c>
      <c r="AQ63" s="185">
        <v>0</v>
      </c>
      <c r="AR63" s="207"/>
      <c r="AS63" s="209"/>
      <c r="AT63" s="207"/>
      <c r="AU63" s="195"/>
      <c r="AV63" s="195"/>
      <c r="AW63" s="207"/>
      <c r="AX63" s="221">
        <v>0</v>
      </c>
      <c r="AY63" s="184">
        <v>0</v>
      </c>
      <c r="AZ63" s="222">
        <v>0</v>
      </c>
      <c r="BA63" s="223"/>
      <c r="BB63" s="146" t="str">
        <f ca="1" t="shared" si="52"/>
        <v>1年11月</v>
      </c>
      <c r="BC63" s="146"/>
      <c r="BD63" s="224">
        <f t="shared" si="53"/>
        <v>0</v>
      </c>
      <c r="BE63" s="239">
        <f t="shared" si="54"/>
        <v>400000</v>
      </c>
      <c r="BF63" s="231">
        <f t="shared" si="31"/>
        <v>0</v>
      </c>
      <c r="BG63" s="231">
        <f t="shared" si="55"/>
        <v>0</v>
      </c>
      <c r="BH63" s="231">
        <f t="shared" si="33"/>
        <v>0</v>
      </c>
      <c r="BI63" s="241" t="str">
        <f t="shared" si="56"/>
        <v>EN SREYMOM</v>
      </c>
      <c r="BJ63" s="231">
        <f t="shared" si="57"/>
        <v>0</v>
      </c>
      <c r="BK63" s="231">
        <f t="shared" si="58"/>
        <v>0</v>
      </c>
      <c r="BL63" s="231">
        <f t="shared" si="59"/>
        <v>0</v>
      </c>
      <c r="BM63" s="231">
        <f t="shared" si="60"/>
        <v>0</v>
      </c>
      <c r="BN63" s="231">
        <f t="shared" si="61"/>
        <v>0</v>
      </c>
      <c r="BO63" s="231">
        <f t="shared" si="62"/>
        <v>0</v>
      </c>
      <c r="BP63" s="231">
        <f t="shared" si="63"/>
        <v>0</v>
      </c>
      <c r="BQ63" s="231">
        <f t="shared" si="64"/>
        <v>0</v>
      </c>
      <c r="BR63" s="246">
        <f t="shared" si="65"/>
        <v>0</v>
      </c>
      <c r="BS63" s="247">
        <f t="shared" si="66"/>
        <v>0</v>
      </c>
      <c r="BT63" s="231">
        <f t="shared" si="67"/>
        <v>0</v>
      </c>
      <c r="BU63" s="231">
        <f t="shared" si="68"/>
        <v>0</v>
      </c>
      <c r="BV63" s="231">
        <f t="shared" si="69"/>
        <v>0</v>
      </c>
      <c r="BW63" s="231">
        <f t="shared" si="70"/>
        <v>0</v>
      </c>
      <c r="BX63" s="231">
        <f t="shared" si="71"/>
        <v>0</v>
      </c>
      <c r="BY63" s="231">
        <f t="shared" si="72"/>
        <v>0</v>
      </c>
      <c r="BZ63" s="231">
        <f t="shared" si="73"/>
        <v>0</v>
      </c>
    </row>
    <row r="64" s="141" customFormat="1" ht="39" customHeight="1" spans="1:78">
      <c r="A64" s="161">
        <v>24</v>
      </c>
      <c r="B64" s="94">
        <v>1530</v>
      </c>
      <c r="C64" s="94" t="s">
        <v>445</v>
      </c>
      <c r="D64" s="162" t="s">
        <v>446</v>
      </c>
      <c r="E64" s="163">
        <v>44559</v>
      </c>
      <c r="F64" s="164">
        <v>90957141</v>
      </c>
      <c r="G64" s="163">
        <v>37921</v>
      </c>
      <c r="H64" s="163" t="s">
        <v>335</v>
      </c>
      <c r="I64" s="183" t="s">
        <v>383</v>
      </c>
      <c r="J64" s="161">
        <v>0</v>
      </c>
      <c r="K64" s="161">
        <v>0</v>
      </c>
      <c r="L64" s="184">
        <v>200</v>
      </c>
      <c r="M64" s="185">
        <v>7.69230769230769</v>
      </c>
      <c r="N64" s="161">
        <v>0</v>
      </c>
      <c r="O64" s="161">
        <v>0</v>
      </c>
      <c r="P64" s="161">
        <v>0</v>
      </c>
      <c r="Q64" s="161">
        <v>0</v>
      </c>
      <c r="R64" s="195">
        <v>0</v>
      </c>
      <c r="S64" s="161">
        <v>0</v>
      </c>
      <c r="T64" s="185">
        <v>0</v>
      </c>
      <c r="U64" s="161">
        <v>0</v>
      </c>
      <c r="V64" s="161">
        <v>0</v>
      </c>
      <c r="W64" s="185">
        <v>0</v>
      </c>
      <c r="X64" s="161">
        <v>0</v>
      </c>
      <c r="Y64" s="185">
        <v>0</v>
      </c>
      <c r="Z64" s="161">
        <v>0</v>
      </c>
      <c r="AA64" s="161">
        <v>0</v>
      </c>
      <c r="AB64" s="195">
        <v>0</v>
      </c>
      <c r="AC64" s="161">
        <v>0</v>
      </c>
      <c r="AD64" s="195">
        <v>0</v>
      </c>
      <c r="AE64" s="161">
        <v>0</v>
      </c>
      <c r="AF64" s="195">
        <v>0</v>
      </c>
      <c r="AG64" s="161">
        <v>0</v>
      </c>
      <c r="AH64" s="185">
        <v>0</v>
      </c>
      <c r="AI64" s="185">
        <v>0</v>
      </c>
      <c r="AJ64" s="185">
        <v>0</v>
      </c>
      <c r="AK64" s="184">
        <v>0</v>
      </c>
      <c r="AL64" s="185">
        <v>0</v>
      </c>
      <c r="AM64" s="185">
        <v>0</v>
      </c>
      <c r="AN64" s="185">
        <v>0</v>
      </c>
      <c r="AO64" s="185">
        <v>0</v>
      </c>
      <c r="AP64" s="185">
        <v>0</v>
      </c>
      <c r="AQ64" s="185">
        <v>0</v>
      </c>
      <c r="AR64" s="207"/>
      <c r="AS64" s="209"/>
      <c r="AT64" s="207"/>
      <c r="AU64" s="195"/>
      <c r="AV64" s="195"/>
      <c r="AW64" s="207"/>
      <c r="AX64" s="221">
        <v>0</v>
      </c>
      <c r="AY64" s="184">
        <v>0</v>
      </c>
      <c r="AZ64" s="222">
        <v>0</v>
      </c>
      <c r="BA64" s="225"/>
      <c r="BB64" s="146" t="str">
        <f ca="1" t="shared" si="52"/>
        <v>1年11月</v>
      </c>
      <c r="BC64" s="146"/>
      <c r="BD64" s="224">
        <f t="shared" si="53"/>
        <v>0</v>
      </c>
      <c r="BE64" s="239">
        <f t="shared" si="54"/>
        <v>400000</v>
      </c>
      <c r="BF64" s="231">
        <f t="shared" si="31"/>
        <v>0</v>
      </c>
      <c r="BG64" s="231">
        <f t="shared" si="55"/>
        <v>0</v>
      </c>
      <c r="BH64" s="231">
        <f t="shared" si="33"/>
        <v>0</v>
      </c>
      <c r="BI64" s="241" t="str">
        <f t="shared" si="56"/>
        <v>AN VECHNA</v>
      </c>
      <c r="BJ64" s="231">
        <f t="shared" si="57"/>
        <v>0</v>
      </c>
      <c r="BK64" s="231">
        <f t="shared" si="58"/>
        <v>0</v>
      </c>
      <c r="BL64" s="231">
        <f t="shared" si="59"/>
        <v>0</v>
      </c>
      <c r="BM64" s="231">
        <f t="shared" si="60"/>
        <v>0</v>
      </c>
      <c r="BN64" s="231">
        <f t="shared" si="61"/>
        <v>0</v>
      </c>
      <c r="BO64" s="231">
        <f t="shared" si="62"/>
        <v>0</v>
      </c>
      <c r="BP64" s="231">
        <f t="shared" si="63"/>
        <v>0</v>
      </c>
      <c r="BQ64" s="231">
        <f t="shared" si="64"/>
        <v>0</v>
      </c>
      <c r="BR64" s="246">
        <f t="shared" si="65"/>
        <v>0</v>
      </c>
      <c r="BS64" s="247">
        <f t="shared" si="66"/>
        <v>0</v>
      </c>
      <c r="BT64" s="231">
        <f t="shared" si="67"/>
        <v>0</v>
      </c>
      <c r="BU64" s="231">
        <f t="shared" si="68"/>
        <v>0</v>
      </c>
      <c r="BV64" s="231">
        <f t="shared" si="69"/>
        <v>0</v>
      </c>
      <c r="BW64" s="231">
        <f t="shared" si="70"/>
        <v>0</v>
      </c>
      <c r="BX64" s="231">
        <f t="shared" si="71"/>
        <v>0</v>
      </c>
      <c r="BY64" s="231">
        <f t="shared" si="72"/>
        <v>0</v>
      </c>
      <c r="BZ64" s="231">
        <f t="shared" si="73"/>
        <v>0</v>
      </c>
    </row>
    <row r="65" s="141" customFormat="1" ht="39" customHeight="1" spans="1:78">
      <c r="A65" s="161">
        <v>25</v>
      </c>
      <c r="B65" s="94">
        <v>907</v>
      </c>
      <c r="C65" s="94" t="s">
        <v>447</v>
      </c>
      <c r="D65" s="162" t="s">
        <v>448</v>
      </c>
      <c r="E65" s="163">
        <v>44321</v>
      </c>
      <c r="F65" s="164" t="s">
        <v>449</v>
      </c>
      <c r="G65" s="163">
        <v>35457</v>
      </c>
      <c r="H65" s="163" t="s">
        <v>332</v>
      </c>
      <c r="I65" s="183" t="s">
        <v>383</v>
      </c>
      <c r="J65" s="161">
        <v>0</v>
      </c>
      <c r="K65" s="161">
        <v>0</v>
      </c>
      <c r="L65" s="184">
        <v>200</v>
      </c>
      <c r="M65" s="185">
        <v>7.69230769230769</v>
      </c>
      <c r="N65" s="161">
        <v>0</v>
      </c>
      <c r="O65" s="161">
        <v>0</v>
      </c>
      <c r="P65" s="161">
        <v>0</v>
      </c>
      <c r="Q65" s="161">
        <v>0</v>
      </c>
      <c r="R65" s="195">
        <v>0</v>
      </c>
      <c r="S65" s="161">
        <v>0</v>
      </c>
      <c r="T65" s="185">
        <v>0</v>
      </c>
      <c r="U65" s="161">
        <v>0</v>
      </c>
      <c r="V65" s="161">
        <v>0</v>
      </c>
      <c r="W65" s="185">
        <v>0</v>
      </c>
      <c r="X65" s="161">
        <v>0</v>
      </c>
      <c r="Y65" s="185">
        <v>0</v>
      </c>
      <c r="Z65" s="161">
        <v>0</v>
      </c>
      <c r="AA65" s="161">
        <v>0</v>
      </c>
      <c r="AB65" s="195">
        <v>0</v>
      </c>
      <c r="AC65" s="161">
        <v>0</v>
      </c>
      <c r="AD65" s="195">
        <v>0</v>
      </c>
      <c r="AE65" s="161">
        <v>0</v>
      </c>
      <c r="AF65" s="195">
        <v>0</v>
      </c>
      <c r="AG65" s="161">
        <v>0</v>
      </c>
      <c r="AH65" s="185">
        <v>0</v>
      </c>
      <c r="AI65" s="185">
        <v>0</v>
      </c>
      <c r="AJ65" s="185">
        <v>0</v>
      </c>
      <c r="AK65" s="184">
        <v>0</v>
      </c>
      <c r="AL65" s="185">
        <v>0</v>
      </c>
      <c r="AM65" s="185">
        <v>0</v>
      </c>
      <c r="AN65" s="185">
        <v>0</v>
      </c>
      <c r="AO65" s="185">
        <v>0</v>
      </c>
      <c r="AP65" s="185">
        <v>0</v>
      </c>
      <c r="AQ65" s="185">
        <v>0</v>
      </c>
      <c r="AR65" s="258"/>
      <c r="AS65" s="209"/>
      <c r="AT65" s="207"/>
      <c r="AU65" s="195"/>
      <c r="AV65" s="195"/>
      <c r="AW65" s="207"/>
      <c r="AX65" s="221">
        <v>0</v>
      </c>
      <c r="AY65" s="184">
        <v>0</v>
      </c>
      <c r="AZ65" s="222">
        <v>0</v>
      </c>
      <c r="BA65" s="223"/>
      <c r="BB65" s="146" t="str">
        <f ca="1" t="shared" si="52"/>
        <v>2年6月</v>
      </c>
      <c r="BC65" s="146"/>
      <c r="BD65" s="224">
        <f t="shared" si="53"/>
        <v>0</v>
      </c>
      <c r="BE65" s="239">
        <f t="shared" si="54"/>
        <v>400000</v>
      </c>
      <c r="BF65" s="231">
        <f t="shared" si="31"/>
        <v>0</v>
      </c>
      <c r="BG65" s="231">
        <f t="shared" si="55"/>
        <v>0</v>
      </c>
      <c r="BH65" s="231">
        <f t="shared" si="33"/>
        <v>0</v>
      </c>
      <c r="BI65" s="241" t="str">
        <f t="shared" si="56"/>
        <v>THOUCH MAKARA</v>
      </c>
      <c r="BJ65" s="231">
        <f t="shared" si="57"/>
        <v>0</v>
      </c>
      <c r="BK65" s="231">
        <f t="shared" si="58"/>
        <v>0</v>
      </c>
      <c r="BL65" s="231">
        <f t="shared" si="59"/>
        <v>0</v>
      </c>
      <c r="BM65" s="231">
        <f t="shared" si="60"/>
        <v>0</v>
      </c>
      <c r="BN65" s="231">
        <f t="shared" si="61"/>
        <v>0</v>
      </c>
      <c r="BO65" s="231">
        <f t="shared" si="62"/>
        <v>0</v>
      </c>
      <c r="BP65" s="231">
        <f t="shared" si="63"/>
        <v>0</v>
      </c>
      <c r="BQ65" s="231">
        <f t="shared" si="64"/>
        <v>0</v>
      </c>
      <c r="BR65" s="246">
        <f t="shared" si="65"/>
        <v>0</v>
      </c>
      <c r="BS65" s="247">
        <f t="shared" si="66"/>
        <v>0</v>
      </c>
      <c r="BT65" s="231">
        <f t="shared" si="67"/>
        <v>0</v>
      </c>
      <c r="BU65" s="231">
        <f t="shared" si="68"/>
        <v>0</v>
      </c>
      <c r="BV65" s="231">
        <f t="shared" si="69"/>
        <v>0</v>
      </c>
      <c r="BW65" s="231">
        <f t="shared" si="70"/>
        <v>0</v>
      </c>
      <c r="BX65" s="231">
        <f t="shared" si="71"/>
        <v>0</v>
      </c>
      <c r="BY65" s="231">
        <f t="shared" si="72"/>
        <v>0</v>
      </c>
      <c r="BZ65" s="231">
        <f t="shared" si="73"/>
        <v>0</v>
      </c>
    </row>
    <row r="66" s="141" customFormat="1" ht="39" customHeight="1" spans="1:78">
      <c r="A66" s="161">
        <v>26</v>
      </c>
      <c r="B66" s="94">
        <v>1471</v>
      </c>
      <c r="C66" s="94" t="s">
        <v>450</v>
      </c>
      <c r="D66" s="162" t="s">
        <v>451</v>
      </c>
      <c r="E66" s="163">
        <v>44551</v>
      </c>
      <c r="F66" s="164">
        <v>90675031</v>
      </c>
      <c r="G66" s="163">
        <v>29774</v>
      </c>
      <c r="H66" s="163" t="s">
        <v>335</v>
      </c>
      <c r="I66" s="183" t="s">
        <v>383</v>
      </c>
      <c r="J66" s="161">
        <v>0</v>
      </c>
      <c r="K66" s="161">
        <v>0</v>
      </c>
      <c r="L66" s="184">
        <v>200</v>
      </c>
      <c r="M66" s="185">
        <v>7.69230769230769</v>
      </c>
      <c r="N66" s="161">
        <v>0</v>
      </c>
      <c r="O66" s="161">
        <v>0</v>
      </c>
      <c r="P66" s="161">
        <v>0</v>
      </c>
      <c r="Q66" s="161">
        <v>0</v>
      </c>
      <c r="R66" s="195">
        <v>0</v>
      </c>
      <c r="S66" s="161">
        <v>0</v>
      </c>
      <c r="T66" s="185">
        <v>0</v>
      </c>
      <c r="U66" s="161">
        <v>0</v>
      </c>
      <c r="V66" s="161">
        <v>0</v>
      </c>
      <c r="W66" s="185">
        <v>0</v>
      </c>
      <c r="X66" s="161">
        <v>0</v>
      </c>
      <c r="Y66" s="185">
        <v>0</v>
      </c>
      <c r="Z66" s="161">
        <v>0</v>
      </c>
      <c r="AA66" s="161">
        <v>0</v>
      </c>
      <c r="AB66" s="195">
        <v>0</v>
      </c>
      <c r="AC66" s="161">
        <v>0</v>
      </c>
      <c r="AD66" s="195">
        <v>0</v>
      </c>
      <c r="AE66" s="161">
        <v>0</v>
      </c>
      <c r="AF66" s="195">
        <v>0</v>
      </c>
      <c r="AG66" s="161">
        <v>0</v>
      </c>
      <c r="AH66" s="185">
        <v>0</v>
      </c>
      <c r="AI66" s="185">
        <v>0</v>
      </c>
      <c r="AJ66" s="185">
        <v>0</v>
      </c>
      <c r="AK66" s="184">
        <v>0</v>
      </c>
      <c r="AL66" s="185">
        <v>0</v>
      </c>
      <c r="AM66" s="185">
        <v>0</v>
      </c>
      <c r="AN66" s="185">
        <v>0</v>
      </c>
      <c r="AO66" s="185">
        <v>0</v>
      </c>
      <c r="AP66" s="185">
        <v>0</v>
      </c>
      <c r="AQ66" s="185">
        <v>0</v>
      </c>
      <c r="AR66" s="207"/>
      <c r="AS66" s="209"/>
      <c r="AT66" s="207"/>
      <c r="AU66" s="195"/>
      <c r="AV66" s="195"/>
      <c r="AW66" s="207"/>
      <c r="AX66" s="221">
        <v>0</v>
      </c>
      <c r="AY66" s="184">
        <v>0</v>
      </c>
      <c r="AZ66" s="222">
        <v>0</v>
      </c>
      <c r="BA66" s="223"/>
      <c r="BB66" s="146" t="str">
        <f ca="1" t="shared" si="52"/>
        <v>1年11月</v>
      </c>
      <c r="BC66" s="146"/>
      <c r="BD66" s="224">
        <f t="shared" si="53"/>
        <v>0</v>
      </c>
      <c r="BE66" s="239">
        <f t="shared" si="54"/>
        <v>400000</v>
      </c>
      <c r="BF66" s="231">
        <f t="shared" si="31"/>
        <v>0</v>
      </c>
      <c r="BG66" s="231">
        <f t="shared" si="55"/>
        <v>0</v>
      </c>
      <c r="BH66" s="231">
        <f t="shared" si="33"/>
        <v>0</v>
      </c>
      <c r="BI66" s="241" t="str">
        <f t="shared" si="56"/>
        <v>SAO NAVY</v>
      </c>
      <c r="BJ66" s="231">
        <f t="shared" si="57"/>
        <v>0</v>
      </c>
      <c r="BK66" s="231">
        <f t="shared" si="58"/>
        <v>0</v>
      </c>
      <c r="BL66" s="231">
        <f t="shared" si="59"/>
        <v>0</v>
      </c>
      <c r="BM66" s="231">
        <f t="shared" si="60"/>
        <v>0</v>
      </c>
      <c r="BN66" s="231">
        <f t="shared" si="61"/>
        <v>0</v>
      </c>
      <c r="BO66" s="231">
        <f t="shared" si="62"/>
        <v>0</v>
      </c>
      <c r="BP66" s="231">
        <f t="shared" si="63"/>
        <v>0</v>
      </c>
      <c r="BQ66" s="231">
        <f t="shared" si="64"/>
        <v>0</v>
      </c>
      <c r="BR66" s="246">
        <f t="shared" si="65"/>
        <v>0</v>
      </c>
      <c r="BS66" s="247">
        <f t="shared" si="66"/>
        <v>0</v>
      </c>
      <c r="BT66" s="231">
        <f t="shared" si="67"/>
        <v>0</v>
      </c>
      <c r="BU66" s="231">
        <f t="shared" si="68"/>
        <v>0</v>
      </c>
      <c r="BV66" s="231">
        <f t="shared" si="69"/>
        <v>0</v>
      </c>
      <c r="BW66" s="231">
        <f t="shared" si="70"/>
        <v>0</v>
      </c>
      <c r="BX66" s="231">
        <f t="shared" si="71"/>
        <v>0</v>
      </c>
      <c r="BY66" s="231">
        <f t="shared" si="72"/>
        <v>0</v>
      </c>
      <c r="BZ66" s="231">
        <f t="shared" si="73"/>
        <v>0</v>
      </c>
    </row>
    <row r="67" s="146" customFormat="1" ht="39" customHeight="1" spans="1:78">
      <c r="A67" s="161">
        <v>27</v>
      </c>
      <c r="B67" s="94">
        <v>1117</v>
      </c>
      <c r="C67" s="94" t="s">
        <v>452</v>
      </c>
      <c r="D67" s="166" t="s">
        <v>453</v>
      </c>
      <c r="E67" s="163">
        <v>44419</v>
      </c>
      <c r="F67" s="164" t="s">
        <v>454</v>
      </c>
      <c r="G67" s="163">
        <v>37511</v>
      </c>
      <c r="H67" s="163" t="s">
        <v>335</v>
      </c>
      <c r="I67" s="183" t="s">
        <v>383</v>
      </c>
      <c r="J67" s="161">
        <v>0</v>
      </c>
      <c r="K67" s="161">
        <v>0</v>
      </c>
      <c r="L67" s="184">
        <v>200</v>
      </c>
      <c r="M67" s="185">
        <v>7.69230769230769</v>
      </c>
      <c r="N67" s="161">
        <v>0</v>
      </c>
      <c r="O67" s="161">
        <v>0</v>
      </c>
      <c r="P67" s="161">
        <v>0</v>
      </c>
      <c r="Q67" s="161">
        <v>0</v>
      </c>
      <c r="R67" s="195">
        <v>0</v>
      </c>
      <c r="S67" s="161">
        <v>0</v>
      </c>
      <c r="T67" s="185">
        <v>0</v>
      </c>
      <c r="U67" s="161">
        <v>0</v>
      </c>
      <c r="V67" s="161">
        <v>0</v>
      </c>
      <c r="W67" s="185">
        <v>0</v>
      </c>
      <c r="X67" s="161">
        <v>0</v>
      </c>
      <c r="Y67" s="185">
        <v>0</v>
      </c>
      <c r="Z67" s="161">
        <v>0</v>
      </c>
      <c r="AA67" s="161">
        <v>0</v>
      </c>
      <c r="AB67" s="195">
        <v>0</v>
      </c>
      <c r="AC67" s="161">
        <v>0</v>
      </c>
      <c r="AD67" s="195">
        <v>0</v>
      </c>
      <c r="AE67" s="161">
        <v>0</v>
      </c>
      <c r="AF67" s="195">
        <v>0</v>
      </c>
      <c r="AG67" s="161">
        <v>0</v>
      </c>
      <c r="AH67" s="185">
        <v>0</v>
      </c>
      <c r="AI67" s="185">
        <v>0</v>
      </c>
      <c r="AJ67" s="185">
        <v>0</v>
      </c>
      <c r="AK67" s="184">
        <v>0</v>
      </c>
      <c r="AL67" s="185">
        <v>0</v>
      </c>
      <c r="AM67" s="185">
        <v>0</v>
      </c>
      <c r="AN67" s="185">
        <v>0</v>
      </c>
      <c r="AO67" s="185">
        <v>0</v>
      </c>
      <c r="AP67" s="185">
        <v>0</v>
      </c>
      <c r="AQ67" s="185">
        <v>0</v>
      </c>
      <c r="AR67" s="258"/>
      <c r="AS67" s="209"/>
      <c r="AT67" s="207"/>
      <c r="AU67" s="195"/>
      <c r="AV67" s="195"/>
      <c r="AW67" s="207"/>
      <c r="AX67" s="221">
        <v>0</v>
      </c>
      <c r="AY67" s="184">
        <v>0</v>
      </c>
      <c r="AZ67" s="222">
        <v>0</v>
      </c>
      <c r="BA67" s="225"/>
      <c r="BB67" s="146" t="str">
        <f ca="1" t="shared" si="52"/>
        <v>2年3月</v>
      </c>
      <c r="BD67" s="224">
        <f t="shared" si="53"/>
        <v>0</v>
      </c>
      <c r="BE67" s="239">
        <f t="shared" si="54"/>
        <v>400000</v>
      </c>
      <c r="BF67" s="231">
        <f t="shared" si="31"/>
        <v>0</v>
      </c>
      <c r="BG67" s="231">
        <f t="shared" si="55"/>
        <v>0</v>
      </c>
      <c r="BH67" s="231">
        <f t="shared" si="33"/>
        <v>0</v>
      </c>
      <c r="BI67" s="241" t="str">
        <f t="shared" si="56"/>
        <v>DEAM SEYHA</v>
      </c>
      <c r="BJ67" s="231">
        <f t="shared" si="57"/>
        <v>0</v>
      </c>
      <c r="BK67" s="231">
        <f t="shared" si="58"/>
        <v>0</v>
      </c>
      <c r="BL67" s="231">
        <f t="shared" si="59"/>
        <v>0</v>
      </c>
      <c r="BM67" s="231">
        <f t="shared" si="60"/>
        <v>0</v>
      </c>
      <c r="BN67" s="231">
        <f t="shared" si="61"/>
        <v>0</v>
      </c>
      <c r="BO67" s="231">
        <f t="shared" si="62"/>
        <v>0</v>
      </c>
      <c r="BP67" s="231">
        <f t="shared" si="63"/>
        <v>0</v>
      </c>
      <c r="BQ67" s="231">
        <f t="shared" si="64"/>
        <v>0</v>
      </c>
      <c r="BR67" s="246">
        <f t="shared" si="65"/>
        <v>0</v>
      </c>
      <c r="BS67" s="247">
        <f t="shared" si="66"/>
        <v>0</v>
      </c>
      <c r="BT67" s="231">
        <f t="shared" si="67"/>
        <v>0</v>
      </c>
      <c r="BU67" s="231">
        <f t="shared" si="68"/>
        <v>0</v>
      </c>
      <c r="BV67" s="231">
        <f t="shared" si="69"/>
        <v>0</v>
      </c>
      <c r="BW67" s="231">
        <f t="shared" si="70"/>
        <v>0</v>
      </c>
      <c r="BX67" s="231">
        <f t="shared" si="71"/>
        <v>0</v>
      </c>
      <c r="BY67" s="231">
        <f t="shared" si="72"/>
        <v>0</v>
      </c>
      <c r="BZ67" s="231">
        <f t="shared" si="73"/>
        <v>0</v>
      </c>
    </row>
    <row r="68" s="141" customFormat="1" ht="39" customHeight="1" spans="1:78">
      <c r="A68" s="161">
        <v>28</v>
      </c>
      <c r="B68" s="94">
        <v>1739</v>
      </c>
      <c r="C68" s="94" t="s">
        <v>455</v>
      </c>
      <c r="D68" s="162" t="s">
        <v>456</v>
      </c>
      <c r="E68" s="163">
        <v>44589</v>
      </c>
      <c r="F68" s="164">
        <v>90958363</v>
      </c>
      <c r="G68" s="163">
        <v>37531</v>
      </c>
      <c r="H68" s="163" t="s">
        <v>335</v>
      </c>
      <c r="I68" s="183" t="s">
        <v>383</v>
      </c>
      <c r="J68" s="161">
        <v>0</v>
      </c>
      <c r="K68" s="161">
        <v>0</v>
      </c>
      <c r="L68" s="184">
        <v>200</v>
      </c>
      <c r="M68" s="185">
        <v>7.69230769230769</v>
      </c>
      <c r="N68" s="161">
        <v>0</v>
      </c>
      <c r="O68" s="161">
        <v>0</v>
      </c>
      <c r="P68" s="161">
        <v>0</v>
      </c>
      <c r="Q68" s="161">
        <v>0</v>
      </c>
      <c r="R68" s="195">
        <v>0</v>
      </c>
      <c r="S68" s="161">
        <v>0</v>
      </c>
      <c r="T68" s="185">
        <v>0</v>
      </c>
      <c r="U68" s="161">
        <v>0</v>
      </c>
      <c r="V68" s="161">
        <v>0</v>
      </c>
      <c r="W68" s="185">
        <v>0</v>
      </c>
      <c r="X68" s="161">
        <v>0</v>
      </c>
      <c r="Y68" s="185">
        <v>0</v>
      </c>
      <c r="Z68" s="161">
        <v>0</v>
      </c>
      <c r="AA68" s="161">
        <v>0</v>
      </c>
      <c r="AB68" s="195">
        <v>0</v>
      </c>
      <c r="AC68" s="161">
        <v>0</v>
      </c>
      <c r="AD68" s="195">
        <v>0</v>
      </c>
      <c r="AE68" s="161">
        <v>0</v>
      </c>
      <c r="AF68" s="195">
        <v>0</v>
      </c>
      <c r="AG68" s="161">
        <v>0</v>
      </c>
      <c r="AH68" s="185">
        <v>0</v>
      </c>
      <c r="AI68" s="185">
        <v>0</v>
      </c>
      <c r="AJ68" s="185">
        <v>0</v>
      </c>
      <c r="AK68" s="184">
        <v>0</v>
      </c>
      <c r="AL68" s="185">
        <v>0</v>
      </c>
      <c r="AM68" s="185">
        <v>0</v>
      </c>
      <c r="AN68" s="185">
        <v>0</v>
      </c>
      <c r="AO68" s="185">
        <v>0</v>
      </c>
      <c r="AP68" s="185">
        <v>0</v>
      </c>
      <c r="AQ68" s="185">
        <v>0</v>
      </c>
      <c r="AR68" s="207"/>
      <c r="AS68" s="209"/>
      <c r="AT68" s="207"/>
      <c r="AU68" s="195"/>
      <c r="AV68" s="195"/>
      <c r="AW68" s="207"/>
      <c r="AX68" s="221">
        <v>0</v>
      </c>
      <c r="AY68" s="184">
        <v>0</v>
      </c>
      <c r="AZ68" s="222">
        <v>0</v>
      </c>
      <c r="BA68" s="223"/>
      <c r="BB68" s="146" t="str">
        <f ca="1" t="shared" si="52"/>
        <v>1年10月</v>
      </c>
      <c r="BC68" s="146"/>
      <c r="BD68" s="224">
        <f t="shared" si="53"/>
        <v>0</v>
      </c>
      <c r="BE68" s="239">
        <f t="shared" si="54"/>
        <v>400000</v>
      </c>
      <c r="BF68" s="231">
        <f t="shared" si="31"/>
        <v>0</v>
      </c>
      <c r="BG68" s="231">
        <f t="shared" si="55"/>
        <v>0</v>
      </c>
      <c r="BH68" s="231">
        <f t="shared" si="33"/>
        <v>0</v>
      </c>
      <c r="BI68" s="241" t="str">
        <f t="shared" si="56"/>
        <v>KOP SREYNA</v>
      </c>
      <c r="BJ68" s="231">
        <f t="shared" si="57"/>
        <v>0</v>
      </c>
      <c r="BK68" s="231">
        <f t="shared" si="58"/>
        <v>0</v>
      </c>
      <c r="BL68" s="231">
        <f t="shared" si="59"/>
        <v>0</v>
      </c>
      <c r="BM68" s="231">
        <f t="shared" si="60"/>
        <v>0</v>
      </c>
      <c r="BN68" s="231">
        <f t="shared" si="61"/>
        <v>0</v>
      </c>
      <c r="BO68" s="231">
        <f t="shared" si="62"/>
        <v>0</v>
      </c>
      <c r="BP68" s="231">
        <f t="shared" si="63"/>
        <v>0</v>
      </c>
      <c r="BQ68" s="231">
        <f t="shared" si="64"/>
        <v>0</v>
      </c>
      <c r="BR68" s="246">
        <f t="shared" si="65"/>
        <v>0</v>
      </c>
      <c r="BS68" s="247">
        <f t="shared" si="66"/>
        <v>0</v>
      </c>
      <c r="BT68" s="231">
        <f t="shared" si="67"/>
        <v>0</v>
      </c>
      <c r="BU68" s="231">
        <f t="shared" si="68"/>
        <v>0</v>
      </c>
      <c r="BV68" s="231">
        <f t="shared" si="69"/>
        <v>0</v>
      </c>
      <c r="BW68" s="231">
        <f t="shared" si="70"/>
        <v>0</v>
      </c>
      <c r="BX68" s="231">
        <f t="shared" si="71"/>
        <v>0</v>
      </c>
      <c r="BY68" s="231">
        <f t="shared" si="72"/>
        <v>0</v>
      </c>
      <c r="BZ68" s="231">
        <f t="shared" si="73"/>
        <v>0</v>
      </c>
    </row>
    <row r="69" s="141" customFormat="1" ht="39" customHeight="1" spans="1:78">
      <c r="A69" s="161">
        <v>29</v>
      </c>
      <c r="B69" s="94">
        <v>2217</v>
      </c>
      <c r="C69" s="94" t="s">
        <v>457</v>
      </c>
      <c r="D69" s="162" t="s">
        <v>458</v>
      </c>
      <c r="E69" s="163">
        <v>44741</v>
      </c>
      <c r="F69" s="164" t="s">
        <v>459</v>
      </c>
      <c r="G69" s="163">
        <v>37744</v>
      </c>
      <c r="H69" s="163" t="s">
        <v>335</v>
      </c>
      <c r="I69" s="183" t="s">
        <v>383</v>
      </c>
      <c r="J69" s="161">
        <v>0</v>
      </c>
      <c r="K69" s="161">
        <v>0</v>
      </c>
      <c r="L69" s="184">
        <v>200</v>
      </c>
      <c r="M69" s="185">
        <v>7.69230769230769</v>
      </c>
      <c r="N69" s="161">
        <v>0</v>
      </c>
      <c r="O69" s="161">
        <v>0</v>
      </c>
      <c r="P69" s="161">
        <v>0</v>
      </c>
      <c r="Q69" s="161">
        <v>0</v>
      </c>
      <c r="R69" s="195">
        <v>0</v>
      </c>
      <c r="S69" s="161">
        <v>0</v>
      </c>
      <c r="T69" s="185">
        <v>0</v>
      </c>
      <c r="U69" s="161">
        <v>0</v>
      </c>
      <c r="V69" s="161">
        <v>0</v>
      </c>
      <c r="W69" s="185">
        <v>0</v>
      </c>
      <c r="X69" s="161">
        <v>0</v>
      </c>
      <c r="Y69" s="185">
        <v>0</v>
      </c>
      <c r="Z69" s="161">
        <v>0</v>
      </c>
      <c r="AA69" s="161">
        <v>0</v>
      </c>
      <c r="AB69" s="195">
        <v>0</v>
      </c>
      <c r="AC69" s="161">
        <v>0</v>
      </c>
      <c r="AD69" s="195">
        <v>0</v>
      </c>
      <c r="AE69" s="161">
        <v>0</v>
      </c>
      <c r="AF69" s="195">
        <v>0</v>
      </c>
      <c r="AG69" s="161">
        <v>0</v>
      </c>
      <c r="AH69" s="185">
        <v>0</v>
      </c>
      <c r="AI69" s="185">
        <v>0</v>
      </c>
      <c r="AJ69" s="185">
        <v>0</v>
      </c>
      <c r="AK69" s="184">
        <v>0</v>
      </c>
      <c r="AL69" s="185">
        <v>0</v>
      </c>
      <c r="AM69" s="185">
        <v>0</v>
      </c>
      <c r="AN69" s="185">
        <v>0</v>
      </c>
      <c r="AO69" s="185">
        <v>0</v>
      </c>
      <c r="AP69" s="185">
        <v>0</v>
      </c>
      <c r="AQ69" s="185">
        <v>0</v>
      </c>
      <c r="AR69" s="207"/>
      <c r="AS69" s="209"/>
      <c r="AT69" s="207"/>
      <c r="AU69" s="195"/>
      <c r="AV69" s="195"/>
      <c r="AW69" s="207"/>
      <c r="AX69" s="221">
        <v>0</v>
      </c>
      <c r="AY69" s="184">
        <v>0</v>
      </c>
      <c r="AZ69" s="222">
        <v>0</v>
      </c>
      <c r="BA69" s="223"/>
      <c r="BB69" s="146" t="str">
        <f ca="1" t="shared" si="52"/>
        <v>1年5月</v>
      </c>
      <c r="BC69" s="146"/>
      <c r="BD69" s="224">
        <f t="shared" si="53"/>
        <v>0</v>
      </c>
      <c r="BE69" s="239">
        <f t="shared" si="54"/>
        <v>400000</v>
      </c>
      <c r="BF69" s="231">
        <f t="shared" si="31"/>
        <v>0</v>
      </c>
      <c r="BG69" s="231">
        <f t="shared" si="55"/>
        <v>0</v>
      </c>
      <c r="BH69" s="231">
        <f t="shared" si="33"/>
        <v>0</v>
      </c>
      <c r="BI69" s="241" t="str">
        <f t="shared" si="56"/>
        <v>LONG KANHA</v>
      </c>
      <c r="BJ69" s="231">
        <f t="shared" si="57"/>
        <v>0</v>
      </c>
      <c r="BK69" s="231">
        <f t="shared" si="58"/>
        <v>0</v>
      </c>
      <c r="BL69" s="231">
        <f t="shared" si="59"/>
        <v>0</v>
      </c>
      <c r="BM69" s="231">
        <f t="shared" si="60"/>
        <v>0</v>
      </c>
      <c r="BN69" s="231">
        <f t="shared" si="61"/>
        <v>0</v>
      </c>
      <c r="BO69" s="231">
        <f t="shared" si="62"/>
        <v>0</v>
      </c>
      <c r="BP69" s="231">
        <f t="shared" si="63"/>
        <v>0</v>
      </c>
      <c r="BQ69" s="231">
        <f t="shared" si="64"/>
        <v>0</v>
      </c>
      <c r="BR69" s="246">
        <f t="shared" si="65"/>
        <v>0</v>
      </c>
      <c r="BS69" s="247">
        <f t="shared" si="66"/>
        <v>0</v>
      </c>
      <c r="BT69" s="231">
        <f t="shared" si="67"/>
        <v>0</v>
      </c>
      <c r="BU69" s="231">
        <f t="shared" si="68"/>
        <v>0</v>
      </c>
      <c r="BV69" s="231">
        <f t="shared" si="69"/>
        <v>0</v>
      </c>
      <c r="BW69" s="231">
        <f t="shared" si="70"/>
        <v>0</v>
      </c>
      <c r="BX69" s="231">
        <f t="shared" si="71"/>
        <v>0</v>
      </c>
      <c r="BY69" s="231">
        <f t="shared" si="72"/>
        <v>0</v>
      </c>
      <c r="BZ69" s="231">
        <f t="shared" si="73"/>
        <v>0</v>
      </c>
    </row>
    <row r="70" s="265" customFormat="1" ht="39" customHeight="1" spans="1:78">
      <c r="A70" s="168"/>
      <c r="B70" s="169" t="s">
        <v>338</v>
      </c>
      <c r="C70" s="170" t="s">
        <v>383</v>
      </c>
      <c r="D70" s="289">
        <v>29</v>
      </c>
      <c r="E70" s="168"/>
      <c r="F70" s="168"/>
      <c r="G70" s="168"/>
      <c r="H70" s="168"/>
      <c r="I70" s="186" t="s">
        <v>383</v>
      </c>
      <c r="J70" s="168"/>
      <c r="K70" s="168"/>
      <c r="L70" s="290">
        <v>5800</v>
      </c>
      <c r="M70" s="290"/>
      <c r="N70" s="290">
        <v>0</v>
      </c>
      <c r="O70" s="290">
        <v>0</v>
      </c>
      <c r="P70" s="290">
        <v>0</v>
      </c>
      <c r="Q70" s="290">
        <v>0</v>
      </c>
      <c r="R70" s="290">
        <v>0</v>
      </c>
      <c r="S70" s="290">
        <v>0</v>
      </c>
      <c r="T70" s="290">
        <v>0</v>
      </c>
      <c r="U70" s="290">
        <v>0</v>
      </c>
      <c r="V70" s="290">
        <v>0</v>
      </c>
      <c r="W70" s="290">
        <v>0</v>
      </c>
      <c r="X70" s="290">
        <v>0</v>
      </c>
      <c r="Y70" s="290">
        <v>0</v>
      </c>
      <c r="Z70" s="290">
        <v>0</v>
      </c>
      <c r="AA70" s="290">
        <v>0</v>
      </c>
      <c r="AB70" s="290">
        <v>0</v>
      </c>
      <c r="AC70" s="290">
        <v>0</v>
      </c>
      <c r="AD70" s="290">
        <v>0</v>
      </c>
      <c r="AE70" s="290">
        <v>0</v>
      </c>
      <c r="AF70" s="290">
        <v>0</v>
      </c>
      <c r="AG70" s="290">
        <v>0</v>
      </c>
      <c r="AH70" s="290">
        <v>0</v>
      </c>
      <c r="AI70" s="290">
        <v>0</v>
      </c>
      <c r="AJ70" s="290">
        <v>0</v>
      </c>
      <c r="AK70" s="290"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  <c r="AT70" s="290">
        <v>0</v>
      </c>
      <c r="AU70" s="290">
        <v>0</v>
      </c>
      <c r="AV70" s="290">
        <v>0</v>
      </c>
      <c r="AW70" s="290">
        <v>0</v>
      </c>
      <c r="AX70" s="290">
        <v>0</v>
      </c>
      <c r="AY70" s="290">
        <v>0</v>
      </c>
      <c r="AZ70" s="290">
        <v>0</v>
      </c>
      <c r="BA70" s="168"/>
      <c r="BB70" s="148"/>
      <c r="BC70" s="148"/>
      <c r="BD70" s="148"/>
      <c r="BE70" s="148"/>
      <c r="BF70" s="291"/>
      <c r="BG70" s="291"/>
      <c r="BH70" s="291"/>
      <c r="BI70" s="292"/>
      <c r="BJ70" s="291"/>
      <c r="BK70" s="291"/>
      <c r="BL70" s="287">
        <f t="shared" ref="BL70:BQ70" si="74">SUM(BL41:BL69)</f>
        <v>0</v>
      </c>
      <c r="BM70" s="287">
        <f t="shared" si="74"/>
        <v>0</v>
      </c>
      <c r="BN70" s="287">
        <f t="shared" si="74"/>
        <v>0</v>
      </c>
      <c r="BO70" s="287">
        <f t="shared" si="74"/>
        <v>0</v>
      </c>
      <c r="BP70" s="287">
        <f t="shared" si="74"/>
        <v>0</v>
      </c>
      <c r="BQ70" s="287">
        <f t="shared" si="74"/>
        <v>0</v>
      </c>
      <c r="BR70" s="293"/>
      <c r="BS70" s="294"/>
      <c r="BT70" s="287">
        <f>SUM(BT41:BT69)</f>
        <v>0</v>
      </c>
      <c r="BU70" s="287">
        <f t="shared" ref="BU70:BZ70" si="75">SUM(BU41:BU69)</f>
        <v>0</v>
      </c>
      <c r="BV70" s="287">
        <f t="shared" si="75"/>
        <v>0</v>
      </c>
      <c r="BW70" s="287">
        <f t="shared" si="75"/>
        <v>0</v>
      </c>
      <c r="BX70" s="287">
        <f t="shared" si="75"/>
        <v>0</v>
      </c>
      <c r="BY70" s="287">
        <f t="shared" si="75"/>
        <v>0</v>
      </c>
      <c r="BZ70" s="287">
        <f t="shared" si="75"/>
        <v>0</v>
      </c>
    </row>
    <row r="71" s="141" customFormat="1" ht="39" customHeight="1" spans="1:78">
      <c r="A71" s="161">
        <v>1</v>
      </c>
      <c r="B71" s="94">
        <v>218</v>
      </c>
      <c r="C71" s="94" t="s">
        <v>460</v>
      </c>
      <c r="D71" s="162" t="s">
        <v>461</v>
      </c>
      <c r="E71" s="163">
        <v>44081</v>
      </c>
      <c r="F71" s="164" t="s">
        <v>462</v>
      </c>
      <c r="G71" s="163">
        <v>34688</v>
      </c>
      <c r="H71" s="163" t="s">
        <v>335</v>
      </c>
      <c r="I71" s="183" t="s">
        <v>463</v>
      </c>
      <c r="J71" s="161">
        <v>0</v>
      </c>
      <c r="K71" s="161">
        <v>2</v>
      </c>
      <c r="L71" s="184">
        <v>200</v>
      </c>
      <c r="M71" s="185">
        <v>7.69230769230769</v>
      </c>
      <c r="N71" s="161">
        <v>0</v>
      </c>
      <c r="O71" s="161">
        <v>0</v>
      </c>
      <c r="P71" s="161">
        <v>0</v>
      </c>
      <c r="Q71" s="161">
        <v>0</v>
      </c>
      <c r="R71" s="195">
        <v>0</v>
      </c>
      <c r="S71" s="161">
        <v>0</v>
      </c>
      <c r="T71" s="185">
        <v>0</v>
      </c>
      <c r="U71" s="161">
        <v>0</v>
      </c>
      <c r="V71" s="161">
        <v>0</v>
      </c>
      <c r="W71" s="185">
        <v>0</v>
      </c>
      <c r="X71" s="161">
        <v>0</v>
      </c>
      <c r="Y71" s="185">
        <v>0</v>
      </c>
      <c r="Z71" s="161">
        <v>0</v>
      </c>
      <c r="AA71" s="161">
        <v>0</v>
      </c>
      <c r="AB71" s="195">
        <v>0</v>
      </c>
      <c r="AC71" s="161">
        <v>0</v>
      </c>
      <c r="AD71" s="195">
        <v>0</v>
      </c>
      <c r="AE71" s="161">
        <v>0</v>
      </c>
      <c r="AF71" s="195">
        <v>0</v>
      </c>
      <c r="AG71" s="161">
        <v>0</v>
      </c>
      <c r="AH71" s="185">
        <v>0</v>
      </c>
      <c r="AI71" s="185">
        <v>0</v>
      </c>
      <c r="AJ71" s="184">
        <v>30</v>
      </c>
      <c r="AK71" s="184">
        <v>0</v>
      </c>
      <c r="AL71" s="185">
        <v>0</v>
      </c>
      <c r="AM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258"/>
      <c r="AS71" s="209"/>
      <c r="AT71" s="207"/>
      <c r="AU71" s="195"/>
      <c r="AV71" s="195"/>
      <c r="AW71" s="207"/>
      <c r="AX71" s="221">
        <v>0</v>
      </c>
      <c r="AY71" s="184">
        <v>0</v>
      </c>
      <c r="AZ71" s="222">
        <v>0</v>
      </c>
      <c r="BA71" s="223"/>
      <c r="BB71" s="146" t="str">
        <f ca="1" t="shared" ref="BB71:BB97" si="76">DATEDIF(E71,TODAY(),"y")&amp;"年"&amp;DATEDIF(E71,TODAY(),"ym")&amp;"月"</f>
        <v>3年2月</v>
      </c>
      <c r="BC71" s="146"/>
      <c r="BD71" s="224">
        <f t="shared" ref="BD71:BD97" si="77">(AQ71*$BH$9)</f>
        <v>0</v>
      </c>
      <c r="BE71" s="239">
        <f t="shared" ref="BE71:BE97" si="78">IF(BD71&lt;400000,400000,IF(BD71&gt;1200000,1200000,BD71))</f>
        <v>400000</v>
      </c>
      <c r="BF71" s="231">
        <f t="shared" ref="BF71:BF97" si="79">IF(BH71=0.1,175000,IF(BH71=0.05,75000,0))</f>
        <v>0</v>
      </c>
      <c r="BG71" s="231">
        <f t="shared" ref="BG71:BG97" si="80">((AQ71-AO71-AP71-AL71)*BH$8)-(J71+K71)*150000</f>
        <v>-300000</v>
      </c>
      <c r="BH71" s="231">
        <f t="shared" ref="BH71:BH97" si="81">IF(BG71&lt;1500000,0%,IF(BG71&lt;2000001,5%,10%))</f>
        <v>0</v>
      </c>
      <c r="BI71" s="241" t="str">
        <f t="shared" ref="BI71:BI97" si="82">D71</f>
        <v>EN SOPHA</v>
      </c>
      <c r="BJ71" s="231">
        <f t="shared" ref="BJ71:BJ97" si="83">AY71</f>
        <v>0</v>
      </c>
      <c r="BK71" s="231">
        <f t="shared" ref="BK71:BK97" si="84">TRUNC(BJ71)</f>
        <v>0</v>
      </c>
      <c r="BL71" s="231">
        <f t="shared" ref="BL71:BL97" si="85">TRUNC(BK71/100)</f>
        <v>0</v>
      </c>
      <c r="BM71" s="231">
        <f t="shared" ref="BM71:BM97" si="86">TRUNC((BK71-(BL71*100))/50)</f>
        <v>0</v>
      </c>
      <c r="BN71" s="231">
        <f t="shared" ref="BN71:BN97" si="87">TRUNC((BK71-(BL71*100)-(BM71*50))/20)</f>
        <v>0</v>
      </c>
      <c r="BO71" s="231">
        <f t="shared" ref="BO71:BO97" si="88">TRUNC((BK71-(BL71*100)-(BM71*50)-(BN71*20))/10)</f>
        <v>0</v>
      </c>
      <c r="BP71" s="231">
        <f t="shared" ref="BP71:BP97" si="89">TRUNC((BK71-(BL71*100)-(BM71*50)-(BN71*20)-(BO71*10))/5)</f>
        <v>0</v>
      </c>
      <c r="BQ71" s="231">
        <f t="shared" ref="BQ71:BQ97" si="90">TRUNC((BK71-(BL71*100)-(BM71*50)-(BN71*20)-(BO71*10)-(BP71*5))/1)</f>
        <v>0</v>
      </c>
      <c r="BR71" s="246">
        <f t="shared" ref="BR71:BR97" si="91">AX71-AY71</f>
        <v>0</v>
      </c>
      <c r="BS71" s="247">
        <f t="shared" ref="BS71:BS97" si="92">ROUND(BR71*4000,-2)</f>
        <v>0</v>
      </c>
      <c r="BT71" s="231">
        <f t="shared" ref="BT71:BT97" si="93">TRUNC(BS71/20000)</f>
        <v>0</v>
      </c>
      <c r="BU71" s="231">
        <f t="shared" ref="BU71:BU97" si="94">TRUNC((BS71-(BT71*20000))/10000)</f>
        <v>0</v>
      </c>
      <c r="BV71" s="231">
        <f t="shared" ref="BV71:BV97" si="95">TRUNC((BS71-(BT71*20000)-(BU71*10000))/5000)</f>
        <v>0</v>
      </c>
      <c r="BW71" s="231">
        <f t="shared" ref="BW71:BW97" si="96">TRUNC((BS71-(BT71*20000)-(BU71*10000)-(BV71*5000))/2000)</f>
        <v>0</v>
      </c>
      <c r="BX71" s="231">
        <f t="shared" ref="BX71:BX97" si="97">TRUNC((BS71-(BT71*20000)-(BU71*10000)-(BV71*5000)-(BW71*2000))/1000)</f>
        <v>0</v>
      </c>
      <c r="BY71" s="231">
        <f t="shared" ref="BY71:BY97" si="98">TRUNC((BS71-(BT71*20000)-(BU71*10000)-(BV71*5000)-(BW71*2000)-(BX71*1000))/500)</f>
        <v>0</v>
      </c>
      <c r="BZ71" s="231">
        <f t="shared" ref="BZ71:BZ97" si="99">TRUNC((BS71-(BT71*20000)-(BU71*10000)-(BV71*5000)-(BW71*2000)-(BX71*1000)-(BY71*500))/100)</f>
        <v>0</v>
      </c>
    </row>
    <row r="72" s="141" customFormat="1" ht="39" customHeight="1" spans="1:78">
      <c r="A72" s="161">
        <v>2</v>
      </c>
      <c r="B72" s="94">
        <v>270</v>
      </c>
      <c r="C72" s="94" t="s">
        <v>464</v>
      </c>
      <c r="D72" s="162" t="s">
        <v>465</v>
      </c>
      <c r="E72" s="163">
        <v>44103</v>
      </c>
      <c r="F72" s="164" t="s">
        <v>466</v>
      </c>
      <c r="G72" s="163">
        <v>31505</v>
      </c>
      <c r="H72" s="163" t="s">
        <v>335</v>
      </c>
      <c r="I72" s="183" t="s">
        <v>467</v>
      </c>
      <c r="J72" s="161">
        <v>0</v>
      </c>
      <c r="K72" s="161">
        <v>5</v>
      </c>
      <c r="L72" s="184">
        <v>200</v>
      </c>
      <c r="M72" s="185">
        <v>7.69230769230769</v>
      </c>
      <c r="N72" s="161">
        <v>0</v>
      </c>
      <c r="O72" s="161">
        <v>0</v>
      </c>
      <c r="P72" s="161">
        <v>0</v>
      </c>
      <c r="Q72" s="161">
        <v>0</v>
      </c>
      <c r="R72" s="195">
        <v>0</v>
      </c>
      <c r="S72" s="161">
        <v>0</v>
      </c>
      <c r="T72" s="185">
        <v>0</v>
      </c>
      <c r="U72" s="161">
        <v>0</v>
      </c>
      <c r="V72" s="161">
        <v>0</v>
      </c>
      <c r="W72" s="185">
        <v>0</v>
      </c>
      <c r="X72" s="161">
        <v>0</v>
      </c>
      <c r="Y72" s="185">
        <v>0</v>
      </c>
      <c r="Z72" s="161">
        <v>0</v>
      </c>
      <c r="AA72" s="161">
        <v>0</v>
      </c>
      <c r="AB72" s="195">
        <v>0</v>
      </c>
      <c r="AC72" s="161">
        <v>0</v>
      </c>
      <c r="AD72" s="195">
        <v>0</v>
      </c>
      <c r="AE72" s="161">
        <v>0</v>
      </c>
      <c r="AF72" s="195">
        <v>0</v>
      </c>
      <c r="AG72" s="161">
        <v>0</v>
      </c>
      <c r="AH72" s="185">
        <v>0</v>
      </c>
      <c r="AI72" s="185">
        <v>0</v>
      </c>
      <c r="AJ72" s="185">
        <v>0</v>
      </c>
      <c r="AK72" s="184">
        <v>0</v>
      </c>
      <c r="AL72" s="185">
        <v>0</v>
      </c>
      <c r="AM72" s="185">
        <v>0</v>
      </c>
      <c r="AN72" s="185">
        <v>0</v>
      </c>
      <c r="AO72" s="185">
        <v>0</v>
      </c>
      <c r="AP72" s="185">
        <v>0</v>
      </c>
      <c r="AQ72" s="185">
        <v>0</v>
      </c>
      <c r="AR72" s="258"/>
      <c r="AS72" s="209"/>
      <c r="AT72" s="207"/>
      <c r="AU72" s="195"/>
      <c r="AV72" s="195"/>
      <c r="AW72" s="207"/>
      <c r="AX72" s="221">
        <v>0</v>
      </c>
      <c r="AY72" s="184">
        <v>0</v>
      </c>
      <c r="AZ72" s="222">
        <v>0</v>
      </c>
      <c r="BA72" s="223"/>
      <c r="BB72" s="146" t="str">
        <f ca="1" t="shared" si="76"/>
        <v>3年2月</v>
      </c>
      <c r="BC72" s="146"/>
      <c r="BD72" s="224">
        <f t="shared" si="77"/>
        <v>0</v>
      </c>
      <c r="BE72" s="239">
        <f t="shared" si="78"/>
        <v>400000</v>
      </c>
      <c r="BF72" s="231">
        <f t="shared" si="79"/>
        <v>0</v>
      </c>
      <c r="BG72" s="231">
        <f t="shared" si="80"/>
        <v>-750000</v>
      </c>
      <c r="BH72" s="231">
        <f t="shared" si="81"/>
        <v>0</v>
      </c>
      <c r="BI72" s="241" t="str">
        <f t="shared" si="82"/>
        <v>SUM SREYMA</v>
      </c>
      <c r="BJ72" s="231">
        <f t="shared" si="83"/>
        <v>0</v>
      </c>
      <c r="BK72" s="231">
        <f t="shared" si="84"/>
        <v>0</v>
      </c>
      <c r="BL72" s="231">
        <f t="shared" si="85"/>
        <v>0</v>
      </c>
      <c r="BM72" s="231">
        <f t="shared" si="86"/>
        <v>0</v>
      </c>
      <c r="BN72" s="231">
        <f t="shared" si="87"/>
        <v>0</v>
      </c>
      <c r="BO72" s="231">
        <f t="shared" si="88"/>
        <v>0</v>
      </c>
      <c r="BP72" s="231">
        <f t="shared" si="89"/>
        <v>0</v>
      </c>
      <c r="BQ72" s="231">
        <f t="shared" si="90"/>
        <v>0</v>
      </c>
      <c r="BR72" s="246">
        <f t="shared" si="91"/>
        <v>0</v>
      </c>
      <c r="BS72" s="247">
        <f t="shared" si="92"/>
        <v>0</v>
      </c>
      <c r="BT72" s="231">
        <f t="shared" si="93"/>
        <v>0</v>
      </c>
      <c r="BU72" s="231">
        <f t="shared" si="94"/>
        <v>0</v>
      </c>
      <c r="BV72" s="231">
        <f t="shared" si="95"/>
        <v>0</v>
      </c>
      <c r="BW72" s="231">
        <f t="shared" si="96"/>
        <v>0</v>
      </c>
      <c r="BX72" s="231">
        <f t="shared" si="97"/>
        <v>0</v>
      </c>
      <c r="BY72" s="231">
        <f t="shared" si="98"/>
        <v>0</v>
      </c>
      <c r="BZ72" s="231">
        <f t="shared" si="99"/>
        <v>0</v>
      </c>
    </row>
    <row r="73" s="141" customFormat="1" ht="39" customHeight="1" spans="1:78">
      <c r="A73" s="161">
        <v>3</v>
      </c>
      <c r="B73" s="94">
        <v>288</v>
      </c>
      <c r="C73" s="94" t="s">
        <v>468</v>
      </c>
      <c r="D73" s="162" t="s">
        <v>469</v>
      </c>
      <c r="E73" s="163">
        <v>44109</v>
      </c>
      <c r="F73" s="164" t="s">
        <v>470</v>
      </c>
      <c r="G73" s="163">
        <v>33391</v>
      </c>
      <c r="H73" s="163" t="s">
        <v>335</v>
      </c>
      <c r="I73" s="183" t="s">
        <v>467</v>
      </c>
      <c r="J73" s="161">
        <v>1</v>
      </c>
      <c r="K73" s="161">
        <v>2</v>
      </c>
      <c r="L73" s="184">
        <v>200</v>
      </c>
      <c r="M73" s="185">
        <v>7.69230769230769</v>
      </c>
      <c r="N73" s="161">
        <v>0</v>
      </c>
      <c r="O73" s="161">
        <v>0</v>
      </c>
      <c r="P73" s="161">
        <v>0</v>
      </c>
      <c r="Q73" s="161">
        <v>0</v>
      </c>
      <c r="R73" s="195">
        <v>0</v>
      </c>
      <c r="S73" s="161">
        <v>0</v>
      </c>
      <c r="T73" s="185">
        <v>0</v>
      </c>
      <c r="U73" s="161">
        <v>0</v>
      </c>
      <c r="V73" s="161">
        <v>0</v>
      </c>
      <c r="W73" s="185">
        <v>0</v>
      </c>
      <c r="X73" s="161">
        <v>0</v>
      </c>
      <c r="Y73" s="185">
        <v>0</v>
      </c>
      <c r="Z73" s="161">
        <v>0</v>
      </c>
      <c r="AA73" s="161">
        <v>0</v>
      </c>
      <c r="AB73" s="195">
        <v>0</v>
      </c>
      <c r="AC73" s="161">
        <v>0</v>
      </c>
      <c r="AD73" s="195">
        <v>0</v>
      </c>
      <c r="AE73" s="161">
        <v>0</v>
      </c>
      <c r="AF73" s="195">
        <v>0</v>
      </c>
      <c r="AG73" s="161">
        <v>0</v>
      </c>
      <c r="AH73" s="185">
        <v>0</v>
      </c>
      <c r="AI73" s="185">
        <v>0</v>
      </c>
      <c r="AJ73" s="185">
        <v>0</v>
      </c>
      <c r="AK73" s="184">
        <v>0</v>
      </c>
      <c r="AL73" s="185">
        <v>0</v>
      </c>
      <c r="AM73" s="185">
        <v>0</v>
      </c>
      <c r="AN73" s="185">
        <v>0</v>
      </c>
      <c r="AO73" s="185">
        <v>0</v>
      </c>
      <c r="AP73" s="185">
        <v>0</v>
      </c>
      <c r="AQ73" s="185">
        <v>0</v>
      </c>
      <c r="AR73" s="258"/>
      <c r="AS73" s="209"/>
      <c r="AT73" s="207"/>
      <c r="AU73" s="195"/>
      <c r="AV73" s="195"/>
      <c r="AW73" s="207"/>
      <c r="AX73" s="221">
        <v>0</v>
      </c>
      <c r="AY73" s="184">
        <v>0</v>
      </c>
      <c r="AZ73" s="222">
        <v>0</v>
      </c>
      <c r="BA73" s="223"/>
      <c r="BB73" s="146" t="str">
        <f ca="1" t="shared" si="76"/>
        <v>3年1月</v>
      </c>
      <c r="BC73" s="146"/>
      <c r="BD73" s="224">
        <f t="shared" si="77"/>
        <v>0</v>
      </c>
      <c r="BE73" s="239">
        <f t="shared" si="78"/>
        <v>400000</v>
      </c>
      <c r="BF73" s="231">
        <f t="shared" si="79"/>
        <v>0</v>
      </c>
      <c r="BG73" s="231">
        <f t="shared" si="80"/>
        <v>-450000</v>
      </c>
      <c r="BH73" s="231">
        <f t="shared" si="81"/>
        <v>0</v>
      </c>
      <c r="BI73" s="241" t="str">
        <f t="shared" si="82"/>
        <v>CHHAN SREY AUN</v>
      </c>
      <c r="BJ73" s="231">
        <f t="shared" si="83"/>
        <v>0</v>
      </c>
      <c r="BK73" s="231">
        <f t="shared" si="84"/>
        <v>0</v>
      </c>
      <c r="BL73" s="231">
        <f t="shared" si="85"/>
        <v>0</v>
      </c>
      <c r="BM73" s="231">
        <f t="shared" si="86"/>
        <v>0</v>
      </c>
      <c r="BN73" s="231">
        <f t="shared" si="87"/>
        <v>0</v>
      </c>
      <c r="BO73" s="231">
        <f t="shared" si="88"/>
        <v>0</v>
      </c>
      <c r="BP73" s="231">
        <f t="shared" si="89"/>
        <v>0</v>
      </c>
      <c r="BQ73" s="231">
        <f t="shared" si="90"/>
        <v>0</v>
      </c>
      <c r="BR73" s="246">
        <f t="shared" si="91"/>
        <v>0</v>
      </c>
      <c r="BS73" s="247">
        <f t="shared" si="92"/>
        <v>0</v>
      </c>
      <c r="BT73" s="231">
        <f t="shared" si="93"/>
        <v>0</v>
      </c>
      <c r="BU73" s="231">
        <f t="shared" si="94"/>
        <v>0</v>
      </c>
      <c r="BV73" s="231">
        <f t="shared" si="95"/>
        <v>0</v>
      </c>
      <c r="BW73" s="231">
        <f t="shared" si="96"/>
        <v>0</v>
      </c>
      <c r="BX73" s="231">
        <f t="shared" si="97"/>
        <v>0</v>
      </c>
      <c r="BY73" s="231">
        <f t="shared" si="98"/>
        <v>0</v>
      </c>
      <c r="BZ73" s="231">
        <f t="shared" si="99"/>
        <v>0</v>
      </c>
    </row>
    <row r="74" s="141" customFormat="1" ht="39" customHeight="1" spans="1:78">
      <c r="A74" s="161">
        <v>4</v>
      </c>
      <c r="B74" s="94">
        <v>422</v>
      </c>
      <c r="C74" s="94" t="s">
        <v>471</v>
      </c>
      <c r="D74" s="162" t="s">
        <v>472</v>
      </c>
      <c r="E74" s="163">
        <v>44123</v>
      </c>
      <c r="F74" s="164" t="s">
        <v>473</v>
      </c>
      <c r="G74" s="163">
        <v>36557</v>
      </c>
      <c r="H74" s="163" t="s">
        <v>335</v>
      </c>
      <c r="I74" s="183" t="s">
        <v>467</v>
      </c>
      <c r="J74" s="161">
        <v>0</v>
      </c>
      <c r="K74" s="161">
        <v>1</v>
      </c>
      <c r="L74" s="184">
        <v>200</v>
      </c>
      <c r="M74" s="185">
        <v>7.69230769230769</v>
      </c>
      <c r="N74" s="161">
        <v>0</v>
      </c>
      <c r="O74" s="161">
        <v>0</v>
      </c>
      <c r="P74" s="161">
        <v>0</v>
      </c>
      <c r="Q74" s="161">
        <v>0</v>
      </c>
      <c r="R74" s="195">
        <v>0</v>
      </c>
      <c r="S74" s="161">
        <v>0</v>
      </c>
      <c r="T74" s="185">
        <v>0</v>
      </c>
      <c r="U74" s="161">
        <v>0</v>
      </c>
      <c r="V74" s="161">
        <v>0</v>
      </c>
      <c r="W74" s="185">
        <v>0</v>
      </c>
      <c r="X74" s="161">
        <v>0</v>
      </c>
      <c r="Y74" s="185">
        <v>0</v>
      </c>
      <c r="Z74" s="161">
        <v>0</v>
      </c>
      <c r="AA74" s="161">
        <v>0</v>
      </c>
      <c r="AB74" s="195">
        <v>0</v>
      </c>
      <c r="AC74" s="161">
        <v>0</v>
      </c>
      <c r="AD74" s="195">
        <v>0</v>
      </c>
      <c r="AE74" s="161">
        <v>0</v>
      </c>
      <c r="AF74" s="195">
        <v>0</v>
      </c>
      <c r="AG74" s="161">
        <v>0</v>
      </c>
      <c r="AH74" s="185">
        <v>0</v>
      </c>
      <c r="AI74" s="185">
        <v>0</v>
      </c>
      <c r="AJ74" s="185">
        <v>0</v>
      </c>
      <c r="AK74" s="184">
        <v>0</v>
      </c>
      <c r="AL74" s="185">
        <v>0</v>
      </c>
      <c r="AM74" s="185">
        <v>0</v>
      </c>
      <c r="AN74" s="185">
        <v>0</v>
      </c>
      <c r="AO74" s="185">
        <v>0</v>
      </c>
      <c r="AP74" s="185">
        <v>0</v>
      </c>
      <c r="AQ74" s="185">
        <v>0</v>
      </c>
      <c r="AR74" s="258"/>
      <c r="AS74" s="209"/>
      <c r="AT74" s="207"/>
      <c r="AU74" s="195"/>
      <c r="AV74" s="195"/>
      <c r="AW74" s="207"/>
      <c r="AX74" s="221">
        <v>0</v>
      </c>
      <c r="AY74" s="184">
        <v>0</v>
      </c>
      <c r="AZ74" s="222">
        <v>0</v>
      </c>
      <c r="BA74" s="223"/>
      <c r="BB74" s="146" t="str">
        <f ca="1" t="shared" si="76"/>
        <v>3年1月</v>
      </c>
      <c r="BC74" s="146"/>
      <c r="BD74" s="224">
        <f t="shared" si="77"/>
        <v>0</v>
      </c>
      <c r="BE74" s="239">
        <f t="shared" si="78"/>
        <v>400000</v>
      </c>
      <c r="BF74" s="231">
        <f t="shared" si="79"/>
        <v>0</v>
      </c>
      <c r="BG74" s="231">
        <f t="shared" si="80"/>
        <v>-150000</v>
      </c>
      <c r="BH74" s="231">
        <f t="shared" si="81"/>
        <v>0</v>
      </c>
      <c r="BI74" s="241" t="str">
        <f t="shared" si="82"/>
        <v>DAM KUNG</v>
      </c>
      <c r="BJ74" s="231">
        <f t="shared" si="83"/>
        <v>0</v>
      </c>
      <c r="BK74" s="231">
        <f t="shared" si="84"/>
        <v>0</v>
      </c>
      <c r="BL74" s="231">
        <f t="shared" si="85"/>
        <v>0</v>
      </c>
      <c r="BM74" s="231">
        <f t="shared" si="86"/>
        <v>0</v>
      </c>
      <c r="BN74" s="231">
        <f t="shared" si="87"/>
        <v>0</v>
      </c>
      <c r="BO74" s="231">
        <f t="shared" si="88"/>
        <v>0</v>
      </c>
      <c r="BP74" s="231">
        <f t="shared" si="89"/>
        <v>0</v>
      </c>
      <c r="BQ74" s="231">
        <f t="shared" si="90"/>
        <v>0</v>
      </c>
      <c r="BR74" s="246">
        <f t="shared" si="91"/>
        <v>0</v>
      </c>
      <c r="BS74" s="247">
        <f t="shared" si="92"/>
        <v>0</v>
      </c>
      <c r="BT74" s="231">
        <f t="shared" si="93"/>
        <v>0</v>
      </c>
      <c r="BU74" s="231">
        <f t="shared" si="94"/>
        <v>0</v>
      </c>
      <c r="BV74" s="231">
        <f t="shared" si="95"/>
        <v>0</v>
      </c>
      <c r="BW74" s="231">
        <f t="shared" si="96"/>
        <v>0</v>
      </c>
      <c r="BX74" s="231">
        <f t="shared" si="97"/>
        <v>0</v>
      </c>
      <c r="BY74" s="231">
        <f t="shared" si="98"/>
        <v>0</v>
      </c>
      <c r="BZ74" s="231">
        <f t="shared" si="99"/>
        <v>0</v>
      </c>
    </row>
    <row r="75" s="141" customFormat="1" ht="39" customHeight="1" spans="1:78">
      <c r="A75" s="161">
        <v>5</v>
      </c>
      <c r="B75" s="94">
        <v>424</v>
      </c>
      <c r="C75" s="94" t="s">
        <v>474</v>
      </c>
      <c r="D75" s="162" t="s">
        <v>475</v>
      </c>
      <c r="E75" s="163">
        <v>44123</v>
      </c>
      <c r="F75" s="164" t="s">
        <v>476</v>
      </c>
      <c r="G75" s="163">
        <v>32364</v>
      </c>
      <c r="H75" s="163" t="s">
        <v>335</v>
      </c>
      <c r="I75" s="183" t="s">
        <v>467</v>
      </c>
      <c r="J75" s="161">
        <v>0</v>
      </c>
      <c r="K75" s="161">
        <v>2</v>
      </c>
      <c r="L75" s="184">
        <v>200</v>
      </c>
      <c r="M75" s="185">
        <v>7.69230769230769</v>
      </c>
      <c r="N75" s="161">
        <v>0</v>
      </c>
      <c r="O75" s="161">
        <v>0</v>
      </c>
      <c r="P75" s="161">
        <v>0</v>
      </c>
      <c r="Q75" s="161">
        <v>0</v>
      </c>
      <c r="R75" s="195">
        <v>0</v>
      </c>
      <c r="S75" s="161">
        <v>0</v>
      </c>
      <c r="T75" s="185">
        <v>0</v>
      </c>
      <c r="U75" s="161">
        <v>0</v>
      </c>
      <c r="V75" s="161">
        <v>0</v>
      </c>
      <c r="W75" s="185">
        <v>0</v>
      </c>
      <c r="X75" s="161">
        <v>0</v>
      </c>
      <c r="Y75" s="185">
        <v>0</v>
      </c>
      <c r="Z75" s="161">
        <v>0</v>
      </c>
      <c r="AA75" s="161">
        <v>0</v>
      </c>
      <c r="AB75" s="195">
        <v>0</v>
      </c>
      <c r="AC75" s="161">
        <v>0</v>
      </c>
      <c r="AD75" s="195">
        <v>0</v>
      </c>
      <c r="AE75" s="161">
        <v>0</v>
      </c>
      <c r="AF75" s="195">
        <v>0</v>
      </c>
      <c r="AG75" s="161">
        <v>0</v>
      </c>
      <c r="AH75" s="185">
        <v>0</v>
      </c>
      <c r="AI75" s="185">
        <v>0</v>
      </c>
      <c r="AJ75" s="185">
        <v>0</v>
      </c>
      <c r="AK75" s="184">
        <v>0</v>
      </c>
      <c r="AL75" s="185">
        <v>0</v>
      </c>
      <c r="AM75" s="185">
        <v>0</v>
      </c>
      <c r="AN75" s="185">
        <v>0</v>
      </c>
      <c r="AO75" s="185">
        <v>0</v>
      </c>
      <c r="AP75" s="185">
        <v>0</v>
      </c>
      <c r="AQ75" s="185">
        <v>0</v>
      </c>
      <c r="AR75" s="258"/>
      <c r="AS75" s="209"/>
      <c r="AT75" s="207"/>
      <c r="AU75" s="195"/>
      <c r="AV75" s="195"/>
      <c r="AW75" s="207"/>
      <c r="AX75" s="221">
        <v>0</v>
      </c>
      <c r="AY75" s="184">
        <v>0</v>
      </c>
      <c r="AZ75" s="222">
        <v>0</v>
      </c>
      <c r="BA75" s="223"/>
      <c r="BB75" s="146" t="str">
        <f ca="1" t="shared" si="76"/>
        <v>3年1月</v>
      </c>
      <c r="BC75" s="146"/>
      <c r="BD75" s="224">
        <f t="shared" si="77"/>
        <v>0</v>
      </c>
      <c r="BE75" s="239">
        <f t="shared" si="78"/>
        <v>400000</v>
      </c>
      <c r="BF75" s="231">
        <f t="shared" si="79"/>
        <v>0</v>
      </c>
      <c r="BG75" s="231">
        <f t="shared" si="80"/>
        <v>-300000</v>
      </c>
      <c r="BH75" s="231">
        <f t="shared" si="81"/>
        <v>0</v>
      </c>
      <c r="BI75" s="241" t="str">
        <f t="shared" si="82"/>
        <v>PRUM CHANTREA</v>
      </c>
      <c r="BJ75" s="231">
        <f t="shared" si="83"/>
        <v>0</v>
      </c>
      <c r="BK75" s="231">
        <f t="shared" si="84"/>
        <v>0</v>
      </c>
      <c r="BL75" s="231">
        <f t="shared" si="85"/>
        <v>0</v>
      </c>
      <c r="BM75" s="231">
        <f t="shared" si="86"/>
        <v>0</v>
      </c>
      <c r="BN75" s="231">
        <f t="shared" si="87"/>
        <v>0</v>
      </c>
      <c r="BO75" s="231">
        <f t="shared" si="88"/>
        <v>0</v>
      </c>
      <c r="BP75" s="231">
        <f t="shared" si="89"/>
        <v>0</v>
      </c>
      <c r="BQ75" s="231">
        <f t="shared" si="90"/>
        <v>0</v>
      </c>
      <c r="BR75" s="246">
        <f t="shared" si="91"/>
        <v>0</v>
      </c>
      <c r="BS75" s="247">
        <f t="shared" si="92"/>
        <v>0</v>
      </c>
      <c r="BT75" s="231">
        <f t="shared" si="93"/>
        <v>0</v>
      </c>
      <c r="BU75" s="231">
        <f t="shared" si="94"/>
        <v>0</v>
      </c>
      <c r="BV75" s="231">
        <f t="shared" si="95"/>
        <v>0</v>
      </c>
      <c r="BW75" s="231">
        <f t="shared" si="96"/>
        <v>0</v>
      </c>
      <c r="BX75" s="231">
        <f t="shared" si="97"/>
        <v>0</v>
      </c>
      <c r="BY75" s="231">
        <f t="shared" si="98"/>
        <v>0</v>
      </c>
      <c r="BZ75" s="231">
        <f t="shared" si="99"/>
        <v>0</v>
      </c>
    </row>
    <row r="76" s="243" customFormat="1" ht="39" customHeight="1" spans="1:78">
      <c r="A76" s="161">
        <v>6</v>
      </c>
      <c r="B76" s="94">
        <v>901</v>
      </c>
      <c r="C76" s="94" t="s">
        <v>477</v>
      </c>
      <c r="D76" s="162" t="s">
        <v>478</v>
      </c>
      <c r="E76" s="163">
        <v>44321</v>
      </c>
      <c r="F76" s="164" t="s">
        <v>479</v>
      </c>
      <c r="G76" s="163">
        <v>34492</v>
      </c>
      <c r="H76" s="163" t="s">
        <v>332</v>
      </c>
      <c r="I76" s="183" t="s">
        <v>467</v>
      </c>
      <c r="J76" s="161">
        <v>0</v>
      </c>
      <c r="K76" s="161">
        <v>0</v>
      </c>
      <c r="L76" s="184">
        <v>200</v>
      </c>
      <c r="M76" s="185">
        <v>7.69230769230769</v>
      </c>
      <c r="N76" s="161">
        <v>0</v>
      </c>
      <c r="O76" s="161">
        <v>0</v>
      </c>
      <c r="P76" s="161">
        <v>0</v>
      </c>
      <c r="Q76" s="161">
        <v>0</v>
      </c>
      <c r="R76" s="195">
        <v>0</v>
      </c>
      <c r="S76" s="161">
        <v>0</v>
      </c>
      <c r="T76" s="185">
        <v>0</v>
      </c>
      <c r="U76" s="161">
        <v>0</v>
      </c>
      <c r="V76" s="161">
        <v>0</v>
      </c>
      <c r="W76" s="185">
        <v>0</v>
      </c>
      <c r="X76" s="161">
        <v>0</v>
      </c>
      <c r="Y76" s="185">
        <v>0</v>
      </c>
      <c r="Z76" s="161">
        <v>0</v>
      </c>
      <c r="AA76" s="161">
        <v>0</v>
      </c>
      <c r="AB76" s="195">
        <v>0</v>
      </c>
      <c r="AC76" s="161">
        <v>0</v>
      </c>
      <c r="AD76" s="195">
        <v>0</v>
      </c>
      <c r="AE76" s="161">
        <v>0</v>
      </c>
      <c r="AF76" s="195">
        <v>0</v>
      </c>
      <c r="AG76" s="161">
        <v>0</v>
      </c>
      <c r="AH76" s="185">
        <v>0</v>
      </c>
      <c r="AI76" s="185">
        <v>0</v>
      </c>
      <c r="AJ76" s="185">
        <v>0</v>
      </c>
      <c r="AK76" s="184">
        <v>0</v>
      </c>
      <c r="AL76" s="185">
        <v>0</v>
      </c>
      <c r="AM76" s="185">
        <v>0</v>
      </c>
      <c r="AN76" s="185">
        <v>0</v>
      </c>
      <c r="AO76" s="185">
        <v>0</v>
      </c>
      <c r="AP76" s="185">
        <v>0</v>
      </c>
      <c r="AQ76" s="185">
        <v>0</v>
      </c>
      <c r="AR76" s="258"/>
      <c r="AS76" s="209"/>
      <c r="AT76" s="207"/>
      <c r="AU76" s="195"/>
      <c r="AV76" s="195"/>
      <c r="AW76" s="207"/>
      <c r="AX76" s="221">
        <v>0</v>
      </c>
      <c r="AY76" s="184">
        <v>0</v>
      </c>
      <c r="AZ76" s="222">
        <v>0</v>
      </c>
      <c r="BA76" s="223"/>
      <c r="BB76" s="146" t="str">
        <f ca="1" t="shared" si="76"/>
        <v>2年6月</v>
      </c>
      <c r="BC76" s="146"/>
      <c r="BD76" s="224">
        <f t="shared" si="77"/>
        <v>0</v>
      </c>
      <c r="BE76" s="239">
        <f t="shared" si="78"/>
        <v>400000</v>
      </c>
      <c r="BF76" s="231">
        <f t="shared" si="79"/>
        <v>0</v>
      </c>
      <c r="BG76" s="231">
        <f t="shared" si="80"/>
        <v>0</v>
      </c>
      <c r="BH76" s="231">
        <f t="shared" si="81"/>
        <v>0</v>
      </c>
      <c r="BI76" s="241" t="str">
        <f t="shared" si="82"/>
        <v>KHOUN CHEAT</v>
      </c>
      <c r="BJ76" s="231">
        <f t="shared" si="83"/>
        <v>0</v>
      </c>
      <c r="BK76" s="231">
        <f t="shared" si="84"/>
        <v>0</v>
      </c>
      <c r="BL76" s="231">
        <f t="shared" si="85"/>
        <v>0</v>
      </c>
      <c r="BM76" s="231">
        <f t="shared" si="86"/>
        <v>0</v>
      </c>
      <c r="BN76" s="231">
        <f t="shared" si="87"/>
        <v>0</v>
      </c>
      <c r="BO76" s="231">
        <f t="shared" si="88"/>
        <v>0</v>
      </c>
      <c r="BP76" s="231">
        <f t="shared" si="89"/>
        <v>0</v>
      </c>
      <c r="BQ76" s="231">
        <f t="shared" si="90"/>
        <v>0</v>
      </c>
      <c r="BR76" s="246">
        <f t="shared" si="91"/>
        <v>0</v>
      </c>
      <c r="BS76" s="247">
        <f t="shared" si="92"/>
        <v>0</v>
      </c>
      <c r="BT76" s="231">
        <f t="shared" si="93"/>
        <v>0</v>
      </c>
      <c r="BU76" s="231">
        <f t="shared" si="94"/>
        <v>0</v>
      </c>
      <c r="BV76" s="231">
        <f t="shared" si="95"/>
        <v>0</v>
      </c>
      <c r="BW76" s="231">
        <f t="shared" si="96"/>
        <v>0</v>
      </c>
      <c r="BX76" s="231">
        <f t="shared" si="97"/>
        <v>0</v>
      </c>
      <c r="BY76" s="231">
        <f t="shared" si="98"/>
        <v>0</v>
      </c>
      <c r="BZ76" s="231">
        <f t="shared" si="99"/>
        <v>0</v>
      </c>
    </row>
    <row r="77" s="243" customFormat="1" ht="39" customHeight="1" spans="1:78">
      <c r="A77" s="161">
        <v>7</v>
      </c>
      <c r="B77" s="94">
        <v>987</v>
      </c>
      <c r="C77" s="94" t="s">
        <v>480</v>
      </c>
      <c r="D77" s="162" t="s">
        <v>481</v>
      </c>
      <c r="E77" s="163">
        <v>44398</v>
      </c>
      <c r="F77" s="164" t="s">
        <v>482</v>
      </c>
      <c r="G77" s="163">
        <v>29501</v>
      </c>
      <c r="H77" s="163" t="s">
        <v>335</v>
      </c>
      <c r="I77" s="183" t="s">
        <v>467</v>
      </c>
      <c r="J77" s="161">
        <v>0</v>
      </c>
      <c r="K77" s="161">
        <v>0</v>
      </c>
      <c r="L77" s="184">
        <v>200</v>
      </c>
      <c r="M77" s="185">
        <v>7.69230769230769</v>
      </c>
      <c r="N77" s="161">
        <v>0</v>
      </c>
      <c r="O77" s="161">
        <v>0</v>
      </c>
      <c r="P77" s="161">
        <v>0</v>
      </c>
      <c r="Q77" s="161">
        <v>0</v>
      </c>
      <c r="R77" s="195">
        <v>0</v>
      </c>
      <c r="S77" s="161">
        <v>0</v>
      </c>
      <c r="T77" s="185">
        <v>0</v>
      </c>
      <c r="U77" s="161">
        <v>0</v>
      </c>
      <c r="V77" s="161">
        <v>0</v>
      </c>
      <c r="W77" s="185">
        <v>0</v>
      </c>
      <c r="X77" s="161">
        <v>0</v>
      </c>
      <c r="Y77" s="185">
        <v>0</v>
      </c>
      <c r="Z77" s="161">
        <v>0</v>
      </c>
      <c r="AA77" s="161">
        <v>0</v>
      </c>
      <c r="AB77" s="195">
        <v>0</v>
      </c>
      <c r="AC77" s="161">
        <v>0</v>
      </c>
      <c r="AD77" s="195">
        <v>0</v>
      </c>
      <c r="AE77" s="161">
        <v>0</v>
      </c>
      <c r="AF77" s="195">
        <v>0</v>
      </c>
      <c r="AG77" s="161">
        <v>0</v>
      </c>
      <c r="AH77" s="185">
        <v>0</v>
      </c>
      <c r="AI77" s="185">
        <v>0</v>
      </c>
      <c r="AJ77" s="185">
        <v>0</v>
      </c>
      <c r="AK77" s="184">
        <v>0</v>
      </c>
      <c r="AL77" s="185">
        <v>0</v>
      </c>
      <c r="AM77" s="185">
        <v>0</v>
      </c>
      <c r="AN77" s="185">
        <v>0</v>
      </c>
      <c r="AO77" s="185">
        <v>0</v>
      </c>
      <c r="AP77" s="185">
        <v>0</v>
      </c>
      <c r="AQ77" s="185">
        <v>0</v>
      </c>
      <c r="AR77" s="258"/>
      <c r="AS77" s="209"/>
      <c r="AT77" s="207"/>
      <c r="AU77" s="195"/>
      <c r="AV77" s="195"/>
      <c r="AW77" s="207"/>
      <c r="AX77" s="221">
        <v>0</v>
      </c>
      <c r="AY77" s="184">
        <v>0</v>
      </c>
      <c r="AZ77" s="222">
        <v>0</v>
      </c>
      <c r="BA77" s="223"/>
      <c r="BB77" s="146" t="str">
        <f ca="1" t="shared" si="76"/>
        <v>2年4月</v>
      </c>
      <c r="BC77" s="146"/>
      <c r="BD77" s="224">
        <f t="shared" si="77"/>
        <v>0</v>
      </c>
      <c r="BE77" s="239">
        <f t="shared" si="78"/>
        <v>400000</v>
      </c>
      <c r="BF77" s="231">
        <f t="shared" si="79"/>
        <v>0</v>
      </c>
      <c r="BG77" s="231">
        <f t="shared" si="80"/>
        <v>0</v>
      </c>
      <c r="BH77" s="231">
        <f t="shared" si="81"/>
        <v>0</v>
      </c>
      <c r="BI77" s="241" t="str">
        <f t="shared" si="82"/>
        <v>NOV RATHA</v>
      </c>
      <c r="BJ77" s="231">
        <f t="shared" si="83"/>
        <v>0</v>
      </c>
      <c r="BK77" s="231">
        <f t="shared" si="84"/>
        <v>0</v>
      </c>
      <c r="BL77" s="231">
        <f t="shared" si="85"/>
        <v>0</v>
      </c>
      <c r="BM77" s="231">
        <f t="shared" si="86"/>
        <v>0</v>
      </c>
      <c r="BN77" s="231">
        <f t="shared" si="87"/>
        <v>0</v>
      </c>
      <c r="BO77" s="231">
        <f t="shared" si="88"/>
        <v>0</v>
      </c>
      <c r="BP77" s="231">
        <f t="shared" si="89"/>
        <v>0</v>
      </c>
      <c r="BQ77" s="231">
        <f t="shared" si="90"/>
        <v>0</v>
      </c>
      <c r="BR77" s="246">
        <f t="shared" si="91"/>
        <v>0</v>
      </c>
      <c r="BS77" s="247">
        <f t="shared" si="92"/>
        <v>0</v>
      </c>
      <c r="BT77" s="231">
        <f t="shared" si="93"/>
        <v>0</v>
      </c>
      <c r="BU77" s="231">
        <f t="shared" si="94"/>
        <v>0</v>
      </c>
      <c r="BV77" s="231">
        <f t="shared" si="95"/>
        <v>0</v>
      </c>
      <c r="BW77" s="231">
        <f t="shared" si="96"/>
        <v>0</v>
      </c>
      <c r="BX77" s="231">
        <f t="shared" si="97"/>
        <v>0</v>
      </c>
      <c r="BY77" s="231">
        <f t="shared" si="98"/>
        <v>0</v>
      </c>
      <c r="BZ77" s="231">
        <f t="shared" si="99"/>
        <v>0</v>
      </c>
    </row>
    <row r="78" s="145" customFormat="1" ht="39" customHeight="1" spans="1:78">
      <c r="A78" s="161">
        <v>8</v>
      </c>
      <c r="B78" s="94">
        <v>1732</v>
      </c>
      <c r="C78" s="94" t="s">
        <v>483</v>
      </c>
      <c r="D78" s="162" t="s">
        <v>484</v>
      </c>
      <c r="E78" s="163">
        <v>44589</v>
      </c>
      <c r="F78" s="164">
        <v>90956176</v>
      </c>
      <c r="G78" s="163">
        <v>37923</v>
      </c>
      <c r="H78" s="163" t="s">
        <v>335</v>
      </c>
      <c r="I78" s="183" t="s">
        <v>467</v>
      </c>
      <c r="J78" s="161">
        <v>0</v>
      </c>
      <c r="K78" s="161">
        <v>0</v>
      </c>
      <c r="L78" s="184">
        <v>200</v>
      </c>
      <c r="M78" s="185">
        <v>7.69230769230769</v>
      </c>
      <c r="N78" s="161">
        <v>0</v>
      </c>
      <c r="O78" s="161">
        <v>0</v>
      </c>
      <c r="P78" s="161">
        <v>0</v>
      </c>
      <c r="Q78" s="161">
        <v>0</v>
      </c>
      <c r="R78" s="195">
        <v>0</v>
      </c>
      <c r="S78" s="161">
        <v>0</v>
      </c>
      <c r="T78" s="185">
        <v>0</v>
      </c>
      <c r="U78" s="161">
        <v>0</v>
      </c>
      <c r="V78" s="161">
        <v>0</v>
      </c>
      <c r="W78" s="185">
        <v>0</v>
      </c>
      <c r="X78" s="161">
        <v>0</v>
      </c>
      <c r="Y78" s="185">
        <v>0</v>
      </c>
      <c r="Z78" s="161">
        <v>0</v>
      </c>
      <c r="AA78" s="161">
        <v>0</v>
      </c>
      <c r="AB78" s="195">
        <v>0</v>
      </c>
      <c r="AC78" s="161">
        <v>0</v>
      </c>
      <c r="AD78" s="195">
        <v>0</v>
      </c>
      <c r="AE78" s="161">
        <v>0</v>
      </c>
      <c r="AF78" s="195">
        <v>0</v>
      </c>
      <c r="AG78" s="161">
        <v>0</v>
      </c>
      <c r="AH78" s="185">
        <v>0</v>
      </c>
      <c r="AI78" s="185">
        <v>0</v>
      </c>
      <c r="AJ78" s="185">
        <v>0</v>
      </c>
      <c r="AK78" s="184">
        <v>0</v>
      </c>
      <c r="AL78" s="185">
        <v>0</v>
      </c>
      <c r="AM78" s="185">
        <v>0</v>
      </c>
      <c r="AN78" s="185">
        <v>0</v>
      </c>
      <c r="AO78" s="185">
        <v>0</v>
      </c>
      <c r="AP78" s="185">
        <v>0</v>
      </c>
      <c r="AQ78" s="185">
        <v>0</v>
      </c>
      <c r="AR78" s="207"/>
      <c r="AS78" s="209"/>
      <c r="AT78" s="207"/>
      <c r="AU78" s="195"/>
      <c r="AV78" s="195"/>
      <c r="AW78" s="207"/>
      <c r="AX78" s="221">
        <v>0</v>
      </c>
      <c r="AY78" s="184">
        <v>0</v>
      </c>
      <c r="AZ78" s="222">
        <v>0</v>
      </c>
      <c r="BA78" s="223"/>
      <c r="BB78" s="146" t="str">
        <f ca="1" t="shared" si="76"/>
        <v>1年10月</v>
      </c>
      <c r="BC78" s="146"/>
      <c r="BD78" s="224">
        <f t="shared" si="77"/>
        <v>0</v>
      </c>
      <c r="BE78" s="239">
        <f t="shared" si="78"/>
        <v>400000</v>
      </c>
      <c r="BF78" s="231">
        <f t="shared" si="79"/>
        <v>0</v>
      </c>
      <c r="BG78" s="231">
        <f t="shared" si="80"/>
        <v>0</v>
      </c>
      <c r="BH78" s="231">
        <f t="shared" si="81"/>
        <v>0</v>
      </c>
      <c r="BI78" s="241" t="str">
        <f t="shared" si="82"/>
        <v>SOME NYSA</v>
      </c>
      <c r="BJ78" s="231">
        <f t="shared" si="83"/>
        <v>0</v>
      </c>
      <c r="BK78" s="231">
        <f t="shared" si="84"/>
        <v>0</v>
      </c>
      <c r="BL78" s="231">
        <f t="shared" si="85"/>
        <v>0</v>
      </c>
      <c r="BM78" s="231">
        <f t="shared" si="86"/>
        <v>0</v>
      </c>
      <c r="BN78" s="231">
        <f t="shared" si="87"/>
        <v>0</v>
      </c>
      <c r="BO78" s="231">
        <f t="shared" si="88"/>
        <v>0</v>
      </c>
      <c r="BP78" s="231">
        <f t="shared" si="89"/>
        <v>0</v>
      </c>
      <c r="BQ78" s="231">
        <f t="shared" si="90"/>
        <v>0</v>
      </c>
      <c r="BR78" s="246">
        <f t="shared" si="91"/>
        <v>0</v>
      </c>
      <c r="BS78" s="247">
        <f t="shared" si="92"/>
        <v>0</v>
      </c>
      <c r="BT78" s="231">
        <f t="shared" si="93"/>
        <v>0</v>
      </c>
      <c r="BU78" s="231">
        <f t="shared" si="94"/>
        <v>0</v>
      </c>
      <c r="BV78" s="231">
        <f t="shared" si="95"/>
        <v>0</v>
      </c>
      <c r="BW78" s="231">
        <f t="shared" si="96"/>
        <v>0</v>
      </c>
      <c r="BX78" s="231">
        <f t="shared" si="97"/>
        <v>0</v>
      </c>
      <c r="BY78" s="231">
        <f t="shared" si="98"/>
        <v>0</v>
      </c>
      <c r="BZ78" s="231">
        <f t="shared" si="99"/>
        <v>0</v>
      </c>
    </row>
    <row r="79" s="141" customFormat="1" ht="39" customHeight="1" spans="1:78">
      <c r="A79" s="161">
        <v>9</v>
      </c>
      <c r="B79" s="94">
        <v>2125</v>
      </c>
      <c r="C79" s="94" t="s">
        <v>485</v>
      </c>
      <c r="D79" s="162" t="s">
        <v>486</v>
      </c>
      <c r="E79" s="163">
        <v>44711</v>
      </c>
      <c r="F79" s="164" t="s">
        <v>487</v>
      </c>
      <c r="G79" s="163">
        <v>33714</v>
      </c>
      <c r="H79" s="163" t="s">
        <v>332</v>
      </c>
      <c r="I79" s="183" t="s">
        <v>442</v>
      </c>
      <c r="J79" s="161">
        <v>0</v>
      </c>
      <c r="K79" s="161">
        <v>0</v>
      </c>
      <c r="L79" s="184">
        <v>200</v>
      </c>
      <c r="M79" s="185">
        <v>7.69230769230769</v>
      </c>
      <c r="N79" s="161">
        <v>0</v>
      </c>
      <c r="O79" s="161">
        <v>0</v>
      </c>
      <c r="P79" s="161">
        <v>0</v>
      </c>
      <c r="Q79" s="161">
        <v>0</v>
      </c>
      <c r="R79" s="195">
        <v>0</v>
      </c>
      <c r="S79" s="161">
        <v>0</v>
      </c>
      <c r="T79" s="185">
        <v>0</v>
      </c>
      <c r="U79" s="161">
        <v>0</v>
      </c>
      <c r="V79" s="161">
        <v>0</v>
      </c>
      <c r="W79" s="185">
        <v>0</v>
      </c>
      <c r="X79" s="161">
        <v>0</v>
      </c>
      <c r="Y79" s="185">
        <v>0</v>
      </c>
      <c r="Z79" s="161">
        <v>0</v>
      </c>
      <c r="AA79" s="161">
        <v>0</v>
      </c>
      <c r="AB79" s="195">
        <v>0</v>
      </c>
      <c r="AC79" s="161">
        <v>0</v>
      </c>
      <c r="AD79" s="195">
        <v>0</v>
      </c>
      <c r="AE79" s="161">
        <v>0</v>
      </c>
      <c r="AF79" s="195">
        <v>0</v>
      </c>
      <c r="AG79" s="161">
        <v>0</v>
      </c>
      <c r="AH79" s="185">
        <v>0</v>
      </c>
      <c r="AI79" s="185">
        <v>0</v>
      </c>
      <c r="AJ79" s="185">
        <v>0</v>
      </c>
      <c r="AK79" s="184">
        <v>0</v>
      </c>
      <c r="AL79" s="185">
        <v>0</v>
      </c>
      <c r="AM79" s="185">
        <v>0</v>
      </c>
      <c r="AN79" s="185">
        <v>0</v>
      </c>
      <c r="AO79" s="185">
        <v>0</v>
      </c>
      <c r="AP79" s="185">
        <v>0</v>
      </c>
      <c r="AQ79" s="185">
        <v>0</v>
      </c>
      <c r="AR79" s="207"/>
      <c r="AS79" s="209"/>
      <c r="AT79" s="207"/>
      <c r="AU79" s="195"/>
      <c r="AV79" s="195"/>
      <c r="AW79" s="207"/>
      <c r="AX79" s="221">
        <v>0</v>
      </c>
      <c r="AY79" s="184">
        <v>0</v>
      </c>
      <c r="AZ79" s="222">
        <v>0</v>
      </c>
      <c r="BA79" s="225"/>
      <c r="BB79" s="146" t="str">
        <f ca="1" t="shared" si="76"/>
        <v>1年6月</v>
      </c>
      <c r="BC79" s="146"/>
      <c r="BD79" s="224">
        <f t="shared" si="77"/>
        <v>0</v>
      </c>
      <c r="BE79" s="239">
        <f t="shared" si="78"/>
        <v>400000</v>
      </c>
      <c r="BF79" s="231">
        <f t="shared" si="79"/>
        <v>0</v>
      </c>
      <c r="BG79" s="231">
        <f t="shared" si="80"/>
        <v>0</v>
      </c>
      <c r="BH79" s="231">
        <f t="shared" si="81"/>
        <v>0</v>
      </c>
      <c r="BI79" s="241" t="str">
        <f t="shared" si="82"/>
        <v>NHORN SOPHEAKTRA</v>
      </c>
      <c r="BJ79" s="231">
        <f t="shared" si="83"/>
        <v>0</v>
      </c>
      <c r="BK79" s="231">
        <f t="shared" si="84"/>
        <v>0</v>
      </c>
      <c r="BL79" s="231">
        <f t="shared" si="85"/>
        <v>0</v>
      </c>
      <c r="BM79" s="231">
        <f t="shared" si="86"/>
        <v>0</v>
      </c>
      <c r="BN79" s="231">
        <f t="shared" si="87"/>
        <v>0</v>
      </c>
      <c r="BO79" s="231">
        <f t="shared" si="88"/>
        <v>0</v>
      </c>
      <c r="BP79" s="231">
        <f t="shared" si="89"/>
        <v>0</v>
      </c>
      <c r="BQ79" s="231">
        <f t="shared" si="90"/>
        <v>0</v>
      </c>
      <c r="BR79" s="246">
        <f t="shared" si="91"/>
        <v>0</v>
      </c>
      <c r="BS79" s="247">
        <f t="shared" si="92"/>
        <v>0</v>
      </c>
      <c r="BT79" s="231">
        <f t="shared" si="93"/>
        <v>0</v>
      </c>
      <c r="BU79" s="231">
        <f t="shared" si="94"/>
        <v>0</v>
      </c>
      <c r="BV79" s="231">
        <f t="shared" si="95"/>
        <v>0</v>
      </c>
      <c r="BW79" s="231">
        <f t="shared" si="96"/>
        <v>0</v>
      </c>
      <c r="BX79" s="231">
        <f t="shared" si="97"/>
        <v>0</v>
      </c>
      <c r="BY79" s="231">
        <f t="shared" si="98"/>
        <v>0</v>
      </c>
      <c r="BZ79" s="231">
        <f t="shared" si="99"/>
        <v>0</v>
      </c>
    </row>
    <row r="80" s="141" customFormat="1" ht="39" customHeight="1" spans="1:78">
      <c r="A80" s="161">
        <v>10</v>
      </c>
      <c r="B80" s="94">
        <v>1474</v>
      </c>
      <c r="C80" s="94" t="s">
        <v>488</v>
      </c>
      <c r="D80" s="162" t="s">
        <v>489</v>
      </c>
      <c r="E80" s="163">
        <v>44552</v>
      </c>
      <c r="F80" s="164">
        <v>90954046</v>
      </c>
      <c r="G80" s="163">
        <v>37633</v>
      </c>
      <c r="H80" s="163" t="s">
        <v>335</v>
      </c>
      <c r="I80" s="183" t="s">
        <v>467</v>
      </c>
      <c r="J80" s="161">
        <v>0</v>
      </c>
      <c r="K80" s="161">
        <v>0</v>
      </c>
      <c r="L80" s="184">
        <v>200</v>
      </c>
      <c r="M80" s="185">
        <v>7.69230769230769</v>
      </c>
      <c r="N80" s="161">
        <v>0</v>
      </c>
      <c r="O80" s="161">
        <v>0</v>
      </c>
      <c r="P80" s="161">
        <v>0</v>
      </c>
      <c r="Q80" s="161">
        <v>0</v>
      </c>
      <c r="R80" s="195">
        <v>0</v>
      </c>
      <c r="S80" s="161">
        <v>0</v>
      </c>
      <c r="T80" s="185">
        <v>0</v>
      </c>
      <c r="U80" s="161">
        <v>0</v>
      </c>
      <c r="V80" s="161">
        <v>0</v>
      </c>
      <c r="W80" s="185">
        <v>0</v>
      </c>
      <c r="X80" s="161">
        <v>0</v>
      </c>
      <c r="Y80" s="185">
        <v>0</v>
      </c>
      <c r="Z80" s="161">
        <v>0</v>
      </c>
      <c r="AA80" s="161">
        <v>0</v>
      </c>
      <c r="AB80" s="195">
        <v>0</v>
      </c>
      <c r="AC80" s="161">
        <v>0</v>
      </c>
      <c r="AD80" s="195">
        <v>0</v>
      </c>
      <c r="AE80" s="161">
        <v>0</v>
      </c>
      <c r="AF80" s="195">
        <v>0</v>
      </c>
      <c r="AG80" s="161">
        <v>0</v>
      </c>
      <c r="AH80" s="185">
        <v>0</v>
      </c>
      <c r="AI80" s="185">
        <v>0</v>
      </c>
      <c r="AJ80" s="185">
        <v>0</v>
      </c>
      <c r="AK80" s="184">
        <v>0</v>
      </c>
      <c r="AL80" s="185">
        <v>0</v>
      </c>
      <c r="AM80" s="185">
        <v>0</v>
      </c>
      <c r="AN80" s="185">
        <v>0</v>
      </c>
      <c r="AO80" s="185">
        <v>0</v>
      </c>
      <c r="AP80" s="185">
        <v>0</v>
      </c>
      <c r="AQ80" s="185">
        <v>0</v>
      </c>
      <c r="AR80" s="207"/>
      <c r="AS80" s="209"/>
      <c r="AT80" s="207"/>
      <c r="AU80" s="195"/>
      <c r="AV80" s="195"/>
      <c r="AW80" s="207"/>
      <c r="AX80" s="221">
        <v>0</v>
      </c>
      <c r="AY80" s="184">
        <v>0</v>
      </c>
      <c r="AZ80" s="222">
        <v>0</v>
      </c>
      <c r="BA80" s="225"/>
      <c r="BB80" s="146" t="str">
        <f ca="1" t="shared" si="76"/>
        <v>1年11月</v>
      </c>
      <c r="BC80" s="146"/>
      <c r="BD80" s="224">
        <f t="shared" si="77"/>
        <v>0</v>
      </c>
      <c r="BE80" s="239">
        <f t="shared" si="78"/>
        <v>400000</v>
      </c>
      <c r="BF80" s="231">
        <f t="shared" si="79"/>
        <v>0</v>
      </c>
      <c r="BG80" s="231">
        <f t="shared" si="80"/>
        <v>0</v>
      </c>
      <c r="BH80" s="231">
        <f t="shared" si="81"/>
        <v>0</v>
      </c>
      <c r="BI80" s="241" t="str">
        <f t="shared" si="82"/>
        <v>KEO SAMNANG</v>
      </c>
      <c r="BJ80" s="231">
        <f t="shared" si="83"/>
        <v>0</v>
      </c>
      <c r="BK80" s="231">
        <f t="shared" si="84"/>
        <v>0</v>
      </c>
      <c r="BL80" s="231">
        <f t="shared" si="85"/>
        <v>0</v>
      </c>
      <c r="BM80" s="231">
        <f t="shared" si="86"/>
        <v>0</v>
      </c>
      <c r="BN80" s="231">
        <f t="shared" si="87"/>
        <v>0</v>
      </c>
      <c r="BO80" s="231">
        <f t="shared" si="88"/>
        <v>0</v>
      </c>
      <c r="BP80" s="231">
        <f t="shared" si="89"/>
        <v>0</v>
      </c>
      <c r="BQ80" s="231">
        <f t="shared" si="90"/>
        <v>0</v>
      </c>
      <c r="BR80" s="246">
        <f t="shared" si="91"/>
        <v>0</v>
      </c>
      <c r="BS80" s="247">
        <f t="shared" si="92"/>
        <v>0</v>
      </c>
      <c r="BT80" s="231">
        <f t="shared" si="93"/>
        <v>0</v>
      </c>
      <c r="BU80" s="231">
        <f t="shared" si="94"/>
        <v>0</v>
      </c>
      <c r="BV80" s="231">
        <f t="shared" si="95"/>
        <v>0</v>
      </c>
      <c r="BW80" s="231">
        <f t="shared" si="96"/>
        <v>0</v>
      </c>
      <c r="BX80" s="231">
        <f t="shared" si="97"/>
        <v>0</v>
      </c>
      <c r="BY80" s="231">
        <f t="shared" si="98"/>
        <v>0</v>
      </c>
      <c r="BZ80" s="231">
        <f t="shared" si="99"/>
        <v>0</v>
      </c>
    </row>
    <row r="81" s="141" customFormat="1" ht="39" customHeight="1" spans="1:78">
      <c r="A81" s="161">
        <v>11</v>
      </c>
      <c r="B81" s="94">
        <v>1431</v>
      </c>
      <c r="C81" s="94" t="s">
        <v>490</v>
      </c>
      <c r="D81" s="162" t="s">
        <v>491</v>
      </c>
      <c r="E81" s="163">
        <v>44551</v>
      </c>
      <c r="F81" s="164">
        <v>90956203</v>
      </c>
      <c r="G81" s="163">
        <v>37826</v>
      </c>
      <c r="H81" s="163" t="s">
        <v>335</v>
      </c>
      <c r="I81" s="183" t="s">
        <v>467</v>
      </c>
      <c r="J81" s="161">
        <v>0</v>
      </c>
      <c r="K81" s="161">
        <v>0</v>
      </c>
      <c r="L81" s="184">
        <v>200</v>
      </c>
      <c r="M81" s="185">
        <v>7.69230769230769</v>
      </c>
      <c r="N81" s="161">
        <v>0</v>
      </c>
      <c r="O81" s="161">
        <v>0</v>
      </c>
      <c r="P81" s="161">
        <v>0</v>
      </c>
      <c r="Q81" s="161">
        <v>0</v>
      </c>
      <c r="R81" s="195">
        <v>0</v>
      </c>
      <c r="S81" s="161">
        <v>0</v>
      </c>
      <c r="T81" s="185">
        <v>0</v>
      </c>
      <c r="U81" s="161">
        <v>0</v>
      </c>
      <c r="V81" s="161">
        <v>0</v>
      </c>
      <c r="W81" s="185">
        <v>0</v>
      </c>
      <c r="X81" s="161">
        <v>0</v>
      </c>
      <c r="Y81" s="185">
        <v>0</v>
      </c>
      <c r="Z81" s="161">
        <v>0</v>
      </c>
      <c r="AA81" s="161">
        <v>0</v>
      </c>
      <c r="AB81" s="195">
        <v>0</v>
      </c>
      <c r="AC81" s="161">
        <v>0</v>
      </c>
      <c r="AD81" s="195">
        <v>0</v>
      </c>
      <c r="AE81" s="161">
        <v>0</v>
      </c>
      <c r="AF81" s="195">
        <v>0</v>
      </c>
      <c r="AG81" s="161">
        <v>0</v>
      </c>
      <c r="AH81" s="185">
        <v>0</v>
      </c>
      <c r="AI81" s="185">
        <v>0</v>
      </c>
      <c r="AJ81" s="185">
        <v>0</v>
      </c>
      <c r="AK81" s="184">
        <v>0</v>
      </c>
      <c r="AL81" s="185">
        <v>0</v>
      </c>
      <c r="AM81" s="185">
        <v>0</v>
      </c>
      <c r="AN81" s="185">
        <v>0</v>
      </c>
      <c r="AO81" s="185">
        <v>0</v>
      </c>
      <c r="AP81" s="185">
        <v>0</v>
      </c>
      <c r="AQ81" s="185">
        <v>0</v>
      </c>
      <c r="AR81" s="207"/>
      <c r="AS81" s="209"/>
      <c r="AT81" s="207"/>
      <c r="AU81" s="195"/>
      <c r="AV81" s="195"/>
      <c r="AW81" s="207"/>
      <c r="AX81" s="221">
        <v>0</v>
      </c>
      <c r="AY81" s="184">
        <v>0</v>
      </c>
      <c r="AZ81" s="222">
        <v>0</v>
      </c>
      <c r="BA81" s="225"/>
      <c r="BB81" s="146" t="str">
        <f ca="1" t="shared" si="76"/>
        <v>1年11月</v>
      </c>
      <c r="BC81" s="146"/>
      <c r="BD81" s="224">
        <f t="shared" si="77"/>
        <v>0</v>
      </c>
      <c r="BE81" s="239">
        <f t="shared" si="78"/>
        <v>400000</v>
      </c>
      <c r="BF81" s="231">
        <f t="shared" si="79"/>
        <v>0</v>
      </c>
      <c r="BG81" s="231">
        <f t="shared" si="80"/>
        <v>0</v>
      </c>
      <c r="BH81" s="231">
        <f t="shared" si="81"/>
        <v>0</v>
      </c>
      <c r="BI81" s="241" t="str">
        <f t="shared" si="82"/>
        <v>CHEK SREYVI</v>
      </c>
      <c r="BJ81" s="231">
        <f t="shared" si="83"/>
        <v>0</v>
      </c>
      <c r="BK81" s="231">
        <f t="shared" si="84"/>
        <v>0</v>
      </c>
      <c r="BL81" s="231">
        <f t="shared" si="85"/>
        <v>0</v>
      </c>
      <c r="BM81" s="231">
        <f t="shared" si="86"/>
        <v>0</v>
      </c>
      <c r="BN81" s="231">
        <f t="shared" si="87"/>
        <v>0</v>
      </c>
      <c r="BO81" s="231">
        <f t="shared" si="88"/>
        <v>0</v>
      </c>
      <c r="BP81" s="231">
        <f t="shared" si="89"/>
        <v>0</v>
      </c>
      <c r="BQ81" s="231">
        <f t="shared" si="90"/>
        <v>0</v>
      </c>
      <c r="BR81" s="246">
        <f t="shared" si="91"/>
        <v>0</v>
      </c>
      <c r="BS81" s="247">
        <f t="shared" si="92"/>
        <v>0</v>
      </c>
      <c r="BT81" s="231">
        <f t="shared" si="93"/>
        <v>0</v>
      </c>
      <c r="BU81" s="231">
        <f t="shared" si="94"/>
        <v>0</v>
      </c>
      <c r="BV81" s="231">
        <f t="shared" si="95"/>
        <v>0</v>
      </c>
      <c r="BW81" s="231">
        <f t="shared" si="96"/>
        <v>0</v>
      </c>
      <c r="BX81" s="231">
        <f t="shared" si="97"/>
        <v>0</v>
      </c>
      <c r="BY81" s="231">
        <f t="shared" si="98"/>
        <v>0</v>
      </c>
      <c r="BZ81" s="231">
        <f t="shared" si="99"/>
        <v>0</v>
      </c>
    </row>
    <row r="82" s="145" customFormat="1" ht="39" customHeight="1" spans="1:78">
      <c r="A82" s="161">
        <v>12</v>
      </c>
      <c r="B82" s="94">
        <v>1621</v>
      </c>
      <c r="C82" s="94" t="s">
        <v>492</v>
      </c>
      <c r="D82" s="162" t="s">
        <v>493</v>
      </c>
      <c r="E82" s="163">
        <v>44579</v>
      </c>
      <c r="F82" s="164">
        <v>90765855</v>
      </c>
      <c r="G82" s="163">
        <v>33592</v>
      </c>
      <c r="H82" s="163" t="s">
        <v>335</v>
      </c>
      <c r="I82" s="183" t="s">
        <v>467</v>
      </c>
      <c r="J82" s="161">
        <v>0</v>
      </c>
      <c r="K82" s="161">
        <v>0</v>
      </c>
      <c r="L82" s="184">
        <v>200</v>
      </c>
      <c r="M82" s="185">
        <v>7.69230769230769</v>
      </c>
      <c r="N82" s="161">
        <v>0</v>
      </c>
      <c r="O82" s="161">
        <v>0</v>
      </c>
      <c r="P82" s="161">
        <v>0</v>
      </c>
      <c r="Q82" s="161">
        <v>0</v>
      </c>
      <c r="R82" s="195">
        <v>0</v>
      </c>
      <c r="S82" s="161">
        <v>0</v>
      </c>
      <c r="T82" s="185">
        <v>0</v>
      </c>
      <c r="U82" s="161">
        <v>0</v>
      </c>
      <c r="V82" s="161">
        <v>0</v>
      </c>
      <c r="W82" s="185">
        <v>0</v>
      </c>
      <c r="X82" s="161">
        <v>0</v>
      </c>
      <c r="Y82" s="185">
        <v>0</v>
      </c>
      <c r="Z82" s="161">
        <v>0</v>
      </c>
      <c r="AA82" s="161">
        <v>0</v>
      </c>
      <c r="AB82" s="195">
        <v>0</v>
      </c>
      <c r="AC82" s="161">
        <v>0</v>
      </c>
      <c r="AD82" s="195">
        <v>0</v>
      </c>
      <c r="AE82" s="161">
        <v>0</v>
      </c>
      <c r="AF82" s="195">
        <v>0</v>
      </c>
      <c r="AG82" s="161">
        <v>0</v>
      </c>
      <c r="AH82" s="185">
        <v>0</v>
      </c>
      <c r="AI82" s="185">
        <v>0</v>
      </c>
      <c r="AJ82" s="185">
        <v>0</v>
      </c>
      <c r="AK82" s="184">
        <v>0</v>
      </c>
      <c r="AL82" s="185">
        <v>0</v>
      </c>
      <c r="AM82" s="185">
        <v>0</v>
      </c>
      <c r="AN82" s="185">
        <v>0</v>
      </c>
      <c r="AO82" s="185">
        <v>0</v>
      </c>
      <c r="AP82" s="185">
        <v>0</v>
      </c>
      <c r="AQ82" s="185">
        <v>0</v>
      </c>
      <c r="AR82" s="207"/>
      <c r="AS82" s="209"/>
      <c r="AT82" s="207"/>
      <c r="AU82" s="195"/>
      <c r="AV82" s="195"/>
      <c r="AW82" s="207"/>
      <c r="AX82" s="221">
        <v>0</v>
      </c>
      <c r="AY82" s="184">
        <v>0</v>
      </c>
      <c r="AZ82" s="222">
        <v>0</v>
      </c>
      <c r="BA82" s="223"/>
      <c r="BB82" s="146" t="str">
        <f ca="1" t="shared" si="76"/>
        <v>1年10月</v>
      </c>
      <c r="BC82" s="146"/>
      <c r="BD82" s="224">
        <f t="shared" si="77"/>
        <v>0</v>
      </c>
      <c r="BE82" s="239">
        <f t="shared" si="78"/>
        <v>400000</v>
      </c>
      <c r="BF82" s="231">
        <f t="shared" si="79"/>
        <v>0</v>
      </c>
      <c r="BG82" s="231">
        <f t="shared" si="80"/>
        <v>0</v>
      </c>
      <c r="BH82" s="231">
        <f t="shared" si="81"/>
        <v>0</v>
      </c>
      <c r="BI82" s="241" t="str">
        <f t="shared" si="82"/>
        <v>EN SAMPHORS</v>
      </c>
      <c r="BJ82" s="231">
        <f t="shared" si="83"/>
        <v>0</v>
      </c>
      <c r="BK82" s="231">
        <f t="shared" si="84"/>
        <v>0</v>
      </c>
      <c r="BL82" s="231">
        <f t="shared" si="85"/>
        <v>0</v>
      </c>
      <c r="BM82" s="231">
        <f t="shared" si="86"/>
        <v>0</v>
      </c>
      <c r="BN82" s="231">
        <f t="shared" si="87"/>
        <v>0</v>
      </c>
      <c r="BO82" s="231">
        <f t="shared" si="88"/>
        <v>0</v>
      </c>
      <c r="BP82" s="231">
        <f t="shared" si="89"/>
        <v>0</v>
      </c>
      <c r="BQ82" s="231">
        <f t="shared" si="90"/>
        <v>0</v>
      </c>
      <c r="BR82" s="246">
        <f t="shared" si="91"/>
        <v>0</v>
      </c>
      <c r="BS82" s="247">
        <f t="shared" si="92"/>
        <v>0</v>
      </c>
      <c r="BT82" s="231">
        <f t="shared" si="93"/>
        <v>0</v>
      </c>
      <c r="BU82" s="231">
        <f t="shared" si="94"/>
        <v>0</v>
      </c>
      <c r="BV82" s="231">
        <f t="shared" si="95"/>
        <v>0</v>
      </c>
      <c r="BW82" s="231">
        <f t="shared" si="96"/>
        <v>0</v>
      </c>
      <c r="BX82" s="231">
        <f t="shared" si="97"/>
        <v>0</v>
      </c>
      <c r="BY82" s="231">
        <f t="shared" si="98"/>
        <v>0</v>
      </c>
      <c r="BZ82" s="231">
        <f t="shared" si="99"/>
        <v>0</v>
      </c>
    </row>
    <row r="83" s="145" customFormat="1" ht="39" customHeight="1" spans="1:78">
      <c r="A83" s="161">
        <v>13</v>
      </c>
      <c r="B83" s="94">
        <v>1910</v>
      </c>
      <c r="C83" s="94" t="s">
        <v>494</v>
      </c>
      <c r="D83" s="162" t="s">
        <v>495</v>
      </c>
      <c r="E83" s="163">
        <v>44624</v>
      </c>
      <c r="F83" s="164">
        <v>90959820</v>
      </c>
      <c r="G83" s="163">
        <v>38001</v>
      </c>
      <c r="H83" s="163" t="s">
        <v>335</v>
      </c>
      <c r="I83" s="183" t="s">
        <v>467</v>
      </c>
      <c r="J83" s="161">
        <v>0</v>
      </c>
      <c r="K83" s="161">
        <v>0</v>
      </c>
      <c r="L83" s="184">
        <v>200</v>
      </c>
      <c r="M83" s="185">
        <v>7.69230769230769</v>
      </c>
      <c r="N83" s="161">
        <v>0</v>
      </c>
      <c r="O83" s="161">
        <v>0</v>
      </c>
      <c r="P83" s="161">
        <v>0</v>
      </c>
      <c r="Q83" s="161">
        <v>0</v>
      </c>
      <c r="R83" s="195">
        <v>0</v>
      </c>
      <c r="S83" s="161">
        <v>0</v>
      </c>
      <c r="T83" s="185">
        <v>0</v>
      </c>
      <c r="U83" s="161">
        <v>0</v>
      </c>
      <c r="V83" s="161">
        <v>0</v>
      </c>
      <c r="W83" s="185">
        <v>0</v>
      </c>
      <c r="X83" s="161">
        <v>0</v>
      </c>
      <c r="Y83" s="185">
        <v>0</v>
      </c>
      <c r="Z83" s="161">
        <v>0</v>
      </c>
      <c r="AA83" s="161">
        <v>0</v>
      </c>
      <c r="AB83" s="195">
        <v>0</v>
      </c>
      <c r="AC83" s="161">
        <v>0</v>
      </c>
      <c r="AD83" s="195">
        <v>0</v>
      </c>
      <c r="AE83" s="161">
        <v>0</v>
      </c>
      <c r="AF83" s="195">
        <v>0</v>
      </c>
      <c r="AG83" s="161">
        <v>0</v>
      </c>
      <c r="AH83" s="185">
        <v>0</v>
      </c>
      <c r="AI83" s="185">
        <v>0</v>
      </c>
      <c r="AJ83" s="185">
        <v>0</v>
      </c>
      <c r="AK83" s="184">
        <v>0</v>
      </c>
      <c r="AL83" s="185">
        <v>0</v>
      </c>
      <c r="AM83" s="185">
        <v>0</v>
      </c>
      <c r="AN83" s="185">
        <v>0</v>
      </c>
      <c r="AO83" s="185">
        <v>0</v>
      </c>
      <c r="AP83" s="185">
        <v>0</v>
      </c>
      <c r="AQ83" s="185">
        <v>0</v>
      </c>
      <c r="AR83" s="207"/>
      <c r="AS83" s="209"/>
      <c r="AT83" s="207"/>
      <c r="AU83" s="195"/>
      <c r="AV83" s="195"/>
      <c r="AW83" s="207"/>
      <c r="AX83" s="221">
        <v>0</v>
      </c>
      <c r="AY83" s="184">
        <v>0</v>
      </c>
      <c r="AZ83" s="222">
        <v>0</v>
      </c>
      <c r="BA83" s="223"/>
      <c r="BB83" s="146" t="str">
        <f ca="1" t="shared" si="76"/>
        <v>1年8月</v>
      </c>
      <c r="BC83" s="146"/>
      <c r="BD83" s="224">
        <f t="shared" si="77"/>
        <v>0</v>
      </c>
      <c r="BE83" s="239">
        <f t="shared" si="78"/>
        <v>400000</v>
      </c>
      <c r="BF83" s="231">
        <f t="shared" si="79"/>
        <v>0</v>
      </c>
      <c r="BG83" s="231">
        <f t="shared" si="80"/>
        <v>0</v>
      </c>
      <c r="BH83" s="231">
        <f t="shared" si="81"/>
        <v>0</v>
      </c>
      <c r="BI83" s="241" t="str">
        <f t="shared" si="82"/>
        <v>RON RONGYA</v>
      </c>
      <c r="BJ83" s="231">
        <f t="shared" si="83"/>
        <v>0</v>
      </c>
      <c r="BK83" s="231">
        <f t="shared" si="84"/>
        <v>0</v>
      </c>
      <c r="BL83" s="231">
        <f t="shared" si="85"/>
        <v>0</v>
      </c>
      <c r="BM83" s="231">
        <f t="shared" si="86"/>
        <v>0</v>
      </c>
      <c r="BN83" s="231">
        <f t="shared" si="87"/>
        <v>0</v>
      </c>
      <c r="BO83" s="231">
        <f t="shared" si="88"/>
        <v>0</v>
      </c>
      <c r="BP83" s="231">
        <f t="shared" si="89"/>
        <v>0</v>
      </c>
      <c r="BQ83" s="231">
        <f t="shared" si="90"/>
        <v>0</v>
      </c>
      <c r="BR83" s="246">
        <f t="shared" si="91"/>
        <v>0</v>
      </c>
      <c r="BS83" s="247">
        <f t="shared" si="92"/>
        <v>0</v>
      </c>
      <c r="BT83" s="231">
        <f t="shared" si="93"/>
        <v>0</v>
      </c>
      <c r="BU83" s="231">
        <f t="shared" si="94"/>
        <v>0</v>
      </c>
      <c r="BV83" s="231">
        <f t="shared" si="95"/>
        <v>0</v>
      </c>
      <c r="BW83" s="231">
        <f t="shared" si="96"/>
        <v>0</v>
      </c>
      <c r="BX83" s="231">
        <f t="shared" si="97"/>
        <v>0</v>
      </c>
      <c r="BY83" s="231">
        <f t="shared" si="98"/>
        <v>0</v>
      </c>
      <c r="BZ83" s="231">
        <f t="shared" si="99"/>
        <v>0</v>
      </c>
    </row>
    <row r="84" s="146" customFormat="1" ht="39" customHeight="1" spans="1:78">
      <c r="A84" s="161">
        <v>14</v>
      </c>
      <c r="B84" s="94">
        <v>1105</v>
      </c>
      <c r="C84" s="94" t="s">
        <v>496</v>
      </c>
      <c r="D84" s="166" t="s">
        <v>497</v>
      </c>
      <c r="E84" s="163">
        <v>44419</v>
      </c>
      <c r="F84" s="164" t="s">
        <v>498</v>
      </c>
      <c r="G84" s="163">
        <v>37335</v>
      </c>
      <c r="H84" s="163" t="s">
        <v>335</v>
      </c>
      <c r="I84" s="183" t="s">
        <v>467</v>
      </c>
      <c r="J84" s="161">
        <v>0</v>
      </c>
      <c r="K84" s="161">
        <v>0</v>
      </c>
      <c r="L84" s="184">
        <v>200</v>
      </c>
      <c r="M84" s="185">
        <v>7.69230769230769</v>
      </c>
      <c r="N84" s="161">
        <v>0</v>
      </c>
      <c r="O84" s="161">
        <v>0</v>
      </c>
      <c r="P84" s="161">
        <v>0</v>
      </c>
      <c r="Q84" s="161">
        <v>0</v>
      </c>
      <c r="R84" s="195">
        <v>0</v>
      </c>
      <c r="S84" s="161">
        <v>0</v>
      </c>
      <c r="T84" s="185">
        <v>0</v>
      </c>
      <c r="U84" s="161">
        <v>0</v>
      </c>
      <c r="V84" s="161">
        <v>0</v>
      </c>
      <c r="W84" s="185">
        <v>0</v>
      </c>
      <c r="X84" s="161">
        <v>0</v>
      </c>
      <c r="Y84" s="185">
        <v>0</v>
      </c>
      <c r="Z84" s="161">
        <v>0</v>
      </c>
      <c r="AA84" s="161">
        <v>0</v>
      </c>
      <c r="AB84" s="195">
        <v>0</v>
      </c>
      <c r="AC84" s="161">
        <v>0</v>
      </c>
      <c r="AD84" s="195">
        <v>0</v>
      </c>
      <c r="AE84" s="161">
        <v>0</v>
      </c>
      <c r="AF84" s="195">
        <v>0</v>
      </c>
      <c r="AG84" s="161">
        <v>0</v>
      </c>
      <c r="AH84" s="185">
        <v>0</v>
      </c>
      <c r="AI84" s="185">
        <v>0</v>
      </c>
      <c r="AJ84" s="185">
        <v>0</v>
      </c>
      <c r="AK84" s="184">
        <v>0</v>
      </c>
      <c r="AL84" s="185">
        <v>0</v>
      </c>
      <c r="AM84" s="185">
        <v>0</v>
      </c>
      <c r="AN84" s="185">
        <v>0</v>
      </c>
      <c r="AO84" s="185">
        <v>0</v>
      </c>
      <c r="AP84" s="185">
        <v>0</v>
      </c>
      <c r="AQ84" s="185">
        <v>0</v>
      </c>
      <c r="AR84" s="258"/>
      <c r="AS84" s="209"/>
      <c r="AT84" s="207"/>
      <c r="AU84" s="195"/>
      <c r="AV84" s="195"/>
      <c r="AW84" s="207"/>
      <c r="AX84" s="221">
        <v>0</v>
      </c>
      <c r="AY84" s="184">
        <v>0</v>
      </c>
      <c r="AZ84" s="222">
        <v>0</v>
      </c>
      <c r="BA84" s="225"/>
      <c r="BB84" s="146" t="str">
        <f ca="1" t="shared" si="76"/>
        <v>2年3月</v>
      </c>
      <c r="BD84" s="224">
        <f t="shared" si="77"/>
        <v>0</v>
      </c>
      <c r="BE84" s="239">
        <f t="shared" si="78"/>
        <v>400000</v>
      </c>
      <c r="BF84" s="231">
        <f t="shared" si="79"/>
        <v>0</v>
      </c>
      <c r="BG84" s="231">
        <f t="shared" si="80"/>
        <v>0</v>
      </c>
      <c r="BH84" s="231">
        <f t="shared" si="81"/>
        <v>0</v>
      </c>
      <c r="BI84" s="241" t="str">
        <f t="shared" si="82"/>
        <v>LUN SREYNITH</v>
      </c>
      <c r="BJ84" s="231">
        <f t="shared" si="83"/>
        <v>0</v>
      </c>
      <c r="BK84" s="231">
        <f t="shared" si="84"/>
        <v>0</v>
      </c>
      <c r="BL84" s="231">
        <f t="shared" si="85"/>
        <v>0</v>
      </c>
      <c r="BM84" s="231">
        <f t="shared" si="86"/>
        <v>0</v>
      </c>
      <c r="BN84" s="231">
        <f t="shared" si="87"/>
        <v>0</v>
      </c>
      <c r="BO84" s="231">
        <f t="shared" si="88"/>
        <v>0</v>
      </c>
      <c r="BP84" s="231">
        <f t="shared" si="89"/>
        <v>0</v>
      </c>
      <c r="BQ84" s="231">
        <f t="shared" si="90"/>
        <v>0</v>
      </c>
      <c r="BR84" s="246">
        <f t="shared" si="91"/>
        <v>0</v>
      </c>
      <c r="BS84" s="247">
        <f t="shared" si="92"/>
        <v>0</v>
      </c>
      <c r="BT84" s="231">
        <f t="shared" si="93"/>
        <v>0</v>
      </c>
      <c r="BU84" s="231">
        <f t="shared" si="94"/>
        <v>0</v>
      </c>
      <c r="BV84" s="231">
        <f t="shared" si="95"/>
        <v>0</v>
      </c>
      <c r="BW84" s="231">
        <f t="shared" si="96"/>
        <v>0</v>
      </c>
      <c r="BX84" s="231">
        <f t="shared" si="97"/>
        <v>0</v>
      </c>
      <c r="BY84" s="231">
        <f t="shared" si="98"/>
        <v>0</v>
      </c>
      <c r="BZ84" s="231">
        <f t="shared" si="99"/>
        <v>0</v>
      </c>
    </row>
    <row r="85" s="146" customFormat="1" ht="39" customHeight="1" spans="1:78">
      <c r="A85" s="161">
        <v>15</v>
      </c>
      <c r="B85" s="94">
        <v>1106</v>
      </c>
      <c r="C85" s="94" t="s">
        <v>499</v>
      </c>
      <c r="D85" s="166" t="s">
        <v>500</v>
      </c>
      <c r="E85" s="163">
        <v>44419</v>
      </c>
      <c r="F85" s="164" t="s">
        <v>501</v>
      </c>
      <c r="G85" s="163">
        <v>37590</v>
      </c>
      <c r="H85" s="163" t="s">
        <v>335</v>
      </c>
      <c r="I85" s="183" t="s">
        <v>467</v>
      </c>
      <c r="J85" s="161">
        <v>0</v>
      </c>
      <c r="K85" s="161">
        <v>0</v>
      </c>
      <c r="L85" s="184">
        <v>200</v>
      </c>
      <c r="M85" s="185">
        <v>7.69230769230769</v>
      </c>
      <c r="N85" s="161">
        <v>0</v>
      </c>
      <c r="O85" s="161">
        <v>0</v>
      </c>
      <c r="P85" s="161">
        <v>0</v>
      </c>
      <c r="Q85" s="161">
        <v>0</v>
      </c>
      <c r="R85" s="195">
        <v>0</v>
      </c>
      <c r="S85" s="161">
        <v>0</v>
      </c>
      <c r="T85" s="185">
        <v>0</v>
      </c>
      <c r="U85" s="161">
        <v>0</v>
      </c>
      <c r="V85" s="161">
        <v>0</v>
      </c>
      <c r="W85" s="185">
        <v>0</v>
      </c>
      <c r="X85" s="161">
        <v>0</v>
      </c>
      <c r="Y85" s="185">
        <v>0</v>
      </c>
      <c r="Z85" s="161">
        <v>0</v>
      </c>
      <c r="AA85" s="161">
        <v>0</v>
      </c>
      <c r="AB85" s="195">
        <v>0</v>
      </c>
      <c r="AC85" s="161">
        <v>0</v>
      </c>
      <c r="AD85" s="195">
        <v>0</v>
      </c>
      <c r="AE85" s="161">
        <v>0</v>
      </c>
      <c r="AF85" s="195">
        <v>0</v>
      </c>
      <c r="AG85" s="161">
        <v>0</v>
      </c>
      <c r="AH85" s="185">
        <v>0</v>
      </c>
      <c r="AI85" s="185">
        <v>0</v>
      </c>
      <c r="AJ85" s="185">
        <v>0</v>
      </c>
      <c r="AK85" s="184">
        <v>0</v>
      </c>
      <c r="AL85" s="185">
        <v>0</v>
      </c>
      <c r="AM85" s="185">
        <v>0</v>
      </c>
      <c r="AN85" s="185">
        <v>0</v>
      </c>
      <c r="AO85" s="185">
        <v>0</v>
      </c>
      <c r="AP85" s="185">
        <v>0</v>
      </c>
      <c r="AQ85" s="185">
        <v>0</v>
      </c>
      <c r="AR85" s="258"/>
      <c r="AS85" s="209"/>
      <c r="AT85" s="207"/>
      <c r="AU85" s="195"/>
      <c r="AV85" s="195"/>
      <c r="AW85" s="207"/>
      <c r="AX85" s="221">
        <v>0</v>
      </c>
      <c r="AY85" s="184">
        <v>0</v>
      </c>
      <c r="AZ85" s="222">
        <v>0</v>
      </c>
      <c r="BA85" s="225"/>
      <c r="BB85" s="146" t="str">
        <f ca="1" t="shared" si="76"/>
        <v>2年3月</v>
      </c>
      <c r="BD85" s="224">
        <f t="shared" si="77"/>
        <v>0</v>
      </c>
      <c r="BE85" s="239">
        <f t="shared" si="78"/>
        <v>400000</v>
      </c>
      <c r="BF85" s="231">
        <f t="shared" si="79"/>
        <v>0</v>
      </c>
      <c r="BG85" s="231">
        <f t="shared" si="80"/>
        <v>0</v>
      </c>
      <c r="BH85" s="231">
        <f t="shared" si="81"/>
        <v>0</v>
      </c>
      <c r="BI85" s="241" t="str">
        <f t="shared" si="82"/>
        <v>LORN LISA</v>
      </c>
      <c r="BJ85" s="231">
        <f t="shared" si="83"/>
        <v>0</v>
      </c>
      <c r="BK85" s="231">
        <f t="shared" si="84"/>
        <v>0</v>
      </c>
      <c r="BL85" s="231">
        <f t="shared" si="85"/>
        <v>0</v>
      </c>
      <c r="BM85" s="231">
        <f t="shared" si="86"/>
        <v>0</v>
      </c>
      <c r="BN85" s="231">
        <f t="shared" si="87"/>
        <v>0</v>
      </c>
      <c r="BO85" s="231">
        <f t="shared" si="88"/>
        <v>0</v>
      </c>
      <c r="BP85" s="231">
        <f t="shared" si="89"/>
        <v>0</v>
      </c>
      <c r="BQ85" s="231">
        <f t="shared" si="90"/>
        <v>0</v>
      </c>
      <c r="BR85" s="246">
        <f t="shared" si="91"/>
        <v>0</v>
      </c>
      <c r="BS85" s="247">
        <f t="shared" si="92"/>
        <v>0</v>
      </c>
      <c r="BT85" s="231">
        <f t="shared" si="93"/>
        <v>0</v>
      </c>
      <c r="BU85" s="231">
        <f t="shared" si="94"/>
        <v>0</v>
      </c>
      <c r="BV85" s="231">
        <f t="shared" si="95"/>
        <v>0</v>
      </c>
      <c r="BW85" s="231">
        <f t="shared" si="96"/>
        <v>0</v>
      </c>
      <c r="BX85" s="231">
        <f t="shared" si="97"/>
        <v>0</v>
      </c>
      <c r="BY85" s="231">
        <f t="shared" si="98"/>
        <v>0</v>
      </c>
      <c r="BZ85" s="231">
        <f t="shared" si="99"/>
        <v>0</v>
      </c>
    </row>
    <row r="86" s="146" customFormat="1" ht="39" customHeight="1" spans="1:78">
      <c r="A86" s="161">
        <v>16</v>
      </c>
      <c r="B86" s="94">
        <v>1151</v>
      </c>
      <c r="C86" s="94" t="s">
        <v>502</v>
      </c>
      <c r="D86" s="166" t="s">
        <v>503</v>
      </c>
      <c r="E86" s="163">
        <v>44422</v>
      </c>
      <c r="F86" s="164" t="s">
        <v>504</v>
      </c>
      <c r="G86" s="163">
        <v>29351</v>
      </c>
      <c r="H86" s="163" t="s">
        <v>335</v>
      </c>
      <c r="I86" s="183" t="s">
        <v>467</v>
      </c>
      <c r="J86" s="161">
        <v>0</v>
      </c>
      <c r="K86" s="161">
        <v>0</v>
      </c>
      <c r="L86" s="184">
        <v>200</v>
      </c>
      <c r="M86" s="185">
        <v>7.69230769230769</v>
      </c>
      <c r="N86" s="161">
        <v>0</v>
      </c>
      <c r="O86" s="161">
        <v>0</v>
      </c>
      <c r="P86" s="161">
        <v>0</v>
      </c>
      <c r="Q86" s="161">
        <v>0</v>
      </c>
      <c r="R86" s="195">
        <v>0</v>
      </c>
      <c r="S86" s="161">
        <v>0</v>
      </c>
      <c r="T86" s="185">
        <v>0</v>
      </c>
      <c r="U86" s="161">
        <v>0</v>
      </c>
      <c r="V86" s="161">
        <v>0</v>
      </c>
      <c r="W86" s="185">
        <v>0</v>
      </c>
      <c r="X86" s="161">
        <v>0</v>
      </c>
      <c r="Y86" s="185">
        <v>0</v>
      </c>
      <c r="Z86" s="161">
        <v>0</v>
      </c>
      <c r="AA86" s="161">
        <v>0</v>
      </c>
      <c r="AB86" s="195">
        <v>0</v>
      </c>
      <c r="AC86" s="161">
        <v>0</v>
      </c>
      <c r="AD86" s="195">
        <v>0</v>
      </c>
      <c r="AE86" s="161">
        <v>0</v>
      </c>
      <c r="AF86" s="195">
        <v>0</v>
      </c>
      <c r="AG86" s="161">
        <v>0</v>
      </c>
      <c r="AH86" s="185">
        <v>0</v>
      </c>
      <c r="AI86" s="185">
        <v>0</v>
      </c>
      <c r="AJ86" s="185">
        <v>0</v>
      </c>
      <c r="AK86" s="184">
        <v>0</v>
      </c>
      <c r="AL86" s="185">
        <v>0</v>
      </c>
      <c r="AM86" s="185">
        <v>0</v>
      </c>
      <c r="AN86" s="185">
        <v>0</v>
      </c>
      <c r="AO86" s="185">
        <v>0</v>
      </c>
      <c r="AP86" s="185">
        <v>0</v>
      </c>
      <c r="AQ86" s="185">
        <v>0</v>
      </c>
      <c r="AR86" s="258"/>
      <c r="AS86" s="209"/>
      <c r="AT86" s="207"/>
      <c r="AU86" s="195"/>
      <c r="AV86" s="195"/>
      <c r="AW86" s="207"/>
      <c r="AX86" s="221">
        <v>0</v>
      </c>
      <c r="AY86" s="184">
        <v>0</v>
      </c>
      <c r="AZ86" s="222">
        <v>0</v>
      </c>
      <c r="BA86" s="225"/>
      <c r="BB86" s="146" t="str">
        <f ca="1" t="shared" si="76"/>
        <v>2年3月</v>
      </c>
      <c r="BD86" s="224">
        <f t="shared" si="77"/>
        <v>0</v>
      </c>
      <c r="BE86" s="239">
        <f t="shared" si="78"/>
        <v>400000</v>
      </c>
      <c r="BF86" s="231">
        <f t="shared" si="79"/>
        <v>0</v>
      </c>
      <c r="BG86" s="231">
        <f t="shared" si="80"/>
        <v>0</v>
      </c>
      <c r="BH86" s="231">
        <f t="shared" si="81"/>
        <v>0</v>
      </c>
      <c r="BI86" s="241" t="str">
        <f t="shared" si="82"/>
        <v>SOM NY</v>
      </c>
      <c r="BJ86" s="231">
        <f t="shared" si="83"/>
        <v>0</v>
      </c>
      <c r="BK86" s="231">
        <f t="shared" si="84"/>
        <v>0</v>
      </c>
      <c r="BL86" s="231">
        <f t="shared" si="85"/>
        <v>0</v>
      </c>
      <c r="BM86" s="231">
        <f t="shared" si="86"/>
        <v>0</v>
      </c>
      <c r="BN86" s="231">
        <f t="shared" si="87"/>
        <v>0</v>
      </c>
      <c r="BO86" s="231">
        <f t="shared" si="88"/>
        <v>0</v>
      </c>
      <c r="BP86" s="231">
        <f t="shared" si="89"/>
        <v>0</v>
      </c>
      <c r="BQ86" s="231">
        <f t="shared" si="90"/>
        <v>0</v>
      </c>
      <c r="BR86" s="246">
        <f t="shared" si="91"/>
        <v>0</v>
      </c>
      <c r="BS86" s="247">
        <f t="shared" si="92"/>
        <v>0</v>
      </c>
      <c r="BT86" s="231">
        <f t="shared" si="93"/>
        <v>0</v>
      </c>
      <c r="BU86" s="231">
        <f t="shared" si="94"/>
        <v>0</v>
      </c>
      <c r="BV86" s="231">
        <f t="shared" si="95"/>
        <v>0</v>
      </c>
      <c r="BW86" s="231">
        <f t="shared" si="96"/>
        <v>0</v>
      </c>
      <c r="BX86" s="231">
        <f t="shared" si="97"/>
        <v>0</v>
      </c>
      <c r="BY86" s="231">
        <f t="shared" si="98"/>
        <v>0</v>
      </c>
      <c r="BZ86" s="231">
        <f t="shared" si="99"/>
        <v>0</v>
      </c>
    </row>
    <row r="87" s="146" customFormat="1" ht="39" customHeight="1" spans="1:78">
      <c r="A87" s="161">
        <v>17</v>
      </c>
      <c r="B87" s="94">
        <v>1232</v>
      </c>
      <c r="C87" s="94" t="s">
        <v>505</v>
      </c>
      <c r="D87" s="166" t="s">
        <v>506</v>
      </c>
      <c r="E87" s="163">
        <v>44482</v>
      </c>
      <c r="F87" s="164" t="s">
        <v>507</v>
      </c>
      <c r="G87" s="163">
        <v>30446</v>
      </c>
      <c r="H87" s="163" t="s">
        <v>335</v>
      </c>
      <c r="I87" s="183" t="s">
        <v>467</v>
      </c>
      <c r="J87" s="161">
        <v>0</v>
      </c>
      <c r="K87" s="161">
        <v>0</v>
      </c>
      <c r="L87" s="184">
        <v>200</v>
      </c>
      <c r="M87" s="185">
        <v>7.69230769230769</v>
      </c>
      <c r="N87" s="161">
        <v>0</v>
      </c>
      <c r="O87" s="161">
        <v>0</v>
      </c>
      <c r="P87" s="161">
        <v>0</v>
      </c>
      <c r="Q87" s="161">
        <v>0</v>
      </c>
      <c r="R87" s="195">
        <v>0</v>
      </c>
      <c r="S87" s="161">
        <v>0</v>
      </c>
      <c r="T87" s="185">
        <v>0</v>
      </c>
      <c r="U87" s="161">
        <v>0</v>
      </c>
      <c r="V87" s="161">
        <v>0</v>
      </c>
      <c r="W87" s="185">
        <v>0</v>
      </c>
      <c r="X87" s="161">
        <v>0</v>
      </c>
      <c r="Y87" s="185">
        <v>0</v>
      </c>
      <c r="Z87" s="161">
        <v>0</v>
      </c>
      <c r="AA87" s="161">
        <v>0</v>
      </c>
      <c r="AB87" s="195">
        <v>0</v>
      </c>
      <c r="AC87" s="161">
        <v>0</v>
      </c>
      <c r="AD87" s="195">
        <v>0</v>
      </c>
      <c r="AE87" s="161">
        <v>0</v>
      </c>
      <c r="AF87" s="195">
        <v>0</v>
      </c>
      <c r="AG87" s="161">
        <v>0</v>
      </c>
      <c r="AH87" s="185">
        <v>0</v>
      </c>
      <c r="AI87" s="185">
        <v>0</v>
      </c>
      <c r="AJ87" s="185">
        <v>0</v>
      </c>
      <c r="AK87" s="184">
        <v>0</v>
      </c>
      <c r="AL87" s="185">
        <v>0</v>
      </c>
      <c r="AM87" s="185">
        <v>0</v>
      </c>
      <c r="AN87" s="185">
        <v>0</v>
      </c>
      <c r="AO87" s="185">
        <v>0</v>
      </c>
      <c r="AP87" s="185">
        <v>0</v>
      </c>
      <c r="AQ87" s="185">
        <v>0</v>
      </c>
      <c r="AR87" s="207"/>
      <c r="AS87" s="209"/>
      <c r="AT87" s="207"/>
      <c r="AU87" s="195"/>
      <c r="AV87" s="195"/>
      <c r="AW87" s="207"/>
      <c r="AX87" s="221">
        <v>0</v>
      </c>
      <c r="AY87" s="184">
        <v>0</v>
      </c>
      <c r="AZ87" s="222">
        <v>0</v>
      </c>
      <c r="BA87" s="225"/>
      <c r="BB87" s="146" t="str">
        <f ca="1" t="shared" si="76"/>
        <v>2年1月</v>
      </c>
      <c r="BD87" s="224">
        <f t="shared" si="77"/>
        <v>0</v>
      </c>
      <c r="BE87" s="239">
        <f t="shared" si="78"/>
        <v>400000</v>
      </c>
      <c r="BF87" s="231">
        <f t="shared" si="79"/>
        <v>0</v>
      </c>
      <c r="BG87" s="231">
        <f t="shared" si="80"/>
        <v>0</v>
      </c>
      <c r="BH87" s="231">
        <f t="shared" si="81"/>
        <v>0</v>
      </c>
      <c r="BI87" s="241" t="str">
        <f t="shared" si="82"/>
        <v>NAOMALA</v>
      </c>
      <c r="BJ87" s="231">
        <f t="shared" si="83"/>
        <v>0</v>
      </c>
      <c r="BK87" s="231">
        <f t="shared" si="84"/>
        <v>0</v>
      </c>
      <c r="BL87" s="231">
        <f t="shared" si="85"/>
        <v>0</v>
      </c>
      <c r="BM87" s="231">
        <f t="shared" si="86"/>
        <v>0</v>
      </c>
      <c r="BN87" s="231">
        <f t="shared" si="87"/>
        <v>0</v>
      </c>
      <c r="BO87" s="231">
        <f t="shared" si="88"/>
        <v>0</v>
      </c>
      <c r="BP87" s="231">
        <f t="shared" si="89"/>
        <v>0</v>
      </c>
      <c r="BQ87" s="231">
        <f t="shared" si="90"/>
        <v>0</v>
      </c>
      <c r="BR87" s="246">
        <f t="shared" si="91"/>
        <v>0</v>
      </c>
      <c r="BS87" s="247">
        <f t="shared" si="92"/>
        <v>0</v>
      </c>
      <c r="BT87" s="231">
        <f t="shared" si="93"/>
        <v>0</v>
      </c>
      <c r="BU87" s="231">
        <f t="shared" si="94"/>
        <v>0</v>
      </c>
      <c r="BV87" s="231">
        <f t="shared" si="95"/>
        <v>0</v>
      </c>
      <c r="BW87" s="231">
        <f t="shared" si="96"/>
        <v>0</v>
      </c>
      <c r="BX87" s="231">
        <f t="shared" si="97"/>
        <v>0</v>
      </c>
      <c r="BY87" s="231">
        <f t="shared" si="98"/>
        <v>0</v>
      </c>
      <c r="BZ87" s="231">
        <f t="shared" si="99"/>
        <v>0</v>
      </c>
    </row>
    <row r="88" s="145" customFormat="1" ht="39" customHeight="1" spans="1:78">
      <c r="A88" s="161">
        <v>18</v>
      </c>
      <c r="B88" s="94">
        <v>1911</v>
      </c>
      <c r="C88" s="94" t="s">
        <v>508</v>
      </c>
      <c r="D88" s="162" t="s">
        <v>509</v>
      </c>
      <c r="E88" s="163">
        <v>44624</v>
      </c>
      <c r="F88" s="164">
        <v>90944344</v>
      </c>
      <c r="G88" s="163">
        <v>37651</v>
      </c>
      <c r="H88" s="163" t="s">
        <v>335</v>
      </c>
      <c r="I88" s="183" t="s">
        <v>467</v>
      </c>
      <c r="J88" s="161">
        <v>0</v>
      </c>
      <c r="K88" s="161">
        <v>0</v>
      </c>
      <c r="L88" s="184">
        <v>200</v>
      </c>
      <c r="M88" s="185">
        <v>7.69230769230769</v>
      </c>
      <c r="N88" s="161">
        <v>0</v>
      </c>
      <c r="O88" s="161">
        <v>0</v>
      </c>
      <c r="P88" s="161">
        <v>0</v>
      </c>
      <c r="Q88" s="161">
        <v>0</v>
      </c>
      <c r="R88" s="195">
        <v>0</v>
      </c>
      <c r="S88" s="161">
        <v>0</v>
      </c>
      <c r="T88" s="185">
        <v>0</v>
      </c>
      <c r="U88" s="161">
        <v>0</v>
      </c>
      <c r="V88" s="161">
        <v>0</v>
      </c>
      <c r="W88" s="185">
        <v>0</v>
      </c>
      <c r="X88" s="161">
        <v>0</v>
      </c>
      <c r="Y88" s="185">
        <v>0</v>
      </c>
      <c r="Z88" s="161">
        <v>0</v>
      </c>
      <c r="AA88" s="161">
        <v>0</v>
      </c>
      <c r="AB88" s="195">
        <v>0</v>
      </c>
      <c r="AC88" s="161">
        <v>0</v>
      </c>
      <c r="AD88" s="195">
        <v>0</v>
      </c>
      <c r="AE88" s="161">
        <v>0</v>
      </c>
      <c r="AF88" s="195">
        <v>0</v>
      </c>
      <c r="AG88" s="161">
        <v>0</v>
      </c>
      <c r="AH88" s="185">
        <v>0</v>
      </c>
      <c r="AI88" s="185">
        <v>0</v>
      </c>
      <c r="AJ88" s="185">
        <v>0</v>
      </c>
      <c r="AK88" s="184">
        <v>0</v>
      </c>
      <c r="AL88" s="185">
        <v>0</v>
      </c>
      <c r="AM88" s="185">
        <v>0</v>
      </c>
      <c r="AN88" s="185">
        <v>0</v>
      </c>
      <c r="AO88" s="185">
        <v>0</v>
      </c>
      <c r="AP88" s="185">
        <v>0</v>
      </c>
      <c r="AQ88" s="185">
        <v>0</v>
      </c>
      <c r="AR88" s="207"/>
      <c r="AS88" s="209"/>
      <c r="AT88" s="207"/>
      <c r="AU88" s="195"/>
      <c r="AV88" s="195"/>
      <c r="AW88" s="207"/>
      <c r="AX88" s="221">
        <v>0</v>
      </c>
      <c r="AY88" s="184">
        <v>0</v>
      </c>
      <c r="AZ88" s="222">
        <v>0</v>
      </c>
      <c r="BA88" s="223"/>
      <c r="BB88" s="146" t="str">
        <f ca="1" t="shared" si="76"/>
        <v>1年8月</v>
      </c>
      <c r="BC88" s="146"/>
      <c r="BD88" s="224">
        <f t="shared" si="77"/>
        <v>0</v>
      </c>
      <c r="BE88" s="239">
        <f t="shared" si="78"/>
        <v>400000</v>
      </c>
      <c r="BF88" s="231">
        <f t="shared" si="79"/>
        <v>0</v>
      </c>
      <c r="BG88" s="231">
        <f t="shared" si="80"/>
        <v>0</v>
      </c>
      <c r="BH88" s="231">
        <f t="shared" si="81"/>
        <v>0</v>
      </c>
      <c r="BI88" s="241" t="str">
        <f t="shared" si="82"/>
        <v>LY MALIS</v>
      </c>
      <c r="BJ88" s="231">
        <f t="shared" si="83"/>
        <v>0</v>
      </c>
      <c r="BK88" s="231">
        <f t="shared" si="84"/>
        <v>0</v>
      </c>
      <c r="BL88" s="231">
        <f t="shared" si="85"/>
        <v>0</v>
      </c>
      <c r="BM88" s="231">
        <f t="shared" si="86"/>
        <v>0</v>
      </c>
      <c r="BN88" s="231">
        <f t="shared" si="87"/>
        <v>0</v>
      </c>
      <c r="BO88" s="231">
        <f t="shared" si="88"/>
        <v>0</v>
      </c>
      <c r="BP88" s="231">
        <f t="shared" si="89"/>
        <v>0</v>
      </c>
      <c r="BQ88" s="231">
        <f t="shared" si="90"/>
        <v>0</v>
      </c>
      <c r="BR88" s="246">
        <f t="shared" si="91"/>
        <v>0</v>
      </c>
      <c r="BS88" s="247">
        <f t="shared" si="92"/>
        <v>0</v>
      </c>
      <c r="BT88" s="231">
        <f t="shared" si="93"/>
        <v>0</v>
      </c>
      <c r="BU88" s="231">
        <f t="shared" si="94"/>
        <v>0</v>
      </c>
      <c r="BV88" s="231">
        <f t="shared" si="95"/>
        <v>0</v>
      </c>
      <c r="BW88" s="231">
        <f t="shared" si="96"/>
        <v>0</v>
      </c>
      <c r="BX88" s="231">
        <f t="shared" si="97"/>
        <v>0</v>
      </c>
      <c r="BY88" s="231">
        <f t="shared" si="98"/>
        <v>0</v>
      </c>
      <c r="BZ88" s="231">
        <f t="shared" si="99"/>
        <v>0</v>
      </c>
    </row>
    <row r="89" s="146" customFormat="1" ht="39" customHeight="1" spans="1:78">
      <c r="A89" s="161">
        <v>19</v>
      </c>
      <c r="B89" s="94">
        <v>699</v>
      </c>
      <c r="C89" s="94" t="s">
        <v>510</v>
      </c>
      <c r="D89" s="162" t="s">
        <v>511</v>
      </c>
      <c r="E89" s="163">
        <v>44200</v>
      </c>
      <c r="F89" s="164" t="s">
        <v>512</v>
      </c>
      <c r="G89" s="163">
        <v>36634</v>
      </c>
      <c r="H89" s="163" t="s">
        <v>332</v>
      </c>
      <c r="I89" s="183" t="s">
        <v>467</v>
      </c>
      <c r="J89" s="161">
        <v>0</v>
      </c>
      <c r="K89" s="161">
        <v>0</v>
      </c>
      <c r="L89" s="184">
        <v>200</v>
      </c>
      <c r="M89" s="185">
        <v>7.69230769230769</v>
      </c>
      <c r="N89" s="161">
        <v>0</v>
      </c>
      <c r="O89" s="161">
        <v>0</v>
      </c>
      <c r="P89" s="161">
        <v>0</v>
      </c>
      <c r="Q89" s="161">
        <v>0</v>
      </c>
      <c r="R89" s="195">
        <v>0</v>
      </c>
      <c r="S89" s="161">
        <v>0</v>
      </c>
      <c r="T89" s="185">
        <v>0</v>
      </c>
      <c r="U89" s="161">
        <v>0</v>
      </c>
      <c r="V89" s="161">
        <v>0</v>
      </c>
      <c r="W89" s="185">
        <v>0</v>
      </c>
      <c r="X89" s="161">
        <v>0</v>
      </c>
      <c r="Y89" s="185">
        <v>0</v>
      </c>
      <c r="Z89" s="161">
        <v>0</v>
      </c>
      <c r="AA89" s="161">
        <v>0</v>
      </c>
      <c r="AB89" s="195">
        <v>0</v>
      </c>
      <c r="AC89" s="161">
        <v>0</v>
      </c>
      <c r="AD89" s="195">
        <v>0</v>
      </c>
      <c r="AE89" s="161">
        <v>0</v>
      </c>
      <c r="AF89" s="195">
        <v>0</v>
      </c>
      <c r="AG89" s="161">
        <v>0</v>
      </c>
      <c r="AH89" s="185">
        <v>0</v>
      </c>
      <c r="AI89" s="185">
        <v>0</v>
      </c>
      <c r="AJ89" s="185">
        <v>0</v>
      </c>
      <c r="AK89" s="184">
        <v>0</v>
      </c>
      <c r="AL89" s="185">
        <v>0</v>
      </c>
      <c r="AM89" s="185">
        <v>0</v>
      </c>
      <c r="AN89" s="185">
        <v>0</v>
      </c>
      <c r="AO89" s="185">
        <v>0</v>
      </c>
      <c r="AP89" s="185">
        <v>0</v>
      </c>
      <c r="AQ89" s="185">
        <v>0</v>
      </c>
      <c r="AR89" s="258"/>
      <c r="AS89" s="209"/>
      <c r="AT89" s="207"/>
      <c r="AU89" s="195"/>
      <c r="AV89" s="195"/>
      <c r="AW89" s="207"/>
      <c r="AX89" s="221">
        <v>0</v>
      </c>
      <c r="AY89" s="184">
        <v>0</v>
      </c>
      <c r="AZ89" s="222">
        <v>0</v>
      </c>
      <c r="BA89" s="225"/>
      <c r="BB89" s="146" t="str">
        <f ca="1" t="shared" si="76"/>
        <v>2年10月</v>
      </c>
      <c r="BD89" s="224">
        <f t="shared" si="77"/>
        <v>0</v>
      </c>
      <c r="BE89" s="239">
        <f t="shared" si="78"/>
        <v>400000</v>
      </c>
      <c r="BF89" s="231">
        <f t="shared" si="79"/>
        <v>0</v>
      </c>
      <c r="BG89" s="231">
        <f t="shared" si="80"/>
        <v>0</v>
      </c>
      <c r="BH89" s="231">
        <f t="shared" si="81"/>
        <v>0</v>
      </c>
      <c r="BI89" s="241" t="str">
        <f t="shared" si="82"/>
        <v>NON SAMOL</v>
      </c>
      <c r="BJ89" s="231">
        <f t="shared" si="83"/>
        <v>0</v>
      </c>
      <c r="BK89" s="231">
        <f t="shared" si="84"/>
        <v>0</v>
      </c>
      <c r="BL89" s="231">
        <f t="shared" si="85"/>
        <v>0</v>
      </c>
      <c r="BM89" s="231">
        <f t="shared" si="86"/>
        <v>0</v>
      </c>
      <c r="BN89" s="231">
        <f t="shared" si="87"/>
        <v>0</v>
      </c>
      <c r="BO89" s="231">
        <f t="shared" si="88"/>
        <v>0</v>
      </c>
      <c r="BP89" s="231">
        <f t="shared" si="89"/>
        <v>0</v>
      </c>
      <c r="BQ89" s="231">
        <f t="shared" si="90"/>
        <v>0</v>
      </c>
      <c r="BR89" s="246">
        <f t="shared" si="91"/>
        <v>0</v>
      </c>
      <c r="BS89" s="247">
        <f t="shared" si="92"/>
        <v>0</v>
      </c>
      <c r="BT89" s="231">
        <f t="shared" si="93"/>
        <v>0</v>
      </c>
      <c r="BU89" s="231">
        <f t="shared" si="94"/>
        <v>0</v>
      </c>
      <c r="BV89" s="231">
        <f t="shared" si="95"/>
        <v>0</v>
      </c>
      <c r="BW89" s="231">
        <f t="shared" si="96"/>
        <v>0</v>
      </c>
      <c r="BX89" s="231">
        <f t="shared" si="97"/>
        <v>0</v>
      </c>
      <c r="BY89" s="231">
        <f t="shared" si="98"/>
        <v>0</v>
      </c>
      <c r="BZ89" s="231">
        <f t="shared" si="99"/>
        <v>0</v>
      </c>
    </row>
    <row r="90" s="145" customFormat="1" ht="39" customHeight="1" spans="1:78">
      <c r="A90" s="161">
        <v>20</v>
      </c>
      <c r="B90" s="94">
        <v>1818</v>
      </c>
      <c r="C90" s="94" t="s">
        <v>513</v>
      </c>
      <c r="D90" s="162" t="s">
        <v>514</v>
      </c>
      <c r="E90" s="163">
        <v>44601</v>
      </c>
      <c r="F90" s="164">
        <v>90783569</v>
      </c>
      <c r="G90" s="163">
        <v>29861</v>
      </c>
      <c r="H90" s="163" t="s">
        <v>335</v>
      </c>
      <c r="I90" s="183" t="s">
        <v>467</v>
      </c>
      <c r="J90" s="161">
        <v>0</v>
      </c>
      <c r="K90" s="161">
        <v>0</v>
      </c>
      <c r="L90" s="184">
        <v>200</v>
      </c>
      <c r="M90" s="185">
        <v>7.69230769230769</v>
      </c>
      <c r="N90" s="161">
        <v>0</v>
      </c>
      <c r="O90" s="161">
        <v>0</v>
      </c>
      <c r="P90" s="161">
        <v>0</v>
      </c>
      <c r="Q90" s="161">
        <v>0</v>
      </c>
      <c r="R90" s="195">
        <v>0</v>
      </c>
      <c r="S90" s="161">
        <v>0</v>
      </c>
      <c r="T90" s="185">
        <v>0</v>
      </c>
      <c r="U90" s="161">
        <v>0</v>
      </c>
      <c r="V90" s="161">
        <v>0</v>
      </c>
      <c r="W90" s="185">
        <v>0</v>
      </c>
      <c r="X90" s="161">
        <v>0</v>
      </c>
      <c r="Y90" s="185">
        <v>0</v>
      </c>
      <c r="Z90" s="161">
        <v>0</v>
      </c>
      <c r="AA90" s="161">
        <v>0</v>
      </c>
      <c r="AB90" s="195">
        <v>0</v>
      </c>
      <c r="AC90" s="161">
        <v>0</v>
      </c>
      <c r="AD90" s="195">
        <v>0</v>
      </c>
      <c r="AE90" s="161">
        <v>0</v>
      </c>
      <c r="AF90" s="195">
        <v>0</v>
      </c>
      <c r="AG90" s="161">
        <v>0</v>
      </c>
      <c r="AH90" s="185">
        <v>0</v>
      </c>
      <c r="AI90" s="185">
        <v>0</v>
      </c>
      <c r="AJ90" s="185">
        <v>0</v>
      </c>
      <c r="AK90" s="184">
        <v>0</v>
      </c>
      <c r="AL90" s="185">
        <v>0</v>
      </c>
      <c r="AM90" s="185">
        <v>0</v>
      </c>
      <c r="AN90" s="185">
        <v>0</v>
      </c>
      <c r="AO90" s="185">
        <v>0</v>
      </c>
      <c r="AP90" s="185">
        <v>0</v>
      </c>
      <c r="AQ90" s="185">
        <v>0</v>
      </c>
      <c r="AR90" s="207"/>
      <c r="AS90" s="209"/>
      <c r="AT90" s="207"/>
      <c r="AU90" s="195"/>
      <c r="AV90" s="195"/>
      <c r="AW90" s="207"/>
      <c r="AX90" s="221">
        <v>0</v>
      </c>
      <c r="AY90" s="184">
        <v>0</v>
      </c>
      <c r="AZ90" s="222">
        <v>0</v>
      </c>
      <c r="BA90" s="223"/>
      <c r="BB90" s="146" t="str">
        <f ca="1" t="shared" si="76"/>
        <v>1年9月</v>
      </c>
      <c r="BC90" s="146"/>
      <c r="BD90" s="224">
        <f t="shared" si="77"/>
        <v>0</v>
      </c>
      <c r="BE90" s="239">
        <f t="shared" si="78"/>
        <v>400000</v>
      </c>
      <c r="BF90" s="231">
        <f t="shared" si="79"/>
        <v>0</v>
      </c>
      <c r="BG90" s="231">
        <f t="shared" si="80"/>
        <v>0</v>
      </c>
      <c r="BH90" s="231">
        <f t="shared" si="81"/>
        <v>0</v>
      </c>
      <c r="BI90" s="241" t="str">
        <f t="shared" si="82"/>
        <v>MOL RY</v>
      </c>
      <c r="BJ90" s="231">
        <f t="shared" si="83"/>
        <v>0</v>
      </c>
      <c r="BK90" s="231">
        <f t="shared" si="84"/>
        <v>0</v>
      </c>
      <c r="BL90" s="231">
        <f t="shared" si="85"/>
        <v>0</v>
      </c>
      <c r="BM90" s="231">
        <f t="shared" si="86"/>
        <v>0</v>
      </c>
      <c r="BN90" s="231">
        <f t="shared" si="87"/>
        <v>0</v>
      </c>
      <c r="BO90" s="231">
        <f t="shared" si="88"/>
        <v>0</v>
      </c>
      <c r="BP90" s="231">
        <f t="shared" si="89"/>
        <v>0</v>
      </c>
      <c r="BQ90" s="231">
        <f t="shared" si="90"/>
        <v>0</v>
      </c>
      <c r="BR90" s="246">
        <f t="shared" si="91"/>
        <v>0</v>
      </c>
      <c r="BS90" s="247">
        <f t="shared" si="92"/>
        <v>0</v>
      </c>
      <c r="BT90" s="231">
        <f t="shared" si="93"/>
        <v>0</v>
      </c>
      <c r="BU90" s="231">
        <f t="shared" si="94"/>
        <v>0</v>
      </c>
      <c r="BV90" s="231">
        <f t="shared" si="95"/>
        <v>0</v>
      </c>
      <c r="BW90" s="231">
        <f t="shared" si="96"/>
        <v>0</v>
      </c>
      <c r="BX90" s="231">
        <f t="shared" si="97"/>
        <v>0</v>
      </c>
      <c r="BY90" s="231">
        <f t="shared" si="98"/>
        <v>0</v>
      </c>
      <c r="BZ90" s="231">
        <f t="shared" si="99"/>
        <v>0</v>
      </c>
    </row>
    <row r="91" s="145" customFormat="1" ht="39" customHeight="1" spans="1:78">
      <c r="A91" s="161">
        <v>21</v>
      </c>
      <c r="B91" s="94">
        <v>1820</v>
      </c>
      <c r="C91" s="94" t="s">
        <v>515</v>
      </c>
      <c r="D91" s="162" t="s">
        <v>516</v>
      </c>
      <c r="E91" s="163">
        <v>44601</v>
      </c>
      <c r="F91" s="164">
        <v>90626190</v>
      </c>
      <c r="G91" s="163">
        <v>30904</v>
      </c>
      <c r="H91" s="163" t="s">
        <v>335</v>
      </c>
      <c r="I91" s="183" t="s">
        <v>467</v>
      </c>
      <c r="J91" s="161">
        <v>0</v>
      </c>
      <c r="K91" s="161">
        <v>0</v>
      </c>
      <c r="L91" s="184">
        <v>200</v>
      </c>
      <c r="M91" s="185">
        <v>7.69230769230769</v>
      </c>
      <c r="N91" s="161">
        <v>0</v>
      </c>
      <c r="O91" s="161">
        <v>0</v>
      </c>
      <c r="P91" s="161">
        <v>0</v>
      </c>
      <c r="Q91" s="161">
        <v>0</v>
      </c>
      <c r="R91" s="195">
        <v>0</v>
      </c>
      <c r="S91" s="161">
        <v>0</v>
      </c>
      <c r="T91" s="185">
        <v>0</v>
      </c>
      <c r="U91" s="161">
        <v>0</v>
      </c>
      <c r="V91" s="161">
        <v>0</v>
      </c>
      <c r="W91" s="185">
        <v>0</v>
      </c>
      <c r="X91" s="161">
        <v>0</v>
      </c>
      <c r="Y91" s="185">
        <v>0</v>
      </c>
      <c r="Z91" s="161">
        <v>0</v>
      </c>
      <c r="AA91" s="161">
        <v>0</v>
      </c>
      <c r="AB91" s="195">
        <v>0</v>
      </c>
      <c r="AC91" s="161">
        <v>0</v>
      </c>
      <c r="AD91" s="195">
        <v>0</v>
      </c>
      <c r="AE91" s="161">
        <v>0</v>
      </c>
      <c r="AF91" s="195">
        <v>0</v>
      </c>
      <c r="AG91" s="161">
        <v>0</v>
      </c>
      <c r="AH91" s="185">
        <v>0</v>
      </c>
      <c r="AI91" s="185">
        <v>0</v>
      </c>
      <c r="AJ91" s="185">
        <v>0</v>
      </c>
      <c r="AK91" s="184">
        <v>0</v>
      </c>
      <c r="AL91" s="185">
        <v>0</v>
      </c>
      <c r="AM91" s="185">
        <v>0</v>
      </c>
      <c r="AN91" s="185">
        <v>0</v>
      </c>
      <c r="AO91" s="185">
        <v>0</v>
      </c>
      <c r="AP91" s="185">
        <v>0</v>
      </c>
      <c r="AQ91" s="185">
        <v>0</v>
      </c>
      <c r="AR91" s="207"/>
      <c r="AS91" s="209"/>
      <c r="AT91" s="207"/>
      <c r="AU91" s="195"/>
      <c r="AV91" s="195"/>
      <c r="AW91" s="207"/>
      <c r="AX91" s="221">
        <v>0</v>
      </c>
      <c r="AY91" s="184">
        <v>0</v>
      </c>
      <c r="AZ91" s="222">
        <v>0</v>
      </c>
      <c r="BA91" s="223"/>
      <c r="BB91" s="146" t="str">
        <f ca="1" t="shared" si="76"/>
        <v>1年9月</v>
      </c>
      <c r="BC91" s="146"/>
      <c r="BD91" s="224">
        <f t="shared" si="77"/>
        <v>0</v>
      </c>
      <c r="BE91" s="239">
        <f t="shared" si="78"/>
        <v>400000</v>
      </c>
      <c r="BF91" s="231">
        <f t="shared" si="79"/>
        <v>0</v>
      </c>
      <c r="BG91" s="231">
        <f t="shared" si="80"/>
        <v>0</v>
      </c>
      <c r="BH91" s="231">
        <f t="shared" si="81"/>
        <v>0</v>
      </c>
      <c r="BI91" s="241" t="str">
        <f t="shared" si="82"/>
        <v>PHANN NAI</v>
      </c>
      <c r="BJ91" s="231">
        <f t="shared" si="83"/>
        <v>0</v>
      </c>
      <c r="BK91" s="231">
        <f t="shared" si="84"/>
        <v>0</v>
      </c>
      <c r="BL91" s="231">
        <f t="shared" si="85"/>
        <v>0</v>
      </c>
      <c r="BM91" s="231">
        <f t="shared" si="86"/>
        <v>0</v>
      </c>
      <c r="BN91" s="231">
        <f t="shared" si="87"/>
        <v>0</v>
      </c>
      <c r="BO91" s="231">
        <f t="shared" si="88"/>
        <v>0</v>
      </c>
      <c r="BP91" s="231">
        <f t="shared" si="89"/>
        <v>0</v>
      </c>
      <c r="BQ91" s="231">
        <f t="shared" si="90"/>
        <v>0</v>
      </c>
      <c r="BR91" s="246">
        <f t="shared" si="91"/>
        <v>0</v>
      </c>
      <c r="BS91" s="247">
        <f t="shared" si="92"/>
        <v>0</v>
      </c>
      <c r="BT91" s="231">
        <f t="shared" si="93"/>
        <v>0</v>
      </c>
      <c r="BU91" s="231">
        <f t="shared" si="94"/>
        <v>0</v>
      </c>
      <c r="BV91" s="231">
        <f t="shared" si="95"/>
        <v>0</v>
      </c>
      <c r="BW91" s="231">
        <f t="shared" si="96"/>
        <v>0</v>
      </c>
      <c r="BX91" s="231">
        <f t="shared" si="97"/>
        <v>0</v>
      </c>
      <c r="BY91" s="231">
        <f t="shared" si="98"/>
        <v>0</v>
      </c>
      <c r="BZ91" s="231">
        <f t="shared" si="99"/>
        <v>0</v>
      </c>
    </row>
    <row r="92" s="145" customFormat="1" ht="39" customHeight="1" spans="1:78">
      <c r="A92" s="161">
        <v>22</v>
      </c>
      <c r="B92" s="94">
        <v>1389</v>
      </c>
      <c r="C92" s="94" t="s">
        <v>517</v>
      </c>
      <c r="D92" s="162" t="s">
        <v>518</v>
      </c>
      <c r="E92" s="163">
        <v>44531</v>
      </c>
      <c r="F92" s="164">
        <v>21150137</v>
      </c>
      <c r="G92" s="163">
        <v>36696</v>
      </c>
      <c r="H92" s="163" t="s">
        <v>335</v>
      </c>
      <c r="I92" s="183" t="s">
        <v>467</v>
      </c>
      <c r="J92" s="161">
        <v>0</v>
      </c>
      <c r="K92" s="161">
        <v>0</v>
      </c>
      <c r="L92" s="184">
        <v>200</v>
      </c>
      <c r="M92" s="185">
        <v>7.69230769230769</v>
      </c>
      <c r="N92" s="161">
        <v>0</v>
      </c>
      <c r="O92" s="161">
        <v>0</v>
      </c>
      <c r="P92" s="161">
        <v>0</v>
      </c>
      <c r="Q92" s="161">
        <v>0</v>
      </c>
      <c r="R92" s="195">
        <v>0</v>
      </c>
      <c r="S92" s="161">
        <v>0</v>
      </c>
      <c r="T92" s="185">
        <v>0</v>
      </c>
      <c r="U92" s="161">
        <v>0</v>
      </c>
      <c r="V92" s="161">
        <v>0</v>
      </c>
      <c r="W92" s="185">
        <v>0</v>
      </c>
      <c r="X92" s="161">
        <v>0</v>
      </c>
      <c r="Y92" s="185">
        <v>0</v>
      </c>
      <c r="Z92" s="161">
        <v>0</v>
      </c>
      <c r="AA92" s="161">
        <v>0</v>
      </c>
      <c r="AB92" s="195">
        <v>0</v>
      </c>
      <c r="AC92" s="161">
        <v>0</v>
      </c>
      <c r="AD92" s="195">
        <v>0</v>
      </c>
      <c r="AE92" s="161">
        <v>0</v>
      </c>
      <c r="AF92" s="195">
        <v>0</v>
      </c>
      <c r="AG92" s="161">
        <v>0</v>
      </c>
      <c r="AH92" s="185">
        <v>0</v>
      </c>
      <c r="AI92" s="185">
        <v>0</v>
      </c>
      <c r="AJ92" s="185">
        <v>0</v>
      </c>
      <c r="AK92" s="184">
        <v>0</v>
      </c>
      <c r="AL92" s="185">
        <v>0</v>
      </c>
      <c r="AM92" s="185">
        <v>0</v>
      </c>
      <c r="AN92" s="185">
        <v>0</v>
      </c>
      <c r="AO92" s="185">
        <v>0</v>
      </c>
      <c r="AP92" s="185">
        <v>0</v>
      </c>
      <c r="AQ92" s="185">
        <v>0</v>
      </c>
      <c r="AR92" s="207"/>
      <c r="AS92" s="209"/>
      <c r="AT92" s="207"/>
      <c r="AU92" s="195"/>
      <c r="AV92" s="195"/>
      <c r="AW92" s="207"/>
      <c r="AX92" s="221">
        <v>0</v>
      </c>
      <c r="AY92" s="184">
        <v>0</v>
      </c>
      <c r="AZ92" s="222">
        <v>0</v>
      </c>
      <c r="BA92" s="223"/>
      <c r="BB92" s="146" t="str">
        <f ca="1" t="shared" si="76"/>
        <v>1年11月</v>
      </c>
      <c r="BC92" s="146"/>
      <c r="BD92" s="224">
        <f t="shared" si="77"/>
        <v>0</v>
      </c>
      <c r="BE92" s="239">
        <f t="shared" si="78"/>
        <v>400000</v>
      </c>
      <c r="BF92" s="231">
        <f t="shared" si="79"/>
        <v>0</v>
      </c>
      <c r="BG92" s="231">
        <f t="shared" si="80"/>
        <v>0</v>
      </c>
      <c r="BH92" s="231">
        <f t="shared" si="81"/>
        <v>0</v>
      </c>
      <c r="BI92" s="241" t="str">
        <f t="shared" si="82"/>
        <v>NHEB MORAKORT</v>
      </c>
      <c r="BJ92" s="231">
        <f t="shared" si="83"/>
        <v>0</v>
      </c>
      <c r="BK92" s="231">
        <f t="shared" si="84"/>
        <v>0</v>
      </c>
      <c r="BL92" s="231">
        <f t="shared" si="85"/>
        <v>0</v>
      </c>
      <c r="BM92" s="231">
        <f t="shared" si="86"/>
        <v>0</v>
      </c>
      <c r="BN92" s="231">
        <f t="shared" si="87"/>
        <v>0</v>
      </c>
      <c r="BO92" s="231">
        <f t="shared" si="88"/>
        <v>0</v>
      </c>
      <c r="BP92" s="231">
        <f t="shared" si="89"/>
        <v>0</v>
      </c>
      <c r="BQ92" s="231">
        <f t="shared" si="90"/>
        <v>0</v>
      </c>
      <c r="BR92" s="246">
        <f t="shared" si="91"/>
        <v>0</v>
      </c>
      <c r="BS92" s="247">
        <f t="shared" si="92"/>
        <v>0</v>
      </c>
      <c r="BT92" s="231">
        <f t="shared" si="93"/>
        <v>0</v>
      </c>
      <c r="BU92" s="231">
        <f t="shared" si="94"/>
        <v>0</v>
      </c>
      <c r="BV92" s="231">
        <f t="shared" si="95"/>
        <v>0</v>
      </c>
      <c r="BW92" s="231">
        <f t="shared" si="96"/>
        <v>0</v>
      </c>
      <c r="BX92" s="231">
        <f t="shared" si="97"/>
        <v>0</v>
      </c>
      <c r="BY92" s="231">
        <f t="shared" si="98"/>
        <v>0</v>
      </c>
      <c r="BZ92" s="231">
        <f t="shared" si="99"/>
        <v>0</v>
      </c>
    </row>
    <row r="93" s="145" customFormat="1" ht="39" customHeight="1" spans="1:78">
      <c r="A93" s="161">
        <v>23</v>
      </c>
      <c r="B93" s="94">
        <v>1011</v>
      </c>
      <c r="C93" s="94" t="s">
        <v>519</v>
      </c>
      <c r="D93" s="162" t="s">
        <v>520</v>
      </c>
      <c r="E93" s="163">
        <v>44404</v>
      </c>
      <c r="F93" s="164" t="s">
        <v>521</v>
      </c>
      <c r="G93" s="163">
        <v>35226</v>
      </c>
      <c r="H93" s="163" t="s">
        <v>332</v>
      </c>
      <c r="I93" s="183" t="s">
        <v>467</v>
      </c>
      <c r="J93" s="161">
        <v>0</v>
      </c>
      <c r="K93" s="161">
        <v>0</v>
      </c>
      <c r="L93" s="184">
        <v>200</v>
      </c>
      <c r="M93" s="185">
        <v>7.69230769230769</v>
      </c>
      <c r="N93" s="161">
        <v>0</v>
      </c>
      <c r="O93" s="161">
        <v>0</v>
      </c>
      <c r="P93" s="161">
        <v>0</v>
      </c>
      <c r="Q93" s="161">
        <v>0</v>
      </c>
      <c r="R93" s="195">
        <v>0</v>
      </c>
      <c r="S93" s="161">
        <v>0</v>
      </c>
      <c r="T93" s="185">
        <v>0</v>
      </c>
      <c r="U93" s="161">
        <v>0</v>
      </c>
      <c r="V93" s="161">
        <v>0</v>
      </c>
      <c r="W93" s="185">
        <v>0</v>
      </c>
      <c r="X93" s="161">
        <v>0</v>
      </c>
      <c r="Y93" s="185">
        <v>0</v>
      </c>
      <c r="Z93" s="161">
        <v>0</v>
      </c>
      <c r="AA93" s="161">
        <v>0</v>
      </c>
      <c r="AB93" s="195">
        <v>0</v>
      </c>
      <c r="AC93" s="161">
        <v>0</v>
      </c>
      <c r="AD93" s="195">
        <v>0</v>
      </c>
      <c r="AE93" s="161">
        <v>0</v>
      </c>
      <c r="AF93" s="195">
        <v>0</v>
      </c>
      <c r="AG93" s="161">
        <v>0</v>
      </c>
      <c r="AH93" s="185">
        <v>0</v>
      </c>
      <c r="AI93" s="185">
        <v>0</v>
      </c>
      <c r="AJ93" s="185">
        <v>0</v>
      </c>
      <c r="AK93" s="184">
        <v>0</v>
      </c>
      <c r="AL93" s="185">
        <v>0</v>
      </c>
      <c r="AM93" s="185">
        <v>0</v>
      </c>
      <c r="AN93" s="185">
        <v>0</v>
      </c>
      <c r="AO93" s="185">
        <v>0</v>
      </c>
      <c r="AP93" s="185">
        <v>0</v>
      </c>
      <c r="AQ93" s="185">
        <v>0</v>
      </c>
      <c r="AR93" s="258"/>
      <c r="AS93" s="209"/>
      <c r="AT93" s="207"/>
      <c r="AU93" s="195"/>
      <c r="AV93" s="195"/>
      <c r="AW93" s="207"/>
      <c r="AX93" s="221">
        <v>0</v>
      </c>
      <c r="AY93" s="184">
        <v>0</v>
      </c>
      <c r="AZ93" s="222">
        <v>0</v>
      </c>
      <c r="BA93" s="223"/>
      <c r="BB93" s="146" t="str">
        <f ca="1" t="shared" si="76"/>
        <v>2年4月</v>
      </c>
      <c r="BC93" s="146"/>
      <c r="BD93" s="224">
        <f t="shared" si="77"/>
        <v>0</v>
      </c>
      <c r="BE93" s="239">
        <f t="shared" si="78"/>
        <v>400000</v>
      </c>
      <c r="BF93" s="231">
        <f t="shared" si="79"/>
        <v>0</v>
      </c>
      <c r="BG93" s="231">
        <f t="shared" si="80"/>
        <v>0</v>
      </c>
      <c r="BH93" s="231">
        <f t="shared" si="81"/>
        <v>0</v>
      </c>
      <c r="BI93" s="241" t="str">
        <f t="shared" si="82"/>
        <v>NHEM SOPHEA </v>
      </c>
      <c r="BJ93" s="231">
        <f t="shared" si="83"/>
        <v>0</v>
      </c>
      <c r="BK93" s="231">
        <f t="shared" si="84"/>
        <v>0</v>
      </c>
      <c r="BL93" s="231">
        <f t="shared" si="85"/>
        <v>0</v>
      </c>
      <c r="BM93" s="231">
        <f t="shared" si="86"/>
        <v>0</v>
      </c>
      <c r="BN93" s="231">
        <f t="shared" si="87"/>
        <v>0</v>
      </c>
      <c r="BO93" s="231">
        <f t="shared" si="88"/>
        <v>0</v>
      </c>
      <c r="BP93" s="231">
        <f t="shared" si="89"/>
        <v>0</v>
      </c>
      <c r="BQ93" s="231">
        <f t="shared" si="90"/>
        <v>0</v>
      </c>
      <c r="BR93" s="246">
        <f t="shared" si="91"/>
        <v>0</v>
      </c>
      <c r="BS93" s="247">
        <f t="shared" si="92"/>
        <v>0</v>
      </c>
      <c r="BT93" s="231">
        <f t="shared" si="93"/>
        <v>0</v>
      </c>
      <c r="BU93" s="231">
        <f t="shared" si="94"/>
        <v>0</v>
      </c>
      <c r="BV93" s="231">
        <f t="shared" si="95"/>
        <v>0</v>
      </c>
      <c r="BW93" s="231">
        <f t="shared" si="96"/>
        <v>0</v>
      </c>
      <c r="BX93" s="231">
        <f t="shared" si="97"/>
        <v>0</v>
      </c>
      <c r="BY93" s="231">
        <f t="shared" si="98"/>
        <v>0</v>
      </c>
      <c r="BZ93" s="231">
        <f t="shared" si="99"/>
        <v>0</v>
      </c>
    </row>
    <row r="94" s="145" customFormat="1" ht="39" customHeight="1" spans="1:78">
      <c r="A94" s="161">
        <v>24</v>
      </c>
      <c r="B94" s="94">
        <v>1926</v>
      </c>
      <c r="C94" s="94" t="s">
        <v>522</v>
      </c>
      <c r="D94" s="162" t="s">
        <v>523</v>
      </c>
      <c r="E94" s="163">
        <v>44625</v>
      </c>
      <c r="F94" s="164">
        <v>90921096</v>
      </c>
      <c r="G94" s="163">
        <v>38118</v>
      </c>
      <c r="H94" s="163" t="s">
        <v>335</v>
      </c>
      <c r="I94" s="183" t="s">
        <v>467</v>
      </c>
      <c r="J94" s="161">
        <v>0</v>
      </c>
      <c r="K94" s="161">
        <v>0</v>
      </c>
      <c r="L94" s="184">
        <v>200</v>
      </c>
      <c r="M94" s="185">
        <v>7.69230769230769</v>
      </c>
      <c r="N94" s="161">
        <v>0</v>
      </c>
      <c r="O94" s="161">
        <v>0</v>
      </c>
      <c r="P94" s="161">
        <v>0</v>
      </c>
      <c r="Q94" s="161">
        <v>0</v>
      </c>
      <c r="R94" s="195">
        <v>0</v>
      </c>
      <c r="S94" s="161">
        <v>0</v>
      </c>
      <c r="T94" s="185">
        <v>0</v>
      </c>
      <c r="U94" s="161">
        <v>0</v>
      </c>
      <c r="V94" s="161">
        <v>0</v>
      </c>
      <c r="W94" s="185">
        <v>0</v>
      </c>
      <c r="X94" s="161">
        <v>0</v>
      </c>
      <c r="Y94" s="185">
        <v>0</v>
      </c>
      <c r="Z94" s="161">
        <v>0</v>
      </c>
      <c r="AA94" s="161">
        <v>0</v>
      </c>
      <c r="AB94" s="195">
        <v>0</v>
      </c>
      <c r="AC94" s="161">
        <v>0</v>
      </c>
      <c r="AD94" s="195">
        <v>0</v>
      </c>
      <c r="AE94" s="161">
        <v>0</v>
      </c>
      <c r="AF94" s="195">
        <v>0</v>
      </c>
      <c r="AG94" s="161">
        <v>0</v>
      </c>
      <c r="AH94" s="185">
        <v>0</v>
      </c>
      <c r="AI94" s="185">
        <v>0</v>
      </c>
      <c r="AJ94" s="185">
        <v>0</v>
      </c>
      <c r="AK94" s="184">
        <v>0</v>
      </c>
      <c r="AL94" s="185">
        <v>0</v>
      </c>
      <c r="AM94" s="185">
        <v>0</v>
      </c>
      <c r="AN94" s="185">
        <v>0</v>
      </c>
      <c r="AO94" s="185">
        <v>0</v>
      </c>
      <c r="AP94" s="185">
        <v>0</v>
      </c>
      <c r="AQ94" s="185">
        <v>0</v>
      </c>
      <c r="AR94" s="207"/>
      <c r="AS94" s="209"/>
      <c r="AT94" s="207"/>
      <c r="AU94" s="195"/>
      <c r="AV94" s="195"/>
      <c r="AW94" s="207"/>
      <c r="AX94" s="221">
        <v>0</v>
      </c>
      <c r="AY94" s="184">
        <v>0</v>
      </c>
      <c r="AZ94" s="222">
        <v>0</v>
      </c>
      <c r="BA94" s="223"/>
      <c r="BB94" s="146" t="str">
        <f ca="1" t="shared" si="76"/>
        <v>1年8月</v>
      </c>
      <c r="BC94" s="146"/>
      <c r="BD94" s="224">
        <f t="shared" si="77"/>
        <v>0</v>
      </c>
      <c r="BE94" s="239">
        <f t="shared" si="78"/>
        <v>400000</v>
      </c>
      <c r="BF94" s="231">
        <f t="shared" si="79"/>
        <v>0</v>
      </c>
      <c r="BG94" s="231">
        <f t="shared" si="80"/>
        <v>0</v>
      </c>
      <c r="BH94" s="231">
        <f t="shared" si="81"/>
        <v>0</v>
      </c>
      <c r="BI94" s="241" t="str">
        <f t="shared" si="82"/>
        <v>NOU PHALLA</v>
      </c>
      <c r="BJ94" s="231">
        <f t="shared" si="83"/>
        <v>0</v>
      </c>
      <c r="BK94" s="231">
        <f t="shared" si="84"/>
        <v>0</v>
      </c>
      <c r="BL94" s="231">
        <f t="shared" si="85"/>
        <v>0</v>
      </c>
      <c r="BM94" s="231">
        <f t="shared" si="86"/>
        <v>0</v>
      </c>
      <c r="BN94" s="231">
        <f t="shared" si="87"/>
        <v>0</v>
      </c>
      <c r="BO94" s="231">
        <f t="shared" si="88"/>
        <v>0</v>
      </c>
      <c r="BP94" s="231">
        <f t="shared" si="89"/>
        <v>0</v>
      </c>
      <c r="BQ94" s="231">
        <f t="shared" si="90"/>
        <v>0</v>
      </c>
      <c r="BR94" s="246">
        <f t="shared" si="91"/>
        <v>0</v>
      </c>
      <c r="BS94" s="247">
        <f t="shared" si="92"/>
        <v>0</v>
      </c>
      <c r="BT94" s="231">
        <f t="shared" si="93"/>
        <v>0</v>
      </c>
      <c r="BU94" s="231">
        <f t="shared" si="94"/>
        <v>0</v>
      </c>
      <c r="BV94" s="231">
        <f t="shared" si="95"/>
        <v>0</v>
      </c>
      <c r="BW94" s="231">
        <f t="shared" si="96"/>
        <v>0</v>
      </c>
      <c r="BX94" s="231">
        <f t="shared" si="97"/>
        <v>0</v>
      </c>
      <c r="BY94" s="231">
        <f t="shared" si="98"/>
        <v>0</v>
      </c>
      <c r="BZ94" s="231">
        <f t="shared" si="99"/>
        <v>0</v>
      </c>
    </row>
    <row r="95" s="145" customFormat="1" ht="39" customHeight="1" spans="1:78">
      <c r="A95" s="161">
        <v>25</v>
      </c>
      <c r="B95" s="94">
        <v>1946</v>
      </c>
      <c r="C95" s="94" t="s">
        <v>524</v>
      </c>
      <c r="D95" s="162" t="s">
        <v>525</v>
      </c>
      <c r="E95" s="163">
        <v>44629</v>
      </c>
      <c r="F95" s="164">
        <v>90951545</v>
      </c>
      <c r="G95" s="163">
        <v>37676</v>
      </c>
      <c r="H95" s="163" t="s">
        <v>332</v>
      </c>
      <c r="I95" s="183" t="s">
        <v>467</v>
      </c>
      <c r="J95" s="161">
        <v>0</v>
      </c>
      <c r="K95" s="161">
        <v>0</v>
      </c>
      <c r="L95" s="184">
        <v>200</v>
      </c>
      <c r="M95" s="185">
        <v>7.69230769230769</v>
      </c>
      <c r="N95" s="161">
        <v>0</v>
      </c>
      <c r="O95" s="161">
        <v>0</v>
      </c>
      <c r="P95" s="161">
        <v>0</v>
      </c>
      <c r="Q95" s="161">
        <v>0</v>
      </c>
      <c r="R95" s="195">
        <v>0</v>
      </c>
      <c r="S95" s="161">
        <v>0</v>
      </c>
      <c r="T95" s="185">
        <v>0</v>
      </c>
      <c r="U95" s="161">
        <v>0</v>
      </c>
      <c r="V95" s="161">
        <v>0</v>
      </c>
      <c r="W95" s="185">
        <v>0</v>
      </c>
      <c r="X95" s="161">
        <v>0</v>
      </c>
      <c r="Y95" s="185">
        <v>0</v>
      </c>
      <c r="Z95" s="161">
        <v>0</v>
      </c>
      <c r="AA95" s="161">
        <v>0</v>
      </c>
      <c r="AB95" s="195">
        <v>0</v>
      </c>
      <c r="AC95" s="161">
        <v>0</v>
      </c>
      <c r="AD95" s="195">
        <v>0</v>
      </c>
      <c r="AE95" s="161">
        <v>0</v>
      </c>
      <c r="AF95" s="195">
        <v>0</v>
      </c>
      <c r="AG95" s="161">
        <v>0</v>
      </c>
      <c r="AH95" s="185">
        <v>0</v>
      </c>
      <c r="AI95" s="185">
        <v>0</v>
      </c>
      <c r="AJ95" s="185">
        <v>0</v>
      </c>
      <c r="AK95" s="184">
        <v>0</v>
      </c>
      <c r="AL95" s="185">
        <v>0</v>
      </c>
      <c r="AM95" s="185">
        <v>0</v>
      </c>
      <c r="AN95" s="185">
        <v>0</v>
      </c>
      <c r="AO95" s="185">
        <v>0</v>
      </c>
      <c r="AP95" s="185">
        <v>0</v>
      </c>
      <c r="AQ95" s="185">
        <v>0</v>
      </c>
      <c r="AR95" s="207"/>
      <c r="AS95" s="209"/>
      <c r="AT95" s="207"/>
      <c r="AU95" s="195"/>
      <c r="AV95" s="195"/>
      <c r="AW95" s="207"/>
      <c r="AX95" s="221">
        <v>0</v>
      </c>
      <c r="AY95" s="184">
        <v>0</v>
      </c>
      <c r="AZ95" s="222">
        <v>0</v>
      </c>
      <c r="BA95" s="223"/>
      <c r="BB95" s="146" t="str">
        <f ca="1" t="shared" si="76"/>
        <v>1年8月</v>
      </c>
      <c r="BC95" s="146"/>
      <c r="BD95" s="224">
        <f t="shared" si="77"/>
        <v>0</v>
      </c>
      <c r="BE95" s="239">
        <f t="shared" si="78"/>
        <v>400000</v>
      </c>
      <c r="BF95" s="231">
        <f t="shared" si="79"/>
        <v>0</v>
      </c>
      <c r="BG95" s="231">
        <f t="shared" si="80"/>
        <v>0</v>
      </c>
      <c r="BH95" s="231">
        <f t="shared" si="81"/>
        <v>0</v>
      </c>
      <c r="BI95" s="241" t="str">
        <f t="shared" si="82"/>
        <v>SOR SOPHA</v>
      </c>
      <c r="BJ95" s="231">
        <f t="shared" si="83"/>
        <v>0</v>
      </c>
      <c r="BK95" s="231">
        <f t="shared" si="84"/>
        <v>0</v>
      </c>
      <c r="BL95" s="231">
        <f t="shared" si="85"/>
        <v>0</v>
      </c>
      <c r="BM95" s="231">
        <f t="shared" si="86"/>
        <v>0</v>
      </c>
      <c r="BN95" s="231">
        <f t="shared" si="87"/>
        <v>0</v>
      </c>
      <c r="BO95" s="231">
        <f t="shared" si="88"/>
        <v>0</v>
      </c>
      <c r="BP95" s="231">
        <f t="shared" si="89"/>
        <v>0</v>
      </c>
      <c r="BQ95" s="231">
        <f t="shared" si="90"/>
        <v>0</v>
      </c>
      <c r="BR95" s="246">
        <f t="shared" si="91"/>
        <v>0</v>
      </c>
      <c r="BS95" s="247">
        <f t="shared" si="92"/>
        <v>0</v>
      </c>
      <c r="BT95" s="231">
        <f t="shared" si="93"/>
        <v>0</v>
      </c>
      <c r="BU95" s="231">
        <f t="shared" si="94"/>
        <v>0</v>
      </c>
      <c r="BV95" s="231">
        <f t="shared" si="95"/>
        <v>0</v>
      </c>
      <c r="BW95" s="231">
        <f t="shared" si="96"/>
        <v>0</v>
      </c>
      <c r="BX95" s="231">
        <f t="shared" si="97"/>
        <v>0</v>
      </c>
      <c r="BY95" s="231">
        <f t="shared" si="98"/>
        <v>0</v>
      </c>
      <c r="BZ95" s="231">
        <f t="shared" si="99"/>
        <v>0</v>
      </c>
    </row>
    <row r="96" s="145" customFormat="1" ht="39" customHeight="1" spans="1:78">
      <c r="A96" s="161">
        <v>26</v>
      </c>
      <c r="B96" s="94">
        <v>1958</v>
      </c>
      <c r="C96" s="94" t="s">
        <v>526</v>
      </c>
      <c r="D96" s="162" t="s">
        <v>527</v>
      </c>
      <c r="E96" s="163">
        <v>44630</v>
      </c>
      <c r="F96" s="164">
        <v>90602025</v>
      </c>
      <c r="G96" s="163">
        <v>34717</v>
      </c>
      <c r="H96" s="163" t="s">
        <v>335</v>
      </c>
      <c r="I96" s="183" t="s">
        <v>467</v>
      </c>
      <c r="J96" s="161">
        <v>0</v>
      </c>
      <c r="K96" s="161">
        <v>0</v>
      </c>
      <c r="L96" s="184">
        <v>200</v>
      </c>
      <c r="M96" s="185">
        <v>7.69230769230769</v>
      </c>
      <c r="N96" s="161">
        <v>0</v>
      </c>
      <c r="O96" s="161">
        <v>0</v>
      </c>
      <c r="P96" s="161">
        <v>0</v>
      </c>
      <c r="Q96" s="161">
        <v>0</v>
      </c>
      <c r="R96" s="195">
        <v>0</v>
      </c>
      <c r="S96" s="161">
        <v>0</v>
      </c>
      <c r="T96" s="185">
        <v>0</v>
      </c>
      <c r="U96" s="161">
        <v>0</v>
      </c>
      <c r="V96" s="161">
        <v>0</v>
      </c>
      <c r="W96" s="185">
        <v>0</v>
      </c>
      <c r="X96" s="161">
        <v>0</v>
      </c>
      <c r="Y96" s="185">
        <v>0</v>
      </c>
      <c r="Z96" s="161">
        <v>0</v>
      </c>
      <c r="AA96" s="161">
        <v>0</v>
      </c>
      <c r="AB96" s="195">
        <v>0</v>
      </c>
      <c r="AC96" s="161">
        <v>0</v>
      </c>
      <c r="AD96" s="195">
        <v>0</v>
      </c>
      <c r="AE96" s="161">
        <v>0</v>
      </c>
      <c r="AF96" s="195">
        <v>0</v>
      </c>
      <c r="AG96" s="161">
        <v>0</v>
      </c>
      <c r="AH96" s="185">
        <v>0</v>
      </c>
      <c r="AI96" s="185">
        <v>0</v>
      </c>
      <c r="AJ96" s="185">
        <v>0</v>
      </c>
      <c r="AK96" s="184">
        <v>0</v>
      </c>
      <c r="AL96" s="185">
        <v>0</v>
      </c>
      <c r="AM96" s="185">
        <v>0</v>
      </c>
      <c r="AN96" s="185">
        <v>0</v>
      </c>
      <c r="AO96" s="185">
        <v>0</v>
      </c>
      <c r="AP96" s="185">
        <v>0</v>
      </c>
      <c r="AQ96" s="185">
        <v>0</v>
      </c>
      <c r="AR96" s="207"/>
      <c r="AS96" s="209"/>
      <c r="AT96" s="207"/>
      <c r="AU96" s="195"/>
      <c r="AV96" s="195"/>
      <c r="AW96" s="207"/>
      <c r="AX96" s="221">
        <v>0</v>
      </c>
      <c r="AY96" s="184">
        <v>0</v>
      </c>
      <c r="AZ96" s="222">
        <v>0</v>
      </c>
      <c r="BA96" s="223"/>
      <c r="BB96" s="146" t="str">
        <f ca="1" t="shared" si="76"/>
        <v>1年8月</v>
      </c>
      <c r="BC96" s="146"/>
      <c r="BD96" s="224">
        <f t="shared" si="77"/>
        <v>0</v>
      </c>
      <c r="BE96" s="239">
        <f t="shared" si="78"/>
        <v>400000</v>
      </c>
      <c r="BF96" s="231">
        <f t="shared" si="79"/>
        <v>0</v>
      </c>
      <c r="BG96" s="231">
        <f t="shared" si="80"/>
        <v>0</v>
      </c>
      <c r="BH96" s="231">
        <f t="shared" si="81"/>
        <v>0</v>
      </c>
      <c r="BI96" s="241" t="str">
        <f t="shared" si="82"/>
        <v>PICH SAEM</v>
      </c>
      <c r="BJ96" s="231">
        <f t="shared" si="83"/>
        <v>0</v>
      </c>
      <c r="BK96" s="231">
        <f t="shared" si="84"/>
        <v>0</v>
      </c>
      <c r="BL96" s="231">
        <f t="shared" si="85"/>
        <v>0</v>
      </c>
      <c r="BM96" s="231">
        <f t="shared" si="86"/>
        <v>0</v>
      </c>
      <c r="BN96" s="231">
        <f t="shared" si="87"/>
        <v>0</v>
      </c>
      <c r="BO96" s="231">
        <f t="shared" si="88"/>
        <v>0</v>
      </c>
      <c r="BP96" s="231">
        <f t="shared" si="89"/>
        <v>0</v>
      </c>
      <c r="BQ96" s="231">
        <f t="shared" si="90"/>
        <v>0</v>
      </c>
      <c r="BR96" s="246">
        <f t="shared" si="91"/>
        <v>0</v>
      </c>
      <c r="BS96" s="247">
        <f t="shared" si="92"/>
        <v>0</v>
      </c>
      <c r="BT96" s="231">
        <f t="shared" si="93"/>
        <v>0</v>
      </c>
      <c r="BU96" s="231">
        <f t="shared" si="94"/>
        <v>0</v>
      </c>
      <c r="BV96" s="231">
        <f t="shared" si="95"/>
        <v>0</v>
      </c>
      <c r="BW96" s="231">
        <f t="shared" si="96"/>
        <v>0</v>
      </c>
      <c r="BX96" s="231">
        <f t="shared" si="97"/>
        <v>0</v>
      </c>
      <c r="BY96" s="231">
        <f t="shared" si="98"/>
        <v>0</v>
      </c>
      <c r="BZ96" s="231">
        <f t="shared" si="99"/>
        <v>0</v>
      </c>
    </row>
    <row r="97" s="146" customFormat="1" ht="39" customHeight="1" spans="1:78">
      <c r="A97" s="161">
        <v>27</v>
      </c>
      <c r="B97" s="94">
        <v>1041</v>
      </c>
      <c r="C97" s="94" t="s">
        <v>528</v>
      </c>
      <c r="D97" s="166" t="s">
        <v>529</v>
      </c>
      <c r="E97" s="163">
        <v>44412</v>
      </c>
      <c r="F97" s="164" t="s">
        <v>530</v>
      </c>
      <c r="G97" s="163">
        <v>28899</v>
      </c>
      <c r="H97" s="163" t="s">
        <v>335</v>
      </c>
      <c r="I97" s="183" t="s">
        <v>467</v>
      </c>
      <c r="J97" s="161">
        <v>0</v>
      </c>
      <c r="K97" s="161">
        <v>0</v>
      </c>
      <c r="L97" s="184">
        <v>200</v>
      </c>
      <c r="M97" s="185">
        <v>7.69230769230769</v>
      </c>
      <c r="N97" s="161">
        <v>0</v>
      </c>
      <c r="O97" s="161">
        <v>0</v>
      </c>
      <c r="P97" s="161">
        <v>0</v>
      </c>
      <c r="Q97" s="161">
        <v>0</v>
      </c>
      <c r="R97" s="195">
        <v>0</v>
      </c>
      <c r="S97" s="161">
        <v>0</v>
      </c>
      <c r="T97" s="185">
        <v>0</v>
      </c>
      <c r="U97" s="161">
        <v>0</v>
      </c>
      <c r="V97" s="161">
        <v>0</v>
      </c>
      <c r="W97" s="185">
        <v>0</v>
      </c>
      <c r="X97" s="161">
        <v>0</v>
      </c>
      <c r="Y97" s="185">
        <v>0</v>
      </c>
      <c r="Z97" s="161">
        <v>0</v>
      </c>
      <c r="AA97" s="161">
        <v>0</v>
      </c>
      <c r="AB97" s="195">
        <v>0</v>
      </c>
      <c r="AC97" s="161">
        <v>0</v>
      </c>
      <c r="AD97" s="195">
        <v>0</v>
      </c>
      <c r="AE97" s="161">
        <v>0</v>
      </c>
      <c r="AF97" s="195">
        <v>0</v>
      </c>
      <c r="AG97" s="161">
        <v>0</v>
      </c>
      <c r="AH97" s="185">
        <v>0</v>
      </c>
      <c r="AI97" s="185">
        <v>0</v>
      </c>
      <c r="AJ97" s="185">
        <v>0</v>
      </c>
      <c r="AK97" s="184">
        <v>0</v>
      </c>
      <c r="AL97" s="185">
        <v>0</v>
      </c>
      <c r="AM97" s="185">
        <v>0</v>
      </c>
      <c r="AN97" s="185">
        <v>0</v>
      </c>
      <c r="AO97" s="185">
        <v>0</v>
      </c>
      <c r="AP97" s="185">
        <v>0</v>
      </c>
      <c r="AQ97" s="185">
        <v>0</v>
      </c>
      <c r="AR97" s="258"/>
      <c r="AS97" s="209"/>
      <c r="AT97" s="207"/>
      <c r="AU97" s="195"/>
      <c r="AV97" s="195"/>
      <c r="AW97" s="207"/>
      <c r="AX97" s="221">
        <v>0</v>
      </c>
      <c r="AY97" s="184">
        <v>0</v>
      </c>
      <c r="AZ97" s="222">
        <v>0</v>
      </c>
      <c r="BA97" s="225"/>
      <c r="BB97" s="146" t="str">
        <f ca="1" t="shared" si="76"/>
        <v>2年3月</v>
      </c>
      <c r="BD97" s="224">
        <f t="shared" si="77"/>
        <v>0</v>
      </c>
      <c r="BE97" s="239">
        <f t="shared" si="78"/>
        <v>400000</v>
      </c>
      <c r="BF97" s="231">
        <f t="shared" si="79"/>
        <v>0</v>
      </c>
      <c r="BG97" s="231">
        <f t="shared" si="80"/>
        <v>0</v>
      </c>
      <c r="BH97" s="231">
        <f t="shared" si="81"/>
        <v>0</v>
      </c>
      <c r="BI97" s="241" t="str">
        <f t="shared" si="82"/>
        <v>PHOEUNG SABAN</v>
      </c>
      <c r="BJ97" s="231">
        <f t="shared" si="83"/>
        <v>0</v>
      </c>
      <c r="BK97" s="231">
        <f t="shared" si="84"/>
        <v>0</v>
      </c>
      <c r="BL97" s="231">
        <f t="shared" si="85"/>
        <v>0</v>
      </c>
      <c r="BM97" s="231">
        <f t="shared" si="86"/>
        <v>0</v>
      </c>
      <c r="BN97" s="231">
        <f t="shared" si="87"/>
        <v>0</v>
      </c>
      <c r="BO97" s="231">
        <f t="shared" si="88"/>
        <v>0</v>
      </c>
      <c r="BP97" s="231">
        <f t="shared" si="89"/>
        <v>0</v>
      </c>
      <c r="BQ97" s="231">
        <f t="shared" si="90"/>
        <v>0</v>
      </c>
      <c r="BR97" s="246">
        <f t="shared" si="91"/>
        <v>0</v>
      </c>
      <c r="BS97" s="247">
        <f t="shared" si="92"/>
        <v>0</v>
      </c>
      <c r="BT97" s="231">
        <f t="shared" si="93"/>
        <v>0</v>
      </c>
      <c r="BU97" s="231">
        <f t="shared" si="94"/>
        <v>0</v>
      </c>
      <c r="BV97" s="231">
        <f t="shared" si="95"/>
        <v>0</v>
      </c>
      <c r="BW97" s="231">
        <f t="shared" si="96"/>
        <v>0</v>
      </c>
      <c r="BX97" s="231">
        <f t="shared" si="97"/>
        <v>0</v>
      </c>
      <c r="BY97" s="231">
        <f t="shared" si="98"/>
        <v>0</v>
      </c>
      <c r="BZ97" s="231">
        <f t="shared" si="99"/>
        <v>0</v>
      </c>
    </row>
    <row r="98" s="265" customFormat="1" ht="39" customHeight="1" spans="1:78">
      <c r="A98" s="168"/>
      <c r="B98" s="169" t="s">
        <v>338</v>
      </c>
      <c r="C98" s="170" t="s">
        <v>467</v>
      </c>
      <c r="D98" s="289">
        <v>27</v>
      </c>
      <c r="E98" s="168"/>
      <c r="F98" s="168"/>
      <c r="G98" s="168"/>
      <c r="H98" s="168"/>
      <c r="I98" s="186" t="s">
        <v>467</v>
      </c>
      <c r="J98" s="168"/>
      <c r="K98" s="168"/>
      <c r="L98" s="290">
        <v>5400</v>
      </c>
      <c r="M98" s="290"/>
      <c r="N98" s="290">
        <v>0</v>
      </c>
      <c r="O98" s="290">
        <v>0</v>
      </c>
      <c r="P98" s="290">
        <v>0</v>
      </c>
      <c r="Q98" s="290">
        <v>0</v>
      </c>
      <c r="R98" s="290">
        <v>0</v>
      </c>
      <c r="S98" s="290">
        <v>0</v>
      </c>
      <c r="T98" s="290">
        <v>0</v>
      </c>
      <c r="U98" s="290">
        <v>0</v>
      </c>
      <c r="V98" s="290">
        <v>0</v>
      </c>
      <c r="W98" s="290">
        <v>0</v>
      </c>
      <c r="X98" s="290">
        <v>0</v>
      </c>
      <c r="Y98" s="290">
        <v>0</v>
      </c>
      <c r="Z98" s="290">
        <v>0</v>
      </c>
      <c r="AA98" s="290">
        <v>0</v>
      </c>
      <c r="AB98" s="290">
        <v>0</v>
      </c>
      <c r="AC98" s="290">
        <v>0</v>
      </c>
      <c r="AD98" s="290">
        <v>0</v>
      </c>
      <c r="AE98" s="290">
        <v>0</v>
      </c>
      <c r="AF98" s="290">
        <v>0</v>
      </c>
      <c r="AG98" s="290">
        <v>0</v>
      </c>
      <c r="AH98" s="290">
        <v>0</v>
      </c>
      <c r="AI98" s="290">
        <v>0</v>
      </c>
      <c r="AJ98" s="290">
        <v>30</v>
      </c>
      <c r="AK98" s="290">
        <v>0</v>
      </c>
      <c r="AL98" s="290">
        <v>0</v>
      </c>
      <c r="AM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  <c r="AT98" s="290">
        <v>0</v>
      </c>
      <c r="AU98" s="290">
        <v>0</v>
      </c>
      <c r="AV98" s="290">
        <v>0</v>
      </c>
      <c r="AW98" s="290">
        <v>0</v>
      </c>
      <c r="AX98" s="290">
        <v>0</v>
      </c>
      <c r="AY98" s="290">
        <v>0</v>
      </c>
      <c r="AZ98" s="290">
        <v>0</v>
      </c>
      <c r="BA98" s="168"/>
      <c r="BB98" s="148"/>
      <c r="BC98" s="148"/>
      <c r="BD98" s="148"/>
      <c r="BE98" s="148"/>
      <c r="BF98" s="291"/>
      <c r="BG98" s="291"/>
      <c r="BH98" s="291"/>
      <c r="BI98" s="292"/>
      <c r="BJ98" s="291"/>
      <c r="BK98" s="291"/>
      <c r="BL98" s="287">
        <f t="shared" ref="BL98:BQ98" si="100">SUM(BL71:BL97)</f>
        <v>0</v>
      </c>
      <c r="BM98" s="287">
        <f t="shared" si="100"/>
        <v>0</v>
      </c>
      <c r="BN98" s="287">
        <f t="shared" si="100"/>
        <v>0</v>
      </c>
      <c r="BO98" s="287">
        <f t="shared" si="100"/>
        <v>0</v>
      </c>
      <c r="BP98" s="287">
        <f t="shared" si="100"/>
        <v>0</v>
      </c>
      <c r="BQ98" s="287">
        <f t="shared" si="100"/>
        <v>0</v>
      </c>
      <c r="BR98" s="287"/>
      <c r="BS98" s="287"/>
      <c r="BT98" s="287">
        <f t="shared" ref="BM98:BZ98" si="101">SUM(BT71:BT97)</f>
        <v>0</v>
      </c>
      <c r="BU98" s="287">
        <f t="shared" si="101"/>
        <v>0</v>
      </c>
      <c r="BV98" s="287">
        <f t="shared" si="101"/>
        <v>0</v>
      </c>
      <c r="BW98" s="287">
        <f t="shared" si="101"/>
        <v>0</v>
      </c>
      <c r="BX98" s="287">
        <f t="shared" si="101"/>
        <v>0</v>
      </c>
      <c r="BY98" s="287">
        <f t="shared" si="101"/>
        <v>0</v>
      </c>
      <c r="BZ98" s="287">
        <f t="shared" si="101"/>
        <v>0</v>
      </c>
    </row>
    <row r="99" s="146" customFormat="1" ht="39" customHeight="1" spans="1:78">
      <c r="A99" s="161">
        <v>1</v>
      </c>
      <c r="B99" s="94">
        <v>533</v>
      </c>
      <c r="C99" s="94" t="s">
        <v>531</v>
      </c>
      <c r="D99" s="162" t="s">
        <v>532</v>
      </c>
      <c r="E99" s="163">
        <v>44130</v>
      </c>
      <c r="F99" s="164" t="s">
        <v>533</v>
      </c>
      <c r="G99" s="163">
        <v>33394</v>
      </c>
      <c r="H99" s="163" t="s">
        <v>335</v>
      </c>
      <c r="I99" s="183" t="s">
        <v>534</v>
      </c>
      <c r="J99" s="161">
        <v>1</v>
      </c>
      <c r="K99" s="161">
        <v>1</v>
      </c>
      <c r="L99" s="184">
        <v>200</v>
      </c>
      <c r="M99" s="185">
        <v>7.69230769230769</v>
      </c>
      <c r="N99" s="161">
        <v>0</v>
      </c>
      <c r="O99" s="161">
        <v>0</v>
      </c>
      <c r="P99" s="161">
        <v>0</v>
      </c>
      <c r="Q99" s="161">
        <v>0</v>
      </c>
      <c r="R99" s="195">
        <v>0</v>
      </c>
      <c r="S99" s="161">
        <v>0</v>
      </c>
      <c r="T99" s="185">
        <v>0</v>
      </c>
      <c r="U99" s="161">
        <v>0</v>
      </c>
      <c r="V99" s="161">
        <v>0</v>
      </c>
      <c r="W99" s="185">
        <v>0</v>
      </c>
      <c r="X99" s="161">
        <v>0</v>
      </c>
      <c r="Y99" s="185">
        <v>0</v>
      </c>
      <c r="Z99" s="161">
        <v>0</v>
      </c>
      <c r="AA99" s="161">
        <v>0</v>
      </c>
      <c r="AB99" s="195">
        <v>0</v>
      </c>
      <c r="AC99" s="161">
        <v>0</v>
      </c>
      <c r="AD99" s="195">
        <v>0</v>
      </c>
      <c r="AE99" s="161">
        <v>0</v>
      </c>
      <c r="AF99" s="195">
        <v>0</v>
      </c>
      <c r="AG99" s="161">
        <v>0</v>
      </c>
      <c r="AH99" s="185">
        <v>0</v>
      </c>
      <c r="AI99" s="185">
        <v>0</v>
      </c>
      <c r="AJ99" s="185">
        <v>0</v>
      </c>
      <c r="AK99" s="184">
        <v>0</v>
      </c>
      <c r="AL99" s="185">
        <v>0</v>
      </c>
      <c r="AM99" s="185">
        <v>0</v>
      </c>
      <c r="AN99" s="185">
        <v>0</v>
      </c>
      <c r="AO99" s="185">
        <v>0</v>
      </c>
      <c r="AP99" s="185">
        <v>0</v>
      </c>
      <c r="AQ99" s="185">
        <v>0</v>
      </c>
      <c r="AR99" s="258"/>
      <c r="AS99" s="209"/>
      <c r="AT99" s="207"/>
      <c r="AU99" s="195"/>
      <c r="AV99" s="195"/>
      <c r="AW99" s="207"/>
      <c r="AX99" s="221">
        <v>0</v>
      </c>
      <c r="AY99" s="184">
        <v>0</v>
      </c>
      <c r="AZ99" s="222">
        <v>0</v>
      </c>
      <c r="BA99" s="225"/>
      <c r="BB99" s="146" t="str">
        <f ca="1" t="shared" ref="BB99:BB105" si="102">DATEDIF(E99,TODAY(),"y")&amp;"年"&amp;DATEDIF(E99,TODAY(),"ym")&amp;"月"</f>
        <v>3年1月</v>
      </c>
      <c r="BD99" s="224">
        <f t="shared" ref="BD99:BD105" si="103">(AQ99*$BH$9)</f>
        <v>0</v>
      </c>
      <c r="BE99" s="239">
        <f t="shared" ref="BE99:BE105" si="104">IF(BD99&lt;400000,400000,IF(BD99&gt;1200000,1200000,BD99))</f>
        <v>400000</v>
      </c>
      <c r="BF99" s="231">
        <f t="shared" ref="BF99:BF127" si="105">IF(BH99=0.1,175000,IF(BH99=0.05,75000,0))</f>
        <v>0</v>
      </c>
      <c r="BG99" s="231">
        <f t="shared" ref="BG99:BG105" si="106">((AQ99-AO99-AP99-AL99)*BH$8)-(J99+K99)*150000</f>
        <v>-300000</v>
      </c>
      <c r="BH99" s="231">
        <f t="shared" ref="BH99:BH127" si="107">IF(BG99&lt;1500000,0%,IF(BG99&lt;2000001,5%,10%))</f>
        <v>0</v>
      </c>
      <c r="BI99" s="241" t="str">
        <f t="shared" ref="BI99:BI105" si="108">D99</f>
        <v>THAN ROTHA</v>
      </c>
      <c r="BJ99" s="231">
        <f t="shared" ref="BJ99:BJ105" si="109">AY99</f>
        <v>0</v>
      </c>
      <c r="BK99" s="231">
        <f t="shared" ref="BK99:BK105" si="110">TRUNC(BJ99)</f>
        <v>0</v>
      </c>
      <c r="BL99" s="231">
        <f t="shared" ref="BL99:BL105" si="111">TRUNC(BK99/100)</f>
        <v>0</v>
      </c>
      <c r="BM99" s="231">
        <f t="shared" ref="BM99:BM105" si="112">TRUNC((BK99-(BL99*100))/50)</f>
        <v>0</v>
      </c>
      <c r="BN99" s="231">
        <f t="shared" ref="BN99:BN105" si="113">TRUNC((BK99-(BL99*100)-(BM99*50))/20)</f>
        <v>0</v>
      </c>
      <c r="BO99" s="231">
        <f t="shared" ref="BO99:BO105" si="114">TRUNC((BK99-(BL99*100)-(BM99*50)-(BN99*20))/10)</f>
        <v>0</v>
      </c>
      <c r="BP99" s="231">
        <f t="shared" ref="BP99:BP105" si="115">TRUNC((BK99-(BL99*100)-(BM99*50)-(BN99*20)-(BO99*10))/5)</f>
        <v>0</v>
      </c>
      <c r="BQ99" s="231">
        <f t="shared" ref="BQ99:BQ105" si="116">TRUNC((BK99-(BL99*100)-(BM99*50)-(BN99*20)-(BO99*10)-(BP99*5))/1)</f>
        <v>0</v>
      </c>
      <c r="BR99" s="246">
        <f t="shared" ref="BR99:BR105" si="117">AX99-AY99</f>
        <v>0</v>
      </c>
      <c r="BS99" s="247">
        <f t="shared" ref="BS99:BS105" si="118">ROUND(BR99*4000,-2)</f>
        <v>0</v>
      </c>
      <c r="BT99" s="231">
        <f t="shared" ref="BT99:BT105" si="119">TRUNC(BS99/20000)</f>
        <v>0</v>
      </c>
      <c r="BU99" s="231">
        <f t="shared" ref="BU99:BU105" si="120">TRUNC((BS99-(BT99*20000))/10000)</f>
        <v>0</v>
      </c>
      <c r="BV99" s="231">
        <f t="shared" ref="BV99:BV105" si="121">TRUNC((BS99-(BT99*20000)-(BU99*10000))/5000)</f>
        <v>0</v>
      </c>
      <c r="BW99" s="231">
        <f t="shared" ref="BW99:BW105" si="122">TRUNC((BS99-(BT99*20000)-(BU99*10000)-(BV99*5000))/2000)</f>
        <v>0</v>
      </c>
      <c r="BX99" s="231">
        <f t="shared" ref="BX99:BX105" si="123">TRUNC((BS99-(BT99*20000)-(BU99*10000)-(BV99*5000)-(BW99*2000))/1000)</f>
        <v>0</v>
      </c>
      <c r="BY99" s="231">
        <f t="shared" ref="BY99:BY105" si="124">TRUNC((BS99-(BT99*20000)-(BU99*10000)-(BV99*5000)-(BW99*2000)-(BX99*1000))/500)</f>
        <v>0</v>
      </c>
      <c r="BZ99" s="231">
        <f t="shared" ref="BZ99:BZ105" si="125">TRUNC((BS99-(BT99*20000)-(BU99*10000)-(BV99*5000)-(BW99*2000)-(BX99*1000)-(BY99*500))/100)</f>
        <v>0</v>
      </c>
    </row>
    <row r="100" s="146" customFormat="1" ht="39" customHeight="1" spans="1:78">
      <c r="A100" s="161">
        <v>2</v>
      </c>
      <c r="B100" s="94">
        <v>535</v>
      </c>
      <c r="C100" s="94" t="s">
        <v>535</v>
      </c>
      <c r="D100" s="162" t="s">
        <v>536</v>
      </c>
      <c r="E100" s="163">
        <v>44130</v>
      </c>
      <c r="F100" s="164" t="s">
        <v>537</v>
      </c>
      <c r="G100" s="163">
        <v>31169</v>
      </c>
      <c r="H100" s="163" t="s">
        <v>335</v>
      </c>
      <c r="I100" s="183" t="s">
        <v>534</v>
      </c>
      <c r="J100" s="161">
        <v>1</v>
      </c>
      <c r="K100" s="161">
        <v>2</v>
      </c>
      <c r="L100" s="184">
        <v>200</v>
      </c>
      <c r="M100" s="185">
        <v>7.69230769230769</v>
      </c>
      <c r="N100" s="161">
        <v>0</v>
      </c>
      <c r="O100" s="161">
        <v>0</v>
      </c>
      <c r="P100" s="161">
        <v>0</v>
      </c>
      <c r="Q100" s="161">
        <v>0</v>
      </c>
      <c r="R100" s="195">
        <v>0</v>
      </c>
      <c r="S100" s="161">
        <v>0</v>
      </c>
      <c r="T100" s="185">
        <v>0</v>
      </c>
      <c r="U100" s="161">
        <v>0</v>
      </c>
      <c r="V100" s="161">
        <v>0</v>
      </c>
      <c r="W100" s="185">
        <v>0</v>
      </c>
      <c r="X100" s="161">
        <v>0</v>
      </c>
      <c r="Y100" s="185">
        <v>0</v>
      </c>
      <c r="Z100" s="161">
        <v>0</v>
      </c>
      <c r="AA100" s="161">
        <v>0</v>
      </c>
      <c r="AB100" s="195">
        <v>0</v>
      </c>
      <c r="AC100" s="161">
        <v>0</v>
      </c>
      <c r="AD100" s="195">
        <v>0</v>
      </c>
      <c r="AE100" s="161">
        <v>0</v>
      </c>
      <c r="AF100" s="195">
        <v>0</v>
      </c>
      <c r="AG100" s="161">
        <v>0</v>
      </c>
      <c r="AH100" s="185">
        <v>0</v>
      </c>
      <c r="AI100" s="185">
        <v>0</v>
      </c>
      <c r="AJ100" s="185">
        <v>0</v>
      </c>
      <c r="AK100" s="184">
        <v>0</v>
      </c>
      <c r="AL100" s="185">
        <v>0</v>
      </c>
      <c r="AM100" s="185">
        <v>0</v>
      </c>
      <c r="AN100" s="185">
        <v>0</v>
      </c>
      <c r="AO100" s="185">
        <v>0</v>
      </c>
      <c r="AP100" s="185">
        <v>0</v>
      </c>
      <c r="AQ100" s="185">
        <v>0</v>
      </c>
      <c r="AR100" s="258"/>
      <c r="AS100" s="209"/>
      <c r="AT100" s="207"/>
      <c r="AU100" s="195"/>
      <c r="AV100" s="195"/>
      <c r="AW100" s="207"/>
      <c r="AX100" s="221">
        <v>0</v>
      </c>
      <c r="AY100" s="184">
        <v>0</v>
      </c>
      <c r="AZ100" s="222">
        <v>0</v>
      </c>
      <c r="BA100" s="225"/>
      <c r="BB100" s="146" t="str">
        <f ca="1" t="shared" si="102"/>
        <v>3年1月</v>
      </c>
      <c r="BD100" s="224">
        <f t="shared" si="103"/>
        <v>0</v>
      </c>
      <c r="BE100" s="239">
        <f t="shared" si="104"/>
        <v>400000</v>
      </c>
      <c r="BF100" s="231">
        <f t="shared" si="105"/>
        <v>0</v>
      </c>
      <c r="BG100" s="231">
        <f t="shared" si="106"/>
        <v>-450000</v>
      </c>
      <c r="BH100" s="231">
        <f t="shared" si="107"/>
        <v>0</v>
      </c>
      <c r="BI100" s="241" t="str">
        <f t="shared" si="108"/>
        <v>PHOEUK SAROM</v>
      </c>
      <c r="BJ100" s="231">
        <f t="shared" si="109"/>
        <v>0</v>
      </c>
      <c r="BK100" s="231">
        <f t="shared" si="110"/>
        <v>0</v>
      </c>
      <c r="BL100" s="231">
        <f t="shared" si="111"/>
        <v>0</v>
      </c>
      <c r="BM100" s="231">
        <f t="shared" si="112"/>
        <v>0</v>
      </c>
      <c r="BN100" s="231">
        <f t="shared" si="113"/>
        <v>0</v>
      </c>
      <c r="BO100" s="231">
        <f t="shared" si="114"/>
        <v>0</v>
      </c>
      <c r="BP100" s="231">
        <f t="shared" si="115"/>
        <v>0</v>
      </c>
      <c r="BQ100" s="231">
        <f t="shared" si="116"/>
        <v>0</v>
      </c>
      <c r="BR100" s="246">
        <f t="shared" si="117"/>
        <v>0</v>
      </c>
      <c r="BS100" s="247">
        <f t="shared" si="118"/>
        <v>0</v>
      </c>
      <c r="BT100" s="231">
        <f t="shared" si="119"/>
        <v>0</v>
      </c>
      <c r="BU100" s="231">
        <f t="shared" si="120"/>
        <v>0</v>
      </c>
      <c r="BV100" s="231">
        <f t="shared" si="121"/>
        <v>0</v>
      </c>
      <c r="BW100" s="231">
        <f t="shared" si="122"/>
        <v>0</v>
      </c>
      <c r="BX100" s="231">
        <f t="shared" si="123"/>
        <v>0</v>
      </c>
      <c r="BY100" s="231">
        <f t="shared" si="124"/>
        <v>0</v>
      </c>
      <c r="BZ100" s="231">
        <f t="shared" si="125"/>
        <v>0</v>
      </c>
    </row>
    <row r="101" s="146" customFormat="1" ht="39" customHeight="1" spans="1:78">
      <c r="A101" s="161">
        <v>3</v>
      </c>
      <c r="B101" s="94">
        <v>689</v>
      </c>
      <c r="C101" s="94" t="s">
        <v>538</v>
      </c>
      <c r="D101" s="162" t="s">
        <v>539</v>
      </c>
      <c r="E101" s="163">
        <v>44200</v>
      </c>
      <c r="F101" s="164" t="s">
        <v>540</v>
      </c>
      <c r="G101" s="163">
        <v>28524</v>
      </c>
      <c r="H101" s="163" t="s">
        <v>335</v>
      </c>
      <c r="I101" s="183" t="s">
        <v>534</v>
      </c>
      <c r="J101" s="161">
        <v>0</v>
      </c>
      <c r="K101" s="161">
        <v>0</v>
      </c>
      <c r="L101" s="184">
        <v>200</v>
      </c>
      <c r="M101" s="185">
        <v>7.69230769230769</v>
      </c>
      <c r="N101" s="161">
        <v>0</v>
      </c>
      <c r="O101" s="161">
        <v>0</v>
      </c>
      <c r="P101" s="161">
        <v>0</v>
      </c>
      <c r="Q101" s="161">
        <v>0</v>
      </c>
      <c r="R101" s="195">
        <v>0</v>
      </c>
      <c r="S101" s="161">
        <v>0</v>
      </c>
      <c r="T101" s="185">
        <v>0</v>
      </c>
      <c r="U101" s="161">
        <v>0</v>
      </c>
      <c r="V101" s="161">
        <v>0</v>
      </c>
      <c r="W101" s="185">
        <v>0</v>
      </c>
      <c r="X101" s="161">
        <v>0</v>
      </c>
      <c r="Y101" s="185">
        <v>0</v>
      </c>
      <c r="Z101" s="161">
        <v>0</v>
      </c>
      <c r="AA101" s="161">
        <v>0</v>
      </c>
      <c r="AB101" s="195">
        <v>0</v>
      </c>
      <c r="AC101" s="161">
        <v>0</v>
      </c>
      <c r="AD101" s="195">
        <v>0</v>
      </c>
      <c r="AE101" s="161">
        <v>0</v>
      </c>
      <c r="AF101" s="195">
        <v>0</v>
      </c>
      <c r="AG101" s="161">
        <v>0</v>
      </c>
      <c r="AH101" s="185">
        <v>0</v>
      </c>
      <c r="AI101" s="185">
        <v>0</v>
      </c>
      <c r="AJ101" s="185">
        <v>0</v>
      </c>
      <c r="AK101" s="184">
        <v>0</v>
      </c>
      <c r="AL101" s="185">
        <v>0</v>
      </c>
      <c r="AM101" s="185">
        <v>0</v>
      </c>
      <c r="AN101" s="185">
        <v>0</v>
      </c>
      <c r="AO101" s="185">
        <v>0</v>
      </c>
      <c r="AP101" s="185">
        <v>0</v>
      </c>
      <c r="AQ101" s="185">
        <v>0</v>
      </c>
      <c r="AR101" s="258"/>
      <c r="AS101" s="209"/>
      <c r="AT101" s="207"/>
      <c r="AU101" s="195"/>
      <c r="AV101" s="195"/>
      <c r="AW101" s="207"/>
      <c r="AX101" s="221">
        <v>0</v>
      </c>
      <c r="AY101" s="184">
        <v>0</v>
      </c>
      <c r="AZ101" s="222">
        <v>0</v>
      </c>
      <c r="BA101" s="225"/>
      <c r="BB101" s="146" t="str">
        <f ca="1" t="shared" si="102"/>
        <v>2年10月</v>
      </c>
      <c r="BD101" s="224">
        <f t="shared" si="103"/>
        <v>0</v>
      </c>
      <c r="BE101" s="239">
        <f t="shared" si="104"/>
        <v>400000</v>
      </c>
      <c r="BF101" s="231">
        <f t="shared" si="105"/>
        <v>0</v>
      </c>
      <c r="BG101" s="231">
        <f t="shared" si="106"/>
        <v>0</v>
      </c>
      <c r="BH101" s="231">
        <f t="shared" si="107"/>
        <v>0</v>
      </c>
      <c r="BI101" s="241" t="str">
        <f t="shared" si="108"/>
        <v>YIM SITHA</v>
      </c>
      <c r="BJ101" s="231">
        <f t="shared" si="109"/>
        <v>0</v>
      </c>
      <c r="BK101" s="231">
        <f t="shared" si="110"/>
        <v>0</v>
      </c>
      <c r="BL101" s="231">
        <f t="shared" si="111"/>
        <v>0</v>
      </c>
      <c r="BM101" s="231">
        <f t="shared" si="112"/>
        <v>0</v>
      </c>
      <c r="BN101" s="231">
        <f t="shared" si="113"/>
        <v>0</v>
      </c>
      <c r="BO101" s="231">
        <f t="shared" si="114"/>
        <v>0</v>
      </c>
      <c r="BP101" s="231">
        <f t="shared" si="115"/>
        <v>0</v>
      </c>
      <c r="BQ101" s="231">
        <f t="shared" si="116"/>
        <v>0</v>
      </c>
      <c r="BR101" s="246">
        <f t="shared" si="117"/>
        <v>0</v>
      </c>
      <c r="BS101" s="247">
        <f t="shared" si="118"/>
        <v>0</v>
      </c>
      <c r="BT101" s="231">
        <f t="shared" si="119"/>
        <v>0</v>
      </c>
      <c r="BU101" s="231">
        <f t="shared" si="120"/>
        <v>0</v>
      </c>
      <c r="BV101" s="231">
        <f t="shared" si="121"/>
        <v>0</v>
      </c>
      <c r="BW101" s="231">
        <f t="shared" si="122"/>
        <v>0</v>
      </c>
      <c r="BX101" s="231">
        <f t="shared" si="123"/>
        <v>0</v>
      </c>
      <c r="BY101" s="231">
        <f t="shared" si="124"/>
        <v>0</v>
      </c>
      <c r="BZ101" s="231">
        <f t="shared" si="125"/>
        <v>0</v>
      </c>
    </row>
    <row r="102" s="146" customFormat="1" ht="39" customHeight="1" spans="1:78">
      <c r="A102" s="161">
        <v>4</v>
      </c>
      <c r="B102" s="94">
        <v>701</v>
      </c>
      <c r="C102" s="94" t="s">
        <v>541</v>
      </c>
      <c r="D102" s="162" t="s">
        <v>542</v>
      </c>
      <c r="E102" s="163">
        <v>44200</v>
      </c>
      <c r="F102" s="164" t="s">
        <v>543</v>
      </c>
      <c r="G102" s="163">
        <v>29258</v>
      </c>
      <c r="H102" s="163" t="s">
        <v>332</v>
      </c>
      <c r="I102" s="183" t="s">
        <v>534</v>
      </c>
      <c r="J102" s="161">
        <v>0</v>
      </c>
      <c r="K102" s="161">
        <v>0</v>
      </c>
      <c r="L102" s="184">
        <v>200</v>
      </c>
      <c r="M102" s="185">
        <v>7.69230769230769</v>
      </c>
      <c r="N102" s="161">
        <v>0</v>
      </c>
      <c r="O102" s="161">
        <v>0</v>
      </c>
      <c r="P102" s="161">
        <v>0</v>
      </c>
      <c r="Q102" s="161">
        <v>0</v>
      </c>
      <c r="R102" s="195">
        <v>0</v>
      </c>
      <c r="S102" s="161">
        <v>0</v>
      </c>
      <c r="T102" s="185">
        <v>0</v>
      </c>
      <c r="U102" s="161">
        <v>0</v>
      </c>
      <c r="V102" s="161">
        <v>0</v>
      </c>
      <c r="W102" s="185">
        <v>0</v>
      </c>
      <c r="X102" s="161">
        <v>0</v>
      </c>
      <c r="Y102" s="185">
        <v>0</v>
      </c>
      <c r="Z102" s="161">
        <v>0</v>
      </c>
      <c r="AA102" s="161">
        <v>0</v>
      </c>
      <c r="AB102" s="195">
        <v>0</v>
      </c>
      <c r="AC102" s="161">
        <v>0</v>
      </c>
      <c r="AD102" s="195">
        <v>0</v>
      </c>
      <c r="AE102" s="161">
        <v>0</v>
      </c>
      <c r="AF102" s="195">
        <v>0</v>
      </c>
      <c r="AG102" s="161">
        <v>0</v>
      </c>
      <c r="AH102" s="185">
        <v>0</v>
      </c>
      <c r="AI102" s="185">
        <v>0</v>
      </c>
      <c r="AJ102" s="185">
        <v>0</v>
      </c>
      <c r="AK102" s="184">
        <v>0</v>
      </c>
      <c r="AL102" s="185">
        <v>0</v>
      </c>
      <c r="AM102" s="185">
        <v>0</v>
      </c>
      <c r="AN102" s="185">
        <v>0</v>
      </c>
      <c r="AO102" s="185">
        <v>0</v>
      </c>
      <c r="AP102" s="185">
        <v>0</v>
      </c>
      <c r="AQ102" s="185">
        <v>0</v>
      </c>
      <c r="AR102" s="258"/>
      <c r="AS102" s="209"/>
      <c r="AT102" s="207"/>
      <c r="AU102" s="195"/>
      <c r="AV102" s="195"/>
      <c r="AW102" s="207"/>
      <c r="AX102" s="221">
        <v>0</v>
      </c>
      <c r="AY102" s="184">
        <v>0</v>
      </c>
      <c r="AZ102" s="222">
        <v>0</v>
      </c>
      <c r="BA102" s="225"/>
      <c r="BB102" s="146" t="str">
        <f ca="1" t="shared" si="102"/>
        <v>2年10月</v>
      </c>
      <c r="BD102" s="224">
        <f t="shared" si="103"/>
        <v>0</v>
      </c>
      <c r="BE102" s="239">
        <f t="shared" si="104"/>
        <v>400000</v>
      </c>
      <c r="BF102" s="231">
        <f t="shared" si="105"/>
        <v>0</v>
      </c>
      <c r="BG102" s="231">
        <f t="shared" si="106"/>
        <v>0</v>
      </c>
      <c r="BH102" s="231">
        <f t="shared" si="107"/>
        <v>0</v>
      </c>
      <c r="BI102" s="241" t="str">
        <f t="shared" si="108"/>
        <v>LONG SOKHA</v>
      </c>
      <c r="BJ102" s="231">
        <f t="shared" si="109"/>
        <v>0</v>
      </c>
      <c r="BK102" s="231">
        <f t="shared" si="110"/>
        <v>0</v>
      </c>
      <c r="BL102" s="231">
        <f t="shared" si="111"/>
        <v>0</v>
      </c>
      <c r="BM102" s="231">
        <f t="shared" si="112"/>
        <v>0</v>
      </c>
      <c r="BN102" s="231">
        <f t="shared" si="113"/>
        <v>0</v>
      </c>
      <c r="BO102" s="231">
        <f t="shared" si="114"/>
        <v>0</v>
      </c>
      <c r="BP102" s="231">
        <f t="shared" si="115"/>
        <v>0</v>
      </c>
      <c r="BQ102" s="231">
        <f t="shared" si="116"/>
        <v>0</v>
      </c>
      <c r="BR102" s="246">
        <f t="shared" si="117"/>
        <v>0</v>
      </c>
      <c r="BS102" s="247">
        <f t="shared" si="118"/>
        <v>0</v>
      </c>
      <c r="BT102" s="231">
        <f t="shared" si="119"/>
        <v>0</v>
      </c>
      <c r="BU102" s="231">
        <f t="shared" si="120"/>
        <v>0</v>
      </c>
      <c r="BV102" s="231">
        <f t="shared" si="121"/>
        <v>0</v>
      </c>
      <c r="BW102" s="231">
        <f t="shared" si="122"/>
        <v>0</v>
      </c>
      <c r="BX102" s="231">
        <f t="shared" si="123"/>
        <v>0</v>
      </c>
      <c r="BY102" s="231">
        <f t="shared" si="124"/>
        <v>0</v>
      </c>
      <c r="BZ102" s="231">
        <f t="shared" si="125"/>
        <v>0</v>
      </c>
    </row>
    <row r="103" s="146" customFormat="1" ht="39" customHeight="1" spans="1:78">
      <c r="A103" s="161">
        <v>5</v>
      </c>
      <c r="B103" s="94">
        <v>686</v>
      </c>
      <c r="C103" s="94" t="s">
        <v>544</v>
      </c>
      <c r="D103" s="162" t="s">
        <v>545</v>
      </c>
      <c r="E103" s="163">
        <v>44200</v>
      </c>
      <c r="F103" s="164" t="s">
        <v>546</v>
      </c>
      <c r="G103" s="163">
        <v>37259</v>
      </c>
      <c r="H103" s="163" t="s">
        <v>335</v>
      </c>
      <c r="I103" s="183" t="s">
        <v>534</v>
      </c>
      <c r="J103" s="161">
        <v>0</v>
      </c>
      <c r="K103" s="161">
        <v>0</v>
      </c>
      <c r="L103" s="184">
        <v>200</v>
      </c>
      <c r="M103" s="185">
        <v>7.69230769230769</v>
      </c>
      <c r="N103" s="161">
        <v>0</v>
      </c>
      <c r="O103" s="161">
        <v>0</v>
      </c>
      <c r="P103" s="161">
        <v>0</v>
      </c>
      <c r="Q103" s="161">
        <v>0</v>
      </c>
      <c r="R103" s="195">
        <v>0</v>
      </c>
      <c r="S103" s="161">
        <v>0</v>
      </c>
      <c r="T103" s="185">
        <v>0</v>
      </c>
      <c r="U103" s="161">
        <v>0</v>
      </c>
      <c r="V103" s="161">
        <v>0</v>
      </c>
      <c r="W103" s="185">
        <v>0</v>
      </c>
      <c r="X103" s="161">
        <v>0</v>
      </c>
      <c r="Y103" s="185">
        <v>0</v>
      </c>
      <c r="Z103" s="161">
        <v>0</v>
      </c>
      <c r="AA103" s="161">
        <v>0</v>
      </c>
      <c r="AB103" s="195">
        <v>0</v>
      </c>
      <c r="AC103" s="161">
        <v>0</v>
      </c>
      <c r="AD103" s="195">
        <v>0</v>
      </c>
      <c r="AE103" s="161">
        <v>0</v>
      </c>
      <c r="AF103" s="195">
        <v>0</v>
      </c>
      <c r="AG103" s="161">
        <v>0</v>
      </c>
      <c r="AH103" s="185">
        <v>0</v>
      </c>
      <c r="AI103" s="185">
        <v>0</v>
      </c>
      <c r="AJ103" s="185">
        <v>0</v>
      </c>
      <c r="AK103" s="184">
        <v>0</v>
      </c>
      <c r="AL103" s="185">
        <v>0</v>
      </c>
      <c r="AM103" s="185">
        <v>0</v>
      </c>
      <c r="AN103" s="185">
        <v>0</v>
      </c>
      <c r="AO103" s="185">
        <v>0</v>
      </c>
      <c r="AP103" s="185">
        <v>0</v>
      </c>
      <c r="AQ103" s="185">
        <v>0</v>
      </c>
      <c r="AR103" s="258"/>
      <c r="AS103" s="209"/>
      <c r="AT103" s="207"/>
      <c r="AU103" s="195"/>
      <c r="AV103" s="195"/>
      <c r="AW103" s="207"/>
      <c r="AX103" s="221">
        <v>0</v>
      </c>
      <c r="AY103" s="184">
        <v>0</v>
      </c>
      <c r="AZ103" s="222">
        <v>0</v>
      </c>
      <c r="BA103" s="225"/>
      <c r="BB103" s="146" t="str">
        <f ca="1" t="shared" si="102"/>
        <v>2年10月</v>
      </c>
      <c r="BD103" s="224">
        <f t="shared" si="103"/>
        <v>0</v>
      </c>
      <c r="BE103" s="239">
        <f t="shared" si="104"/>
        <v>400000</v>
      </c>
      <c r="BF103" s="231">
        <f t="shared" si="105"/>
        <v>0</v>
      </c>
      <c r="BG103" s="231">
        <f t="shared" si="106"/>
        <v>0</v>
      </c>
      <c r="BH103" s="231">
        <f t="shared" si="107"/>
        <v>0</v>
      </c>
      <c r="BI103" s="241" t="str">
        <f t="shared" si="108"/>
        <v>CHHAN TOEMLEN</v>
      </c>
      <c r="BJ103" s="231">
        <f t="shared" si="109"/>
        <v>0</v>
      </c>
      <c r="BK103" s="231">
        <f t="shared" si="110"/>
        <v>0</v>
      </c>
      <c r="BL103" s="231">
        <f t="shared" si="111"/>
        <v>0</v>
      </c>
      <c r="BM103" s="231">
        <f t="shared" si="112"/>
        <v>0</v>
      </c>
      <c r="BN103" s="231">
        <f t="shared" si="113"/>
        <v>0</v>
      </c>
      <c r="BO103" s="231">
        <f t="shared" si="114"/>
        <v>0</v>
      </c>
      <c r="BP103" s="231">
        <f t="shared" si="115"/>
        <v>0</v>
      </c>
      <c r="BQ103" s="231">
        <f t="shared" si="116"/>
        <v>0</v>
      </c>
      <c r="BR103" s="246">
        <f t="shared" si="117"/>
        <v>0</v>
      </c>
      <c r="BS103" s="247">
        <f t="shared" si="118"/>
        <v>0</v>
      </c>
      <c r="BT103" s="231">
        <f t="shared" si="119"/>
        <v>0</v>
      </c>
      <c r="BU103" s="231">
        <f t="shared" si="120"/>
        <v>0</v>
      </c>
      <c r="BV103" s="231">
        <f t="shared" si="121"/>
        <v>0</v>
      </c>
      <c r="BW103" s="231">
        <f t="shared" si="122"/>
        <v>0</v>
      </c>
      <c r="BX103" s="231">
        <f t="shared" si="123"/>
        <v>0</v>
      </c>
      <c r="BY103" s="231">
        <f t="shared" si="124"/>
        <v>0</v>
      </c>
      <c r="BZ103" s="231">
        <f t="shared" si="125"/>
        <v>0</v>
      </c>
    </row>
    <row r="104" s="146" customFormat="1" ht="39" customHeight="1" spans="1:78">
      <c r="A104" s="161">
        <v>6</v>
      </c>
      <c r="B104" s="94">
        <v>741</v>
      </c>
      <c r="C104" s="94" t="s">
        <v>547</v>
      </c>
      <c r="D104" s="162" t="s">
        <v>548</v>
      </c>
      <c r="E104" s="163">
        <v>44228</v>
      </c>
      <c r="F104" s="164" t="s">
        <v>549</v>
      </c>
      <c r="G104" s="163">
        <v>33253</v>
      </c>
      <c r="H104" s="163" t="s">
        <v>332</v>
      </c>
      <c r="I104" s="183" t="s">
        <v>550</v>
      </c>
      <c r="J104" s="161">
        <v>0</v>
      </c>
      <c r="K104" s="161">
        <v>0</v>
      </c>
      <c r="L104" s="184">
        <v>200</v>
      </c>
      <c r="M104" s="185">
        <v>7.69230769230769</v>
      </c>
      <c r="N104" s="161">
        <v>0</v>
      </c>
      <c r="O104" s="161">
        <v>0</v>
      </c>
      <c r="P104" s="161">
        <v>0</v>
      </c>
      <c r="Q104" s="161">
        <v>0</v>
      </c>
      <c r="R104" s="195">
        <v>0</v>
      </c>
      <c r="S104" s="161">
        <v>0</v>
      </c>
      <c r="T104" s="185">
        <v>0</v>
      </c>
      <c r="U104" s="161">
        <v>0</v>
      </c>
      <c r="V104" s="161">
        <v>0</v>
      </c>
      <c r="W104" s="185">
        <v>0</v>
      </c>
      <c r="X104" s="161">
        <v>0</v>
      </c>
      <c r="Y104" s="185">
        <v>0</v>
      </c>
      <c r="Z104" s="161">
        <v>0</v>
      </c>
      <c r="AA104" s="161">
        <v>0</v>
      </c>
      <c r="AB104" s="195">
        <v>0</v>
      </c>
      <c r="AC104" s="161">
        <v>0</v>
      </c>
      <c r="AD104" s="195">
        <v>0</v>
      </c>
      <c r="AE104" s="161">
        <v>0</v>
      </c>
      <c r="AF104" s="195">
        <v>0</v>
      </c>
      <c r="AG104" s="161">
        <v>0</v>
      </c>
      <c r="AH104" s="185">
        <v>0</v>
      </c>
      <c r="AI104" s="185">
        <v>0</v>
      </c>
      <c r="AJ104" s="184">
        <v>30</v>
      </c>
      <c r="AK104" s="184">
        <v>0</v>
      </c>
      <c r="AL104" s="185">
        <v>0</v>
      </c>
      <c r="AM104" s="185">
        <v>0</v>
      </c>
      <c r="AN104" s="185">
        <v>0</v>
      </c>
      <c r="AO104" s="185">
        <v>0</v>
      </c>
      <c r="AP104" s="185">
        <v>0</v>
      </c>
      <c r="AQ104" s="185">
        <v>0</v>
      </c>
      <c r="AR104" s="258"/>
      <c r="AS104" s="209"/>
      <c r="AT104" s="207"/>
      <c r="AU104" s="195"/>
      <c r="AV104" s="195"/>
      <c r="AW104" s="207"/>
      <c r="AX104" s="221">
        <v>0</v>
      </c>
      <c r="AY104" s="184">
        <v>0</v>
      </c>
      <c r="AZ104" s="222">
        <v>0</v>
      </c>
      <c r="BA104" s="225"/>
      <c r="BB104" s="146" t="str">
        <f ca="1" t="shared" si="102"/>
        <v>2年9月</v>
      </c>
      <c r="BD104" s="224">
        <f t="shared" si="103"/>
        <v>0</v>
      </c>
      <c r="BE104" s="239">
        <f t="shared" si="104"/>
        <v>400000</v>
      </c>
      <c r="BF104" s="231">
        <f t="shared" si="105"/>
        <v>0</v>
      </c>
      <c r="BG104" s="231">
        <f t="shared" si="106"/>
        <v>0</v>
      </c>
      <c r="BH104" s="231">
        <f t="shared" si="107"/>
        <v>0</v>
      </c>
      <c r="BI104" s="241" t="str">
        <f t="shared" si="108"/>
        <v>LY LEUMSOEUG</v>
      </c>
      <c r="BJ104" s="231">
        <f t="shared" si="109"/>
        <v>0</v>
      </c>
      <c r="BK104" s="231">
        <f t="shared" si="110"/>
        <v>0</v>
      </c>
      <c r="BL104" s="231">
        <f t="shared" si="111"/>
        <v>0</v>
      </c>
      <c r="BM104" s="231">
        <f t="shared" si="112"/>
        <v>0</v>
      </c>
      <c r="BN104" s="231">
        <f t="shared" si="113"/>
        <v>0</v>
      </c>
      <c r="BO104" s="231">
        <f t="shared" si="114"/>
        <v>0</v>
      </c>
      <c r="BP104" s="231">
        <f t="shared" si="115"/>
        <v>0</v>
      </c>
      <c r="BQ104" s="231">
        <f t="shared" si="116"/>
        <v>0</v>
      </c>
      <c r="BR104" s="246">
        <f t="shared" si="117"/>
        <v>0</v>
      </c>
      <c r="BS104" s="247">
        <f t="shared" si="118"/>
        <v>0</v>
      </c>
      <c r="BT104" s="231">
        <f t="shared" si="119"/>
        <v>0</v>
      </c>
      <c r="BU104" s="231">
        <f t="shared" si="120"/>
        <v>0</v>
      </c>
      <c r="BV104" s="231">
        <f t="shared" si="121"/>
        <v>0</v>
      </c>
      <c r="BW104" s="231">
        <f t="shared" si="122"/>
        <v>0</v>
      </c>
      <c r="BX104" s="231">
        <f t="shared" si="123"/>
        <v>0</v>
      </c>
      <c r="BY104" s="231">
        <f t="shared" si="124"/>
        <v>0</v>
      </c>
      <c r="BZ104" s="231">
        <f t="shared" si="125"/>
        <v>0</v>
      </c>
    </row>
    <row r="105" s="145" customFormat="1" ht="39" customHeight="1" spans="1:78">
      <c r="A105" s="161">
        <v>7</v>
      </c>
      <c r="B105" s="94">
        <v>739</v>
      </c>
      <c r="C105" s="94" t="s">
        <v>551</v>
      </c>
      <c r="D105" s="162" t="s">
        <v>552</v>
      </c>
      <c r="E105" s="163">
        <v>44221</v>
      </c>
      <c r="F105" s="164" t="s">
        <v>553</v>
      </c>
      <c r="G105" s="163">
        <v>37486</v>
      </c>
      <c r="H105" s="163" t="s">
        <v>335</v>
      </c>
      <c r="I105" s="183" t="s">
        <v>534</v>
      </c>
      <c r="J105" s="161">
        <v>0</v>
      </c>
      <c r="K105" s="161">
        <v>0</v>
      </c>
      <c r="L105" s="184">
        <v>200</v>
      </c>
      <c r="M105" s="185">
        <v>7.69230769230769</v>
      </c>
      <c r="N105" s="161">
        <v>0</v>
      </c>
      <c r="O105" s="161">
        <v>0</v>
      </c>
      <c r="P105" s="161">
        <v>0</v>
      </c>
      <c r="Q105" s="161">
        <v>0</v>
      </c>
      <c r="R105" s="195">
        <v>0</v>
      </c>
      <c r="S105" s="161">
        <v>0</v>
      </c>
      <c r="T105" s="185">
        <v>0</v>
      </c>
      <c r="U105" s="161">
        <v>0</v>
      </c>
      <c r="V105" s="161">
        <v>0</v>
      </c>
      <c r="W105" s="185">
        <v>0</v>
      </c>
      <c r="X105" s="161">
        <v>0</v>
      </c>
      <c r="Y105" s="185">
        <v>0</v>
      </c>
      <c r="Z105" s="161">
        <v>0</v>
      </c>
      <c r="AA105" s="161">
        <v>0</v>
      </c>
      <c r="AB105" s="195">
        <v>0</v>
      </c>
      <c r="AC105" s="161">
        <v>0</v>
      </c>
      <c r="AD105" s="195">
        <v>0</v>
      </c>
      <c r="AE105" s="161">
        <v>0</v>
      </c>
      <c r="AF105" s="195">
        <v>0</v>
      </c>
      <c r="AG105" s="161">
        <v>0</v>
      </c>
      <c r="AH105" s="185">
        <v>0</v>
      </c>
      <c r="AI105" s="185">
        <v>0</v>
      </c>
      <c r="AJ105" s="185">
        <v>0</v>
      </c>
      <c r="AK105" s="184">
        <v>0</v>
      </c>
      <c r="AL105" s="185">
        <v>0</v>
      </c>
      <c r="AM105" s="185">
        <v>0</v>
      </c>
      <c r="AN105" s="185">
        <v>0</v>
      </c>
      <c r="AO105" s="185">
        <v>0</v>
      </c>
      <c r="AP105" s="185">
        <v>0</v>
      </c>
      <c r="AQ105" s="185">
        <v>0</v>
      </c>
      <c r="AR105" s="258"/>
      <c r="AS105" s="209"/>
      <c r="AT105" s="207"/>
      <c r="AU105" s="195"/>
      <c r="AV105" s="195"/>
      <c r="AW105" s="207"/>
      <c r="AX105" s="221">
        <v>0</v>
      </c>
      <c r="AY105" s="184">
        <v>0</v>
      </c>
      <c r="AZ105" s="222">
        <v>0</v>
      </c>
      <c r="BA105" s="225"/>
      <c r="BB105" s="146" t="str">
        <f ca="1" t="shared" si="102"/>
        <v>2年10月</v>
      </c>
      <c r="BC105" s="146"/>
      <c r="BD105" s="224">
        <f t="shared" si="103"/>
        <v>0</v>
      </c>
      <c r="BE105" s="239">
        <f t="shared" si="104"/>
        <v>400000</v>
      </c>
      <c r="BF105" s="231">
        <f t="shared" si="105"/>
        <v>0</v>
      </c>
      <c r="BG105" s="231">
        <f t="shared" si="106"/>
        <v>0</v>
      </c>
      <c r="BH105" s="231">
        <f t="shared" si="107"/>
        <v>0</v>
      </c>
      <c r="BI105" s="241" t="str">
        <f t="shared" si="108"/>
        <v>LVEY SREYNY</v>
      </c>
      <c r="BJ105" s="231">
        <f t="shared" si="109"/>
        <v>0</v>
      </c>
      <c r="BK105" s="231">
        <f t="shared" si="110"/>
        <v>0</v>
      </c>
      <c r="BL105" s="231">
        <f t="shared" si="111"/>
        <v>0</v>
      </c>
      <c r="BM105" s="231">
        <f t="shared" si="112"/>
        <v>0</v>
      </c>
      <c r="BN105" s="231">
        <f t="shared" si="113"/>
        <v>0</v>
      </c>
      <c r="BO105" s="231">
        <f t="shared" si="114"/>
        <v>0</v>
      </c>
      <c r="BP105" s="231">
        <f t="shared" si="115"/>
        <v>0</v>
      </c>
      <c r="BQ105" s="231">
        <f t="shared" si="116"/>
        <v>0</v>
      </c>
      <c r="BR105" s="246">
        <f t="shared" si="117"/>
        <v>0</v>
      </c>
      <c r="BS105" s="247">
        <f t="shared" si="118"/>
        <v>0</v>
      </c>
      <c r="BT105" s="231">
        <f t="shared" si="119"/>
        <v>0</v>
      </c>
      <c r="BU105" s="231">
        <f t="shared" si="120"/>
        <v>0</v>
      </c>
      <c r="BV105" s="231">
        <f t="shared" si="121"/>
        <v>0</v>
      </c>
      <c r="BW105" s="231">
        <f t="shared" si="122"/>
        <v>0</v>
      </c>
      <c r="BX105" s="231">
        <f t="shared" si="123"/>
        <v>0</v>
      </c>
      <c r="BY105" s="231">
        <f t="shared" si="124"/>
        <v>0</v>
      </c>
      <c r="BZ105" s="231">
        <f t="shared" si="125"/>
        <v>0</v>
      </c>
    </row>
    <row r="106" s="145" customFormat="1" ht="39" customHeight="1" spans="1:78">
      <c r="A106" s="161">
        <v>8</v>
      </c>
      <c r="B106" s="94">
        <v>908</v>
      </c>
      <c r="C106" s="94" t="s">
        <v>554</v>
      </c>
      <c r="D106" s="162" t="s">
        <v>555</v>
      </c>
      <c r="E106" s="163">
        <v>44321</v>
      </c>
      <c r="F106" s="164" t="s">
        <v>556</v>
      </c>
      <c r="G106" s="163">
        <v>30351</v>
      </c>
      <c r="H106" s="163" t="s">
        <v>335</v>
      </c>
      <c r="I106" s="183" t="s">
        <v>534</v>
      </c>
      <c r="J106" s="161">
        <v>0</v>
      </c>
      <c r="K106" s="161">
        <v>0</v>
      </c>
      <c r="L106" s="184">
        <v>200</v>
      </c>
      <c r="M106" s="185">
        <v>7.69230769230769</v>
      </c>
      <c r="N106" s="161">
        <v>0</v>
      </c>
      <c r="O106" s="161">
        <v>0</v>
      </c>
      <c r="P106" s="161">
        <v>0</v>
      </c>
      <c r="Q106" s="161">
        <v>0</v>
      </c>
      <c r="R106" s="195">
        <v>0</v>
      </c>
      <c r="S106" s="161">
        <v>0</v>
      </c>
      <c r="T106" s="185">
        <v>0</v>
      </c>
      <c r="U106" s="161">
        <v>0</v>
      </c>
      <c r="V106" s="161">
        <v>0</v>
      </c>
      <c r="W106" s="185">
        <v>0</v>
      </c>
      <c r="X106" s="161">
        <v>0</v>
      </c>
      <c r="Y106" s="185">
        <v>0</v>
      </c>
      <c r="Z106" s="161">
        <v>0</v>
      </c>
      <c r="AA106" s="161">
        <v>0</v>
      </c>
      <c r="AB106" s="195">
        <v>0</v>
      </c>
      <c r="AC106" s="161">
        <v>0</v>
      </c>
      <c r="AD106" s="195">
        <v>0</v>
      </c>
      <c r="AE106" s="161">
        <v>0</v>
      </c>
      <c r="AF106" s="195">
        <v>0</v>
      </c>
      <c r="AG106" s="161">
        <v>0</v>
      </c>
      <c r="AH106" s="185">
        <v>0</v>
      </c>
      <c r="AI106" s="185">
        <v>0</v>
      </c>
      <c r="AJ106" s="185">
        <v>0</v>
      </c>
      <c r="AK106" s="184">
        <v>0</v>
      </c>
      <c r="AL106" s="185">
        <v>0</v>
      </c>
      <c r="AM106" s="185">
        <v>0</v>
      </c>
      <c r="AN106" s="185">
        <v>0</v>
      </c>
      <c r="AO106" s="185">
        <v>0</v>
      </c>
      <c r="AP106" s="185">
        <v>0</v>
      </c>
      <c r="AQ106" s="185">
        <v>0</v>
      </c>
      <c r="AR106" s="258"/>
      <c r="AS106" s="209"/>
      <c r="AT106" s="207"/>
      <c r="AU106" s="195"/>
      <c r="AV106" s="195"/>
      <c r="AW106" s="207"/>
      <c r="AX106" s="221">
        <v>0</v>
      </c>
      <c r="AY106" s="184">
        <v>0</v>
      </c>
      <c r="AZ106" s="222">
        <v>0</v>
      </c>
      <c r="BA106" s="225"/>
      <c r="BB106" s="146" t="str">
        <f ca="1" t="shared" ref="BB106:BB127" si="126">DATEDIF(E106,TODAY(),"y")&amp;"年"&amp;DATEDIF(E106,TODAY(),"ym")&amp;"月"</f>
        <v>2年6月</v>
      </c>
      <c r="BC106" s="146"/>
      <c r="BD106" s="224">
        <f t="shared" ref="BD106:BD127" si="127">(AQ106*$BH$9)</f>
        <v>0</v>
      </c>
      <c r="BE106" s="239">
        <f t="shared" ref="BE106:BE127" si="128">IF(BD106&lt;400000,400000,IF(BD106&gt;1200000,1200000,BD106))</f>
        <v>400000</v>
      </c>
      <c r="BF106" s="231">
        <f t="shared" si="105"/>
        <v>0</v>
      </c>
      <c r="BG106" s="231">
        <f t="shared" ref="BG106:BG127" si="129">((AQ106-AO106-AP106-AL106)*BH$8)-(J106+K106)*150000</f>
        <v>0</v>
      </c>
      <c r="BH106" s="231">
        <f t="shared" si="107"/>
        <v>0</v>
      </c>
      <c r="BI106" s="241" t="str">
        <f t="shared" ref="BI106:BI127" si="130">D106</f>
        <v>SUM SINA</v>
      </c>
      <c r="BJ106" s="231">
        <f t="shared" ref="BJ106:BJ127" si="131">AY106</f>
        <v>0</v>
      </c>
      <c r="BK106" s="231">
        <f t="shared" ref="BK106:BK127" si="132">TRUNC(BJ106)</f>
        <v>0</v>
      </c>
      <c r="BL106" s="231">
        <f t="shared" ref="BL106:BL127" si="133">TRUNC(BK106/100)</f>
        <v>0</v>
      </c>
      <c r="BM106" s="231">
        <f t="shared" ref="BM106:BM127" si="134">TRUNC((BK106-(BL106*100))/50)</f>
        <v>0</v>
      </c>
      <c r="BN106" s="231">
        <f t="shared" ref="BN106:BN127" si="135">TRUNC((BK106-(BL106*100)-(BM106*50))/20)</f>
        <v>0</v>
      </c>
      <c r="BO106" s="231">
        <f t="shared" ref="BO106:BO127" si="136">TRUNC((BK106-(BL106*100)-(BM106*50)-(BN106*20))/10)</f>
        <v>0</v>
      </c>
      <c r="BP106" s="231">
        <f t="shared" ref="BP106:BP127" si="137">TRUNC((BK106-(BL106*100)-(BM106*50)-(BN106*20)-(BO106*10))/5)</f>
        <v>0</v>
      </c>
      <c r="BQ106" s="231">
        <f t="shared" ref="BQ106:BQ127" si="138">TRUNC((BK106-(BL106*100)-(BM106*50)-(BN106*20)-(BO106*10)-(BP106*5))/1)</f>
        <v>0</v>
      </c>
      <c r="BR106" s="246">
        <f t="shared" ref="BR106:BR127" si="139">AX106-AY106</f>
        <v>0</v>
      </c>
      <c r="BS106" s="247">
        <f t="shared" ref="BS106:BS127" si="140">ROUND(BR106*4000,-2)</f>
        <v>0</v>
      </c>
      <c r="BT106" s="231">
        <f t="shared" ref="BT106:BT127" si="141">TRUNC(BS106/20000)</f>
        <v>0</v>
      </c>
      <c r="BU106" s="231">
        <f t="shared" ref="BU106:BU127" si="142">TRUNC((BS106-(BT106*20000))/10000)</f>
        <v>0</v>
      </c>
      <c r="BV106" s="231">
        <f t="shared" ref="BV106:BV127" si="143">TRUNC((BS106-(BT106*20000)-(BU106*10000))/5000)</f>
        <v>0</v>
      </c>
      <c r="BW106" s="231">
        <f t="shared" ref="BW106:BW127" si="144">TRUNC((BS106-(BT106*20000)-(BU106*10000)-(BV106*5000))/2000)</f>
        <v>0</v>
      </c>
      <c r="BX106" s="231">
        <f t="shared" ref="BX106:BX127" si="145">TRUNC((BS106-(BT106*20000)-(BU106*10000)-(BV106*5000)-(BW106*2000))/1000)</f>
        <v>0</v>
      </c>
      <c r="BY106" s="231">
        <f t="shared" ref="BY106:BY127" si="146">TRUNC((BS106-(BT106*20000)-(BU106*10000)-(BV106*5000)-(BW106*2000)-(BX106*1000))/500)</f>
        <v>0</v>
      </c>
      <c r="BZ106" s="231">
        <f t="shared" ref="BZ106:BZ127" si="147">TRUNC((BS106-(BT106*20000)-(BU106*10000)-(BV106*5000)-(BW106*2000)-(BX106*1000)-(BY106*500))/100)</f>
        <v>0</v>
      </c>
    </row>
    <row r="107" s="145" customFormat="1" ht="39" customHeight="1" spans="1:78">
      <c r="A107" s="161">
        <v>9</v>
      </c>
      <c r="B107" s="94">
        <v>1058</v>
      </c>
      <c r="C107" s="94" t="s">
        <v>557</v>
      </c>
      <c r="D107" s="166" t="s">
        <v>558</v>
      </c>
      <c r="E107" s="163">
        <v>44414</v>
      </c>
      <c r="F107" s="164" t="s">
        <v>559</v>
      </c>
      <c r="G107" s="163">
        <v>37777</v>
      </c>
      <c r="H107" s="163" t="s">
        <v>332</v>
      </c>
      <c r="I107" s="183" t="s">
        <v>534</v>
      </c>
      <c r="J107" s="161">
        <v>0</v>
      </c>
      <c r="K107" s="161">
        <v>0</v>
      </c>
      <c r="L107" s="184">
        <v>200</v>
      </c>
      <c r="M107" s="185">
        <v>7.69230769230769</v>
      </c>
      <c r="N107" s="161">
        <v>0</v>
      </c>
      <c r="O107" s="161">
        <v>0</v>
      </c>
      <c r="P107" s="161">
        <v>0</v>
      </c>
      <c r="Q107" s="161">
        <v>0</v>
      </c>
      <c r="R107" s="195">
        <v>0</v>
      </c>
      <c r="S107" s="161">
        <v>0</v>
      </c>
      <c r="T107" s="185">
        <v>0</v>
      </c>
      <c r="U107" s="161">
        <v>0</v>
      </c>
      <c r="V107" s="161">
        <v>0</v>
      </c>
      <c r="W107" s="185">
        <v>0</v>
      </c>
      <c r="X107" s="161">
        <v>0</v>
      </c>
      <c r="Y107" s="185">
        <v>0</v>
      </c>
      <c r="Z107" s="161">
        <v>0</v>
      </c>
      <c r="AA107" s="161">
        <v>0</v>
      </c>
      <c r="AB107" s="195">
        <v>0</v>
      </c>
      <c r="AC107" s="161">
        <v>0</v>
      </c>
      <c r="AD107" s="195">
        <v>0</v>
      </c>
      <c r="AE107" s="161">
        <v>0</v>
      </c>
      <c r="AF107" s="195">
        <v>0</v>
      </c>
      <c r="AG107" s="161">
        <v>0</v>
      </c>
      <c r="AH107" s="185">
        <v>0</v>
      </c>
      <c r="AI107" s="185">
        <v>0</v>
      </c>
      <c r="AJ107" s="185">
        <v>0</v>
      </c>
      <c r="AK107" s="184">
        <v>0</v>
      </c>
      <c r="AL107" s="185">
        <v>0</v>
      </c>
      <c r="AM107" s="185">
        <v>0</v>
      </c>
      <c r="AN107" s="185">
        <v>0</v>
      </c>
      <c r="AO107" s="185">
        <v>0</v>
      </c>
      <c r="AP107" s="185">
        <v>0</v>
      </c>
      <c r="AQ107" s="185">
        <v>0</v>
      </c>
      <c r="AR107" s="258"/>
      <c r="AS107" s="209"/>
      <c r="AT107" s="207"/>
      <c r="AU107" s="195"/>
      <c r="AV107" s="195"/>
      <c r="AW107" s="207"/>
      <c r="AX107" s="221">
        <v>0</v>
      </c>
      <c r="AY107" s="184">
        <v>0</v>
      </c>
      <c r="AZ107" s="222">
        <v>0</v>
      </c>
      <c r="BA107" s="225"/>
      <c r="BB107" s="146" t="str">
        <f ca="1" t="shared" si="126"/>
        <v>2年3月</v>
      </c>
      <c r="BC107" s="146"/>
      <c r="BD107" s="224">
        <f t="shared" si="127"/>
        <v>0</v>
      </c>
      <c r="BE107" s="239">
        <f t="shared" si="128"/>
        <v>400000</v>
      </c>
      <c r="BF107" s="231">
        <f t="shared" si="105"/>
        <v>0</v>
      </c>
      <c r="BG107" s="231">
        <f t="shared" si="129"/>
        <v>0</v>
      </c>
      <c r="BH107" s="231">
        <f t="shared" si="107"/>
        <v>0</v>
      </c>
      <c r="BI107" s="241" t="str">
        <f t="shared" si="130"/>
        <v>NY SIYA</v>
      </c>
      <c r="BJ107" s="231">
        <f t="shared" si="131"/>
        <v>0</v>
      </c>
      <c r="BK107" s="231">
        <f t="shared" si="132"/>
        <v>0</v>
      </c>
      <c r="BL107" s="231">
        <f t="shared" si="133"/>
        <v>0</v>
      </c>
      <c r="BM107" s="231">
        <f t="shared" si="134"/>
        <v>0</v>
      </c>
      <c r="BN107" s="231">
        <f t="shared" si="135"/>
        <v>0</v>
      </c>
      <c r="BO107" s="231">
        <f t="shared" si="136"/>
        <v>0</v>
      </c>
      <c r="BP107" s="231">
        <f t="shared" si="137"/>
        <v>0</v>
      </c>
      <c r="BQ107" s="231">
        <f t="shared" si="138"/>
        <v>0</v>
      </c>
      <c r="BR107" s="246">
        <f t="shared" si="139"/>
        <v>0</v>
      </c>
      <c r="BS107" s="247">
        <f t="shared" si="140"/>
        <v>0</v>
      </c>
      <c r="BT107" s="231">
        <f t="shared" si="141"/>
        <v>0</v>
      </c>
      <c r="BU107" s="231">
        <f t="shared" si="142"/>
        <v>0</v>
      </c>
      <c r="BV107" s="231">
        <f t="shared" si="143"/>
        <v>0</v>
      </c>
      <c r="BW107" s="231">
        <f t="shared" si="144"/>
        <v>0</v>
      </c>
      <c r="BX107" s="231">
        <f t="shared" si="145"/>
        <v>0</v>
      </c>
      <c r="BY107" s="231">
        <f t="shared" si="146"/>
        <v>0</v>
      </c>
      <c r="BZ107" s="231">
        <f t="shared" si="147"/>
        <v>0</v>
      </c>
    </row>
    <row r="108" s="145" customFormat="1" ht="39" customHeight="1" spans="1:78">
      <c r="A108" s="161">
        <v>10</v>
      </c>
      <c r="B108" s="94">
        <v>1158</v>
      </c>
      <c r="C108" s="94" t="s">
        <v>560</v>
      </c>
      <c r="D108" s="166" t="s">
        <v>561</v>
      </c>
      <c r="E108" s="163">
        <v>44424</v>
      </c>
      <c r="F108" s="164" t="s">
        <v>562</v>
      </c>
      <c r="G108" s="163">
        <v>37680</v>
      </c>
      <c r="H108" s="163" t="s">
        <v>335</v>
      </c>
      <c r="I108" s="183" t="s">
        <v>534</v>
      </c>
      <c r="J108" s="161">
        <v>0</v>
      </c>
      <c r="K108" s="161">
        <v>0</v>
      </c>
      <c r="L108" s="184">
        <v>200</v>
      </c>
      <c r="M108" s="185">
        <v>7.69230769230769</v>
      </c>
      <c r="N108" s="161">
        <v>0</v>
      </c>
      <c r="O108" s="161">
        <v>0</v>
      </c>
      <c r="P108" s="161">
        <v>0</v>
      </c>
      <c r="Q108" s="161">
        <v>0</v>
      </c>
      <c r="R108" s="195">
        <v>0</v>
      </c>
      <c r="S108" s="161">
        <v>0</v>
      </c>
      <c r="T108" s="185">
        <v>0</v>
      </c>
      <c r="U108" s="161">
        <v>0</v>
      </c>
      <c r="V108" s="161">
        <v>0</v>
      </c>
      <c r="W108" s="185">
        <v>0</v>
      </c>
      <c r="X108" s="161">
        <v>0</v>
      </c>
      <c r="Y108" s="185">
        <v>0</v>
      </c>
      <c r="Z108" s="161">
        <v>0</v>
      </c>
      <c r="AA108" s="161">
        <v>0</v>
      </c>
      <c r="AB108" s="195">
        <v>0</v>
      </c>
      <c r="AC108" s="161">
        <v>0</v>
      </c>
      <c r="AD108" s="195">
        <v>0</v>
      </c>
      <c r="AE108" s="161">
        <v>0</v>
      </c>
      <c r="AF108" s="195">
        <v>0</v>
      </c>
      <c r="AG108" s="161">
        <v>0</v>
      </c>
      <c r="AH108" s="185">
        <v>0</v>
      </c>
      <c r="AI108" s="185">
        <v>0</v>
      </c>
      <c r="AJ108" s="185">
        <v>0</v>
      </c>
      <c r="AK108" s="184">
        <v>0</v>
      </c>
      <c r="AL108" s="185">
        <v>0</v>
      </c>
      <c r="AM108" s="185">
        <v>0</v>
      </c>
      <c r="AN108" s="185">
        <v>0</v>
      </c>
      <c r="AO108" s="185">
        <v>0</v>
      </c>
      <c r="AP108" s="185">
        <v>0</v>
      </c>
      <c r="AQ108" s="185">
        <v>0</v>
      </c>
      <c r="AR108" s="258"/>
      <c r="AS108" s="209"/>
      <c r="AT108" s="207"/>
      <c r="AU108" s="195"/>
      <c r="AV108" s="195"/>
      <c r="AW108" s="207"/>
      <c r="AX108" s="221">
        <v>0</v>
      </c>
      <c r="AY108" s="184">
        <v>0</v>
      </c>
      <c r="AZ108" s="222">
        <v>0</v>
      </c>
      <c r="BA108" s="225"/>
      <c r="BB108" s="146" t="str">
        <f ca="1" t="shared" si="126"/>
        <v>2年3月</v>
      </c>
      <c r="BC108" s="146"/>
      <c r="BD108" s="224">
        <f t="shared" si="127"/>
        <v>0</v>
      </c>
      <c r="BE108" s="239">
        <f t="shared" si="128"/>
        <v>400000</v>
      </c>
      <c r="BF108" s="231">
        <f t="shared" si="105"/>
        <v>0</v>
      </c>
      <c r="BG108" s="231">
        <f t="shared" si="129"/>
        <v>0</v>
      </c>
      <c r="BH108" s="231">
        <f t="shared" si="107"/>
        <v>0</v>
      </c>
      <c r="BI108" s="241" t="str">
        <f t="shared" si="130"/>
        <v>HON SREYNICH</v>
      </c>
      <c r="BJ108" s="231">
        <f t="shared" si="131"/>
        <v>0</v>
      </c>
      <c r="BK108" s="231">
        <f t="shared" si="132"/>
        <v>0</v>
      </c>
      <c r="BL108" s="231">
        <f t="shared" si="133"/>
        <v>0</v>
      </c>
      <c r="BM108" s="231">
        <f t="shared" si="134"/>
        <v>0</v>
      </c>
      <c r="BN108" s="231">
        <f t="shared" si="135"/>
        <v>0</v>
      </c>
      <c r="BO108" s="231">
        <f t="shared" si="136"/>
        <v>0</v>
      </c>
      <c r="BP108" s="231">
        <f t="shared" si="137"/>
        <v>0</v>
      </c>
      <c r="BQ108" s="231">
        <f t="shared" si="138"/>
        <v>0</v>
      </c>
      <c r="BR108" s="246">
        <f t="shared" si="139"/>
        <v>0</v>
      </c>
      <c r="BS108" s="247">
        <f t="shared" si="140"/>
        <v>0</v>
      </c>
      <c r="BT108" s="231">
        <f t="shared" si="141"/>
        <v>0</v>
      </c>
      <c r="BU108" s="231">
        <f t="shared" si="142"/>
        <v>0</v>
      </c>
      <c r="BV108" s="231">
        <f t="shared" si="143"/>
        <v>0</v>
      </c>
      <c r="BW108" s="231">
        <f t="shared" si="144"/>
        <v>0</v>
      </c>
      <c r="BX108" s="231">
        <f t="shared" si="145"/>
        <v>0</v>
      </c>
      <c r="BY108" s="231">
        <f t="shared" si="146"/>
        <v>0</v>
      </c>
      <c r="BZ108" s="231">
        <f t="shared" si="147"/>
        <v>0</v>
      </c>
    </row>
    <row r="109" s="141" customFormat="1" ht="39" customHeight="1" spans="1:78">
      <c r="A109" s="161">
        <v>11</v>
      </c>
      <c r="B109" s="94">
        <v>505</v>
      </c>
      <c r="C109" s="94" t="s">
        <v>563</v>
      </c>
      <c r="D109" s="162" t="s">
        <v>564</v>
      </c>
      <c r="E109" s="163">
        <v>44130</v>
      </c>
      <c r="F109" s="164" t="s">
        <v>565</v>
      </c>
      <c r="G109" s="163">
        <v>28800</v>
      </c>
      <c r="H109" s="163" t="s">
        <v>332</v>
      </c>
      <c r="I109" s="183" t="s">
        <v>534</v>
      </c>
      <c r="J109" s="161">
        <v>1</v>
      </c>
      <c r="K109" s="161">
        <v>2</v>
      </c>
      <c r="L109" s="184">
        <v>200</v>
      </c>
      <c r="M109" s="185">
        <v>7.69230769230769</v>
      </c>
      <c r="N109" s="161">
        <v>0</v>
      </c>
      <c r="O109" s="161">
        <v>0</v>
      </c>
      <c r="P109" s="161">
        <v>0</v>
      </c>
      <c r="Q109" s="161">
        <v>0</v>
      </c>
      <c r="R109" s="195">
        <v>0</v>
      </c>
      <c r="S109" s="161">
        <v>0</v>
      </c>
      <c r="T109" s="185">
        <v>0</v>
      </c>
      <c r="U109" s="161">
        <v>0</v>
      </c>
      <c r="V109" s="161">
        <v>0</v>
      </c>
      <c r="W109" s="185">
        <v>0</v>
      </c>
      <c r="X109" s="161">
        <v>0</v>
      </c>
      <c r="Y109" s="185">
        <v>0</v>
      </c>
      <c r="Z109" s="161">
        <v>0</v>
      </c>
      <c r="AA109" s="161">
        <v>0</v>
      </c>
      <c r="AB109" s="195">
        <v>0</v>
      </c>
      <c r="AC109" s="161">
        <v>0</v>
      </c>
      <c r="AD109" s="195">
        <v>0</v>
      </c>
      <c r="AE109" s="161">
        <v>0</v>
      </c>
      <c r="AF109" s="195">
        <v>0</v>
      </c>
      <c r="AG109" s="161">
        <v>0</v>
      </c>
      <c r="AH109" s="185">
        <v>0</v>
      </c>
      <c r="AI109" s="185">
        <v>0</v>
      </c>
      <c r="AJ109" s="185">
        <v>0</v>
      </c>
      <c r="AK109" s="184">
        <v>0</v>
      </c>
      <c r="AL109" s="185">
        <v>0</v>
      </c>
      <c r="AM109" s="185">
        <v>0</v>
      </c>
      <c r="AN109" s="185">
        <v>0</v>
      </c>
      <c r="AO109" s="185">
        <v>0</v>
      </c>
      <c r="AP109" s="185">
        <v>0</v>
      </c>
      <c r="AQ109" s="185">
        <v>0</v>
      </c>
      <c r="AR109" s="258"/>
      <c r="AS109" s="209"/>
      <c r="AT109" s="207"/>
      <c r="AU109" s="195"/>
      <c r="AV109" s="195"/>
      <c r="AW109" s="207"/>
      <c r="AX109" s="221">
        <v>0</v>
      </c>
      <c r="AY109" s="184">
        <v>0</v>
      </c>
      <c r="AZ109" s="222">
        <v>0</v>
      </c>
      <c r="BA109" s="225"/>
      <c r="BB109" s="146" t="str">
        <f ca="1" t="shared" si="126"/>
        <v>3年1月</v>
      </c>
      <c r="BC109" s="146"/>
      <c r="BD109" s="224">
        <f t="shared" si="127"/>
        <v>0</v>
      </c>
      <c r="BE109" s="239">
        <f t="shared" si="128"/>
        <v>400000</v>
      </c>
      <c r="BF109" s="231">
        <f t="shared" si="105"/>
        <v>0</v>
      </c>
      <c r="BG109" s="231">
        <f t="shared" si="129"/>
        <v>-450000</v>
      </c>
      <c r="BH109" s="231">
        <f t="shared" si="107"/>
        <v>0</v>
      </c>
      <c r="BI109" s="241" t="str">
        <f t="shared" si="130"/>
        <v>YIM SAPHAT</v>
      </c>
      <c r="BJ109" s="231">
        <f t="shared" si="131"/>
        <v>0</v>
      </c>
      <c r="BK109" s="231">
        <f t="shared" si="132"/>
        <v>0</v>
      </c>
      <c r="BL109" s="231">
        <f t="shared" si="133"/>
        <v>0</v>
      </c>
      <c r="BM109" s="231">
        <f t="shared" si="134"/>
        <v>0</v>
      </c>
      <c r="BN109" s="231">
        <f t="shared" si="135"/>
        <v>0</v>
      </c>
      <c r="BO109" s="231">
        <f t="shared" si="136"/>
        <v>0</v>
      </c>
      <c r="BP109" s="231">
        <f t="shared" si="137"/>
        <v>0</v>
      </c>
      <c r="BQ109" s="231">
        <f t="shared" si="138"/>
        <v>0</v>
      </c>
      <c r="BR109" s="246">
        <f t="shared" si="139"/>
        <v>0</v>
      </c>
      <c r="BS109" s="247">
        <f t="shared" si="140"/>
        <v>0</v>
      </c>
      <c r="BT109" s="231">
        <f t="shared" si="141"/>
        <v>0</v>
      </c>
      <c r="BU109" s="231">
        <f t="shared" si="142"/>
        <v>0</v>
      </c>
      <c r="BV109" s="231">
        <f t="shared" si="143"/>
        <v>0</v>
      </c>
      <c r="BW109" s="231">
        <f t="shared" si="144"/>
        <v>0</v>
      </c>
      <c r="BX109" s="231">
        <f t="shared" si="145"/>
        <v>0</v>
      </c>
      <c r="BY109" s="231">
        <f t="shared" si="146"/>
        <v>0</v>
      </c>
      <c r="BZ109" s="231">
        <f t="shared" si="147"/>
        <v>0</v>
      </c>
    </row>
    <row r="110" s="141" customFormat="1" ht="39" customHeight="1" spans="1:78">
      <c r="A110" s="161">
        <v>12</v>
      </c>
      <c r="B110" s="94">
        <v>1584</v>
      </c>
      <c r="C110" s="94" t="s">
        <v>566</v>
      </c>
      <c r="D110" s="162" t="s">
        <v>567</v>
      </c>
      <c r="E110" s="163">
        <v>44572</v>
      </c>
      <c r="F110" s="164">
        <v>90844202</v>
      </c>
      <c r="G110" s="163">
        <v>33898</v>
      </c>
      <c r="H110" s="163" t="s">
        <v>335</v>
      </c>
      <c r="I110" s="183" t="s">
        <v>534</v>
      </c>
      <c r="J110" s="161">
        <v>0</v>
      </c>
      <c r="K110" s="161">
        <v>0</v>
      </c>
      <c r="L110" s="184">
        <v>200</v>
      </c>
      <c r="M110" s="185">
        <v>7.69230769230769</v>
      </c>
      <c r="N110" s="161">
        <v>0</v>
      </c>
      <c r="O110" s="161">
        <v>0</v>
      </c>
      <c r="P110" s="161">
        <v>0</v>
      </c>
      <c r="Q110" s="161">
        <v>0</v>
      </c>
      <c r="R110" s="195">
        <v>0</v>
      </c>
      <c r="S110" s="161">
        <v>0</v>
      </c>
      <c r="T110" s="185">
        <v>0</v>
      </c>
      <c r="U110" s="161">
        <v>0</v>
      </c>
      <c r="V110" s="161">
        <v>0</v>
      </c>
      <c r="W110" s="185">
        <v>0</v>
      </c>
      <c r="X110" s="161">
        <v>0</v>
      </c>
      <c r="Y110" s="185">
        <v>0</v>
      </c>
      <c r="Z110" s="161">
        <v>0</v>
      </c>
      <c r="AA110" s="161">
        <v>0</v>
      </c>
      <c r="AB110" s="195">
        <v>0</v>
      </c>
      <c r="AC110" s="161">
        <v>0</v>
      </c>
      <c r="AD110" s="195">
        <v>0</v>
      </c>
      <c r="AE110" s="161">
        <v>0</v>
      </c>
      <c r="AF110" s="195">
        <v>0</v>
      </c>
      <c r="AG110" s="161">
        <v>0</v>
      </c>
      <c r="AH110" s="185">
        <v>0</v>
      </c>
      <c r="AI110" s="185">
        <v>0</v>
      </c>
      <c r="AJ110" s="185">
        <v>0</v>
      </c>
      <c r="AK110" s="184">
        <v>0</v>
      </c>
      <c r="AL110" s="185">
        <v>0</v>
      </c>
      <c r="AM110" s="185">
        <v>0</v>
      </c>
      <c r="AN110" s="185">
        <v>0</v>
      </c>
      <c r="AO110" s="185">
        <v>0</v>
      </c>
      <c r="AP110" s="185">
        <v>0</v>
      </c>
      <c r="AQ110" s="185">
        <v>0</v>
      </c>
      <c r="AR110" s="207"/>
      <c r="AS110" s="209"/>
      <c r="AT110" s="207"/>
      <c r="AU110" s="195"/>
      <c r="AV110" s="195"/>
      <c r="AW110" s="207"/>
      <c r="AX110" s="221">
        <v>0</v>
      </c>
      <c r="AY110" s="184">
        <v>0</v>
      </c>
      <c r="AZ110" s="222">
        <v>0</v>
      </c>
      <c r="BA110" s="225"/>
      <c r="BB110" s="146" t="str">
        <f ca="1" t="shared" si="126"/>
        <v>1年10月</v>
      </c>
      <c r="BC110" s="146"/>
      <c r="BD110" s="224">
        <f t="shared" si="127"/>
        <v>0</v>
      </c>
      <c r="BE110" s="239">
        <f t="shared" si="128"/>
        <v>400000</v>
      </c>
      <c r="BF110" s="231">
        <f t="shared" si="105"/>
        <v>0</v>
      </c>
      <c r="BG110" s="231">
        <f t="shared" si="129"/>
        <v>0</v>
      </c>
      <c r="BH110" s="231">
        <f t="shared" si="107"/>
        <v>0</v>
      </c>
      <c r="BI110" s="241" t="str">
        <f t="shared" si="130"/>
        <v>IT HORY</v>
      </c>
      <c r="BJ110" s="231">
        <f t="shared" si="131"/>
        <v>0</v>
      </c>
      <c r="BK110" s="231">
        <f t="shared" si="132"/>
        <v>0</v>
      </c>
      <c r="BL110" s="231">
        <f t="shared" si="133"/>
        <v>0</v>
      </c>
      <c r="BM110" s="231">
        <f t="shared" si="134"/>
        <v>0</v>
      </c>
      <c r="BN110" s="231">
        <f t="shared" si="135"/>
        <v>0</v>
      </c>
      <c r="BO110" s="231">
        <f t="shared" si="136"/>
        <v>0</v>
      </c>
      <c r="BP110" s="231">
        <f t="shared" si="137"/>
        <v>0</v>
      </c>
      <c r="BQ110" s="231">
        <f t="shared" si="138"/>
        <v>0</v>
      </c>
      <c r="BR110" s="246">
        <f t="shared" si="139"/>
        <v>0</v>
      </c>
      <c r="BS110" s="247">
        <f t="shared" si="140"/>
        <v>0</v>
      </c>
      <c r="BT110" s="231">
        <f t="shared" si="141"/>
        <v>0</v>
      </c>
      <c r="BU110" s="231">
        <f t="shared" si="142"/>
        <v>0</v>
      </c>
      <c r="BV110" s="231">
        <f t="shared" si="143"/>
        <v>0</v>
      </c>
      <c r="BW110" s="231">
        <f t="shared" si="144"/>
        <v>0</v>
      </c>
      <c r="BX110" s="231">
        <f t="shared" si="145"/>
        <v>0</v>
      </c>
      <c r="BY110" s="231">
        <f t="shared" si="146"/>
        <v>0</v>
      </c>
      <c r="BZ110" s="231">
        <f t="shared" si="147"/>
        <v>0</v>
      </c>
    </row>
    <row r="111" s="145" customFormat="1" ht="39" customHeight="1" spans="1:78">
      <c r="A111" s="161">
        <v>13</v>
      </c>
      <c r="B111" s="94">
        <v>1708</v>
      </c>
      <c r="C111" s="94" t="s">
        <v>568</v>
      </c>
      <c r="D111" s="162" t="s">
        <v>569</v>
      </c>
      <c r="E111" s="163">
        <v>44586</v>
      </c>
      <c r="F111" s="164">
        <v>90940740</v>
      </c>
      <c r="G111" s="163">
        <v>37838</v>
      </c>
      <c r="H111" s="163" t="s">
        <v>332</v>
      </c>
      <c r="I111" s="183" t="s">
        <v>534</v>
      </c>
      <c r="J111" s="161">
        <v>0</v>
      </c>
      <c r="K111" s="161">
        <v>0</v>
      </c>
      <c r="L111" s="184">
        <v>200</v>
      </c>
      <c r="M111" s="185">
        <v>7.69230769230769</v>
      </c>
      <c r="N111" s="161">
        <v>0</v>
      </c>
      <c r="O111" s="161">
        <v>0</v>
      </c>
      <c r="P111" s="161">
        <v>0</v>
      </c>
      <c r="Q111" s="161">
        <v>0</v>
      </c>
      <c r="R111" s="195">
        <v>0</v>
      </c>
      <c r="S111" s="161">
        <v>0</v>
      </c>
      <c r="T111" s="185">
        <v>0</v>
      </c>
      <c r="U111" s="161">
        <v>0</v>
      </c>
      <c r="V111" s="161">
        <v>0</v>
      </c>
      <c r="W111" s="185">
        <v>0</v>
      </c>
      <c r="X111" s="161">
        <v>0</v>
      </c>
      <c r="Y111" s="185">
        <v>0</v>
      </c>
      <c r="Z111" s="161">
        <v>0</v>
      </c>
      <c r="AA111" s="161">
        <v>0</v>
      </c>
      <c r="AB111" s="195">
        <v>0</v>
      </c>
      <c r="AC111" s="161">
        <v>0</v>
      </c>
      <c r="AD111" s="195">
        <v>0</v>
      </c>
      <c r="AE111" s="161">
        <v>0</v>
      </c>
      <c r="AF111" s="195">
        <v>0</v>
      </c>
      <c r="AG111" s="161">
        <v>0</v>
      </c>
      <c r="AH111" s="185">
        <v>0</v>
      </c>
      <c r="AI111" s="185">
        <v>0</v>
      </c>
      <c r="AJ111" s="185">
        <v>0</v>
      </c>
      <c r="AK111" s="184">
        <v>0</v>
      </c>
      <c r="AL111" s="185">
        <v>0</v>
      </c>
      <c r="AM111" s="185">
        <v>0</v>
      </c>
      <c r="AN111" s="185">
        <v>0</v>
      </c>
      <c r="AO111" s="185">
        <v>0</v>
      </c>
      <c r="AP111" s="185">
        <v>0</v>
      </c>
      <c r="AQ111" s="185">
        <v>0</v>
      </c>
      <c r="AR111" s="207"/>
      <c r="AS111" s="209"/>
      <c r="AT111" s="207"/>
      <c r="AU111" s="195"/>
      <c r="AV111" s="195"/>
      <c r="AW111" s="207"/>
      <c r="AX111" s="221">
        <v>0</v>
      </c>
      <c r="AY111" s="184">
        <v>0</v>
      </c>
      <c r="AZ111" s="222">
        <v>0</v>
      </c>
      <c r="BA111" s="223"/>
      <c r="BB111" s="146" t="str">
        <f ca="1" t="shared" si="126"/>
        <v>1年10月</v>
      </c>
      <c r="BC111" s="146"/>
      <c r="BD111" s="224">
        <f t="shared" si="127"/>
        <v>0</v>
      </c>
      <c r="BE111" s="239">
        <f t="shared" si="128"/>
        <v>400000</v>
      </c>
      <c r="BF111" s="231">
        <f t="shared" si="105"/>
        <v>0</v>
      </c>
      <c r="BG111" s="231">
        <f t="shared" si="129"/>
        <v>0</v>
      </c>
      <c r="BH111" s="231">
        <f t="shared" si="107"/>
        <v>0</v>
      </c>
      <c r="BI111" s="241" t="str">
        <f t="shared" si="130"/>
        <v>KONG DAVUTH</v>
      </c>
      <c r="BJ111" s="231">
        <f t="shared" si="131"/>
        <v>0</v>
      </c>
      <c r="BK111" s="231">
        <f t="shared" si="132"/>
        <v>0</v>
      </c>
      <c r="BL111" s="231">
        <f t="shared" si="133"/>
        <v>0</v>
      </c>
      <c r="BM111" s="231">
        <f t="shared" si="134"/>
        <v>0</v>
      </c>
      <c r="BN111" s="231">
        <f t="shared" si="135"/>
        <v>0</v>
      </c>
      <c r="BO111" s="231">
        <f t="shared" si="136"/>
        <v>0</v>
      </c>
      <c r="BP111" s="231">
        <f t="shared" si="137"/>
        <v>0</v>
      </c>
      <c r="BQ111" s="231">
        <f t="shared" si="138"/>
        <v>0</v>
      </c>
      <c r="BR111" s="246">
        <f t="shared" si="139"/>
        <v>0</v>
      </c>
      <c r="BS111" s="247">
        <f t="shared" si="140"/>
        <v>0</v>
      </c>
      <c r="BT111" s="231">
        <f t="shared" si="141"/>
        <v>0</v>
      </c>
      <c r="BU111" s="231">
        <f t="shared" si="142"/>
        <v>0</v>
      </c>
      <c r="BV111" s="231">
        <f t="shared" si="143"/>
        <v>0</v>
      </c>
      <c r="BW111" s="231">
        <f t="shared" si="144"/>
        <v>0</v>
      </c>
      <c r="BX111" s="231">
        <f t="shared" si="145"/>
        <v>0</v>
      </c>
      <c r="BY111" s="231">
        <f t="shared" si="146"/>
        <v>0</v>
      </c>
      <c r="BZ111" s="231">
        <f t="shared" si="147"/>
        <v>0</v>
      </c>
    </row>
    <row r="112" s="145" customFormat="1" ht="39" customHeight="1" spans="1:78">
      <c r="A112" s="161">
        <v>14</v>
      </c>
      <c r="B112" s="94">
        <v>1707</v>
      </c>
      <c r="C112" s="94" t="s">
        <v>570</v>
      </c>
      <c r="D112" s="162" t="s">
        <v>571</v>
      </c>
      <c r="E112" s="163">
        <v>44586</v>
      </c>
      <c r="F112" s="164">
        <v>90946022</v>
      </c>
      <c r="G112" s="163">
        <v>37381</v>
      </c>
      <c r="H112" s="163" t="s">
        <v>332</v>
      </c>
      <c r="I112" s="183" t="s">
        <v>534</v>
      </c>
      <c r="J112" s="161">
        <v>0</v>
      </c>
      <c r="K112" s="161">
        <v>0</v>
      </c>
      <c r="L112" s="184">
        <v>200</v>
      </c>
      <c r="M112" s="185">
        <v>7.69230769230769</v>
      </c>
      <c r="N112" s="161">
        <v>0</v>
      </c>
      <c r="O112" s="161">
        <v>0</v>
      </c>
      <c r="P112" s="161">
        <v>0</v>
      </c>
      <c r="Q112" s="161">
        <v>0</v>
      </c>
      <c r="R112" s="195">
        <v>0</v>
      </c>
      <c r="S112" s="161">
        <v>0</v>
      </c>
      <c r="T112" s="185">
        <v>0</v>
      </c>
      <c r="U112" s="161">
        <v>0</v>
      </c>
      <c r="V112" s="161">
        <v>0</v>
      </c>
      <c r="W112" s="185">
        <v>0</v>
      </c>
      <c r="X112" s="161">
        <v>0</v>
      </c>
      <c r="Y112" s="185">
        <v>0</v>
      </c>
      <c r="Z112" s="161">
        <v>0</v>
      </c>
      <c r="AA112" s="161">
        <v>0</v>
      </c>
      <c r="AB112" s="195">
        <v>0</v>
      </c>
      <c r="AC112" s="161">
        <v>0</v>
      </c>
      <c r="AD112" s="195">
        <v>0</v>
      </c>
      <c r="AE112" s="161">
        <v>0</v>
      </c>
      <c r="AF112" s="195">
        <v>0</v>
      </c>
      <c r="AG112" s="161">
        <v>0</v>
      </c>
      <c r="AH112" s="185">
        <v>0</v>
      </c>
      <c r="AI112" s="185">
        <v>0</v>
      </c>
      <c r="AJ112" s="185">
        <v>0</v>
      </c>
      <c r="AK112" s="184">
        <v>0</v>
      </c>
      <c r="AL112" s="185">
        <v>0</v>
      </c>
      <c r="AM112" s="185">
        <v>0</v>
      </c>
      <c r="AN112" s="185">
        <v>0</v>
      </c>
      <c r="AO112" s="185">
        <v>0</v>
      </c>
      <c r="AP112" s="185">
        <v>0</v>
      </c>
      <c r="AQ112" s="185">
        <v>0</v>
      </c>
      <c r="AR112" s="207"/>
      <c r="AS112" s="209"/>
      <c r="AT112" s="207"/>
      <c r="AU112" s="195"/>
      <c r="AV112" s="195"/>
      <c r="AW112" s="207"/>
      <c r="AX112" s="221">
        <v>0</v>
      </c>
      <c r="AY112" s="184">
        <v>0</v>
      </c>
      <c r="AZ112" s="222">
        <v>0</v>
      </c>
      <c r="BA112" s="223"/>
      <c r="BB112" s="146" t="str">
        <f ca="1" t="shared" si="126"/>
        <v>1年10月</v>
      </c>
      <c r="BC112" s="146"/>
      <c r="BD112" s="224">
        <f t="shared" si="127"/>
        <v>0</v>
      </c>
      <c r="BE112" s="239">
        <f t="shared" si="128"/>
        <v>400000</v>
      </c>
      <c r="BF112" s="231">
        <f t="shared" si="105"/>
        <v>0</v>
      </c>
      <c r="BG112" s="231">
        <f t="shared" si="129"/>
        <v>0</v>
      </c>
      <c r="BH112" s="231">
        <f t="shared" si="107"/>
        <v>0</v>
      </c>
      <c r="BI112" s="241" t="str">
        <f t="shared" si="130"/>
        <v>CHHIEMPHALY KHAKNISRN</v>
      </c>
      <c r="BJ112" s="231">
        <f t="shared" si="131"/>
        <v>0</v>
      </c>
      <c r="BK112" s="231">
        <f t="shared" si="132"/>
        <v>0</v>
      </c>
      <c r="BL112" s="231">
        <f t="shared" si="133"/>
        <v>0</v>
      </c>
      <c r="BM112" s="231">
        <f t="shared" si="134"/>
        <v>0</v>
      </c>
      <c r="BN112" s="231">
        <f t="shared" si="135"/>
        <v>0</v>
      </c>
      <c r="BO112" s="231">
        <f t="shared" si="136"/>
        <v>0</v>
      </c>
      <c r="BP112" s="231">
        <f t="shared" si="137"/>
        <v>0</v>
      </c>
      <c r="BQ112" s="231">
        <f t="shared" si="138"/>
        <v>0</v>
      </c>
      <c r="BR112" s="246">
        <f t="shared" si="139"/>
        <v>0</v>
      </c>
      <c r="BS112" s="247">
        <f t="shared" si="140"/>
        <v>0</v>
      </c>
      <c r="BT112" s="231">
        <f t="shared" si="141"/>
        <v>0</v>
      </c>
      <c r="BU112" s="231">
        <f t="shared" si="142"/>
        <v>0</v>
      </c>
      <c r="BV112" s="231">
        <f t="shared" si="143"/>
        <v>0</v>
      </c>
      <c r="BW112" s="231">
        <f t="shared" si="144"/>
        <v>0</v>
      </c>
      <c r="BX112" s="231">
        <f t="shared" si="145"/>
        <v>0</v>
      </c>
      <c r="BY112" s="231">
        <f t="shared" si="146"/>
        <v>0</v>
      </c>
      <c r="BZ112" s="231">
        <f t="shared" si="147"/>
        <v>0</v>
      </c>
    </row>
    <row r="113" s="145" customFormat="1" ht="39" customHeight="1" spans="1:78">
      <c r="A113" s="161">
        <v>15</v>
      </c>
      <c r="B113" s="94">
        <v>2233</v>
      </c>
      <c r="C113" s="94" t="s">
        <v>572</v>
      </c>
      <c r="D113" s="162" t="s">
        <v>573</v>
      </c>
      <c r="E113" s="163">
        <v>44747</v>
      </c>
      <c r="F113" s="164" t="s">
        <v>574</v>
      </c>
      <c r="G113" s="163">
        <v>36581</v>
      </c>
      <c r="H113" s="163" t="s">
        <v>335</v>
      </c>
      <c r="I113" s="183" t="s">
        <v>534</v>
      </c>
      <c r="J113" s="161">
        <v>0</v>
      </c>
      <c r="K113" s="161">
        <v>0</v>
      </c>
      <c r="L113" s="184">
        <v>200</v>
      </c>
      <c r="M113" s="185">
        <v>7.69230769230769</v>
      </c>
      <c r="N113" s="161">
        <v>0</v>
      </c>
      <c r="O113" s="161">
        <v>0</v>
      </c>
      <c r="P113" s="161">
        <v>0</v>
      </c>
      <c r="Q113" s="161">
        <v>0</v>
      </c>
      <c r="R113" s="195">
        <v>0</v>
      </c>
      <c r="S113" s="161">
        <v>0</v>
      </c>
      <c r="T113" s="185">
        <v>0</v>
      </c>
      <c r="U113" s="161">
        <v>0</v>
      </c>
      <c r="V113" s="161">
        <v>0</v>
      </c>
      <c r="W113" s="185">
        <v>0</v>
      </c>
      <c r="X113" s="161">
        <v>0</v>
      </c>
      <c r="Y113" s="185">
        <v>0</v>
      </c>
      <c r="Z113" s="161">
        <v>0</v>
      </c>
      <c r="AA113" s="161">
        <v>0</v>
      </c>
      <c r="AB113" s="195">
        <v>0</v>
      </c>
      <c r="AC113" s="161">
        <v>0</v>
      </c>
      <c r="AD113" s="195">
        <v>0</v>
      </c>
      <c r="AE113" s="161">
        <v>0</v>
      </c>
      <c r="AF113" s="195">
        <v>0</v>
      </c>
      <c r="AG113" s="161">
        <v>0</v>
      </c>
      <c r="AH113" s="185">
        <v>0</v>
      </c>
      <c r="AI113" s="185">
        <v>0</v>
      </c>
      <c r="AJ113" s="185">
        <v>0</v>
      </c>
      <c r="AK113" s="184">
        <v>0</v>
      </c>
      <c r="AL113" s="185">
        <v>0</v>
      </c>
      <c r="AM113" s="185">
        <v>0</v>
      </c>
      <c r="AN113" s="185">
        <v>0</v>
      </c>
      <c r="AO113" s="185">
        <v>0</v>
      </c>
      <c r="AP113" s="185">
        <v>0</v>
      </c>
      <c r="AQ113" s="185">
        <v>0</v>
      </c>
      <c r="AR113" s="207"/>
      <c r="AS113" s="209"/>
      <c r="AT113" s="207"/>
      <c r="AU113" s="195"/>
      <c r="AV113" s="195"/>
      <c r="AW113" s="207"/>
      <c r="AX113" s="221">
        <v>0</v>
      </c>
      <c r="AY113" s="184">
        <v>0</v>
      </c>
      <c r="AZ113" s="222">
        <v>0</v>
      </c>
      <c r="BA113" s="223"/>
      <c r="BB113" s="146" t="str">
        <f ca="1" t="shared" si="126"/>
        <v>1年4月</v>
      </c>
      <c r="BC113" s="146"/>
      <c r="BD113" s="224">
        <f t="shared" si="127"/>
        <v>0</v>
      </c>
      <c r="BE113" s="239">
        <f t="shared" si="128"/>
        <v>400000</v>
      </c>
      <c r="BF113" s="231">
        <f t="shared" si="105"/>
        <v>0</v>
      </c>
      <c r="BG113" s="231">
        <f t="shared" si="129"/>
        <v>0</v>
      </c>
      <c r="BH113" s="231">
        <f t="shared" si="107"/>
        <v>0</v>
      </c>
      <c r="BI113" s="241" t="str">
        <f t="shared" si="130"/>
        <v>SAO CHANNY</v>
      </c>
      <c r="BJ113" s="231">
        <f t="shared" si="131"/>
        <v>0</v>
      </c>
      <c r="BK113" s="231">
        <f t="shared" si="132"/>
        <v>0</v>
      </c>
      <c r="BL113" s="231">
        <f t="shared" si="133"/>
        <v>0</v>
      </c>
      <c r="BM113" s="231">
        <f t="shared" si="134"/>
        <v>0</v>
      </c>
      <c r="BN113" s="231">
        <f t="shared" si="135"/>
        <v>0</v>
      </c>
      <c r="BO113" s="231">
        <f t="shared" si="136"/>
        <v>0</v>
      </c>
      <c r="BP113" s="231">
        <f t="shared" si="137"/>
        <v>0</v>
      </c>
      <c r="BQ113" s="231">
        <f t="shared" si="138"/>
        <v>0</v>
      </c>
      <c r="BR113" s="246">
        <f t="shared" si="139"/>
        <v>0</v>
      </c>
      <c r="BS113" s="247">
        <f t="shared" si="140"/>
        <v>0</v>
      </c>
      <c r="BT113" s="231">
        <f t="shared" si="141"/>
        <v>0</v>
      </c>
      <c r="BU113" s="231">
        <f t="shared" si="142"/>
        <v>0</v>
      </c>
      <c r="BV113" s="231">
        <f t="shared" si="143"/>
        <v>0</v>
      </c>
      <c r="BW113" s="231">
        <f t="shared" si="144"/>
        <v>0</v>
      </c>
      <c r="BX113" s="231">
        <f t="shared" si="145"/>
        <v>0</v>
      </c>
      <c r="BY113" s="231">
        <f t="shared" si="146"/>
        <v>0</v>
      </c>
      <c r="BZ113" s="231">
        <f t="shared" si="147"/>
        <v>0</v>
      </c>
    </row>
    <row r="114" s="145" customFormat="1" ht="39" customHeight="1" spans="1:78">
      <c r="A114" s="161">
        <v>16</v>
      </c>
      <c r="B114" s="94">
        <v>1407</v>
      </c>
      <c r="C114" s="94" t="s">
        <v>575</v>
      </c>
      <c r="D114" s="162" t="s">
        <v>576</v>
      </c>
      <c r="E114" s="163">
        <v>44532</v>
      </c>
      <c r="F114" s="164">
        <v>90722772</v>
      </c>
      <c r="G114" s="163">
        <v>34163</v>
      </c>
      <c r="H114" s="163" t="s">
        <v>335</v>
      </c>
      <c r="I114" s="183" t="s">
        <v>534</v>
      </c>
      <c r="J114" s="161">
        <v>0</v>
      </c>
      <c r="K114" s="161">
        <v>0</v>
      </c>
      <c r="L114" s="184">
        <v>200</v>
      </c>
      <c r="M114" s="185">
        <v>7.69230769230769</v>
      </c>
      <c r="N114" s="161">
        <v>0</v>
      </c>
      <c r="O114" s="161">
        <v>0</v>
      </c>
      <c r="P114" s="161">
        <v>0</v>
      </c>
      <c r="Q114" s="161">
        <v>0</v>
      </c>
      <c r="R114" s="195">
        <v>0</v>
      </c>
      <c r="S114" s="161">
        <v>0</v>
      </c>
      <c r="T114" s="185">
        <v>0</v>
      </c>
      <c r="U114" s="161">
        <v>0</v>
      </c>
      <c r="V114" s="161">
        <v>0</v>
      </c>
      <c r="W114" s="185">
        <v>0</v>
      </c>
      <c r="X114" s="161">
        <v>0</v>
      </c>
      <c r="Y114" s="185">
        <v>0</v>
      </c>
      <c r="Z114" s="161">
        <v>0</v>
      </c>
      <c r="AA114" s="161">
        <v>0</v>
      </c>
      <c r="AB114" s="195">
        <v>0</v>
      </c>
      <c r="AC114" s="161">
        <v>0</v>
      </c>
      <c r="AD114" s="195">
        <v>0</v>
      </c>
      <c r="AE114" s="161">
        <v>0</v>
      </c>
      <c r="AF114" s="195">
        <v>0</v>
      </c>
      <c r="AG114" s="161">
        <v>0</v>
      </c>
      <c r="AH114" s="185">
        <v>0</v>
      </c>
      <c r="AI114" s="185">
        <v>0</v>
      </c>
      <c r="AJ114" s="185">
        <v>0</v>
      </c>
      <c r="AK114" s="184">
        <v>0</v>
      </c>
      <c r="AL114" s="185">
        <v>0</v>
      </c>
      <c r="AM114" s="185">
        <v>0</v>
      </c>
      <c r="AN114" s="185">
        <v>0</v>
      </c>
      <c r="AO114" s="185">
        <v>0</v>
      </c>
      <c r="AP114" s="185">
        <v>0</v>
      </c>
      <c r="AQ114" s="185">
        <v>0</v>
      </c>
      <c r="AR114" s="207"/>
      <c r="AS114" s="209"/>
      <c r="AT114" s="207"/>
      <c r="AU114" s="195"/>
      <c r="AV114" s="195"/>
      <c r="AW114" s="207"/>
      <c r="AX114" s="221">
        <v>0</v>
      </c>
      <c r="AY114" s="184">
        <v>0</v>
      </c>
      <c r="AZ114" s="222">
        <v>0</v>
      </c>
      <c r="BA114" s="223"/>
      <c r="BB114" s="146" t="str">
        <f ca="1" t="shared" si="126"/>
        <v>1年11月</v>
      </c>
      <c r="BC114" s="146"/>
      <c r="BD114" s="224">
        <f t="shared" si="127"/>
        <v>0</v>
      </c>
      <c r="BE114" s="239">
        <f t="shared" si="128"/>
        <v>400000</v>
      </c>
      <c r="BF114" s="231">
        <f t="shared" si="105"/>
        <v>0</v>
      </c>
      <c r="BG114" s="231">
        <f t="shared" si="129"/>
        <v>0</v>
      </c>
      <c r="BH114" s="231">
        <f t="shared" si="107"/>
        <v>0</v>
      </c>
      <c r="BI114" s="241" t="str">
        <f t="shared" si="130"/>
        <v>SENG VANNA</v>
      </c>
      <c r="BJ114" s="231">
        <f t="shared" si="131"/>
        <v>0</v>
      </c>
      <c r="BK114" s="231">
        <f t="shared" si="132"/>
        <v>0</v>
      </c>
      <c r="BL114" s="231">
        <f t="shared" si="133"/>
        <v>0</v>
      </c>
      <c r="BM114" s="231">
        <f t="shared" si="134"/>
        <v>0</v>
      </c>
      <c r="BN114" s="231">
        <f t="shared" si="135"/>
        <v>0</v>
      </c>
      <c r="BO114" s="231">
        <f t="shared" si="136"/>
        <v>0</v>
      </c>
      <c r="BP114" s="231">
        <f t="shared" si="137"/>
        <v>0</v>
      </c>
      <c r="BQ114" s="231">
        <f t="shared" si="138"/>
        <v>0</v>
      </c>
      <c r="BR114" s="246">
        <f t="shared" si="139"/>
        <v>0</v>
      </c>
      <c r="BS114" s="247">
        <f t="shared" si="140"/>
        <v>0</v>
      </c>
      <c r="BT114" s="231">
        <f t="shared" si="141"/>
        <v>0</v>
      </c>
      <c r="BU114" s="231">
        <f t="shared" si="142"/>
        <v>0</v>
      </c>
      <c r="BV114" s="231">
        <f t="shared" si="143"/>
        <v>0</v>
      </c>
      <c r="BW114" s="231">
        <f t="shared" si="144"/>
        <v>0</v>
      </c>
      <c r="BX114" s="231">
        <f t="shared" si="145"/>
        <v>0</v>
      </c>
      <c r="BY114" s="231">
        <f t="shared" si="146"/>
        <v>0</v>
      </c>
      <c r="BZ114" s="231">
        <f t="shared" si="147"/>
        <v>0</v>
      </c>
    </row>
    <row r="115" s="145" customFormat="1" ht="39" customHeight="1" spans="1:78">
      <c r="A115" s="161">
        <v>17</v>
      </c>
      <c r="B115" s="94">
        <v>1909</v>
      </c>
      <c r="C115" s="94" t="s">
        <v>577</v>
      </c>
      <c r="D115" s="162" t="s">
        <v>578</v>
      </c>
      <c r="E115" s="163">
        <v>44624</v>
      </c>
      <c r="F115" s="164">
        <v>90590100</v>
      </c>
      <c r="G115" s="163">
        <v>29268</v>
      </c>
      <c r="H115" s="163" t="s">
        <v>335</v>
      </c>
      <c r="I115" s="183" t="s">
        <v>534</v>
      </c>
      <c r="J115" s="161">
        <v>0</v>
      </c>
      <c r="K115" s="161">
        <v>0</v>
      </c>
      <c r="L115" s="184">
        <v>200</v>
      </c>
      <c r="M115" s="185">
        <v>7.69230769230769</v>
      </c>
      <c r="N115" s="161">
        <v>0</v>
      </c>
      <c r="O115" s="161">
        <v>0</v>
      </c>
      <c r="P115" s="161">
        <v>0</v>
      </c>
      <c r="Q115" s="161">
        <v>0</v>
      </c>
      <c r="R115" s="195">
        <v>0</v>
      </c>
      <c r="S115" s="161">
        <v>0</v>
      </c>
      <c r="T115" s="185">
        <v>0</v>
      </c>
      <c r="U115" s="161">
        <v>0</v>
      </c>
      <c r="V115" s="161">
        <v>0</v>
      </c>
      <c r="W115" s="185">
        <v>0</v>
      </c>
      <c r="X115" s="161">
        <v>0</v>
      </c>
      <c r="Y115" s="185">
        <v>0</v>
      </c>
      <c r="Z115" s="161">
        <v>0</v>
      </c>
      <c r="AA115" s="161">
        <v>0</v>
      </c>
      <c r="AB115" s="195">
        <v>0</v>
      </c>
      <c r="AC115" s="161">
        <v>0</v>
      </c>
      <c r="AD115" s="195">
        <v>0</v>
      </c>
      <c r="AE115" s="161">
        <v>0</v>
      </c>
      <c r="AF115" s="195">
        <v>0</v>
      </c>
      <c r="AG115" s="161">
        <v>0</v>
      </c>
      <c r="AH115" s="185">
        <v>0</v>
      </c>
      <c r="AI115" s="185">
        <v>0</v>
      </c>
      <c r="AJ115" s="185">
        <v>0</v>
      </c>
      <c r="AK115" s="184">
        <v>0</v>
      </c>
      <c r="AL115" s="185">
        <v>0</v>
      </c>
      <c r="AM115" s="185">
        <v>0</v>
      </c>
      <c r="AN115" s="185">
        <v>0</v>
      </c>
      <c r="AO115" s="185">
        <v>0</v>
      </c>
      <c r="AP115" s="185">
        <v>0</v>
      </c>
      <c r="AQ115" s="185">
        <v>0</v>
      </c>
      <c r="AR115" s="207"/>
      <c r="AS115" s="209"/>
      <c r="AT115" s="207"/>
      <c r="AU115" s="195"/>
      <c r="AV115" s="195"/>
      <c r="AW115" s="207"/>
      <c r="AX115" s="221">
        <v>0</v>
      </c>
      <c r="AY115" s="184">
        <v>0</v>
      </c>
      <c r="AZ115" s="222">
        <v>0</v>
      </c>
      <c r="BA115" s="223"/>
      <c r="BB115" s="146" t="str">
        <f ca="1" t="shared" si="126"/>
        <v>1年8月</v>
      </c>
      <c r="BC115" s="146"/>
      <c r="BD115" s="224">
        <f t="shared" si="127"/>
        <v>0</v>
      </c>
      <c r="BE115" s="239">
        <f t="shared" si="128"/>
        <v>400000</v>
      </c>
      <c r="BF115" s="231">
        <f t="shared" si="105"/>
        <v>0</v>
      </c>
      <c r="BG115" s="231">
        <f t="shared" si="129"/>
        <v>0</v>
      </c>
      <c r="BH115" s="231">
        <f t="shared" si="107"/>
        <v>0</v>
      </c>
      <c r="BI115" s="241" t="str">
        <f t="shared" si="130"/>
        <v>UK SARET</v>
      </c>
      <c r="BJ115" s="231">
        <f t="shared" si="131"/>
        <v>0</v>
      </c>
      <c r="BK115" s="231">
        <f t="shared" si="132"/>
        <v>0</v>
      </c>
      <c r="BL115" s="231">
        <f t="shared" si="133"/>
        <v>0</v>
      </c>
      <c r="BM115" s="231">
        <f t="shared" si="134"/>
        <v>0</v>
      </c>
      <c r="BN115" s="231">
        <f t="shared" si="135"/>
        <v>0</v>
      </c>
      <c r="BO115" s="231">
        <f t="shared" si="136"/>
        <v>0</v>
      </c>
      <c r="BP115" s="231">
        <f t="shared" si="137"/>
        <v>0</v>
      </c>
      <c r="BQ115" s="231">
        <f t="shared" si="138"/>
        <v>0</v>
      </c>
      <c r="BR115" s="246">
        <f t="shared" si="139"/>
        <v>0</v>
      </c>
      <c r="BS115" s="247">
        <f t="shared" si="140"/>
        <v>0</v>
      </c>
      <c r="BT115" s="231">
        <f t="shared" si="141"/>
        <v>0</v>
      </c>
      <c r="BU115" s="231">
        <f t="shared" si="142"/>
        <v>0</v>
      </c>
      <c r="BV115" s="231">
        <f t="shared" si="143"/>
        <v>0</v>
      </c>
      <c r="BW115" s="231">
        <f t="shared" si="144"/>
        <v>0</v>
      </c>
      <c r="BX115" s="231">
        <f t="shared" si="145"/>
        <v>0</v>
      </c>
      <c r="BY115" s="231">
        <f t="shared" si="146"/>
        <v>0</v>
      </c>
      <c r="BZ115" s="231">
        <f t="shared" si="147"/>
        <v>0</v>
      </c>
    </row>
    <row r="116" s="145" customFormat="1" ht="39" customHeight="1" spans="1:78">
      <c r="A116" s="161">
        <v>18</v>
      </c>
      <c r="B116" s="94">
        <v>1828</v>
      </c>
      <c r="C116" s="94" t="s">
        <v>579</v>
      </c>
      <c r="D116" s="162" t="s">
        <v>580</v>
      </c>
      <c r="E116" s="163">
        <v>44604</v>
      </c>
      <c r="F116" s="164">
        <v>90944444</v>
      </c>
      <c r="G116" s="163">
        <v>37666</v>
      </c>
      <c r="H116" s="163" t="s">
        <v>335</v>
      </c>
      <c r="I116" s="183" t="s">
        <v>534</v>
      </c>
      <c r="J116" s="161">
        <v>0</v>
      </c>
      <c r="K116" s="161">
        <v>0</v>
      </c>
      <c r="L116" s="184">
        <v>200</v>
      </c>
      <c r="M116" s="185">
        <v>7.69230769230769</v>
      </c>
      <c r="N116" s="161">
        <v>0</v>
      </c>
      <c r="O116" s="161">
        <v>0</v>
      </c>
      <c r="P116" s="161">
        <v>0</v>
      </c>
      <c r="Q116" s="161">
        <v>0</v>
      </c>
      <c r="R116" s="195">
        <v>0</v>
      </c>
      <c r="S116" s="161">
        <v>0</v>
      </c>
      <c r="T116" s="185">
        <v>0</v>
      </c>
      <c r="U116" s="161">
        <v>0</v>
      </c>
      <c r="V116" s="161">
        <v>0</v>
      </c>
      <c r="W116" s="185">
        <v>0</v>
      </c>
      <c r="X116" s="161">
        <v>0</v>
      </c>
      <c r="Y116" s="185">
        <v>0</v>
      </c>
      <c r="Z116" s="161">
        <v>0</v>
      </c>
      <c r="AA116" s="161">
        <v>0</v>
      </c>
      <c r="AB116" s="195">
        <v>0</v>
      </c>
      <c r="AC116" s="161">
        <v>0</v>
      </c>
      <c r="AD116" s="195">
        <v>0</v>
      </c>
      <c r="AE116" s="161">
        <v>0</v>
      </c>
      <c r="AF116" s="195">
        <v>0</v>
      </c>
      <c r="AG116" s="161">
        <v>0</v>
      </c>
      <c r="AH116" s="185">
        <v>0</v>
      </c>
      <c r="AI116" s="185">
        <v>0</v>
      </c>
      <c r="AJ116" s="185">
        <v>0</v>
      </c>
      <c r="AK116" s="184">
        <v>0</v>
      </c>
      <c r="AL116" s="185">
        <v>0</v>
      </c>
      <c r="AM116" s="185">
        <v>0</v>
      </c>
      <c r="AN116" s="185">
        <v>0</v>
      </c>
      <c r="AO116" s="185">
        <v>0</v>
      </c>
      <c r="AP116" s="185">
        <v>0</v>
      </c>
      <c r="AQ116" s="185">
        <v>0</v>
      </c>
      <c r="AR116" s="207"/>
      <c r="AS116" s="209"/>
      <c r="AT116" s="207"/>
      <c r="AU116" s="195"/>
      <c r="AV116" s="195"/>
      <c r="AW116" s="207"/>
      <c r="AX116" s="221">
        <v>0</v>
      </c>
      <c r="AY116" s="184">
        <v>0</v>
      </c>
      <c r="AZ116" s="222">
        <v>0</v>
      </c>
      <c r="BA116" s="223"/>
      <c r="BB116" s="146" t="str">
        <f ca="1" t="shared" si="126"/>
        <v>1年9月</v>
      </c>
      <c r="BC116" s="146"/>
      <c r="BD116" s="224">
        <f t="shared" si="127"/>
        <v>0</v>
      </c>
      <c r="BE116" s="239">
        <f t="shared" si="128"/>
        <v>400000</v>
      </c>
      <c r="BF116" s="231">
        <f t="shared" si="105"/>
        <v>0</v>
      </c>
      <c r="BG116" s="231">
        <f t="shared" si="129"/>
        <v>0</v>
      </c>
      <c r="BH116" s="231">
        <f t="shared" si="107"/>
        <v>0</v>
      </c>
      <c r="BI116" s="241" t="str">
        <f t="shared" si="130"/>
        <v>CHUT SREYKONG</v>
      </c>
      <c r="BJ116" s="231">
        <f t="shared" si="131"/>
        <v>0</v>
      </c>
      <c r="BK116" s="231">
        <f t="shared" si="132"/>
        <v>0</v>
      </c>
      <c r="BL116" s="231">
        <f t="shared" si="133"/>
        <v>0</v>
      </c>
      <c r="BM116" s="231">
        <f t="shared" si="134"/>
        <v>0</v>
      </c>
      <c r="BN116" s="231">
        <f t="shared" si="135"/>
        <v>0</v>
      </c>
      <c r="BO116" s="231">
        <f t="shared" si="136"/>
        <v>0</v>
      </c>
      <c r="BP116" s="231">
        <f t="shared" si="137"/>
        <v>0</v>
      </c>
      <c r="BQ116" s="231">
        <f t="shared" si="138"/>
        <v>0</v>
      </c>
      <c r="BR116" s="246">
        <f t="shared" si="139"/>
        <v>0</v>
      </c>
      <c r="BS116" s="247">
        <f t="shared" si="140"/>
        <v>0</v>
      </c>
      <c r="BT116" s="231">
        <f t="shared" si="141"/>
        <v>0</v>
      </c>
      <c r="BU116" s="231">
        <f t="shared" si="142"/>
        <v>0</v>
      </c>
      <c r="BV116" s="231">
        <f t="shared" si="143"/>
        <v>0</v>
      </c>
      <c r="BW116" s="231">
        <f t="shared" si="144"/>
        <v>0</v>
      </c>
      <c r="BX116" s="231">
        <f t="shared" si="145"/>
        <v>0</v>
      </c>
      <c r="BY116" s="231">
        <f t="shared" si="146"/>
        <v>0</v>
      </c>
      <c r="BZ116" s="231">
        <f t="shared" si="147"/>
        <v>0</v>
      </c>
    </row>
    <row r="117" s="145" customFormat="1" ht="39" customHeight="1" spans="1:78">
      <c r="A117" s="161">
        <v>19</v>
      </c>
      <c r="B117" s="94">
        <v>1920</v>
      </c>
      <c r="C117" s="94" t="s">
        <v>581</v>
      </c>
      <c r="D117" s="162" t="s">
        <v>582</v>
      </c>
      <c r="E117" s="163">
        <v>44625</v>
      </c>
      <c r="F117" s="164">
        <v>90543269</v>
      </c>
      <c r="G117" s="163">
        <v>32379</v>
      </c>
      <c r="H117" s="163" t="s">
        <v>335</v>
      </c>
      <c r="I117" s="183" t="s">
        <v>534</v>
      </c>
      <c r="J117" s="161">
        <v>0</v>
      </c>
      <c r="K117" s="161">
        <v>0</v>
      </c>
      <c r="L117" s="184">
        <v>200</v>
      </c>
      <c r="M117" s="185">
        <v>7.69230769230769</v>
      </c>
      <c r="N117" s="161">
        <v>0</v>
      </c>
      <c r="O117" s="161">
        <v>0</v>
      </c>
      <c r="P117" s="161">
        <v>0</v>
      </c>
      <c r="Q117" s="161">
        <v>0</v>
      </c>
      <c r="R117" s="195">
        <v>0</v>
      </c>
      <c r="S117" s="161">
        <v>0</v>
      </c>
      <c r="T117" s="185">
        <v>0</v>
      </c>
      <c r="U117" s="161">
        <v>0</v>
      </c>
      <c r="V117" s="161">
        <v>0</v>
      </c>
      <c r="W117" s="185">
        <v>0</v>
      </c>
      <c r="X117" s="161">
        <v>0</v>
      </c>
      <c r="Y117" s="185">
        <v>0</v>
      </c>
      <c r="Z117" s="161">
        <v>0</v>
      </c>
      <c r="AA117" s="161">
        <v>0</v>
      </c>
      <c r="AB117" s="195">
        <v>0</v>
      </c>
      <c r="AC117" s="161">
        <v>0</v>
      </c>
      <c r="AD117" s="195">
        <v>0</v>
      </c>
      <c r="AE117" s="161">
        <v>0</v>
      </c>
      <c r="AF117" s="195">
        <v>0</v>
      </c>
      <c r="AG117" s="161">
        <v>0</v>
      </c>
      <c r="AH117" s="185">
        <v>0</v>
      </c>
      <c r="AI117" s="185">
        <v>0</v>
      </c>
      <c r="AJ117" s="185">
        <v>0</v>
      </c>
      <c r="AK117" s="184">
        <v>0</v>
      </c>
      <c r="AL117" s="185">
        <v>0</v>
      </c>
      <c r="AM117" s="185">
        <v>0</v>
      </c>
      <c r="AN117" s="185">
        <v>0</v>
      </c>
      <c r="AO117" s="185">
        <v>0</v>
      </c>
      <c r="AP117" s="185">
        <v>0</v>
      </c>
      <c r="AQ117" s="185">
        <v>0</v>
      </c>
      <c r="AR117" s="207"/>
      <c r="AS117" s="209"/>
      <c r="AT117" s="207"/>
      <c r="AU117" s="195"/>
      <c r="AV117" s="195"/>
      <c r="AW117" s="207"/>
      <c r="AX117" s="221">
        <v>0</v>
      </c>
      <c r="AY117" s="184">
        <v>0</v>
      </c>
      <c r="AZ117" s="222">
        <v>0</v>
      </c>
      <c r="BA117" s="223"/>
      <c r="BB117" s="146" t="str">
        <f ca="1" t="shared" si="126"/>
        <v>1年8月</v>
      </c>
      <c r="BC117" s="146"/>
      <c r="BD117" s="224">
        <f t="shared" si="127"/>
        <v>0</v>
      </c>
      <c r="BE117" s="239">
        <f t="shared" si="128"/>
        <v>400000</v>
      </c>
      <c r="BF117" s="231">
        <f t="shared" si="105"/>
        <v>0</v>
      </c>
      <c r="BG117" s="231">
        <f t="shared" si="129"/>
        <v>0</v>
      </c>
      <c r="BH117" s="231">
        <f t="shared" si="107"/>
        <v>0</v>
      </c>
      <c r="BI117" s="241" t="str">
        <f t="shared" si="130"/>
        <v>SOK RATHA</v>
      </c>
      <c r="BJ117" s="231">
        <f t="shared" si="131"/>
        <v>0</v>
      </c>
      <c r="BK117" s="231">
        <f t="shared" si="132"/>
        <v>0</v>
      </c>
      <c r="BL117" s="231">
        <f t="shared" si="133"/>
        <v>0</v>
      </c>
      <c r="BM117" s="231">
        <f t="shared" si="134"/>
        <v>0</v>
      </c>
      <c r="BN117" s="231">
        <f t="shared" si="135"/>
        <v>0</v>
      </c>
      <c r="BO117" s="231">
        <f t="shared" si="136"/>
        <v>0</v>
      </c>
      <c r="BP117" s="231">
        <f t="shared" si="137"/>
        <v>0</v>
      </c>
      <c r="BQ117" s="231">
        <f t="shared" si="138"/>
        <v>0</v>
      </c>
      <c r="BR117" s="246">
        <f t="shared" si="139"/>
        <v>0</v>
      </c>
      <c r="BS117" s="247">
        <f t="shared" si="140"/>
        <v>0</v>
      </c>
      <c r="BT117" s="231">
        <f t="shared" si="141"/>
        <v>0</v>
      </c>
      <c r="BU117" s="231">
        <f t="shared" si="142"/>
        <v>0</v>
      </c>
      <c r="BV117" s="231">
        <f t="shared" si="143"/>
        <v>0</v>
      </c>
      <c r="BW117" s="231">
        <f t="shared" si="144"/>
        <v>0</v>
      </c>
      <c r="BX117" s="231">
        <f t="shared" si="145"/>
        <v>0</v>
      </c>
      <c r="BY117" s="231">
        <f t="shared" si="146"/>
        <v>0</v>
      </c>
      <c r="BZ117" s="231">
        <f t="shared" si="147"/>
        <v>0</v>
      </c>
    </row>
    <row r="118" s="145" customFormat="1" ht="39" customHeight="1" spans="1:78">
      <c r="A118" s="161">
        <v>20</v>
      </c>
      <c r="B118" s="94">
        <v>2131</v>
      </c>
      <c r="C118" s="94" t="s">
        <v>583</v>
      </c>
      <c r="D118" s="162" t="s">
        <v>584</v>
      </c>
      <c r="E118" s="163">
        <v>44714</v>
      </c>
      <c r="F118" s="164" t="s">
        <v>585</v>
      </c>
      <c r="G118" s="163">
        <v>37518</v>
      </c>
      <c r="H118" s="163" t="s">
        <v>332</v>
      </c>
      <c r="I118" s="183" t="s">
        <v>534</v>
      </c>
      <c r="J118" s="161">
        <v>0</v>
      </c>
      <c r="K118" s="161">
        <v>0</v>
      </c>
      <c r="L118" s="184">
        <v>200</v>
      </c>
      <c r="M118" s="185">
        <v>7.69230769230769</v>
      </c>
      <c r="N118" s="161">
        <v>0</v>
      </c>
      <c r="O118" s="161">
        <v>0</v>
      </c>
      <c r="P118" s="161">
        <v>0</v>
      </c>
      <c r="Q118" s="161">
        <v>0</v>
      </c>
      <c r="R118" s="195">
        <v>0</v>
      </c>
      <c r="S118" s="161">
        <v>0</v>
      </c>
      <c r="T118" s="185">
        <v>0</v>
      </c>
      <c r="U118" s="161">
        <v>0</v>
      </c>
      <c r="V118" s="161">
        <v>0</v>
      </c>
      <c r="W118" s="185">
        <v>0</v>
      </c>
      <c r="X118" s="161">
        <v>0</v>
      </c>
      <c r="Y118" s="185">
        <v>0</v>
      </c>
      <c r="Z118" s="161">
        <v>0</v>
      </c>
      <c r="AA118" s="161">
        <v>0</v>
      </c>
      <c r="AB118" s="195">
        <v>0</v>
      </c>
      <c r="AC118" s="161">
        <v>0</v>
      </c>
      <c r="AD118" s="195">
        <v>0</v>
      </c>
      <c r="AE118" s="161">
        <v>0</v>
      </c>
      <c r="AF118" s="195">
        <v>0</v>
      </c>
      <c r="AG118" s="161">
        <v>0</v>
      </c>
      <c r="AH118" s="185">
        <v>0</v>
      </c>
      <c r="AI118" s="185">
        <v>0</v>
      </c>
      <c r="AJ118" s="185">
        <v>0</v>
      </c>
      <c r="AK118" s="184">
        <v>0</v>
      </c>
      <c r="AL118" s="185">
        <v>0</v>
      </c>
      <c r="AM118" s="185">
        <v>0</v>
      </c>
      <c r="AN118" s="185">
        <v>0</v>
      </c>
      <c r="AO118" s="185">
        <v>0</v>
      </c>
      <c r="AP118" s="185">
        <v>0</v>
      </c>
      <c r="AQ118" s="185">
        <v>0</v>
      </c>
      <c r="AR118" s="207"/>
      <c r="AS118" s="209"/>
      <c r="AT118" s="207"/>
      <c r="AU118" s="195"/>
      <c r="AV118" s="195"/>
      <c r="AW118" s="207"/>
      <c r="AX118" s="221">
        <v>0</v>
      </c>
      <c r="AY118" s="184">
        <v>0</v>
      </c>
      <c r="AZ118" s="222">
        <v>0</v>
      </c>
      <c r="BA118" s="223"/>
      <c r="BB118" s="146" t="str">
        <f ca="1" t="shared" si="126"/>
        <v>1年5月</v>
      </c>
      <c r="BC118" s="146"/>
      <c r="BD118" s="224">
        <f t="shared" si="127"/>
        <v>0</v>
      </c>
      <c r="BE118" s="239">
        <f t="shared" si="128"/>
        <v>400000</v>
      </c>
      <c r="BF118" s="231">
        <f t="shared" si="105"/>
        <v>0</v>
      </c>
      <c r="BG118" s="231">
        <f t="shared" si="129"/>
        <v>0</v>
      </c>
      <c r="BH118" s="231">
        <f t="shared" si="107"/>
        <v>0</v>
      </c>
      <c r="BI118" s="241" t="str">
        <f t="shared" si="130"/>
        <v>YON HAY</v>
      </c>
      <c r="BJ118" s="231">
        <f t="shared" si="131"/>
        <v>0</v>
      </c>
      <c r="BK118" s="231">
        <f t="shared" si="132"/>
        <v>0</v>
      </c>
      <c r="BL118" s="231">
        <f t="shared" si="133"/>
        <v>0</v>
      </c>
      <c r="BM118" s="231">
        <f t="shared" si="134"/>
        <v>0</v>
      </c>
      <c r="BN118" s="231">
        <f t="shared" si="135"/>
        <v>0</v>
      </c>
      <c r="BO118" s="231">
        <f t="shared" si="136"/>
        <v>0</v>
      </c>
      <c r="BP118" s="231">
        <f t="shared" si="137"/>
        <v>0</v>
      </c>
      <c r="BQ118" s="231">
        <f t="shared" si="138"/>
        <v>0</v>
      </c>
      <c r="BR118" s="246">
        <f t="shared" si="139"/>
        <v>0</v>
      </c>
      <c r="BS118" s="247">
        <f t="shared" si="140"/>
        <v>0</v>
      </c>
      <c r="BT118" s="231">
        <f t="shared" si="141"/>
        <v>0</v>
      </c>
      <c r="BU118" s="231">
        <f t="shared" si="142"/>
        <v>0</v>
      </c>
      <c r="BV118" s="231">
        <f t="shared" si="143"/>
        <v>0</v>
      </c>
      <c r="BW118" s="231">
        <f t="shared" si="144"/>
        <v>0</v>
      </c>
      <c r="BX118" s="231">
        <f t="shared" si="145"/>
        <v>0</v>
      </c>
      <c r="BY118" s="231">
        <f t="shared" si="146"/>
        <v>0</v>
      </c>
      <c r="BZ118" s="231">
        <f t="shared" si="147"/>
        <v>0</v>
      </c>
    </row>
    <row r="119" s="145" customFormat="1" ht="39" customHeight="1" spans="1:78">
      <c r="A119" s="161">
        <v>21</v>
      </c>
      <c r="B119" s="94">
        <v>1917</v>
      </c>
      <c r="C119" s="94" t="s">
        <v>586</v>
      </c>
      <c r="D119" s="162" t="s">
        <v>587</v>
      </c>
      <c r="E119" s="163">
        <v>44624</v>
      </c>
      <c r="F119" s="164">
        <v>90540437</v>
      </c>
      <c r="G119" s="163">
        <v>34191</v>
      </c>
      <c r="H119" s="163" t="s">
        <v>332</v>
      </c>
      <c r="I119" s="183" t="s">
        <v>534</v>
      </c>
      <c r="J119" s="161">
        <v>0</v>
      </c>
      <c r="K119" s="161">
        <v>0</v>
      </c>
      <c r="L119" s="184">
        <v>200</v>
      </c>
      <c r="M119" s="185">
        <v>7.69230769230769</v>
      </c>
      <c r="N119" s="161">
        <v>0</v>
      </c>
      <c r="O119" s="161">
        <v>0</v>
      </c>
      <c r="P119" s="161">
        <v>0</v>
      </c>
      <c r="Q119" s="161">
        <v>0</v>
      </c>
      <c r="R119" s="195">
        <v>0</v>
      </c>
      <c r="S119" s="161">
        <v>0</v>
      </c>
      <c r="T119" s="185">
        <v>0</v>
      </c>
      <c r="U119" s="161">
        <v>0</v>
      </c>
      <c r="V119" s="161">
        <v>0</v>
      </c>
      <c r="W119" s="185">
        <v>0</v>
      </c>
      <c r="X119" s="161">
        <v>0</v>
      </c>
      <c r="Y119" s="185">
        <v>0</v>
      </c>
      <c r="Z119" s="161">
        <v>0</v>
      </c>
      <c r="AA119" s="161">
        <v>0</v>
      </c>
      <c r="AB119" s="195">
        <v>0</v>
      </c>
      <c r="AC119" s="161">
        <v>0</v>
      </c>
      <c r="AD119" s="195">
        <v>0</v>
      </c>
      <c r="AE119" s="161">
        <v>0</v>
      </c>
      <c r="AF119" s="195">
        <v>0</v>
      </c>
      <c r="AG119" s="161">
        <v>0</v>
      </c>
      <c r="AH119" s="185">
        <v>0</v>
      </c>
      <c r="AI119" s="185">
        <v>0</v>
      </c>
      <c r="AJ119" s="185">
        <v>0</v>
      </c>
      <c r="AK119" s="184">
        <v>0</v>
      </c>
      <c r="AL119" s="185">
        <v>0</v>
      </c>
      <c r="AM119" s="185">
        <v>0</v>
      </c>
      <c r="AN119" s="185">
        <v>0</v>
      </c>
      <c r="AO119" s="185">
        <v>0</v>
      </c>
      <c r="AP119" s="185">
        <v>0</v>
      </c>
      <c r="AQ119" s="185">
        <v>0</v>
      </c>
      <c r="AR119" s="207"/>
      <c r="AS119" s="209"/>
      <c r="AT119" s="207"/>
      <c r="AU119" s="195"/>
      <c r="AV119" s="195"/>
      <c r="AW119" s="207"/>
      <c r="AX119" s="221">
        <v>0</v>
      </c>
      <c r="AY119" s="184">
        <v>0</v>
      </c>
      <c r="AZ119" s="222">
        <v>0</v>
      </c>
      <c r="BA119" s="223"/>
      <c r="BB119" s="146" t="str">
        <f ca="1" t="shared" si="126"/>
        <v>1年8月</v>
      </c>
      <c r="BC119" s="146"/>
      <c r="BD119" s="224">
        <f t="shared" si="127"/>
        <v>0</v>
      </c>
      <c r="BE119" s="239">
        <f t="shared" si="128"/>
        <v>400000</v>
      </c>
      <c r="BF119" s="231">
        <f t="shared" si="105"/>
        <v>0</v>
      </c>
      <c r="BG119" s="231">
        <f t="shared" si="129"/>
        <v>0</v>
      </c>
      <c r="BH119" s="231">
        <f t="shared" si="107"/>
        <v>0</v>
      </c>
      <c r="BI119" s="241" t="str">
        <f t="shared" si="130"/>
        <v> MAN RAMBO</v>
      </c>
      <c r="BJ119" s="231">
        <f t="shared" si="131"/>
        <v>0</v>
      </c>
      <c r="BK119" s="231">
        <f t="shared" si="132"/>
        <v>0</v>
      </c>
      <c r="BL119" s="231">
        <f t="shared" si="133"/>
        <v>0</v>
      </c>
      <c r="BM119" s="231">
        <f t="shared" si="134"/>
        <v>0</v>
      </c>
      <c r="BN119" s="231">
        <f t="shared" si="135"/>
        <v>0</v>
      </c>
      <c r="BO119" s="231">
        <f t="shared" si="136"/>
        <v>0</v>
      </c>
      <c r="BP119" s="231">
        <f t="shared" si="137"/>
        <v>0</v>
      </c>
      <c r="BQ119" s="231">
        <f t="shared" si="138"/>
        <v>0</v>
      </c>
      <c r="BR119" s="246">
        <f t="shared" si="139"/>
        <v>0</v>
      </c>
      <c r="BS119" s="247">
        <f t="shared" si="140"/>
        <v>0</v>
      </c>
      <c r="BT119" s="231">
        <f t="shared" si="141"/>
        <v>0</v>
      </c>
      <c r="BU119" s="231">
        <f t="shared" si="142"/>
        <v>0</v>
      </c>
      <c r="BV119" s="231">
        <f t="shared" si="143"/>
        <v>0</v>
      </c>
      <c r="BW119" s="231">
        <f t="shared" si="144"/>
        <v>0</v>
      </c>
      <c r="BX119" s="231">
        <f t="shared" si="145"/>
        <v>0</v>
      </c>
      <c r="BY119" s="231">
        <f t="shared" si="146"/>
        <v>0</v>
      </c>
      <c r="BZ119" s="231">
        <f t="shared" si="147"/>
        <v>0</v>
      </c>
    </row>
    <row r="120" s="145" customFormat="1" ht="39" customHeight="1" spans="1:78">
      <c r="A120" s="161">
        <v>22</v>
      </c>
      <c r="B120" s="94">
        <v>1769</v>
      </c>
      <c r="C120" s="94" t="s">
        <v>588</v>
      </c>
      <c r="D120" s="162" t="s">
        <v>589</v>
      </c>
      <c r="E120" s="163">
        <v>44594</v>
      </c>
      <c r="F120" s="164">
        <v>90865341</v>
      </c>
      <c r="G120" s="163">
        <v>37182</v>
      </c>
      <c r="H120" s="163" t="s">
        <v>335</v>
      </c>
      <c r="I120" s="183" t="s">
        <v>534</v>
      </c>
      <c r="J120" s="161">
        <v>0</v>
      </c>
      <c r="K120" s="161">
        <v>0</v>
      </c>
      <c r="L120" s="184">
        <v>200</v>
      </c>
      <c r="M120" s="185">
        <v>7.69230769230769</v>
      </c>
      <c r="N120" s="161">
        <v>0</v>
      </c>
      <c r="O120" s="161">
        <v>0</v>
      </c>
      <c r="P120" s="161">
        <v>0</v>
      </c>
      <c r="Q120" s="161">
        <v>0</v>
      </c>
      <c r="R120" s="195">
        <v>0</v>
      </c>
      <c r="S120" s="161">
        <v>0</v>
      </c>
      <c r="T120" s="185">
        <v>0</v>
      </c>
      <c r="U120" s="161">
        <v>0</v>
      </c>
      <c r="V120" s="161">
        <v>0</v>
      </c>
      <c r="W120" s="185">
        <v>0</v>
      </c>
      <c r="X120" s="161">
        <v>0</v>
      </c>
      <c r="Y120" s="185">
        <v>0</v>
      </c>
      <c r="Z120" s="161">
        <v>0</v>
      </c>
      <c r="AA120" s="161">
        <v>0</v>
      </c>
      <c r="AB120" s="195">
        <v>0</v>
      </c>
      <c r="AC120" s="161">
        <v>0</v>
      </c>
      <c r="AD120" s="195">
        <v>0</v>
      </c>
      <c r="AE120" s="161">
        <v>0</v>
      </c>
      <c r="AF120" s="195">
        <v>0</v>
      </c>
      <c r="AG120" s="161">
        <v>0</v>
      </c>
      <c r="AH120" s="185">
        <v>0</v>
      </c>
      <c r="AI120" s="185">
        <v>0</v>
      </c>
      <c r="AJ120" s="185">
        <v>0</v>
      </c>
      <c r="AK120" s="184">
        <v>0</v>
      </c>
      <c r="AL120" s="185">
        <v>0</v>
      </c>
      <c r="AM120" s="185">
        <v>0</v>
      </c>
      <c r="AN120" s="185">
        <v>0</v>
      </c>
      <c r="AO120" s="185">
        <v>0</v>
      </c>
      <c r="AP120" s="185">
        <v>0</v>
      </c>
      <c r="AQ120" s="185">
        <v>0</v>
      </c>
      <c r="AR120" s="207"/>
      <c r="AS120" s="209"/>
      <c r="AT120" s="207"/>
      <c r="AU120" s="195"/>
      <c r="AV120" s="195"/>
      <c r="AW120" s="207"/>
      <c r="AX120" s="221">
        <v>0</v>
      </c>
      <c r="AY120" s="184">
        <v>0</v>
      </c>
      <c r="AZ120" s="222">
        <v>0</v>
      </c>
      <c r="BA120" s="223"/>
      <c r="BB120" s="146" t="str">
        <f ca="1" t="shared" si="126"/>
        <v>1年9月</v>
      </c>
      <c r="BC120" s="146"/>
      <c r="BD120" s="224">
        <f t="shared" si="127"/>
        <v>0</v>
      </c>
      <c r="BE120" s="239">
        <f t="shared" si="128"/>
        <v>400000</v>
      </c>
      <c r="BF120" s="231">
        <f t="shared" si="105"/>
        <v>0</v>
      </c>
      <c r="BG120" s="231">
        <f t="shared" si="129"/>
        <v>0</v>
      </c>
      <c r="BH120" s="231">
        <f t="shared" si="107"/>
        <v>0</v>
      </c>
      <c r="BI120" s="241" t="str">
        <f t="shared" si="130"/>
        <v>YOEM BOREY</v>
      </c>
      <c r="BJ120" s="231">
        <f t="shared" si="131"/>
        <v>0</v>
      </c>
      <c r="BK120" s="231">
        <f t="shared" si="132"/>
        <v>0</v>
      </c>
      <c r="BL120" s="231">
        <f t="shared" si="133"/>
        <v>0</v>
      </c>
      <c r="BM120" s="231">
        <f t="shared" si="134"/>
        <v>0</v>
      </c>
      <c r="BN120" s="231">
        <f t="shared" si="135"/>
        <v>0</v>
      </c>
      <c r="BO120" s="231">
        <f t="shared" si="136"/>
        <v>0</v>
      </c>
      <c r="BP120" s="231">
        <f t="shared" si="137"/>
        <v>0</v>
      </c>
      <c r="BQ120" s="231">
        <f t="shared" si="138"/>
        <v>0</v>
      </c>
      <c r="BR120" s="246">
        <f t="shared" si="139"/>
        <v>0</v>
      </c>
      <c r="BS120" s="247">
        <f t="shared" si="140"/>
        <v>0</v>
      </c>
      <c r="BT120" s="231">
        <f t="shared" si="141"/>
        <v>0</v>
      </c>
      <c r="BU120" s="231">
        <f t="shared" si="142"/>
        <v>0</v>
      </c>
      <c r="BV120" s="231">
        <f t="shared" si="143"/>
        <v>0</v>
      </c>
      <c r="BW120" s="231">
        <f t="shared" si="144"/>
        <v>0</v>
      </c>
      <c r="BX120" s="231">
        <f t="shared" si="145"/>
        <v>0</v>
      </c>
      <c r="BY120" s="231">
        <f t="shared" si="146"/>
        <v>0</v>
      </c>
      <c r="BZ120" s="231">
        <f t="shared" si="147"/>
        <v>0</v>
      </c>
    </row>
    <row r="121" s="145" customFormat="1" ht="39" customHeight="1" spans="1:78">
      <c r="A121" s="161">
        <v>23</v>
      </c>
      <c r="B121" s="94">
        <v>2085</v>
      </c>
      <c r="C121" s="94" t="s">
        <v>590</v>
      </c>
      <c r="D121" s="162" t="s">
        <v>591</v>
      </c>
      <c r="E121" s="163">
        <v>44693</v>
      </c>
      <c r="F121" s="164" t="s">
        <v>592</v>
      </c>
      <c r="G121" s="163">
        <v>30566</v>
      </c>
      <c r="H121" s="163" t="s">
        <v>335</v>
      </c>
      <c r="I121" s="183" t="s">
        <v>534</v>
      </c>
      <c r="J121" s="161">
        <v>0</v>
      </c>
      <c r="K121" s="161">
        <v>0</v>
      </c>
      <c r="L121" s="184">
        <v>200</v>
      </c>
      <c r="M121" s="185">
        <v>7.69230769230769</v>
      </c>
      <c r="N121" s="161">
        <v>0</v>
      </c>
      <c r="O121" s="161">
        <v>0</v>
      </c>
      <c r="P121" s="161">
        <v>0</v>
      </c>
      <c r="Q121" s="161">
        <v>0</v>
      </c>
      <c r="R121" s="195">
        <v>0</v>
      </c>
      <c r="S121" s="161">
        <v>0</v>
      </c>
      <c r="T121" s="185">
        <v>0</v>
      </c>
      <c r="U121" s="161">
        <v>0</v>
      </c>
      <c r="V121" s="161">
        <v>0</v>
      </c>
      <c r="W121" s="185">
        <v>0</v>
      </c>
      <c r="X121" s="161">
        <v>0</v>
      </c>
      <c r="Y121" s="185">
        <v>0</v>
      </c>
      <c r="Z121" s="161">
        <v>0</v>
      </c>
      <c r="AA121" s="161">
        <v>0</v>
      </c>
      <c r="AB121" s="195">
        <v>0</v>
      </c>
      <c r="AC121" s="161">
        <v>0</v>
      </c>
      <c r="AD121" s="195">
        <v>0</v>
      </c>
      <c r="AE121" s="161">
        <v>0</v>
      </c>
      <c r="AF121" s="195">
        <v>0</v>
      </c>
      <c r="AG121" s="161">
        <v>0</v>
      </c>
      <c r="AH121" s="185">
        <v>0</v>
      </c>
      <c r="AI121" s="185">
        <v>0</v>
      </c>
      <c r="AJ121" s="185">
        <v>0</v>
      </c>
      <c r="AK121" s="184">
        <v>0</v>
      </c>
      <c r="AL121" s="185">
        <v>0</v>
      </c>
      <c r="AM121" s="185">
        <v>0</v>
      </c>
      <c r="AN121" s="185">
        <v>0</v>
      </c>
      <c r="AO121" s="185">
        <v>0</v>
      </c>
      <c r="AP121" s="185">
        <v>0</v>
      </c>
      <c r="AQ121" s="185">
        <v>0</v>
      </c>
      <c r="AR121" s="207"/>
      <c r="AS121" s="209"/>
      <c r="AT121" s="207"/>
      <c r="AU121" s="195"/>
      <c r="AV121" s="195"/>
      <c r="AW121" s="207"/>
      <c r="AX121" s="221">
        <v>0</v>
      </c>
      <c r="AY121" s="184">
        <v>0</v>
      </c>
      <c r="AZ121" s="222">
        <v>0</v>
      </c>
      <c r="BA121" s="223"/>
      <c r="BB121" s="146" t="str">
        <f ca="1" t="shared" si="126"/>
        <v>1年6月</v>
      </c>
      <c r="BC121" s="146"/>
      <c r="BD121" s="224">
        <f t="shared" si="127"/>
        <v>0</v>
      </c>
      <c r="BE121" s="239">
        <f t="shared" si="128"/>
        <v>400000</v>
      </c>
      <c r="BF121" s="231">
        <f t="shared" si="105"/>
        <v>0</v>
      </c>
      <c r="BG121" s="231">
        <f t="shared" si="129"/>
        <v>0</v>
      </c>
      <c r="BH121" s="231">
        <f t="shared" si="107"/>
        <v>0</v>
      </c>
      <c r="BI121" s="241" t="str">
        <f t="shared" si="130"/>
        <v>LAY VILA</v>
      </c>
      <c r="BJ121" s="231">
        <f t="shared" si="131"/>
        <v>0</v>
      </c>
      <c r="BK121" s="231">
        <f t="shared" si="132"/>
        <v>0</v>
      </c>
      <c r="BL121" s="231">
        <f t="shared" si="133"/>
        <v>0</v>
      </c>
      <c r="BM121" s="231">
        <f t="shared" si="134"/>
        <v>0</v>
      </c>
      <c r="BN121" s="231">
        <f t="shared" si="135"/>
        <v>0</v>
      </c>
      <c r="BO121" s="231">
        <f t="shared" si="136"/>
        <v>0</v>
      </c>
      <c r="BP121" s="231">
        <f t="shared" si="137"/>
        <v>0</v>
      </c>
      <c r="BQ121" s="231">
        <f t="shared" si="138"/>
        <v>0</v>
      </c>
      <c r="BR121" s="246">
        <f t="shared" si="139"/>
        <v>0</v>
      </c>
      <c r="BS121" s="247">
        <f t="shared" si="140"/>
        <v>0</v>
      </c>
      <c r="BT121" s="231">
        <f t="shared" si="141"/>
        <v>0</v>
      </c>
      <c r="BU121" s="231">
        <f t="shared" si="142"/>
        <v>0</v>
      </c>
      <c r="BV121" s="231">
        <f t="shared" si="143"/>
        <v>0</v>
      </c>
      <c r="BW121" s="231">
        <f t="shared" si="144"/>
        <v>0</v>
      </c>
      <c r="BX121" s="231">
        <f t="shared" si="145"/>
        <v>0</v>
      </c>
      <c r="BY121" s="231">
        <f t="shared" si="146"/>
        <v>0</v>
      </c>
      <c r="BZ121" s="231">
        <f t="shared" si="147"/>
        <v>0</v>
      </c>
    </row>
    <row r="122" s="141" customFormat="1" ht="39" customHeight="1" spans="1:78">
      <c r="A122" s="161">
        <v>24</v>
      </c>
      <c r="B122" s="94">
        <v>2174</v>
      </c>
      <c r="C122" s="94" t="s">
        <v>593</v>
      </c>
      <c r="D122" s="162" t="s">
        <v>594</v>
      </c>
      <c r="E122" s="163">
        <v>44733</v>
      </c>
      <c r="F122" s="164" t="s">
        <v>595</v>
      </c>
      <c r="G122" s="163">
        <v>37773</v>
      </c>
      <c r="H122" s="163" t="s">
        <v>332</v>
      </c>
      <c r="I122" s="183" t="s">
        <v>534</v>
      </c>
      <c r="J122" s="161">
        <v>0</v>
      </c>
      <c r="K122" s="161">
        <v>0</v>
      </c>
      <c r="L122" s="184">
        <v>200</v>
      </c>
      <c r="M122" s="185">
        <v>7.69230769230769</v>
      </c>
      <c r="N122" s="161">
        <v>0</v>
      </c>
      <c r="O122" s="161">
        <v>0</v>
      </c>
      <c r="P122" s="161">
        <v>0</v>
      </c>
      <c r="Q122" s="161">
        <v>0</v>
      </c>
      <c r="R122" s="195">
        <v>0</v>
      </c>
      <c r="S122" s="161">
        <v>0</v>
      </c>
      <c r="T122" s="185">
        <v>0</v>
      </c>
      <c r="U122" s="161">
        <v>0</v>
      </c>
      <c r="V122" s="161">
        <v>0</v>
      </c>
      <c r="W122" s="185">
        <v>0</v>
      </c>
      <c r="X122" s="161">
        <v>0</v>
      </c>
      <c r="Y122" s="185">
        <v>0</v>
      </c>
      <c r="Z122" s="161">
        <v>0</v>
      </c>
      <c r="AA122" s="161">
        <v>0</v>
      </c>
      <c r="AB122" s="195">
        <v>0</v>
      </c>
      <c r="AC122" s="161">
        <v>0</v>
      </c>
      <c r="AD122" s="195">
        <v>0</v>
      </c>
      <c r="AE122" s="161">
        <v>0</v>
      </c>
      <c r="AF122" s="195">
        <v>0</v>
      </c>
      <c r="AG122" s="161">
        <v>0</v>
      </c>
      <c r="AH122" s="185">
        <v>0</v>
      </c>
      <c r="AI122" s="185">
        <v>0</v>
      </c>
      <c r="AJ122" s="185">
        <v>0</v>
      </c>
      <c r="AK122" s="184">
        <v>0</v>
      </c>
      <c r="AL122" s="185">
        <v>0</v>
      </c>
      <c r="AM122" s="185">
        <v>0</v>
      </c>
      <c r="AN122" s="185">
        <v>0</v>
      </c>
      <c r="AO122" s="185">
        <v>0</v>
      </c>
      <c r="AP122" s="185">
        <v>0</v>
      </c>
      <c r="AQ122" s="185">
        <v>0</v>
      </c>
      <c r="AR122" s="207"/>
      <c r="AS122" s="209"/>
      <c r="AT122" s="207"/>
      <c r="AU122" s="195"/>
      <c r="AV122" s="195"/>
      <c r="AW122" s="207"/>
      <c r="AX122" s="221">
        <v>0</v>
      </c>
      <c r="AY122" s="184">
        <v>0</v>
      </c>
      <c r="AZ122" s="222">
        <v>0</v>
      </c>
      <c r="BA122" s="225"/>
      <c r="BB122" s="146" t="str">
        <f ca="1" t="shared" si="126"/>
        <v>1年5月</v>
      </c>
      <c r="BC122" s="146"/>
      <c r="BD122" s="224">
        <f t="shared" si="127"/>
        <v>0</v>
      </c>
      <c r="BE122" s="239">
        <f t="shared" si="128"/>
        <v>400000</v>
      </c>
      <c r="BF122" s="231">
        <f t="shared" si="105"/>
        <v>0</v>
      </c>
      <c r="BG122" s="231">
        <f t="shared" si="129"/>
        <v>0</v>
      </c>
      <c r="BH122" s="231">
        <f t="shared" si="107"/>
        <v>0</v>
      </c>
      <c r="BI122" s="241" t="str">
        <f t="shared" si="130"/>
        <v>KIM SEYHA</v>
      </c>
      <c r="BJ122" s="231">
        <f t="shared" si="131"/>
        <v>0</v>
      </c>
      <c r="BK122" s="231">
        <f t="shared" si="132"/>
        <v>0</v>
      </c>
      <c r="BL122" s="231">
        <f t="shared" si="133"/>
        <v>0</v>
      </c>
      <c r="BM122" s="231">
        <f t="shared" si="134"/>
        <v>0</v>
      </c>
      <c r="BN122" s="231">
        <f t="shared" si="135"/>
        <v>0</v>
      </c>
      <c r="BO122" s="231">
        <f t="shared" si="136"/>
        <v>0</v>
      </c>
      <c r="BP122" s="231">
        <f t="shared" si="137"/>
        <v>0</v>
      </c>
      <c r="BQ122" s="231">
        <f t="shared" si="138"/>
        <v>0</v>
      </c>
      <c r="BR122" s="246">
        <f t="shared" si="139"/>
        <v>0</v>
      </c>
      <c r="BS122" s="247">
        <f t="shared" si="140"/>
        <v>0</v>
      </c>
      <c r="BT122" s="231">
        <f t="shared" si="141"/>
        <v>0</v>
      </c>
      <c r="BU122" s="231">
        <f t="shared" si="142"/>
        <v>0</v>
      </c>
      <c r="BV122" s="231">
        <f t="shared" si="143"/>
        <v>0</v>
      </c>
      <c r="BW122" s="231">
        <f t="shared" si="144"/>
        <v>0</v>
      </c>
      <c r="BX122" s="231">
        <f t="shared" si="145"/>
        <v>0</v>
      </c>
      <c r="BY122" s="231">
        <f t="shared" si="146"/>
        <v>0</v>
      </c>
      <c r="BZ122" s="231">
        <f t="shared" si="147"/>
        <v>0</v>
      </c>
    </row>
    <row r="123" s="145" customFormat="1" ht="39" customHeight="1" spans="1:78">
      <c r="A123" s="161">
        <v>25</v>
      </c>
      <c r="B123" s="94">
        <v>1604</v>
      </c>
      <c r="C123" s="94" t="s">
        <v>596</v>
      </c>
      <c r="D123" s="162" t="s">
        <v>597</v>
      </c>
      <c r="E123" s="163">
        <v>44575</v>
      </c>
      <c r="F123" s="164">
        <v>90666891</v>
      </c>
      <c r="G123" s="163">
        <v>36618</v>
      </c>
      <c r="H123" s="163" t="s">
        <v>332</v>
      </c>
      <c r="I123" s="183" t="s">
        <v>442</v>
      </c>
      <c r="J123" s="161">
        <v>0</v>
      </c>
      <c r="K123" s="161">
        <v>0</v>
      </c>
      <c r="L123" s="184">
        <v>200</v>
      </c>
      <c r="M123" s="185">
        <v>7.69230769230769</v>
      </c>
      <c r="N123" s="161">
        <v>0</v>
      </c>
      <c r="O123" s="161">
        <v>0</v>
      </c>
      <c r="P123" s="161">
        <v>0</v>
      </c>
      <c r="Q123" s="161">
        <v>0</v>
      </c>
      <c r="R123" s="195">
        <v>0</v>
      </c>
      <c r="S123" s="161">
        <v>0</v>
      </c>
      <c r="T123" s="185">
        <v>0</v>
      </c>
      <c r="U123" s="161">
        <v>0</v>
      </c>
      <c r="V123" s="161">
        <v>0</v>
      </c>
      <c r="W123" s="185">
        <v>0</v>
      </c>
      <c r="X123" s="161">
        <v>0</v>
      </c>
      <c r="Y123" s="185">
        <v>0</v>
      </c>
      <c r="Z123" s="161">
        <v>0</v>
      </c>
      <c r="AA123" s="161">
        <v>0</v>
      </c>
      <c r="AB123" s="195">
        <v>0</v>
      </c>
      <c r="AC123" s="161">
        <v>0</v>
      </c>
      <c r="AD123" s="195">
        <v>0</v>
      </c>
      <c r="AE123" s="161">
        <v>0</v>
      </c>
      <c r="AF123" s="195">
        <v>0</v>
      </c>
      <c r="AG123" s="161">
        <v>0</v>
      </c>
      <c r="AH123" s="185">
        <v>0</v>
      </c>
      <c r="AI123" s="185">
        <v>0</v>
      </c>
      <c r="AJ123" s="185">
        <v>0</v>
      </c>
      <c r="AK123" s="184">
        <v>0</v>
      </c>
      <c r="AL123" s="185">
        <v>0</v>
      </c>
      <c r="AM123" s="185">
        <v>0</v>
      </c>
      <c r="AN123" s="185">
        <v>0</v>
      </c>
      <c r="AO123" s="185">
        <v>0</v>
      </c>
      <c r="AP123" s="185">
        <v>0</v>
      </c>
      <c r="AQ123" s="185">
        <v>0</v>
      </c>
      <c r="AR123" s="207"/>
      <c r="AS123" s="209"/>
      <c r="AT123" s="207"/>
      <c r="AU123" s="195"/>
      <c r="AV123" s="195"/>
      <c r="AW123" s="207"/>
      <c r="AX123" s="221">
        <v>0</v>
      </c>
      <c r="AY123" s="184">
        <v>0</v>
      </c>
      <c r="AZ123" s="222">
        <v>0</v>
      </c>
      <c r="BA123" s="223"/>
      <c r="BB123" s="146" t="str">
        <f ca="1" t="shared" si="126"/>
        <v>1年10月</v>
      </c>
      <c r="BC123" s="146"/>
      <c r="BD123" s="224">
        <f t="shared" si="127"/>
        <v>0</v>
      </c>
      <c r="BE123" s="239">
        <f t="shared" si="128"/>
        <v>400000</v>
      </c>
      <c r="BF123" s="231">
        <f t="shared" si="105"/>
        <v>0</v>
      </c>
      <c r="BG123" s="231">
        <f t="shared" si="129"/>
        <v>0</v>
      </c>
      <c r="BH123" s="231">
        <f t="shared" si="107"/>
        <v>0</v>
      </c>
      <c r="BI123" s="241" t="str">
        <f t="shared" si="130"/>
        <v>HEAS HE</v>
      </c>
      <c r="BJ123" s="231">
        <f t="shared" si="131"/>
        <v>0</v>
      </c>
      <c r="BK123" s="231">
        <f t="shared" si="132"/>
        <v>0</v>
      </c>
      <c r="BL123" s="231">
        <f t="shared" si="133"/>
        <v>0</v>
      </c>
      <c r="BM123" s="231">
        <f t="shared" si="134"/>
        <v>0</v>
      </c>
      <c r="BN123" s="231">
        <f t="shared" si="135"/>
        <v>0</v>
      </c>
      <c r="BO123" s="231">
        <f t="shared" si="136"/>
        <v>0</v>
      </c>
      <c r="BP123" s="231">
        <f t="shared" si="137"/>
        <v>0</v>
      </c>
      <c r="BQ123" s="231">
        <f t="shared" si="138"/>
        <v>0</v>
      </c>
      <c r="BR123" s="246">
        <f t="shared" si="139"/>
        <v>0</v>
      </c>
      <c r="BS123" s="247">
        <f t="shared" si="140"/>
        <v>0</v>
      </c>
      <c r="BT123" s="231">
        <f t="shared" si="141"/>
        <v>0</v>
      </c>
      <c r="BU123" s="231">
        <f t="shared" si="142"/>
        <v>0</v>
      </c>
      <c r="BV123" s="231">
        <f t="shared" si="143"/>
        <v>0</v>
      </c>
      <c r="BW123" s="231">
        <f t="shared" si="144"/>
        <v>0</v>
      </c>
      <c r="BX123" s="231">
        <f t="shared" si="145"/>
        <v>0</v>
      </c>
      <c r="BY123" s="231">
        <f t="shared" si="146"/>
        <v>0</v>
      </c>
      <c r="BZ123" s="231">
        <f t="shared" si="147"/>
        <v>0</v>
      </c>
    </row>
    <row r="124" s="243" customFormat="1" ht="39" customHeight="1" spans="1:78">
      <c r="A124" s="161">
        <v>26</v>
      </c>
      <c r="B124" s="94">
        <v>922</v>
      </c>
      <c r="C124" s="94" t="s">
        <v>598</v>
      </c>
      <c r="D124" s="162" t="s">
        <v>599</v>
      </c>
      <c r="E124" s="163">
        <v>44326</v>
      </c>
      <c r="F124" s="164" t="s">
        <v>600</v>
      </c>
      <c r="G124" s="163">
        <v>32152</v>
      </c>
      <c r="H124" s="163" t="s">
        <v>335</v>
      </c>
      <c r="I124" s="183" t="s">
        <v>534</v>
      </c>
      <c r="J124" s="161">
        <v>0</v>
      </c>
      <c r="K124" s="161">
        <v>0</v>
      </c>
      <c r="L124" s="184">
        <v>200</v>
      </c>
      <c r="M124" s="185">
        <v>7.69230769230769</v>
      </c>
      <c r="N124" s="161">
        <v>0</v>
      </c>
      <c r="O124" s="161">
        <v>0</v>
      </c>
      <c r="P124" s="161">
        <v>0</v>
      </c>
      <c r="Q124" s="161">
        <v>0</v>
      </c>
      <c r="R124" s="195">
        <v>0</v>
      </c>
      <c r="S124" s="161">
        <v>0</v>
      </c>
      <c r="T124" s="185">
        <v>0</v>
      </c>
      <c r="U124" s="161">
        <v>0</v>
      </c>
      <c r="V124" s="161">
        <v>0</v>
      </c>
      <c r="W124" s="185">
        <v>0</v>
      </c>
      <c r="X124" s="161">
        <v>0</v>
      </c>
      <c r="Y124" s="185">
        <v>0</v>
      </c>
      <c r="Z124" s="161">
        <v>0</v>
      </c>
      <c r="AA124" s="161">
        <v>0</v>
      </c>
      <c r="AB124" s="195">
        <v>0</v>
      </c>
      <c r="AC124" s="161">
        <v>0</v>
      </c>
      <c r="AD124" s="195">
        <v>0</v>
      </c>
      <c r="AE124" s="161">
        <v>0</v>
      </c>
      <c r="AF124" s="195">
        <v>0</v>
      </c>
      <c r="AG124" s="161">
        <v>0</v>
      </c>
      <c r="AH124" s="185">
        <v>0</v>
      </c>
      <c r="AI124" s="185">
        <v>0</v>
      </c>
      <c r="AJ124" s="185">
        <v>0</v>
      </c>
      <c r="AK124" s="184">
        <v>0</v>
      </c>
      <c r="AL124" s="185">
        <v>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258"/>
      <c r="AS124" s="209"/>
      <c r="AT124" s="207"/>
      <c r="AU124" s="195"/>
      <c r="AV124" s="195"/>
      <c r="AW124" s="207"/>
      <c r="AX124" s="221">
        <v>0</v>
      </c>
      <c r="AY124" s="184">
        <v>0</v>
      </c>
      <c r="AZ124" s="222">
        <v>0</v>
      </c>
      <c r="BA124" s="223"/>
      <c r="BB124" s="146" t="str">
        <f ca="1" t="shared" si="126"/>
        <v>2年6月</v>
      </c>
      <c r="BC124" s="146"/>
      <c r="BD124" s="224">
        <f t="shared" si="127"/>
        <v>0</v>
      </c>
      <c r="BE124" s="239">
        <f t="shared" si="128"/>
        <v>400000</v>
      </c>
      <c r="BF124" s="231">
        <f t="shared" si="105"/>
        <v>0</v>
      </c>
      <c r="BG124" s="231">
        <f t="shared" si="129"/>
        <v>0</v>
      </c>
      <c r="BH124" s="231">
        <f t="shared" si="107"/>
        <v>0</v>
      </c>
      <c r="BI124" s="241" t="str">
        <f t="shared" si="130"/>
        <v>SOEUN SINAT</v>
      </c>
      <c r="BJ124" s="231">
        <f t="shared" si="131"/>
        <v>0</v>
      </c>
      <c r="BK124" s="231">
        <f t="shared" si="132"/>
        <v>0</v>
      </c>
      <c r="BL124" s="231">
        <f t="shared" si="133"/>
        <v>0</v>
      </c>
      <c r="BM124" s="231">
        <f t="shared" si="134"/>
        <v>0</v>
      </c>
      <c r="BN124" s="231">
        <f t="shared" si="135"/>
        <v>0</v>
      </c>
      <c r="BO124" s="231">
        <f t="shared" si="136"/>
        <v>0</v>
      </c>
      <c r="BP124" s="231">
        <f t="shared" si="137"/>
        <v>0</v>
      </c>
      <c r="BQ124" s="231">
        <f t="shared" si="138"/>
        <v>0</v>
      </c>
      <c r="BR124" s="246">
        <f t="shared" si="139"/>
        <v>0</v>
      </c>
      <c r="BS124" s="247">
        <f t="shared" si="140"/>
        <v>0</v>
      </c>
      <c r="BT124" s="231">
        <f t="shared" si="141"/>
        <v>0</v>
      </c>
      <c r="BU124" s="231">
        <f t="shared" si="142"/>
        <v>0</v>
      </c>
      <c r="BV124" s="231">
        <f t="shared" si="143"/>
        <v>0</v>
      </c>
      <c r="BW124" s="231">
        <f t="shared" si="144"/>
        <v>0</v>
      </c>
      <c r="BX124" s="231">
        <f t="shared" si="145"/>
        <v>0</v>
      </c>
      <c r="BY124" s="231">
        <f t="shared" si="146"/>
        <v>0</v>
      </c>
      <c r="BZ124" s="231">
        <f t="shared" si="147"/>
        <v>0</v>
      </c>
    </row>
    <row r="125" s="145" customFormat="1" ht="39" customHeight="1" spans="1:78">
      <c r="A125" s="161">
        <v>27</v>
      </c>
      <c r="B125" s="94">
        <v>1472</v>
      </c>
      <c r="C125" s="94" t="s">
        <v>601</v>
      </c>
      <c r="D125" s="162" t="s">
        <v>602</v>
      </c>
      <c r="E125" s="163">
        <v>44551</v>
      </c>
      <c r="F125" s="164">
        <v>90941376</v>
      </c>
      <c r="G125" s="163">
        <v>36913</v>
      </c>
      <c r="H125" s="163" t="s">
        <v>335</v>
      </c>
      <c r="I125" s="183" t="s">
        <v>534</v>
      </c>
      <c r="J125" s="161">
        <v>0</v>
      </c>
      <c r="K125" s="161">
        <v>0</v>
      </c>
      <c r="L125" s="184">
        <v>200</v>
      </c>
      <c r="M125" s="185">
        <v>7.69230769230769</v>
      </c>
      <c r="N125" s="161">
        <v>0</v>
      </c>
      <c r="O125" s="161">
        <v>0</v>
      </c>
      <c r="P125" s="161">
        <v>0</v>
      </c>
      <c r="Q125" s="161">
        <v>0</v>
      </c>
      <c r="R125" s="195">
        <v>0</v>
      </c>
      <c r="S125" s="161">
        <v>0</v>
      </c>
      <c r="T125" s="185">
        <v>0</v>
      </c>
      <c r="U125" s="161">
        <v>0</v>
      </c>
      <c r="V125" s="161">
        <v>0</v>
      </c>
      <c r="W125" s="185">
        <v>0</v>
      </c>
      <c r="X125" s="161">
        <v>0</v>
      </c>
      <c r="Y125" s="185">
        <v>0</v>
      </c>
      <c r="Z125" s="161">
        <v>0</v>
      </c>
      <c r="AA125" s="161">
        <v>0</v>
      </c>
      <c r="AB125" s="195">
        <v>0</v>
      </c>
      <c r="AC125" s="161">
        <v>0</v>
      </c>
      <c r="AD125" s="195">
        <v>0</v>
      </c>
      <c r="AE125" s="161">
        <v>0</v>
      </c>
      <c r="AF125" s="195">
        <v>0</v>
      </c>
      <c r="AG125" s="161">
        <v>0</v>
      </c>
      <c r="AH125" s="185">
        <v>0</v>
      </c>
      <c r="AI125" s="185">
        <v>0</v>
      </c>
      <c r="AJ125" s="185">
        <v>0</v>
      </c>
      <c r="AK125" s="184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207"/>
      <c r="AS125" s="209"/>
      <c r="AT125" s="207"/>
      <c r="AU125" s="195"/>
      <c r="AV125" s="195"/>
      <c r="AW125" s="207"/>
      <c r="AX125" s="221">
        <v>0</v>
      </c>
      <c r="AY125" s="184">
        <v>0</v>
      </c>
      <c r="AZ125" s="222">
        <v>0</v>
      </c>
      <c r="BA125" s="223"/>
      <c r="BB125" s="146" t="str">
        <f ca="1" t="shared" si="126"/>
        <v>1年11月</v>
      </c>
      <c r="BC125" s="146"/>
      <c r="BD125" s="224">
        <f t="shared" si="127"/>
        <v>0</v>
      </c>
      <c r="BE125" s="239">
        <f t="shared" si="128"/>
        <v>400000</v>
      </c>
      <c r="BF125" s="231">
        <f t="shared" si="105"/>
        <v>0</v>
      </c>
      <c r="BG125" s="231">
        <f t="shared" si="129"/>
        <v>0</v>
      </c>
      <c r="BH125" s="231">
        <f t="shared" si="107"/>
        <v>0</v>
      </c>
      <c r="BI125" s="241" t="str">
        <f t="shared" si="130"/>
        <v>SOR SREYPOV</v>
      </c>
      <c r="BJ125" s="231">
        <f t="shared" si="131"/>
        <v>0</v>
      </c>
      <c r="BK125" s="231">
        <f t="shared" si="132"/>
        <v>0</v>
      </c>
      <c r="BL125" s="231">
        <f t="shared" si="133"/>
        <v>0</v>
      </c>
      <c r="BM125" s="231">
        <f t="shared" si="134"/>
        <v>0</v>
      </c>
      <c r="BN125" s="231">
        <f t="shared" si="135"/>
        <v>0</v>
      </c>
      <c r="BO125" s="231">
        <f t="shared" si="136"/>
        <v>0</v>
      </c>
      <c r="BP125" s="231">
        <f t="shared" si="137"/>
        <v>0</v>
      </c>
      <c r="BQ125" s="231">
        <f t="shared" si="138"/>
        <v>0</v>
      </c>
      <c r="BR125" s="246">
        <f t="shared" si="139"/>
        <v>0</v>
      </c>
      <c r="BS125" s="247">
        <f t="shared" si="140"/>
        <v>0</v>
      </c>
      <c r="BT125" s="231">
        <f t="shared" si="141"/>
        <v>0</v>
      </c>
      <c r="BU125" s="231">
        <f t="shared" si="142"/>
        <v>0</v>
      </c>
      <c r="BV125" s="231">
        <f t="shared" si="143"/>
        <v>0</v>
      </c>
      <c r="BW125" s="231">
        <f t="shared" si="144"/>
        <v>0</v>
      </c>
      <c r="BX125" s="231">
        <f t="shared" si="145"/>
        <v>0</v>
      </c>
      <c r="BY125" s="231">
        <f t="shared" si="146"/>
        <v>0</v>
      </c>
      <c r="BZ125" s="231">
        <f t="shared" si="147"/>
        <v>0</v>
      </c>
    </row>
    <row r="126" s="145" customFormat="1" ht="39" customHeight="1" spans="1:78">
      <c r="A126" s="161">
        <v>28</v>
      </c>
      <c r="B126" s="94">
        <v>1948</v>
      </c>
      <c r="C126" s="94" t="s">
        <v>603</v>
      </c>
      <c r="D126" s="162" t="s">
        <v>604</v>
      </c>
      <c r="E126" s="163">
        <v>44630</v>
      </c>
      <c r="F126" s="164">
        <v>90563223</v>
      </c>
      <c r="G126" s="163">
        <v>28399</v>
      </c>
      <c r="H126" s="163" t="s">
        <v>335</v>
      </c>
      <c r="I126" s="183" t="s">
        <v>534</v>
      </c>
      <c r="J126" s="161">
        <v>0</v>
      </c>
      <c r="K126" s="161">
        <v>0</v>
      </c>
      <c r="L126" s="184">
        <v>200</v>
      </c>
      <c r="M126" s="185">
        <v>7.69230769230769</v>
      </c>
      <c r="N126" s="161">
        <v>0</v>
      </c>
      <c r="O126" s="161">
        <v>0</v>
      </c>
      <c r="P126" s="161">
        <v>0</v>
      </c>
      <c r="Q126" s="161">
        <v>0</v>
      </c>
      <c r="R126" s="195">
        <v>0</v>
      </c>
      <c r="S126" s="161">
        <v>0</v>
      </c>
      <c r="T126" s="185">
        <v>0</v>
      </c>
      <c r="U126" s="161">
        <v>0</v>
      </c>
      <c r="V126" s="161">
        <v>0</v>
      </c>
      <c r="W126" s="185">
        <v>0</v>
      </c>
      <c r="X126" s="161">
        <v>0</v>
      </c>
      <c r="Y126" s="185">
        <v>0</v>
      </c>
      <c r="Z126" s="161">
        <v>0</v>
      </c>
      <c r="AA126" s="161">
        <v>0</v>
      </c>
      <c r="AB126" s="195">
        <v>0</v>
      </c>
      <c r="AC126" s="161">
        <v>0</v>
      </c>
      <c r="AD126" s="195">
        <v>0</v>
      </c>
      <c r="AE126" s="161">
        <v>0</v>
      </c>
      <c r="AF126" s="195">
        <v>0</v>
      </c>
      <c r="AG126" s="161">
        <v>0</v>
      </c>
      <c r="AH126" s="185">
        <v>0</v>
      </c>
      <c r="AI126" s="185">
        <v>0</v>
      </c>
      <c r="AJ126" s="185">
        <v>0</v>
      </c>
      <c r="AK126" s="184">
        <v>0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207"/>
      <c r="AS126" s="209"/>
      <c r="AT126" s="207"/>
      <c r="AU126" s="195"/>
      <c r="AV126" s="195"/>
      <c r="AW126" s="207"/>
      <c r="AX126" s="221">
        <v>0</v>
      </c>
      <c r="AY126" s="184">
        <v>0</v>
      </c>
      <c r="AZ126" s="222">
        <v>0</v>
      </c>
      <c r="BA126" s="223"/>
      <c r="BB126" s="146" t="str">
        <f ca="1" t="shared" si="126"/>
        <v>1年8月</v>
      </c>
      <c r="BC126" s="146"/>
      <c r="BD126" s="224">
        <f t="shared" si="127"/>
        <v>0</v>
      </c>
      <c r="BE126" s="239">
        <f t="shared" si="128"/>
        <v>400000</v>
      </c>
      <c r="BF126" s="231">
        <f t="shared" si="105"/>
        <v>0</v>
      </c>
      <c r="BG126" s="231">
        <f t="shared" si="129"/>
        <v>0</v>
      </c>
      <c r="BH126" s="231">
        <f t="shared" si="107"/>
        <v>0</v>
      </c>
      <c r="BI126" s="241" t="str">
        <f t="shared" si="130"/>
        <v>MEAK CHANTHY</v>
      </c>
      <c r="BJ126" s="231">
        <f t="shared" si="131"/>
        <v>0</v>
      </c>
      <c r="BK126" s="231">
        <f t="shared" si="132"/>
        <v>0</v>
      </c>
      <c r="BL126" s="231">
        <f t="shared" si="133"/>
        <v>0</v>
      </c>
      <c r="BM126" s="231">
        <f t="shared" si="134"/>
        <v>0</v>
      </c>
      <c r="BN126" s="231">
        <f t="shared" si="135"/>
        <v>0</v>
      </c>
      <c r="BO126" s="231">
        <f t="shared" si="136"/>
        <v>0</v>
      </c>
      <c r="BP126" s="231">
        <f t="shared" si="137"/>
        <v>0</v>
      </c>
      <c r="BQ126" s="231">
        <f t="shared" si="138"/>
        <v>0</v>
      </c>
      <c r="BR126" s="246">
        <f t="shared" si="139"/>
        <v>0</v>
      </c>
      <c r="BS126" s="247">
        <f t="shared" si="140"/>
        <v>0</v>
      </c>
      <c r="BT126" s="231">
        <f t="shared" si="141"/>
        <v>0</v>
      </c>
      <c r="BU126" s="231">
        <f t="shared" si="142"/>
        <v>0</v>
      </c>
      <c r="BV126" s="231">
        <f t="shared" si="143"/>
        <v>0</v>
      </c>
      <c r="BW126" s="231">
        <f t="shared" si="144"/>
        <v>0</v>
      </c>
      <c r="BX126" s="231">
        <f t="shared" si="145"/>
        <v>0</v>
      </c>
      <c r="BY126" s="231">
        <f t="shared" si="146"/>
        <v>0</v>
      </c>
      <c r="BZ126" s="231">
        <f t="shared" si="147"/>
        <v>0</v>
      </c>
    </row>
    <row r="127" s="145" customFormat="1" ht="39" customHeight="1" spans="1:78">
      <c r="A127" s="161">
        <v>29</v>
      </c>
      <c r="B127" s="94">
        <v>1900</v>
      </c>
      <c r="C127" s="94" t="s">
        <v>605</v>
      </c>
      <c r="D127" s="162" t="s">
        <v>606</v>
      </c>
      <c r="E127" s="163">
        <v>44623</v>
      </c>
      <c r="F127" s="164">
        <v>90658822</v>
      </c>
      <c r="G127" s="163">
        <v>30653</v>
      </c>
      <c r="H127" s="163" t="s">
        <v>335</v>
      </c>
      <c r="I127" s="183" t="s">
        <v>534</v>
      </c>
      <c r="J127" s="161">
        <v>0</v>
      </c>
      <c r="K127" s="161">
        <v>0</v>
      </c>
      <c r="L127" s="184">
        <v>200</v>
      </c>
      <c r="M127" s="185">
        <v>7.69230769230769</v>
      </c>
      <c r="N127" s="161">
        <v>0</v>
      </c>
      <c r="O127" s="161">
        <v>0</v>
      </c>
      <c r="P127" s="161">
        <v>0</v>
      </c>
      <c r="Q127" s="161">
        <v>0</v>
      </c>
      <c r="R127" s="195">
        <v>0</v>
      </c>
      <c r="S127" s="161">
        <v>0</v>
      </c>
      <c r="T127" s="185">
        <v>0</v>
      </c>
      <c r="U127" s="161">
        <v>0</v>
      </c>
      <c r="V127" s="161">
        <v>0</v>
      </c>
      <c r="W127" s="185">
        <v>0</v>
      </c>
      <c r="X127" s="161">
        <v>0</v>
      </c>
      <c r="Y127" s="185">
        <v>0</v>
      </c>
      <c r="Z127" s="161">
        <v>0</v>
      </c>
      <c r="AA127" s="161">
        <v>0</v>
      </c>
      <c r="AB127" s="195">
        <v>0</v>
      </c>
      <c r="AC127" s="161">
        <v>0</v>
      </c>
      <c r="AD127" s="195">
        <v>0</v>
      </c>
      <c r="AE127" s="161">
        <v>0</v>
      </c>
      <c r="AF127" s="195">
        <v>0</v>
      </c>
      <c r="AG127" s="161">
        <v>0</v>
      </c>
      <c r="AH127" s="185">
        <v>0</v>
      </c>
      <c r="AI127" s="185">
        <v>0</v>
      </c>
      <c r="AJ127" s="185">
        <v>0</v>
      </c>
      <c r="AK127" s="184">
        <v>0</v>
      </c>
      <c r="AL127" s="185">
        <v>0</v>
      </c>
      <c r="AM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207"/>
      <c r="AS127" s="209"/>
      <c r="AT127" s="207"/>
      <c r="AU127" s="195"/>
      <c r="AV127" s="195"/>
      <c r="AW127" s="207"/>
      <c r="AX127" s="221">
        <v>0</v>
      </c>
      <c r="AY127" s="184">
        <v>0</v>
      </c>
      <c r="AZ127" s="222">
        <v>0</v>
      </c>
      <c r="BA127" s="223"/>
      <c r="BB127" s="146" t="str">
        <f ca="1" t="shared" si="126"/>
        <v>1年8月</v>
      </c>
      <c r="BC127" s="146"/>
      <c r="BD127" s="224">
        <f t="shared" si="127"/>
        <v>0</v>
      </c>
      <c r="BE127" s="239">
        <f t="shared" si="128"/>
        <v>400000</v>
      </c>
      <c r="BF127" s="231">
        <f t="shared" si="105"/>
        <v>0</v>
      </c>
      <c r="BG127" s="231">
        <f t="shared" si="129"/>
        <v>0</v>
      </c>
      <c r="BH127" s="231">
        <f t="shared" si="107"/>
        <v>0</v>
      </c>
      <c r="BI127" s="241" t="str">
        <f t="shared" si="130"/>
        <v>SOK SREYMAO</v>
      </c>
      <c r="BJ127" s="231">
        <f t="shared" si="131"/>
        <v>0</v>
      </c>
      <c r="BK127" s="231">
        <f t="shared" si="132"/>
        <v>0</v>
      </c>
      <c r="BL127" s="231">
        <f t="shared" si="133"/>
        <v>0</v>
      </c>
      <c r="BM127" s="231">
        <f t="shared" si="134"/>
        <v>0</v>
      </c>
      <c r="BN127" s="231">
        <f t="shared" si="135"/>
        <v>0</v>
      </c>
      <c r="BO127" s="231">
        <f t="shared" si="136"/>
        <v>0</v>
      </c>
      <c r="BP127" s="231">
        <f t="shared" si="137"/>
        <v>0</v>
      </c>
      <c r="BQ127" s="231">
        <f t="shared" si="138"/>
        <v>0</v>
      </c>
      <c r="BR127" s="246">
        <f t="shared" si="139"/>
        <v>0</v>
      </c>
      <c r="BS127" s="247">
        <f t="shared" si="140"/>
        <v>0</v>
      </c>
      <c r="BT127" s="231">
        <f t="shared" si="141"/>
        <v>0</v>
      </c>
      <c r="BU127" s="231">
        <f t="shared" si="142"/>
        <v>0</v>
      </c>
      <c r="BV127" s="231">
        <f t="shared" si="143"/>
        <v>0</v>
      </c>
      <c r="BW127" s="231">
        <f t="shared" si="144"/>
        <v>0</v>
      </c>
      <c r="BX127" s="231">
        <f t="shared" si="145"/>
        <v>0</v>
      </c>
      <c r="BY127" s="231">
        <f t="shared" si="146"/>
        <v>0</v>
      </c>
      <c r="BZ127" s="231">
        <f t="shared" si="147"/>
        <v>0</v>
      </c>
    </row>
    <row r="128" s="265" customFormat="1" ht="39" customHeight="1" spans="1:78">
      <c r="A128" s="168"/>
      <c r="B128" s="169" t="s">
        <v>338</v>
      </c>
      <c r="C128" s="170" t="s">
        <v>534</v>
      </c>
      <c r="D128" s="289">
        <v>29</v>
      </c>
      <c r="E128" s="168"/>
      <c r="F128" s="168"/>
      <c r="G128" s="168"/>
      <c r="H128" s="168"/>
      <c r="I128" s="186" t="s">
        <v>534</v>
      </c>
      <c r="J128" s="168"/>
      <c r="K128" s="168"/>
      <c r="L128" s="290">
        <v>5800</v>
      </c>
      <c r="M128" s="290"/>
      <c r="N128" s="290">
        <v>0</v>
      </c>
      <c r="O128" s="290">
        <v>0</v>
      </c>
      <c r="P128" s="290">
        <v>0</v>
      </c>
      <c r="Q128" s="290">
        <v>0</v>
      </c>
      <c r="R128" s="290">
        <v>0</v>
      </c>
      <c r="S128" s="290">
        <v>0</v>
      </c>
      <c r="T128" s="290">
        <v>0</v>
      </c>
      <c r="U128" s="290">
        <v>0</v>
      </c>
      <c r="V128" s="290">
        <v>0</v>
      </c>
      <c r="W128" s="290">
        <v>0</v>
      </c>
      <c r="X128" s="290">
        <v>0</v>
      </c>
      <c r="Y128" s="290">
        <v>0</v>
      </c>
      <c r="Z128" s="290">
        <v>0</v>
      </c>
      <c r="AA128" s="290">
        <v>0</v>
      </c>
      <c r="AB128" s="290">
        <v>0</v>
      </c>
      <c r="AC128" s="290">
        <v>0</v>
      </c>
      <c r="AD128" s="290">
        <v>0</v>
      </c>
      <c r="AE128" s="290">
        <v>0</v>
      </c>
      <c r="AF128" s="290">
        <v>0</v>
      </c>
      <c r="AG128" s="290">
        <v>0</v>
      </c>
      <c r="AH128" s="290">
        <v>0</v>
      </c>
      <c r="AI128" s="290">
        <v>0</v>
      </c>
      <c r="AJ128" s="290">
        <v>30</v>
      </c>
      <c r="AK128" s="290">
        <v>0</v>
      </c>
      <c r="AL128" s="290">
        <v>0</v>
      </c>
      <c r="AM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  <c r="AT128" s="290">
        <v>0</v>
      </c>
      <c r="AU128" s="290">
        <v>0</v>
      </c>
      <c r="AV128" s="290">
        <v>0</v>
      </c>
      <c r="AW128" s="290">
        <v>0</v>
      </c>
      <c r="AX128" s="290">
        <v>0</v>
      </c>
      <c r="AY128" s="290">
        <v>0</v>
      </c>
      <c r="AZ128" s="290">
        <v>0</v>
      </c>
      <c r="BA128" s="168"/>
      <c r="BB128" s="148"/>
      <c r="BC128" s="148"/>
      <c r="BD128" s="148"/>
      <c r="BE128" s="148"/>
      <c r="BF128" s="291"/>
      <c r="BG128" s="291"/>
      <c r="BH128" s="291"/>
      <c r="BI128" s="292"/>
      <c r="BJ128" s="291"/>
      <c r="BK128" s="291"/>
      <c r="BL128" s="287">
        <f t="shared" ref="BL128:BQ128" si="148">SUM(BL99:BL127)</f>
        <v>0</v>
      </c>
      <c r="BM128" s="287">
        <f t="shared" si="148"/>
        <v>0</v>
      </c>
      <c r="BN128" s="287">
        <f t="shared" si="148"/>
        <v>0</v>
      </c>
      <c r="BO128" s="287">
        <f t="shared" si="148"/>
        <v>0</v>
      </c>
      <c r="BP128" s="287">
        <f t="shared" si="148"/>
        <v>0</v>
      </c>
      <c r="BQ128" s="287">
        <f t="shared" si="148"/>
        <v>0</v>
      </c>
      <c r="BR128" s="287"/>
      <c r="BS128" s="287"/>
      <c r="BT128" s="287">
        <f t="shared" ref="BT128:BZ128" si="149">SUM(BT99:BT127)</f>
        <v>0</v>
      </c>
      <c r="BU128" s="287">
        <f t="shared" si="149"/>
        <v>0</v>
      </c>
      <c r="BV128" s="287">
        <f t="shared" si="149"/>
        <v>0</v>
      </c>
      <c r="BW128" s="287">
        <f t="shared" si="149"/>
        <v>0</v>
      </c>
      <c r="BX128" s="287">
        <f t="shared" si="149"/>
        <v>0</v>
      </c>
      <c r="BY128" s="287">
        <f t="shared" si="149"/>
        <v>0</v>
      </c>
      <c r="BZ128" s="287">
        <f t="shared" si="149"/>
        <v>0</v>
      </c>
    </row>
    <row r="129" s="146" customFormat="1" ht="39" customHeight="1" spans="1:78">
      <c r="A129" s="161">
        <v>1</v>
      </c>
      <c r="B129" s="94">
        <v>358</v>
      </c>
      <c r="C129" s="94" t="s">
        <v>607</v>
      </c>
      <c r="D129" s="162" t="s">
        <v>97</v>
      </c>
      <c r="E129" s="163">
        <v>44118</v>
      </c>
      <c r="F129" s="164" t="s">
        <v>608</v>
      </c>
      <c r="G129" s="163">
        <v>33703</v>
      </c>
      <c r="H129" s="163" t="s">
        <v>335</v>
      </c>
      <c r="I129" s="183" t="s">
        <v>98</v>
      </c>
      <c r="J129" s="161">
        <v>0</v>
      </c>
      <c r="K129" s="161">
        <v>2</v>
      </c>
      <c r="L129" s="184">
        <v>200</v>
      </c>
      <c r="M129" s="185">
        <v>7.69230769230769</v>
      </c>
      <c r="N129" s="161">
        <v>16.5</v>
      </c>
      <c r="O129" s="161">
        <v>4</v>
      </c>
      <c r="P129" s="161">
        <v>20.5</v>
      </c>
      <c r="Q129" s="161">
        <v>22</v>
      </c>
      <c r="R129" s="195">
        <v>157.692307692308</v>
      </c>
      <c r="S129" s="161">
        <v>0</v>
      </c>
      <c r="T129" s="185">
        <v>0</v>
      </c>
      <c r="U129" s="161">
        <v>0</v>
      </c>
      <c r="V129" s="161">
        <v>0</v>
      </c>
      <c r="W129" s="185">
        <v>0</v>
      </c>
      <c r="X129" s="161">
        <v>0</v>
      </c>
      <c r="Y129" s="185">
        <v>0</v>
      </c>
      <c r="Z129" s="161">
        <v>0.5</v>
      </c>
      <c r="AA129" s="161">
        <v>0</v>
      </c>
      <c r="AB129" s="195">
        <v>0</v>
      </c>
      <c r="AC129" s="161">
        <v>1</v>
      </c>
      <c r="AD129" s="195">
        <v>7.69230769230769</v>
      </c>
      <c r="AE129" s="161">
        <v>0</v>
      </c>
      <c r="AF129" s="195">
        <v>0</v>
      </c>
      <c r="AG129" s="161">
        <v>0</v>
      </c>
      <c r="AH129" s="185">
        <v>0</v>
      </c>
      <c r="AI129" s="185">
        <v>0</v>
      </c>
      <c r="AJ129" s="185">
        <v>0</v>
      </c>
      <c r="AK129" s="184">
        <v>0</v>
      </c>
      <c r="AL129" s="185">
        <v>0</v>
      </c>
      <c r="AM129" s="185">
        <v>0</v>
      </c>
      <c r="AN129" s="185">
        <v>7.8</v>
      </c>
      <c r="AO129" s="185">
        <v>10.2</v>
      </c>
      <c r="AP129" s="185">
        <v>10.2</v>
      </c>
      <c r="AQ129" s="185">
        <v>193.584615384615</v>
      </c>
      <c r="AR129" s="258">
        <v>3</v>
      </c>
      <c r="AS129" s="209">
        <v>0.5</v>
      </c>
      <c r="AT129" s="207"/>
      <c r="AU129" s="195">
        <v>0</v>
      </c>
      <c r="AV129" s="195">
        <v>3.99558646153846</v>
      </c>
      <c r="AW129" s="207">
        <v>50</v>
      </c>
      <c r="AX129" s="221">
        <v>142.089028923077</v>
      </c>
      <c r="AY129" s="184">
        <v>140</v>
      </c>
      <c r="AZ129" s="222">
        <v>8400</v>
      </c>
      <c r="BA129" s="225"/>
      <c r="BB129" s="146" t="str">
        <f ca="1" t="shared" ref="BB129:BB155" si="150">DATEDIF(E129,TODAY(),"y")&amp;"年"&amp;DATEDIF(E129,TODAY(),"ym")&amp;"月"</f>
        <v>3年1月</v>
      </c>
      <c r="BD129" s="224">
        <f t="shared" ref="BD129:BD155" si="151">(AQ129*$BH$9)</f>
        <v>799117.292307692</v>
      </c>
      <c r="BE129" s="239">
        <f t="shared" ref="BE129:BE155" si="152">IF(BD129&lt;400000,400000,IF(BD129&gt;1200000,1200000,BD129))</f>
        <v>799117.292307692</v>
      </c>
      <c r="BF129" s="231">
        <f t="shared" ref="BF129:BF155" si="153">IF(BH129=0.1,175000,IF(BH129=0.05,75000,0))</f>
        <v>0</v>
      </c>
      <c r="BG129" s="231">
        <f t="shared" ref="BG129:BG155" si="154">((AQ129-AO129-AP129-AL129)*BH$8)-(J129+K129)*150000</f>
        <v>415425.646153846</v>
      </c>
      <c r="BH129" s="231">
        <f t="shared" ref="BH129:BH155" si="155">IF(BG129&lt;1500000,0%,IF(BG129&lt;2000001,5%,10%))</f>
        <v>0</v>
      </c>
      <c r="BI129" s="241" t="str">
        <f t="shared" ref="BI129:BI155" si="156">D129</f>
        <v>POV PHIYA</v>
      </c>
      <c r="BJ129" s="231">
        <f t="shared" ref="BJ129:BJ155" si="157">AY129</f>
        <v>140</v>
      </c>
      <c r="BK129" s="231">
        <f t="shared" ref="BK129:BK155" si="158">TRUNC(BJ129)</f>
        <v>140</v>
      </c>
      <c r="BL129" s="231">
        <f t="shared" ref="BL129:BL155" si="159">TRUNC(BK129/100)</f>
        <v>1</v>
      </c>
      <c r="BM129" s="231">
        <f t="shared" ref="BM129:BM155" si="160">TRUNC((BK129-(BL129*100))/50)</f>
        <v>0</v>
      </c>
      <c r="BN129" s="231">
        <f t="shared" ref="BN129:BN155" si="161">TRUNC((BK129-(BL129*100)-(BM129*50))/20)</f>
        <v>2</v>
      </c>
      <c r="BO129" s="231">
        <f t="shared" ref="BO129:BO155" si="162">TRUNC((BK129-(BL129*100)-(BM129*50)-(BN129*20))/10)</f>
        <v>0</v>
      </c>
      <c r="BP129" s="231">
        <f t="shared" ref="BP129:BP155" si="163">TRUNC((BK129-(BL129*100)-(BM129*50)-(BN129*20)-(BO129*10))/5)</f>
        <v>0</v>
      </c>
      <c r="BQ129" s="231">
        <f t="shared" ref="BQ129:BQ155" si="164">TRUNC((BK129-(BL129*100)-(BM129*50)-(BN129*20)-(BO129*10)-(BP129*5))/1)</f>
        <v>0</v>
      </c>
      <c r="BR129" s="246">
        <f t="shared" ref="BR129:BR155" si="165">AX129-AY129</f>
        <v>2.08902892307685</v>
      </c>
      <c r="BS129" s="247">
        <f t="shared" ref="BS129:BS155" si="166">ROUND(BR129*4000,-2)</f>
        <v>8400</v>
      </c>
      <c r="BT129" s="231">
        <f t="shared" ref="BT129:BT155" si="167">TRUNC(BS129/20000)</f>
        <v>0</v>
      </c>
      <c r="BU129" s="231">
        <f t="shared" ref="BU129:BU155" si="168">TRUNC((BS129-(BT129*20000))/10000)</f>
        <v>0</v>
      </c>
      <c r="BV129" s="231">
        <f t="shared" ref="BV129:BV155" si="169">TRUNC((BS129-(BT129*20000)-(BU129*10000))/5000)</f>
        <v>1</v>
      </c>
      <c r="BW129" s="231">
        <f t="shared" ref="BW129:BW155" si="170">TRUNC((BS129-(BT129*20000)-(BU129*10000)-(BV129*5000))/2000)</f>
        <v>1</v>
      </c>
      <c r="BX129" s="231">
        <f t="shared" ref="BX129:BX155" si="171">TRUNC((BS129-(BT129*20000)-(BU129*10000)-(BV129*5000)-(BW129*2000))/1000)</f>
        <v>1</v>
      </c>
      <c r="BY129" s="231">
        <f t="shared" ref="BY129:BY155" si="172">TRUNC((BS129-(BT129*20000)-(BU129*10000)-(BV129*5000)-(BW129*2000)-(BX129*1000))/500)</f>
        <v>0</v>
      </c>
      <c r="BZ129" s="231">
        <f t="shared" ref="BZ129:BZ155" si="173">TRUNC((BS129-(BT129*20000)-(BU129*10000)-(BV129*5000)-(BW129*2000)-(BX129*1000)-(BY129*500))/100)</f>
        <v>4</v>
      </c>
    </row>
    <row r="130" s="146" customFormat="1" ht="39" customHeight="1" spans="1:78">
      <c r="A130" s="161">
        <v>2</v>
      </c>
      <c r="B130" s="94">
        <v>376</v>
      </c>
      <c r="C130" s="94" t="s">
        <v>609</v>
      </c>
      <c r="D130" s="162" t="s">
        <v>99</v>
      </c>
      <c r="E130" s="163">
        <v>44118</v>
      </c>
      <c r="F130" s="164" t="s">
        <v>610</v>
      </c>
      <c r="G130" s="163">
        <v>30416</v>
      </c>
      <c r="H130" s="163" t="s">
        <v>335</v>
      </c>
      <c r="I130" s="183" t="s">
        <v>98</v>
      </c>
      <c r="J130" s="161">
        <v>0</v>
      </c>
      <c r="K130" s="161">
        <v>1</v>
      </c>
      <c r="L130" s="184">
        <v>200</v>
      </c>
      <c r="M130" s="185">
        <v>7.69230769230769</v>
      </c>
      <c r="N130" s="161">
        <v>16.875</v>
      </c>
      <c r="O130" s="161">
        <v>4</v>
      </c>
      <c r="P130" s="161">
        <v>20.875</v>
      </c>
      <c r="Q130" s="161">
        <v>22</v>
      </c>
      <c r="R130" s="195">
        <v>160.576923076923</v>
      </c>
      <c r="S130" s="161">
        <v>0</v>
      </c>
      <c r="T130" s="185">
        <v>0</v>
      </c>
      <c r="U130" s="161">
        <v>0</v>
      </c>
      <c r="V130" s="161">
        <v>0</v>
      </c>
      <c r="W130" s="185">
        <v>0</v>
      </c>
      <c r="X130" s="161">
        <v>0</v>
      </c>
      <c r="Y130" s="185">
        <v>0</v>
      </c>
      <c r="Z130" s="161">
        <v>0.125</v>
      </c>
      <c r="AA130" s="161">
        <v>0</v>
      </c>
      <c r="AB130" s="195">
        <v>0</v>
      </c>
      <c r="AC130" s="161">
        <v>1</v>
      </c>
      <c r="AD130" s="195">
        <v>7.69230769230769</v>
      </c>
      <c r="AE130" s="161">
        <v>0</v>
      </c>
      <c r="AF130" s="195">
        <v>0</v>
      </c>
      <c r="AG130" s="161">
        <v>0</v>
      </c>
      <c r="AH130" s="185">
        <v>0</v>
      </c>
      <c r="AI130" s="185">
        <v>0</v>
      </c>
      <c r="AJ130" s="185">
        <v>0</v>
      </c>
      <c r="AK130" s="184">
        <v>0</v>
      </c>
      <c r="AL130" s="185">
        <v>0</v>
      </c>
      <c r="AM130" s="185">
        <v>0</v>
      </c>
      <c r="AN130" s="185">
        <v>8</v>
      </c>
      <c r="AO130" s="185">
        <v>10.4</v>
      </c>
      <c r="AP130" s="185">
        <v>10.4</v>
      </c>
      <c r="AQ130" s="185">
        <v>197.069230769231</v>
      </c>
      <c r="AR130" s="258">
        <v>3</v>
      </c>
      <c r="AS130" s="209">
        <v>0.5</v>
      </c>
      <c r="AT130" s="207"/>
      <c r="AU130" s="195">
        <v>0</v>
      </c>
      <c r="AV130" s="195">
        <v>4.06750892307692</v>
      </c>
      <c r="AW130" s="207">
        <v>50</v>
      </c>
      <c r="AX130" s="221">
        <v>145.501721846154</v>
      </c>
      <c r="AY130" s="184">
        <v>140</v>
      </c>
      <c r="AZ130" s="222">
        <v>22000</v>
      </c>
      <c r="BA130" s="225"/>
      <c r="BB130" s="146" t="str">
        <f ca="1" t="shared" si="150"/>
        <v>3年1月</v>
      </c>
      <c r="BD130" s="224">
        <f t="shared" si="151"/>
        <v>813501.784615384</v>
      </c>
      <c r="BE130" s="239">
        <f t="shared" si="152"/>
        <v>813501.784615384</v>
      </c>
      <c r="BF130" s="231">
        <f t="shared" si="153"/>
        <v>0</v>
      </c>
      <c r="BG130" s="231">
        <f t="shared" si="154"/>
        <v>578168.192307692</v>
      </c>
      <c r="BH130" s="231">
        <f t="shared" si="155"/>
        <v>0</v>
      </c>
      <c r="BI130" s="241" t="str">
        <f t="shared" si="156"/>
        <v>SO SOVANNARA</v>
      </c>
      <c r="BJ130" s="231">
        <f t="shared" si="157"/>
        <v>140</v>
      </c>
      <c r="BK130" s="231">
        <f t="shared" si="158"/>
        <v>140</v>
      </c>
      <c r="BL130" s="231">
        <f t="shared" si="159"/>
        <v>1</v>
      </c>
      <c r="BM130" s="231">
        <f t="shared" si="160"/>
        <v>0</v>
      </c>
      <c r="BN130" s="231">
        <f t="shared" si="161"/>
        <v>2</v>
      </c>
      <c r="BO130" s="231">
        <f t="shared" si="162"/>
        <v>0</v>
      </c>
      <c r="BP130" s="231">
        <f t="shared" si="163"/>
        <v>0</v>
      </c>
      <c r="BQ130" s="231">
        <f t="shared" si="164"/>
        <v>0</v>
      </c>
      <c r="BR130" s="246">
        <f t="shared" si="165"/>
        <v>5.5017218461538</v>
      </c>
      <c r="BS130" s="247">
        <f t="shared" si="166"/>
        <v>22000</v>
      </c>
      <c r="BT130" s="231">
        <f t="shared" si="167"/>
        <v>1</v>
      </c>
      <c r="BU130" s="231">
        <f t="shared" si="168"/>
        <v>0</v>
      </c>
      <c r="BV130" s="231">
        <f t="shared" si="169"/>
        <v>0</v>
      </c>
      <c r="BW130" s="231">
        <f t="shared" si="170"/>
        <v>1</v>
      </c>
      <c r="BX130" s="231">
        <f t="shared" si="171"/>
        <v>0</v>
      </c>
      <c r="BY130" s="231">
        <f t="shared" si="172"/>
        <v>0</v>
      </c>
      <c r="BZ130" s="231">
        <f t="shared" si="173"/>
        <v>0</v>
      </c>
    </row>
    <row r="131" s="146" customFormat="1" ht="39" customHeight="1" spans="1:78">
      <c r="A131" s="161">
        <v>3</v>
      </c>
      <c r="B131" s="94">
        <v>385</v>
      </c>
      <c r="C131" s="94" t="s">
        <v>611</v>
      </c>
      <c r="D131" s="162" t="s">
        <v>100</v>
      </c>
      <c r="E131" s="163">
        <v>44118</v>
      </c>
      <c r="F131" s="164" t="s">
        <v>612</v>
      </c>
      <c r="G131" s="163">
        <v>35738</v>
      </c>
      <c r="H131" s="163" t="s">
        <v>335</v>
      </c>
      <c r="I131" s="183" t="s">
        <v>98</v>
      </c>
      <c r="J131" s="161">
        <v>0</v>
      </c>
      <c r="K131" s="161">
        <v>1</v>
      </c>
      <c r="L131" s="184">
        <v>200</v>
      </c>
      <c r="M131" s="185">
        <v>7.69230769230769</v>
      </c>
      <c r="N131" s="161">
        <v>17</v>
      </c>
      <c r="O131" s="161">
        <v>4</v>
      </c>
      <c r="P131" s="161">
        <v>21</v>
      </c>
      <c r="Q131" s="161">
        <v>22</v>
      </c>
      <c r="R131" s="195">
        <v>161.538461538461</v>
      </c>
      <c r="S131" s="161">
        <v>0</v>
      </c>
      <c r="T131" s="185">
        <v>0</v>
      </c>
      <c r="U131" s="161">
        <v>0</v>
      </c>
      <c r="V131" s="161">
        <v>0</v>
      </c>
      <c r="W131" s="185">
        <v>0</v>
      </c>
      <c r="X131" s="161">
        <v>0</v>
      </c>
      <c r="Y131" s="185">
        <v>0</v>
      </c>
      <c r="Z131" s="161">
        <v>0</v>
      </c>
      <c r="AA131" s="161">
        <v>0</v>
      </c>
      <c r="AB131" s="195">
        <v>0</v>
      </c>
      <c r="AC131" s="161">
        <v>1</v>
      </c>
      <c r="AD131" s="195">
        <v>7.69230769230769</v>
      </c>
      <c r="AE131" s="161">
        <v>0</v>
      </c>
      <c r="AF131" s="195">
        <v>0</v>
      </c>
      <c r="AG131" s="161">
        <v>0</v>
      </c>
      <c r="AH131" s="185">
        <v>0</v>
      </c>
      <c r="AI131" s="185">
        <v>0</v>
      </c>
      <c r="AJ131" s="185">
        <v>0</v>
      </c>
      <c r="AK131" s="184">
        <v>0</v>
      </c>
      <c r="AL131" s="185">
        <v>0</v>
      </c>
      <c r="AM131" s="185">
        <v>0</v>
      </c>
      <c r="AN131" s="185">
        <v>8</v>
      </c>
      <c r="AO131" s="185">
        <v>10.5</v>
      </c>
      <c r="AP131" s="185">
        <v>10.5</v>
      </c>
      <c r="AQ131" s="185">
        <v>198.230769230769</v>
      </c>
      <c r="AR131" s="258">
        <v>3</v>
      </c>
      <c r="AS131" s="209">
        <v>0.5</v>
      </c>
      <c r="AT131" s="207"/>
      <c r="AU131" s="195">
        <v>0</v>
      </c>
      <c r="AV131" s="195">
        <v>4.09148307692308</v>
      </c>
      <c r="AW131" s="207">
        <v>50</v>
      </c>
      <c r="AX131" s="221">
        <v>146.639286153846</v>
      </c>
      <c r="AY131" s="184">
        <v>140</v>
      </c>
      <c r="AZ131" s="222">
        <v>26600</v>
      </c>
      <c r="BA131" s="225"/>
      <c r="BB131" s="146" t="str">
        <f ca="1" t="shared" si="150"/>
        <v>3年1月</v>
      </c>
      <c r="BD131" s="224">
        <f t="shared" si="151"/>
        <v>818296.615384615</v>
      </c>
      <c r="BE131" s="239">
        <f t="shared" si="152"/>
        <v>818296.615384615</v>
      </c>
      <c r="BF131" s="231">
        <f t="shared" si="153"/>
        <v>0</v>
      </c>
      <c r="BG131" s="231">
        <f t="shared" si="154"/>
        <v>582140.307692307</v>
      </c>
      <c r="BH131" s="231">
        <f t="shared" si="155"/>
        <v>0</v>
      </c>
      <c r="BI131" s="241" t="str">
        <f t="shared" si="156"/>
        <v>NEANG CHHVY</v>
      </c>
      <c r="BJ131" s="231">
        <f t="shared" si="157"/>
        <v>140</v>
      </c>
      <c r="BK131" s="231">
        <f t="shared" si="158"/>
        <v>140</v>
      </c>
      <c r="BL131" s="231">
        <f t="shared" si="159"/>
        <v>1</v>
      </c>
      <c r="BM131" s="231">
        <f t="shared" si="160"/>
        <v>0</v>
      </c>
      <c r="BN131" s="231">
        <f t="shared" si="161"/>
        <v>2</v>
      </c>
      <c r="BO131" s="231">
        <f t="shared" si="162"/>
        <v>0</v>
      </c>
      <c r="BP131" s="231">
        <f t="shared" si="163"/>
        <v>0</v>
      </c>
      <c r="BQ131" s="231">
        <f t="shared" si="164"/>
        <v>0</v>
      </c>
      <c r="BR131" s="246">
        <f t="shared" si="165"/>
        <v>6.63928615384609</v>
      </c>
      <c r="BS131" s="247">
        <f t="shared" si="166"/>
        <v>26600</v>
      </c>
      <c r="BT131" s="231">
        <f t="shared" si="167"/>
        <v>1</v>
      </c>
      <c r="BU131" s="231">
        <f t="shared" si="168"/>
        <v>0</v>
      </c>
      <c r="BV131" s="231">
        <f t="shared" si="169"/>
        <v>1</v>
      </c>
      <c r="BW131" s="231">
        <f t="shared" si="170"/>
        <v>0</v>
      </c>
      <c r="BX131" s="231">
        <f t="shared" si="171"/>
        <v>1</v>
      </c>
      <c r="BY131" s="231">
        <f t="shared" si="172"/>
        <v>1</v>
      </c>
      <c r="BZ131" s="231">
        <f t="shared" si="173"/>
        <v>1</v>
      </c>
    </row>
    <row r="132" s="146" customFormat="1" ht="39" customHeight="1" spans="1:78">
      <c r="A132" s="161">
        <v>4</v>
      </c>
      <c r="B132" s="94">
        <v>387</v>
      </c>
      <c r="C132" s="94" t="s">
        <v>613</v>
      </c>
      <c r="D132" s="162" t="s">
        <v>101</v>
      </c>
      <c r="E132" s="163">
        <v>44118</v>
      </c>
      <c r="F132" s="164" t="s">
        <v>614</v>
      </c>
      <c r="G132" s="163">
        <v>29600</v>
      </c>
      <c r="H132" s="163" t="s">
        <v>335</v>
      </c>
      <c r="I132" s="183" t="s">
        <v>98</v>
      </c>
      <c r="J132" s="161">
        <v>0</v>
      </c>
      <c r="K132" s="161">
        <v>2</v>
      </c>
      <c r="L132" s="184">
        <v>200</v>
      </c>
      <c r="M132" s="185">
        <v>7.69230769230769</v>
      </c>
      <c r="N132" s="161">
        <v>17</v>
      </c>
      <c r="O132" s="161">
        <v>4</v>
      </c>
      <c r="P132" s="161">
        <v>21</v>
      </c>
      <c r="Q132" s="161">
        <v>22</v>
      </c>
      <c r="R132" s="195">
        <v>161.538461538461</v>
      </c>
      <c r="S132" s="161">
        <v>0</v>
      </c>
      <c r="T132" s="185">
        <v>0</v>
      </c>
      <c r="U132" s="161">
        <v>0</v>
      </c>
      <c r="V132" s="161">
        <v>0</v>
      </c>
      <c r="W132" s="185">
        <v>0</v>
      </c>
      <c r="X132" s="161">
        <v>0</v>
      </c>
      <c r="Y132" s="185">
        <v>0</v>
      </c>
      <c r="Z132" s="161">
        <v>0</v>
      </c>
      <c r="AA132" s="161">
        <v>0</v>
      </c>
      <c r="AB132" s="195">
        <v>0</v>
      </c>
      <c r="AC132" s="161">
        <v>1</v>
      </c>
      <c r="AD132" s="195">
        <v>7.69230769230769</v>
      </c>
      <c r="AE132" s="161">
        <v>0</v>
      </c>
      <c r="AF132" s="195">
        <v>0</v>
      </c>
      <c r="AG132" s="161">
        <v>0</v>
      </c>
      <c r="AH132" s="185">
        <v>0</v>
      </c>
      <c r="AI132" s="185">
        <v>0</v>
      </c>
      <c r="AJ132" s="185">
        <v>0</v>
      </c>
      <c r="AK132" s="184">
        <v>0</v>
      </c>
      <c r="AL132" s="185">
        <v>0</v>
      </c>
      <c r="AM132" s="185">
        <v>0</v>
      </c>
      <c r="AN132" s="185">
        <v>8</v>
      </c>
      <c r="AO132" s="185">
        <v>10.5</v>
      </c>
      <c r="AP132" s="185">
        <v>10.5</v>
      </c>
      <c r="AQ132" s="185">
        <v>198.230769230769</v>
      </c>
      <c r="AR132" s="258">
        <v>3</v>
      </c>
      <c r="AS132" s="209">
        <v>0.5</v>
      </c>
      <c r="AT132" s="207"/>
      <c r="AU132" s="195">
        <v>0</v>
      </c>
      <c r="AV132" s="195">
        <v>4.09148307692308</v>
      </c>
      <c r="AW132" s="207">
        <v>50</v>
      </c>
      <c r="AX132" s="221">
        <v>146.639286153846</v>
      </c>
      <c r="AY132" s="184">
        <v>140</v>
      </c>
      <c r="AZ132" s="222">
        <v>26600</v>
      </c>
      <c r="BA132" s="225"/>
      <c r="BB132" s="146" t="str">
        <f ca="1" t="shared" si="150"/>
        <v>3年1月</v>
      </c>
      <c r="BD132" s="224">
        <f t="shared" si="151"/>
        <v>818296.615384615</v>
      </c>
      <c r="BE132" s="239">
        <f t="shared" si="152"/>
        <v>818296.615384615</v>
      </c>
      <c r="BF132" s="231">
        <f t="shared" si="153"/>
        <v>0</v>
      </c>
      <c r="BG132" s="231">
        <f t="shared" si="154"/>
        <v>432140.307692307</v>
      </c>
      <c r="BH132" s="231">
        <f t="shared" si="155"/>
        <v>0</v>
      </c>
      <c r="BI132" s="241" t="str">
        <f t="shared" si="156"/>
        <v>SAM SIDA</v>
      </c>
      <c r="BJ132" s="231">
        <f t="shared" si="157"/>
        <v>140</v>
      </c>
      <c r="BK132" s="231">
        <f t="shared" si="158"/>
        <v>140</v>
      </c>
      <c r="BL132" s="231">
        <f t="shared" si="159"/>
        <v>1</v>
      </c>
      <c r="BM132" s="231">
        <f t="shared" si="160"/>
        <v>0</v>
      </c>
      <c r="BN132" s="231">
        <f t="shared" si="161"/>
        <v>2</v>
      </c>
      <c r="BO132" s="231">
        <f t="shared" si="162"/>
        <v>0</v>
      </c>
      <c r="BP132" s="231">
        <f t="shared" si="163"/>
        <v>0</v>
      </c>
      <c r="BQ132" s="231">
        <f t="shared" si="164"/>
        <v>0</v>
      </c>
      <c r="BR132" s="246">
        <f t="shared" si="165"/>
        <v>6.63928615384609</v>
      </c>
      <c r="BS132" s="247">
        <f t="shared" si="166"/>
        <v>26600</v>
      </c>
      <c r="BT132" s="231">
        <f t="shared" si="167"/>
        <v>1</v>
      </c>
      <c r="BU132" s="231">
        <f t="shared" si="168"/>
        <v>0</v>
      </c>
      <c r="BV132" s="231">
        <f t="shared" si="169"/>
        <v>1</v>
      </c>
      <c r="BW132" s="231">
        <f t="shared" si="170"/>
        <v>0</v>
      </c>
      <c r="BX132" s="231">
        <f t="shared" si="171"/>
        <v>1</v>
      </c>
      <c r="BY132" s="231">
        <f t="shared" si="172"/>
        <v>1</v>
      </c>
      <c r="BZ132" s="231">
        <f t="shared" si="173"/>
        <v>1</v>
      </c>
    </row>
    <row r="133" s="146" customFormat="1" ht="39" customHeight="1" spans="1:78">
      <c r="A133" s="161">
        <v>5</v>
      </c>
      <c r="B133" s="94">
        <v>395</v>
      </c>
      <c r="C133" s="94" t="s">
        <v>615</v>
      </c>
      <c r="D133" s="162" t="s">
        <v>102</v>
      </c>
      <c r="E133" s="163">
        <v>44118</v>
      </c>
      <c r="F133" s="164" t="s">
        <v>616</v>
      </c>
      <c r="G133" s="163">
        <v>34979</v>
      </c>
      <c r="H133" s="163" t="s">
        <v>335</v>
      </c>
      <c r="I133" s="183" t="s">
        <v>98</v>
      </c>
      <c r="J133" s="161">
        <v>1</v>
      </c>
      <c r="K133" s="161">
        <v>2</v>
      </c>
      <c r="L133" s="184">
        <v>200</v>
      </c>
      <c r="M133" s="185">
        <v>7.69230769230769</v>
      </c>
      <c r="N133" s="161">
        <v>16</v>
      </c>
      <c r="O133" s="161">
        <v>4</v>
      </c>
      <c r="P133" s="161">
        <v>20</v>
      </c>
      <c r="Q133" s="161">
        <v>22</v>
      </c>
      <c r="R133" s="195">
        <v>153.846153846154</v>
      </c>
      <c r="S133" s="161">
        <v>0</v>
      </c>
      <c r="T133" s="185">
        <v>0</v>
      </c>
      <c r="U133" s="161">
        <v>0</v>
      </c>
      <c r="V133" s="161">
        <v>0</v>
      </c>
      <c r="W133" s="185">
        <v>0</v>
      </c>
      <c r="X133" s="161">
        <v>0</v>
      </c>
      <c r="Y133" s="185">
        <v>0</v>
      </c>
      <c r="Z133" s="161">
        <v>0</v>
      </c>
      <c r="AA133" s="161">
        <v>0</v>
      </c>
      <c r="AB133" s="195">
        <v>0</v>
      </c>
      <c r="AC133" s="161">
        <v>1</v>
      </c>
      <c r="AD133" s="195">
        <v>7.69230769230769</v>
      </c>
      <c r="AE133" s="161">
        <v>1</v>
      </c>
      <c r="AF133" s="195">
        <v>7.69230769230769</v>
      </c>
      <c r="AG133" s="161">
        <v>0</v>
      </c>
      <c r="AH133" s="185">
        <v>0</v>
      </c>
      <c r="AI133" s="185">
        <v>0</v>
      </c>
      <c r="AJ133" s="185">
        <v>0</v>
      </c>
      <c r="AK133" s="184">
        <v>0</v>
      </c>
      <c r="AL133" s="185">
        <v>0</v>
      </c>
      <c r="AM133" s="185">
        <v>0</v>
      </c>
      <c r="AN133" s="185">
        <v>7.6</v>
      </c>
      <c r="AO133" s="185">
        <v>10</v>
      </c>
      <c r="AP133" s="185">
        <v>10</v>
      </c>
      <c r="AQ133" s="185">
        <v>196.830769230769</v>
      </c>
      <c r="AR133" s="258">
        <v>3</v>
      </c>
      <c r="AS133" s="209">
        <v>0.5</v>
      </c>
      <c r="AT133" s="207"/>
      <c r="AU133" s="195">
        <v>0</v>
      </c>
      <c r="AV133" s="195">
        <v>4.06258707692308</v>
      </c>
      <c r="AW133" s="207">
        <v>50</v>
      </c>
      <c r="AX133" s="221">
        <v>145.268182153846</v>
      </c>
      <c r="AY133" s="184">
        <v>140</v>
      </c>
      <c r="AZ133" s="222">
        <v>21100</v>
      </c>
      <c r="BA133" s="225"/>
      <c r="BB133" s="146" t="str">
        <f ca="1" t="shared" si="150"/>
        <v>3年1月</v>
      </c>
      <c r="BD133" s="224">
        <f t="shared" si="151"/>
        <v>812517.415384615</v>
      </c>
      <c r="BE133" s="239">
        <f t="shared" si="152"/>
        <v>812517.415384615</v>
      </c>
      <c r="BF133" s="231">
        <f t="shared" si="153"/>
        <v>0</v>
      </c>
      <c r="BG133" s="231">
        <f t="shared" si="154"/>
        <v>280487.907692307</v>
      </c>
      <c r="BH133" s="231">
        <f t="shared" si="155"/>
        <v>0</v>
      </c>
      <c r="BI133" s="241" t="str">
        <f t="shared" si="156"/>
        <v>MEAN CHANTHAN</v>
      </c>
      <c r="BJ133" s="231">
        <f t="shared" si="157"/>
        <v>140</v>
      </c>
      <c r="BK133" s="231">
        <f t="shared" si="158"/>
        <v>140</v>
      </c>
      <c r="BL133" s="231">
        <f t="shared" si="159"/>
        <v>1</v>
      </c>
      <c r="BM133" s="231">
        <f t="shared" si="160"/>
        <v>0</v>
      </c>
      <c r="BN133" s="231">
        <f t="shared" si="161"/>
        <v>2</v>
      </c>
      <c r="BO133" s="231">
        <f t="shared" si="162"/>
        <v>0</v>
      </c>
      <c r="BP133" s="231">
        <f t="shared" si="163"/>
        <v>0</v>
      </c>
      <c r="BQ133" s="231">
        <f t="shared" si="164"/>
        <v>0</v>
      </c>
      <c r="BR133" s="246">
        <f t="shared" si="165"/>
        <v>5.26818215384608</v>
      </c>
      <c r="BS133" s="247">
        <f t="shared" si="166"/>
        <v>21100</v>
      </c>
      <c r="BT133" s="231">
        <f t="shared" si="167"/>
        <v>1</v>
      </c>
      <c r="BU133" s="231">
        <f t="shared" si="168"/>
        <v>0</v>
      </c>
      <c r="BV133" s="231">
        <f t="shared" si="169"/>
        <v>0</v>
      </c>
      <c r="BW133" s="231">
        <f t="shared" si="170"/>
        <v>0</v>
      </c>
      <c r="BX133" s="231">
        <f t="shared" si="171"/>
        <v>1</v>
      </c>
      <c r="BY133" s="231">
        <f t="shared" si="172"/>
        <v>0</v>
      </c>
      <c r="BZ133" s="231">
        <f t="shared" si="173"/>
        <v>1</v>
      </c>
    </row>
    <row r="134" s="146" customFormat="1" ht="39" customHeight="1" spans="1:78">
      <c r="A134" s="161">
        <v>6</v>
      </c>
      <c r="B134" s="94">
        <v>406</v>
      </c>
      <c r="C134" s="94" t="s">
        <v>617</v>
      </c>
      <c r="D134" s="162" t="s">
        <v>103</v>
      </c>
      <c r="E134" s="163">
        <v>44118</v>
      </c>
      <c r="F134" s="164" t="s">
        <v>618</v>
      </c>
      <c r="G134" s="163">
        <v>29536</v>
      </c>
      <c r="H134" s="163" t="s">
        <v>335</v>
      </c>
      <c r="I134" s="183" t="s">
        <v>98</v>
      </c>
      <c r="J134" s="161">
        <v>0</v>
      </c>
      <c r="K134" s="161">
        <v>3</v>
      </c>
      <c r="L134" s="184">
        <v>200</v>
      </c>
      <c r="M134" s="185">
        <v>7.69230769230769</v>
      </c>
      <c r="N134" s="161">
        <v>17</v>
      </c>
      <c r="O134" s="161">
        <v>4</v>
      </c>
      <c r="P134" s="161">
        <v>21</v>
      </c>
      <c r="Q134" s="161">
        <v>22</v>
      </c>
      <c r="R134" s="195">
        <v>161.538461538461</v>
      </c>
      <c r="S134" s="161">
        <v>0</v>
      </c>
      <c r="T134" s="185">
        <v>0</v>
      </c>
      <c r="U134" s="161">
        <v>0</v>
      </c>
      <c r="V134" s="161">
        <v>0</v>
      </c>
      <c r="W134" s="185">
        <v>0</v>
      </c>
      <c r="X134" s="161">
        <v>0</v>
      </c>
      <c r="Y134" s="185">
        <v>0</v>
      </c>
      <c r="Z134" s="161">
        <v>0</v>
      </c>
      <c r="AA134" s="161">
        <v>0</v>
      </c>
      <c r="AB134" s="195">
        <v>0</v>
      </c>
      <c r="AC134" s="161">
        <v>1</v>
      </c>
      <c r="AD134" s="195">
        <v>7.69230769230769</v>
      </c>
      <c r="AE134" s="161">
        <v>0</v>
      </c>
      <c r="AF134" s="195">
        <v>0</v>
      </c>
      <c r="AG134" s="161">
        <v>0</v>
      </c>
      <c r="AH134" s="185">
        <v>0</v>
      </c>
      <c r="AI134" s="185">
        <v>0</v>
      </c>
      <c r="AJ134" s="185">
        <v>0</v>
      </c>
      <c r="AK134" s="184">
        <v>0</v>
      </c>
      <c r="AL134" s="185">
        <v>0</v>
      </c>
      <c r="AM134" s="185">
        <v>0</v>
      </c>
      <c r="AN134" s="185">
        <v>8</v>
      </c>
      <c r="AO134" s="185">
        <v>10.5</v>
      </c>
      <c r="AP134" s="185">
        <v>10.5</v>
      </c>
      <c r="AQ134" s="185">
        <v>198.230769230769</v>
      </c>
      <c r="AR134" s="258">
        <v>3</v>
      </c>
      <c r="AS134" s="209">
        <v>0.5</v>
      </c>
      <c r="AT134" s="207"/>
      <c r="AU134" s="195">
        <v>0</v>
      </c>
      <c r="AV134" s="195">
        <v>4.09148307692308</v>
      </c>
      <c r="AW134" s="207">
        <v>50</v>
      </c>
      <c r="AX134" s="221">
        <v>146.639286153846</v>
      </c>
      <c r="AY134" s="184">
        <v>140</v>
      </c>
      <c r="AZ134" s="222">
        <v>26600</v>
      </c>
      <c r="BA134" s="225"/>
      <c r="BB134" s="146" t="str">
        <f ca="1" t="shared" si="150"/>
        <v>3年1月</v>
      </c>
      <c r="BD134" s="224">
        <f t="shared" si="151"/>
        <v>818296.615384615</v>
      </c>
      <c r="BE134" s="239">
        <f t="shared" si="152"/>
        <v>818296.615384615</v>
      </c>
      <c r="BF134" s="231">
        <f t="shared" si="153"/>
        <v>0</v>
      </c>
      <c r="BG134" s="231">
        <f t="shared" si="154"/>
        <v>282140.307692307</v>
      </c>
      <c r="BH134" s="231">
        <f t="shared" si="155"/>
        <v>0</v>
      </c>
      <c r="BI134" s="241" t="str">
        <f t="shared" si="156"/>
        <v>RON SAROM</v>
      </c>
      <c r="BJ134" s="231">
        <f t="shared" si="157"/>
        <v>140</v>
      </c>
      <c r="BK134" s="231">
        <f t="shared" si="158"/>
        <v>140</v>
      </c>
      <c r="BL134" s="231">
        <f t="shared" si="159"/>
        <v>1</v>
      </c>
      <c r="BM134" s="231">
        <f t="shared" si="160"/>
        <v>0</v>
      </c>
      <c r="BN134" s="231">
        <f t="shared" si="161"/>
        <v>2</v>
      </c>
      <c r="BO134" s="231">
        <f t="shared" si="162"/>
        <v>0</v>
      </c>
      <c r="BP134" s="231">
        <f t="shared" si="163"/>
        <v>0</v>
      </c>
      <c r="BQ134" s="231">
        <f t="shared" si="164"/>
        <v>0</v>
      </c>
      <c r="BR134" s="246">
        <f t="shared" si="165"/>
        <v>6.63928615384609</v>
      </c>
      <c r="BS134" s="247">
        <f t="shared" si="166"/>
        <v>26600</v>
      </c>
      <c r="BT134" s="231">
        <f t="shared" si="167"/>
        <v>1</v>
      </c>
      <c r="BU134" s="231">
        <f t="shared" si="168"/>
        <v>0</v>
      </c>
      <c r="BV134" s="231">
        <f t="shared" si="169"/>
        <v>1</v>
      </c>
      <c r="BW134" s="231">
        <f t="shared" si="170"/>
        <v>0</v>
      </c>
      <c r="BX134" s="231">
        <f t="shared" si="171"/>
        <v>1</v>
      </c>
      <c r="BY134" s="231">
        <f t="shared" si="172"/>
        <v>1</v>
      </c>
      <c r="BZ134" s="231">
        <f t="shared" si="173"/>
        <v>1</v>
      </c>
    </row>
    <row r="135" s="146" customFormat="1" ht="39" customHeight="1" spans="1:78">
      <c r="A135" s="161">
        <v>7</v>
      </c>
      <c r="B135" s="94">
        <v>608</v>
      </c>
      <c r="C135" s="94" t="s">
        <v>619</v>
      </c>
      <c r="D135" s="162" t="s">
        <v>104</v>
      </c>
      <c r="E135" s="163">
        <v>44167</v>
      </c>
      <c r="F135" s="164" t="s">
        <v>620</v>
      </c>
      <c r="G135" s="163">
        <v>37574</v>
      </c>
      <c r="H135" s="163" t="s">
        <v>335</v>
      </c>
      <c r="I135" s="183" t="s">
        <v>98</v>
      </c>
      <c r="J135" s="161">
        <v>0</v>
      </c>
      <c r="K135" s="161">
        <v>0</v>
      </c>
      <c r="L135" s="184">
        <v>200</v>
      </c>
      <c r="M135" s="185">
        <v>7.69230769230769</v>
      </c>
      <c r="N135" s="161">
        <v>14.5</v>
      </c>
      <c r="O135" s="161">
        <v>4</v>
      </c>
      <c r="P135" s="161">
        <v>18.5</v>
      </c>
      <c r="Q135" s="161">
        <v>20</v>
      </c>
      <c r="R135" s="195">
        <v>142.307692307692</v>
      </c>
      <c r="S135" s="161">
        <v>0</v>
      </c>
      <c r="T135" s="185">
        <v>0</v>
      </c>
      <c r="U135" s="161">
        <v>0</v>
      </c>
      <c r="V135" s="161">
        <v>0</v>
      </c>
      <c r="W135" s="185">
        <v>0</v>
      </c>
      <c r="X135" s="161">
        <v>0</v>
      </c>
      <c r="Y135" s="185">
        <v>0</v>
      </c>
      <c r="Z135" s="161">
        <v>0.5</v>
      </c>
      <c r="AA135" s="161">
        <v>0</v>
      </c>
      <c r="AB135" s="195">
        <v>0</v>
      </c>
      <c r="AC135" s="161">
        <v>1</v>
      </c>
      <c r="AD135" s="195">
        <v>7.69230769230769</v>
      </c>
      <c r="AE135" s="161">
        <v>0</v>
      </c>
      <c r="AF135" s="195">
        <v>0</v>
      </c>
      <c r="AG135" s="161">
        <v>0</v>
      </c>
      <c r="AH135" s="185">
        <v>0</v>
      </c>
      <c r="AI135" s="185">
        <v>0</v>
      </c>
      <c r="AJ135" s="185">
        <v>0</v>
      </c>
      <c r="AK135" s="184">
        <v>0</v>
      </c>
      <c r="AL135" s="185">
        <v>0</v>
      </c>
      <c r="AM135" s="185">
        <v>0</v>
      </c>
      <c r="AN135" s="185">
        <v>7.1</v>
      </c>
      <c r="AO135" s="185">
        <v>9.2</v>
      </c>
      <c r="AP135" s="185">
        <v>9.2</v>
      </c>
      <c r="AQ135" s="185">
        <v>175.5</v>
      </c>
      <c r="AR135" s="258">
        <v>3</v>
      </c>
      <c r="AS135" s="209">
        <v>0.5</v>
      </c>
      <c r="AT135" s="207"/>
      <c r="AU135" s="195">
        <v>0</v>
      </c>
      <c r="AV135" s="195">
        <v>3.62232</v>
      </c>
      <c r="AW135" s="207">
        <v>50</v>
      </c>
      <c r="AX135" s="221">
        <v>124.37768</v>
      </c>
      <c r="AY135" s="184">
        <v>120</v>
      </c>
      <c r="AZ135" s="222">
        <v>17500</v>
      </c>
      <c r="BA135" s="225"/>
      <c r="BB135" s="146" t="str">
        <f ca="1" t="shared" si="150"/>
        <v>2年11月</v>
      </c>
      <c r="BD135" s="224">
        <f t="shared" si="151"/>
        <v>724464</v>
      </c>
      <c r="BE135" s="239">
        <f t="shared" si="152"/>
        <v>724464</v>
      </c>
      <c r="BF135" s="231">
        <f t="shared" si="153"/>
        <v>0</v>
      </c>
      <c r="BG135" s="231">
        <f t="shared" si="154"/>
        <v>648980.1</v>
      </c>
      <c r="BH135" s="231">
        <f t="shared" si="155"/>
        <v>0</v>
      </c>
      <c r="BI135" s="241" t="str">
        <f t="shared" si="156"/>
        <v>PRUM CHAN</v>
      </c>
      <c r="BJ135" s="231">
        <f t="shared" si="157"/>
        <v>120</v>
      </c>
      <c r="BK135" s="231">
        <f t="shared" si="158"/>
        <v>120</v>
      </c>
      <c r="BL135" s="231">
        <f t="shared" si="159"/>
        <v>1</v>
      </c>
      <c r="BM135" s="231">
        <f t="shared" si="160"/>
        <v>0</v>
      </c>
      <c r="BN135" s="231">
        <f t="shared" si="161"/>
        <v>1</v>
      </c>
      <c r="BO135" s="231">
        <f t="shared" si="162"/>
        <v>0</v>
      </c>
      <c r="BP135" s="231">
        <f t="shared" si="163"/>
        <v>0</v>
      </c>
      <c r="BQ135" s="231">
        <f t="shared" si="164"/>
        <v>0</v>
      </c>
      <c r="BR135" s="246">
        <f t="shared" si="165"/>
        <v>4.37767999999994</v>
      </c>
      <c r="BS135" s="247">
        <f t="shared" si="166"/>
        <v>17500</v>
      </c>
      <c r="BT135" s="231">
        <f t="shared" si="167"/>
        <v>0</v>
      </c>
      <c r="BU135" s="231">
        <f t="shared" si="168"/>
        <v>1</v>
      </c>
      <c r="BV135" s="231">
        <f t="shared" si="169"/>
        <v>1</v>
      </c>
      <c r="BW135" s="231">
        <f t="shared" si="170"/>
        <v>1</v>
      </c>
      <c r="BX135" s="231">
        <f t="shared" si="171"/>
        <v>0</v>
      </c>
      <c r="BY135" s="231">
        <f t="shared" si="172"/>
        <v>1</v>
      </c>
      <c r="BZ135" s="231">
        <f t="shared" si="173"/>
        <v>0</v>
      </c>
    </row>
    <row r="136" s="141" customFormat="1" ht="39" customHeight="1" spans="1:78">
      <c r="A136" s="161">
        <v>8</v>
      </c>
      <c r="B136" s="94">
        <v>1634</v>
      </c>
      <c r="C136" s="94" t="s">
        <v>621</v>
      </c>
      <c r="D136" s="162" t="s">
        <v>105</v>
      </c>
      <c r="E136" s="163">
        <v>44579</v>
      </c>
      <c r="F136" s="164">
        <v>90705130</v>
      </c>
      <c r="G136" s="163">
        <v>33067</v>
      </c>
      <c r="H136" s="163" t="s">
        <v>332</v>
      </c>
      <c r="I136" s="183" t="s">
        <v>98</v>
      </c>
      <c r="J136" s="161">
        <v>0</v>
      </c>
      <c r="K136" s="161">
        <v>0</v>
      </c>
      <c r="L136" s="184">
        <v>200</v>
      </c>
      <c r="M136" s="185">
        <v>7.69230769230769</v>
      </c>
      <c r="N136" s="161">
        <v>17</v>
      </c>
      <c r="O136" s="161">
        <v>4</v>
      </c>
      <c r="P136" s="161">
        <v>21</v>
      </c>
      <c r="Q136" s="161">
        <v>22</v>
      </c>
      <c r="R136" s="195">
        <v>161.538461538461</v>
      </c>
      <c r="S136" s="161">
        <v>0</v>
      </c>
      <c r="T136" s="185">
        <v>0</v>
      </c>
      <c r="U136" s="161">
        <v>0</v>
      </c>
      <c r="V136" s="161">
        <v>0</v>
      </c>
      <c r="W136" s="185">
        <v>0</v>
      </c>
      <c r="X136" s="161">
        <v>0</v>
      </c>
      <c r="Y136" s="185">
        <v>0</v>
      </c>
      <c r="Z136" s="161">
        <v>0</v>
      </c>
      <c r="AA136" s="161">
        <v>0</v>
      </c>
      <c r="AB136" s="195">
        <v>0</v>
      </c>
      <c r="AC136" s="161">
        <v>1</v>
      </c>
      <c r="AD136" s="195">
        <v>7.69230769230769</v>
      </c>
      <c r="AE136" s="161">
        <v>0</v>
      </c>
      <c r="AF136" s="195">
        <v>0</v>
      </c>
      <c r="AG136" s="161">
        <v>0</v>
      </c>
      <c r="AH136" s="185">
        <v>0</v>
      </c>
      <c r="AI136" s="185">
        <v>0</v>
      </c>
      <c r="AJ136" s="185">
        <v>0</v>
      </c>
      <c r="AK136" s="184">
        <v>0</v>
      </c>
      <c r="AL136" s="185">
        <v>0</v>
      </c>
      <c r="AM136" s="185">
        <v>0</v>
      </c>
      <c r="AN136" s="185">
        <v>8</v>
      </c>
      <c r="AO136" s="185">
        <v>10.5</v>
      </c>
      <c r="AP136" s="185">
        <v>10.5</v>
      </c>
      <c r="AQ136" s="185">
        <v>198.230769230769</v>
      </c>
      <c r="AR136" s="207">
        <v>2</v>
      </c>
      <c r="AS136" s="209">
        <v>0.5</v>
      </c>
      <c r="AT136" s="207"/>
      <c r="AU136" s="195">
        <v>0</v>
      </c>
      <c r="AV136" s="195">
        <v>4.09148307692308</v>
      </c>
      <c r="AW136" s="207">
        <v>50</v>
      </c>
      <c r="AX136" s="221">
        <v>145.639286153846</v>
      </c>
      <c r="AY136" s="184">
        <v>140</v>
      </c>
      <c r="AZ136" s="222">
        <v>22600</v>
      </c>
      <c r="BA136" s="225"/>
      <c r="BB136" s="146" t="str">
        <f ca="1" t="shared" si="150"/>
        <v>1年10月</v>
      </c>
      <c r="BC136" s="146"/>
      <c r="BD136" s="224">
        <f t="shared" si="151"/>
        <v>818296.615384615</v>
      </c>
      <c r="BE136" s="239">
        <f t="shared" si="152"/>
        <v>818296.615384615</v>
      </c>
      <c r="BF136" s="231">
        <f t="shared" si="153"/>
        <v>0</v>
      </c>
      <c r="BG136" s="231">
        <f t="shared" si="154"/>
        <v>732140.307692307</v>
      </c>
      <c r="BH136" s="231">
        <f t="shared" si="155"/>
        <v>0</v>
      </c>
      <c r="BI136" s="241" t="str">
        <f t="shared" si="156"/>
        <v>YOEM PONH</v>
      </c>
      <c r="BJ136" s="231">
        <f t="shared" si="157"/>
        <v>140</v>
      </c>
      <c r="BK136" s="231">
        <f t="shared" si="158"/>
        <v>140</v>
      </c>
      <c r="BL136" s="231">
        <f t="shared" si="159"/>
        <v>1</v>
      </c>
      <c r="BM136" s="231">
        <f t="shared" si="160"/>
        <v>0</v>
      </c>
      <c r="BN136" s="231">
        <f t="shared" si="161"/>
        <v>2</v>
      </c>
      <c r="BO136" s="231">
        <f t="shared" si="162"/>
        <v>0</v>
      </c>
      <c r="BP136" s="231">
        <f t="shared" si="163"/>
        <v>0</v>
      </c>
      <c r="BQ136" s="231">
        <f t="shared" si="164"/>
        <v>0</v>
      </c>
      <c r="BR136" s="246">
        <f t="shared" si="165"/>
        <v>5.63928615384609</v>
      </c>
      <c r="BS136" s="247">
        <f t="shared" si="166"/>
        <v>22600</v>
      </c>
      <c r="BT136" s="231">
        <f t="shared" si="167"/>
        <v>1</v>
      </c>
      <c r="BU136" s="231">
        <f t="shared" si="168"/>
        <v>0</v>
      </c>
      <c r="BV136" s="231">
        <f t="shared" si="169"/>
        <v>0</v>
      </c>
      <c r="BW136" s="231">
        <f t="shared" si="170"/>
        <v>1</v>
      </c>
      <c r="BX136" s="231">
        <f t="shared" si="171"/>
        <v>0</v>
      </c>
      <c r="BY136" s="231">
        <f t="shared" si="172"/>
        <v>1</v>
      </c>
      <c r="BZ136" s="231">
        <f t="shared" si="173"/>
        <v>1</v>
      </c>
    </row>
    <row r="137" s="146" customFormat="1" ht="39" customHeight="1" spans="1:78">
      <c r="A137" s="161">
        <v>9</v>
      </c>
      <c r="B137" s="94">
        <v>1380</v>
      </c>
      <c r="C137" s="94" t="s">
        <v>622</v>
      </c>
      <c r="D137" s="162" t="s">
        <v>106</v>
      </c>
      <c r="E137" s="163">
        <v>44527</v>
      </c>
      <c r="F137" s="164">
        <v>90755249</v>
      </c>
      <c r="G137" s="163">
        <v>31059</v>
      </c>
      <c r="H137" s="163" t="s">
        <v>335</v>
      </c>
      <c r="I137" s="183" t="s">
        <v>98</v>
      </c>
      <c r="J137" s="161">
        <v>0</v>
      </c>
      <c r="K137" s="161">
        <v>0</v>
      </c>
      <c r="L137" s="184">
        <v>200</v>
      </c>
      <c r="M137" s="185">
        <v>7.69230769230769</v>
      </c>
      <c r="N137" s="161">
        <v>16</v>
      </c>
      <c r="O137" s="161">
        <v>4</v>
      </c>
      <c r="P137" s="161">
        <v>20</v>
      </c>
      <c r="Q137" s="161">
        <v>21</v>
      </c>
      <c r="R137" s="195">
        <v>153.846153846154</v>
      </c>
      <c r="S137" s="161">
        <v>0</v>
      </c>
      <c r="T137" s="185">
        <v>0</v>
      </c>
      <c r="U137" s="161">
        <v>0</v>
      </c>
      <c r="V137" s="161">
        <v>0</v>
      </c>
      <c r="W137" s="185">
        <v>0</v>
      </c>
      <c r="X137" s="161">
        <v>0</v>
      </c>
      <c r="Y137" s="185">
        <v>0</v>
      </c>
      <c r="Z137" s="161">
        <v>0</v>
      </c>
      <c r="AA137" s="161">
        <v>0</v>
      </c>
      <c r="AB137" s="195">
        <v>0</v>
      </c>
      <c r="AC137" s="161">
        <v>1</v>
      </c>
      <c r="AD137" s="195">
        <v>7.69230769230769</v>
      </c>
      <c r="AE137" s="161">
        <v>0</v>
      </c>
      <c r="AF137" s="195">
        <v>0</v>
      </c>
      <c r="AG137" s="161">
        <v>0</v>
      </c>
      <c r="AH137" s="184">
        <v>0</v>
      </c>
      <c r="AI137" s="185">
        <v>0</v>
      </c>
      <c r="AJ137" s="184">
        <v>0</v>
      </c>
      <c r="AK137" s="184">
        <v>0</v>
      </c>
      <c r="AL137" s="185">
        <v>0</v>
      </c>
      <c r="AM137" s="185">
        <v>0</v>
      </c>
      <c r="AN137" s="185">
        <v>7.6</v>
      </c>
      <c r="AO137" s="185">
        <v>10</v>
      </c>
      <c r="AP137" s="185">
        <v>10</v>
      </c>
      <c r="AQ137" s="185">
        <v>189.138461538461</v>
      </c>
      <c r="AR137" s="207">
        <v>2</v>
      </c>
      <c r="AS137" s="209">
        <v>0.5</v>
      </c>
      <c r="AT137" s="207"/>
      <c r="AU137" s="195">
        <v>0</v>
      </c>
      <c r="AV137" s="195">
        <v>3.90381784615385</v>
      </c>
      <c r="AW137" s="207">
        <v>50</v>
      </c>
      <c r="AX137" s="221">
        <v>136.734643692308</v>
      </c>
      <c r="AY137" s="184">
        <v>130</v>
      </c>
      <c r="AZ137" s="222">
        <v>26900</v>
      </c>
      <c r="BA137" s="223"/>
      <c r="BB137" s="146" t="str">
        <f ca="1" t="shared" si="150"/>
        <v>2年0月</v>
      </c>
      <c r="BD137" s="224">
        <f t="shared" si="151"/>
        <v>780763.569230769</v>
      </c>
      <c r="BE137" s="239">
        <f t="shared" si="152"/>
        <v>780763.569230769</v>
      </c>
      <c r="BF137" s="231">
        <f t="shared" si="153"/>
        <v>0</v>
      </c>
      <c r="BG137" s="231">
        <f t="shared" si="154"/>
        <v>698710.984615384</v>
      </c>
      <c r="BH137" s="231">
        <f t="shared" si="155"/>
        <v>0</v>
      </c>
      <c r="BI137" s="241" t="str">
        <f t="shared" si="156"/>
        <v>NEOU KUNTHEA</v>
      </c>
      <c r="BJ137" s="231">
        <f t="shared" si="157"/>
        <v>130</v>
      </c>
      <c r="BK137" s="231">
        <f t="shared" si="158"/>
        <v>130</v>
      </c>
      <c r="BL137" s="231">
        <f t="shared" si="159"/>
        <v>1</v>
      </c>
      <c r="BM137" s="231">
        <f t="shared" si="160"/>
        <v>0</v>
      </c>
      <c r="BN137" s="231">
        <f t="shared" si="161"/>
        <v>1</v>
      </c>
      <c r="BO137" s="231">
        <f t="shared" si="162"/>
        <v>1</v>
      </c>
      <c r="BP137" s="231">
        <f t="shared" si="163"/>
        <v>0</v>
      </c>
      <c r="BQ137" s="231">
        <f t="shared" si="164"/>
        <v>0</v>
      </c>
      <c r="BR137" s="246">
        <f t="shared" si="165"/>
        <v>6.73464369230763</v>
      </c>
      <c r="BS137" s="247">
        <f t="shared" si="166"/>
        <v>26900</v>
      </c>
      <c r="BT137" s="231">
        <f t="shared" si="167"/>
        <v>1</v>
      </c>
      <c r="BU137" s="231">
        <f t="shared" si="168"/>
        <v>0</v>
      </c>
      <c r="BV137" s="231">
        <f t="shared" si="169"/>
        <v>1</v>
      </c>
      <c r="BW137" s="231">
        <f t="shared" si="170"/>
        <v>0</v>
      </c>
      <c r="BX137" s="231">
        <f t="shared" si="171"/>
        <v>1</v>
      </c>
      <c r="BY137" s="231">
        <f t="shared" si="172"/>
        <v>1</v>
      </c>
      <c r="BZ137" s="231">
        <f t="shared" si="173"/>
        <v>4</v>
      </c>
    </row>
    <row r="138" s="141" customFormat="1" ht="39" customHeight="1" spans="1:78">
      <c r="A138" s="161">
        <v>10</v>
      </c>
      <c r="B138" s="94">
        <v>1539</v>
      </c>
      <c r="C138" s="94" t="s">
        <v>623</v>
      </c>
      <c r="D138" s="162" t="s">
        <v>107</v>
      </c>
      <c r="E138" s="163">
        <v>44565</v>
      </c>
      <c r="F138" s="164">
        <v>90838379</v>
      </c>
      <c r="G138" s="163">
        <v>28540</v>
      </c>
      <c r="H138" s="163" t="s">
        <v>335</v>
      </c>
      <c r="I138" s="183" t="s">
        <v>98</v>
      </c>
      <c r="J138" s="161">
        <v>0</v>
      </c>
      <c r="K138" s="161">
        <v>0</v>
      </c>
      <c r="L138" s="184">
        <v>200</v>
      </c>
      <c r="M138" s="185">
        <v>7.69230769230769</v>
      </c>
      <c r="N138" s="161">
        <v>16</v>
      </c>
      <c r="O138" s="161">
        <v>4</v>
      </c>
      <c r="P138" s="161">
        <v>20</v>
      </c>
      <c r="Q138" s="161">
        <v>21</v>
      </c>
      <c r="R138" s="195">
        <v>153.846153846154</v>
      </c>
      <c r="S138" s="161">
        <v>0</v>
      </c>
      <c r="T138" s="185">
        <v>0</v>
      </c>
      <c r="U138" s="161">
        <v>0</v>
      </c>
      <c r="V138" s="161">
        <v>0</v>
      </c>
      <c r="W138" s="185">
        <v>0</v>
      </c>
      <c r="X138" s="161">
        <v>0</v>
      </c>
      <c r="Y138" s="185">
        <v>0</v>
      </c>
      <c r="Z138" s="161">
        <v>0</v>
      </c>
      <c r="AA138" s="161">
        <v>0</v>
      </c>
      <c r="AB138" s="195">
        <v>0</v>
      </c>
      <c r="AC138" s="161">
        <v>1</v>
      </c>
      <c r="AD138" s="195">
        <v>7.69230769230769</v>
      </c>
      <c r="AE138" s="161">
        <v>0</v>
      </c>
      <c r="AF138" s="195">
        <v>0</v>
      </c>
      <c r="AG138" s="161">
        <v>0</v>
      </c>
      <c r="AH138" s="185">
        <v>0</v>
      </c>
      <c r="AI138" s="185">
        <v>0</v>
      </c>
      <c r="AJ138" s="185">
        <v>0</v>
      </c>
      <c r="AK138" s="184">
        <v>0</v>
      </c>
      <c r="AL138" s="185">
        <v>0</v>
      </c>
      <c r="AM138" s="185">
        <v>0</v>
      </c>
      <c r="AN138" s="185">
        <v>7.6</v>
      </c>
      <c r="AO138" s="185">
        <v>10</v>
      </c>
      <c r="AP138" s="185">
        <v>10</v>
      </c>
      <c r="AQ138" s="185">
        <v>189.138461538461</v>
      </c>
      <c r="AR138" s="207">
        <v>2</v>
      </c>
      <c r="AS138" s="209">
        <v>0.5</v>
      </c>
      <c r="AT138" s="207"/>
      <c r="AU138" s="195">
        <v>0</v>
      </c>
      <c r="AV138" s="195">
        <v>3.90381784615385</v>
      </c>
      <c r="AW138" s="207">
        <v>50</v>
      </c>
      <c r="AX138" s="221">
        <v>136.734643692308</v>
      </c>
      <c r="AY138" s="184">
        <v>130</v>
      </c>
      <c r="AZ138" s="222">
        <v>26900</v>
      </c>
      <c r="BA138" s="225"/>
      <c r="BB138" s="146" t="str">
        <f ca="1" t="shared" si="150"/>
        <v>1年10月</v>
      </c>
      <c r="BC138" s="146"/>
      <c r="BD138" s="224">
        <f t="shared" si="151"/>
        <v>780763.569230769</v>
      </c>
      <c r="BE138" s="239">
        <f t="shared" si="152"/>
        <v>780763.569230769</v>
      </c>
      <c r="BF138" s="231">
        <f t="shared" si="153"/>
        <v>0</v>
      </c>
      <c r="BG138" s="231">
        <f t="shared" si="154"/>
        <v>698710.984615384</v>
      </c>
      <c r="BH138" s="231">
        <f t="shared" si="155"/>
        <v>0</v>
      </c>
      <c r="BI138" s="241" t="str">
        <f t="shared" si="156"/>
        <v>UK VANNAK</v>
      </c>
      <c r="BJ138" s="231">
        <f t="shared" si="157"/>
        <v>130</v>
      </c>
      <c r="BK138" s="231">
        <f t="shared" si="158"/>
        <v>130</v>
      </c>
      <c r="BL138" s="231">
        <f t="shared" si="159"/>
        <v>1</v>
      </c>
      <c r="BM138" s="231">
        <f t="shared" si="160"/>
        <v>0</v>
      </c>
      <c r="BN138" s="231">
        <f t="shared" si="161"/>
        <v>1</v>
      </c>
      <c r="BO138" s="231">
        <f t="shared" si="162"/>
        <v>1</v>
      </c>
      <c r="BP138" s="231">
        <f t="shared" si="163"/>
        <v>0</v>
      </c>
      <c r="BQ138" s="231">
        <f t="shared" si="164"/>
        <v>0</v>
      </c>
      <c r="BR138" s="246">
        <f t="shared" si="165"/>
        <v>6.73464369230763</v>
      </c>
      <c r="BS138" s="247">
        <f t="shared" si="166"/>
        <v>26900</v>
      </c>
      <c r="BT138" s="231">
        <f t="shared" si="167"/>
        <v>1</v>
      </c>
      <c r="BU138" s="231">
        <f t="shared" si="168"/>
        <v>0</v>
      </c>
      <c r="BV138" s="231">
        <f t="shared" si="169"/>
        <v>1</v>
      </c>
      <c r="BW138" s="231">
        <f t="shared" si="170"/>
        <v>0</v>
      </c>
      <c r="BX138" s="231">
        <f t="shared" si="171"/>
        <v>1</v>
      </c>
      <c r="BY138" s="231">
        <f t="shared" si="172"/>
        <v>1</v>
      </c>
      <c r="BZ138" s="231">
        <f t="shared" si="173"/>
        <v>4</v>
      </c>
    </row>
    <row r="139" s="141" customFormat="1" ht="39" customHeight="1" spans="1:78">
      <c r="A139" s="161">
        <v>11</v>
      </c>
      <c r="B139" s="94">
        <v>1538</v>
      </c>
      <c r="C139" s="94" t="s">
        <v>624</v>
      </c>
      <c r="D139" s="162" t="s">
        <v>108</v>
      </c>
      <c r="E139" s="163">
        <v>44565</v>
      </c>
      <c r="F139" s="164">
        <v>90530160</v>
      </c>
      <c r="G139" s="163">
        <v>32378</v>
      </c>
      <c r="H139" s="163" t="s">
        <v>335</v>
      </c>
      <c r="I139" s="183" t="s">
        <v>98</v>
      </c>
      <c r="J139" s="161">
        <v>0</v>
      </c>
      <c r="K139" s="161">
        <v>0</v>
      </c>
      <c r="L139" s="184">
        <v>200</v>
      </c>
      <c r="M139" s="185">
        <v>7.69230769230769</v>
      </c>
      <c r="N139" s="161">
        <v>16.5</v>
      </c>
      <c r="O139" s="161">
        <v>4</v>
      </c>
      <c r="P139" s="161">
        <v>20.5</v>
      </c>
      <c r="Q139" s="161">
        <v>22</v>
      </c>
      <c r="R139" s="195">
        <v>157.692307692308</v>
      </c>
      <c r="S139" s="161">
        <v>0</v>
      </c>
      <c r="T139" s="185">
        <v>0</v>
      </c>
      <c r="U139" s="161">
        <v>0</v>
      </c>
      <c r="V139" s="161">
        <v>0</v>
      </c>
      <c r="W139" s="185">
        <v>0</v>
      </c>
      <c r="X139" s="161">
        <v>0</v>
      </c>
      <c r="Y139" s="185">
        <v>0</v>
      </c>
      <c r="Z139" s="161">
        <v>0.5</v>
      </c>
      <c r="AA139" s="161">
        <v>0</v>
      </c>
      <c r="AB139" s="195">
        <v>0</v>
      </c>
      <c r="AC139" s="161">
        <v>1</v>
      </c>
      <c r="AD139" s="195">
        <v>7.69230769230769</v>
      </c>
      <c r="AE139" s="161">
        <v>0</v>
      </c>
      <c r="AF139" s="195">
        <v>0</v>
      </c>
      <c r="AG139" s="161">
        <v>0</v>
      </c>
      <c r="AH139" s="185">
        <v>0</v>
      </c>
      <c r="AI139" s="185">
        <v>0</v>
      </c>
      <c r="AJ139" s="185">
        <v>0</v>
      </c>
      <c r="AK139" s="184">
        <v>0</v>
      </c>
      <c r="AL139" s="185">
        <v>0</v>
      </c>
      <c r="AM139" s="185">
        <v>0</v>
      </c>
      <c r="AN139" s="185">
        <v>7.8</v>
      </c>
      <c r="AO139" s="185">
        <v>10.2</v>
      </c>
      <c r="AP139" s="185">
        <v>10.2</v>
      </c>
      <c r="AQ139" s="185">
        <v>193.584615384615</v>
      </c>
      <c r="AR139" s="207">
        <v>2</v>
      </c>
      <c r="AS139" s="209">
        <v>0.5</v>
      </c>
      <c r="AT139" s="207"/>
      <c r="AU139" s="195">
        <v>0</v>
      </c>
      <c r="AV139" s="195">
        <v>3.99558646153846</v>
      </c>
      <c r="AW139" s="207">
        <v>50</v>
      </c>
      <c r="AX139" s="221">
        <v>141.089028923077</v>
      </c>
      <c r="AY139" s="184">
        <v>140</v>
      </c>
      <c r="AZ139" s="222">
        <v>4400</v>
      </c>
      <c r="BA139" s="225"/>
      <c r="BB139" s="146" t="str">
        <f ca="1" t="shared" si="150"/>
        <v>1年10月</v>
      </c>
      <c r="BC139" s="146"/>
      <c r="BD139" s="224">
        <f t="shared" si="151"/>
        <v>799117.292307692</v>
      </c>
      <c r="BE139" s="239">
        <f t="shared" si="152"/>
        <v>799117.292307692</v>
      </c>
      <c r="BF139" s="231">
        <f t="shared" si="153"/>
        <v>0</v>
      </c>
      <c r="BG139" s="231">
        <f t="shared" si="154"/>
        <v>715425.646153846</v>
      </c>
      <c r="BH139" s="231">
        <f t="shared" si="155"/>
        <v>0</v>
      </c>
      <c r="BI139" s="241" t="str">
        <f t="shared" si="156"/>
        <v>TEN SAVAN</v>
      </c>
      <c r="BJ139" s="231">
        <f t="shared" si="157"/>
        <v>140</v>
      </c>
      <c r="BK139" s="231">
        <f t="shared" si="158"/>
        <v>140</v>
      </c>
      <c r="BL139" s="231">
        <f t="shared" si="159"/>
        <v>1</v>
      </c>
      <c r="BM139" s="231">
        <f t="shared" si="160"/>
        <v>0</v>
      </c>
      <c r="BN139" s="231">
        <f t="shared" si="161"/>
        <v>2</v>
      </c>
      <c r="BO139" s="231">
        <f t="shared" si="162"/>
        <v>0</v>
      </c>
      <c r="BP139" s="231">
        <f t="shared" si="163"/>
        <v>0</v>
      </c>
      <c r="BQ139" s="231">
        <f t="shared" si="164"/>
        <v>0</v>
      </c>
      <c r="BR139" s="246">
        <f t="shared" si="165"/>
        <v>1.08902892307685</v>
      </c>
      <c r="BS139" s="247">
        <f t="shared" si="166"/>
        <v>4400</v>
      </c>
      <c r="BT139" s="231">
        <f t="shared" si="167"/>
        <v>0</v>
      </c>
      <c r="BU139" s="231">
        <f t="shared" si="168"/>
        <v>0</v>
      </c>
      <c r="BV139" s="231">
        <f t="shared" si="169"/>
        <v>0</v>
      </c>
      <c r="BW139" s="231">
        <f t="shared" si="170"/>
        <v>2</v>
      </c>
      <c r="BX139" s="231">
        <f t="shared" si="171"/>
        <v>0</v>
      </c>
      <c r="BY139" s="231">
        <f t="shared" si="172"/>
        <v>0</v>
      </c>
      <c r="BZ139" s="231">
        <f t="shared" si="173"/>
        <v>4</v>
      </c>
    </row>
    <row r="140" s="141" customFormat="1" ht="39" customHeight="1" spans="1:78">
      <c r="A140" s="161">
        <v>12</v>
      </c>
      <c r="B140" s="94">
        <v>318</v>
      </c>
      <c r="C140" s="94" t="s">
        <v>625</v>
      </c>
      <c r="D140" s="162" t="s">
        <v>109</v>
      </c>
      <c r="E140" s="163">
        <v>44109</v>
      </c>
      <c r="F140" s="164" t="s">
        <v>626</v>
      </c>
      <c r="G140" s="163">
        <v>34777</v>
      </c>
      <c r="H140" s="163" t="s">
        <v>335</v>
      </c>
      <c r="I140" s="183" t="s">
        <v>98</v>
      </c>
      <c r="J140" s="161">
        <v>0</v>
      </c>
      <c r="K140" s="161">
        <v>0</v>
      </c>
      <c r="L140" s="184">
        <v>200</v>
      </c>
      <c r="M140" s="185">
        <v>7.69230769230769</v>
      </c>
      <c r="N140" s="161">
        <v>16.5</v>
      </c>
      <c r="O140" s="161">
        <v>4</v>
      </c>
      <c r="P140" s="161">
        <v>20.5</v>
      </c>
      <c r="Q140" s="161">
        <v>22</v>
      </c>
      <c r="R140" s="195">
        <v>157.692307692308</v>
      </c>
      <c r="S140" s="161">
        <v>0</v>
      </c>
      <c r="T140" s="185">
        <v>0</v>
      </c>
      <c r="U140" s="161">
        <v>0</v>
      </c>
      <c r="V140" s="161">
        <v>0</v>
      </c>
      <c r="W140" s="185">
        <v>0</v>
      </c>
      <c r="X140" s="161">
        <v>0</v>
      </c>
      <c r="Y140" s="185">
        <v>0</v>
      </c>
      <c r="Z140" s="161">
        <v>0.5</v>
      </c>
      <c r="AA140" s="161">
        <v>0</v>
      </c>
      <c r="AB140" s="195">
        <v>0</v>
      </c>
      <c r="AC140" s="161">
        <v>1</v>
      </c>
      <c r="AD140" s="195">
        <v>7.69230769230769</v>
      </c>
      <c r="AE140" s="161">
        <v>0</v>
      </c>
      <c r="AF140" s="195">
        <v>0</v>
      </c>
      <c r="AG140" s="161">
        <v>0</v>
      </c>
      <c r="AH140" s="185">
        <v>0</v>
      </c>
      <c r="AI140" s="185">
        <v>0</v>
      </c>
      <c r="AJ140" s="185">
        <v>0</v>
      </c>
      <c r="AK140" s="184">
        <v>0</v>
      </c>
      <c r="AL140" s="185">
        <v>0</v>
      </c>
      <c r="AM140" s="185">
        <v>0</v>
      </c>
      <c r="AN140" s="185">
        <v>7.8</v>
      </c>
      <c r="AO140" s="185">
        <v>10.2</v>
      </c>
      <c r="AP140" s="185">
        <v>10.2</v>
      </c>
      <c r="AQ140" s="185">
        <v>193.584615384615</v>
      </c>
      <c r="AR140" s="258">
        <v>3</v>
      </c>
      <c r="AS140" s="209">
        <v>0.5</v>
      </c>
      <c r="AT140" s="207"/>
      <c r="AU140" s="195">
        <v>0</v>
      </c>
      <c r="AV140" s="195">
        <v>3.99558646153846</v>
      </c>
      <c r="AW140" s="207">
        <v>50</v>
      </c>
      <c r="AX140" s="221">
        <v>142.089028923077</v>
      </c>
      <c r="AY140" s="184">
        <v>140</v>
      </c>
      <c r="AZ140" s="222">
        <v>8400</v>
      </c>
      <c r="BA140" s="225"/>
      <c r="BB140" s="146" t="str">
        <f ca="1" t="shared" si="150"/>
        <v>3年1月</v>
      </c>
      <c r="BC140" s="146"/>
      <c r="BD140" s="224">
        <f t="shared" si="151"/>
        <v>799117.292307692</v>
      </c>
      <c r="BE140" s="239">
        <f t="shared" si="152"/>
        <v>799117.292307692</v>
      </c>
      <c r="BF140" s="231">
        <f t="shared" si="153"/>
        <v>0</v>
      </c>
      <c r="BG140" s="231">
        <f t="shared" si="154"/>
        <v>715425.646153846</v>
      </c>
      <c r="BH140" s="231">
        <f t="shared" si="155"/>
        <v>0</v>
      </c>
      <c r="BI140" s="241" t="str">
        <f t="shared" si="156"/>
        <v>SAO SRIYLAK</v>
      </c>
      <c r="BJ140" s="231">
        <f t="shared" si="157"/>
        <v>140</v>
      </c>
      <c r="BK140" s="231">
        <f t="shared" si="158"/>
        <v>140</v>
      </c>
      <c r="BL140" s="231">
        <f t="shared" si="159"/>
        <v>1</v>
      </c>
      <c r="BM140" s="231">
        <f t="shared" si="160"/>
        <v>0</v>
      </c>
      <c r="BN140" s="231">
        <f t="shared" si="161"/>
        <v>2</v>
      </c>
      <c r="BO140" s="231">
        <f t="shared" si="162"/>
        <v>0</v>
      </c>
      <c r="BP140" s="231">
        <f t="shared" si="163"/>
        <v>0</v>
      </c>
      <c r="BQ140" s="231">
        <f t="shared" si="164"/>
        <v>0</v>
      </c>
      <c r="BR140" s="246">
        <f t="shared" si="165"/>
        <v>2.08902892307685</v>
      </c>
      <c r="BS140" s="247">
        <f t="shared" si="166"/>
        <v>8400</v>
      </c>
      <c r="BT140" s="231">
        <f t="shared" si="167"/>
        <v>0</v>
      </c>
      <c r="BU140" s="231">
        <f t="shared" si="168"/>
        <v>0</v>
      </c>
      <c r="BV140" s="231">
        <f t="shared" si="169"/>
        <v>1</v>
      </c>
      <c r="BW140" s="231">
        <f t="shared" si="170"/>
        <v>1</v>
      </c>
      <c r="BX140" s="231">
        <f t="shared" si="171"/>
        <v>1</v>
      </c>
      <c r="BY140" s="231">
        <f t="shared" si="172"/>
        <v>0</v>
      </c>
      <c r="BZ140" s="231">
        <f t="shared" si="173"/>
        <v>4</v>
      </c>
    </row>
    <row r="141" s="146" customFormat="1" ht="39" customHeight="1" spans="1:78">
      <c r="A141" s="161">
        <v>13</v>
      </c>
      <c r="B141" s="94">
        <v>299</v>
      </c>
      <c r="C141" s="94" t="s">
        <v>627</v>
      </c>
      <c r="D141" s="162" t="s">
        <v>110</v>
      </c>
      <c r="E141" s="163">
        <v>44109</v>
      </c>
      <c r="F141" s="164" t="s">
        <v>628</v>
      </c>
      <c r="G141" s="163">
        <v>34045</v>
      </c>
      <c r="H141" s="163" t="s">
        <v>335</v>
      </c>
      <c r="I141" s="183" t="s">
        <v>98</v>
      </c>
      <c r="J141" s="161">
        <v>1</v>
      </c>
      <c r="K141" s="161">
        <v>1</v>
      </c>
      <c r="L141" s="184">
        <v>200</v>
      </c>
      <c r="M141" s="185">
        <v>7.69230769230769</v>
      </c>
      <c r="N141" s="161">
        <v>17</v>
      </c>
      <c r="O141" s="161">
        <v>4</v>
      </c>
      <c r="P141" s="161">
        <v>21</v>
      </c>
      <c r="Q141" s="161">
        <v>22</v>
      </c>
      <c r="R141" s="195">
        <v>161.538461538461</v>
      </c>
      <c r="S141" s="161">
        <v>0</v>
      </c>
      <c r="T141" s="185">
        <v>0</v>
      </c>
      <c r="U141" s="161">
        <v>0</v>
      </c>
      <c r="V141" s="161">
        <v>0</v>
      </c>
      <c r="W141" s="185">
        <v>0</v>
      </c>
      <c r="X141" s="161">
        <v>0</v>
      </c>
      <c r="Y141" s="185">
        <v>0</v>
      </c>
      <c r="Z141" s="161">
        <v>0</v>
      </c>
      <c r="AA141" s="161">
        <v>0</v>
      </c>
      <c r="AB141" s="195">
        <v>0</v>
      </c>
      <c r="AC141" s="161">
        <v>1</v>
      </c>
      <c r="AD141" s="195">
        <v>7.69230769230769</v>
      </c>
      <c r="AE141" s="161">
        <v>0</v>
      </c>
      <c r="AF141" s="195">
        <v>0</v>
      </c>
      <c r="AG141" s="161">
        <v>0</v>
      </c>
      <c r="AH141" s="185">
        <v>0</v>
      </c>
      <c r="AI141" s="185">
        <v>0</v>
      </c>
      <c r="AJ141" s="185">
        <v>0</v>
      </c>
      <c r="AK141" s="184">
        <v>0</v>
      </c>
      <c r="AL141" s="185">
        <v>0</v>
      </c>
      <c r="AM141" s="185">
        <v>0</v>
      </c>
      <c r="AN141" s="185">
        <v>8</v>
      </c>
      <c r="AO141" s="185">
        <v>10.5</v>
      </c>
      <c r="AP141" s="185">
        <v>10.5</v>
      </c>
      <c r="AQ141" s="185">
        <v>198.230769230769</v>
      </c>
      <c r="AR141" s="258">
        <v>3</v>
      </c>
      <c r="AS141" s="209">
        <v>0.5</v>
      </c>
      <c r="AT141" s="207"/>
      <c r="AU141" s="195">
        <v>0</v>
      </c>
      <c r="AV141" s="195">
        <v>4.09148307692308</v>
      </c>
      <c r="AW141" s="207">
        <v>50</v>
      </c>
      <c r="AX141" s="221">
        <v>146.639286153846</v>
      </c>
      <c r="AY141" s="184">
        <v>140</v>
      </c>
      <c r="AZ141" s="222">
        <v>26600</v>
      </c>
      <c r="BA141" s="225"/>
      <c r="BB141" s="146" t="str">
        <f ca="1" t="shared" si="150"/>
        <v>3年1月</v>
      </c>
      <c r="BD141" s="224">
        <f t="shared" si="151"/>
        <v>818296.615384615</v>
      </c>
      <c r="BE141" s="239">
        <f t="shared" si="152"/>
        <v>818296.615384615</v>
      </c>
      <c r="BF141" s="231">
        <f t="shared" si="153"/>
        <v>0</v>
      </c>
      <c r="BG141" s="231">
        <f t="shared" si="154"/>
        <v>432140.307692307</v>
      </c>
      <c r="BH141" s="231">
        <f t="shared" si="155"/>
        <v>0</v>
      </c>
      <c r="BI141" s="241" t="str">
        <f t="shared" si="156"/>
        <v>I RAVY</v>
      </c>
      <c r="BJ141" s="231">
        <f t="shared" si="157"/>
        <v>140</v>
      </c>
      <c r="BK141" s="231">
        <f t="shared" si="158"/>
        <v>140</v>
      </c>
      <c r="BL141" s="231">
        <f t="shared" si="159"/>
        <v>1</v>
      </c>
      <c r="BM141" s="231">
        <f t="shared" si="160"/>
        <v>0</v>
      </c>
      <c r="BN141" s="231">
        <f t="shared" si="161"/>
        <v>2</v>
      </c>
      <c r="BO141" s="231">
        <f t="shared" si="162"/>
        <v>0</v>
      </c>
      <c r="BP141" s="231">
        <f t="shared" si="163"/>
        <v>0</v>
      </c>
      <c r="BQ141" s="231">
        <f t="shared" si="164"/>
        <v>0</v>
      </c>
      <c r="BR141" s="246">
        <f t="shared" si="165"/>
        <v>6.63928615384609</v>
      </c>
      <c r="BS141" s="247">
        <f t="shared" si="166"/>
        <v>26600</v>
      </c>
      <c r="BT141" s="231">
        <f t="shared" si="167"/>
        <v>1</v>
      </c>
      <c r="BU141" s="231">
        <f t="shared" si="168"/>
        <v>0</v>
      </c>
      <c r="BV141" s="231">
        <f t="shared" si="169"/>
        <v>1</v>
      </c>
      <c r="BW141" s="231">
        <f t="shared" si="170"/>
        <v>0</v>
      </c>
      <c r="BX141" s="231">
        <f t="shared" si="171"/>
        <v>1</v>
      </c>
      <c r="BY141" s="231">
        <f t="shared" si="172"/>
        <v>1</v>
      </c>
      <c r="BZ141" s="231">
        <f t="shared" si="173"/>
        <v>1</v>
      </c>
    </row>
    <row r="142" s="146" customFormat="1" ht="39" customHeight="1" spans="1:78">
      <c r="A142" s="161">
        <v>14</v>
      </c>
      <c r="B142" s="94">
        <v>315</v>
      </c>
      <c r="C142" s="94" t="s">
        <v>629</v>
      </c>
      <c r="D142" s="162" t="s">
        <v>111</v>
      </c>
      <c r="E142" s="163">
        <v>44109</v>
      </c>
      <c r="F142" s="164" t="s">
        <v>630</v>
      </c>
      <c r="G142" s="163">
        <v>32071</v>
      </c>
      <c r="H142" s="163" t="s">
        <v>335</v>
      </c>
      <c r="I142" s="183" t="s">
        <v>98</v>
      </c>
      <c r="J142" s="161">
        <v>0</v>
      </c>
      <c r="K142" s="161">
        <v>3</v>
      </c>
      <c r="L142" s="184">
        <v>200</v>
      </c>
      <c r="M142" s="185">
        <v>7.69230769230769</v>
      </c>
      <c r="N142" s="161">
        <v>17</v>
      </c>
      <c r="O142" s="161">
        <v>4</v>
      </c>
      <c r="P142" s="161">
        <v>21</v>
      </c>
      <c r="Q142" s="161">
        <v>22</v>
      </c>
      <c r="R142" s="195">
        <v>161.538461538461</v>
      </c>
      <c r="S142" s="161">
        <v>0</v>
      </c>
      <c r="T142" s="185">
        <v>0</v>
      </c>
      <c r="U142" s="161">
        <v>0</v>
      </c>
      <c r="V142" s="161">
        <v>0</v>
      </c>
      <c r="W142" s="185">
        <v>0</v>
      </c>
      <c r="X142" s="161">
        <v>0</v>
      </c>
      <c r="Y142" s="185">
        <v>0</v>
      </c>
      <c r="Z142" s="161">
        <v>0</v>
      </c>
      <c r="AA142" s="161">
        <v>0</v>
      </c>
      <c r="AB142" s="195">
        <v>0</v>
      </c>
      <c r="AC142" s="161">
        <v>1</v>
      </c>
      <c r="AD142" s="195">
        <v>7.69230769230769</v>
      </c>
      <c r="AE142" s="161">
        <v>0</v>
      </c>
      <c r="AF142" s="195">
        <v>0</v>
      </c>
      <c r="AG142" s="161">
        <v>0</v>
      </c>
      <c r="AH142" s="185">
        <v>0</v>
      </c>
      <c r="AI142" s="185">
        <v>0</v>
      </c>
      <c r="AJ142" s="185">
        <v>0</v>
      </c>
      <c r="AK142" s="184">
        <v>0</v>
      </c>
      <c r="AL142" s="185">
        <v>0</v>
      </c>
      <c r="AM142" s="185">
        <v>0</v>
      </c>
      <c r="AN142" s="185">
        <v>8</v>
      </c>
      <c r="AO142" s="185">
        <v>10.5</v>
      </c>
      <c r="AP142" s="185">
        <v>10.5</v>
      </c>
      <c r="AQ142" s="185">
        <v>198.230769230769</v>
      </c>
      <c r="AR142" s="258">
        <v>3</v>
      </c>
      <c r="AS142" s="209">
        <v>0.5</v>
      </c>
      <c r="AT142" s="207"/>
      <c r="AU142" s="195">
        <v>0</v>
      </c>
      <c r="AV142" s="195">
        <v>4.09148307692308</v>
      </c>
      <c r="AW142" s="207">
        <v>50</v>
      </c>
      <c r="AX142" s="221">
        <v>146.639286153846</v>
      </c>
      <c r="AY142" s="184">
        <v>140</v>
      </c>
      <c r="AZ142" s="222">
        <v>26600</v>
      </c>
      <c r="BA142" s="225"/>
      <c r="BB142" s="146" t="str">
        <f ca="1" t="shared" si="150"/>
        <v>3年1月</v>
      </c>
      <c r="BD142" s="224">
        <f t="shared" si="151"/>
        <v>818296.615384615</v>
      </c>
      <c r="BE142" s="239">
        <f t="shared" si="152"/>
        <v>818296.615384615</v>
      </c>
      <c r="BF142" s="231">
        <f t="shared" si="153"/>
        <v>0</v>
      </c>
      <c r="BG142" s="231">
        <f t="shared" si="154"/>
        <v>282140.307692307</v>
      </c>
      <c r="BH142" s="231">
        <f t="shared" si="155"/>
        <v>0</v>
      </c>
      <c r="BI142" s="241" t="str">
        <f t="shared" si="156"/>
        <v>NEY SAVEN</v>
      </c>
      <c r="BJ142" s="231">
        <f t="shared" si="157"/>
        <v>140</v>
      </c>
      <c r="BK142" s="231">
        <f t="shared" si="158"/>
        <v>140</v>
      </c>
      <c r="BL142" s="231">
        <f t="shared" si="159"/>
        <v>1</v>
      </c>
      <c r="BM142" s="231">
        <f t="shared" si="160"/>
        <v>0</v>
      </c>
      <c r="BN142" s="231">
        <f t="shared" si="161"/>
        <v>2</v>
      </c>
      <c r="BO142" s="231">
        <f t="shared" si="162"/>
        <v>0</v>
      </c>
      <c r="BP142" s="231">
        <f t="shared" si="163"/>
        <v>0</v>
      </c>
      <c r="BQ142" s="231">
        <f t="shared" si="164"/>
        <v>0</v>
      </c>
      <c r="BR142" s="246">
        <f t="shared" si="165"/>
        <v>6.63928615384609</v>
      </c>
      <c r="BS142" s="247">
        <f t="shared" si="166"/>
        <v>26600</v>
      </c>
      <c r="BT142" s="231">
        <f t="shared" si="167"/>
        <v>1</v>
      </c>
      <c r="BU142" s="231">
        <f t="shared" si="168"/>
        <v>0</v>
      </c>
      <c r="BV142" s="231">
        <f t="shared" si="169"/>
        <v>1</v>
      </c>
      <c r="BW142" s="231">
        <f t="shared" si="170"/>
        <v>0</v>
      </c>
      <c r="BX142" s="231">
        <f t="shared" si="171"/>
        <v>1</v>
      </c>
      <c r="BY142" s="231">
        <f t="shared" si="172"/>
        <v>1</v>
      </c>
      <c r="BZ142" s="231">
        <f t="shared" si="173"/>
        <v>1</v>
      </c>
    </row>
    <row r="143" s="146" customFormat="1" ht="39" customHeight="1" spans="1:78">
      <c r="A143" s="161">
        <v>15</v>
      </c>
      <c r="B143" s="94">
        <v>300</v>
      </c>
      <c r="C143" s="94" t="s">
        <v>631</v>
      </c>
      <c r="D143" s="162" t="s">
        <v>112</v>
      </c>
      <c r="E143" s="163">
        <v>44109</v>
      </c>
      <c r="F143" s="164" t="s">
        <v>632</v>
      </c>
      <c r="G143" s="163">
        <v>27781</v>
      </c>
      <c r="H143" s="163" t="s">
        <v>335</v>
      </c>
      <c r="I143" s="183" t="s">
        <v>98</v>
      </c>
      <c r="J143" s="161">
        <v>1</v>
      </c>
      <c r="K143" s="161">
        <v>1</v>
      </c>
      <c r="L143" s="184">
        <v>200</v>
      </c>
      <c r="M143" s="185">
        <v>7.69230769230769</v>
      </c>
      <c r="N143" s="161">
        <v>17</v>
      </c>
      <c r="O143" s="161">
        <v>4</v>
      </c>
      <c r="P143" s="161">
        <v>21</v>
      </c>
      <c r="Q143" s="161">
        <v>22</v>
      </c>
      <c r="R143" s="195">
        <v>161.538461538461</v>
      </c>
      <c r="S143" s="161">
        <v>0</v>
      </c>
      <c r="T143" s="185">
        <v>0</v>
      </c>
      <c r="U143" s="161">
        <v>0</v>
      </c>
      <c r="V143" s="161">
        <v>0</v>
      </c>
      <c r="W143" s="185">
        <v>0</v>
      </c>
      <c r="X143" s="161">
        <v>0</v>
      </c>
      <c r="Y143" s="185">
        <v>0</v>
      </c>
      <c r="Z143" s="161">
        <v>0</v>
      </c>
      <c r="AA143" s="161">
        <v>0</v>
      </c>
      <c r="AB143" s="195">
        <v>0</v>
      </c>
      <c r="AC143" s="161">
        <v>1</v>
      </c>
      <c r="AD143" s="195">
        <v>7.69230769230769</v>
      </c>
      <c r="AE143" s="161">
        <v>0</v>
      </c>
      <c r="AF143" s="195">
        <v>0</v>
      </c>
      <c r="AG143" s="161">
        <v>0</v>
      </c>
      <c r="AH143" s="185">
        <v>0</v>
      </c>
      <c r="AI143" s="185">
        <v>0</v>
      </c>
      <c r="AJ143" s="185">
        <v>0</v>
      </c>
      <c r="AK143" s="184">
        <v>0</v>
      </c>
      <c r="AL143" s="185">
        <v>0</v>
      </c>
      <c r="AM143" s="185">
        <v>0</v>
      </c>
      <c r="AN143" s="185">
        <v>8</v>
      </c>
      <c r="AO143" s="185">
        <v>10.5</v>
      </c>
      <c r="AP143" s="185">
        <v>10.5</v>
      </c>
      <c r="AQ143" s="185">
        <v>198.230769230769</v>
      </c>
      <c r="AR143" s="258">
        <v>3</v>
      </c>
      <c r="AS143" s="209">
        <v>0.5</v>
      </c>
      <c r="AT143" s="207"/>
      <c r="AU143" s="195">
        <v>0</v>
      </c>
      <c r="AV143" s="195">
        <v>4.09148307692308</v>
      </c>
      <c r="AW143" s="207">
        <v>50</v>
      </c>
      <c r="AX143" s="221">
        <v>146.639286153846</v>
      </c>
      <c r="AY143" s="184">
        <v>140</v>
      </c>
      <c r="AZ143" s="222">
        <v>26600</v>
      </c>
      <c r="BA143" s="225"/>
      <c r="BB143" s="146" t="str">
        <f ca="1" t="shared" si="150"/>
        <v>3年1月</v>
      </c>
      <c r="BD143" s="224">
        <f t="shared" si="151"/>
        <v>818296.615384615</v>
      </c>
      <c r="BE143" s="239">
        <f t="shared" si="152"/>
        <v>818296.615384615</v>
      </c>
      <c r="BF143" s="231">
        <f t="shared" si="153"/>
        <v>0</v>
      </c>
      <c r="BG143" s="231">
        <f t="shared" si="154"/>
        <v>432140.307692307</v>
      </c>
      <c r="BH143" s="231">
        <f t="shared" si="155"/>
        <v>0</v>
      </c>
      <c r="BI143" s="241" t="str">
        <f t="shared" si="156"/>
        <v>BRACH SAPHORN</v>
      </c>
      <c r="BJ143" s="231">
        <f t="shared" si="157"/>
        <v>140</v>
      </c>
      <c r="BK143" s="231">
        <f t="shared" si="158"/>
        <v>140</v>
      </c>
      <c r="BL143" s="231">
        <f t="shared" si="159"/>
        <v>1</v>
      </c>
      <c r="BM143" s="231">
        <f t="shared" si="160"/>
        <v>0</v>
      </c>
      <c r="BN143" s="231">
        <f t="shared" si="161"/>
        <v>2</v>
      </c>
      <c r="BO143" s="231">
        <f t="shared" si="162"/>
        <v>0</v>
      </c>
      <c r="BP143" s="231">
        <f t="shared" si="163"/>
        <v>0</v>
      </c>
      <c r="BQ143" s="231">
        <f t="shared" si="164"/>
        <v>0</v>
      </c>
      <c r="BR143" s="246">
        <f t="shared" si="165"/>
        <v>6.63928615384609</v>
      </c>
      <c r="BS143" s="247">
        <f t="shared" si="166"/>
        <v>26600</v>
      </c>
      <c r="BT143" s="231">
        <f t="shared" si="167"/>
        <v>1</v>
      </c>
      <c r="BU143" s="231">
        <f t="shared" si="168"/>
        <v>0</v>
      </c>
      <c r="BV143" s="231">
        <f t="shared" si="169"/>
        <v>1</v>
      </c>
      <c r="BW143" s="231">
        <f t="shared" si="170"/>
        <v>0</v>
      </c>
      <c r="BX143" s="231">
        <f t="shared" si="171"/>
        <v>1</v>
      </c>
      <c r="BY143" s="231">
        <f t="shared" si="172"/>
        <v>1</v>
      </c>
      <c r="BZ143" s="231">
        <f t="shared" si="173"/>
        <v>1</v>
      </c>
    </row>
    <row r="144" s="146" customFormat="1" ht="39" customHeight="1" spans="1:78">
      <c r="A144" s="161">
        <v>16</v>
      </c>
      <c r="B144" s="94">
        <v>304</v>
      </c>
      <c r="C144" s="94" t="s">
        <v>633</v>
      </c>
      <c r="D144" s="162" t="s">
        <v>113</v>
      </c>
      <c r="E144" s="163">
        <v>44109</v>
      </c>
      <c r="F144" s="164" t="s">
        <v>634</v>
      </c>
      <c r="G144" s="163">
        <v>29626</v>
      </c>
      <c r="H144" s="163" t="s">
        <v>335</v>
      </c>
      <c r="I144" s="183" t="s">
        <v>98</v>
      </c>
      <c r="J144" s="161">
        <v>1</v>
      </c>
      <c r="K144" s="161">
        <v>3</v>
      </c>
      <c r="L144" s="184">
        <v>200</v>
      </c>
      <c r="M144" s="185">
        <v>7.69230769230769</v>
      </c>
      <c r="N144" s="161">
        <v>17</v>
      </c>
      <c r="O144" s="161">
        <v>4</v>
      </c>
      <c r="P144" s="161">
        <v>21</v>
      </c>
      <c r="Q144" s="161">
        <v>22</v>
      </c>
      <c r="R144" s="195">
        <v>161.538461538461</v>
      </c>
      <c r="S144" s="161">
        <v>0</v>
      </c>
      <c r="T144" s="185">
        <v>0</v>
      </c>
      <c r="U144" s="161">
        <v>0</v>
      </c>
      <c r="V144" s="161">
        <v>0</v>
      </c>
      <c r="W144" s="185">
        <v>0</v>
      </c>
      <c r="X144" s="161">
        <v>0</v>
      </c>
      <c r="Y144" s="185">
        <v>0</v>
      </c>
      <c r="Z144" s="161">
        <v>0</v>
      </c>
      <c r="AA144" s="161">
        <v>0</v>
      </c>
      <c r="AB144" s="195">
        <v>0</v>
      </c>
      <c r="AC144" s="161">
        <v>1</v>
      </c>
      <c r="AD144" s="195">
        <v>7.69230769230769</v>
      </c>
      <c r="AE144" s="161">
        <v>0</v>
      </c>
      <c r="AF144" s="195">
        <v>0</v>
      </c>
      <c r="AG144" s="161">
        <v>0</v>
      </c>
      <c r="AH144" s="185">
        <v>0</v>
      </c>
      <c r="AI144" s="185">
        <v>0</v>
      </c>
      <c r="AJ144" s="185">
        <v>0</v>
      </c>
      <c r="AK144" s="184">
        <v>0</v>
      </c>
      <c r="AL144" s="185">
        <v>0</v>
      </c>
      <c r="AM144" s="185">
        <v>0</v>
      </c>
      <c r="AN144" s="185">
        <v>8</v>
      </c>
      <c r="AO144" s="185">
        <v>10.5</v>
      </c>
      <c r="AP144" s="185">
        <v>10.5</v>
      </c>
      <c r="AQ144" s="185">
        <v>198.230769230769</v>
      </c>
      <c r="AR144" s="258">
        <v>3</v>
      </c>
      <c r="AS144" s="209">
        <v>0.5</v>
      </c>
      <c r="AT144" s="207"/>
      <c r="AU144" s="195">
        <v>0</v>
      </c>
      <c r="AV144" s="195">
        <v>4.09148307692308</v>
      </c>
      <c r="AW144" s="207">
        <v>50</v>
      </c>
      <c r="AX144" s="221">
        <v>146.639286153846</v>
      </c>
      <c r="AY144" s="184">
        <v>140</v>
      </c>
      <c r="AZ144" s="222">
        <v>26600</v>
      </c>
      <c r="BA144" s="225"/>
      <c r="BB144" s="146" t="str">
        <f ca="1" t="shared" si="150"/>
        <v>3年1月</v>
      </c>
      <c r="BD144" s="224">
        <f t="shared" si="151"/>
        <v>818296.615384615</v>
      </c>
      <c r="BE144" s="239">
        <f t="shared" si="152"/>
        <v>818296.615384615</v>
      </c>
      <c r="BF144" s="231">
        <f t="shared" si="153"/>
        <v>0</v>
      </c>
      <c r="BG144" s="231">
        <f t="shared" si="154"/>
        <v>132140.307692307</v>
      </c>
      <c r="BH144" s="231">
        <f t="shared" si="155"/>
        <v>0</v>
      </c>
      <c r="BI144" s="241" t="str">
        <f t="shared" si="156"/>
        <v>TOCH SARIM</v>
      </c>
      <c r="BJ144" s="231">
        <f t="shared" si="157"/>
        <v>140</v>
      </c>
      <c r="BK144" s="231">
        <f t="shared" si="158"/>
        <v>140</v>
      </c>
      <c r="BL144" s="231">
        <f t="shared" si="159"/>
        <v>1</v>
      </c>
      <c r="BM144" s="231">
        <f t="shared" si="160"/>
        <v>0</v>
      </c>
      <c r="BN144" s="231">
        <f t="shared" si="161"/>
        <v>2</v>
      </c>
      <c r="BO144" s="231">
        <f t="shared" si="162"/>
        <v>0</v>
      </c>
      <c r="BP144" s="231">
        <f t="shared" si="163"/>
        <v>0</v>
      </c>
      <c r="BQ144" s="231">
        <f t="shared" si="164"/>
        <v>0</v>
      </c>
      <c r="BR144" s="246">
        <f t="shared" si="165"/>
        <v>6.63928615384609</v>
      </c>
      <c r="BS144" s="247">
        <f t="shared" si="166"/>
        <v>26600</v>
      </c>
      <c r="BT144" s="231">
        <f t="shared" si="167"/>
        <v>1</v>
      </c>
      <c r="BU144" s="231">
        <f t="shared" si="168"/>
        <v>0</v>
      </c>
      <c r="BV144" s="231">
        <f t="shared" si="169"/>
        <v>1</v>
      </c>
      <c r="BW144" s="231">
        <f t="shared" si="170"/>
        <v>0</v>
      </c>
      <c r="BX144" s="231">
        <f t="shared" si="171"/>
        <v>1</v>
      </c>
      <c r="BY144" s="231">
        <f t="shared" si="172"/>
        <v>1</v>
      </c>
      <c r="BZ144" s="231">
        <f t="shared" si="173"/>
        <v>1</v>
      </c>
    </row>
    <row r="145" s="146" customFormat="1" ht="39" customHeight="1" spans="1:78">
      <c r="A145" s="161">
        <v>17</v>
      </c>
      <c r="B145" s="94">
        <v>2258</v>
      </c>
      <c r="C145" s="94" t="s">
        <v>635</v>
      </c>
      <c r="D145" s="162" t="s">
        <v>114</v>
      </c>
      <c r="E145" s="163">
        <v>44761</v>
      </c>
      <c r="F145" s="164" t="s">
        <v>636</v>
      </c>
      <c r="G145" s="163">
        <v>34774</v>
      </c>
      <c r="H145" s="163" t="s">
        <v>335</v>
      </c>
      <c r="I145" s="183" t="s">
        <v>98</v>
      </c>
      <c r="J145" s="161">
        <v>0</v>
      </c>
      <c r="K145" s="161">
        <v>0</v>
      </c>
      <c r="L145" s="184">
        <v>200</v>
      </c>
      <c r="M145" s="185">
        <v>7.69230769230769</v>
      </c>
      <c r="N145" s="161">
        <v>17</v>
      </c>
      <c r="O145" s="161">
        <v>4</v>
      </c>
      <c r="P145" s="161">
        <v>21</v>
      </c>
      <c r="Q145" s="161">
        <v>22</v>
      </c>
      <c r="R145" s="195">
        <v>161.538461538461</v>
      </c>
      <c r="S145" s="161">
        <v>0</v>
      </c>
      <c r="T145" s="185">
        <v>0</v>
      </c>
      <c r="U145" s="161">
        <v>0</v>
      </c>
      <c r="V145" s="161">
        <v>0</v>
      </c>
      <c r="W145" s="185">
        <v>0</v>
      </c>
      <c r="X145" s="161">
        <v>0</v>
      </c>
      <c r="Y145" s="185">
        <v>0</v>
      </c>
      <c r="Z145" s="161">
        <v>0</v>
      </c>
      <c r="AA145" s="161">
        <v>0</v>
      </c>
      <c r="AB145" s="195">
        <v>0</v>
      </c>
      <c r="AC145" s="161">
        <v>1</v>
      </c>
      <c r="AD145" s="195">
        <v>7.69230769230769</v>
      </c>
      <c r="AE145" s="161">
        <v>0</v>
      </c>
      <c r="AF145" s="195">
        <v>0</v>
      </c>
      <c r="AG145" s="161">
        <v>0</v>
      </c>
      <c r="AH145" s="185">
        <v>0</v>
      </c>
      <c r="AI145" s="185">
        <v>0</v>
      </c>
      <c r="AJ145" s="185">
        <v>0</v>
      </c>
      <c r="AK145" s="184">
        <v>0</v>
      </c>
      <c r="AL145" s="185">
        <v>0</v>
      </c>
      <c r="AM145" s="185">
        <v>0</v>
      </c>
      <c r="AN145" s="185">
        <v>8</v>
      </c>
      <c r="AO145" s="185">
        <v>10.5</v>
      </c>
      <c r="AP145" s="185">
        <v>10.5</v>
      </c>
      <c r="AQ145" s="185">
        <v>198.230769230769</v>
      </c>
      <c r="AR145" s="207">
        <v>2</v>
      </c>
      <c r="AS145" s="209">
        <v>0.5</v>
      </c>
      <c r="AT145" s="207"/>
      <c r="AU145" s="195">
        <v>0</v>
      </c>
      <c r="AV145" s="195">
        <v>4.09148307692308</v>
      </c>
      <c r="AW145" s="207">
        <v>50</v>
      </c>
      <c r="AX145" s="221">
        <v>145.639286153846</v>
      </c>
      <c r="AY145" s="184">
        <v>140</v>
      </c>
      <c r="AZ145" s="222">
        <v>22600</v>
      </c>
      <c r="BA145" s="225"/>
      <c r="BB145" s="146" t="str">
        <f ca="1" t="shared" si="150"/>
        <v>1年4月</v>
      </c>
      <c r="BD145" s="224">
        <f t="shared" si="151"/>
        <v>818296.615384615</v>
      </c>
      <c r="BE145" s="239">
        <f t="shared" si="152"/>
        <v>818296.615384615</v>
      </c>
      <c r="BF145" s="231">
        <f t="shared" si="153"/>
        <v>0</v>
      </c>
      <c r="BG145" s="231">
        <f t="shared" si="154"/>
        <v>732140.307692307</v>
      </c>
      <c r="BH145" s="231">
        <f t="shared" si="155"/>
        <v>0</v>
      </c>
      <c r="BI145" s="241" t="str">
        <f t="shared" si="156"/>
        <v>TEAV CHANRY</v>
      </c>
      <c r="BJ145" s="231">
        <f t="shared" si="157"/>
        <v>140</v>
      </c>
      <c r="BK145" s="231">
        <f t="shared" si="158"/>
        <v>140</v>
      </c>
      <c r="BL145" s="231">
        <f t="shared" si="159"/>
        <v>1</v>
      </c>
      <c r="BM145" s="231">
        <f t="shared" si="160"/>
        <v>0</v>
      </c>
      <c r="BN145" s="231">
        <f t="shared" si="161"/>
        <v>2</v>
      </c>
      <c r="BO145" s="231">
        <f t="shared" si="162"/>
        <v>0</v>
      </c>
      <c r="BP145" s="231">
        <f t="shared" si="163"/>
        <v>0</v>
      </c>
      <c r="BQ145" s="231">
        <f t="shared" si="164"/>
        <v>0</v>
      </c>
      <c r="BR145" s="246">
        <f t="shared" si="165"/>
        <v>5.63928615384609</v>
      </c>
      <c r="BS145" s="247">
        <f t="shared" si="166"/>
        <v>22600</v>
      </c>
      <c r="BT145" s="231">
        <f t="shared" si="167"/>
        <v>1</v>
      </c>
      <c r="BU145" s="231">
        <f t="shared" si="168"/>
        <v>0</v>
      </c>
      <c r="BV145" s="231">
        <f t="shared" si="169"/>
        <v>0</v>
      </c>
      <c r="BW145" s="231">
        <f t="shared" si="170"/>
        <v>1</v>
      </c>
      <c r="BX145" s="231">
        <f t="shared" si="171"/>
        <v>0</v>
      </c>
      <c r="BY145" s="231">
        <f t="shared" si="172"/>
        <v>1</v>
      </c>
      <c r="BZ145" s="231">
        <f t="shared" si="173"/>
        <v>1</v>
      </c>
    </row>
    <row r="146" s="147" customFormat="1" ht="39" customHeight="1" spans="1:78">
      <c r="A146" s="161">
        <v>18</v>
      </c>
      <c r="B146" s="94">
        <v>1045</v>
      </c>
      <c r="C146" s="94" t="s">
        <v>637</v>
      </c>
      <c r="D146" s="166" t="s">
        <v>115</v>
      </c>
      <c r="E146" s="163">
        <v>44412</v>
      </c>
      <c r="F146" s="164" t="s">
        <v>638</v>
      </c>
      <c r="G146" s="163">
        <v>32164</v>
      </c>
      <c r="H146" s="163" t="s">
        <v>335</v>
      </c>
      <c r="I146" s="183" t="s">
        <v>98</v>
      </c>
      <c r="J146" s="161">
        <v>0</v>
      </c>
      <c r="K146" s="161">
        <v>0</v>
      </c>
      <c r="L146" s="184">
        <v>200</v>
      </c>
      <c r="M146" s="185">
        <v>7.69230769230769</v>
      </c>
      <c r="N146" s="161">
        <v>17</v>
      </c>
      <c r="O146" s="161">
        <v>4</v>
      </c>
      <c r="P146" s="161">
        <v>21</v>
      </c>
      <c r="Q146" s="161">
        <v>22</v>
      </c>
      <c r="R146" s="195">
        <v>161.538461538461</v>
      </c>
      <c r="S146" s="161">
        <v>0</v>
      </c>
      <c r="T146" s="185">
        <v>0</v>
      </c>
      <c r="U146" s="161">
        <v>0</v>
      </c>
      <c r="V146" s="161">
        <v>0</v>
      </c>
      <c r="W146" s="185">
        <v>0</v>
      </c>
      <c r="X146" s="161">
        <v>0</v>
      </c>
      <c r="Y146" s="185">
        <v>0</v>
      </c>
      <c r="Z146" s="161">
        <v>0</v>
      </c>
      <c r="AA146" s="161">
        <v>0</v>
      </c>
      <c r="AB146" s="195">
        <v>0</v>
      </c>
      <c r="AC146" s="161">
        <v>1</v>
      </c>
      <c r="AD146" s="195">
        <v>7.69230769230769</v>
      </c>
      <c r="AE146" s="161">
        <v>0</v>
      </c>
      <c r="AF146" s="195">
        <v>0</v>
      </c>
      <c r="AG146" s="161">
        <v>0</v>
      </c>
      <c r="AH146" s="184">
        <v>0</v>
      </c>
      <c r="AI146" s="185">
        <v>0</v>
      </c>
      <c r="AJ146" s="184">
        <v>0</v>
      </c>
      <c r="AK146" s="184">
        <v>0</v>
      </c>
      <c r="AL146" s="185">
        <v>0</v>
      </c>
      <c r="AM146" s="185">
        <v>0</v>
      </c>
      <c r="AN146" s="185">
        <v>8</v>
      </c>
      <c r="AO146" s="185">
        <v>10.5</v>
      </c>
      <c r="AP146" s="185">
        <v>10.5</v>
      </c>
      <c r="AQ146" s="185">
        <v>198.230769230769</v>
      </c>
      <c r="AR146" s="258">
        <v>3</v>
      </c>
      <c r="AS146" s="209">
        <v>0.5</v>
      </c>
      <c r="AT146" s="207"/>
      <c r="AU146" s="195">
        <v>0</v>
      </c>
      <c r="AV146" s="195">
        <v>4.09148307692308</v>
      </c>
      <c r="AW146" s="207">
        <v>50</v>
      </c>
      <c r="AX146" s="221">
        <v>146.639286153846</v>
      </c>
      <c r="AY146" s="184">
        <v>140</v>
      </c>
      <c r="AZ146" s="222">
        <v>26600</v>
      </c>
      <c r="BA146" s="225"/>
      <c r="BB146" s="146" t="str">
        <f ca="1" t="shared" si="150"/>
        <v>2年3月</v>
      </c>
      <c r="BC146" s="146"/>
      <c r="BD146" s="224">
        <f t="shared" si="151"/>
        <v>818296.615384615</v>
      </c>
      <c r="BE146" s="239">
        <f t="shared" si="152"/>
        <v>818296.615384615</v>
      </c>
      <c r="BF146" s="231">
        <f t="shared" si="153"/>
        <v>0</v>
      </c>
      <c r="BG146" s="231">
        <f t="shared" si="154"/>
        <v>732140.307692307</v>
      </c>
      <c r="BH146" s="231">
        <f t="shared" si="155"/>
        <v>0</v>
      </c>
      <c r="BI146" s="241" t="str">
        <f t="shared" si="156"/>
        <v>TANG RAKSMEY</v>
      </c>
      <c r="BJ146" s="231">
        <f t="shared" si="157"/>
        <v>140</v>
      </c>
      <c r="BK146" s="231">
        <f t="shared" si="158"/>
        <v>140</v>
      </c>
      <c r="BL146" s="231">
        <f t="shared" si="159"/>
        <v>1</v>
      </c>
      <c r="BM146" s="231">
        <f t="shared" si="160"/>
        <v>0</v>
      </c>
      <c r="BN146" s="231">
        <f t="shared" si="161"/>
        <v>2</v>
      </c>
      <c r="BO146" s="231">
        <f t="shared" si="162"/>
        <v>0</v>
      </c>
      <c r="BP146" s="231">
        <f t="shared" si="163"/>
        <v>0</v>
      </c>
      <c r="BQ146" s="231">
        <f t="shared" si="164"/>
        <v>0</v>
      </c>
      <c r="BR146" s="246">
        <f t="shared" si="165"/>
        <v>6.63928615384609</v>
      </c>
      <c r="BS146" s="247">
        <f t="shared" si="166"/>
        <v>26600</v>
      </c>
      <c r="BT146" s="231">
        <f t="shared" si="167"/>
        <v>1</v>
      </c>
      <c r="BU146" s="231">
        <f t="shared" si="168"/>
        <v>0</v>
      </c>
      <c r="BV146" s="231">
        <f t="shared" si="169"/>
        <v>1</v>
      </c>
      <c r="BW146" s="231">
        <f t="shared" si="170"/>
        <v>0</v>
      </c>
      <c r="BX146" s="231">
        <f t="shared" si="171"/>
        <v>1</v>
      </c>
      <c r="BY146" s="231">
        <f t="shared" si="172"/>
        <v>1</v>
      </c>
      <c r="BZ146" s="231">
        <f t="shared" si="173"/>
        <v>1</v>
      </c>
    </row>
    <row r="147" s="147" customFormat="1" ht="39" customHeight="1" spans="1:78">
      <c r="A147" s="161">
        <v>19</v>
      </c>
      <c r="B147" s="94">
        <v>1612</v>
      </c>
      <c r="C147" s="94" t="s">
        <v>639</v>
      </c>
      <c r="D147" s="162" t="s">
        <v>116</v>
      </c>
      <c r="E147" s="163">
        <v>44576</v>
      </c>
      <c r="F147" s="164">
        <v>90852243</v>
      </c>
      <c r="G147" s="163">
        <v>33061</v>
      </c>
      <c r="H147" s="163" t="s">
        <v>335</v>
      </c>
      <c r="I147" s="183" t="s">
        <v>98</v>
      </c>
      <c r="J147" s="161">
        <v>0</v>
      </c>
      <c r="K147" s="161">
        <v>0</v>
      </c>
      <c r="L147" s="184">
        <v>200</v>
      </c>
      <c r="M147" s="185">
        <v>7.69230769230769</v>
      </c>
      <c r="N147" s="161">
        <v>17</v>
      </c>
      <c r="O147" s="161">
        <v>4</v>
      </c>
      <c r="P147" s="161">
        <v>21</v>
      </c>
      <c r="Q147" s="161">
        <v>22</v>
      </c>
      <c r="R147" s="195">
        <v>161.538461538461</v>
      </c>
      <c r="S147" s="161">
        <v>0</v>
      </c>
      <c r="T147" s="185">
        <v>0</v>
      </c>
      <c r="U147" s="161">
        <v>0</v>
      </c>
      <c r="V147" s="161">
        <v>0</v>
      </c>
      <c r="W147" s="185">
        <v>0</v>
      </c>
      <c r="X147" s="161">
        <v>0</v>
      </c>
      <c r="Y147" s="185">
        <v>0</v>
      </c>
      <c r="Z147" s="161">
        <v>0</v>
      </c>
      <c r="AA147" s="161">
        <v>0</v>
      </c>
      <c r="AB147" s="195">
        <v>0</v>
      </c>
      <c r="AC147" s="161">
        <v>1</v>
      </c>
      <c r="AD147" s="195">
        <v>7.69230769230769</v>
      </c>
      <c r="AE147" s="161">
        <v>0</v>
      </c>
      <c r="AF147" s="195">
        <v>0</v>
      </c>
      <c r="AG147" s="161">
        <v>0</v>
      </c>
      <c r="AH147" s="185">
        <v>0</v>
      </c>
      <c r="AI147" s="185">
        <v>0</v>
      </c>
      <c r="AJ147" s="185">
        <v>0</v>
      </c>
      <c r="AK147" s="184">
        <v>0</v>
      </c>
      <c r="AL147" s="185">
        <v>0</v>
      </c>
      <c r="AM147" s="185">
        <v>0</v>
      </c>
      <c r="AN147" s="185">
        <v>8</v>
      </c>
      <c r="AO147" s="185">
        <v>10.5</v>
      </c>
      <c r="AP147" s="185">
        <v>10.5</v>
      </c>
      <c r="AQ147" s="185">
        <v>198.230769230769</v>
      </c>
      <c r="AR147" s="207">
        <v>2</v>
      </c>
      <c r="AS147" s="209">
        <v>0.5</v>
      </c>
      <c r="AT147" s="207"/>
      <c r="AU147" s="195">
        <v>0</v>
      </c>
      <c r="AV147" s="195">
        <v>4.09148307692308</v>
      </c>
      <c r="AW147" s="207">
        <v>50</v>
      </c>
      <c r="AX147" s="221">
        <v>145.639286153846</v>
      </c>
      <c r="AY147" s="184">
        <v>140</v>
      </c>
      <c r="AZ147" s="222">
        <v>22600</v>
      </c>
      <c r="BA147" s="225"/>
      <c r="BB147" s="146" t="str">
        <f ca="1" t="shared" si="150"/>
        <v>1年10月</v>
      </c>
      <c r="BC147" s="146"/>
      <c r="BD147" s="224">
        <f t="shared" si="151"/>
        <v>818296.615384615</v>
      </c>
      <c r="BE147" s="239">
        <f t="shared" si="152"/>
        <v>818296.615384615</v>
      </c>
      <c r="BF147" s="231">
        <f t="shared" si="153"/>
        <v>0</v>
      </c>
      <c r="BG147" s="231">
        <f t="shared" si="154"/>
        <v>732140.307692307</v>
      </c>
      <c r="BH147" s="231">
        <f t="shared" si="155"/>
        <v>0</v>
      </c>
      <c r="BI147" s="241" t="str">
        <f t="shared" si="156"/>
        <v>VANN DET</v>
      </c>
      <c r="BJ147" s="231">
        <f t="shared" si="157"/>
        <v>140</v>
      </c>
      <c r="BK147" s="231">
        <f t="shared" si="158"/>
        <v>140</v>
      </c>
      <c r="BL147" s="231">
        <f t="shared" si="159"/>
        <v>1</v>
      </c>
      <c r="BM147" s="231">
        <f t="shared" si="160"/>
        <v>0</v>
      </c>
      <c r="BN147" s="231">
        <f t="shared" si="161"/>
        <v>2</v>
      </c>
      <c r="BO147" s="231">
        <f t="shared" si="162"/>
        <v>0</v>
      </c>
      <c r="BP147" s="231">
        <f t="shared" si="163"/>
        <v>0</v>
      </c>
      <c r="BQ147" s="231">
        <f t="shared" si="164"/>
        <v>0</v>
      </c>
      <c r="BR147" s="246">
        <f t="shared" si="165"/>
        <v>5.63928615384609</v>
      </c>
      <c r="BS147" s="247">
        <f t="shared" si="166"/>
        <v>22600</v>
      </c>
      <c r="BT147" s="231">
        <f t="shared" si="167"/>
        <v>1</v>
      </c>
      <c r="BU147" s="231">
        <f t="shared" si="168"/>
        <v>0</v>
      </c>
      <c r="BV147" s="231">
        <f t="shared" si="169"/>
        <v>0</v>
      </c>
      <c r="BW147" s="231">
        <f t="shared" si="170"/>
        <v>1</v>
      </c>
      <c r="BX147" s="231">
        <f t="shared" si="171"/>
        <v>0</v>
      </c>
      <c r="BY147" s="231">
        <f t="shared" si="172"/>
        <v>1</v>
      </c>
      <c r="BZ147" s="231">
        <f t="shared" si="173"/>
        <v>1</v>
      </c>
    </row>
    <row r="148" s="141" customFormat="1" ht="39" customHeight="1" spans="1:78">
      <c r="A148" s="161">
        <v>20</v>
      </c>
      <c r="B148" s="94">
        <v>1505</v>
      </c>
      <c r="C148" s="94" t="s">
        <v>640</v>
      </c>
      <c r="D148" s="162" t="s">
        <v>117</v>
      </c>
      <c r="E148" s="163">
        <v>44559</v>
      </c>
      <c r="F148" s="164">
        <v>90609567</v>
      </c>
      <c r="G148" s="163">
        <v>28573</v>
      </c>
      <c r="H148" s="163" t="s">
        <v>335</v>
      </c>
      <c r="I148" s="183" t="s">
        <v>98</v>
      </c>
      <c r="J148" s="161">
        <v>0</v>
      </c>
      <c r="K148" s="161">
        <v>0</v>
      </c>
      <c r="L148" s="184">
        <v>200</v>
      </c>
      <c r="M148" s="185">
        <v>7.69230769230769</v>
      </c>
      <c r="N148" s="161">
        <v>17</v>
      </c>
      <c r="O148" s="161">
        <v>4</v>
      </c>
      <c r="P148" s="161">
        <v>21</v>
      </c>
      <c r="Q148" s="161">
        <v>22</v>
      </c>
      <c r="R148" s="195">
        <v>161.538461538461</v>
      </c>
      <c r="S148" s="161">
        <v>0</v>
      </c>
      <c r="T148" s="185">
        <v>0</v>
      </c>
      <c r="U148" s="161">
        <v>0</v>
      </c>
      <c r="V148" s="161">
        <v>0</v>
      </c>
      <c r="W148" s="185">
        <v>0</v>
      </c>
      <c r="X148" s="161">
        <v>0</v>
      </c>
      <c r="Y148" s="185">
        <v>0</v>
      </c>
      <c r="Z148" s="161">
        <v>0</v>
      </c>
      <c r="AA148" s="161">
        <v>0</v>
      </c>
      <c r="AB148" s="195">
        <v>0</v>
      </c>
      <c r="AC148" s="161">
        <v>1</v>
      </c>
      <c r="AD148" s="195">
        <v>7.69230769230769</v>
      </c>
      <c r="AE148" s="161">
        <v>0</v>
      </c>
      <c r="AF148" s="195">
        <v>0</v>
      </c>
      <c r="AG148" s="161">
        <v>0</v>
      </c>
      <c r="AH148" s="185">
        <v>0</v>
      </c>
      <c r="AI148" s="185">
        <v>0</v>
      </c>
      <c r="AJ148" s="185">
        <v>0</v>
      </c>
      <c r="AK148" s="184">
        <v>0</v>
      </c>
      <c r="AL148" s="185">
        <v>0</v>
      </c>
      <c r="AM148" s="185">
        <v>0</v>
      </c>
      <c r="AN148" s="185">
        <v>8</v>
      </c>
      <c r="AO148" s="185">
        <v>10.5</v>
      </c>
      <c r="AP148" s="185">
        <v>10.5</v>
      </c>
      <c r="AQ148" s="185">
        <v>198.230769230769</v>
      </c>
      <c r="AR148" s="207">
        <v>2</v>
      </c>
      <c r="AS148" s="209">
        <v>0.5</v>
      </c>
      <c r="AT148" s="207"/>
      <c r="AU148" s="195">
        <v>0</v>
      </c>
      <c r="AV148" s="195">
        <v>4.09148307692308</v>
      </c>
      <c r="AW148" s="207">
        <v>50</v>
      </c>
      <c r="AX148" s="221">
        <v>145.639286153846</v>
      </c>
      <c r="AY148" s="184">
        <v>140</v>
      </c>
      <c r="AZ148" s="222">
        <v>22600</v>
      </c>
      <c r="BA148" s="225"/>
      <c r="BB148" s="146" t="str">
        <f ca="1" t="shared" si="150"/>
        <v>1年11月</v>
      </c>
      <c r="BC148" s="146"/>
      <c r="BD148" s="224">
        <f t="shared" si="151"/>
        <v>818296.615384615</v>
      </c>
      <c r="BE148" s="239">
        <f t="shared" si="152"/>
        <v>818296.615384615</v>
      </c>
      <c r="BF148" s="231">
        <f t="shared" si="153"/>
        <v>0</v>
      </c>
      <c r="BG148" s="231">
        <f t="shared" si="154"/>
        <v>732140.307692307</v>
      </c>
      <c r="BH148" s="231">
        <f t="shared" si="155"/>
        <v>0</v>
      </c>
      <c r="BI148" s="241" t="str">
        <f t="shared" si="156"/>
        <v>KONG LAI</v>
      </c>
      <c r="BJ148" s="231">
        <f t="shared" si="157"/>
        <v>140</v>
      </c>
      <c r="BK148" s="231">
        <f t="shared" si="158"/>
        <v>140</v>
      </c>
      <c r="BL148" s="231">
        <f t="shared" si="159"/>
        <v>1</v>
      </c>
      <c r="BM148" s="231">
        <f t="shared" si="160"/>
        <v>0</v>
      </c>
      <c r="BN148" s="231">
        <f t="shared" si="161"/>
        <v>2</v>
      </c>
      <c r="BO148" s="231">
        <f t="shared" si="162"/>
        <v>0</v>
      </c>
      <c r="BP148" s="231">
        <f t="shared" si="163"/>
        <v>0</v>
      </c>
      <c r="BQ148" s="231">
        <f t="shared" si="164"/>
        <v>0</v>
      </c>
      <c r="BR148" s="246">
        <f t="shared" si="165"/>
        <v>5.63928615384609</v>
      </c>
      <c r="BS148" s="247">
        <f t="shared" si="166"/>
        <v>22600</v>
      </c>
      <c r="BT148" s="231">
        <f t="shared" si="167"/>
        <v>1</v>
      </c>
      <c r="BU148" s="231">
        <f t="shared" si="168"/>
        <v>0</v>
      </c>
      <c r="BV148" s="231">
        <f t="shared" si="169"/>
        <v>0</v>
      </c>
      <c r="BW148" s="231">
        <f t="shared" si="170"/>
        <v>1</v>
      </c>
      <c r="BX148" s="231">
        <f t="shared" si="171"/>
        <v>0</v>
      </c>
      <c r="BY148" s="231">
        <f t="shared" si="172"/>
        <v>1</v>
      </c>
      <c r="BZ148" s="231">
        <f t="shared" si="173"/>
        <v>1</v>
      </c>
    </row>
    <row r="149" s="147" customFormat="1" ht="39" customHeight="1" spans="1:78">
      <c r="A149" s="161">
        <v>21</v>
      </c>
      <c r="B149" s="94">
        <v>688</v>
      </c>
      <c r="C149" s="94" t="s">
        <v>641</v>
      </c>
      <c r="D149" s="162" t="s">
        <v>118</v>
      </c>
      <c r="E149" s="163">
        <v>44200</v>
      </c>
      <c r="F149" s="164" t="s">
        <v>642</v>
      </c>
      <c r="G149" s="163">
        <v>28991</v>
      </c>
      <c r="H149" s="163" t="s">
        <v>335</v>
      </c>
      <c r="I149" s="183" t="s">
        <v>98</v>
      </c>
      <c r="J149" s="161">
        <v>0</v>
      </c>
      <c r="K149" s="161">
        <v>0</v>
      </c>
      <c r="L149" s="184">
        <v>200</v>
      </c>
      <c r="M149" s="185">
        <v>7.69230769230769</v>
      </c>
      <c r="N149" s="161">
        <v>17</v>
      </c>
      <c r="O149" s="161">
        <v>4</v>
      </c>
      <c r="P149" s="161">
        <v>21</v>
      </c>
      <c r="Q149" s="161">
        <v>22</v>
      </c>
      <c r="R149" s="195">
        <v>161.538461538461</v>
      </c>
      <c r="S149" s="161">
        <v>0</v>
      </c>
      <c r="T149" s="185">
        <v>0</v>
      </c>
      <c r="U149" s="161">
        <v>0</v>
      </c>
      <c r="V149" s="161">
        <v>0</v>
      </c>
      <c r="W149" s="185">
        <v>0</v>
      </c>
      <c r="X149" s="161">
        <v>0</v>
      </c>
      <c r="Y149" s="185">
        <v>0</v>
      </c>
      <c r="Z149" s="161">
        <v>0</v>
      </c>
      <c r="AA149" s="161">
        <v>0</v>
      </c>
      <c r="AB149" s="195">
        <v>0</v>
      </c>
      <c r="AC149" s="161">
        <v>1</v>
      </c>
      <c r="AD149" s="195">
        <v>7.69230769230769</v>
      </c>
      <c r="AE149" s="161">
        <v>0</v>
      </c>
      <c r="AF149" s="195">
        <v>0</v>
      </c>
      <c r="AG149" s="161">
        <v>0</v>
      </c>
      <c r="AH149" s="185">
        <v>0</v>
      </c>
      <c r="AI149" s="185">
        <v>0</v>
      </c>
      <c r="AJ149" s="185">
        <v>0</v>
      </c>
      <c r="AK149" s="184">
        <v>0</v>
      </c>
      <c r="AL149" s="185">
        <v>0</v>
      </c>
      <c r="AM149" s="185">
        <v>0</v>
      </c>
      <c r="AN149" s="185">
        <v>8</v>
      </c>
      <c r="AO149" s="185">
        <v>10.5</v>
      </c>
      <c r="AP149" s="185">
        <v>10.5</v>
      </c>
      <c r="AQ149" s="185">
        <v>198.230769230769</v>
      </c>
      <c r="AR149" s="258">
        <v>3</v>
      </c>
      <c r="AS149" s="209">
        <v>0.5</v>
      </c>
      <c r="AT149" s="207"/>
      <c r="AU149" s="195">
        <v>0</v>
      </c>
      <c r="AV149" s="195">
        <v>4.09148307692308</v>
      </c>
      <c r="AW149" s="207">
        <v>50</v>
      </c>
      <c r="AX149" s="221">
        <v>146.639286153846</v>
      </c>
      <c r="AY149" s="184">
        <v>140</v>
      </c>
      <c r="AZ149" s="222">
        <v>26600</v>
      </c>
      <c r="BA149" s="225"/>
      <c r="BB149" s="146" t="str">
        <f ca="1" t="shared" si="150"/>
        <v>2年10月</v>
      </c>
      <c r="BC149" s="146"/>
      <c r="BD149" s="224">
        <f t="shared" si="151"/>
        <v>818296.615384615</v>
      </c>
      <c r="BE149" s="239">
        <f t="shared" si="152"/>
        <v>818296.615384615</v>
      </c>
      <c r="BF149" s="231">
        <f t="shared" si="153"/>
        <v>0</v>
      </c>
      <c r="BG149" s="231">
        <f t="shared" si="154"/>
        <v>732140.307692307</v>
      </c>
      <c r="BH149" s="231">
        <f t="shared" si="155"/>
        <v>0</v>
      </c>
      <c r="BI149" s="241" t="str">
        <f t="shared" si="156"/>
        <v>OUK NARIN</v>
      </c>
      <c r="BJ149" s="231">
        <f t="shared" si="157"/>
        <v>140</v>
      </c>
      <c r="BK149" s="231">
        <f t="shared" si="158"/>
        <v>140</v>
      </c>
      <c r="BL149" s="231">
        <f t="shared" si="159"/>
        <v>1</v>
      </c>
      <c r="BM149" s="231">
        <f t="shared" si="160"/>
        <v>0</v>
      </c>
      <c r="BN149" s="231">
        <f t="shared" si="161"/>
        <v>2</v>
      </c>
      <c r="BO149" s="231">
        <f t="shared" si="162"/>
        <v>0</v>
      </c>
      <c r="BP149" s="231">
        <f t="shared" si="163"/>
        <v>0</v>
      </c>
      <c r="BQ149" s="231">
        <f t="shared" si="164"/>
        <v>0</v>
      </c>
      <c r="BR149" s="246">
        <f t="shared" si="165"/>
        <v>6.63928615384609</v>
      </c>
      <c r="BS149" s="247">
        <f t="shared" si="166"/>
        <v>26600</v>
      </c>
      <c r="BT149" s="231">
        <f t="shared" si="167"/>
        <v>1</v>
      </c>
      <c r="BU149" s="231">
        <f t="shared" si="168"/>
        <v>0</v>
      </c>
      <c r="BV149" s="231">
        <f t="shared" si="169"/>
        <v>1</v>
      </c>
      <c r="BW149" s="231">
        <f t="shared" si="170"/>
        <v>0</v>
      </c>
      <c r="BX149" s="231">
        <f t="shared" si="171"/>
        <v>1</v>
      </c>
      <c r="BY149" s="231">
        <f t="shared" si="172"/>
        <v>1</v>
      </c>
      <c r="BZ149" s="231">
        <f t="shared" si="173"/>
        <v>1</v>
      </c>
    </row>
    <row r="150" s="141" customFormat="1" ht="39" customHeight="1" spans="1:78">
      <c r="A150" s="161">
        <v>22</v>
      </c>
      <c r="B150" s="94">
        <v>1839</v>
      </c>
      <c r="C150" s="94" t="s">
        <v>643</v>
      </c>
      <c r="D150" s="162" t="s">
        <v>119</v>
      </c>
      <c r="E150" s="163">
        <v>44608</v>
      </c>
      <c r="F150" s="164">
        <v>90816488</v>
      </c>
      <c r="G150" s="163">
        <v>34673</v>
      </c>
      <c r="H150" s="163" t="s">
        <v>335</v>
      </c>
      <c r="I150" s="183" t="s">
        <v>98</v>
      </c>
      <c r="J150" s="161">
        <v>0</v>
      </c>
      <c r="K150" s="161">
        <v>0</v>
      </c>
      <c r="L150" s="184">
        <v>200</v>
      </c>
      <c r="M150" s="185">
        <v>7.69230769230769</v>
      </c>
      <c r="N150" s="161">
        <v>17</v>
      </c>
      <c r="O150" s="161">
        <v>4</v>
      </c>
      <c r="P150" s="161">
        <v>21</v>
      </c>
      <c r="Q150" s="161">
        <v>22</v>
      </c>
      <c r="R150" s="195">
        <v>161.538461538461</v>
      </c>
      <c r="S150" s="161">
        <v>0</v>
      </c>
      <c r="T150" s="185">
        <v>0</v>
      </c>
      <c r="U150" s="161">
        <v>0</v>
      </c>
      <c r="V150" s="161">
        <v>0</v>
      </c>
      <c r="W150" s="185">
        <v>0</v>
      </c>
      <c r="X150" s="161">
        <v>0</v>
      </c>
      <c r="Y150" s="185">
        <v>0</v>
      </c>
      <c r="Z150" s="161">
        <v>0</v>
      </c>
      <c r="AA150" s="161">
        <v>0</v>
      </c>
      <c r="AB150" s="195">
        <v>0</v>
      </c>
      <c r="AC150" s="161">
        <v>1</v>
      </c>
      <c r="AD150" s="195">
        <v>7.69230769230769</v>
      </c>
      <c r="AE150" s="161">
        <v>0</v>
      </c>
      <c r="AF150" s="195">
        <v>0</v>
      </c>
      <c r="AG150" s="161">
        <v>0</v>
      </c>
      <c r="AH150" s="185">
        <v>0</v>
      </c>
      <c r="AI150" s="185">
        <v>0</v>
      </c>
      <c r="AJ150" s="185">
        <v>0</v>
      </c>
      <c r="AK150" s="184">
        <v>0</v>
      </c>
      <c r="AL150" s="185">
        <v>0</v>
      </c>
      <c r="AM150" s="185">
        <v>0</v>
      </c>
      <c r="AN150" s="185">
        <v>8</v>
      </c>
      <c r="AO150" s="185">
        <v>10.5</v>
      </c>
      <c r="AP150" s="185">
        <v>10.5</v>
      </c>
      <c r="AQ150" s="185">
        <v>198.230769230769</v>
      </c>
      <c r="AR150" s="207">
        <v>2</v>
      </c>
      <c r="AS150" s="209">
        <v>0.5</v>
      </c>
      <c r="AT150" s="184"/>
      <c r="AU150" s="195">
        <v>0</v>
      </c>
      <c r="AV150" s="195">
        <v>4.09148307692308</v>
      </c>
      <c r="AW150" s="207">
        <v>50</v>
      </c>
      <c r="AX150" s="221">
        <v>145.639286153846</v>
      </c>
      <c r="AY150" s="184">
        <v>140</v>
      </c>
      <c r="AZ150" s="222">
        <v>22600</v>
      </c>
      <c r="BA150" s="223"/>
      <c r="BB150" s="146" t="str">
        <f ca="1" t="shared" si="150"/>
        <v>1年9月</v>
      </c>
      <c r="BD150" s="224">
        <f t="shared" si="151"/>
        <v>818296.615384615</v>
      </c>
      <c r="BE150" s="239">
        <f t="shared" si="152"/>
        <v>818296.615384615</v>
      </c>
      <c r="BF150" s="231">
        <f t="shared" si="153"/>
        <v>0</v>
      </c>
      <c r="BG150" s="231">
        <f t="shared" si="154"/>
        <v>732140.307692307</v>
      </c>
      <c r="BH150" s="231">
        <f t="shared" si="155"/>
        <v>0</v>
      </c>
      <c r="BI150" s="241" t="str">
        <f t="shared" si="156"/>
        <v>POEM DANY</v>
      </c>
      <c r="BJ150" s="231">
        <f t="shared" si="157"/>
        <v>140</v>
      </c>
      <c r="BK150" s="231">
        <f t="shared" si="158"/>
        <v>140</v>
      </c>
      <c r="BL150" s="231">
        <f t="shared" si="159"/>
        <v>1</v>
      </c>
      <c r="BM150" s="231">
        <f t="shared" si="160"/>
        <v>0</v>
      </c>
      <c r="BN150" s="231">
        <f t="shared" si="161"/>
        <v>2</v>
      </c>
      <c r="BO150" s="231">
        <f t="shared" si="162"/>
        <v>0</v>
      </c>
      <c r="BP150" s="231">
        <f t="shared" si="163"/>
        <v>0</v>
      </c>
      <c r="BQ150" s="231">
        <f t="shared" si="164"/>
        <v>0</v>
      </c>
      <c r="BR150" s="246">
        <f t="shared" si="165"/>
        <v>5.63928615384609</v>
      </c>
      <c r="BS150" s="247">
        <f t="shared" si="166"/>
        <v>22600</v>
      </c>
      <c r="BT150" s="231">
        <f t="shared" si="167"/>
        <v>1</v>
      </c>
      <c r="BU150" s="231">
        <f t="shared" si="168"/>
        <v>0</v>
      </c>
      <c r="BV150" s="231">
        <f t="shared" si="169"/>
        <v>0</v>
      </c>
      <c r="BW150" s="231">
        <f t="shared" si="170"/>
        <v>1</v>
      </c>
      <c r="BX150" s="231">
        <f t="shared" si="171"/>
        <v>0</v>
      </c>
      <c r="BY150" s="231">
        <f t="shared" si="172"/>
        <v>1</v>
      </c>
      <c r="BZ150" s="231">
        <f t="shared" si="173"/>
        <v>1</v>
      </c>
    </row>
    <row r="151" s="141" customFormat="1" ht="39" customHeight="1" spans="1:78">
      <c r="A151" s="161">
        <v>23</v>
      </c>
      <c r="B151" s="94">
        <v>1556</v>
      </c>
      <c r="C151" s="94" t="s">
        <v>644</v>
      </c>
      <c r="D151" s="162" t="s">
        <v>120</v>
      </c>
      <c r="E151" s="163">
        <v>44565</v>
      </c>
      <c r="F151" s="164">
        <v>90957055</v>
      </c>
      <c r="G151" s="163">
        <v>37983</v>
      </c>
      <c r="H151" s="163" t="s">
        <v>335</v>
      </c>
      <c r="I151" s="183" t="s">
        <v>98</v>
      </c>
      <c r="J151" s="161">
        <v>0</v>
      </c>
      <c r="K151" s="161">
        <v>0</v>
      </c>
      <c r="L151" s="184">
        <v>200</v>
      </c>
      <c r="M151" s="185">
        <v>7.69230769230769</v>
      </c>
      <c r="N151" s="161">
        <v>15</v>
      </c>
      <c r="O151" s="161">
        <v>4</v>
      </c>
      <c r="P151" s="161">
        <v>19</v>
      </c>
      <c r="Q151" s="161">
        <v>20</v>
      </c>
      <c r="R151" s="195">
        <v>146.153846153846</v>
      </c>
      <c r="S151" s="161">
        <v>0</v>
      </c>
      <c r="T151" s="185">
        <v>0</v>
      </c>
      <c r="U151" s="161">
        <v>0</v>
      </c>
      <c r="V151" s="161">
        <v>0</v>
      </c>
      <c r="W151" s="185">
        <v>0</v>
      </c>
      <c r="X151" s="161">
        <v>0</v>
      </c>
      <c r="Y151" s="185">
        <v>0</v>
      </c>
      <c r="Z151" s="161">
        <v>0</v>
      </c>
      <c r="AA151" s="161">
        <v>0</v>
      </c>
      <c r="AB151" s="195">
        <v>0</v>
      </c>
      <c r="AC151" s="161">
        <v>1</v>
      </c>
      <c r="AD151" s="195">
        <v>7.69230769230769</v>
      </c>
      <c r="AE151" s="161">
        <v>0</v>
      </c>
      <c r="AF151" s="195">
        <v>0</v>
      </c>
      <c r="AG151" s="161">
        <v>0</v>
      </c>
      <c r="AH151" s="185">
        <v>0</v>
      </c>
      <c r="AI151" s="185">
        <v>0</v>
      </c>
      <c r="AJ151" s="185">
        <v>0</v>
      </c>
      <c r="AK151" s="184">
        <v>0</v>
      </c>
      <c r="AL151" s="185">
        <v>0</v>
      </c>
      <c r="AM151" s="185">
        <v>0</v>
      </c>
      <c r="AN151" s="185">
        <v>7.3</v>
      </c>
      <c r="AO151" s="185">
        <v>9.5</v>
      </c>
      <c r="AP151" s="185">
        <v>9.5</v>
      </c>
      <c r="AQ151" s="185">
        <v>180.146153846154</v>
      </c>
      <c r="AR151" s="207">
        <v>2</v>
      </c>
      <c r="AS151" s="209">
        <v>0.5</v>
      </c>
      <c r="AT151" s="207"/>
      <c r="AU151" s="195">
        <v>0</v>
      </c>
      <c r="AV151" s="195">
        <v>3.71821661538461</v>
      </c>
      <c r="AW151" s="207">
        <v>50</v>
      </c>
      <c r="AX151" s="221">
        <v>127.927937230769</v>
      </c>
      <c r="AY151" s="184">
        <v>120</v>
      </c>
      <c r="AZ151" s="222">
        <v>31700</v>
      </c>
      <c r="BA151" s="225"/>
      <c r="BB151" s="146" t="str">
        <f ca="1" t="shared" si="150"/>
        <v>1年10月</v>
      </c>
      <c r="BC151" s="146"/>
      <c r="BD151" s="224">
        <f t="shared" si="151"/>
        <v>743643.323076923</v>
      </c>
      <c r="BE151" s="239">
        <f t="shared" si="152"/>
        <v>743643.323076923</v>
      </c>
      <c r="BF151" s="231">
        <f t="shared" si="153"/>
        <v>0</v>
      </c>
      <c r="BG151" s="231">
        <f t="shared" si="154"/>
        <v>665694.761538461</v>
      </c>
      <c r="BH151" s="231">
        <f t="shared" si="155"/>
        <v>0</v>
      </c>
      <c r="BI151" s="241" t="str">
        <f t="shared" si="156"/>
        <v>PHAT SREYPICH</v>
      </c>
      <c r="BJ151" s="231">
        <f t="shared" si="157"/>
        <v>120</v>
      </c>
      <c r="BK151" s="231">
        <f t="shared" si="158"/>
        <v>120</v>
      </c>
      <c r="BL151" s="231">
        <f t="shared" si="159"/>
        <v>1</v>
      </c>
      <c r="BM151" s="231">
        <f t="shared" si="160"/>
        <v>0</v>
      </c>
      <c r="BN151" s="231">
        <f t="shared" si="161"/>
        <v>1</v>
      </c>
      <c r="BO151" s="231">
        <f t="shared" si="162"/>
        <v>0</v>
      </c>
      <c r="BP151" s="231">
        <f t="shared" si="163"/>
        <v>0</v>
      </c>
      <c r="BQ151" s="231">
        <f t="shared" si="164"/>
        <v>0</v>
      </c>
      <c r="BR151" s="246">
        <f t="shared" si="165"/>
        <v>7.92793723076917</v>
      </c>
      <c r="BS151" s="247">
        <f t="shared" si="166"/>
        <v>31700</v>
      </c>
      <c r="BT151" s="231">
        <f t="shared" si="167"/>
        <v>1</v>
      </c>
      <c r="BU151" s="231">
        <f t="shared" si="168"/>
        <v>1</v>
      </c>
      <c r="BV151" s="231">
        <f t="shared" si="169"/>
        <v>0</v>
      </c>
      <c r="BW151" s="231">
        <f t="shared" si="170"/>
        <v>0</v>
      </c>
      <c r="BX151" s="231">
        <f t="shared" si="171"/>
        <v>1</v>
      </c>
      <c r="BY151" s="231">
        <f t="shared" si="172"/>
        <v>1</v>
      </c>
      <c r="BZ151" s="231">
        <f t="shared" si="173"/>
        <v>2</v>
      </c>
    </row>
    <row r="152" s="141" customFormat="1" ht="39" customHeight="1" spans="1:78">
      <c r="A152" s="161">
        <v>24</v>
      </c>
      <c r="B152" s="94">
        <v>2269</v>
      </c>
      <c r="C152" s="94" t="s">
        <v>645</v>
      </c>
      <c r="D152" s="162" t="s">
        <v>121</v>
      </c>
      <c r="E152" s="163">
        <v>44819</v>
      </c>
      <c r="F152" s="164" t="s">
        <v>646</v>
      </c>
      <c r="G152" s="163">
        <v>34974</v>
      </c>
      <c r="H152" s="163" t="s">
        <v>335</v>
      </c>
      <c r="I152" s="183" t="s">
        <v>98</v>
      </c>
      <c r="J152" s="161">
        <v>0</v>
      </c>
      <c r="K152" s="161">
        <v>0</v>
      </c>
      <c r="L152" s="184">
        <v>200</v>
      </c>
      <c r="M152" s="185">
        <v>7.69230769230769</v>
      </c>
      <c r="N152" s="161">
        <v>17</v>
      </c>
      <c r="O152" s="161">
        <v>4</v>
      </c>
      <c r="P152" s="161">
        <v>21</v>
      </c>
      <c r="Q152" s="161">
        <v>22</v>
      </c>
      <c r="R152" s="195">
        <v>161.538461538461</v>
      </c>
      <c r="S152" s="161">
        <v>0</v>
      </c>
      <c r="T152" s="185">
        <v>0</v>
      </c>
      <c r="U152" s="161">
        <v>0</v>
      </c>
      <c r="V152" s="161">
        <v>0</v>
      </c>
      <c r="W152" s="185">
        <v>0</v>
      </c>
      <c r="X152" s="161">
        <v>0</v>
      </c>
      <c r="Y152" s="185">
        <v>0</v>
      </c>
      <c r="Z152" s="161">
        <v>0</v>
      </c>
      <c r="AA152" s="161">
        <v>0</v>
      </c>
      <c r="AB152" s="195">
        <v>0</v>
      </c>
      <c r="AC152" s="161">
        <v>1</v>
      </c>
      <c r="AD152" s="195">
        <v>7.69230769230769</v>
      </c>
      <c r="AE152" s="161">
        <v>0</v>
      </c>
      <c r="AF152" s="195">
        <v>0</v>
      </c>
      <c r="AG152" s="161">
        <v>0</v>
      </c>
      <c r="AH152" s="185">
        <v>0</v>
      </c>
      <c r="AI152" s="185">
        <v>0</v>
      </c>
      <c r="AJ152" s="185">
        <v>0</v>
      </c>
      <c r="AK152" s="184">
        <v>0</v>
      </c>
      <c r="AL152" s="185">
        <v>0</v>
      </c>
      <c r="AM152" s="185">
        <v>0</v>
      </c>
      <c r="AN152" s="185">
        <v>8</v>
      </c>
      <c r="AO152" s="185">
        <v>10.5</v>
      </c>
      <c r="AP152" s="185">
        <v>10.5</v>
      </c>
      <c r="AQ152" s="185">
        <v>198.230769230769</v>
      </c>
      <c r="AR152" s="185">
        <v>2</v>
      </c>
      <c r="AS152" s="209">
        <v>0.5</v>
      </c>
      <c r="AT152" s="184"/>
      <c r="AU152" s="195">
        <v>0</v>
      </c>
      <c r="AV152" s="195">
        <v>4.09148307692308</v>
      </c>
      <c r="AW152" s="207">
        <v>50</v>
      </c>
      <c r="AX152" s="221">
        <v>145.639286153846</v>
      </c>
      <c r="AY152" s="184">
        <v>140</v>
      </c>
      <c r="AZ152" s="222">
        <v>22600</v>
      </c>
      <c r="BA152" s="223"/>
      <c r="BB152" s="146" t="str">
        <f ca="1" t="shared" si="150"/>
        <v>1年2月</v>
      </c>
      <c r="BD152" s="224">
        <f t="shared" si="151"/>
        <v>818296.615384615</v>
      </c>
      <c r="BE152" s="239">
        <f t="shared" si="152"/>
        <v>818296.615384615</v>
      </c>
      <c r="BF152" s="231">
        <f t="shared" si="153"/>
        <v>0</v>
      </c>
      <c r="BG152" s="231">
        <f t="shared" si="154"/>
        <v>732140.307692307</v>
      </c>
      <c r="BH152" s="231">
        <f t="shared" si="155"/>
        <v>0</v>
      </c>
      <c r="BI152" s="241" t="str">
        <f t="shared" si="156"/>
        <v>LINH SINA</v>
      </c>
      <c r="BJ152" s="231">
        <f t="shared" si="157"/>
        <v>140</v>
      </c>
      <c r="BK152" s="231">
        <f t="shared" si="158"/>
        <v>140</v>
      </c>
      <c r="BL152" s="231">
        <f t="shared" si="159"/>
        <v>1</v>
      </c>
      <c r="BM152" s="231">
        <f t="shared" si="160"/>
        <v>0</v>
      </c>
      <c r="BN152" s="231">
        <f t="shared" si="161"/>
        <v>2</v>
      </c>
      <c r="BO152" s="231">
        <f t="shared" si="162"/>
        <v>0</v>
      </c>
      <c r="BP152" s="231">
        <f t="shared" si="163"/>
        <v>0</v>
      </c>
      <c r="BQ152" s="231">
        <f t="shared" si="164"/>
        <v>0</v>
      </c>
      <c r="BR152" s="246">
        <f t="shared" si="165"/>
        <v>5.63928615384609</v>
      </c>
      <c r="BS152" s="247">
        <f t="shared" si="166"/>
        <v>22600</v>
      </c>
      <c r="BT152" s="231">
        <f t="shared" si="167"/>
        <v>1</v>
      </c>
      <c r="BU152" s="231">
        <f t="shared" si="168"/>
        <v>0</v>
      </c>
      <c r="BV152" s="231">
        <f t="shared" si="169"/>
        <v>0</v>
      </c>
      <c r="BW152" s="231">
        <f t="shared" si="170"/>
        <v>1</v>
      </c>
      <c r="BX152" s="231">
        <f t="shared" si="171"/>
        <v>0</v>
      </c>
      <c r="BY152" s="231">
        <f t="shared" si="172"/>
        <v>1</v>
      </c>
      <c r="BZ152" s="231">
        <f t="shared" si="173"/>
        <v>1</v>
      </c>
    </row>
    <row r="153" s="141" customFormat="1" ht="39" customHeight="1" spans="1:78">
      <c r="A153" s="161">
        <v>25</v>
      </c>
      <c r="B153" s="94">
        <v>2292</v>
      </c>
      <c r="C153" s="94" t="s">
        <v>647</v>
      </c>
      <c r="D153" s="166" t="s">
        <v>122</v>
      </c>
      <c r="E153" s="163">
        <v>45223</v>
      </c>
      <c r="F153" s="164" t="s">
        <v>648</v>
      </c>
      <c r="G153" s="163">
        <v>33613</v>
      </c>
      <c r="H153" s="163" t="s">
        <v>335</v>
      </c>
      <c r="I153" s="183" t="s">
        <v>98</v>
      </c>
      <c r="J153" s="161"/>
      <c r="K153" s="161"/>
      <c r="L153" s="184">
        <v>198</v>
      </c>
      <c r="M153" s="185">
        <v>7.61538461538461</v>
      </c>
      <c r="N153" s="161">
        <v>6.5</v>
      </c>
      <c r="O153" s="161">
        <v>1</v>
      </c>
      <c r="P153" s="161">
        <v>7.5</v>
      </c>
      <c r="Q153" s="161">
        <v>8</v>
      </c>
      <c r="R153" s="195">
        <v>57.1153846153846</v>
      </c>
      <c r="S153" s="161">
        <v>0</v>
      </c>
      <c r="T153" s="185">
        <v>0</v>
      </c>
      <c r="U153" s="161">
        <v>0</v>
      </c>
      <c r="V153" s="161">
        <v>0</v>
      </c>
      <c r="W153" s="185">
        <v>0</v>
      </c>
      <c r="X153" s="161">
        <v>0</v>
      </c>
      <c r="Y153" s="185">
        <v>0</v>
      </c>
      <c r="Z153" s="161">
        <v>0.5</v>
      </c>
      <c r="AA153" s="161">
        <v>0</v>
      </c>
      <c r="AB153" s="195">
        <v>0</v>
      </c>
      <c r="AC153" s="161">
        <v>0</v>
      </c>
      <c r="AD153" s="195">
        <v>0</v>
      </c>
      <c r="AE153" s="161">
        <v>0</v>
      </c>
      <c r="AF153" s="195">
        <v>0</v>
      </c>
      <c r="AG153" s="161">
        <v>0</v>
      </c>
      <c r="AH153" s="185">
        <v>0</v>
      </c>
      <c r="AI153" s="185">
        <v>0</v>
      </c>
      <c r="AJ153" s="185">
        <v>0</v>
      </c>
      <c r="AK153" s="184">
        <v>0</v>
      </c>
      <c r="AL153" s="185">
        <v>0</v>
      </c>
      <c r="AM153" s="185">
        <v>0</v>
      </c>
      <c r="AN153" s="185">
        <v>2.8</v>
      </c>
      <c r="AO153" s="185">
        <v>3.7</v>
      </c>
      <c r="AP153" s="185">
        <v>3.7</v>
      </c>
      <c r="AQ153" s="185">
        <v>67.3153846153846</v>
      </c>
      <c r="AR153" s="185"/>
      <c r="AS153" s="209"/>
      <c r="AT153" s="184"/>
      <c r="AU153" s="195">
        <v>0</v>
      </c>
      <c r="AV153" s="195">
        <v>2</v>
      </c>
      <c r="AW153" s="207">
        <v>0</v>
      </c>
      <c r="AX153" s="221">
        <v>65.3153846153846</v>
      </c>
      <c r="AY153" s="184">
        <v>60</v>
      </c>
      <c r="AZ153" s="222">
        <v>21300</v>
      </c>
      <c r="BA153" s="223"/>
      <c r="BB153" s="146" t="str">
        <f ca="1" t="shared" si="150"/>
        <v>0年1月</v>
      </c>
      <c r="BD153" s="224">
        <f t="shared" si="151"/>
        <v>277877.907692307</v>
      </c>
      <c r="BE153" s="239">
        <f t="shared" si="152"/>
        <v>400000</v>
      </c>
      <c r="BF153" s="231">
        <f t="shared" si="153"/>
        <v>0</v>
      </c>
      <c r="BG153" s="231">
        <f t="shared" si="154"/>
        <v>247510.453846154</v>
      </c>
      <c r="BH153" s="231">
        <f t="shared" si="155"/>
        <v>0</v>
      </c>
      <c r="BI153" s="241" t="str">
        <f t="shared" si="156"/>
        <v>SAN KOLAB</v>
      </c>
      <c r="BJ153" s="231">
        <f t="shared" si="157"/>
        <v>60</v>
      </c>
      <c r="BK153" s="231">
        <f t="shared" si="158"/>
        <v>60</v>
      </c>
      <c r="BL153" s="231">
        <f t="shared" si="159"/>
        <v>0</v>
      </c>
      <c r="BM153" s="231">
        <f t="shared" si="160"/>
        <v>1</v>
      </c>
      <c r="BN153" s="231">
        <f t="shared" si="161"/>
        <v>0</v>
      </c>
      <c r="BO153" s="231">
        <f t="shared" si="162"/>
        <v>1</v>
      </c>
      <c r="BP153" s="231">
        <f t="shared" si="163"/>
        <v>0</v>
      </c>
      <c r="BQ153" s="231">
        <f t="shared" si="164"/>
        <v>0</v>
      </c>
      <c r="BR153" s="246">
        <f t="shared" si="165"/>
        <v>5.31538461538457</v>
      </c>
      <c r="BS153" s="247">
        <f t="shared" si="166"/>
        <v>21300</v>
      </c>
      <c r="BT153" s="231">
        <f t="shared" si="167"/>
        <v>1</v>
      </c>
      <c r="BU153" s="231">
        <f t="shared" si="168"/>
        <v>0</v>
      </c>
      <c r="BV153" s="231">
        <f t="shared" si="169"/>
        <v>0</v>
      </c>
      <c r="BW153" s="231">
        <f t="shared" si="170"/>
        <v>0</v>
      </c>
      <c r="BX153" s="231">
        <f t="shared" si="171"/>
        <v>1</v>
      </c>
      <c r="BY153" s="231">
        <f t="shared" si="172"/>
        <v>0</v>
      </c>
      <c r="BZ153" s="231">
        <f t="shared" si="173"/>
        <v>3</v>
      </c>
    </row>
    <row r="154" s="141" customFormat="1" ht="39" customHeight="1" spans="1:78">
      <c r="A154" s="161">
        <v>26</v>
      </c>
      <c r="B154" s="94">
        <v>2297</v>
      </c>
      <c r="C154" s="94" t="s">
        <v>649</v>
      </c>
      <c r="D154" s="166" t="s">
        <v>123</v>
      </c>
      <c r="E154" s="163">
        <v>45223</v>
      </c>
      <c r="F154" s="164" t="s">
        <v>650</v>
      </c>
      <c r="G154" s="163">
        <v>33758</v>
      </c>
      <c r="H154" s="163" t="s">
        <v>335</v>
      </c>
      <c r="I154" s="183" t="s">
        <v>98</v>
      </c>
      <c r="J154" s="161"/>
      <c r="K154" s="161"/>
      <c r="L154" s="184">
        <v>198</v>
      </c>
      <c r="M154" s="185">
        <v>7.61538461538461</v>
      </c>
      <c r="N154" s="161">
        <v>7</v>
      </c>
      <c r="O154" s="161">
        <v>1</v>
      </c>
      <c r="P154" s="161">
        <v>8</v>
      </c>
      <c r="Q154" s="161">
        <v>8</v>
      </c>
      <c r="R154" s="195">
        <v>60.9230769230769</v>
      </c>
      <c r="S154" s="161">
        <v>0</v>
      </c>
      <c r="T154" s="185">
        <v>0</v>
      </c>
      <c r="U154" s="161">
        <v>0</v>
      </c>
      <c r="V154" s="161">
        <v>0</v>
      </c>
      <c r="W154" s="185">
        <v>0</v>
      </c>
      <c r="X154" s="161">
        <v>0</v>
      </c>
      <c r="Y154" s="185">
        <v>0</v>
      </c>
      <c r="Z154" s="161">
        <v>0</v>
      </c>
      <c r="AA154" s="161">
        <v>0</v>
      </c>
      <c r="AB154" s="195">
        <v>0</v>
      </c>
      <c r="AC154" s="161">
        <v>0</v>
      </c>
      <c r="AD154" s="195">
        <v>0</v>
      </c>
      <c r="AE154" s="161">
        <v>0</v>
      </c>
      <c r="AF154" s="195">
        <v>0</v>
      </c>
      <c r="AG154" s="161">
        <v>0</v>
      </c>
      <c r="AH154" s="185">
        <v>0</v>
      </c>
      <c r="AI154" s="185">
        <v>0</v>
      </c>
      <c r="AJ154" s="185">
        <v>0</v>
      </c>
      <c r="AK154" s="184">
        <v>0</v>
      </c>
      <c r="AL154" s="185">
        <v>0</v>
      </c>
      <c r="AM154" s="185">
        <v>0</v>
      </c>
      <c r="AN154" s="185">
        <v>3</v>
      </c>
      <c r="AO154" s="185">
        <v>4</v>
      </c>
      <c r="AP154" s="185">
        <v>4</v>
      </c>
      <c r="AQ154" s="185">
        <v>71.9230769230769</v>
      </c>
      <c r="AR154" s="185"/>
      <c r="AS154" s="209"/>
      <c r="AT154" s="184"/>
      <c r="AU154" s="195">
        <v>0</v>
      </c>
      <c r="AV154" s="195">
        <v>2</v>
      </c>
      <c r="AW154" s="207">
        <v>0</v>
      </c>
      <c r="AX154" s="221">
        <v>69.9230769230769</v>
      </c>
      <c r="AY154" s="184">
        <v>60</v>
      </c>
      <c r="AZ154" s="222">
        <v>39700</v>
      </c>
      <c r="BA154" s="223"/>
      <c r="BB154" s="146" t="str">
        <f ca="1" t="shared" si="150"/>
        <v>0年1月</v>
      </c>
      <c r="BD154" s="224">
        <f t="shared" si="151"/>
        <v>296898.461538461</v>
      </c>
      <c r="BE154" s="239">
        <f t="shared" si="152"/>
        <v>400000</v>
      </c>
      <c r="BF154" s="231">
        <f t="shared" si="153"/>
        <v>0</v>
      </c>
      <c r="BG154" s="231">
        <f t="shared" si="154"/>
        <v>264066.230769231</v>
      </c>
      <c r="BH154" s="231">
        <f t="shared" si="155"/>
        <v>0</v>
      </c>
      <c r="BI154" s="241" t="str">
        <f t="shared" si="156"/>
        <v>LUN SAVY</v>
      </c>
      <c r="BJ154" s="231">
        <f t="shared" si="157"/>
        <v>60</v>
      </c>
      <c r="BK154" s="231">
        <f t="shared" si="158"/>
        <v>60</v>
      </c>
      <c r="BL154" s="231">
        <f t="shared" si="159"/>
        <v>0</v>
      </c>
      <c r="BM154" s="231">
        <f t="shared" si="160"/>
        <v>1</v>
      </c>
      <c r="BN154" s="231">
        <f t="shared" si="161"/>
        <v>0</v>
      </c>
      <c r="BO154" s="231">
        <f t="shared" si="162"/>
        <v>1</v>
      </c>
      <c r="BP154" s="231">
        <f t="shared" si="163"/>
        <v>0</v>
      </c>
      <c r="BQ154" s="231">
        <f t="shared" si="164"/>
        <v>0</v>
      </c>
      <c r="BR154" s="246">
        <f t="shared" si="165"/>
        <v>9.92307692307688</v>
      </c>
      <c r="BS154" s="247">
        <f t="shared" si="166"/>
        <v>39700</v>
      </c>
      <c r="BT154" s="231">
        <f t="shared" si="167"/>
        <v>1</v>
      </c>
      <c r="BU154" s="231">
        <f t="shared" si="168"/>
        <v>1</v>
      </c>
      <c r="BV154" s="231">
        <f t="shared" si="169"/>
        <v>1</v>
      </c>
      <c r="BW154" s="231">
        <f t="shared" si="170"/>
        <v>2</v>
      </c>
      <c r="BX154" s="231">
        <f t="shared" si="171"/>
        <v>0</v>
      </c>
      <c r="BY154" s="231">
        <f t="shared" si="172"/>
        <v>1</v>
      </c>
      <c r="BZ154" s="231">
        <f t="shared" si="173"/>
        <v>2</v>
      </c>
    </row>
    <row r="155" s="265" customFormat="1" ht="39" customHeight="1" spans="1:78">
      <c r="A155" s="273"/>
      <c r="B155" s="274" t="s">
        <v>338</v>
      </c>
      <c r="C155" s="274" t="s">
        <v>98</v>
      </c>
      <c r="D155" s="275">
        <v>26</v>
      </c>
      <c r="E155" s="273"/>
      <c r="F155" s="273"/>
      <c r="G155" s="273"/>
      <c r="H155" s="273"/>
      <c r="I155" s="295" t="s">
        <v>98</v>
      </c>
      <c r="J155" s="273"/>
      <c r="K155" s="273"/>
      <c r="L155" s="296">
        <v>5196</v>
      </c>
      <c r="M155" s="296">
        <v>199.846153846154</v>
      </c>
      <c r="N155" s="296">
        <v>412.375</v>
      </c>
      <c r="O155" s="296">
        <v>98</v>
      </c>
      <c r="P155" s="296">
        <v>510.375</v>
      </c>
      <c r="Q155" s="296">
        <v>538</v>
      </c>
      <c r="R155" s="296">
        <v>3924.76923076923</v>
      </c>
      <c r="S155" s="296">
        <v>0</v>
      </c>
      <c r="T155" s="296">
        <v>0</v>
      </c>
      <c r="U155" s="296">
        <v>0</v>
      </c>
      <c r="V155" s="296">
        <v>0</v>
      </c>
      <c r="W155" s="296">
        <v>0</v>
      </c>
      <c r="X155" s="296">
        <v>0</v>
      </c>
      <c r="Y155" s="296">
        <v>0</v>
      </c>
      <c r="Z155" s="296">
        <v>2.625</v>
      </c>
      <c r="AA155" s="296">
        <v>0</v>
      </c>
      <c r="AB155" s="296">
        <v>0</v>
      </c>
      <c r="AC155" s="296">
        <v>24</v>
      </c>
      <c r="AD155" s="296">
        <v>184.615384615385</v>
      </c>
      <c r="AE155" s="296">
        <v>1</v>
      </c>
      <c r="AF155" s="296">
        <v>7.69230769230769</v>
      </c>
      <c r="AG155" s="296">
        <v>0</v>
      </c>
      <c r="AH155" s="296">
        <v>0</v>
      </c>
      <c r="AI155" s="296">
        <v>0</v>
      </c>
      <c r="AJ155" s="296">
        <v>0</v>
      </c>
      <c r="AK155" s="296">
        <v>0</v>
      </c>
      <c r="AL155" s="296">
        <v>0</v>
      </c>
      <c r="AM155" s="296">
        <v>0</v>
      </c>
      <c r="AN155" s="296">
        <v>194.4</v>
      </c>
      <c r="AO155" s="296">
        <v>254.9</v>
      </c>
      <c r="AP155" s="296">
        <v>254.9</v>
      </c>
      <c r="AQ155" s="296">
        <v>4821.27692307692</v>
      </c>
      <c r="AR155" s="296">
        <v>62</v>
      </c>
      <c r="AS155" s="296">
        <v>12</v>
      </c>
      <c r="AT155" s="296">
        <v>0</v>
      </c>
      <c r="AU155" s="296">
        <v>0</v>
      </c>
      <c r="AV155" s="296">
        <v>100.637273846154</v>
      </c>
      <c r="AW155" s="296">
        <v>1200</v>
      </c>
      <c r="AX155" s="296">
        <v>3570.63964923077</v>
      </c>
      <c r="AY155" s="296">
        <v>3420</v>
      </c>
      <c r="AZ155" s="296">
        <v>603300</v>
      </c>
      <c r="BA155" s="296">
        <f>SUM(BA129:BA154)</f>
        <v>0</v>
      </c>
      <c r="BB155" s="266"/>
      <c r="BC155" s="266"/>
      <c r="BD155" s="266"/>
      <c r="BE155" s="266"/>
      <c r="BG155" s="291"/>
      <c r="BI155" s="292"/>
      <c r="BJ155" s="291"/>
      <c r="BK155" s="291"/>
      <c r="BL155" s="287">
        <f t="shared" ref="BL155:BQ155" si="174">SUM(BL129:BL154)</f>
        <v>24</v>
      </c>
      <c r="BM155" s="287">
        <f t="shared" si="174"/>
        <v>2</v>
      </c>
      <c r="BN155" s="287">
        <f t="shared" si="174"/>
        <v>44</v>
      </c>
      <c r="BO155" s="287">
        <f t="shared" si="174"/>
        <v>4</v>
      </c>
      <c r="BP155" s="287">
        <f t="shared" si="174"/>
        <v>0</v>
      </c>
      <c r="BQ155" s="287">
        <f t="shared" si="174"/>
        <v>0</v>
      </c>
      <c r="BR155" s="287"/>
      <c r="BS155" s="287"/>
      <c r="BT155" s="287">
        <f>SUM(BT129:BT154)</f>
        <v>22</v>
      </c>
      <c r="BU155" s="287">
        <f t="shared" ref="BU155:BZ155" si="175">SUM(BU129:BU154)</f>
        <v>3</v>
      </c>
      <c r="BV155" s="287">
        <f t="shared" si="175"/>
        <v>15</v>
      </c>
      <c r="BW155" s="287">
        <f t="shared" si="175"/>
        <v>14</v>
      </c>
      <c r="BX155" s="287">
        <f t="shared" si="175"/>
        <v>16</v>
      </c>
      <c r="BY155" s="287">
        <f t="shared" si="175"/>
        <v>20</v>
      </c>
      <c r="BZ155" s="287">
        <f t="shared" si="175"/>
        <v>43</v>
      </c>
    </row>
    <row r="156" s="146" customFormat="1" ht="39" customHeight="1" spans="1:78">
      <c r="A156" s="161">
        <v>1</v>
      </c>
      <c r="B156" s="94">
        <v>353</v>
      </c>
      <c r="C156" s="94" t="s">
        <v>651</v>
      </c>
      <c r="D156" s="162" t="s">
        <v>124</v>
      </c>
      <c r="E156" s="163">
        <v>44118</v>
      </c>
      <c r="F156" s="164" t="s">
        <v>652</v>
      </c>
      <c r="G156" s="163">
        <v>32205</v>
      </c>
      <c r="H156" s="163" t="s">
        <v>335</v>
      </c>
      <c r="I156" s="183" t="s">
        <v>125</v>
      </c>
      <c r="J156" s="161">
        <v>0</v>
      </c>
      <c r="K156" s="161">
        <v>0</v>
      </c>
      <c r="L156" s="184">
        <v>200</v>
      </c>
      <c r="M156" s="185">
        <v>7.69230769230769</v>
      </c>
      <c r="N156" s="161">
        <v>17</v>
      </c>
      <c r="O156" s="161">
        <v>4</v>
      </c>
      <c r="P156" s="161">
        <v>21</v>
      </c>
      <c r="Q156" s="161">
        <v>22</v>
      </c>
      <c r="R156" s="195">
        <v>161.538461538461</v>
      </c>
      <c r="S156" s="161">
        <v>0</v>
      </c>
      <c r="T156" s="185">
        <v>0</v>
      </c>
      <c r="U156" s="161">
        <v>0</v>
      </c>
      <c r="V156" s="161">
        <v>0</v>
      </c>
      <c r="W156" s="185">
        <v>0</v>
      </c>
      <c r="X156" s="161">
        <v>0</v>
      </c>
      <c r="Y156" s="185">
        <v>0</v>
      </c>
      <c r="Z156" s="161">
        <v>0</v>
      </c>
      <c r="AA156" s="161">
        <v>0</v>
      </c>
      <c r="AB156" s="195">
        <v>0</v>
      </c>
      <c r="AC156" s="161">
        <v>1</v>
      </c>
      <c r="AD156" s="195">
        <v>7.69230769230769</v>
      </c>
      <c r="AE156" s="161">
        <v>0</v>
      </c>
      <c r="AF156" s="195">
        <v>0</v>
      </c>
      <c r="AG156" s="161">
        <v>0</v>
      </c>
      <c r="AH156" s="185">
        <v>0</v>
      </c>
      <c r="AI156" s="185">
        <v>0</v>
      </c>
      <c r="AJ156" s="185">
        <v>0</v>
      </c>
      <c r="AK156" s="184">
        <v>0</v>
      </c>
      <c r="AL156" s="185">
        <v>0</v>
      </c>
      <c r="AM156" s="185">
        <v>0</v>
      </c>
      <c r="AN156" s="185">
        <v>8</v>
      </c>
      <c r="AO156" s="185">
        <v>10.5</v>
      </c>
      <c r="AP156" s="185">
        <v>10.5</v>
      </c>
      <c r="AQ156" s="185">
        <v>198.230769230769</v>
      </c>
      <c r="AR156" s="258">
        <v>3</v>
      </c>
      <c r="AS156" s="209">
        <v>0.5</v>
      </c>
      <c r="AT156" s="207"/>
      <c r="AU156" s="195">
        <v>0</v>
      </c>
      <c r="AV156" s="195">
        <v>4.09148307692308</v>
      </c>
      <c r="AW156" s="207">
        <v>50</v>
      </c>
      <c r="AX156" s="221">
        <v>146.639286153846</v>
      </c>
      <c r="AY156" s="184">
        <v>140</v>
      </c>
      <c r="AZ156" s="222">
        <v>26600</v>
      </c>
      <c r="BA156" s="225"/>
      <c r="BB156" s="146" t="str">
        <f ca="1" t="shared" ref="BB156:BB182" si="176">DATEDIF(E156,TODAY(),"y")&amp;"年"&amp;DATEDIF(E156,TODAY(),"ym")&amp;"月"</f>
        <v>3年1月</v>
      </c>
      <c r="BD156" s="224">
        <f t="shared" ref="BD156:BD182" si="177">(AQ156*$BH$9)</f>
        <v>818296.615384615</v>
      </c>
      <c r="BE156" s="239">
        <f t="shared" ref="BE156:BE182" si="178">IF(BD156&lt;400000,400000,IF(BD156&gt;1200000,1200000,BD156))</f>
        <v>818296.615384615</v>
      </c>
      <c r="BF156" s="231">
        <f t="shared" ref="BF156:BF182" si="179">IF(BH156=0.1,175000,IF(BH156=0.05,75000,0))</f>
        <v>0</v>
      </c>
      <c r="BG156" s="231">
        <f t="shared" ref="BG156:BG182" si="180">((AQ156-AO156-AP156-AL156)*BH$8)-(J156+K156)*150000</f>
        <v>732140.307692307</v>
      </c>
      <c r="BH156" s="231">
        <f t="shared" ref="BH156:BH182" si="181">IF(BG156&lt;1500000,0%,IF(BG156&lt;2000001,5%,10%))</f>
        <v>0</v>
      </c>
      <c r="BI156" s="241" t="str">
        <f t="shared" ref="BI156:BI182" si="182">D156</f>
        <v>DORK SREYKA</v>
      </c>
      <c r="BJ156" s="231">
        <f t="shared" ref="BJ156:BJ182" si="183">AY156</f>
        <v>140</v>
      </c>
      <c r="BK156" s="231">
        <f t="shared" ref="BK156:BK182" si="184">TRUNC(BJ156)</f>
        <v>140</v>
      </c>
      <c r="BL156" s="231">
        <f t="shared" ref="BL156:BL182" si="185">TRUNC(BK156/100)</f>
        <v>1</v>
      </c>
      <c r="BM156" s="231">
        <f t="shared" ref="BM156:BM182" si="186">TRUNC((BK156-(BL156*100))/50)</f>
        <v>0</v>
      </c>
      <c r="BN156" s="231">
        <f t="shared" ref="BN156:BN182" si="187">TRUNC((BK156-(BL156*100)-(BM156*50))/20)</f>
        <v>2</v>
      </c>
      <c r="BO156" s="231">
        <f t="shared" ref="BO156:BO182" si="188">TRUNC((BK156-(BL156*100)-(BM156*50)-(BN156*20))/10)</f>
        <v>0</v>
      </c>
      <c r="BP156" s="231">
        <f t="shared" ref="BP156:BP182" si="189">TRUNC((BK156-(BL156*100)-(BM156*50)-(BN156*20)-(BO156*10))/5)</f>
        <v>0</v>
      </c>
      <c r="BQ156" s="231">
        <f t="shared" ref="BQ156:BQ182" si="190">TRUNC((BK156-(BL156*100)-(BM156*50)-(BN156*20)-(BO156*10)-(BP156*5))/1)</f>
        <v>0</v>
      </c>
      <c r="BR156" s="246">
        <f t="shared" ref="BR156:BR182" si="191">AX156-AY156</f>
        <v>6.63928615384609</v>
      </c>
      <c r="BS156" s="247">
        <f t="shared" ref="BS156:BS182" si="192">ROUND(BR156*4000,-2)</f>
        <v>26600</v>
      </c>
      <c r="BT156" s="231">
        <f t="shared" ref="BT156:BT182" si="193">TRUNC(BS156/20000)</f>
        <v>1</v>
      </c>
      <c r="BU156" s="231">
        <f t="shared" ref="BU156:BU182" si="194">TRUNC((BS156-(BT156*20000))/10000)</f>
        <v>0</v>
      </c>
      <c r="BV156" s="231">
        <f t="shared" ref="BV156:BV182" si="195">TRUNC((BS156-(BT156*20000)-(BU156*10000))/5000)</f>
        <v>1</v>
      </c>
      <c r="BW156" s="231">
        <f t="shared" ref="BW156:BW182" si="196">TRUNC((BS156-(BT156*20000)-(BU156*10000)-(BV156*5000))/2000)</f>
        <v>0</v>
      </c>
      <c r="BX156" s="231">
        <f t="shared" ref="BX156:BX182" si="197">TRUNC((BS156-(BT156*20000)-(BU156*10000)-(BV156*5000)-(BW156*2000))/1000)</f>
        <v>1</v>
      </c>
      <c r="BY156" s="231">
        <f t="shared" ref="BY156:BY182" si="198">TRUNC((BS156-(BT156*20000)-(BU156*10000)-(BV156*5000)-(BW156*2000)-(BX156*1000))/500)</f>
        <v>1</v>
      </c>
      <c r="BZ156" s="231">
        <f t="shared" ref="BZ156:BZ182" si="199">TRUNC((BS156-(BT156*20000)-(BU156*10000)-(BV156*5000)-(BW156*2000)-(BX156*1000)-(BY156*500))/100)</f>
        <v>1</v>
      </c>
    </row>
    <row r="157" s="146" customFormat="1" ht="39" customHeight="1" spans="1:78">
      <c r="A157" s="161">
        <v>2</v>
      </c>
      <c r="B157" s="94">
        <v>379</v>
      </c>
      <c r="C157" s="94" t="s">
        <v>653</v>
      </c>
      <c r="D157" s="162" t="s">
        <v>126</v>
      </c>
      <c r="E157" s="163">
        <v>44118</v>
      </c>
      <c r="F157" s="164" t="s">
        <v>654</v>
      </c>
      <c r="G157" s="163">
        <v>34978</v>
      </c>
      <c r="H157" s="163" t="s">
        <v>335</v>
      </c>
      <c r="I157" s="183" t="s">
        <v>125</v>
      </c>
      <c r="J157" s="161">
        <v>0</v>
      </c>
      <c r="K157" s="161">
        <v>1</v>
      </c>
      <c r="L157" s="184">
        <v>200</v>
      </c>
      <c r="M157" s="185">
        <v>7.69230769230769</v>
      </c>
      <c r="N157" s="161">
        <v>16</v>
      </c>
      <c r="O157" s="161">
        <v>4</v>
      </c>
      <c r="P157" s="161">
        <v>20</v>
      </c>
      <c r="Q157" s="161">
        <v>21</v>
      </c>
      <c r="R157" s="195">
        <v>153.846153846154</v>
      </c>
      <c r="S157" s="161">
        <v>0</v>
      </c>
      <c r="T157" s="185">
        <v>0</v>
      </c>
      <c r="U157" s="161">
        <v>0</v>
      </c>
      <c r="V157" s="161">
        <v>0</v>
      </c>
      <c r="W157" s="185">
        <v>0</v>
      </c>
      <c r="X157" s="161">
        <v>0</v>
      </c>
      <c r="Y157" s="185">
        <v>0</v>
      </c>
      <c r="Z157" s="161">
        <v>0</v>
      </c>
      <c r="AA157" s="161">
        <v>0</v>
      </c>
      <c r="AB157" s="195">
        <v>0</v>
      </c>
      <c r="AC157" s="161">
        <v>1</v>
      </c>
      <c r="AD157" s="195">
        <v>7.69230769230769</v>
      </c>
      <c r="AE157" s="161">
        <v>0</v>
      </c>
      <c r="AF157" s="195">
        <v>0</v>
      </c>
      <c r="AG157" s="161">
        <v>0</v>
      </c>
      <c r="AH157" s="185">
        <v>0</v>
      </c>
      <c r="AI157" s="185">
        <v>0</v>
      </c>
      <c r="AJ157" s="185">
        <v>0</v>
      </c>
      <c r="AK157" s="184">
        <v>0</v>
      </c>
      <c r="AL157" s="185">
        <v>0</v>
      </c>
      <c r="AM157" s="185">
        <v>0</v>
      </c>
      <c r="AN157" s="185">
        <v>7.6</v>
      </c>
      <c r="AO157" s="185">
        <v>10</v>
      </c>
      <c r="AP157" s="185">
        <v>10</v>
      </c>
      <c r="AQ157" s="185">
        <v>189.138461538461</v>
      </c>
      <c r="AR157" s="258">
        <v>3</v>
      </c>
      <c r="AS157" s="209">
        <v>0.5</v>
      </c>
      <c r="AT157" s="207"/>
      <c r="AU157" s="195">
        <v>0</v>
      </c>
      <c r="AV157" s="195">
        <v>3.90381784615385</v>
      </c>
      <c r="AW157" s="207">
        <v>50</v>
      </c>
      <c r="AX157" s="221">
        <v>137.734643692308</v>
      </c>
      <c r="AY157" s="184">
        <v>130</v>
      </c>
      <c r="AZ157" s="222">
        <v>30900</v>
      </c>
      <c r="BA157" s="225"/>
      <c r="BB157" s="146" t="str">
        <f ca="1" t="shared" si="176"/>
        <v>3年1月</v>
      </c>
      <c r="BD157" s="224">
        <f t="shared" si="177"/>
        <v>780763.569230769</v>
      </c>
      <c r="BE157" s="239">
        <f t="shared" si="178"/>
        <v>780763.569230769</v>
      </c>
      <c r="BF157" s="231">
        <f t="shared" si="179"/>
        <v>0</v>
      </c>
      <c r="BG157" s="231">
        <f t="shared" si="180"/>
        <v>548710.984615384</v>
      </c>
      <c r="BH157" s="231">
        <f t="shared" si="181"/>
        <v>0</v>
      </c>
      <c r="BI157" s="241" t="str">
        <f t="shared" si="182"/>
        <v>NOV SORPHEA</v>
      </c>
      <c r="BJ157" s="231">
        <f t="shared" si="183"/>
        <v>130</v>
      </c>
      <c r="BK157" s="231">
        <f t="shared" si="184"/>
        <v>130</v>
      </c>
      <c r="BL157" s="231">
        <f t="shared" si="185"/>
        <v>1</v>
      </c>
      <c r="BM157" s="231">
        <f t="shared" si="186"/>
        <v>0</v>
      </c>
      <c r="BN157" s="231">
        <f t="shared" si="187"/>
        <v>1</v>
      </c>
      <c r="BO157" s="231">
        <f t="shared" si="188"/>
        <v>1</v>
      </c>
      <c r="BP157" s="231">
        <f t="shared" si="189"/>
        <v>0</v>
      </c>
      <c r="BQ157" s="231">
        <f t="shared" si="190"/>
        <v>0</v>
      </c>
      <c r="BR157" s="246">
        <f t="shared" si="191"/>
        <v>7.73464369230763</v>
      </c>
      <c r="BS157" s="247">
        <f t="shared" si="192"/>
        <v>30900</v>
      </c>
      <c r="BT157" s="231">
        <f t="shared" si="193"/>
        <v>1</v>
      </c>
      <c r="BU157" s="231">
        <f t="shared" si="194"/>
        <v>1</v>
      </c>
      <c r="BV157" s="231">
        <f t="shared" si="195"/>
        <v>0</v>
      </c>
      <c r="BW157" s="231">
        <f t="shared" si="196"/>
        <v>0</v>
      </c>
      <c r="BX157" s="231">
        <f t="shared" si="197"/>
        <v>0</v>
      </c>
      <c r="BY157" s="231">
        <f t="shared" si="198"/>
        <v>1</v>
      </c>
      <c r="BZ157" s="231">
        <f t="shared" si="199"/>
        <v>4</v>
      </c>
    </row>
    <row r="158" s="146" customFormat="1" ht="39" customHeight="1" spans="1:78">
      <c r="A158" s="161">
        <v>3</v>
      </c>
      <c r="B158" s="94">
        <v>392</v>
      </c>
      <c r="C158" s="94" t="s">
        <v>655</v>
      </c>
      <c r="D158" s="162" t="s">
        <v>127</v>
      </c>
      <c r="E158" s="163">
        <v>44118</v>
      </c>
      <c r="F158" s="164" t="s">
        <v>656</v>
      </c>
      <c r="G158" s="163">
        <v>30722</v>
      </c>
      <c r="H158" s="163" t="s">
        <v>335</v>
      </c>
      <c r="I158" s="183" t="s">
        <v>125</v>
      </c>
      <c r="J158" s="161">
        <v>0</v>
      </c>
      <c r="K158" s="161">
        <v>2</v>
      </c>
      <c r="L158" s="184">
        <v>200</v>
      </c>
      <c r="M158" s="185">
        <v>7.69230769230769</v>
      </c>
      <c r="N158" s="161">
        <v>14</v>
      </c>
      <c r="O158" s="161">
        <v>4</v>
      </c>
      <c r="P158" s="161">
        <v>18</v>
      </c>
      <c r="Q158" s="161">
        <v>20</v>
      </c>
      <c r="R158" s="195">
        <v>138.461538461538</v>
      </c>
      <c r="S158" s="161">
        <v>0</v>
      </c>
      <c r="T158" s="185">
        <v>0</v>
      </c>
      <c r="U158" s="161">
        <v>0</v>
      </c>
      <c r="V158" s="161">
        <v>0</v>
      </c>
      <c r="W158" s="185">
        <v>0</v>
      </c>
      <c r="X158" s="161">
        <v>0</v>
      </c>
      <c r="Y158" s="185">
        <v>0</v>
      </c>
      <c r="Z158" s="161">
        <v>1</v>
      </c>
      <c r="AA158" s="161">
        <v>0</v>
      </c>
      <c r="AB158" s="195">
        <v>0</v>
      </c>
      <c r="AC158" s="161">
        <v>1</v>
      </c>
      <c r="AD158" s="195">
        <v>7.69230769230769</v>
      </c>
      <c r="AE158" s="161">
        <v>0</v>
      </c>
      <c r="AF158" s="195">
        <v>0</v>
      </c>
      <c r="AG158" s="161">
        <v>0</v>
      </c>
      <c r="AH158" s="185">
        <v>0</v>
      </c>
      <c r="AI158" s="185">
        <v>0</v>
      </c>
      <c r="AJ158" s="185">
        <v>0</v>
      </c>
      <c r="AK158" s="184">
        <v>0</v>
      </c>
      <c r="AL158" s="185">
        <v>0</v>
      </c>
      <c r="AM158" s="185">
        <v>0</v>
      </c>
      <c r="AN158" s="185">
        <v>6.9</v>
      </c>
      <c r="AO158" s="185">
        <v>9</v>
      </c>
      <c r="AP158" s="185">
        <v>9</v>
      </c>
      <c r="AQ158" s="185">
        <v>171.053846153846</v>
      </c>
      <c r="AR158" s="258">
        <v>3</v>
      </c>
      <c r="AS158" s="209">
        <v>0.5</v>
      </c>
      <c r="AT158" s="207"/>
      <c r="AU158" s="195">
        <v>0</v>
      </c>
      <c r="AV158" s="195">
        <v>3.53055138461538</v>
      </c>
      <c r="AW158" s="207">
        <v>0</v>
      </c>
      <c r="AX158" s="221">
        <v>170.023294769231</v>
      </c>
      <c r="AY158" s="184">
        <v>170</v>
      </c>
      <c r="AZ158" s="222">
        <v>100</v>
      </c>
      <c r="BA158" s="225"/>
      <c r="BB158" s="146" t="str">
        <f ca="1" t="shared" si="176"/>
        <v>3年1月</v>
      </c>
      <c r="BD158" s="224">
        <f t="shared" si="177"/>
        <v>706110.276923077</v>
      </c>
      <c r="BE158" s="239">
        <f t="shared" si="178"/>
        <v>706110.276923077</v>
      </c>
      <c r="BF158" s="231">
        <f t="shared" si="179"/>
        <v>0</v>
      </c>
      <c r="BG158" s="231">
        <f t="shared" si="180"/>
        <v>332265.438461538</v>
      </c>
      <c r="BH158" s="231">
        <f t="shared" si="181"/>
        <v>0</v>
      </c>
      <c r="BI158" s="241" t="str">
        <f t="shared" si="182"/>
        <v>KAO SOKHA</v>
      </c>
      <c r="BJ158" s="231">
        <f t="shared" si="183"/>
        <v>170</v>
      </c>
      <c r="BK158" s="231">
        <f t="shared" si="184"/>
        <v>170</v>
      </c>
      <c r="BL158" s="231">
        <f t="shared" si="185"/>
        <v>1</v>
      </c>
      <c r="BM158" s="231">
        <f t="shared" si="186"/>
        <v>1</v>
      </c>
      <c r="BN158" s="231">
        <f t="shared" si="187"/>
        <v>1</v>
      </c>
      <c r="BO158" s="231">
        <f t="shared" si="188"/>
        <v>0</v>
      </c>
      <c r="BP158" s="231">
        <f t="shared" si="189"/>
        <v>0</v>
      </c>
      <c r="BQ158" s="231">
        <f t="shared" si="190"/>
        <v>0</v>
      </c>
      <c r="BR158" s="246">
        <f t="shared" si="191"/>
        <v>0.0232947692307164</v>
      </c>
      <c r="BS158" s="247">
        <f t="shared" si="192"/>
        <v>100</v>
      </c>
      <c r="BT158" s="231">
        <f t="shared" si="193"/>
        <v>0</v>
      </c>
      <c r="BU158" s="231">
        <f t="shared" si="194"/>
        <v>0</v>
      </c>
      <c r="BV158" s="231">
        <f t="shared" si="195"/>
        <v>0</v>
      </c>
      <c r="BW158" s="231">
        <f t="shared" si="196"/>
        <v>0</v>
      </c>
      <c r="BX158" s="231">
        <f t="shared" si="197"/>
        <v>0</v>
      </c>
      <c r="BY158" s="231">
        <f t="shared" si="198"/>
        <v>0</v>
      </c>
      <c r="BZ158" s="231">
        <f t="shared" si="199"/>
        <v>1</v>
      </c>
    </row>
    <row r="159" s="146" customFormat="1" ht="39" customHeight="1" spans="1:78">
      <c r="A159" s="161">
        <v>4</v>
      </c>
      <c r="B159" s="94">
        <v>983</v>
      </c>
      <c r="C159" s="94" t="s">
        <v>657</v>
      </c>
      <c r="D159" s="162" t="s">
        <v>128</v>
      </c>
      <c r="E159" s="163">
        <v>44397</v>
      </c>
      <c r="F159" s="164" t="s">
        <v>658</v>
      </c>
      <c r="G159" s="163">
        <v>36249</v>
      </c>
      <c r="H159" s="163" t="s">
        <v>335</v>
      </c>
      <c r="I159" s="183" t="s">
        <v>125</v>
      </c>
      <c r="J159" s="161">
        <v>0</v>
      </c>
      <c r="K159" s="161">
        <v>0</v>
      </c>
      <c r="L159" s="184">
        <v>200</v>
      </c>
      <c r="M159" s="185">
        <v>7.69230769230769</v>
      </c>
      <c r="N159" s="161">
        <v>17</v>
      </c>
      <c r="O159" s="161">
        <v>4</v>
      </c>
      <c r="P159" s="161">
        <v>21</v>
      </c>
      <c r="Q159" s="161">
        <v>22</v>
      </c>
      <c r="R159" s="195">
        <v>161.538461538461</v>
      </c>
      <c r="S159" s="161">
        <v>0</v>
      </c>
      <c r="T159" s="185">
        <v>0</v>
      </c>
      <c r="U159" s="161">
        <v>0</v>
      </c>
      <c r="V159" s="161">
        <v>0</v>
      </c>
      <c r="W159" s="185">
        <v>0</v>
      </c>
      <c r="X159" s="161">
        <v>0</v>
      </c>
      <c r="Y159" s="185">
        <v>0</v>
      </c>
      <c r="Z159" s="161">
        <v>0</v>
      </c>
      <c r="AA159" s="161">
        <v>0</v>
      </c>
      <c r="AB159" s="195">
        <v>0</v>
      </c>
      <c r="AC159" s="161">
        <v>1</v>
      </c>
      <c r="AD159" s="195">
        <v>7.69230769230769</v>
      </c>
      <c r="AE159" s="161">
        <v>0</v>
      </c>
      <c r="AF159" s="195">
        <v>0</v>
      </c>
      <c r="AG159" s="161">
        <v>0</v>
      </c>
      <c r="AH159" s="184">
        <v>0</v>
      </c>
      <c r="AI159" s="185">
        <v>0</v>
      </c>
      <c r="AJ159" s="184">
        <v>0</v>
      </c>
      <c r="AK159" s="184">
        <v>0</v>
      </c>
      <c r="AL159" s="185">
        <v>0</v>
      </c>
      <c r="AM159" s="185">
        <v>0</v>
      </c>
      <c r="AN159" s="185">
        <v>8</v>
      </c>
      <c r="AO159" s="185">
        <v>10.5</v>
      </c>
      <c r="AP159" s="185">
        <v>10.5</v>
      </c>
      <c r="AQ159" s="185">
        <v>198.230769230769</v>
      </c>
      <c r="AR159" s="258">
        <v>3</v>
      </c>
      <c r="AS159" s="209">
        <v>0.5</v>
      </c>
      <c r="AT159" s="207"/>
      <c r="AU159" s="195">
        <v>0</v>
      </c>
      <c r="AV159" s="195">
        <v>4.09148307692308</v>
      </c>
      <c r="AW159" s="207">
        <v>50</v>
      </c>
      <c r="AX159" s="221">
        <v>146.639286153846</v>
      </c>
      <c r="AY159" s="184">
        <v>140</v>
      </c>
      <c r="AZ159" s="222">
        <v>26600</v>
      </c>
      <c r="BA159" s="225"/>
      <c r="BB159" s="146" t="str">
        <f ca="1" t="shared" si="176"/>
        <v>2年4月</v>
      </c>
      <c r="BD159" s="224">
        <f t="shared" si="177"/>
        <v>818296.615384615</v>
      </c>
      <c r="BE159" s="239">
        <f t="shared" si="178"/>
        <v>818296.615384615</v>
      </c>
      <c r="BF159" s="231">
        <f t="shared" si="179"/>
        <v>0</v>
      </c>
      <c r="BG159" s="231">
        <f t="shared" si="180"/>
        <v>732140.307692307</v>
      </c>
      <c r="BH159" s="231">
        <f t="shared" si="181"/>
        <v>0</v>
      </c>
      <c r="BI159" s="241" t="str">
        <f t="shared" si="182"/>
        <v>PRUM THAVY</v>
      </c>
      <c r="BJ159" s="231">
        <f t="shared" si="183"/>
        <v>140</v>
      </c>
      <c r="BK159" s="231">
        <f t="shared" si="184"/>
        <v>140</v>
      </c>
      <c r="BL159" s="231">
        <f t="shared" si="185"/>
        <v>1</v>
      </c>
      <c r="BM159" s="231">
        <f t="shared" si="186"/>
        <v>0</v>
      </c>
      <c r="BN159" s="231">
        <f t="shared" si="187"/>
        <v>2</v>
      </c>
      <c r="BO159" s="231">
        <f t="shared" si="188"/>
        <v>0</v>
      </c>
      <c r="BP159" s="231">
        <f t="shared" si="189"/>
        <v>0</v>
      </c>
      <c r="BQ159" s="231">
        <f t="shared" si="190"/>
        <v>0</v>
      </c>
      <c r="BR159" s="246">
        <f t="shared" si="191"/>
        <v>6.63928615384609</v>
      </c>
      <c r="BS159" s="247">
        <f t="shared" si="192"/>
        <v>26600</v>
      </c>
      <c r="BT159" s="231">
        <f t="shared" si="193"/>
        <v>1</v>
      </c>
      <c r="BU159" s="231">
        <f t="shared" si="194"/>
        <v>0</v>
      </c>
      <c r="BV159" s="231">
        <f t="shared" si="195"/>
        <v>1</v>
      </c>
      <c r="BW159" s="231">
        <f t="shared" si="196"/>
        <v>0</v>
      </c>
      <c r="BX159" s="231">
        <f t="shared" si="197"/>
        <v>1</v>
      </c>
      <c r="BY159" s="231">
        <f t="shared" si="198"/>
        <v>1</v>
      </c>
      <c r="BZ159" s="231">
        <f t="shared" si="199"/>
        <v>1</v>
      </c>
    </row>
    <row r="160" s="141" customFormat="1" ht="39" customHeight="1" spans="1:78">
      <c r="A160" s="161">
        <v>5</v>
      </c>
      <c r="B160" s="94">
        <v>2167</v>
      </c>
      <c r="C160" s="94" t="s">
        <v>659</v>
      </c>
      <c r="D160" s="162" t="s">
        <v>129</v>
      </c>
      <c r="E160" s="163">
        <v>44729</v>
      </c>
      <c r="F160" s="164" t="s">
        <v>660</v>
      </c>
      <c r="G160" s="163">
        <v>37840</v>
      </c>
      <c r="H160" s="163" t="s">
        <v>335</v>
      </c>
      <c r="I160" s="183" t="s">
        <v>125</v>
      </c>
      <c r="J160" s="161">
        <v>0</v>
      </c>
      <c r="K160" s="161">
        <v>0</v>
      </c>
      <c r="L160" s="184">
        <v>200</v>
      </c>
      <c r="M160" s="185">
        <v>7.69230769230769</v>
      </c>
      <c r="N160" s="161">
        <v>16</v>
      </c>
      <c r="O160" s="161">
        <v>4</v>
      </c>
      <c r="P160" s="161">
        <v>20</v>
      </c>
      <c r="Q160" s="161">
        <v>22</v>
      </c>
      <c r="R160" s="195">
        <v>153.846153846154</v>
      </c>
      <c r="S160" s="161">
        <v>0</v>
      </c>
      <c r="T160" s="185">
        <v>0</v>
      </c>
      <c r="U160" s="161">
        <v>0</v>
      </c>
      <c r="V160" s="161">
        <v>0</v>
      </c>
      <c r="W160" s="185">
        <v>0</v>
      </c>
      <c r="X160" s="161">
        <v>0</v>
      </c>
      <c r="Y160" s="185">
        <v>0</v>
      </c>
      <c r="Z160" s="161">
        <v>0</v>
      </c>
      <c r="AA160" s="161">
        <v>0</v>
      </c>
      <c r="AB160" s="195">
        <v>0</v>
      </c>
      <c r="AC160" s="161">
        <v>1</v>
      </c>
      <c r="AD160" s="195">
        <v>7.69230769230769</v>
      </c>
      <c r="AE160" s="161">
        <v>0</v>
      </c>
      <c r="AF160" s="195">
        <v>0</v>
      </c>
      <c r="AG160" s="161">
        <v>1</v>
      </c>
      <c r="AH160" s="185">
        <v>0</v>
      </c>
      <c r="AI160" s="185">
        <v>0</v>
      </c>
      <c r="AJ160" s="185">
        <v>0</v>
      </c>
      <c r="AK160" s="184">
        <v>0</v>
      </c>
      <c r="AL160" s="185">
        <v>0</v>
      </c>
      <c r="AM160" s="185">
        <v>0</v>
      </c>
      <c r="AN160" s="185">
        <v>7.6</v>
      </c>
      <c r="AO160" s="185">
        <v>10</v>
      </c>
      <c r="AP160" s="185">
        <v>10</v>
      </c>
      <c r="AQ160" s="185">
        <v>189.138461538461</v>
      </c>
      <c r="AR160" s="207">
        <v>2</v>
      </c>
      <c r="AS160" s="209">
        <v>0.5</v>
      </c>
      <c r="AT160" s="207"/>
      <c r="AU160" s="195">
        <v>0</v>
      </c>
      <c r="AV160" s="195">
        <v>3.90381784615385</v>
      </c>
      <c r="AW160" s="207">
        <v>50</v>
      </c>
      <c r="AX160" s="221">
        <v>136.734643692308</v>
      </c>
      <c r="AY160" s="184">
        <v>130</v>
      </c>
      <c r="AZ160" s="222">
        <v>26900</v>
      </c>
      <c r="BA160" s="225"/>
      <c r="BB160" s="146" t="str">
        <f ca="1" t="shared" si="176"/>
        <v>1年5月</v>
      </c>
      <c r="BC160" s="146"/>
      <c r="BD160" s="224">
        <f t="shared" si="177"/>
        <v>780763.569230769</v>
      </c>
      <c r="BE160" s="239">
        <f t="shared" si="178"/>
        <v>780763.569230769</v>
      </c>
      <c r="BF160" s="231">
        <f t="shared" si="179"/>
        <v>0</v>
      </c>
      <c r="BG160" s="231">
        <f t="shared" si="180"/>
        <v>698710.984615384</v>
      </c>
      <c r="BH160" s="231">
        <f t="shared" si="181"/>
        <v>0</v>
      </c>
      <c r="BI160" s="241" t="str">
        <f t="shared" si="182"/>
        <v>SORN SREYMAO</v>
      </c>
      <c r="BJ160" s="231">
        <f t="shared" si="183"/>
        <v>130</v>
      </c>
      <c r="BK160" s="231">
        <f t="shared" si="184"/>
        <v>130</v>
      </c>
      <c r="BL160" s="231">
        <f t="shared" si="185"/>
        <v>1</v>
      </c>
      <c r="BM160" s="231">
        <f t="shared" si="186"/>
        <v>0</v>
      </c>
      <c r="BN160" s="231">
        <f t="shared" si="187"/>
        <v>1</v>
      </c>
      <c r="BO160" s="231">
        <f t="shared" si="188"/>
        <v>1</v>
      </c>
      <c r="BP160" s="231">
        <f t="shared" si="189"/>
        <v>0</v>
      </c>
      <c r="BQ160" s="231">
        <f t="shared" si="190"/>
        <v>0</v>
      </c>
      <c r="BR160" s="246">
        <f t="shared" si="191"/>
        <v>6.73464369230763</v>
      </c>
      <c r="BS160" s="247">
        <f t="shared" si="192"/>
        <v>26900</v>
      </c>
      <c r="BT160" s="231">
        <f t="shared" si="193"/>
        <v>1</v>
      </c>
      <c r="BU160" s="231">
        <f t="shared" si="194"/>
        <v>0</v>
      </c>
      <c r="BV160" s="231">
        <f t="shared" si="195"/>
        <v>1</v>
      </c>
      <c r="BW160" s="231">
        <f t="shared" si="196"/>
        <v>0</v>
      </c>
      <c r="BX160" s="231">
        <f t="shared" si="197"/>
        <v>1</v>
      </c>
      <c r="BY160" s="231">
        <f t="shared" si="198"/>
        <v>1</v>
      </c>
      <c r="BZ160" s="231">
        <f t="shared" si="199"/>
        <v>4</v>
      </c>
    </row>
    <row r="161" s="147" customFormat="1" ht="39" customHeight="1" spans="1:78">
      <c r="A161" s="161">
        <v>6</v>
      </c>
      <c r="B161" s="94">
        <v>672</v>
      </c>
      <c r="C161" s="94" t="s">
        <v>661</v>
      </c>
      <c r="D161" s="162" t="s">
        <v>130</v>
      </c>
      <c r="E161" s="163">
        <v>44200</v>
      </c>
      <c r="F161" s="164" t="s">
        <v>662</v>
      </c>
      <c r="G161" s="163">
        <v>29142</v>
      </c>
      <c r="H161" s="163" t="s">
        <v>335</v>
      </c>
      <c r="I161" s="183" t="s">
        <v>125</v>
      </c>
      <c r="J161" s="161">
        <v>0</v>
      </c>
      <c r="K161" s="161">
        <v>0</v>
      </c>
      <c r="L161" s="184">
        <v>200</v>
      </c>
      <c r="M161" s="185">
        <v>7.69230769230769</v>
      </c>
      <c r="N161" s="161">
        <v>17</v>
      </c>
      <c r="O161" s="161">
        <v>4</v>
      </c>
      <c r="P161" s="161">
        <v>21</v>
      </c>
      <c r="Q161" s="161">
        <v>22</v>
      </c>
      <c r="R161" s="195">
        <v>161.538461538461</v>
      </c>
      <c r="S161" s="161">
        <v>0</v>
      </c>
      <c r="T161" s="185">
        <v>0</v>
      </c>
      <c r="U161" s="161">
        <v>0</v>
      </c>
      <c r="V161" s="161">
        <v>0</v>
      </c>
      <c r="W161" s="185">
        <v>0</v>
      </c>
      <c r="X161" s="161">
        <v>0</v>
      </c>
      <c r="Y161" s="185">
        <v>0</v>
      </c>
      <c r="Z161" s="161">
        <v>0</v>
      </c>
      <c r="AA161" s="161">
        <v>0</v>
      </c>
      <c r="AB161" s="195">
        <v>0</v>
      </c>
      <c r="AC161" s="161">
        <v>1</v>
      </c>
      <c r="AD161" s="195">
        <v>7.69230769230769</v>
      </c>
      <c r="AE161" s="161">
        <v>0</v>
      </c>
      <c r="AF161" s="195">
        <v>0</v>
      </c>
      <c r="AG161" s="161">
        <v>0</v>
      </c>
      <c r="AH161" s="185">
        <v>0</v>
      </c>
      <c r="AI161" s="185">
        <v>0</v>
      </c>
      <c r="AJ161" s="185">
        <v>0</v>
      </c>
      <c r="AK161" s="184">
        <v>0</v>
      </c>
      <c r="AL161" s="185">
        <v>0</v>
      </c>
      <c r="AM161" s="185">
        <v>0</v>
      </c>
      <c r="AN161" s="185">
        <v>8</v>
      </c>
      <c r="AO161" s="185">
        <v>10.5</v>
      </c>
      <c r="AP161" s="185">
        <v>10.5</v>
      </c>
      <c r="AQ161" s="185">
        <v>198.230769230769</v>
      </c>
      <c r="AR161" s="258">
        <v>3</v>
      </c>
      <c r="AS161" s="209">
        <v>0.5</v>
      </c>
      <c r="AT161" s="207"/>
      <c r="AU161" s="195">
        <v>0</v>
      </c>
      <c r="AV161" s="195">
        <v>4.09148307692308</v>
      </c>
      <c r="AW161" s="207">
        <v>50</v>
      </c>
      <c r="AX161" s="221">
        <v>146.639286153846</v>
      </c>
      <c r="AY161" s="184">
        <v>140</v>
      </c>
      <c r="AZ161" s="222">
        <v>26600</v>
      </c>
      <c r="BA161" s="225"/>
      <c r="BB161" s="146" t="str">
        <f ca="1" t="shared" si="176"/>
        <v>2年10月</v>
      </c>
      <c r="BC161" s="146"/>
      <c r="BD161" s="224">
        <f t="shared" si="177"/>
        <v>818296.615384615</v>
      </c>
      <c r="BE161" s="239">
        <f t="shared" si="178"/>
        <v>818296.615384615</v>
      </c>
      <c r="BF161" s="231">
        <f t="shared" si="179"/>
        <v>0</v>
      </c>
      <c r="BG161" s="231">
        <f t="shared" si="180"/>
        <v>732140.307692307</v>
      </c>
      <c r="BH161" s="231">
        <f t="shared" si="181"/>
        <v>0</v>
      </c>
      <c r="BI161" s="241" t="str">
        <f t="shared" si="182"/>
        <v>IN SAMEY</v>
      </c>
      <c r="BJ161" s="231">
        <f t="shared" si="183"/>
        <v>140</v>
      </c>
      <c r="BK161" s="231">
        <f t="shared" si="184"/>
        <v>140</v>
      </c>
      <c r="BL161" s="231">
        <f t="shared" si="185"/>
        <v>1</v>
      </c>
      <c r="BM161" s="231">
        <f t="shared" si="186"/>
        <v>0</v>
      </c>
      <c r="BN161" s="231">
        <f t="shared" si="187"/>
        <v>2</v>
      </c>
      <c r="BO161" s="231">
        <f t="shared" si="188"/>
        <v>0</v>
      </c>
      <c r="BP161" s="231">
        <f t="shared" si="189"/>
        <v>0</v>
      </c>
      <c r="BQ161" s="231">
        <f t="shared" si="190"/>
        <v>0</v>
      </c>
      <c r="BR161" s="246">
        <f t="shared" si="191"/>
        <v>6.63928615384609</v>
      </c>
      <c r="BS161" s="247">
        <f t="shared" si="192"/>
        <v>26600</v>
      </c>
      <c r="BT161" s="231">
        <f t="shared" si="193"/>
        <v>1</v>
      </c>
      <c r="BU161" s="231">
        <f t="shared" si="194"/>
        <v>0</v>
      </c>
      <c r="BV161" s="231">
        <f t="shared" si="195"/>
        <v>1</v>
      </c>
      <c r="BW161" s="231">
        <f t="shared" si="196"/>
        <v>0</v>
      </c>
      <c r="BX161" s="231">
        <f t="shared" si="197"/>
        <v>1</v>
      </c>
      <c r="BY161" s="231">
        <f t="shared" si="198"/>
        <v>1</v>
      </c>
      <c r="BZ161" s="231">
        <f t="shared" si="199"/>
        <v>1</v>
      </c>
    </row>
    <row r="162" s="147" customFormat="1" ht="39" customHeight="1" spans="1:78">
      <c r="A162" s="161">
        <v>7</v>
      </c>
      <c r="B162" s="94">
        <v>2268</v>
      </c>
      <c r="C162" s="94" t="s">
        <v>663</v>
      </c>
      <c r="D162" s="162" t="s">
        <v>664</v>
      </c>
      <c r="E162" s="163">
        <v>44818</v>
      </c>
      <c r="F162" s="164" t="s">
        <v>665</v>
      </c>
      <c r="G162" s="163">
        <v>36896</v>
      </c>
      <c r="H162" s="163" t="s">
        <v>335</v>
      </c>
      <c r="I162" s="183" t="s">
        <v>125</v>
      </c>
      <c r="J162" s="161">
        <v>0</v>
      </c>
      <c r="K162" s="161">
        <v>0</v>
      </c>
      <c r="L162" s="184">
        <v>200</v>
      </c>
      <c r="M162" s="185">
        <v>7.69230769230769</v>
      </c>
      <c r="N162" s="161">
        <v>0</v>
      </c>
      <c r="O162" s="161">
        <v>0</v>
      </c>
      <c r="P162" s="161">
        <v>0</v>
      </c>
      <c r="Q162" s="161">
        <v>0</v>
      </c>
      <c r="R162" s="195">
        <v>0</v>
      </c>
      <c r="S162" s="161">
        <v>0</v>
      </c>
      <c r="T162" s="185">
        <v>0</v>
      </c>
      <c r="U162" s="161">
        <v>0</v>
      </c>
      <c r="V162" s="161">
        <v>0</v>
      </c>
      <c r="W162" s="185">
        <v>0</v>
      </c>
      <c r="X162" s="161">
        <v>0</v>
      </c>
      <c r="Y162" s="185">
        <v>0</v>
      </c>
      <c r="Z162" s="161">
        <v>0</v>
      </c>
      <c r="AA162" s="161">
        <v>0</v>
      </c>
      <c r="AB162" s="195">
        <v>0</v>
      </c>
      <c r="AC162" s="161">
        <v>0</v>
      </c>
      <c r="AD162" s="195">
        <v>0</v>
      </c>
      <c r="AE162" s="161">
        <v>0</v>
      </c>
      <c r="AF162" s="195">
        <v>0</v>
      </c>
      <c r="AG162" s="161">
        <v>0</v>
      </c>
      <c r="AH162" s="185">
        <v>0</v>
      </c>
      <c r="AI162" s="185">
        <v>0</v>
      </c>
      <c r="AJ162" s="185">
        <v>0</v>
      </c>
      <c r="AK162" s="184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221"/>
      <c r="AS162" s="209"/>
      <c r="AT162" s="207"/>
      <c r="AU162" s="195"/>
      <c r="AV162" s="195"/>
      <c r="AW162" s="207">
        <v>0</v>
      </c>
      <c r="AX162" s="221">
        <v>0</v>
      </c>
      <c r="AY162" s="184">
        <v>0</v>
      </c>
      <c r="AZ162" s="222">
        <v>0</v>
      </c>
      <c r="BA162" s="225"/>
      <c r="BB162" s="146" t="str">
        <f ca="1" t="shared" si="176"/>
        <v>1年2月</v>
      </c>
      <c r="BC162" s="146"/>
      <c r="BD162" s="224">
        <f t="shared" si="177"/>
        <v>0</v>
      </c>
      <c r="BE162" s="239">
        <f t="shared" si="178"/>
        <v>400000</v>
      </c>
      <c r="BF162" s="231">
        <f t="shared" si="179"/>
        <v>0</v>
      </c>
      <c r="BG162" s="231">
        <f t="shared" si="180"/>
        <v>0</v>
      </c>
      <c r="BH162" s="231">
        <f t="shared" si="181"/>
        <v>0</v>
      </c>
      <c r="BI162" s="241" t="str">
        <f t="shared" si="182"/>
        <v>MEAS SOKSOPHEA</v>
      </c>
      <c r="BJ162" s="231">
        <f t="shared" si="183"/>
        <v>0</v>
      </c>
      <c r="BK162" s="231">
        <f t="shared" si="184"/>
        <v>0</v>
      </c>
      <c r="BL162" s="231">
        <f t="shared" si="185"/>
        <v>0</v>
      </c>
      <c r="BM162" s="231">
        <f t="shared" si="186"/>
        <v>0</v>
      </c>
      <c r="BN162" s="231">
        <f t="shared" si="187"/>
        <v>0</v>
      </c>
      <c r="BO162" s="231">
        <f t="shared" si="188"/>
        <v>0</v>
      </c>
      <c r="BP162" s="231">
        <f t="shared" si="189"/>
        <v>0</v>
      </c>
      <c r="BQ162" s="231">
        <f t="shared" si="190"/>
        <v>0</v>
      </c>
      <c r="BR162" s="246">
        <f t="shared" si="191"/>
        <v>0</v>
      </c>
      <c r="BS162" s="247">
        <f t="shared" si="192"/>
        <v>0</v>
      </c>
      <c r="BT162" s="231">
        <f t="shared" si="193"/>
        <v>0</v>
      </c>
      <c r="BU162" s="231">
        <f t="shared" si="194"/>
        <v>0</v>
      </c>
      <c r="BV162" s="231">
        <f t="shared" si="195"/>
        <v>0</v>
      </c>
      <c r="BW162" s="231">
        <f t="shared" si="196"/>
        <v>0</v>
      </c>
      <c r="BX162" s="231">
        <f t="shared" si="197"/>
        <v>0</v>
      </c>
      <c r="BY162" s="231">
        <f t="shared" si="198"/>
        <v>0</v>
      </c>
      <c r="BZ162" s="231">
        <f t="shared" si="199"/>
        <v>0</v>
      </c>
    </row>
    <row r="163" s="147" customFormat="1" ht="39" customHeight="1" spans="1:78">
      <c r="A163" s="161">
        <v>8</v>
      </c>
      <c r="B163" s="94">
        <v>488</v>
      </c>
      <c r="C163" s="94" t="s">
        <v>666</v>
      </c>
      <c r="D163" s="162" t="s">
        <v>131</v>
      </c>
      <c r="E163" s="163">
        <v>44130</v>
      </c>
      <c r="F163" s="164" t="s">
        <v>667</v>
      </c>
      <c r="G163" s="163">
        <v>28705</v>
      </c>
      <c r="H163" s="163" t="s">
        <v>335</v>
      </c>
      <c r="I163" s="183" t="s">
        <v>125</v>
      </c>
      <c r="J163" s="161">
        <v>1</v>
      </c>
      <c r="K163" s="161">
        <v>0</v>
      </c>
      <c r="L163" s="184">
        <v>200</v>
      </c>
      <c r="M163" s="185">
        <v>7.69230769230769</v>
      </c>
      <c r="N163" s="161">
        <v>17</v>
      </c>
      <c r="O163" s="161">
        <v>4</v>
      </c>
      <c r="P163" s="161">
        <v>21</v>
      </c>
      <c r="Q163" s="161">
        <v>22</v>
      </c>
      <c r="R163" s="195">
        <v>161.538461538461</v>
      </c>
      <c r="S163" s="161">
        <v>0</v>
      </c>
      <c r="T163" s="185">
        <v>0</v>
      </c>
      <c r="U163" s="161">
        <v>0</v>
      </c>
      <c r="V163" s="161">
        <v>0</v>
      </c>
      <c r="W163" s="185">
        <v>0</v>
      </c>
      <c r="X163" s="161">
        <v>0</v>
      </c>
      <c r="Y163" s="185">
        <v>0</v>
      </c>
      <c r="Z163" s="161">
        <v>0</v>
      </c>
      <c r="AA163" s="161">
        <v>0</v>
      </c>
      <c r="AB163" s="195">
        <v>0</v>
      </c>
      <c r="AC163" s="161">
        <v>1</v>
      </c>
      <c r="AD163" s="195">
        <v>7.69230769230769</v>
      </c>
      <c r="AE163" s="161">
        <v>0</v>
      </c>
      <c r="AF163" s="195">
        <v>0</v>
      </c>
      <c r="AG163" s="161">
        <v>0</v>
      </c>
      <c r="AH163" s="185">
        <v>0</v>
      </c>
      <c r="AI163" s="185">
        <v>0</v>
      </c>
      <c r="AJ163" s="185">
        <v>0</v>
      </c>
      <c r="AK163" s="184">
        <v>0</v>
      </c>
      <c r="AL163" s="185">
        <v>0</v>
      </c>
      <c r="AM163" s="185">
        <v>0</v>
      </c>
      <c r="AN163" s="185">
        <v>8</v>
      </c>
      <c r="AO163" s="185">
        <v>10.5</v>
      </c>
      <c r="AP163" s="185">
        <v>10.5</v>
      </c>
      <c r="AQ163" s="185">
        <v>198.230769230769</v>
      </c>
      <c r="AR163" s="258">
        <v>3</v>
      </c>
      <c r="AS163" s="209">
        <v>0.5</v>
      </c>
      <c r="AT163" s="207"/>
      <c r="AU163" s="195">
        <v>0</v>
      </c>
      <c r="AV163" s="195">
        <v>4.09148307692308</v>
      </c>
      <c r="AW163" s="207">
        <v>50</v>
      </c>
      <c r="AX163" s="221">
        <v>146.639286153846</v>
      </c>
      <c r="AY163" s="184">
        <v>140</v>
      </c>
      <c r="AZ163" s="222">
        <v>26600</v>
      </c>
      <c r="BA163" s="225"/>
      <c r="BB163" s="146" t="str">
        <f ca="1" t="shared" si="176"/>
        <v>3年1月</v>
      </c>
      <c r="BC163" s="146"/>
      <c r="BD163" s="224">
        <f t="shared" si="177"/>
        <v>818296.615384615</v>
      </c>
      <c r="BE163" s="239">
        <f t="shared" si="178"/>
        <v>818296.615384615</v>
      </c>
      <c r="BF163" s="231">
        <f t="shared" si="179"/>
        <v>0</v>
      </c>
      <c r="BG163" s="231">
        <f t="shared" si="180"/>
        <v>582140.307692307</v>
      </c>
      <c r="BH163" s="231">
        <f t="shared" si="181"/>
        <v>0</v>
      </c>
      <c r="BI163" s="241" t="str">
        <f t="shared" si="182"/>
        <v>VONG SARON</v>
      </c>
      <c r="BJ163" s="231">
        <f t="shared" si="183"/>
        <v>140</v>
      </c>
      <c r="BK163" s="231">
        <f t="shared" si="184"/>
        <v>140</v>
      </c>
      <c r="BL163" s="231">
        <f t="shared" si="185"/>
        <v>1</v>
      </c>
      <c r="BM163" s="231">
        <f t="shared" si="186"/>
        <v>0</v>
      </c>
      <c r="BN163" s="231">
        <f t="shared" si="187"/>
        <v>2</v>
      </c>
      <c r="BO163" s="231">
        <f t="shared" si="188"/>
        <v>0</v>
      </c>
      <c r="BP163" s="231">
        <f t="shared" si="189"/>
        <v>0</v>
      </c>
      <c r="BQ163" s="231">
        <f t="shared" si="190"/>
        <v>0</v>
      </c>
      <c r="BR163" s="246">
        <f t="shared" si="191"/>
        <v>6.63928615384609</v>
      </c>
      <c r="BS163" s="247">
        <f t="shared" si="192"/>
        <v>26600</v>
      </c>
      <c r="BT163" s="231">
        <f t="shared" si="193"/>
        <v>1</v>
      </c>
      <c r="BU163" s="231">
        <f t="shared" si="194"/>
        <v>0</v>
      </c>
      <c r="BV163" s="231">
        <f t="shared" si="195"/>
        <v>1</v>
      </c>
      <c r="BW163" s="231">
        <f t="shared" si="196"/>
        <v>0</v>
      </c>
      <c r="BX163" s="231">
        <f t="shared" si="197"/>
        <v>1</v>
      </c>
      <c r="BY163" s="231">
        <f t="shared" si="198"/>
        <v>1</v>
      </c>
      <c r="BZ163" s="231">
        <f t="shared" si="199"/>
        <v>1</v>
      </c>
    </row>
    <row r="164" s="146" customFormat="1" ht="39" customHeight="1" spans="1:78">
      <c r="A164" s="161">
        <v>9</v>
      </c>
      <c r="B164" s="94">
        <v>1085</v>
      </c>
      <c r="C164" s="94" t="s">
        <v>668</v>
      </c>
      <c r="D164" s="166" t="s">
        <v>132</v>
      </c>
      <c r="E164" s="163">
        <v>44418</v>
      </c>
      <c r="F164" s="164" t="s">
        <v>669</v>
      </c>
      <c r="G164" s="163">
        <v>33379</v>
      </c>
      <c r="H164" s="163" t="s">
        <v>332</v>
      </c>
      <c r="I164" s="183" t="s">
        <v>125</v>
      </c>
      <c r="J164" s="161">
        <v>0</v>
      </c>
      <c r="K164" s="161">
        <v>0</v>
      </c>
      <c r="L164" s="184">
        <v>200</v>
      </c>
      <c r="M164" s="185">
        <v>7.69230769230769</v>
      </c>
      <c r="N164" s="161">
        <v>15</v>
      </c>
      <c r="O164" s="161">
        <v>4</v>
      </c>
      <c r="P164" s="161">
        <v>19</v>
      </c>
      <c r="Q164" s="161">
        <v>20</v>
      </c>
      <c r="R164" s="195">
        <v>146.153846153846</v>
      </c>
      <c r="S164" s="161">
        <v>0</v>
      </c>
      <c r="T164" s="185">
        <v>0</v>
      </c>
      <c r="U164" s="161">
        <v>0</v>
      </c>
      <c r="V164" s="161">
        <v>0</v>
      </c>
      <c r="W164" s="185">
        <v>0</v>
      </c>
      <c r="X164" s="161">
        <v>0</v>
      </c>
      <c r="Y164" s="185">
        <v>0</v>
      </c>
      <c r="Z164" s="161">
        <v>0</v>
      </c>
      <c r="AA164" s="161">
        <v>0</v>
      </c>
      <c r="AB164" s="195">
        <v>0</v>
      </c>
      <c r="AC164" s="161">
        <v>1</v>
      </c>
      <c r="AD164" s="195">
        <v>7.69230769230769</v>
      </c>
      <c r="AE164" s="161">
        <v>0</v>
      </c>
      <c r="AF164" s="195">
        <v>0</v>
      </c>
      <c r="AG164" s="161">
        <v>0</v>
      </c>
      <c r="AH164" s="184">
        <v>0</v>
      </c>
      <c r="AI164" s="185">
        <v>0</v>
      </c>
      <c r="AJ164" s="184">
        <v>0</v>
      </c>
      <c r="AK164" s="184">
        <v>0</v>
      </c>
      <c r="AL164" s="185">
        <v>0</v>
      </c>
      <c r="AM164" s="185">
        <v>0</v>
      </c>
      <c r="AN164" s="185">
        <v>7.3</v>
      </c>
      <c r="AO164" s="185">
        <v>9.5</v>
      </c>
      <c r="AP164" s="185">
        <v>9.5</v>
      </c>
      <c r="AQ164" s="185">
        <v>180.146153846154</v>
      </c>
      <c r="AR164" s="258">
        <v>3</v>
      </c>
      <c r="AS164" s="209">
        <v>0.5</v>
      </c>
      <c r="AT164" s="207"/>
      <c r="AU164" s="195">
        <v>0</v>
      </c>
      <c r="AV164" s="195">
        <v>3.71821661538461</v>
      </c>
      <c r="AW164" s="207">
        <v>50</v>
      </c>
      <c r="AX164" s="221">
        <v>128.927937230769</v>
      </c>
      <c r="AY164" s="184">
        <v>120</v>
      </c>
      <c r="AZ164" s="222">
        <v>35700</v>
      </c>
      <c r="BA164" s="225"/>
      <c r="BB164" s="146" t="str">
        <f ca="1" t="shared" si="176"/>
        <v>2年3月</v>
      </c>
      <c r="BD164" s="224">
        <f t="shared" si="177"/>
        <v>743643.323076923</v>
      </c>
      <c r="BE164" s="239">
        <f t="shared" si="178"/>
        <v>743643.323076923</v>
      </c>
      <c r="BF164" s="231">
        <f t="shared" si="179"/>
        <v>0</v>
      </c>
      <c r="BG164" s="231">
        <f t="shared" si="180"/>
        <v>665694.761538461</v>
      </c>
      <c r="BH164" s="231">
        <f t="shared" si="181"/>
        <v>0</v>
      </c>
      <c r="BI164" s="241" t="str">
        <f t="shared" si="182"/>
        <v>YEM PHANHA</v>
      </c>
      <c r="BJ164" s="231">
        <f t="shared" si="183"/>
        <v>120</v>
      </c>
      <c r="BK164" s="231">
        <f t="shared" si="184"/>
        <v>120</v>
      </c>
      <c r="BL164" s="231">
        <f t="shared" si="185"/>
        <v>1</v>
      </c>
      <c r="BM164" s="231">
        <f t="shared" si="186"/>
        <v>0</v>
      </c>
      <c r="BN164" s="231">
        <f t="shared" si="187"/>
        <v>1</v>
      </c>
      <c r="BO164" s="231">
        <f t="shared" si="188"/>
        <v>0</v>
      </c>
      <c r="BP164" s="231">
        <f t="shared" si="189"/>
        <v>0</v>
      </c>
      <c r="BQ164" s="231">
        <f t="shared" si="190"/>
        <v>0</v>
      </c>
      <c r="BR164" s="246">
        <f t="shared" si="191"/>
        <v>8.92793723076917</v>
      </c>
      <c r="BS164" s="247">
        <f t="shared" si="192"/>
        <v>35700</v>
      </c>
      <c r="BT164" s="231">
        <f t="shared" si="193"/>
        <v>1</v>
      </c>
      <c r="BU164" s="231">
        <f t="shared" si="194"/>
        <v>1</v>
      </c>
      <c r="BV164" s="231">
        <f t="shared" si="195"/>
        <v>1</v>
      </c>
      <c r="BW164" s="231">
        <f t="shared" si="196"/>
        <v>0</v>
      </c>
      <c r="BX164" s="231">
        <f t="shared" si="197"/>
        <v>0</v>
      </c>
      <c r="BY164" s="231">
        <f t="shared" si="198"/>
        <v>1</v>
      </c>
      <c r="BZ164" s="231">
        <f t="shared" si="199"/>
        <v>2</v>
      </c>
    </row>
    <row r="165" s="141" customFormat="1" ht="39" customHeight="1" spans="1:78">
      <c r="A165" s="161">
        <v>10</v>
      </c>
      <c r="B165" s="94">
        <v>2189</v>
      </c>
      <c r="C165" s="94" t="s">
        <v>670</v>
      </c>
      <c r="D165" s="162" t="s">
        <v>133</v>
      </c>
      <c r="E165" s="163">
        <v>44734</v>
      </c>
      <c r="F165" s="164" t="s">
        <v>671</v>
      </c>
      <c r="G165" s="163">
        <v>38077</v>
      </c>
      <c r="H165" s="163" t="s">
        <v>332</v>
      </c>
      <c r="I165" s="183" t="s">
        <v>125</v>
      </c>
      <c r="J165" s="161">
        <v>0</v>
      </c>
      <c r="K165" s="161">
        <v>0</v>
      </c>
      <c r="L165" s="184">
        <v>200</v>
      </c>
      <c r="M165" s="185">
        <v>7.69230769230769</v>
      </c>
      <c r="N165" s="161">
        <v>15</v>
      </c>
      <c r="O165" s="161">
        <v>4</v>
      </c>
      <c r="P165" s="161">
        <v>19</v>
      </c>
      <c r="Q165" s="161">
        <v>21</v>
      </c>
      <c r="R165" s="195">
        <v>146.153846153846</v>
      </c>
      <c r="S165" s="161">
        <v>0</v>
      </c>
      <c r="T165" s="185">
        <v>0</v>
      </c>
      <c r="U165" s="161">
        <v>0</v>
      </c>
      <c r="V165" s="161">
        <v>0</v>
      </c>
      <c r="W165" s="185">
        <v>0</v>
      </c>
      <c r="X165" s="161">
        <v>0</v>
      </c>
      <c r="Y165" s="185">
        <v>0</v>
      </c>
      <c r="Z165" s="161">
        <v>1</v>
      </c>
      <c r="AA165" s="161">
        <v>0</v>
      </c>
      <c r="AB165" s="195">
        <v>0</v>
      </c>
      <c r="AC165" s="161">
        <v>1</v>
      </c>
      <c r="AD165" s="195">
        <v>7.69230769230769</v>
      </c>
      <c r="AE165" s="161">
        <v>0</v>
      </c>
      <c r="AF165" s="195">
        <v>0</v>
      </c>
      <c r="AG165" s="161">
        <v>0</v>
      </c>
      <c r="AH165" s="185">
        <v>0</v>
      </c>
      <c r="AI165" s="185">
        <v>0</v>
      </c>
      <c r="AJ165" s="185">
        <v>0</v>
      </c>
      <c r="AK165" s="184">
        <v>0</v>
      </c>
      <c r="AL165" s="185">
        <v>0</v>
      </c>
      <c r="AM165" s="185">
        <v>0</v>
      </c>
      <c r="AN165" s="185">
        <v>7.3</v>
      </c>
      <c r="AO165" s="185">
        <v>9.5</v>
      </c>
      <c r="AP165" s="185">
        <v>9.5</v>
      </c>
      <c r="AQ165" s="185">
        <v>180.146153846154</v>
      </c>
      <c r="AR165" s="207">
        <v>2</v>
      </c>
      <c r="AS165" s="209">
        <v>0.5</v>
      </c>
      <c r="AT165" s="184"/>
      <c r="AU165" s="195">
        <v>0</v>
      </c>
      <c r="AV165" s="195">
        <v>3.71821661538461</v>
      </c>
      <c r="AW165" s="207">
        <v>50</v>
      </c>
      <c r="AX165" s="221">
        <v>127.927937230769</v>
      </c>
      <c r="AY165" s="184">
        <v>120</v>
      </c>
      <c r="AZ165" s="222">
        <v>31700</v>
      </c>
      <c r="BA165" s="223"/>
      <c r="BB165" s="146" t="str">
        <f ca="1" t="shared" si="176"/>
        <v>1年5月</v>
      </c>
      <c r="BD165" s="224">
        <f t="shared" si="177"/>
        <v>743643.323076923</v>
      </c>
      <c r="BE165" s="239">
        <f t="shared" si="178"/>
        <v>743643.323076923</v>
      </c>
      <c r="BF165" s="231">
        <f t="shared" si="179"/>
        <v>0</v>
      </c>
      <c r="BG165" s="231">
        <f t="shared" si="180"/>
        <v>665694.761538461</v>
      </c>
      <c r="BH165" s="231">
        <f t="shared" si="181"/>
        <v>0</v>
      </c>
      <c r="BI165" s="241" t="str">
        <f t="shared" si="182"/>
        <v>CHHUN SAMNANG</v>
      </c>
      <c r="BJ165" s="231">
        <f t="shared" si="183"/>
        <v>120</v>
      </c>
      <c r="BK165" s="231">
        <f t="shared" si="184"/>
        <v>120</v>
      </c>
      <c r="BL165" s="231">
        <f t="shared" si="185"/>
        <v>1</v>
      </c>
      <c r="BM165" s="231">
        <f t="shared" si="186"/>
        <v>0</v>
      </c>
      <c r="BN165" s="231">
        <f t="shared" si="187"/>
        <v>1</v>
      </c>
      <c r="BO165" s="231">
        <f t="shared" si="188"/>
        <v>0</v>
      </c>
      <c r="BP165" s="231">
        <f t="shared" si="189"/>
        <v>0</v>
      </c>
      <c r="BQ165" s="231">
        <f t="shared" si="190"/>
        <v>0</v>
      </c>
      <c r="BR165" s="246">
        <f t="shared" si="191"/>
        <v>7.92793723076917</v>
      </c>
      <c r="BS165" s="247">
        <f t="shared" si="192"/>
        <v>31700</v>
      </c>
      <c r="BT165" s="231">
        <f t="shared" si="193"/>
        <v>1</v>
      </c>
      <c r="BU165" s="231">
        <f t="shared" si="194"/>
        <v>1</v>
      </c>
      <c r="BV165" s="231">
        <f t="shared" si="195"/>
        <v>0</v>
      </c>
      <c r="BW165" s="231">
        <f t="shared" si="196"/>
        <v>0</v>
      </c>
      <c r="BX165" s="231">
        <f t="shared" si="197"/>
        <v>1</v>
      </c>
      <c r="BY165" s="231">
        <f t="shared" si="198"/>
        <v>1</v>
      </c>
      <c r="BZ165" s="231">
        <f t="shared" si="199"/>
        <v>2</v>
      </c>
    </row>
    <row r="166" s="147" customFormat="1" ht="39" customHeight="1" spans="1:78">
      <c r="A166" s="161">
        <v>11</v>
      </c>
      <c r="B166" s="94">
        <v>680</v>
      </c>
      <c r="C166" s="94" t="s">
        <v>672</v>
      </c>
      <c r="D166" s="162" t="s">
        <v>134</v>
      </c>
      <c r="E166" s="163">
        <v>44200</v>
      </c>
      <c r="F166" s="164" t="s">
        <v>673</v>
      </c>
      <c r="G166" s="163">
        <v>27804</v>
      </c>
      <c r="H166" s="163" t="s">
        <v>335</v>
      </c>
      <c r="I166" s="183" t="s">
        <v>125</v>
      </c>
      <c r="J166" s="161">
        <v>0</v>
      </c>
      <c r="K166" s="161">
        <v>0</v>
      </c>
      <c r="L166" s="184">
        <v>200</v>
      </c>
      <c r="M166" s="185">
        <v>7.69230769230769</v>
      </c>
      <c r="N166" s="161">
        <v>17</v>
      </c>
      <c r="O166" s="161">
        <v>4</v>
      </c>
      <c r="P166" s="161">
        <v>21</v>
      </c>
      <c r="Q166" s="161">
        <v>22</v>
      </c>
      <c r="R166" s="195">
        <v>161.538461538461</v>
      </c>
      <c r="S166" s="161">
        <v>0</v>
      </c>
      <c r="T166" s="185">
        <v>0</v>
      </c>
      <c r="U166" s="161">
        <v>0</v>
      </c>
      <c r="V166" s="161">
        <v>0</v>
      </c>
      <c r="W166" s="185">
        <v>0</v>
      </c>
      <c r="X166" s="161">
        <v>0</v>
      </c>
      <c r="Y166" s="185">
        <v>0</v>
      </c>
      <c r="Z166" s="161">
        <v>0</v>
      </c>
      <c r="AA166" s="161">
        <v>0</v>
      </c>
      <c r="AB166" s="195">
        <v>0</v>
      </c>
      <c r="AC166" s="161">
        <v>1</v>
      </c>
      <c r="AD166" s="195">
        <v>7.69230769230769</v>
      </c>
      <c r="AE166" s="161">
        <v>0</v>
      </c>
      <c r="AF166" s="195">
        <v>0</v>
      </c>
      <c r="AG166" s="161">
        <v>0</v>
      </c>
      <c r="AH166" s="185">
        <v>0</v>
      </c>
      <c r="AI166" s="185">
        <v>0</v>
      </c>
      <c r="AJ166" s="185">
        <v>0</v>
      </c>
      <c r="AK166" s="184">
        <v>0</v>
      </c>
      <c r="AL166" s="185">
        <v>0</v>
      </c>
      <c r="AM166" s="185">
        <v>0</v>
      </c>
      <c r="AN166" s="185">
        <v>8</v>
      </c>
      <c r="AO166" s="185">
        <v>10.5</v>
      </c>
      <c r="AP166" s="185">
        <v>10.5</v>
      </c>
      <c r="AQ166" s="185">
        <v>198.230769230769</v>
      </c>
      <c r="AR166" s="258">
        <v>3</v>
      </c>
      <c r="AS166" s="209">
        <v>0.5</v>
      </c>
      <c r="AT166" s="207"/>
      <c r="AU166" s="195">
        <v>0</v>
      </c>
      <c r="AV166" s="195">
        <v>4.09148307692308</v>
      </c>
      <c r="AW166" s="207">
        <v>50</v>
      </c>
      <c r="AX166" s="221">
        <v>146.639286153846</v>
      </c>
      <c r="AY166" s="184">
        <v>140</v>
      </c>
      <c r="AZ166" s="222">
        <v>26600</v>
      </c>
      <c r="BA166" s="225"/>
      <c r="BB166" s="146" t="str">
        <f ca="1" t="shared" si="176"/>
        <v>2年10月</v>
      </c>
      <c r="BC166" s="146"/>
      <c r="BD166" s="224">
        <f t="shared" si="177"/>
        <v>818296.615384615</v>
      </c>
      <c r="BE166" s="239">
        <f t="shared" si="178"/>
        <v>818296.615384615</v>
      </c>
      <c r="BF166" s="231">
        <f t="shared" si="179"/>
        <v>0</v>
      </c>
      <c r="BG166" s="231">
        <f t="shared" si="180"/>
        <v>732140.307692307</v>
      </c>
      <c r="BH166" s="231">
        <f t="shared" si="181"/>
        <v>0</v>
      </c>
      <c r="BI166" s="241" t="str">
        <f t="shared" si="182"/>
        <v>MAO SARAN</v>
      </c>
      <c r="BJ166" s="231">
        <f t="shared" si="183"/>
        <v>140</v>
      </c>
      <c r="BK166" s="231">
        <f t="shared" si="184"/>
        <v>140</v>
      </c>
      <c r="BL166" s="231">
        <f t="shared" si="185"/>
        <v>1</v>
      </c>
      <c r="BM166" s="231">
        <f t="shared" si="186"/>
        <v>0</v>
      </c>
      <c r="BN166" s="231">
        <f t="shared" si="187"/>
        <v>2</v>
      </c>
      <c r="BO166" s="231">
        <f t="shared" si="188"/>
        <v>0</v>
      </c>
      <c r="BP166" s="231">
        <f t="shared" si="189"/>
        <v>0</v>
      </c>
      <c r="BQ166" s="231">
        <f t="shared" si="190"/>
        <v>0</v>
      </c>
      <c r="BR166" s="246">
        <f t="shared" si="191"/>
        <v>6.63928615384609</v>
      </c>
      <c r="BS166" s="247">
        <f t="shared" si="192"/>
        <v>26600</v>
      </c>
      <c r="BT166" s="231">
        <f t="shared" si="193"/>
        <v>1</v>
      </c>
      <c r="BU166" s="231">
        <f t="shared" si="194"/>
        <v>0</v>
      </c>
      <c r="BV166" s="231">
        <f t="shared" si="195"/>
        <v>1</v>
      </c>
      <c r="BW166" s="231">
        <f t="shared" si="196"/>
        <v>0</v>
      </c>
      <c r="BX166" s="231">
        <f t="shared" si="197"/>
        <v>1</v>
      </c>
      <c r="BY166" s="231">
        <f t="shared" si="198"/>
        <v>1</v>
      </c>
      <c r="BZ166" s="231">
        <f t="shared" si="199"/>
        <v>1</v>
      </c>
    </row>
    <row r="167" s="147" customFormat="1" ht="39" customHeight="1" spans="1:78">
      <c r="A167" s="161">
        <v>12</v>
      </c>
      <c r="B167" s="94">
        <v>461</v>
      </c>
      <c r="C167" s="94" t="s">
        <v>674</v>
      </c>
      <c r="D167" s="162" t="s">
        <v>135</v>
      </c>
      <c r="E167" s="163">
        <v>44130</v>
      </c>
      <c r="F167" s="164" t="s">
        <v>675</v>
      </c>
      <c r="G167" s="163">
        <v>37503</v>
      </c>
      <c r="H167" s="163" t="s">
        <v>335</v>
      </c>
      <c r="I167" s="183" t="s">
        <v>125</v>
      </c>
      <c r="J167" s="161">
        <v>0</v>
      </c>
      <c r="K167" s="161">
        <v>0</v>
      </c>
      <c r="L167" s="184">
        <v>200</v>
      </c>
      <c r="M167" s="185">
        <v>7.69230769230769</v>
      </c>
      <c r="N167" s="161">
        <v>14.5</v>
      </c>
      <c r="O167" s="161">
        <v>4</v>
      </c>
      <c r="P167" s="161">
        <v>18.5</v>
      </c>
      <c r="Q167" s="161">
        <v>20</v>
      </c>
      <c r="R167" s="195">
        <v>142.307692307692</v>
      </c>
      <c r="S167" s="161">
        <v>0</v>
      </c>
      <c r="T167" s="185">
        <v>0</v>
      </c>
      <c r="U167" s="161">
        <v>0</v>
      </c>
      <c r="V167" s="161">
        <v>0</v>
      </c>
      <c r="W167" s="185">
        <v>0</v>
      </c>
      <c r="X167" s="161">
        <v>0</v>
      </c>
      <c r="Y167" s="185">
        <v>0</v>
      </c>
      <c r="Z167" s="161">
        <v>0.5</v>
      </c>
      <c r="AA167" s="161">
        <v>0</v>
      </c>
      <c r="AB167" s="195">
        <v>0</v>
      </c>
      <c r="AC167" s="161">
        <v>1</v>
      </c>
      <c r="AD167" s="195">
        <v>7.69230769230769</v>
      </c>
      <c r="AE167" s="161">
        <v>0</v>
      </c>
      <c r="AF167" s="195">
        <v>0</v>
      </c>
      <c r="AG167" s="161">
        <v>0</v>
      </c>
      <c r="AH167" s="185">
        <v>0</v>
      </c>
      <c r="AI167" s="185">
        <v>0</v>
      </c>
      <c r="AJ167" s="185">
        <v>0</v>
      </c>
      <c r="AK167" s="184">
        <v>0</v>
      </c>
      <c r="AL167" s="185">
        <v>0</v>
      </c>
      <c r="AM167" s="185">
        <v>0</v>
      </c>
      <c r="AN167" s="185">
        <v>7.1</v>
      </c>
      <c r="AO167" s="185">
        <v>9.2</v>
      </c>
      <c r="AP167" s="185">
        <v>9.2</v>
      </c>
      <c r="AQ167" s="185">
        <v>175.5</v>
      </c>
      <c r="AR167" s="258">
        <v>3</v>
      </c>
      <c r="AS167" s="209">
        <v>0.5</v>
      </c>
      <c r="AT167" s="207"/>
      <c r="AU167" s="195">
        <v>0</v>
      </c>
      <c r="AV167" s="195">
        <v>3.62232</v>
      </c>
      <c r="AW167" s="207">
        <v>50</v>
      </c>
      <c r="AX167" s="221">
        <v>124.37768</v>
      </c>
      <c r="AY167" s="184">
        <v>120</v>
      </c>
      <c r="AZ167" s="222">
        <v>17500</v>
      </c>
      <c r="BA167" s="225"/>
      <c r="BB167" s="146" t="str">
        <f ca="1" t="shared" si="176"/>
        <v>3年1月</v>
      </c>
      <c r="BC167" s="146"/>
      <c r="BD167" s="224">
        <f t="shared" si="177"/>
        <v>724464</v>
      </c>
      <c r="BE167" s="239">
        <f t="shared" si="178"/>
        <v>724464</v>
      </c>
      <c r="BF167" s="231">
        <f t="shared" si="179"/>
        <v>0</v>
      </c>
      <c r="BG167" s="231">
        <f t="shared" si="180"/>
        <v>648980.1</v>
      </c>
      <c r="BH167" s="231">
        <f t="shared" si="181"/>
        <v>0</v>
      </c>
      <c r="BI167" s="241" t="str">
        <f t="shared" si="182"/>
        <v>MOEUN CHANTHA</v>
      </c>
      <c r="BJ167" s="231">
        <f t="shared" si="183"/>
        <v>120</v>
      </c>
      <c r="BK167" s="231">
        <f t="shared" si="184"/>
        <v>120</v>
      </c>
      <c r="BL167" s="231">
        <f t="shared" si="185"/>
        <v>1</v>
      </c>
      <c r="BM167" s="231">
        <f t="shared" si="186"/>
        <v>0</v>
      </c>
      <c r="BN167" s="231">
        <f t="shared" si="187"/>
        <v>1</v>
      </c>
      <c r="BO167" s="231">
        <f t="shared" si="188"/>
        <v>0</v>
      </c>
      <c r="BP167" s="231">
        <f t="shared" si="189"/>
        <v>0</v>
      </c>
      <c r="BQ167" s="231">
        <f t="shared" si="190"/>
        <v>0</v>
      </c>
      <c r="BR167" s="246">
        <f t="shared" si="191"/>
        <v>4.37767999999994</v>
      </c>
      <c r="BS167" s="247">
        <f t="shared" si="192"/>
        <v>17500</v>
      </c>
      <c r="BT167" s="231">
        <f t="shared" si="193"/>
        <v>0</v>
      </c>
      <c r="BU167" s="231">
        <f t="shared" si="194"/>
        <v>1</v>
      </c>
      <c r="BV167" s="231">
        <f t="shared" si="195"/>
        <v>1</v>
      </c>
      <c r="BW167" s="231">
        <f t="shared" si="196"/>
        <v>1</v>
      </c>
      <c r="BX167" s="231">
        <f t="shared" si="197"/>
        <v>0</v>
      </c>
      <c r="BY167" s="231">
        <f t="shared" si="198"/>
        <v>1</v>
      </c>
      <c r="BZ167" s="231">
        <f t="shared" si="199"/>
        <v>0</v>
      </c>
    </row>
    <row r="168" s="147" customFormat="1" ht="39" customHeight="1" spans="1:78">
      <c r="A168" s="161">
        <v>13</v>
      </c>
      <c r="B168" s="94">
        <v>941</v>
      </c>
      <c r="C168" s="94" t="s">
        <v>676</v>
      </c>
      <c r="D168" s="162" t="s">
        <v>136</v>
      </c>
      <c r="E168" s="163">
        <v>44329</v>
      </c>
      <c r="F168" s="164" t="s">
        <v>677</v>
      </c>
      <c r="G168" s="163">
        <v>29438</v>
      </c>
      <c r="H168" s="163" t="s">
        <v>335</v>
      </c>
      <c r="I168" s="183" t="s">
        <v>125</v>
      </c>
      <c r="J168" s="161">
        <v>0</v>
      </c>
      <c r="K168" s="161">
        <v>0</v>
      </c>
      <c r="L168" s="184">
        <v>200</v>
      </c>
      <c r="M168" s="185">
        <v>7.69230769230769</v>
      </c>
      <c r="N168" s="161">
        <v>16</v>
      </c>
      <c r="O168" s="161">
        <v>4</v>
      </c>
      <c r="P168" s="161">
        <v>20</v>
      </c>
      <c r="Q168" s="161">
        <v>21</v>
      </c>
      <c r="R168" s="195">
        <v>153.846153846154</v>
      </c>
      <c r="S168" s="161">
        <v>0</v>
      </c>
      <c r="T168" s="185">
        <v>0</v>
      </c>
      <c r="U168" s="161">
        <v>0</v>
      </c>
      <c r="V168" s="161">
        <v>0</v>
      </c>
      <c r="W168" s="185">
        <v>0</v>
      </c>
      <c r="X168" s="161">
        <v>0</v>
      </c>
      <c r="Y168" s="185">
        <v>0</v>
      </c>
      <c r="Z168" s="161">
        <v>0</v>
      </c>
      <c r="AA168" s="161">
        <v>0</v>
      </c>
      <c r="AB168" s="195">
        <v>0</v>
      </c>
      <c r="AC168" s="161">
        <v>1</v>
      </c>
      <c r="AD168" s="195">
        <v>7.69230769230769</v>
      </c>
      <c r="AE168" s="161">
        <v>0</v>
      </c>
      <c r="AF168" s="195">
        <v>0</v>
      </c>
      <c r="AG168" s="161">
        <v>0</v>
      </c>
      <c r="AH168" s="184">
        <v>0</v>
      </c>
      <c r="AI168" s="185">
        <v>0</v>
      </c>
      <c r="AJ168" s="184">
        <v>0</v>
      </c>
      <c r="AK168" s="184">
        <v>0</v>
      </c>
      <c r="AL168" s="185">
        <v>0</v>
      </c>
      <c r="AM168" s="185">
        <v>0</v>
      </c>
      <c r="AN168" s="185">
        <v>7.6</v>
      </c>
      <c r="AO168" s="185">
        <v>10</v>
      </c>
      <c r="AP168" s="185">
        <v>10</v>
      </c>
      <c r="AQ168" s="185">
        <v>189.138461538461</v>
      </c>
      <c r="AR168" s="258">
        <v>3</v>
      </c>
      <c r="AS168" s="209">
        <v>0.5</v>
      </c>
      <c r="AT168" s="207"/>
      <c r="AU168" s="195">
        <v>0</v>
      </c>
      <c r="AV168" s="195">
        <v>3.90381784615385</v>
      </c>
      <c r="AW168" s="207">
        <v>50</v>
      </c>
      <c r="AX168" s="221">
        <v>137.734643692308</v>
      </c>
      <c r="AY168" s="184">
        <v>130</v>
      </c>
      <c r="AZ168" s="222">
        <v>30900</v>
      </c>
      <c r="BA168" s="225"/>
      <c r="BB168" s="146" t="str">
        <f ca="1" t="shared" si="176"/>
        <v>2年6月</v>
      </c>
      <c r="BC168" s="146"/>
      <c r="BD168" s="224">
        <f t="shared" si="177"/>
        <v>780763.569230769</v>
      </c>
      <c r="BE168" s="239">
        <f t="shared" si="178"/>
        <v>780763.569230769</v>
      </c>
      <c r="BF168" s="231">
        <f t="shared" si="179"/>
        <v>0</v>
      </c>
      <c r="BG168" s="231">
        <f t="shared" si="180"/>
        <v>698710.984615384</v>
      </c>
      <c r="BH168" s="231">
        <f t="shared" si="181"/>
        <v>0</v>
      </c>
      <c r="BI168" s="241" t="str">
        <f t="shared" si="182"/>
        <v>YAOK SOPHY</v>
      </c>
      <c r="BJ168" s="231">
        <f t="shared" si="183"/>
        <v>130</v>
      </c>
      <c r="BK168" s="231">
        <f t="shared" si="184"/>
        <v>130</v>
      </c>
      <c r="BL168" s="231">
        <f t="shared" si="185"/>
        <v>1</v>
      </c>
      <c r="BM168" s="231">
        <f t="shared" si="186"/>
        <v>0</v>
      </c>
      <c r="BN168" s="231">
        <f t="shared" si="187"/>
        <v>1</v>
      </c>
      <c r="BO168" s="231">
        <f t="shared" si="188"/>
        <v>1</v>
      </c>
      <c r="BP168" s="231">
        <f t="shared" si="189"/>
        <v>0</v>
      </c>
      <c r="BQ168" s="231">
        <f t="shared" si="190"/>
        <v>0</v>
      </c>
      <c r="BR168" s="246">
        <f t="shared" si="191"/>
        <v>7.73464369230763</v>
      </c>
      <c r="BS168" s="247">
        <f t="shared" si="192"/>
        <v>30900</v>
      </c>
      <c r="BT168" s="231">
        <f t="shared" si="193"/>
        <v>1</v>
      </c>
      <c r="BU168" s="231">
        <f t="shared" si="194"/>
        <v>1</v>
      </c>
      <c r="BV168" s="231">
        <f t="shared" si="195"/>
        <v>0</v>
      </c>
      <c r="BW168" s="231">
        <f t="shared" si="196"/>
        <v>0</v>
      </c>
      <c r="BX168" s="231">
        <f t="shared" si="197"/>
        <v>0</v>
      </c>
      <c r="BY168" s="231">
        <f t="shared" si="198"/>
        <v>1</v>
      </c>
      <c r="BZ168" s="231">
        <f t="shared" si="199"/>
        <v>4</v>
      </c>
    </row>
    <row r="169" s="141" customFormat="1" ht="39" customHeight="1" spans="1:78">
      <c r="A169" s="161">
        <v>14</v>
      </c>
      <c r="B169" s="94">
        <v>1798</v>
      </c>
      <c r="C169" s="94" t="s">
        <v>678</v>
      </c>
      <c r="D169" s="162" t="s">
        <v>137</v>
      </c>
      <c r="E169" s="163">
        <v>44597</v>
      </c>
      <c r="F169" s="164">
        <v>90801540</v>
      </c>
      <c r="G169" s="163">
        <v>28989</v>
      </c>
      <c r="H169" s="163" t="s">
        <v>335</v>
      </c>
      <c r="I169" s="183" t="s">
        <v>125</v>
      </c>
      <c r="J169" s="161">
        <v>0</v>
      </c>
      <c r="K169" s="161">
        <v>0</v>
      </c>
      <c r="L169" s="184">
        <v>200</v>
      </c>
      <c r="M169" s="185">
        <v>7.69230769230769</v>
      </c>
      <c r="N169" s="161">
        <v>17</v>
      </c>
      <c r="O169" s="161">
        <v>4</v>
      </c>
      <c r="P169" s="161">
        <v>21</v>
      </c>
      <c r="Q169" s="161">
        <v>22</v>
      </c>
      <c r="R169" s="195">
        <v>161.538461538461</v>
      </c>
      <c r="S169" s="161">
        <v>0</v>
      </c>
      <c r="T169" s="185">
        <v>0</v>
      </c>
      <c r="U169" s="161">
        <v>0</v>
      </c>
      <c r="V169" s="161">
        <v>0</v>
      </c>
      <c r="W169" s="185">
        <v>0</v>
      </c>
      <c r="X169" s="161">
        <v>0</v>
      </c>
      <c r="Y169" s="185">
        <v>0</v>
      </c>
      <c r="Z169" s="161">
        <v>0</v>
      </c>
      <c r="AA169" s="161">
        <v>0</v>
      </c>
      <c r="AB169" s="195">
        <v>0</v>
      </c>
      <c r="AC169" s="161">
        <v>1</v>
      </c>
      <c r="AD169" s="195">
        <v>7.69230769230769</v>
      </c>
      <c r="AE169" s="161">
        <v>0</v>
      </c>
      <c r="AF169" s="195">
        <v>0</v>
      </c>
      <c r="AG169" s="161">
        <v>0</v>
      </c>
      <c r="AH169" s="185">
        <v>0</v>
      </c>
      <c r="AI169" s="185">
        <v>0</v>
      </c>
      <c r="AJ169" s="185">
        <v>0</v>
      </c>
      <c r="AK169" s="184">
        <v>0</v>
      </c>
      <c r="AL169" s="185">
        <v>0</v>
      </c>
      <c r="AM169" s="185">
        <v>0</v>
      </c>
      <c r="AN169" s="185">
        <v>8</v>
      </c>
      <c r="AO169" s="185">
        <v>10.5</v>
      </c>
      <c r="AP169" s="185">
        <v>10.5</v>
      </c>
      <c r="AQ169" s="185">
        <v>198.230769230769</v>
      </c>
      <c r="AR169" s="207">
        <v>2</v>
      </c>
      <c r="AS169" s="209">
        <v>0.5</v>
      </c>
      <c r="AT169" s="184"/>
      <c r="AU169" s="195">
        <v>0</v>
      </c>
      <c r="AV169" s="195">
        <v>4.09148307692308</v>
      </c>
      <c r="AW169" s="207">
        <v>50</v>
      </c>
      <c r="AX169" s="221">
        <v>145.639286153846</v>
      </c>
      <c r="AY169" s="184">
        <v>140</v>
      </c>
      <c r="AZ169" s="222">
        <v>22600</v>
      </c>
      <c r="BA169" s="223"/>
      <c r="BB169" s="146" t="str">
        <f ca="1" t="shared" si="176"/>
        <v>1年9月</v>
      </c>
      <c r="BD169" s="224">
        <f t="shared" si="177"/>
        <v>818296.615384615</v>
      </c>
      <c r="BE169" s="239">
        <f t="shared" si="178"/>
        <v>818296.615384615</v>
      </c>
      <c r="BF169" s="231">
        <f t="shared" si="179"/>
        <v>0</v>
      </c>
      <c r="BG169" s="231">
        <f t="shared" si="180"/>
        <v>732140.307692307</v>
      </c>
      <c r="BH169" s="231">
        <f t="shared" si="181"/>
        <v>0</v>
      </c>
      <c r="BI169" s="241" t="str">
        <f t="shared" si="182"/>
        <v>PUN SREY</v>
      </c>
      <c r="BJ169" s="231">
        <f t="shared" si="183"/>
        <v>140</v>
      </c>
      <c r="BK169" s="231">
        <f t="shared" si="184"/>
        <v>140</v>
      </c>
      <c r="BL169" s="231">
        <f t="shared" si="185"/>
        <v>1</v>
      </c>
      <c r="BM169" s="231">
        <f t="shared" si="186"/>
        <v>0</v>
      </c>
      <c r="BN169" s="231">
        <f t="shared" si="187"/>
        <v>2</v>
      </c>
      <c r="BO169" s="231">
        <f t="shared" si="188"/>
        <v>0</v>
      </c>
      <c r="BP169" s="231">
        <f t="shared" si="189"/>
        <v>0</v>
      </c>
      <c r="BQ169" s="231">
        <f t="shared" si="190"/>
        <v>0</v>
      </c>
      <c r="BR169" s="246">
        <f t="shared" si="191"/>
        <v>5.63928615384609</v>
      </c>
      <c r="BS169" s="247">
        <f t="shared" si="192"/>
        <v>22600</v>
      </c>
      <c r="BT169" s="231">
        <f t="shared" si="193"/>
        <v>1</v>
      </c>
      <c r="BU169" s="231">
        <f t="shared" si="194"/>
        <v>0</v>
      </c>
      <c r="BV169" s="231">
        <f t="shared" si="195"/>
        <v>0</v>
      </c>
      <c r="BW169" s="231">
        <f t="shared" si="196"/>
        <v>1</v>
      </c>
      <c r="BX169" s="231">
        <f t="shared" si="197"/>
        <v>0</v>
      </c>
      <c r="BY169" s="231">
        <f t="shared" si="198"/>
        <v>1</v>
      </c>
      <c r="BZ169" s="231">
        <f t="shared" si="199"/>
        <v>1</v>
      </c>
    </row>
    <row r="170" s="146" customFormat="1" ht="39" customHeight="1" spans="1:78">
      <c r="A170" s="161">
        <v>15</v>
      </c>
      <c r="B170" s="94">
        <v>298</v>
      </c>
      <c r="C170" s="94" t="s">
        <v>679</v>
      </c>
      <c r="D170" s="162" t="s">
        <v>138</v>
      </c>
      <c r="E170" s="163">
        <v>44109</v>
      </c>
      <c r="F170" s="164" t="s">
        <v>680</v>
      </c>
      <c r="G170" s="163">
        <v>32528</v>
      </c>
      <c r="H170" s="163" t="s">
        <v>335</v>
      </c>
      <c r="I170" s="183" t="s">
        <v>125</v>
      </c>
      <c r="J170" s="161">
        <v>1</v>
      </c>
      <c r="K170" s="161">
        <v>2</v>
      </c>
      <c r="L170" s="184">
        <v>200</v>
      </c>
      <c r="M170" s="185">
        <v>7.69230769230769</v>
      </c>
      <c r="N170" s="161">
        <v>15</v>
      </c>
      <c r="O170" s="161">
        <v>4</v>
      </c>
      <c r="P170" s="161">
        <v>19</v>
      </c>
      <c r="Q170" s="161">
        <v>21</v>
      </c>
      <c r="R170" s="195">
        <v>146.153846153846</v>
      </c>
      <c r="S170" s="161">
        <v>0</v>
      </c>
      <c r="T170" s="185">
        <v>0</v>
      </c>
      <c r="U170" s="161">
        <v>0</v>
      </c>
      <c r="V170" s="161">
        <v>0</v>
      </c>
      <c r="W170" s="185">
        <v>0</v>
      </c>
      <c r="X170" s="161">
        <v>0</v>
      </c>
      <c r="Y170" s="185">
        <v>0</v>
      </c>
      <c r="Z170" s="161">
        <v>1</v>
      </c>
      <c r="AA170" s="161">
        <v>0</v>
      </c>
      <c r="AB170" s="195">
        <v>0</v>
      </c>
      <c r="AC170" s="161">
        <v>1</v>
      </c>
      <c r="AD170" s="195">
        <v>7.69230769230769</v>
      </c>
      <c r="AE170" s="161">
        <v>0</v>
      </c>
      <c r="AF170" s="195">
        <v>0</v>
      </c>
      <c r="AG170" s="161">
        <v>0</v>
      </c>
      <c r="AH170" s="185">
        <v>0</v>
      </c>
      <c r="AI170" s="185">
        <v>0</v>
      </c>
      <c r="AJ170" s="185">
        <v>0</v>
      </c>
      <c r="AK170" s="184">
        <v>0</v>
      </c>
      <c r="AL170" s="185">
        <v>0</v>
      </c>
      <c r="AM170" s="185">
        <v>0</v>
      </c>
      <c r="AN170" s="185">
        <v>7.3</v>
      </c>
      <c r="AO170" s="185">
        <v>9.5</v>
      </c>
      <c r="AP170" s="185">
        <v>9.5</v>
      </c>
      <c r="AQ170" s="185">
        <v>180.146153846154</v>
      </c>
      <c r="AR170" s="258">
        <v>3</v>
      </c>
      <c r="AS170" s="209">
        <v>0.5</v>
      </c>
      <c r="AT170" s="207"/>
      <c r="AU170" s="195">
        <v>0</v>
      </c>
      <c r="AV170" s="195">
        <v>3.71821661538461</v>
      </c>
      <c r="AW170" s="207">
        <v>50</v>
      </c>
      <c r="AX170" s="221">
        <v>128.927937230769</v>
      </c>
      <c r="AY170" s="184">
        <v>120</v>
      </c>
      <c r="AZ170" s="222">
        <v>35700</v>
      </c>
      <c r="BA170" s="225"/>
      <c r="BB170" s="146" t="str">
        <f ca="1" t="shared" si="176"/>
        <v>3年1月</v>
      </c>
      <c r="BD170" s="224">
        <f t="shared" si="177"/>
        <v>743643.323076923</v>
      </c>
      <c r="BE170" s="239">
        <f t="shared" si="178"/>
        <v>743643.323076923</v>
      </c>
      <c r="BF170" s="231">
        <f t="shared" si="179"/>
        <v>0</v>
      </c>
      <c r="BG170" s="231">
        <f t="shared" si="180"/>
        <v>215694.761538461</v>
      </c>
      <c r="BH170" s="231">
        <f t="shared" si="181"/>
        <v>0</v>
      </c>
      <c r="BI170" s="241" t="str">
        <f t="shared" si="182"/>
        <v>LAN YARY</v>
      </c>
      <c r="BJ170" s="231">
        <f t="shared" si="183"/>
        <v>120</v>
      </c>
      <c r="BK170" s="231">
        <f t="shared" si="184"/>
        <v>120</v>
      </c>
      <c r="BL170" s="231">
        <f t="shared" si="185"/>
        <v>1</v>
      </c>
      <c r="BM170" s="231">
        <f t="shared" si="186"/>
        <v>0</v>
      </c>
      <c r="BN170" s="231">
        <f t="shared" si="187"/>
        <v>1</v>
      </c>
      <c r="BO170" s="231">
        <f t="shared" si="188"/>
        <v>0</v>
      </c>
      <c r="BP170" s="231">
        <f t="shared" si="189"/>
        <v>0</v>
      </c>
      <c r="BQ170" s="231">
        <f t="shared" si="190"/>
        <v>0</v>
      </c>
      <c r="BR170" s="246">
        <f t="shared" si="191"/>
        <v>8.92793723076917</v>
      </c>
      <c r="BS170" s="247">
        <f t="shared" si="192"/>
        <v>35700</v>
      </c>
      <c r="BT170" s="231">
        <f t="shared" si="193"/>
        <v>1</v>
      </c>
      <c r="BU170" s="231">
        <f t="shared" si="194"/>
        <v>1</v>
      </c>
      <c r="BV170" s="231">
        <f t="shared" si="195"/>
        <v>1</v>
      </c>
      <c r="BW170" s="231">
        <f t="shared" si="196"/>
        <v>0</v>
      </c>
      <c r="BX170" s="231">
        <f t="shared" si="197"/>
        <v>0</v>
      </c>
      <c r="BY170" s="231">
        <f t="shared" si="198"/>
        <v>1</v>
      </c>
      <c r="BZ170" s="231">
        <f t="shared" si="199"/>
        <v>2</v>
      </c>
    </row>
    <row r="171" s="146" customFormat="1" ht="39" customHeight="1" spans="1:78">
      <c r="A171" s="161">
        <v>16</v>
      </c>
      <c r="B171" s="94">
        <v>328</v>
      </c>
      <c r="C171" s="94" t="s">
        <v>681</v>
      </c>
      <c r="D171" s="162" t="s">
        <v>139</v>
      </c>
      <c r="E171" s="163">
        <v>44109</v>
      </c>
      <c r="F171" s="164" t="s">
        <v>682</v>
      </c>
      <c r="G171" s="163">
        <v>32236</v>
      </c>
      <c r="H171" s="163" t="s">
        <v>335</v>
      </c>
      <c r="I171" s="183" t="s">
        <v>125</v>
      </c>
      <c r="J171" s="161">
        <v>1</v>
      </c>
      <c r="K171" s="161">
        <v>2</v>
      </c>
      <c r="L171" s="184">
        <v>200</v>
      </c>
      <c r="M171" s="185">
        <v>7.69230769230769</v>
      </c>
      <c r="N171" s="161">
        <v>17</v>
      </c>
      <c r="O171" s="161">
        <v>4</v>
      </c>
      <c r="P171" s="161">
        <v>21</v>
      </c>
      <c r="Q171" s="161">
        <v>22</v>
      </c>
      <c r="R171" s="195">
        <v>161.538461538461</v>
      </c>
      <c r="S171" s="161">
        <v>0</v>
      </c>
      <c r="T171" s="185">
        <v>0</v>
      </c>
      <c r="U171" s="161">
        <v>0</v>
      </c>
      <c r="V171" s="161">
        <v>0</v>
      </c>
      <c r="W171" s="185">
        <v>0</v>
      </c>
      <c r="X171" s="161">
        <v>0</v>
      </c>
      <c r="Y171" s="185">
        <v>0</v>
      </c>
      <c r="Z171" s="161">
        <v>0</v>
      </c>
      <c r="AA171" s="161">
        <v>0</v>
      </c>
      <c r="AB171" s="195">
        <v>0</v>
      </c>
      <c r="AC171" s="161">
        <v>1</v>
      </c>
      <c r="AD171" s="195">
        <v>7.69230769230769</v>
      </c>
      <c r="AE171" s="161">
        <v>0</v>
      </c>
      <c r="AF171" s="195">
        <v>0</v>
      </c>
      <c r="AG171" s="161">
        <v>0</v>
      </c>
      <c r="AH171" s="185">
        <v>0</v>
      </c>
      <c r="AI171" s="185">
        <v>0</v>
      </c>
      <c r="AJ171" s="185">
        <v>0</v>
      </c>
      <c r="AK171" s="184">
        <v>0</v>
      </c>
      <c r="AL171" s="185">
        <v>0</v>
      </c>
      <c r="AM171" s="185">
        <v>0</v>
      </c>
      <c r="AN171" s="185">
        <v>8</v>
      </c>
      <c r="AO171" s="185">
        <v>10.5</v>
      </c>
      <c r="AP171" s="185">
        <v>10.5</v>
      </c>
      <c r="AQ171" s="185">
        <v>198.230769230769</v>
      </c>
      <c r="AR171" s="258">
        <v>3</v>
      </c>
      <c r="AS171" s="209">
        <v>0.5</v>
      </c>
      <c r="AT171" s="207"/>
      <c r="AU171" s="195">
        <v>0</v>
      </c>
      <c r="AV171" s="195">
        <v>4.09148307692308</v>
      </c>
      <c r="AW171" s="207">
        <v>50</v>
      </c>
      <c r="AX171" s="221">
        <v>146.639286153846</v>
      </c>
      <c r="AY171" s="184">
        <v>140</v>
      </c>
      <c r="AZ171" s="222">
        <v>26600</v>
      </c>
      <c r="BA171" s="225"/>
      <c r="BB171" s="146" t="str">
        <f ca="1" t="shared" si="176"/>
        <v>3年1月</v>
      </c>
      <c r="BD171" s="224">
        <f t="shared" si="177"/>
        <v>818296.615384615</v>
      </c>
      <c r="BE171" s="239">
        <f t="shared" si="178"/>
        <v>818296.615384615</v>
      </c>
      <c r="BF171" s="231">
        <f t="shared" si="179"/>
        <v>0</v>
      </c>
      <c r="BG171" s="231">
        <f t="shared" si="180"/>
        <v>282140.307692307</v>
      </c>
      <c r="BH171" s="231">
        <f t="shared" si="181"/>
        <v>0</v>
      </c>
      <c r="BI171" s="241" t="str">
        <f t="shared" si="182"/>
        <v>SHIN YA</v>
      </c>
      <c r="BJ171" s="231">
        <f t="shared" si="183"/>
        <v>140</v>
      </c>
      <c r="BK171" s="231">
        <f t="shared" si="184"/>
        <v>140</v>
      </c>
      <c r="BL171" s="231">
        <f t="shared" si="185"/>
        <v>1</v>
      </c>
      <c r="BM171" s="231">
        <f t="shared" si="186"/>
        <v>0</v>
      </c>
      <c r="BN171" s="231">
        <f t="shared" si="187"/>
        <v>2</v>
      </c>
      <c r="BO171" s="231">
        <f t="shared" si="188"/>
        <v>0</v>
      </c>
      <c r="BP171" s="231">
        <f t="shared" si="189"/>
        <v>0</v>
      </c>
      <c r="BQ171" s="231">
        <f t="shared" si="190"/>
        <v>0</v>
      </c>
      <c r="BR171" s="246">
        <f t="shared" si="191"/>
        <v>6.63928615384609</v>
      </c>
      <c r="BS171" s="247">
        <f t="shared" si="192"/>
        <v>26600</v>
      </c>
      <c r="BT171" s="231">
        <f t="shared" si="193"/>
        <v>1</v>
      </c>
      <c r="BU171" s="231">
        <f t="shared" si="194"/>
        <v>0</v>
      </c>
      <c r="BV171" s="231">
        <f t="shared" si="195"/>
        <v>1</v>
      </c>
      <c r="BW171" s="231">
        <f t="shared" si="196"/>
        <v>0</v>
      </c>
      <c r="BX171" s="231">
        <f t="shared" si="197"/>
        <v>1</v>
      </c>
      <c r="BY171" s="231">
        <f t="shared" si="198"/>
        <v>1</v>
      </c>
      <c r="BZ171" s="231">
        <f t="shared" si="199"/>
        <v>1</v>
      </c>
    </row>
    <row r="172" s="146" customFormat="1" ht="39" customHeight="1" spans="1:78">
      <c r="A172" s="161">
        <v>17</v>
      </c>
      <c r="B172" s="94">
        <v>321</v>
      </c>
      <c r="C172" s="94" t="s">
        <v>683</v>
      </c>
      <c r="D172" s="162" t="s">
        <v>140</v>
      </c>
      <c r="E172" s="163">
        <v>44109</v>
      </c>
      <c r="F172" s="164" t="s">
        <v>684</v>
      </c>
      <c r="G172" s="163">
        <v>33507</v>
      </c>
      <c r="H172" s="163" t="s">
        <v>335</v>
      </c>
      <c r="I172" s="183" t="s">
        <v>125</v>
      </c>
      <c r="J172" s="161">
        <v>1</v>
      </c>
      <c r="K172" s="161">
        <v>2</v>
      </c>
      <c r="L172" s="184">
        <v>200</v>
      </c>
      <c r="M172" s="185">
        <v>7.69230769230769</v>
      </c>
      <c r="N172" s="161">
        <v>17</v>
      </c>
      <c r="O172" s="161">
        <v>4</v>
      </c>
      <c r="P172" s="161">
        <v>21</v>
      </c>
      <c r="Q172" s="161">
        <v>22</v>
      </c>
      <c r="R172" s="195">
        <v>161.538461538461</v>
      </c>
      <c r="S172" s="161">
        <v>0</v>
      </c>
      <c r="T172" s="185">
        <v>0</v>
      </c>
      <c r="U172" s="161">
        <v>0</v>
      </c>
      <c r="V172" s="161">
        <v>0</v>
      </c>
      <c r="W172" s="185">
        <v>0</v>
      </c>
      <c r="X172" s="161">
        <v>0</v>
      </c>
      <c r="Y172" s="185">
        <v>0</v>
      </c>
      <c r="Z172" s="161">
        <v>0</v>
      </c>
      <c r="AA172" s="161">
        <v>0</v>
      </c>
      <c r="AB172" s="195">
        <v>0</v>
      </c>
      <c r="AC172" s="161">
        <v>1</v>
      </c>
      <c r="AD172" s="195">
        <v>7.69230769230769</v>
      </c>
      <c r="AE172" s="161">
        <v>0</v>
      </c>
      <c r="AF172" s="195">
        <v>0</v>
      </c>
      <c r="AG172" s="161">
        <v>0</v>
      </c>
      <c r="AH172" s="185">
        <v>0</v>
      </c>
      <c r="AI172" s="185">
        <v>0</v>
      </c>
      <c r="AJ172" s="185">
        <v>0</v>
      </c>
      <c r="AK172" s="184">
        <v>0</v>
      </c>
      <c r="AL172" s="185">
        <v>0</v>
      </c>
      <c r="AM172" s="185">
        <v>0</v>
      </c>
      <c r="AN172" s="185">
        <v>8</v>
      </c>
      <c r="AO172" s="185">
        <v>10.5</v>
      </c>
      <c r="AP172" s="185">
        <v>10.5</v>
      </c>
      <c r="AQ172" s="185">
        <v>198.230769230769</v>
      </c>
      <c r="AR172" s="258">
        <v>3</v>
      </c>
      <c r="AS172" s="209">
        <v>0.5</v>
      </c>
      <c r="AT172" s="207"/>
      <c r="AU172" s="195">
        <v>0</v>
      </c>
      <c r="AV172" s="195">
        <v>4.09148307692308</v>
      </c>
      <c r="AW172" s="207">
        <v>50</v>
      </c>
      <c r="AX172" s="221">
        <v>146.639286153846</v>
      </c>
      <c r="AY172" s="184">
        <v>140</v>
      </c>
      <c r="AZ172" s="222">
        <v>26600</v>
      </c>
      <c r="BA172" s="225"/>
      <c r="BB172" s="146" t="str">
        <f ca="1" t="shared" si="176"/>
        <v>3年1月</v>
      </c>
      <c r="BD172" s="224">
        <f t="shared" si="177"/>
        <v>818296.615384615</v>
      </c>
      <c r="BE172" s="239">
        <f t="shared" si="178"/>
        <v>818296.615384615</v>
      </c>
      <c r="BF172" s="231">
        <f t="shared" si="179"/>
        <v>0</v>
      </c>
      <c r="BG172" s="231">
        <f t="shared" si="180"/>
        <v>282140.307692307</v>
      </c>
      <c r="BH172" s="231">
        <f t="shared" si="181"/>
        <v>0</v>
      </c>
      <c r="BI172" s="241" t="str">
        <f t="shared" si="182"/>
        <v>REACH VANNY</v>
      </c>
      <c r="BJ172" s="231">
        <f t="shared" si="183"/>
        <v>140</v>
      </c>
      <c r="BK172" s="231">
        <f t="shared" si="184"/>
        <v>140</v>
      </c>
      <c r="BL172" s="231">
        <f t="shared" si="185"/>
        <v>1</v>
      </c>
      <c r="BM172" s="231">
        <f t="shared" si="186"/>
        <v>0</v>
      </c>
      <c r="BN172" s="231">
        <f t="shared" si="187"/>
        <v>2</v>
      </c>
      <c r="BO172" s="231">
        <f t="shared" si="188"/>
        <v>0</v>
      </c>
      <c r="BP172" s="231">
        <f t="shared" si="189"/>
        <v>0</v>
      </c>
      <c r="BQ172" s="231">
        <f t="shared" si="190"/>
        <v>0</v>
      </c>
      <c r="BR172" s="246">
        <f t="shared" si="191"/>
        <v>6.63928615384609</v>
      </c>
      <c r="BS172" s="247">
        <f t="shared" si="192"/>
        <v>26600</v>
      </c>
      <c r="BT172" s="231">
        <f t="shared" si="193"/>
        <v>1</v>
      </c>
      <c r="BU172" s="231">
        <f t="shared" si="194"/>
        <v>0</v>
      </c>
      <c r="BV172" s="231">
        <f t="shared" si="195"/>
        <v>1</v>
      </c>
      <c r="BW172" s="231">
        <f t="shared" si="196"/>
        <v>0</v>
      </c>
      <c r="BX172" s="231">
        <f t="shared" si="197"/>
        <v>1</v>
      </c>
      <c r="BY172" s="231">
        <f t="shared" si="198"/>
        <v>1</v>
      </c>
      <c r="BZ172" s="231">
        <f t="shared" si="199"/>
        <v>1</v>
      </c>
    </row>
    <row r="173" s="146" customFormat="1" ht="39" customHeight="1" spans="1:78">
      <c r="A173" s="161">
        <v>18</v>
      </c>
      <c r="B173" s="94">
        <v>2197</v>
      </c>
      <c r="C173" s="94" t="s">
        <v>685</v>
      </c>
      <c r="D173" s="162" t="s">
        <v>141</v>
      </c>
      <c r="E173" s="163">
        <v>44737</v>
      </c>
      <c r="F173" s="164" t="s">
        <v>686</v>
      </c>
      <c r="G173" s="163">
        <v>34200</v>
      </c>
      <c r="H173" s="163" t="s">
        <v>332</v>
      </c>
      <c r="I173" s="183" t="s">
        <v>125</v>
      </c>
      <c r="J173" s="161">
        <v>0</v>
      </c>
      <c r="K173" s="161">
        <v>0</v>
      </c>
      <c r="L173" s="184">
        <v>200</v>
      </c>
      <c r="M173" s="185">
        <v>7.69230769230769</v>
      </c>
      <c r="N173" s="161">
        <v>16</v>
      </c>
      <c r="O173" s="161">
        <v>4</v>
      </c>
      <c r="P173" s="161">
        <v>20</v>
      </c>
      <c r="Q173" s="161">
        <v>22</v>
      </c>
      <c r="R173" s="195">
        <v>153.846153846154</v>
      </c>
      <c r="S173" s="161">
        <v>0</v>
      </c>
      <c r="T173" s="185">
        <v>0</v>
      </c>
      <c r="U173" s="161">
        <v>0</v>
      </c>
      <c r="V173" s="161">
        <v>0</v>
      </c>
      <c r="W173" s="185">
        <v>0</v>
      </c>
      <c r="X173" s="161">
        <v>0</v>
      </c>
      <c r="Y173" s="185">
        <v>0</v>
      </c>
      <c r="Z173" s="161">
        <v>0</v>
      </c>
      <c r="AA173" s="161">
        <v>0</v>
      </c>
      <c r="AB173" s="195">
        <v>0</v>
      </c>
      <c r="AC173" s="161">
        <v>1</v>
      </c>
      <c r="AD173" s="195">
        <v>7.69230769230769</v>
      </c>
      <c r="AE173" s="161">
        <v>0</v>
      </c>
      <c r="AF173" s="195">
        <v>0</v>
      </c>
      <c r="AG173" s="161">
        <v>1</v>
      </c>
      <c r="AH173" s="185">
        <v>0</v>
      </c>
      <c r="AI173" s="185">
        <v>0</v>
      </c>
      <c r="AJ173" s="185">
        <v>0</v>
      </c>
      <c r="AK173" s="184">
        <v>0</v>
      </c>
      <c r="AL173" s="185">
        <v>0</v>
      </c>
      <c r="AM173" s="185">
        <v>0</v>
      </c>
      <c r="AN173" s="185">
        <v>7.6</v>
      </c>
      <c r="AO173" s="185">
        <v>10</v>
      </c>
      <c r="AP173" s="185">
        <v>10</v>
      </c>
      <c r="AQ173" s="185">
        <v>189.138461538461</v>
      </c>
      <c r="AR173" s="207">
        <v>2</v>
      </c>
      <c r="AS173" s="209">
        <v>0.5</v>
      </c>
      <c r="AT173" s="207"/>
      <c r="AU173" s="195">
        <v>0</v>
      </c>
      <c r="AV173" s="195">
        <v>3.90381784615385</v>
      </c>
      <c r="AW173" s="207">
        <v>50</v>
      </c>
      <c r="AX173" s="221">
        <v>136.734643692308</v>
      </c>
      <c r="AY173" s="184">
        <v>130</v>
      </c>
      <c r="AZ173" s="222">
        <v>26900</v>
      </c>
      <c r="BA173" s="225"/>
      <c r="BB173" s="146" t="str">
        <f ca="1" t="shared" si="176"/>
        <v>1年5月</v>
      </c>
      <c r="BD173" s="224">
        <f t="shared" si="177"/>
        <v>780763.569230769</v>
      </c>
      <c r="BE173" s="239">
        <f t="shared" si="178"/>
        <v>780763.569230769</v>
      </c>
      <c r="BF173" s="231">
        <f t="shared" si="179"/>
        <v>0</v>
      </c>
      <c r="BG173" s="231">
        <f t="shared" si="180"/>
        <v>698710.984615384</v>
      </c>
      <c r="BH173" s="231">
        <f t="shared" si="181"/>
        <v>0</v>
      </c>
      <c r="BI173" s="241" t="str">
        <f t="shared" si="182"/>
        <v>KHIN REAKSMEY</v>
      </c>
      <c r="BJ173" s="231">
        <f t="shared" si="183"/>
        <v>130</v>
      </c>
      <c r="BK173" s="231">
        <f t="shared" si="184"/>
        <v>130</v>
      </c>
      <c r="BL173" s="231">
        <f t="shared" si="185"/>
        <v>1</v>
      </c>
      <c r="BM173" s="231">
        <f t="shared" si="186"/>
        <v>0</v>
      </c>
      <c r="BN173" s="231">
        <f t="shared" si="187"/>
        <v>1</v>
      </c>
      <c r="BO173" s="231">
        <f t="shared" si="188"/>
        <v>1</v>
      </c>
      <c r="BP173" s="231">
        <f t="shared" si="189"/>
        <v>0</v>
      </c>
      <c r="BQ173" s="231">
        <f t="shared" si="190"/>
        <v>0</v>
      </c>
      <c r="BR173" s="246">
        <f t="shared" si="191"/>
        <v>6.73464369230763</v>
      </c>
      <c r="BS173" s="247">
        <f t="shared" si="192"/>
        <v>26900</v>
      </c>
      <c r="BT173" s="231">
        <f t="shared" si="193"/>
        <v>1</v>
      </c>
      <c r="BU173" s="231">
        <f t="shared" si="194"/>
        <v>0</v>
      </c>
      <c r="BV173" s="231">
        <f t="shared" si="195"/>
        <v>1</v>
      </c>
      <c r="BW173" s="231">
        <f t="shared" si="196"/>
        <v>0</v>
      </c>
      <c r="BX173" s="231">
        <f t="shared" si="197"/>
        <v>1</v>
      </c>
      <c r="BY173" s="231">
        <f t="shared" si="198"/>
        <v>1</v>
      </c>
      <c r="BZ173" s="231">
        <f t="shared" si="199"/>
        <v>4</v>
      </c>
    </row>
    <row r="174" s="141" customFormat="1" ht="39" customHeight="1" spans="1:78">
      <c r="A174" s="161">
        <v>19</v>
      </c>
      <c r="B174" s="94">
        <v>1047</v>
      </c>
      <c r="C174" s="94" t="s">
        <v>687</v>
      </c>
      <c r="D174" s="166" t="s">
        <v>142</v>
      </c>
      <c r="E174" s="163">
        <v>44413</v>
      </c>
      <c r="F174" s="164" t="s">
        <v>688</v>
      </c>
      <c r="G174" s="163">
        <v>26403</v>
      </c>
      <c r="H174" s="163" t="s">
        <v>335</v>
      </c>
      <c r="I174" s="183" t="s">
        <v>125</v>
      </c>
      <c r="J174" s="161">
        <v>0</v>
      </c>
      <c r="K174" s="161">
        <v>0</v>
      </c>
      <c r="L174" s="184">
        <v>200</v>
      </c>
      <c r="M174" s="185">
        <v>7.69230769230769</v>
      </c>
      <c r="N174" s="161">
        <v>16</v>
      </c>
      <c r="O174" s="161">
        <v>4</v>
      </c>
      <c r="P174" s="161">
        <v>20</v>
      </c>
      <c r="Q174" s="161">
        <v>22</v>
      </c>
      <c r="R174" s="195">
        <v>153.846153846154</v>
      </c>
      <c r="S174" s="161">
        <v>0</v>
      </c>
      <c r="T174" s="185">
        <v>0</v>
      </c>
      <c r="U174" s="161">
        <v>0</v>
      </c>
      <c r="V174" s="161">
        <v>0</v>
      </c>
      <c r="W174" s="185">
        <v>0</v>
      </c>
      <c r="X174" s="161">
        <v>0</v>
      </c>
      <c r="Y174" s="185">
        <v>0</v>
      </c>
      <c r="Z174" s="161">
        <v>0</v>
      </c>
      <c r="AA174" s="161">
        <v>0</v>
      </c>
      <c r="AB174" s="195">
        <v>0</v>
      </c>
      <c r="AC174" s="161">
        <v>1</v>
      </c>
      <c r="AD174" s="195">
        <v>7.69230769230769</v>
      </c>
      <c r="AE174" s="161">
        <v>0</v>
      </c>
      <c r="AF174" s="195">
        <v>0</v>
      </c>
      <c r="AG174" s="161">
        <v>1</v>
      </c>
      <c r="AH174" s="184">
        <v>0</v>
      </c>
      <c r="AI174" s="185">
        <v>0</v>
      </c>
      <c r="AJ174" s="184">
        <v>0</v>
      </c>
      <c r="AK174" s="184">
        <v>0</v>
      </c>
      <c r="AL174" s="185">
        <v>0</v>
      </c>
      <c r="AM174" s="185">
        <v>0</v>
      </c>
      <c r="AN174" s="185">
        <v>7.6</v>
      </c>
      <c r="AO174" s="185">
        <v>10</v>
      </c>
      <c r="AP174" s="185">
        <v>10</v>
      </c>
      <c r="AQ174" s="185">
        <v>189.138461538461</v>
      </c>
      <c r="AR174" s="258">
        <v>3</v>
      </c>
      <c r="AS174" s="209">
        <v>0.5</v>
      </c>
      <c r="AT174" s="207"/>
      <c r="AU174" s="195">
        <v>0</v>
      </c>
      <c r="AV174" s="195">
        <v>3.90381784615385</v>
      </c>
      <c r="AW174" s="207">
        <v>50</v>
      </c>
      <c r="AX174" s="221">
        <v>137.734643692308</v>
      </c>
      <c r="AY174" s="184">
        <v>130</v>
      </c>
      <c r="AZ174" s="222">
        <v>30900</v>
      </c>
      <c r="BA174" s="225"/>
      <c r="BB174" s="146" t="str">
        <f ca="1" t="shared" si="176"/>
        <v>2年3月</v>
      </c>
      <c r="BC174" s="146"/>
      <c r="BD174" s="224">
        <f t="shared" si="177"/>
        <v>780763.569230769</v>
      </c>
      <c r="BE174" s="239">
        <f t="shared" si="178"/>
        <v>780763.569230769</v>
      </c>
      <c r="BF174" s="231">
        <f t="shared" si="179"/>
        <v>0</v>
      </c>
      <c r="BG174" s="231">
        <f t="shared" si="180"/>
        <v>698710.984615384</v>
      </c>
      <c r="BH174" s="231">
        <f t="shared" si="181"/>
        <v>0</v>
      </c>
      <c r="BI174" s="241" t="str">
        <f t="shared" si="182"/>
        <v>KUY PHANIT</v>
      </c>
      <c r="BJ174" s="231">
        <f t="shared" si="183"/>
        <v>130</v>
      </c>
      <c r="BK174" s="231">
        <f t="shared" si="184"/>
        <v>130</v>
      </c>
      <c r="BL174" s="231">
        <f t="shared" si="185"/>
        <v>1</v>
      </c>
      <c r="BM174" s="231">
        <f t="shared" si="186"/>
        <v>0</v>
      </c>
      <c r="BN174" s="231">
        <f t="shared" si="187"/>
        <v>1</v>
      </c>
      <c r="BO174" s="231">
        <f t="shared" si="188"/>
        <v>1</v>
      </c>
      <c r="BP174" s="231">
        <f t="shared" si="189"/>
        <v>0</v>
      </c>
      <c r="BQ174" s="231">
        <f t="shared" si="190"/>
        <v>0</v>
      </c>
      <c r="BR174" s="246">
        <f t="shared" si="191"/>
        <v>7.73464369230763</v>
      </c>
      <c r="BS174" s="247">
        <f t="shared" si="192"/>
        <v>30900</v>
      </c>
      <c r="BT174" s="231">
        <f t="shared" si="193"/>
        <v>1</v>
      </c>
      <c r="BU174" s="231">
        <f t="shared" si="194"/>
        <v>1</v>
      </c>
      <c r="BV174" s="231">
        <f t="shared" si="195"/>
        <v>0</v>
      </c>
      <c r="BW174" s="231">
        <f t="shared" si="196"/>
        <v>0</v>
      </c>
      <c r="BX174" s="231">
        <f t="shared" si="197"/>
        <v>0</v>
      </c>
      <c r="BY174" s="231">
        <f t="shared" si="198"/>
        <v>1</v>
      </c>
      <c r="BZ174" s="231">
        <f t="shared" si="199"/>
        <v>4</v>
      </c>
    </row>
    <row r="175" s="146" customFormat="1" ht="39" customHeight="1" spans="1:78">
      <c r="A175" s="161">
        <v>20</v>
      </c>
      <c r="B175" s="94">
        <v>455</v>
      </c>
      <c r="C175" s="94" t="s">
        <v>689</v>
      </c>
      <c r="D175" s="162" t="s">
        <v>143</v>
      </c>
      <c r="E175" s="163">
        <v>44130</v>
      </c>
      <c r="F175" s="164" t="s">
        <v>690</v>
      </c>
      <c r="G175" s="163">
        <v>32599</v>
      </c>
      <c r="H175" s="163" t="s">
        <v>335</v>
      </c>
      <c r="I175" s="183" t="s">
        <v>125</v>
      </c>
      <c r="J175" s="161">
        <v>1</v>
      </c>
      <c r="K175" s="161">
        <v>1</v>
      </c>
      <c r="L175" s="184">
        <v>200</v>
      </c>
      <c r="M175" s="185">
        <v>7.69230769230769</v>
      </c>
      <c r="N175" s="161">
        <v>17</v>
      </c>
      <c r="O175" s="161">
        <v>4</v>
      </c>
      <c r="P175" s="161">
        <v>21</v>
      </c>
      <c r="Q175" s="161">
        <v>22</v>
      </c>
      <c r="R175" s="195">
        <v>161.538461538461</v>
      </c>
      <c r="S175" s="161">
        <v>0</v>
      </c>
      <c r="T175" s="185">
        <v>0</v>
      </c>
      <c r="U175" s="161">
        <v>0</v>
      </c>
      <c r="V175" s="161">
        <v>0</v>
      </c>
      <c r="W175" s="185">
        <v>0</v>
      </c>
      <c r="X175" s="161">
        <v>0</v>
      </c>
      <c r="Y175" s="185">
        <v>0</v>
      </c>
      <c r="Z175" s="161">
        <v>0</v>
      </c>
      <c r="AA175" s="161">
        <v>0</v>
      </c>
      <c r="AB175" s="195">
        <v>0</v>
      </c>
      <c r="AC175" s="161">
        <v>1</v>
      </c>
      <c r="AD175" s="195">
        <v>7.69230769230769</v>
      </c>
      <c r="AE175" s="161">
        <v>0</v>
      </c>
      <c r="AF175" s="195">
        <v>0</v>
      </c>
      <c r="AG175" s="161">
        <v>0</v>
      </c>
      <c r="AH175" s="185">
        <v>0</v>
      </c>
      <c r="AI175" s="185">
        <v>0</v>
      </c>
      <c r="AJ175" s="185">
        <v>0</v>
      </c>
      <c r="AK175" s="184">
        <v>0</v>
      </c>
      <c r="AL175" s="185">
        <v>0</v>
      </c>
      <c r="AM175" s="185">
        <v>0</v>
      </c>
      <c r="AN175" s="185">
        <v>8</v>
      </c>
      <c r="AO175" s="185">
        <v>10.5</v>
      </c>
      <c r="AP175" s="185">
        <v>10.5</v>
      </c>
      <c r="AQ175" s="185">
        <v>198.230769230769</v>
      </c>
      <c r="AR175" s="258">
        <v>3</v>
      </c>
      <c r="AS175" s="209">
        <v>0.5</v>
      </c>
      <c r="AT175" s="207"/>
      <c r="AU175" s="195">
        <v>0</v>
      </c>
      <c r="AV175" s="195">
        <v>4.09148307692308</v>
      </c>
      <c r="AW175" s="207">
        <v>50</v>
      </c>
      <c r="AX175" s="221">
        <v>146.639286153846</v>
      </c>
      <c r="AY175" s="184">
        <v>140</v>
      </c>
      <c r="AZ175" s="222">
        <v>26600</v>
      </c>
      <c r="BA175" s="225"/>
      <c r="BB175" s="146" t="str">
        <f ca="1" t="shared" si="176"/>
        <v>3年1月</v>
      </c>
      <c r="BD175" s="224">
        <f t="shared" si="177"/>
        <v>818296.615384615</v>
      </c>
      <c r="BE175" s="239">
        <f t="shared" si="178"/>
        <v>818296.615384615</v>
      </c>
      <c r="BF175" s="231">
        <f t="shared" si="179"/>
        <v>0</v>
      </c>
      <c r="BG175" s="231">
        <f t="shared" si="180"/>
        <v>432140.307692307</v>
      </c>
      <c r="BH175" s="231">
        <f t="shared" si="181"/>
        <v>0</v>
      </c>
      <c r="BI175" s="241" t="str">
        <f t="shared" si="182"/>
        <v>NONG PHARY</v>
      </c>
      <c r="BJ175" s="231">
        <f t="shared" si="183"/>
        <v>140</v>
      </c>
      <c r="BK175" s="231">
        <f t="shared" si="184"/>
        <v>140</v>
      </c>
      <c r="BL175" s="231">
        <f t="shared" si="185"/>
        <v>1</v>
      </c>
      <c r="BM175" s="231">
        <f t="shared" si="186"/>
        <v>0</v>
      </c>
      <c r="BN175" s="231">
        <f t="shared" si="187"/>
        <v>2</v>
      </c>
      <c r="BO175" s="231">
        <f t="shared" si="188"/>
        <v>0</v>
      </c>
      <c r="BP175" s="231">
        <f t="shared" si="189"/>
        <v>0</v>
      </c>
      <c r="BQ175" s="231">
        <f t="shared" si="190"/>
        <v>0</v>
      </c>
      <c r="BR175" s="246">
        <f t="shared" si="191"/>
        <v>6.63928615384609</v>
      </c>
      <c r="BS175" s="247">
        <f t="shared" si="192"/>
        <v>26600</v>
      </c>
      <c r="BT175" s="231">
        <f t="shared" si="193"/>
        <v>1</v>
      </c>
      <c r="BU175" s="231">
        <f t="shared" si="194"/>
        <v>0</v>
      </c>
      <c r="BV175" s="231">
        <f t="shared" si="195"/>
        <v>1</v>
      </c>
      <c r="BW175" s="231">
        <f t="shared" si="196"/>
        <v>0</v>
      </c>
      <c r="BX175" s="231">
        <f t="shared" si="197"/>
        <v>1</v>
      </c>
      <c r="BY175" s="231">
        <f t="shared" si="198"/>
        <v>1</v>
      </c>
      <c r="BZ175" s="231">
        <f t="shared" si="199"/>
        <v>1</v>
      </c>
    </row>
    <row r="176" s="147" customFormat="1" ht="39" customHeight="1" spans="1:78">
      <c r="A176" s="161">
        <v>21</v>
      </c>
      <c r="B176" s="94">
        <v>852</v>
      </c>
      <c r="C176" s="94" t="s">
        <v>691</v>
      </c>
      <c r="D176" s="162" t="s">
        <v>144</v>
      </c>
      <c r="E176" s="163">
        <v>44306</v>
      </c>
      <c r="F176" s="164" t="s">
        <v>692</v>
      </c>
      <c r="G176" s="163">
        <v>35168</v>
      </c>
      <c r="H176" s="163" t="s">
        <v>332</v>
      </c>
      <c r="I176" s="183" t="s">
        <v>125</v>
      </c>
      <c r="J176" s="161">
        <v>0</v>
      </c>
      <c r="K176" s="161">
        <v>0</v>
      </c>
      <c r="L176" s="184">
        <v>200</v>
      </c>
      <c r="M176" s="185">
        <v>7.69230769230769</v>
      </c>
      <c r="N176" s="161">
        <v>16.5</v>
      </c>
      <c r="O176" s="161">
        <v>4</v>
      </c>
      <c r="P176" s="161">
        <v>20.5</v>
      </c>
      <c r="Q176" s="161">
        <v>22</v>
      </c>
      <c r="R176" s="195">
        <v>157.692307692308</v>
      </c>
      <c r="S176" s="161">
        <v>0</v>
      </c>
      <c r="T176" s="185">
        <v>0</v>
      </c>
      <c r="U176" s="161">
        <v>0</v>
      </c>
      <c r="V176" s="161">
        <v>0</v>
      </c>
      <c r="W176" s="185">
        <v>0</v>
      </c>
      <c r="X176" s="161">
        <v>0</v>
      </c>
      <c r="Y176" s="185">
        <v>0</v>
      </c>
      <c r="Z176" s="161">
        <v>0.5</v>
      </c>
      <c r="AA176" s="161">
        <v>0</v>
      </c>
      <c r="AB176" s="195">
        <v>0</v>
      </c>
      <c r="AC176" s="161">
        <v>1</v>
      </c>
      <c r="AD176" s="195">
        <v>7.69230769230769</v>
      </c>
      <c r="AE176" s="161">
        <v>0</v>
      </c>
      <c r="AF176" s="195">
        <v>0</v>
      </c>
      <c r="AG176" s="161">
        <v>0</v>
      </c>
      <c r="AH176" s="185">
        <v>0</v>
      </c>
      <c r="AI176" s="185">
        <v>0</v>
      </c>
      <c r="AJ176" s="185">
        <v>0</v>
      </c>
      <c r="AK176" s="184">
        <v>0</v>
      </c>
      <c r="AL176" s="185">
        <v>0</v>
      </c>
      <c r="AM176" s="185">
        <v>0</v>
      </c>
      <c r="AN176" s="185">
        <v>7.8</v>
      </c>
      <c r="AO176" s="185">
        <v>10.2</v>
      </c>
      <c r="AP176" s="185">
        <v>10.2</v>
      </c>
      <c r="AQ176" s="185">
        <v>193.584615384615</v>
      </c>
      <c r="AR176" s="258">
        <v>3</v>
      </c>
      <c r="AS176" s="209">
        <v>0.5</v>
      </c>
      <c r="AT176" s="207"/>
      <c r="AU176" s="195">
        <v>0</v>
      </c>
      <c r="AV176" s="195">
        <v>3.99558646153846</v>
      </c>
      <c r="AW176" s="207">
        <v>50</v>
      </c>
      <c r="AX176" s="221">
        <v>142.089028923077</v>
      </c>
      <c r="AY176" s="184">
        <v>140</v>
      </c>
      <c r="AZ176" s="222">
        <v>8400</v>
      </c>
      <c r="BA176" s="225"/>
      <c r="BB176" s="146" t="str">
        <f ca="1" t="shared" si="176"/>
        <v>2年7月</v>
      </c>
      <c r="BC176" s="146"/>
      <c r="BD176" s="224">
        <f t="shared" si="177"/>
        <v>799117.292307692</v>
      </c>
      <c r="BE176" s="239">
        <f t="shared" si="178"/>
        <v>799117.292307692</v>
      </c>
      <c r="BF176" s="231">
        <f t="shared" si="179"/>
        <v>0</v>
      </c>
      <c r="BG176" s="231">
        <f t="shared" si="180"/>
        <v>715425.646153846</v>
      </c>
      <c r="BH176" s="231">
        <f t="shared" si="181"/>
        <v>0</v>
      </c>
      <c r="BI176" s="241" t="str">
        <f t="shared" si="182"/>
        <v>KEO CHHALY</v>
      </c>
      <c r="BJ176" s="231">
        <f t="shared" si="183"/>
        <v>140</v>
      </c>
      <c r="BK176" s="231">
        <f t="shared" si="184"/>
        <v>140</v>
      </c>
      <c r="BL176" s="231">
        <f t="shared" si="185"/>
        <v>1</v>
      </c>
      <c r="BM176" s="231">
        <f t="shared" si="186"/>
        <v>0</v>
      </c>
      <c r="BN176" s="231">
        <f t="shared" si="187"/>
        <v>2</v>
      </c>
      <c r="BO176" s="231">
        <f t="shared" si="188"/>
        <v>0</v>
      </c>
      <c r="BP176" s="231">
        <f t="shared" si="189"/>
        <v>0</v>
      </c>
      <c r="BQ176" s="231">
        <f t="shared" si="190"/>
        <v>0</v>
      </c>
      <c r="BR176" s="246">
        <f t="shared" si="191"/>
        <v>2.08902892307685</v>
      </c>
      <c r="BS176" s="247">
        <f t="shared" si="192"/>
        <v>8400</v>
      </c>
      <c r="BT176" s="231">
        <f t="shared" si="193"/>
        <v>0</v>
      </c>
      <c r="BU176" s="231">
        <f t="shared" si="194"/>
        <v>0</v>
      </c>
      <c r="BV176" s="231">
        <f t="shared" si="195"/>
        <v>1</v>
      </c>
      <c r="BW176" s="231">
        <f t="shared" si="196"/>
        <v>1</v>
      </c>
      <c r="BX176" s="231">
        <f t="shared" si="197"/>
        <v>1</v>
      </c>
      <c r="BY176" s="231">
        <f t="shared" si="198"/>
        <v>0</v>
      </c>
      <c r="BZ176" s="231">
        <f t="shared" si="199"/>
        <v>4</v>
      </c>
    </row>
    <row r="177" s="146" customFormat="1" ht="39" customHeight="1" spans="1:78">
      <c r="A177" s="161">
        <v>22</v>
      </c>
      <c r="B177" s="94">
        <v>2146</v>
      </c>
      <c r="C177" s="94" t="s">
        <v>693</v>
      </c>
      <c r="D177" s="162" t="s">
        <v>145</v>
      </c>
      <c r="E177" s="163">
        <v>44726</v>
      </c>
      <c r="F177" s="164" t="s">
        <v>694</v>
      </c>
      <c r="G177" s="163">
        <v>30790</v>
      </c>
      <c r="H177" s="163" t="s">
        <v>335</v>
      </c>
      <c r="I177" s="183" t="s">
        <v>125</v>
      </c>
      <c r="J177" s="161">
        <v>0</v>
      </c>
      <c r="K177" s="161">
        <v>0</v>
      </c>
      <c r="L177" s="184">
        <v>200</v>
      </c>
      <c r="M177" s="185">
        <v>7.69230769230769</v>
      </c>
      <c r="N177" s="161">
        <v>16</v>
      </c>
      <c r="O177" s="161">
        <v>4</v>
      </c>
      <c r="P177" s="161">
        <v>20</v>
      </c>
      <c r="Q177" s="161">
        <v>22</v>
      </c>
      <c r="R177" s="195">
        <v>153.846153846154</v>
      </c>
      <c r="S177" s="161">
        <v>0</v>
      </c>
      <c r="T177" s="185">
        <v>0</v>
      </c>
      <c r="U177" s="161">
        <v>0</v>
      </c>
      <c r="V177" s="161">
        <v>0</v>
      </c>
      <c r="W177" s="185">
        <v>0</v>
      </c>
      <c r="X177" s="161">
        <v>0</v>
      </c>
      <c r="Y177" s="185">
        <v>0</v>
      </c>
      <c r="Z177" s="161">
        <v>0</v>
      </c>
      <c r="AA177" s="161">
        <v>0</v>
      </c>
      <c r="AB177" s="195">
        <v>0</v>
      </c>
      <c r="AC177" s="161">
        <v>1</v>
      </c>
      <c r="AD177" s="195">
        <v>7.69230769230769</v>
      </c>
      <c r="AE177" s="161">
        <v>0</v>
      </c>
      <c r="AF177" s="195">
        <v>0</v>
      </c>
      <c r="AG177" s="161">
        <v>1</v>
      </c>
      <c r="AH177" s="185">
        <v>0</v>
      </c>
      <c r="AI177" s="185">
        <v>0</v>
      </c>
      <c r="AJ177" s="185">
        <v>0</v>
      </c>
      <c r="AK177" s="184">
        <v>0</v>
      </c>
      <c r="AL177" s="185">
        <v>0</v>
      </c>
      <c r="AM177" s="185">
        <v>0</v>
      </c>
      <c r="AN177" s="185">
        <v>7.6</v>
      </c>
      <c r="AO177" s="185">
        <v>10</v>
      </c>
      <c r="AP177" s="185">
        <v>10</v>
      </c>
      <c r="AQ177" s="185">
        <v>189.138461538461</v>
      </c>
      <c r="AR177" s="207">
        <v>2</v>
      </c>
      <c r="AS177" s="209">
        <v>0.5</v>
      </c>
      <c r="AT177" s="207"/>
      <c r="AU177" s="195">
        <v>0</v>
      </c>
      <c r="AV177" s="195">
        <v>3.90381784615385</v>
      </c>
      <c r="AW177" s="207">
        <v>50</v>
      </c>
      <c r="AX177" s="221">
        <v>136.734643692308</v>
      </c>
      <c r="AY177" s="184">
        <v>130</v>
      </c>
      <c r="AZ177" s="222">
        <v>26900</v>
      </c>
      <c r="BA177" s="223"/>
      <c r="BB177" s="146" t="str">
        <f ca="1" t="shared" si="176"/>
        <v>1年5月</v>
      </c>
      <c r="BD177" s="224">
        <f t="shared" si="177"/>
        <v>780763.569230769</v>
      </c>
      <c r="BE177" s="239">
        <f t="shared" si="178"/>
        <v>780763.569230769</v>
      </c>
      <c r="BF177" s="231">
        <f t="shared" si="179"/>
        <v>0</v>
      </c>
      <c r="BG177" s="231">
        <f t="shared" si="180"/>
        <v>698710.984615384</v>
      </c>
      <c r="BH177" s="231">
        <f t="shared" si="181"/>
        <v>0</v>
      </c>
      <c r="BI177" s="241" t="str">
        <f t="shared" si="182"/>
        <v>PRUM CHANTHA</v>
      </c>
      <c r="BJ177" s="231">
        <f t="shared" si="183"/>
        <v>130</v>
      </c>
      <c r="BK177" s="231">
        <f t="shared" si="184"/>
        <v>130</v>
      </c>
      <c r="BL177" s="231">
        <f t="shared" si="185"/>
        <v>1</v>
      </c>
      <c r="BM177" s="231">
        <f t="shared" si="186"/>
        <v>0</v>
      </c>
      <c r="BN177" s="231">
        <f t="shared" si="187"/>
        <v>1</v>
      </c>
      <c r="BO177" s="231">
        <f t="shared" si="188"/>
        <v>1</v>
      </c>
      <c r="BP177" s="231">
        <f t="shared" si="189"/>
        <v>0</v>
      </c>
      <c r="BQ177" s="231">
        <f t="shared" si="190"/>
        <v>0</v>
      </c>
      <c r="BR177" s="246">
        <f t="shared" si="191"/>
        <v>6.73464369230763</v>
      </c>
      <c r="BS177" s="247">
        <f t="shared" si="192"/>
        <v>26900</v>
      </c>
      <c r="BT177" s="231">
        <f t="shared" si="193"/>
        <v>1</v>
      </c>
      <c r="BU177" s="231">
        <f t="shared" si="194"/>
        <v>0</v>
      </c>
      <c r="BV177" s="231">
        <f t="shared" si="195"/>
        <v>1</v>
      </c>
      <c r="BW177" s="231">
        <f t="shared" si="196"/>
        <v>0</v>
      </c>
      <c r="BX177" s="231">
        <f t="shared" si="197"/>
        <v>1</v>
      </c>
      <c r="BY177" s="231">
        <f t="shared" si="198"/>
        <v>1</v>
      </c>
      <c r="BZ177" s="231">
        <f t="shared" si="199"/>
        <v>4</v>
      </c>
    </row>
    <row r="178" s="146" customFormat="1" ht="39" customHeight="1" spans="1:78">
      <c r="A178" s="161">
        <v>23</v>
      </c>
      <c r="B178" s="94">
        <v>2294</v>
      </c>
      <c r="C178" s="94" t="s">
        <v>695</v>
      </c>
      <c r="D178" s="166" t="s">
        <v>146</v>
      </c>
      <c r="E178" s="163">
        <v>45223</v>
      </c>
      <c r="F178" s="164" t="s">
        <v>696</v>
      </c>
      <c r="G178" s="163">
        <v>33148</v>
      </c>
      <c r="H178" s="163" t="s">
        <v>335</v>
      </c>
      <c r="I178" s="183" t="s">
        <v>125</v>
      </c>
      <c r="J178" s="161"/>
      <c r="K178" s="161"/>
      <c r="L178" s="184">
        <v>198</v>
      </c>
      <c r="M178" s="185">
        <v>7.61538461538461</v>
      </c>
      <c r="N178" s="161">
        <v>7</v>
      </c>
      <c r="O178" s="161">
        <v>1</v>
      </c>
      <c r="P178" s="161">
        <v>8</v>
      </c>
      <c r="Q178" s="161">
        <v>8</v>
      </c>
      <c r="R178" s="195">
        <v>60.9230769230769</v>
      </c>
      <c r="S178" s="161">
        <v>0</v>
      </c>
      <c r="T178" s="185">
        <v>0</v>
      </c>
      <c r="U178" s="161">
        <v>0</v>
      </c>
      <c r="V178" s="161">
        <v>0</v>
      </c>
      <c r="W178" s="185">
        <v>0</v>
      </c>
      <c r="X178" s="161">
        <v>0</v>
      </c>
      <c r="Y178" s="185">
        <v>0</v>
      </c>
      <c r="Z178" s="161">
        <v>0</v>
      </c>
      <c r="AA178" s="161">
        <v>0</v>
      </c>
      <c r="AB178" s="195">
        <v>0</v>
      </c>
      <c r="AC178" s="161">
        <v>0</v>
      </c>
      <c r="AD178" s="195">
        <v>0</v>
      </c>
      <c r="AE178" s="161">
        <v>0</v>
      </c>
      <c r="AF178" s="195">
        <v>0</v>
      </c>
      <c r="AG178" s="161">
        <v>0</v>
      </c>
      <c r="AH178" s="185">
        <v>0</v>
      </c>
      <c r="AI178" s="185">
        <v>0</v>
      </c>
      <c r="AJ178" s="185">
        <v>0</v>
      </c>
      <c r="AK178" s="184">
        <v>0</v>
      </c>
      <c r="AL178" s="185">
        <v>0</v>
      </c>
      <c r="AM178" s="185">
        <v>0</v>
      </c>
      <c r="AN178" s="185">
        <v>3</v>
      </c>
      <c r="AO178" s="185">
        <v>4</v>
      </c>
      <c r="AP178" s="185">
        <v>4</v>
      </c>
      <c r="AQ178" s="185">
        <v>71.9230769230769</v>
      </c>
      <c r="AR178" s="207"/>
      <c r="AS178" s="209"/>
      <c r="AT178" s="207"/>
      <c r="AU178" s="195">
        <v>0</v>
      </c>
      <c r="AV178" s="195">
        <v>2</v>
      </c>
      <c r="AW178" s="207">
        <v>0</v>
      </c>
      <c r="AX178" s="221">
        <v>69.9230769230769</v>
      </c>
      <c r="AY178" s="184">
        <v>60</v>
      </c>
      <c r="AZ178" s="222">
        <v>39700</v>
      </c>
      <c r="BA178" s="223"/>
      <c r="BB178" s="146" t="str">
        <f ca="1" t="shared" si="176"/>
        <v>0年1月</v>
      </c>
      <c r="BD178" s="224">
        <f t="shared" si="177"/>
        <v>296898.461538461</v>
      </c>
      <c r="BE178" s="239">
        <f t="shared" si="178"/>
        <v>400000</v>
      </c>
      <c r="BF178" s="231">
        <f t="shared" si="179"/>
        <v>0</v>
      </c>
      <c r="BG178" s="231">
        <f t="shared" si="180"/>
        <v>264066.230769231</v>
      </c>
      <c r="BH178" s="231">
        <f t="shared" si="181"/>
        <v>0</v>
      </c>
      <c r="BI178" s="241" t="str">
        <f t="shared" si="182"/>
        <v> KHANN THAVY</v>
      </c>
      <c r="BJ178" s="231">
        <f t="shared" si="183"/>
        <v>60</v>
      </c>
      <c r="BK178" s="231">
        <f t="shared" si="184"/>
        <v>60</v>
      </c>
      <c r="BL178" s="231">
        <f t="shared" si="185"/>
        <v>0</v>
      </c>
      <c r="BM178" s="231">
        <f t="shared" si="186"/>
        <v>1</v>
      </c>
      <c r="BN178" s="231">
        <f t="shared" si="187"/>
        <v>0</v>
      </c>
      <c r="BO178" s="231">
        <f t="shared" si="188"/>
        <v>1</v>
      </c>
      <c r="BP178" s="231">
        <f t="shared" si="189"/>
        <v>0</v>
      </c>
      <c r="BQ178" s="231">
        <f t="shared" si="190"/>
        <v>0</v>
      </c>
      <c r="BR178" s="246">
        <f t="shared" si="191"/>
        <v>9.92307692307688</v>
      </c>
      <c r="BS178" s="247">
        <f t="shared" si="192"/>
        <v>39700</v>
      </c>
      <c r="BT178" s="231">
        <f t="shared" si="193"/>
        <v>1</v>
      </c>
      <c r="BU178" s="231">
        <f t="shared" si="194"/>
        <v>1</v>
      </c>
      <c r="BV178" s="231">
        <f t="shared" si="195"/>
        <v>1</v>
      </c>
      <c r="BW178" s="231">
        <f t="shared" si="196"/>
        <v>2</v>
      </c>
      <c r="BX178" s="231">
        <f t="shared" si="197"/>
        <v>0</v>
      </c>
      <c r="BY178" s="231">
        <f t="shared" si="198"/>
        <v>1</v>
      </c>
      <c r="BZ178" s="231">
        <f t="shared" si="199"/>
        <v>2</v>
      </c>
    </row>
    <row r="179" s="146" customFormat="1" ht="39" customHeight="1" spans="1:78">
      <c r="A179" s="161">
        <v>24</v>
      </c>
      <c r="B179" s="94">
        <v>2296</v>
      </c>
      <c r="C179" s="94" t="s">
        <v>697</v>
      </c>
      <c r="D179" s="166" t="s">
        <v>147</v>
      </c>
      <c r="E179" s="163">
        <v>45223</v>
      </c>
      <c r="F179" s="164" t="s">
        <v>698</v>
      </c>
      <c r="G179" s="163">
        <v>33870</v>
      </c>
      <c r="H179" s="163" t="s">
        <v>335</v>
      </c>
      <c r="I179" s="183" t="s">
        <v>125</v>
      </c>
      <c r="J179" s="161"/>
      <c r="K179" s="161"/>
      <c r="L179" s="184">
        <v>198</v>
      </c>
      <c r="M179" s="185">
        <v>7.61538461538461</v>
      </c>
      <c r="N179" s="161">
        <v>7</v>
      </c>
      <c r="O179" s="161">
        <v>1</v>
      </c>
      <c r="P179" s="161">
        <v>8</v>
      </c>
      <c r="Q179" s="161">
        <v>8</v>
      </c>
      <c r="R179" s="195">
        <v>60.9230769230769</v>
      </c>
      <c r="S179" s="161">
        <v>0</v>
      </c>
      <c r="T179" s="185">
        <v>0</v>
      </c>
      <c r="U179" s="161">
        <v>0</v>
      </c>
      <c r="V179" s="161">
        <v>0</v>
      </c>
      <c r="W179" s="185">
        <v>0</v>
      </c>
      <c r="X179" s="161">
        <v>0</v>
      </c>
      <c r="Y179" s="185">
        <v>0</v>
      </c>
      <c r="Z179" s="161">
        <v>0</v>
      </c>
      <c r="AA179" s="161">
        <v>0</v>
      </c>
      <c r="AB179" s="195">
        <v>0</v>
      </c>
      <c r="AC179" s="161">
        <v>0</v>
      </c>
      <c r="AD179" s="195">
        <v>0</v>
      </c>
      <c r="AE179" s="161">
        <v>0</v>
      </c>
      <c r="AF179" s="195">
        <v>0</v>
      </c>
      <c r="AG179" s="161">
        <v>0</v>
      </c>
      <c r="AH179" s="185">
        <v>0</v>
      </c>
      <c r="AI179" s="185">
        <v>0</v>
      </c>
      <c r="AJ179" s="185">
        <v>0</v>
      </c>
      <c r="AK179" s="184">
        <v>0</v>
      </c>
      <c r="AL179" s="185">
        <v>0</v>
      </c>
      <c r="AM179" s="185">
        <v>0</v>
      </c>
      <c r="AN179" s="185">
        <v>3</v>
      </c>
      <c r="AO179" s="185">
        <v>4</v>
      </c>
      <c r="AP179" s="185">
        <v>4</v>
      </c>
      <c r="AQ179" s="185">
        <v>71.9230769230769</v>
      </c>
      <c r="AR179" s="207"/>
      <c r="AS179" s="209"/>
      <c r="AT179" s="207"/>
      <c r="AU179" s="195">
        <v>0</v>
      </c>
      <c r="AV179" s="195">
        <v>2</v>
      </c>
      <c r="AW179" s="207">
        <v>0</v>
      </c>
      <c r="AX179" s="221">
        <v>69.9230769230769</v>
      </c>
      <c r="AY179" s="184">
        <v>60</v>
      </c>
      <c r="AZ179" s="222">
        <v>39700</v>
      </c>
      <c r="BA179" s="223"/>
      <c r="BB179" s="146" t="str">
        <f ca="1" t="shared" si="176"/>
        <v>0年1月</v>
      </c>
      <c r="BD179" s="224">
        <f t="shared" si="177"/>
        <v>296898.461538461</v>
      </c>
      <c r="BE179" s="239">
        <f t="shared" si="178"/>
        <v>400000</v>
      </c>
      <c r="BF179" s="231">
        <f t="shared" si="179"/>
        <v>0</v>
      </c>
      <c r="BG179" s="231">
        <f t="shared" si="180"/>
        <v>264066.230769231</v>
      </c>
      <c r="BH179" s="231">
        <f t="shared" si="181"/>
        <v>0</v>
      </c>
      <c r="BI179" s="241" t="str">
        <f t="shared" si="182"/>
        <v>TEAV CHANRA</v>
      </c>
      <c r="BJ179" s="231">
        <f t="shared" si="183"/>
        <v>60</v>
      </c>
      <c r="BK179" s="231">
        <f t="shared" si="184"/>
        <v>60</v>
      </c>
      <c r="BL179" s="231">
        <f t="shared" si="185"/>
        <v>0</v>
      </c>
      <c r="BM179" s="231">
        <f t="shared" si="186"/>
        <v>1</v>
      </c>
      <c r="BN179" s="231">
        <f t="shared" si="187"/>
        <v>0</v>
      </c>
      <c r="BO179" s="231">
        <f t="shared" si="188"/>
        <v>1</v>
      </c>
      <c r="BP179" s="231">
        <f t="shared" si="189"/>
        <v>0</v>
      </c>
      <c r="BQ179" s="231">
        <f t="shared" si="190"/>
        <v>0</v>
      </c>
      <c r="BR179" s="246">
        <f t="shared" si="191"/>
        <v>9.92307692307688</v>
      </c>
      <c r="BS179" s="247">
        <f t="shared" si="192"/>
        <v>39700</v>
      </c>
      <c r="BT179" s="231">
        <f t="shared" si="193"/>
        <v>1</v>
      </c>
      <c r="BU179" s="231">
        <f t="shared" si="194"/>
        <v>1</v>
      </c>
      <c r="BV179" s="231">
        <f t="shared" si="195"/>
        <v>1</v>
      </c>
      <c r="BW179" s="231">
        <f t="shared" si="196"/>
        <v>2</v>
      </c>
      <c r="BX179" s="231">
        <f t="shared" si="197"/>
        <v>0</v>
      </c>
      <c r="BY179" s="231">
        <f t="shared" si="198"/>
        <v>1</v>
      </c>
      <c r="BZ179" s="231">
        <f t="shared" si="199"/>
        <v>2</v>
      </c>
    </row>
    <row r="180" s="146" customFormat="1" ht="39" customHeight="1" spans="1:78">
      <c r="A180" s="161">
        <v>25</v>
      </c>
      <c r="B180" s="94">
        <v>1520</v>
      </c>
      <c r="C180" s="94" t="s">
        <v>699</v>
      </c>
      <c r="D180" s="162" t="s">
        <v>148</v>
      </c>
      <c r="E180" s="163">
        <v>44558</v>
      </c>
      <c r="F180" s="164">
        <v>90957835</v>
      </c>
      <c r="G180" s="163">
        <v>37474</v>
      </c>
      <c r="H180" s="163" t="s">
        <v>335</v>
      </c>
      <c r="I180" s="183" t="s">
        <v>125</v>
      </c>
      <c r="J180" s="161">
        <v>0</v>
      </c>
      <c r="K180" s="161">
        <v>0</v>
      </c>
      <c r="L180" s="184">
        <v>200</v>
      </c>
      <c r="M180" s="185">
        <v>7.69230769230769</v>
      </c>
      <c r="N180" s="161">
        <v>11.75</v>
      </c>
      <c r="O180" s="161">
        <v>4</v>
      </c>
      <c r="P180" s="161">
        <v>15.75</v>
      </c>
      <c r="Q180" s="161">
        <v>22</v>
      </c>
      <c r="R180" s="195">
        <v>121.153846153846</v>
      </c>
      <c r="S180" s="161">
        <v>0</v>
      </c>
      <c r="T180" s="185">
        <v>0</v>
      </c>
      <c r="U180" s="161">
        <v>0</v>
      </c>
      <c r="V180" s="161">
        <v>0</v>
      </c>
      <c r="W180" s="185">
        <v>0</v>
      </c>
      <c r="X180" s="161">
        <v>0</v>
      </c>
      <c r="Y180" s="185">
        <v>0</v>
      </c>
      <c r="Z180" s="161">
        <v>6.25</v>
      </c>
      <c r="AA180" s="161">
        <v>0</v>
      </c>
      <c r="AB180" s="195">
        <v>0</v>
      </c>
      <c r="AC180" s="161">
        <v>0</v>
      </c>
      <c r="AD180" s="195">
        <v>0</v>
      </c>
      <c r="AE180" s="161">
        <v>0</v>
      </c>
      <c r="AF180" s="195">
        <v>0</v>
      </c>
      <c r="AG180" s="161">
        <v>0</v>
      </c>
      <c r="AH180" s="184">
        <v>0</v>
      </c>
      <c r="AI180" s="185">
        <v>0</v>
      </c>
      <c r="AJ180" s="184">
        <v>0</v>
      </c>
      <c r="AK180" s="184">
        <v>0</v>
      </c>
      <c r="AL180" s="185">
        <v>0</v>
      </c>
      <c r="AM180" s="185">
        <v>0</v>
      </c>
      <c r="AN180" s="185">
        <v>6</v>
      </c>
      <c r="AO180" s="185">
        <v>7.8</v>
      </c>
      <c r="AP180" s="185">
        <v>7.8</v>
      </c>
      <c r="AQ180" s="185">
        <v>142.753846153846</v>
      </c>
      <c r="AR180" s="207">
        <v>2</v>
      </c>
      <c r="AS180" s="209">
        <v>0.5</v>
      </c>
      <c r="AT180" s="207"/>
      <c r="AU180" s="195">
        <v>0</v>
      </c>
      <c r="AV180" s="195">
        <v>2.94643938461538</v>
      </c>
      <c r="AW180" s="207">
        <v>0</v>
      </c>
      <c r="AX180" s="221">
        <v>141.307406769231</v>
      </c>
      <c r="AY180" s="184">
        <v>140</v>
      </c>
      <c r="AZ180" s="222">
        <v>5200</v>
      </c>
      <c r="BA180" s="223"/>
      <c r="BB180" s="146" t="str">
        <f ca="1" t="shared" si="176"/>
        <v>1年11月</v>
      </c>
      <c r="BD180" s="224">
        <f t="shared" si="177"/>
        <v>589287.876923077</v>
      </c>
      <c r="BE180" s="239">
        <f t="shared" si="178"/>
        <v>589287.876923077</v>
      </c>
      <c r="BF180" s="231">
        <f t="shared" si="179"/>
        <v>0</v>
      </c>
      <c r="BG180" s="231">
        <f t="shared" si="180"/>
        <v>525272.538461538</v>
      </c>
      <c r="BH180" s="231">
        <f t="shared" si="181"/>
        <v>0</v>
      </c>
      <c r="BI180" s="241" t="str">
        <f t="shared" si="182"/>
        <v>PEOU SREYEA</v>
      </c>
      <c r="BJ180" s="231">
        <f t="shared" si="183"/>
        <v>140</v>
      </c>
      <c r="BK180" s="231">
        <f t="shared" si="184"/>
        <v>140</v>
      </c>
      <c r="BL180" s="231">
        <f t="shared" si="185"/>
        <v>1</v>
      </c>
      <c r="BM180" s="231">
        <f t="shared" si="186"/>
        <v>0</v>
      </c>
      <c r="BN180" s="231">
        <f t="shared" si="187"/>
        <v>2</v>
      </c>
      <c r="BO180" s="231">
        <f t="shared" si="188"/>
        <v>0</v>
      </c>
      <c r="BP180" s="231">
        <f t="shared" si="189"/>
        <v>0</v>
      </c>
      <c r="BQ180" s="231">
        <f t="shared" si="190"/>
        <v>0</v>
      </c>
      <c r="BR180" s="246">
        <f t="shared" si="191"/>
        <v>1.30740676923074</v>
      </c>
      <c r="BS180" s="247">
        <f t="shared" si="192"/>
        <v>5200</v>
      </c>
      <c r="BT180" s="231">
        <f t="shared" si="193"/>
        <v>0</v>
      </c>
      <c r="BU180" s="231">
        <f t="shared" si="194"/>
        <v>0</v>
      </c>
      <c r="BV180" s="231">
        <f t="shared" si="195"/>
        <v>1</v>
      </c>
      <c r="BW180" s="231">
        <f t="shared" si="196"/>
        <v>0</v>
      </c>
      <c r="BX180" s="231">
        <f t="shared" si="197"/>
        <v>0</v>
      </c>
      <c r="BY180" s="231">
        <f t="shared" si="198"/>
        <v>0</v>
      </c>
      <c r="BZ180" s="231">
        <f t="shared" si="199"/>
        <v>2</v>
      </c>
    </row>
    <row r="181" s="147" customFormat="1" ht="39" customHeight="1" spans="1:78">
      <c r="A181" s="161">
        <v>26</v>
      </c>
      <c r="B181" s="94">
        <v>1511</v>
      </c>
      <c r="C181" s="94" t="s">
        <v>700</v>
      </c>
      <c r="D181" s="162" t="s">
        <v>149</v>
      </c>
      <c r="E181" s="163">
        <v>44558</v>
      </c>
      <c r="F181" s="164">
        <v>90594166</v>
      </c>
      <c r="G181" s="163">
        <v>25694</v>
      </c>
      <c r="H181" s="163" t="s">
        <v>335</v>
      </c>
      <c r="I181" s="183" t="s">
        <v>125</v>
      </c>
      <c r="J181" s="161">
        <v>0</v>
      </c>
      <c r="K181" s="161">
        <v>0</v>
      </c>
      <c r="L181" s="184">
        <v>200</v>
      </c>
      <c r="M181" s="185">
        <v>7.69230769230769</v>
      </c>
      <c r="N181" s="161">
        <v>17</v>
      </c>
      <c r="O181" s="161">
        <v>4</v>
      </c>
      <c r="P181" s="161">
        <v>21</v>
      </c>
      <c r="Q181" s="161">
        <v>22</v>
      </c>
      <c r="R181" s="195">
        <v>161.538461538461</v>
      </c>
      <c r="S181" s="161">
        <v>0</v>
      </c>
      <c r="T181" s="185">
        <v>0</v>
      </c>
      <c r="U181" s="161">
        <v>0</v>
      </c>
      <c r="V181" s="161">
        <v>0</v>
      </c>
      <c r="W181" s="185">
        <v>0</v>
      </c>
      <c r="X181" s="161">
        <v>0</v>
      </c>
      <c r="Y181" s="185">
        <v>0</v>
      </c>
      <c r="Z181" s="161">
        <v>0</v>
      </c>
      <c r="AA181" s="161">
        <v>0</v>
      </c>
      <c r="AB181" s="195">
        <v>0</v>
      </c>
      <c r="AC181" s="161">
        <v>1</v>
      </c>
      <c r="AD181" s="195">
        <v>7.69230769230769</v>
      </c>
      <c r="AE181" s="161">
        <v>0</v>
      </c>
      <c r="AF181" s="195">
        <v>0</v>
      </c>
      <c r="AG181" s="161">
        <v>0</v>
      </c>
      <c r="AH181" s="185">
        <v>0</v>
      </c>
      <c r="AI181" s="185">
        <v>0</v>
      </c>
      <c r="AJ181" s="185">
        <v>0</v>
      </c>
      <c r="AK181" s="184">
        <v>0</v>
      </c>
      <c r="AL181" s="185">
        <v>0</v>
      </c>
      <c r="AM181" s="185">
        <v>0</v>
      </c>
      <c r="AN181" s="185">
        <v>8</v>
      </c>
      <c r="AO181" s="185">
        <v>10.5</v>
      </c>
      <c r="AP181" s="185">
        <v>10.5</v>
      </c>
      <c r="AQ181" s="185">
        <v>198.230769230769</v>
      </c>
      <c r="AR181" s="207">
        <v>2</v>
      </c>
      <c r="AS181" s="209">
        <v>0.5</v>
      </c>
      <c r="AT181" s="207"/>
      <c r="AU181" s="195">
        <v>0</v>
      </c>
      <c r="AV181" s="195">
        <v>4.09148307692308</v>
      </c>
      <c r="AW181" s="207">
        <v>50</v>
      </c>
      <c r="AX181" s="221">
        <v>145.639286153846</v>
      </c>
      <c r="AY181" s="184">
        <v>140</v>
      </c>
      <c r="AZ181" s="222">
        <v>22600</v>
      </c>
      <c r="BA181" s="225"/>
      <c r="BB181" s="146" t="str">
        <f ca="1" t="shared" si="176"/>
        <v>1年11月</v>
      </c>
      <c r="BC181" s="146"/>
      <c r="BD181" s="224">
        <f t="shared" si="177"/>
        <v>818296.615384615</v>
      </c>
      <c r="BE181" s="239">
        <f t="shared" si="178"/>
        <v>818296.615384615</v>
      </c>
      <c r="BF181" s="231">
        <f t="shared" si="179"/>
        <v>0</v>
      </c>
      <c r="BG181" s="231">
        <f t="shared" si="180"/>
        <v>732140.307692307</v>
      </c>
      <c r="BH181" s="231">
        <f t="shared" si="181"/>
        <v>0</v>
      </c>
      <c r="BI181" s="241" t="str">
        <f t="shared" si="182"/>
        <v>NHOUNG SAPHOEUN</v>
      </c>
      <c r="BJ181" s="231">
        <f t="shared" si="183"/>
        <v>140</v>
      </c>
      <c r="BK181" s="231">
        <f t="shared" si="184"/>
        <v>140</v>
      </c>
      <c r="BL181" s="231">
        <f t="shared" si="185"/>
        <v>1</v>
      </c>
      <c r="BM181" s="231">
        <f t="shared" si="186"/>
        <v>0</v>
      </c>
      <c r="BN181" s="231">
        <f t="shared" si="187"/>
        <v>2</v>
      </c>
      <c r="BO181" s="231">
        <f t="shared" si="188"/>
        <v>0</v>
      </c>
      <c r="BP181" s="231">
        <f t="shared" si="189"/>
        <v>0</v>
      </c>
      <c r="BQ181" s="231">
        <f t="shared" si="190"/>
        <v>0</v>
      </c>
      <c r="BR181" s="246">
        <f t="shared" si="191"/>
        <v>5.63928615384609</v>
      </c>
      <c r="BS181" s="247">
        <f t="shared" si="192"/>
        <v>22600</v>
      </c>
      <c r="BT181" s="231">
        <f t="shared" si="193"/>
        <v>1</v>
      </c>
      <c r="BU181" s="231">
        <f t="shared" si="194"/>
        <v>0</v>
      </c>
      <c r="BV181" s="231">
        <f t="shared" si="195"/>
        <v>0</v>
      </c>
      <c r="BW181" s="231">
        <f t="shared" si="196"/>
        <v>1</v>
      </c>
      <c r="BX181" s="231">
        <f t="shared" si="197"/>
        <v>0</v>
      </c>
      <c r="BY181" s="231">
        <f t="shared" si="198"/>
        <v>1</v>
      </c>
      <c r="BZ181" s="231">
        <f t="shared" si="199"/>
        <v>1</v>
      </c>
    </row>
    <row r="182" s="265" customFormat="1" ht="39" customHeight="1" spans="1:78">
      <c r="A182" s="273"/>
      <c r="B182" s="274" t="s">
        <v>338</v>
      </c>
      <c r="C182" s="274" t="s">
        <v>125</v>
      </c>
      <c r="D182" s="275">
        <v>26</v>
      </c>
      <c r="E182" s="273"/>
      <c r="F182" s="273"/>
      <c r="G182" s="273"/>
      <c r="H182" s="273"/>
      <c r="I182" s="295" t="s">
        <v>125</v>
      </c>
      <c r="J182" s="273"/>
      <c r="K182" s="273"/>
      <c r="L182" s="296">
        <v>5196</v>
      </c>
      <c r="M182" s="296"/>
      <c r="N182" s="296">
        <v>381.75</v>
      </c>
      <c r="O182" s="297">
        <v>94</v>
      </c>
      <c r="P182" s="296">
        <v>475.75</v>
      </c>
      <c r="Q182" s="296">
        <v>512</v>
      </c>
      <c r="R182" s="296">
        <v>3658.38461538461</v>
      </c>
      <c r="S182" s="296">
        <v>0</v>
      </c>
      <c r="T182" s="296">
        <v>0</v>
      </c>
      <c r="U182" s="296">
        <v>0</v>
      </c>
      <c r="V182" s="296">
        <v>0</v>
      </c>
      <c r="W182" s="296">
        <v>0</v>
      </c>
      <c r="X182" s="296">
        <v>0</v>
      </c>
      <c r="Y182" s="296">
        <v>0</v>
      </c>
      <c r="Z182" s="296">
        <v>10.25</v>
      </c>
      <c r="AA182" s="296">
        <v>0</v>
      </c>
      <c r="AB182" s="296">
        <v>0</v>
      </c>
      <c r="AC182" s="296">
        <v>22</v>
      </c>
      <c r="AD182" s="296">
        <v>169.230769230769</v>
      </c>
      <c r="AE182" s="296">
        <v>0</v>
      </c>
      <c r="AF182" s="296">
        <v>0</v>
      </c>
      <c r="AG182" s="296">
        <v>4</v>
      </c>
      <c r="AH182" s="296">
        <v>0</v>
      </c>
      <c r="AI182" s="296">
        <v>0</v>
      </c>
      <c r="AJ182" s="296">
        <v>0</v>
      </c>
      <c r="AK182" s="296">
        <v>0</v>
      </c>
      <c r="AL182" s="296">
        <v>0</v>
      </c>
      <c r="AM182" s="296">
        <v>0</v>
      </c>
      <c r="AN182" s="296">
        <v>181.3</v>
      </c>
      <c r="AO182" s="296">
        <v>237.7</v>
      </c>
      <c r="AP182" s="296">
        <v>237.7</v>
      </c>
      <c r="AQ182" s="296">
        <v>4484.31538461538</v>
      </c>
      <c r="AR182" s="296">
        <v>62</v>
      </c>
      <c r="AS182" s="296">
        <v>11.5</v>
      </c>
      <c r="AT182" s="296">
        <v>0</v>
      </c>
      <c r="AU182" s="296">
        <v>0</v>
      </c>
      <c r="AV182" s="296">
        <v>93.5872849230769</v>
      </c>
      <c r="AW182" s="296">
        <v>1050</v>
      </c>
      <c r="AX182" s="296">
        <v>3391.22809969231</v>
      </c>
      <c r="AY182" s="296">
        <v>3230</v>
      </c>
      <c r="AZ182" s="296">
        <v>645100</v>
      </c>
      <c r="BA182" s="296">
        <f>SUM(BA156:BA181)</f>
        <v>0</v>
      </c>
      <c r="BB182" s="266"/>
      <c r="BC182" s="266"/>
      <c r="BD182" s="266"/>
      <c r="BE182" s="266"/>
      <c r="BG182" s="291"/>
      <c r="BI182" s="292"/>
      <c r="BJ182" s="291"/>
      <c r="BK182" s="291"/>
      <c r="BL182" s="287">
        <f t="shared" ref="BL182:BQ182" si="200">SUM(BL156:BL181)</f>
        <v>23</v>
      </c>
      <c r="BM182" s="287">
        <f t="shared" si="200"/>
        <v>3</v>
      </c>
      <c r="BN182" s="287">
        <f t="shared" si="200"/>
        <v>35</v>
      </c>
      <c r="BO182" s="287">
        <f t="shared" si="200"/>
        <v>8</v>
      </c>
      <c r="BP182" s="287">
        <f t="shared" si="200"/>
        <v>0</v>
      </c>
      <c r="BQ182" s="287">
        <f t="shared" si="200"/>
        <v>0</v>
      </c>
      <c r="BR182" s="287"/>
      <c r="BS182" s="287"/>
      <c r="BT182" s="287">
        <f>SUM(BT156:BT181)</f>
        <v>21</v>
      </c>
      <c r="BU182" s="287">
        <f t="shared" ref="BU182:BZ182" si="201">SUM(BU156:BU181)</f>
        <v>9</v>
      </c>
      <c r="BV182" s="287">
        <f t="shared" si="201"/>
        <v>18</v>
      </c>
      <c r="BW182" s="287">
        <f t="shared" si="201"/>
        <v>8</v>
      </c>
      <c r="BX182" s="287">
        <f t="shared" si="201"/>
        <v>13</v>
      </c>
      <c r="BY182" s="287">
        <f t="shared" si="201"/>
        <v>22</v>
      </c>
      <c r="BZ182" s="287">
        <f t="shared" si="201"/>
        <v>51</v>
      </c>
    </row>
    <row r="183" s="146" customFormat="1" ht="39" customHeight="1" spans="1:78">
      <c r="A183" s="161">
        <v>1</v>
      </c>
      <c r="B183" s="94">
        <v>1224</v>
      </c>
      <c r="C183" s="94" t="s">
        <v>701</v>
      </c>
      <c r="D183" s="166" t="s">
        <v>150</v>
      </c>
      <c r="E183" s="163">
        <v>44477</v>
      </c>
      <c r="F183" s="164" t="s">
        <v>702</v>
      </c>
      <c r="G183" s="163">
        <v>31121</v>
      </c>
      <c r="H183" s="163" t="s">
        <v>335</v>
      </c>
      <c r="I183" s="183" t="s">
        <v>151</v>
      </c>
      <c r="J183" s="161"/>
      <c r="K183" s="161"/>
      <c r="L183" s="184">
        <v>200</v>
      </c>
      <c r="M183" s="185">
        <v>7.69230769230769</v>
      </c>
      <c r="N183" s="161">
        <v>12</v>
      </c>
      <c r="O183" s="161">
        <v>4</v>
      </c>
      <c r="P183" s="161">
        <v>16</v>
      </c>
      <c r="Q183" s="161">
        <v>18</v>
      </c>
      <c r="R183" s="195">
        <v>123.076923076923</v>
      </c>
      <c r="S183" s="161">
        <v>0</v>
      </c>
      <c r="T183" s="185">
        <v>0</v>
      </c>
      <c r="U183" s="161">
        <v>0</v>
      </c>
      <c r="V183" s="161">
        <v>0</v>
      </c>
      <c r="W183" s="185">
        <v>0</v>
      </c>
      <c r="X183" s="161">
        <v>0</v>
      </c>
      <c r="Y183" s="185">
        <v>0</v>
      </c>
      <c r="Z183" s="161">
        <v>1</v>
      </c>
      <c r="AA183" s="161">
        <v>0</v>
      </c>
      <c r="AB183" s="195">
        <v>0</v>
      </c>
      <c r="AC183" s="161">
        <v>1</v>
      </c>
      <c r="AD183" s="195">
        <v>7.69230769230769</v>
      </c>
      <c r="AE183" s="161">
        <v>0</v>
      </c>
      <c r="AF183" s="195">
        <v>0</v>
      </c>
      <c r="AG183" s="161">
        <v>0</v>
      </c>
      <c r="AH183" s="185">
        <v>0</v>
      </c>
      <c r="AI183" s="185">
        <v>0</v>
      </c>
      <c r="AJ183" s="185">
        <v>0</v>
      </c>
      <c r="AK183" s="184">
        <v>0</v>
      </c>
      <c r="AL183" s="185">
        <v>0</v>
      </c>
      <c r="AM183" s="185">
        <v>0</v>
      </c>
      <c r="AN183" s="185">
        <v>6.1</v>
      </c>
      <c r="AO183" s="185">
        <v>8</v>
      </c>
      <c r="AP183" s="185">
        <v>8</v>
      </c>
      <c r="AQ183" s="185">
        <v>152.869230769231</v>
      </c>
      <c r="AR183" s="207">
        <v>2</v>
      </c>
      <c r="AS183" s="209">
        <v>0.5</v>
      </c>
      <c r="AT183" s="207"/>
      <c r="AU183" s="195">
        <v>0</v>
      </c>
      <c r="AV183" s="195">
        <v>3.15522092307692</v>
      </c>
      <c r="AW183" s="207">
        <v>0</v>
      </c>
      <c r="AX183" s="221">
        <v>151.214009846154</v>
      </c>
      <c r="AY183" s="184">
        <v>150</v>
      </c>
      <c r="AZ183" s="222">
        <v>4900</v>
      </c>
      <c r="BA183" s="225"/>
      <c r="BB183" s="146" t="str">
        <f ca="1">DATEDIF(E183,TODAY(),"y")&amp;"年"&amp;DATEDIF(E183,TODAY(),"ym")&amp;"月"</f>
        <v>2年1月</v>
      </c>
      <c r="BD183" s="224">
        <f>(AQ183*$BH$9)</f>
        <v>631044.184615384</v>
      </c>
      <c r="BE183" s="239">
        <f>IF(BD183&lt;400000,400000,IF(BD183&gt;1200000,1200000,BD183))</f>
        <v>631044.184615384</v>
      </c>
      <c r="BF183" s="231">
        <f>IF(BH183=0.1,175000,IF(BH183=0.05,75000,0))</f>
        <v>0</v>
      </c>
      <c r="BG183" s="231">
        <f>((AQ183-AO183-AP183-AL183)*BH$8)-(J183+K183)*150000</f>
        <v>565406.792307692</v>
      </c>
      <c r="BH183" s="231">
        <f>IF(BG183&lt;1500000,0%,IF(BG183&lt;2000001,5%,10%))</f>
        <v>0</v>
      </c>
      <c r="BI183" s="241" t="str">
        <f>D183</f>
        <v>SUOS RA</v>
      </c>
      <c r="BJ183" s="231">
        <f>AY183</f>
        <v>150</v>
      </c>
      <c r="BK183" s="231">
        <f>TRUNC(BJ183)</f>
        <v>150</v>
      </c>
      <c r="BL183" s="231">
        <f>TRUNC(BK183/100)</f>
        <v>1</v>
      </c>
      <c r="BM183" s="231">
        <f>TRUNC((BK183-(BL183*100))/50)</f>
        <v>1</v>
      </c>
      <c r="BN183" s="231">
        <f>TRUNC((BK183-(BL183*100)-(BM183*50))/20)</f>
        <v>0</v>
      </c>
      <c r="BO183" s="231">
        <f>TRUNC((BK183-(BL183*100)-(BM183*50)-(BN183*20))/10)</f>
        <v>0</v>
      </c>
      <c r="BP183" s="231">
        <f>TRUNC((BK183-(BL183*100)-(BM183*50)-(BN183*20)-(BO183*10))/5)</f>
        <v>0</v>
      </c>
      <c r="BQ183" s="231">
        <f>TRUNC((BK183-(BL183*100)-(BM183*50)-(BN183*20)-(BO183*10)-(BP183*5))/1)</f>
        <v>0</v>
      </c>
      <c r="BR183" s="246">
        <f>AX183-AY183</f>
        <v>1.2140098461538</v>
      </c>
      <c r="BS183" s="247">
        <f>ROUND(BR183*4000,-2)</f>
        <v>4900</v>
      </c>
      <c r="BT183" s="231">
        <f>TRUNC(BS183/20000)</f>
        <v>0</v>
      </c>
      <c r="BU183" s="231">
        <f>TRUNC((BS183-(BT183*20000))/10000)</f>
        <v>0</v>
      </c>
      <c r="BV183" s="231">
        <f>TRUNC((BS183-(BT183*20000)-(BU183*10000))/5000)</f>
        <v>0</v>
      </c>
      <c r="BW183" s="231">
        <f>TRUNC((BS183-(BT183*20000)-(BU183*10000)-(BV183*5000))/2000)</f>
        <v>2</v>
      </c>
      <c r="BX183" s="231">
        <f>TRUNC((BS183-(BT183*20000)-(BU183*10000)-(BV183*5000)-(BW183*2000))/1000)</f>
        <v>0</v>
      </c>
      <c r="BY183" s="231">
        <f>TRUNC((BS183-(BT183*20000)-(BU183*10000)-(BV183*5000)-(BW183*2000)-(BX183*1000))/500)</f>
        <v>1</v>
      </c>
      <c r="BZ183" s="231">
        <f>TRUNC((BS183-(BT183*20000)-(BU183*10000)-(BV183*5000)-(BW183*2000)-(BX183*1000)-(BY183*500))/100)</f>
        <v>4</v>
      </c>
    </row>
    <row r="184" s="146" customFormat="1" ht="39" customHeight="1" spans="1:78">
      <c r="A184" s="161">
        <v>2</v>
      </c>
      <c r="B184" s="94">
        <v>2242</v>
      </c>
      <c r="C184" s="94" t="s">
        <v>703</v>
      </c>
      <c r="D184" s="162" t="s">
        <v>152</v>
      </c>
      <c r="E184" s="163">
        <v>44747</v>
      </c>
      <c r="F184" s="164" t="s">
        <v>704</v>
      </c>
      <c r="G184" s="163">
        <v>37905</v>
      </c>
      <c r="H184" s="163" t="s">
        <v>335</v>
      </c>
      <c r="I184" s="183" t="s">
        <v>151</v>
      </c>
      <c r="J184" s="161">
        <v>0</v>
      </c>
      <c r="K184" s="161">
        <v>0</v>
      </c>
      <c r="L184" s="184">
        <v>200</v>
      </c>
      <c r="M184" s="185">
        <v>7.69230769230769</v>
      </c>
      <c r="N184" s="161">
        <v>17</v>
      </c>
      <c r="O184" s="161">
        <v>4</v>
      </c>
      <c r="P184" s="161">
        <v>21</v>
      </c>
      <c r="Q184" s="161">
        <v>22</v>
      </c>
      <c r="R184" s="195">
        <v>161.538461538461</v>
      </c>
      <c r="S184" s="161">
        <v>0</v>
      </c>
      <c r="T184" s="185">
        <v>0</v>
      </c>
      <c r="U184" s="161">
        <v>0</v>
      </c>
      <c r="V184" s="161">
        <v>0</v>
      </c>
      <c r="W184" s="185">
        <v>0</v>
      </c>
      <c r="X184" s="161">
        <v>0</v>
      </c>
      <c r="Y184" s="185">
        <v>0</v>
      </c>
      <c r="Z184" s="161">
        <v>0</v>
      </c>
      <c r="AA184" s="161">
        <v>0</v>
      </c>
      <c r="AB184" s="195">
        <v>0</v>
      </c>
      <c r="AC184" s="161">
        <v>1</v>
      </c>
      <c r="AD184" s="195">
        <v>7.69230769230769</v>
      </c>
      <c r="AE184" s="161">
        <v>0</v>
      </c>
      <c r="AF184" s="195">
        <v>0</v>
      </c>
      <c r="AG184" s="161">
        <v>0</v>
      </c>
      <c r="AH184" s="185">
        <v>0</v>
      </c>
      <c r="AI184" s="185">
        <v>0</v>
      </c>
      <c r="AJ184" s="185">
        <v>0</v>
      </c>
      <c r="AK184" s="184">
        <v>0</v>
      </c>
      <c r="AL184" s="185">
        <v>0</v>
      </c>
      <c r="AM184" s="185">
        <v>0</v>
      </c>
      <c r="AN184" s="185">
        <v>8</v>
      </c>
      <c r="AO184" s="185">
        <v>10.5</v>
      </c>
      <c r="AP184" s="185">
        <v>10.5</v>
      </c>
      <c r="AQ184" s="185">
        <v>198.230769230769</v>
      </c>
      <c r="AR184" s="207">
        <v>2</v>
      </c>
      <c r="AS184" s="209">
        <v>0.5</v>
      </c>
      <c r="AT184" s="207"/>
      <c r="AU184" s="195">
        <v>0</v>
      </c>
      <c r="AV184" s="195">
        <v>4.09148307692308</v>
      </c>
      <c r="AW184" s="207">
        <v>50</v>
      </c>
      <c r="AX184" s="221">
        <v>145.639286153846</v>
      </c>
      <c r="AY184" s="184">
        <v>140</v>
      </c>
      <c r="AZ184" s="222">
        <v>22600</v>
      </c>
      <c r="BA184" s="223"/>
      <c r="BB184" s="146" t="str">
        <f ca="1">DATEDIF(E184,TODAY(),"y")&amp;"年"&amp;DATEDIF(E184,TODAY(),"ym")&amp;"月"</f>
        <v>1年4月</v>
      </c>
      <c r="BD184" s="224">
        <f>(AQ184*$BH$9)</f>
        <v>818296.615384615</v>
      </c>
      <c r="BE184" s="239">
        <f>IF(BD184&lt;400000,400000,IF(BD184&gt;1200000,1200000,BD184))</f>
        <v>818296.615384615</v>
      </c>
      <c r="BF184" s="231">
        <f>IF(BH184=0.1,175000,IF(BH184=0.05,75000,0))</f>
        <v>0</v>
      </c>
      <c r="BG184" s="231">
        <f>((AQ184-AO184-AP184-AL184)*BH$8)-(J184+K184)*150000</f>
        <v>732140.307692307</v>
      </c>
      <c r="BH184" s="231">
        <f>IF(BG184&lt;1500000,0%,IF(BG184&lt;2000001,5%,10%))</f>
        <v>0</v>
      </c>
      <c r="BI184" s="241" t="str">
        <f>D184</f>
        <v>VEN KANIKA</v>
      </c>
      <c r="BJ184" s="231">
        <f>AY184</f>
        <v>140</v>
      </c>
      <c r="BK184" s="231">
        <f>TRUNC(BJ184)</f>
        <v>140</v>
      </c>
      <c r="BL184" s="231">
        <f>TRUNC(BK184/100)</f>
        <v>1</v>
      </c>
      <c r="BM184" s="231">
        <f>TRUNC((BK184-(BL184*100))/50)</f>
        <v>0</v>
      </c>
      <c r="BN184" s="231">
        <f>TRUNC((BK184-(BL184*100)-(BM184*50))/20)</f>
        <v>2</v>
      </c>
      <c r="BO184" s="231">
        <f>TRUNC((BK184-(BL184*100)-(BM184*50)-(BN184*20))/10)</f>
        <v>0</v>
      </c>
      <c r="BP184" s="231">
        <f>TRUNC((BK184-(BL184*100)-(BM184*50)-(BN184*20)-(BO184*10))/5)</f>
        <v>0</v>
      </c>
      <c r="BQ184" s="231">
        <f>TRUNC((BK184-(BL184*100)-(BM184*50)-(BN184*20)-(BO184*10)-(BP184*5))/1)</f>
        <v>0</v>
      </c>
      <c r="BR184" s="246">
        <f>AX184-AY184</f>
        <v>5.63928615384609</v>
      </c>
      <c r="BS184" s="247">
        <f>ROUND(BR184*4000,-2)</f>
        <v>22600</v>
      </c>
      <c r="BT184" s="231">
        <f>TRUNC(BS184/20000)</f>
        <v>1</v>
      </c>
      <c r="BU184" s="231">
        <f>TRUNC((BS184-(BT184*20000))/10000)</f>
        <v>0</v>
      </c>
      <c r="BV184" s="231">
        <f>TRUNC((BS184-(BT184*20000)-(BU184*10000))/5000)</f>
        <v>0</v>
      </c>
      <c r="BW184" s="231">
        <f>TRUNC((BS184-(BT184*20000)-(BU184*10000)-(BV184*5000))/2000)</f>
        <v>1</v>
      </c>
      <c r="BX184" s="231">
        <f>TRUNC((BS184-(BT184*20000)-(BU184*10000)-(BV184*5000)-(BW184*2000))/1000)</f>
        <v>0</v>
      </c>
      <c r="BY184" s="231">
        <f>TRUNC((BS184-(BT184*20000)-(BU184*10000)-(BV184*5000)-(BW184*2000)-(BX184*1000))/500)</f>
        <v>1</v>
      </c>
      <c r="BZ184" s="231">
        <f>TRUNC((BS184-(BT184*20000)-(BU184*10000)-(BV184*5000)-(BW184*2000)-(BX184*1000)-(BY184*500))/100)</f>
        <v>1</v>
      </c>
    </row>
    <row r="185" s="146" customFormat="1" ht="39" customHeight="1" spans="1:78">
      <c r="A185" s="161">
        <v>3</v>
      </c>
      <c r="B185" s="94">
        <v>1569</v>
      </c>
      <c r="C185" s="94" t="s">
        <v>705</v>
      </c>
      <c r="D185" s="162" t="s">
        <v>153</v>
      </c>
      <c r="E185" s="163">
        <v>44567</v>
      </c>
      <c r="F185" s="164">
        <v>90958383</v>
      </c>
      <c r="G185" s="163">
        <v>37534</v>
      </c>
      <c r="H185" s="163" t="s">
        <v>335</v>
      </c>
      <c r="I185" s="183" t="s">
        <v>151</v>
      </c>
      <c r="J185" s="161">
        <v>0</v>
      </c>
      <c r="K185" s="161">
        <v>0</v>
      </c>
      <c r="L185" s="184">
        <v>200</v>
      </c>
      <c r="M185" s="185">
        <v>7.69230769230769</v>
      </c>
      <c r="N185" s="161">
        <v>17</v>
      </c>
      <c r="O185" s="161">
        <v>4</v>
      </c>
      <c r="P185" s="161">
        <v>21</v>
      </c>
      <c r="Q185" s="161">
        <v>22</v>
      </c>
      <c r="R185" s="195">
        <v>161.538461538461</v>
      </c>
      <c r="S185" s="161">
        <v>0</v>
      </c>
      <c r="T185" s="185">
        <v>0</v>
      </c>
      <c r="U185" s="161">
        <v>0</v>
      </c>
      <c r="V185" s="161">
        <v>0</v>
      </c>
      <c r="W185" s="185">
        <v>0</v>
      </c>
      <c r="X185" s="161">
        <v>0</v>
      </c>
      <c r="Y185" s="185">
        <v>0</v>
      </c>
      <c r="Z185" s="161">
        <v>0</v>
      </c>
      <c r="AA185" s="161">
        <v>0</v>
      </c>
      <c r="AB185" s="195">
        <v>0</v>
      </c>
      <c r="AC185" s="161">
        <v>1</v>
      </c>
      <c r="AD185" s="195">
        <v>7.69230769230769</v>
      </c>
      <c r="AE185" s="161">
        <v>0</v>
      </c>
      <c r="AF185" s="195">
        <v>0</v>
      </c>
      <c r="AG185" s="161">
        <v>0</v>
      </c>
      <c r="AH185" s="185">
        <v>0</v>
      </c>
      <c r="AI185" s="185">
        <v>0</v>
      </c>
      <c r="AJ185" s="185">
        <v>0</v>
      </c>
      <c r="AK185" s="184">
        <v>0</v>
      </c>
      <c r="AL185" s="185">
        <v>0</v>
      </c>
      <c r="AM185" s="185">
        <v>0</v>
      </c>
      <c r="AN185" s="185">
        <v>8</v>
      </c>
      <c r="AO185" s="185">
        <v>10.5</v>
      </c>
      <c r="AP185" s="185">
        <v>10.5</v>
      </c>
      <c r="AQ185" s="185">
        <v>198.230769230769</v>
      </c>
      <c r="AR185" s="207">
        <v>2</v>
      </c>
      <c r="AS185" s="209">
        <v>0.5</v>
      </c>
      <c r="AT185" s="207"/>
      <c r="AU185" s="195">
        <v>0</v>
      </c>
      <c r="AV185" s="195">
        <v>4.09148307692308</v>
      </c>
      <c r="AW185" s="207">
        <v>50</v>
      </c>
      <c r="AX185" s="221">
        <v>145.639286153846</v>
      </c>
      <c r="AY185" s="184">
        <v>140</v>
      </c>
      <c r="AZ185" s="222">
        <v>22600</v>
      </c>
      <c r="BA185" s="223"/>
      <c r="BB185" s="146" t="str">
        <f ca="1">DATEDIF(E185,TODAY(),"y")&amp;"年"&amp;DATEDIF(E185,TODAY(),"ym")&amp;"月"</f>
        <v>1年10月</v>
      </c>
      <c r="BD185" s="224">
        <f>(AQ185*$BH$9)</f>
        <v>818296.615384615</v>
      </c>
      <c r="BE185" s="239">
        <f>IF(BD185&lt;400000,400000,IF(BD185&gt;1200000,1200000,BD185))</f>
        <v>818296.615384615</v>
      </c>
      <c r="BF185" s="231">
        <f>IF(BH185=0.1,175000,IF(BH185=0.05,75000,0))</f>
        <v>0</v>
      </c>
      <c r="BG185" s="231">
        <f>((AQ185-AO185-AP185-AL185)*BH$8)-(J185+K185)*150000</f>
        <v>732140.307692307</v>
      </c>
      <c r="BH185" s="231">
        <f>IF(BG185&lt;1500000,0%,IF(BG185&lt;2000001,5%,10%))</f>
        <v>0</v>
      </c>
      <c r="BI185" s="241" t="str">
        <f>D185</f>
        <v>HUL TE</v>
      </c>
      <c r="BJ185" s="231">
        <f>AY185</f>
        <v>140</v>
      </c>
      <c r="BK185" s="231">
        <f>TRUNC(BJ185)</f>
        <v>140</v>
      </c>
      <c r="BL185" s="231">
        <f>TRUNC(BK185/100)</f>
        <v>1</v>
      </c>
      <c r="BM185" s="231">
        <f>TRUNC((BK185-(BL185*100))/50)</f>
        <v>0</v>
      </c>
      <c r="BN185" s="231">
        <f>TRUNC((BK185-(BL185*100)-(BM185*50))/20)</f>
        <v>2</v>
      </c>
      <c r="BO185" s="231">
        <f>TRUNC((BK185-(BL185*100)-(BM185*50)-(BN185*20))/10)</f>
        <v>0</v>
      </c>
      <c r="BP185" s="231">
        <f>TRUNC((BK185-(BL185*100)-(BM185*50)-(BN185*20)-(BO185*10))/5)</f>
        <v>0</v>
      </c>
      <c r="BQ185" s="231">
        <f>TRUNC((BK185-(BL185*100)-(BM185*50)-(BN185*20)-(BO185*10)-(BP185*5))/1)</f>
        <v>0</v>
      </c>
      <c r="BR185" s="246">
        <f>AX185-AY185</f>
        <v>5.63928615384609</v>
      </c>
      <c r="BS185" s="247">
        <f>ROUND(BR185*4000,-2)</f>
        <v>22600</v>
      </c>
      <c r="BT185" s="231">
        <f>TRUNC(BS185/20000)</f>
        <v>1</v>
      </c>
      <c r="BU185" s="231">
        <f>TRUNC((BS185-(BT185*20000))/10000)</f>
        <v>0</v>
      </c>
      <c r="BV185" s="231">
        <f>TRUNC((BS185-(BT185*20000)-(BU185*10000))/5000)</f>
        <v>0</v>
      </c>
      <c r="BW185" s="231">
        <f>TRUNC((BS185-(BT185*20000)-(BU185*10000)-(BV185*5000))/2000)</f>
        <v>1</v>
      </c>
      <c r="BX185" s="231">
        <f>TRUNC((BS185-(BT185*20000)-(BU185*10000)-(BV185*5000)-(BW185*2000))/1000)</f>
        <v>0</v>
      </c>
      <c r="BY185" s="231">
        <f>TRUNC((BS185-(BT185*20000)-(BU185*10000)-(BV185*5000)-(BW185*2000)-(BX185*1000))/500)</f>
        <v>1</v>
      </c>
      <c r="BZ185" s="231">
        <f>TRUNC((BS185-(BT185*20000)-(BU185*10000)-(BV185*5000)-(BW185*2000)-(BX185*1000)-(BY185*500))/100)</f>
        <v>1</v>
      </c>
    </row>
    <row r="186" s="146" customFormat="1" ht="39" customHeight="1" spans="1:78">
      <c r="A186" s="161">
        <v>4</v>
      </c>
      <c r="B186" s="94">
        <v>416</v>
      </c>
      <c r="C186" s="94" t="s">
        <v>706</v>
      </c>
      <c r="D186" s="162" t="s">
        <v>154</v>
      </c>
      <c r="E186" s="163">
        <v>44118</v>
      </c>
      <c r="F186" s="164" t="s">
        <v>707</v>
      </c>
      <c r="G186" s="163">
        <v>35219</v>
      </c>
      <c r="H186" s="163" t="s">
        <v>335</v>
      </c>
      <c r="I186" s="183" t="s">
        <v>151</v>
      </c>
      <c r="J186" s="161">
        <v>0</v>
      </c>
      <c r="K186" s="161">
        <v>1</v>
      </c>
      <c r="L186" s="184">
        <v>200</v>
      </c>
      <c r="M186" s="185">
        <v>7.69230769230769</v>
      </c>
      <c r="N186" s="161">
        <v>13</v>
      </c>
      <c r="O186" s="161">
        <v>4</v>
      </c>
      <c r="P186" s="161">
        <v>17</v>
      </c>
      <c r="Q186" s="161">
        <v>20</v>
      </c>
      <c r="R186" s="195">
        <v>130.769230769231</v>
      </c>
      <c r="S186" s="161">
        <v>0</v>
      </c>
      <c r="T186" s="185">
        <v>0</v>
      </c>
      <c r="U186" s="161">
        <v>0</v>
      </c>
      <c r="V186" s="161">
        <v>0</v>
      </c>
      <c r="W186" s="185">
        <v>0</v>
      </c>
      <c r="X186" s="161">
        <v>0</v>
      </c>
      <c r="Y186" s="185">
        <v>0</v>
      </c>
      <c r="Z186" s="161">
        <v>2</v>
      </c>
      <c r="AA186" s="161">
        <v>0</v>
      </c>
      <c r="AB186" s="195">
        <v>0</v>
      </c>
      <c r="AC186" s="161">
        <v>1</v>
      </c>
      <c r="AD186" s="195">
        <v>7.69230769230769</v>
      </c>
      <c r="AE186" s="161">
        <v>0</v>
      </c>
      <c r="AF186" s="195">
        <v>0</v>
      </c>
      <c r="AG186" s="161">
        <v>0</v>
      </c>
      <c r="AH186" s="185">
        <v>0</v>
      </c>
      <c r="AI186" s="185">
        <v>0</v>
      </c>
      <c r="AJ186" s="185">
        <v>0</v>
      </c>
      <c r="AK186" s="184">
        <v>0</v>
      </c>
      <c r="AL186" s="185">
        <v>0</v>
      </c>
      <c r="AM186" s="185">
        <v>0</v>
      </c>
      <c r="AN186" s="185">
        <v>6.5</v>
      </c>
      <c r="AO186" s="185">
        <v>8.5</v>
      </c>
      <c r="AP186" s="185">
        <v>8.5</v>
      </c>
      <c r="AQ186" s="185">
        <v>161.961538461538</v>
      </c>
      <c r="AR186" s="258">
        <v>3</v>
      </c>
      <c r="AS186" s="209">
        <v>0.5</v>
      </c>
      <c r="AT186" s="207"/>
      <c r="AU186" s="195">
        <v>0</v>
      </c>
      <c r="AV186" s="195">
        <v>3.34288615384615</v>
      </c>
      <c r="AW186" s="207">
        <v>50</v>
      </c>
      <c r="AX186" s="221">
        <v>111.118652307692</v>
      </c>
      <c r="AY186" s="184">
        <v>110</v>
      </c>
      <c r="AZ186" s="222">
        <v>4500</v>
      </c>
      <c r="BA186" s="225"/>
      <c r="BB186" s="146" t="str">
        <f ca="1" t="shared" ref="BB186:BB211" si="202">DATEDIF(E186,TODAY(),"y")&amp;"年"&amp;DATEDIF(E186,TODAY(),"ym")&amp;"月"</f>
        <v>3年1月</v>
      </c>
      <c r="BD186" s="224">
        <f t="shared" ref="BD186:BD211" si="203">(AQ186*$BH$9)</f>
        <v>668577.230769231</v>
      </c>
      <c r="BE186" s="239">
        <f t="shared" ref="BE186:BE211" si="204">IF(BD186&lt;400000,400000,IF(BD186&gt;1200000,1200000,BD186))</f>
        <v>668577.230769231</v>
      </c>
      <c r="BF186" s="231">
        <f t="shared" ref="BF186:BF211" si="205">IF(BH186=0.1,175000,IF(BH186=0.05,75000,0))</f>
        <v>0</v>
      </c>
      <c r="BG186" s="231">
        <f t="shared" ref="BG186:BG211" si="206">((AQ186-AO186-AP186-AL186)*BH$8)-(J186+K186)*150000</f>
        <v>448836.115384615</v>
      </c>
      <c r="BH186" s="231">
        <f t="shared" ref="BH186:BH211" si="207">IF(BG186&lt;1500000,0%,IF(BG186&lt;2000001,5%,10%))</f>
        <v>0</v>
      </c>
      <c r="BI186" s="241" t="str">
        <f t="shared" ref="BI186:BI211" si="208">D186</f>
        <v>PHIN KET</v>
      </c>
      <c r="BJ186" s="231">
        <f t="shared" ref="BJ186:BJ211" si="209">AY186</f>
        <v>110</v>
      </c>
      <c r="BK186" s="231">
        <f t="shared" ref="BK186:BK211" si="210">TRUNC(BJ186)</f>
        <v>110</v>
      </c>
      <c r="BL186" s="231">
        <f t="shared" ref="BL186:BL211" si="211">TRUNC(BK186/100)</f>
        <v>1</v>
      </c>
      <c r="BM186" s="231">
        <f t="shared" ref="BM186:BM211" si="212">TRUNC((BK186-(BL186*100))/50)</f>
        <v>0</v>
      </c>
      <c r="BN186" s="231">
        <f t="shared" ref="BN186:BN211" si="213">TRUNC((BK186-(BL186*100)-(BM186*50))/20)</f>
        <v>0</v>
      </c>
      <c r="BO186" s="231">
        <f t="shared" ref="BO186:BO211" si="214">TRUNC((BK186-(BL186*100)-(BM186*50)-(BN186*20))/10)</f>
        <v>1</v>
      </c>
      <c r="BP186" s="231">
        <f t="shared" ref="BP186:BP211" si="215">TRUNC((BK186-(BL186*100)-(BM186*50)-(BN186*20)-(BO186*10))/5)</f>
        <v>0</v>
      </c>
      <c r="BQ186" s="231">
        <f t="shared" ref="BQ186:BQ211" si="216">TRUNC((BK186-(BL186*100)-(BM186*50)-(BN186*20)-(BO186*10)-(BP186*5))/1)</f>
        <v>0</v>
      </c>
      <c r="BR186" s="246">
        <f t="shared" ref="BR186:BR211" si="217">AX186-AY186</f>
        <v>1.11865230769224</v>
      </c>
      <c r="BS186" s="247">
        <f t="shared" ref="BS186:BS211" si="218">ROUND(BR186*4000,-2)</f>
        <v>4500</v>
      </c>
      <c r="BT186" s="231">
        <f t="shared" ref="BT186:BT211" si="219">TRUNC(BS186/20000)</f>
        <v>0</v>
      </c>
      <c r="BU186" s="231">
        <f t="shared" ref="BU186:BU211" si="220">TRUNC((BS186-(BT186*20000))/10000)</f>
        <v>0</v>
      </c>
      <c r="BV186" s="231">
        <f t="shared" ref="BV186:BV211" si="221">TRUNC((BS186-(BT186*20000)-(BU186*10000))/5000)</f>
        <v>0</v>
      </c>
      <c r="BW186" s="231">
        <f t="shared" ref="BW186:BW211" si="222">TRUNC((BS186-(BT186*20000)-(BU186*10000)-(BV186*5000))/2000)</f>
        <v>2</v>
      </c>
      <c r="BX186" s="231">
        <f t="shared" ref="BX186:BX211" si="223">TRUNC((BS186-(BT186*20000)-(BU186*10000)-(BV186*5000)-(BW186*2000))/1000)</f>
        <v>0</v>
      </c>
      <c r="BY186" s="231">
        <f t="shared" ref="BY186:BY211" si="224">TRUNC((BS186-(BT186*20000)-(BU186*10000)-(BV186*5000)-(BW186*2000)-(BX186*1000))/500)</f>
        <v>1</v>
      </c>
      <c r="BZ186" s="231">
        <f t="shared" ref="BZ186:BZ211" si="225">TRUNC((BS186-(BT186*20000)-(BU186*10000)-(BV186*5000)-(BW186*2000)-(BX186*1000)-(BY186*500))/100)</f>
        <v>0</v>
      </c>
    </row>
    <row r="187" s="147" customFormat="1" ht="39" customHeight="1" spans="1:78">
      <c r="A187" s="161">
        <v>5</v>
      </c>
      <c r="B187" s="94">
        <v>1451</v>
      </c>
      <c r="C187" s="94" t="s">
        <v>708</v>
      </c>
      <c r="D187" s="162" t="s">
        <v>155</v>
      </c>
      <c r="E187" s="163">
        <v>44551</v>
      </c>
      <c r="F187" s="164">
        <v>90954082</v>
      </c>
      <c r="G187" s="163">
        <v>33798</v>
      </c>
      <c r="H187" s="163" t="s">
        <v>335</v>
      </c>
      <c r="I187" s="183" t="s">
        <v>151</v>
      </c>
      <c r="J187" s="161">
        <v>0</v>
      </c>
      <c r="K187" s="161">
        <v>0</v>
      </c>
      <c r="L187" s="184">
        <v>200</v>
      </c>
      <c r="M187" s="185">
        <v>7.69230769230769</v>
      </c>
      <c r="N187" s="161">
        <v>17</v>
      </c>
      <c r="O187" s="161">
        <v>4</v>
      </c>
      <c r="P187" s="161">
        <v>21</v>
      </c>
      <c r="Q187" s="161">
        <v>22</v>
      </c>
      <c r="R187" s="195">
        <v>161.538461538461</v>
      </c>
      <c r="S187" s="161">
        <v>0</v>
      </c>
      <c r="T187" s="185">
        <v>0</v>
      </c>
      <c r="U187" s="161">
        <v>0</v>
      </c>
      <c r="V187" s="161">
        <v>0</v>
      </c>
      <c r="W187" s="185">
        <v>0</v>
      </c>
      <c r="X187" s="161">
        <v>0</v>
      </c>
      <c r="Y187" s="185">
        <v>0</v>
      </c>
      <c r="Z187" s="161">
        <v>0</v>
      </c>
      <c r="AA187" s="161">
        <v>0</v>
      </c>
      <c r="AB187" s="195">
        <v>0</v>
      </c>
      <c r="AC187" s="161">
        <v>1</v>
      </c>
      <c r="AD187" s="195">
        <v>7.69230769230769</v>
      </c>
      <c r="AE187" s="161">
        <v>0</v>
      </c>
      <c r="AF187" s="195">
        <v>0</v>
      </c>
      <c r="AG187" s="161">
        <v>0</v>
      </c>
      <c r="AH187" s="185">
        <v>0</v>
      </c>
      <c r="AI187" s="185">
        <v>0</v>
      </c>
      <c r="AJ187" s="185">
        <v>0</v>
      </c>
      <c r="AK187" s="184">
        <v>0</v>
      </c>
      <c r="AL187" s="185">
        <v>0</v>
      </c>
      <c r="AM187" s="185">
        <v>0</v>
      </c>
      <c r="AN187" s="185">
        <v>8</v>
      </c>
      <c r="AO187" s="185">
        <v>10.5</v>
      </c>
      <c r="AP187" s="185">
        <v>10.5</v>
      </c>
      <c r="AQ187" s="185">
        <v>198.230769230769</v>
      </c>
      <c r="AR187" s="207">
        <v>2</v>
      </c>
      <c r="AS187" s="209">
        <v>0.5</v>
      </c>
      <c r="AT187" s="207"/>
      <c r="AU187" s="195">
        <v>0</v>
      </c>
      <c r="AV187" s="195">
        <v>4.09148307692308</v>
      </c>
      <c r="AW187" s="207">
        <v>50</v>
      </c>
      <c r="AX187" s="221">
        <v>145.639286153846</v>
      </c>
      <c r="AY187" s="184">
        <v>140</v>
      </c>
      <c r="AZ187" s="222">
        <v>22600</v>
      </c>
      <c r="BA187" s="225"/>
      <c r="BB187" s="146" t="str">
        <f ca="1" t="shared" si="202"/>
        <v>1年11月</v>
      </c>
      <c r="BC187" s="146"/>
      <c r="BD187" s="224">
        <f t="shared" si="203"/>
        <v>818296.615384615</v>
      </c>
      <c r="BE187" s="239">
        <f t="shared" si="204"/>
        <v>818296.615384615</v>
      </c>
      <c r="BF187" s="231">
        <f t="shared" si="205"/>
        <v>0</v>
      </c>
      <c r="BG187" s="231">
        <f t="shared" si="206"/>
        <v>732140.307692307</v>
      </c>
      <c r="BH187" s="231">
        <f t="shared" si="207"/>
        <v>0</v>
      </c>
      <c r="BI187" s="241" t="str">
        <f t="shared" si="208"/>
        <v>PIN PANHA</v>
      </c>
      <c r="BJ187" s="231">
        <f t="shared" si="209"/>
        <v>140</v>
      </c>
      <c r="BK187" s="231">
        <f t="shared" si="210"/>
        <v>140</v>
      </c>
      <c r="BL187" s="231">
        <f t="shared" si="211"/>
        <v>1</v>
      </c>
      <c r="BM187" s="231">
        <f t="shared" si="212"/>
        <v>0</v>
      </c>
      <c r="BN187" s="231">
        <f t="shared" si="213"/>
        <v>2</v>
      </c>
      <c r="BO187" s="231">
        <f t="shared" si="214"/>
        <v>0</v>
      </c>
      <c r="BP187" s="231">
        <f t="shared" si="215"/>
        <v>0</v>
      </c>
      <c r="BQ187" s="231">
        <f t="shared" si="216"/>
        <v>0</v>
      </c>
      <c r="BR187" s="246">
        <f t="shared" si="217"/>
        <v>5.63928615384609</v>
      </c>
      <c r="BS187" s="247">
        <f t="shared" si="218"/>
        <v>22600</v>
      </c>
      <c r="BT187" s="231">
        <f t="shared" si="219"/>
        <v>1</v>
      </c>
      <c r="BU187" s="231">
        <f t="shared" si="220"/>
        <v>0</v>
      </c>
      <c r="BV187" s="231">
        <f t="shared" si="221"/>
        <v>0</v>
      </c>
      <c r="BW187" s="231">
        <f t="shared" si="222"/>
        <v>1</v>
      </c>
      <c r="BX187" s="231">
        <f t="shared" si="223"/>
        <v>0</v>
      </c>
      <c r="BY187" s="231">
        <f t="shared" si="224"/>
        <v>1</v>
      </c>
      <c r="BZ187" s="231">
        <f t="shared" si="225"/>
        <v>1</v>
      </c>
    </row>
    <row r="188" s="141" customFormat="1" ht="39" customHeight="1" spans="1:78">
      <c r="A188" s="161">
        <v>6</v>
      </c>
      <c r="B188" s="94">
        <v>1545</v>
      </c>
      <c r="C188" s="94" t="s">
        <v>709</v>
      </c>
      <c r="D188" s="162" t="s">
        <v>156</v>
      </c>
      <c r="E188" s="163">
        <v>44565</v>
      </c>
      <c r="F188" s="164">
        <v>90694324</v>
      </c>
      <c r="G188" s="163">
        <v>30286</v>
      </c>
      <c r="H188" s="163" t="s">
        <v>332</v>
      </c>
      <c r="I188" s="183" t="s">
        <v>151</v>
      </c>
      <c r="J188" s="161">
        <v>0</v>
      </c>
      <c r="K188" s="161">
        <v>0</v>
      </c>
      <c r="L188" s="184">
        <v>200</v>
      </c>
      <c r="M188" s="185">
        <v>7.69230769230769</v>
      </c>
      <c r="N188" s="161">
        <v>16</v>
      </c>
      <c r="O188" s="161">
        <v>4</v>
      </c>
      <c r="P188" s="161">
        <v>20</v>
      </c>
      <c r="Q188" s="161">
        <v>21</v>
      </c>
      <c r="R188" s="195">
        <v>153.846153846154</v>
      </c>
      <c r="S188" s="161">
        <v>0</v>
      </c>
      <c r="T188" s="185">
        <v>0</v>
      </c>
      <c r="U188" s="161">
        <v>0</v>
      </c>
      <c r="V188" s="161">
        <v>0</v>
      </c>
      <c r="W188" s="185">
        <v>0</v>
      </c>
      <c r="X188" s="161">
        <v>0</v>
      </c>
      <c r="Y188" s="185">
        <v>0</v>
      </c>
      <c r="Z188" s="161">
        <v>0</v>
      </c>
      <c r="AA188" s="161">
        <v>0</v>
      </c>
      <c r="AB188" s="195">
        <v>0</v>
      </c>
      <c r="AC188" s="161">
        <v>1</v>
      </c>
      <c r="AD188" s="195">
        <v>7.69230769230769</v>
      </c>
      <c r="AE188" s="161">
        <v>0</v>
      </c>
      <c r="AF188" s="195">
        <v>0</v>
      </c>
      <c r="AG188" s="161">
        <v>0</v>
      </c>
      <c r="AH188" s="185">
        <v>0</v>
      </c>
      <c r="AI188" s="185">
        <v>0</v>
      </c>
      <c r="AJ188" s="185">
        <v>0</v>
      </c>
      <c r="AK188" s="184">
        <v>0</v>
      </c>
      <c r="AL188" s="185">
        <v>0</v>
      </c>
      <c r="AM188" s="185">
        <v>0</v>
      </c>
      <c r="AN188" s="185">
        <v>7.6</v>
      </c>
      <c r="AO188" s="185">
        <v>10</v>
      </c>
      <c r="AP188" s="185">
        <v>10</v>
      </c>
      <c r="AQ188" s="185">
        <v>189.138461538461</v>
      </c>
      <c r="AR188" s="207">
        <v>2</v>
      </c>
      <c r="AS188" s="209">
        <v>0.5</v>
      </c>
      <c r="AT188" s="207"/>
      <c r="AU188" s="195">
        <v>0</v>
      </c>
      <c r="AV188" s="195">
        <v>3.90381784615385</v>
      </c>
      <c r="AW188" s="207">
        <v>50</v>
      </c>
      <c r="AX188" s="221">
        <v>136.734643692308</v>
      </c>
      <c r="AY188" s="184">
        <v>130</v>
      </c>
      <c r="AZ188" s="222">
        <v>26900</v>
      </c>
      <c r="BA188" s="225"/>
      <c r="BB188" s="146" t="str">
        <f ca="1" t="shared" si="202"/>
        <v>1年10月</v>
      </c>
      <c r="BC188" s="146"/>
      <c r="BD188" s="224">
        <f t="shared" si="203"/>
        <v>780763.569230769</v>
      </c>
      <c r="BE188" s="239">
        <f t="shared" si="204"/>
        <v>780763.569230769</v>
      </c>
      <c r="BF188" s="231">
        <f t="shared" si="205"/>
        <v>0</v>
      </c>
      <c r="BG188" s="231">
        <f t="shared" si="206"/>
        <v>698710.984615384</v>
      </c>
      <c r="BH188" s="231">
        <f t="shared" si="207"/>
        <v>0</v>
      </c>
      <c r="BI188" s="241" t="str">
        <f t="shared" si="208"/>
        <v>NUON SAVY</v>
      </c>
      <c r="BJ188" s="231">
        <f t="shared" si="209"/>
        <v>130</v>
      </c>
      <c r="BK188" s="231">
        <f t="shared" si="210"/>
        <v>130</v>
      </c>
      <c r="BL188" s="231">
        <f t="shared" si="211"/>
        <v>1</v>
      </c>
      <c r="BM188" s="231">
        <f t="shared" si="212"/>
        <v>0</v>
      </c>
      <c r="BN188" s="231">
        <f t="shared" si="213"/>
        <v>1</v>
      </c>
      <c r="BO188" s="231">
        <f t="shared" si="214"/>
        <v>1</v>
      </c>
      <c r="BP188" s="231">
        <f t="shared" si="215"/>
        <v>0</v>
      </c>
      <c r="BQ188" s="231">
        <f t="shared" si="216"/>
        <v>0</v>
      </c>
      <c r="BR188" s="246">
        <f t="shared" si="217"/>
        <v>6.73464369230763</v>
      </c>
      <c r="BS188" s="247">
        <f t="shared" si="218"/>
        <v>26900</v>
      </c>
      <c r="BT188" s="231">
        <f t="shared" si="219"/>
        <v>1</v>
      </c>
      <c r="BU188" s="231">
        <f t="shared" si="220"/>
        <v>0</v>
      </c>
      <c r="BV188" s="231">
        <f t="shared" si="221"/>
        <v>1</v>
      </c>
      <c r="BW188" s="231">
        <f t="shared" si="222"/>
        <v>0</v>
      </c>
      <c r="BX188" s="231">
        <f t="shared" si="223"/>
        <v>1</v>
      </c>
      <c r="BY188" s="231">
        <f t="shared" si="224"/>
        <v>1</v>
      </c>
      <c r="BZ188" s="231">
        <f t="shared" si="225"/>
        <v>4</v>
      </c>
    </row>
    <row r="189" s="147" customFormat="1" ht="39" customHeight="1" spans="1:78">
      <c r="A189" s="161">
        <v>7</v>
      </c>
      <c r="B189" s="94">
        <v>826</v>
      </c>
      <c r="C189" s="94" t="s">
        <v>710</v>
      </c>
      <c r="D189" s="162" t="s">
        <v>157</v>
      </c>
      <c r="E189" s="163">
        <v>44289</v>
      </c>
      <c r="F189" s="164" t="s">
        <v>711</v>
      </c>
      <c r="G189" s="163">
        <v>32874</v>
      </c>
      <c r="H189" s="163" t="s">
        <v>335</v>
      </c>
      <c r="I189" s="183" t="s">
        <v>151</v>
      </c>
      <c r="J189" s="161">
        <v>0</v>
      </c>
      <c r="K189" s="161">
        <v>0</v>
      </c>
      <c r="L189" s="184">
        <v>200</v>
      </c>
      <c r="M189" s="185">
        <v>7.69230769230769</v>
      </c>
      <c r="N189" s="161">
        <v>15</v>
      </c>
      <c r="O189" s="161">
        <v>4</v>
      </c>
      <c r="P189" s="161">
        <v>19</v>
      </c>
      <c r="Q189" s="161">
        <v>22</v>
      </c>
      <c r="R189" s="195">
        <v>146.153846153846</v>
      </c>
      <c r="S189" s="161">
        <v>0</v>
      </c>
      <c r="T189" s="185">
        <v>0</v>
      </c>
      <c r="U189" s="161">
        <v>0</v>
      </c>
      <c r="V189" s="161">
        <v>0</v>
      </c>
      <c r="W189" s="185">
        <v>0</v>
      </c>
      <c r="X189" s="161">
        <v>0</v>
      </c>
      <c r="Y189" s="185">
        <v>0</v>
      </c>
      <c r="Z189" s="161">
        <v>2</v>
      </c>
      <c r="AA189" s="161">
        <v>0</v>
      </c>
      <c r="AB189" s="195">
        <v>0</v>
      </c>
      <c r="AC189" s="161">
        <v>1</v>
      </c>
      <c r="AD189" s="195">
        <v>7.69230769230769</v>
      </c>
      <c r="AE189" s="161">
        <v>0</v>
      </c>
      <c r="AF189" s="195">
        <v>0</v>
      </c>
      <c r="AG189" s="161">
        <v>0</v>
      </c>
      <c r="AH189" s="185">
        <v>0</v>
      </c>
      <c r="AI189" s="185">
        <v>0</v>
      </c>
      <c r="AJ189" s="185">
        <v>0</v>
      </c>
      <c r="AK189" s="184">
        <v>0</v>
      </c>
      <c r="AL189" s="185">
        <v>0</v>
      </c>
      <c r="AM189" s="185">
        <v>0</v>
      </c>
      <c r="AN189" s="185">
        <v>7.3</v>
      </c>
      <c r="AO189" s="185">
        <v>9.5</v>
      </c>
      <c r="AP189" s="185">
        <v>9.5</v>
      </c>
      <c r="AQ189" s="185">
        <v>180.146153846154</v>
      </c>
      <c r="AR189" s="258">
        <v>3</v>
      </c>
      <c r="AS189" s="209">
        <v>0.5</v>
      </c>
      <c r="AT189" s="207"/>
      <c r="AU189" s="195">
        <v>0</v>
      </c>
      <c r="AV189" s="195">
        <v>3.71821661538461</v>
      </c>
      <c r="AW189" s="207">
        <v>50</v>
      </c>
      <c r="AX189" s="221">
        <v>128.927937230769</v>
      </c>
      <c r="AY189" s="184">
        <v>120</v>
      </c>
      <c r="AZ189" s="222">
        <v>35700</v>
      </c>
      <c r="BA189" s="225"/>
      <c r="BB189" s="146" t="str">
        <f ca="1" t="shared" si="202"/>
        <v>2年7月</v>
      </c>
      <c r="BC189" s="146"/>
      <c r="BD189" s="224">
        <f t="shared" si="203"/>
        <v>743643.323076923</v>
      </c>
      <c r="BE189" s="239">
        <f t="shared" si="204"/>
        <v>743643.323076923</v>
      </c>
      <c r="BF189" s="231">
        <f t="shared" si="205"/>
        <v>0</v>
      </c>
      <c r="BG189" s="231">
        <f t="shared" si="206"/>
        <v>665694.761538461</v>
      </c>
      <c r="BH189" s="231">
        <f t="shared" si="207"/>
        <v>0</v>
      </c>
      <c r="BI189" s="241" t="str">
        <f t="shared" si="208"/>
        <v>CHHEN SOPHA</v>
      </c>
      <c r="BJ189" s="231">
        <f t="shared" si="209"/>
        <v>120</v>
      </c>
      <c r="BK189" s="231">
        <f t="shared" si="210"/>
        <v>120</v>
      </c>
      <c r="BL189" s="231">
        <f t="shared" si="211"/>
        <v>1</v>
      </c>
      <c r="BM189" s="231">
        <f t="shared" si="212"/>
        <v>0</v>
      </c>
      <c r="BN189" s="231">
        <f t="shared" si="213"/>
        <v>1</v>
      </c>
      <c r="BO189" s="231">
        <f t="shared" si="214"/>
        <v>0</v>
      </c>
      <c r="BP189" s="231">
        <f t="shared" si="215"/>
        <v>0</v>
      </c>
      <c r="BQ189" s="231">
        <f t="shared" si="216"/>
        <v>0</v>
      </c>
      <c r="BR189" s="246">
        <f t="shared" si="217"/>
        <v>8.92793723076917</v>
      </c>
      <c r="BS189" s="247">
        <f t="shared" si="218"/>
        <v>35700</v>
      </c>
      <c r="BT189" s="231">
        <f t="shared" si="219"/>
        <v>1</v>
      </c>
      <c r="BU189" s="231">
        <f t="shared" si="220"/>
        <v>1</v>
      </c>
      <c r="BV189" s="231">
        <f t="shared" si="221"/>
        <v>1</v>
      </c>
      <c r="BW189" s="231">
        <f t="shared" si="222"/>
        <v>0</v>
      </c>
      <c r="BX189" s="231">
        <f t="shared" si="223"/>
        <v>0</v>
      </c>
      <c r="BY189" s="231">
        <f t="shared" si="224"/>
        <v>1</v>
      </c>
      <c r="BZ189" s="231">
        <f t="shared" si="225"/>
        <v>2</v>
      </c>
    </row>
    <row r="190" s="147" customFormat="1" ht="39" customHeight="1" spans="1:78">
      <c r="A190" s="161">
        <v>8</v>
      </c>
      <c r="B190" s="94">
        <v>1049</v>
      </c>
      <c r="C190" s="94" t="s">
        <v>712</v>
      </c>
      <c r="D190" s="166" t="s">
        <v>158</v>
      </c>
      <c r="E190" s="163">
        <v>44413</v>
      </c>
      <c r="F190" s="164" t="s">
        <v>713</v>
      </c>
      <c r="G190" s="163">
        <v>33761</v>
      </c>
      <c r="H190" s="163" t="s">
        <v>332</v>
      </c>
      <c r="I190" s="183" t="s">
        <v>151</v>
      </c>
      <c r="J190" s="161">
        <v>0</v>
      </c>
      <c r="K190" s="161">
        <v>0</v>
      </c>
      <c r="L190" s="184">
        <v>200</v>
      </c>
      <c r="M190" s="185">
        <v>7.69230769230769</v>
      </c>
      <c r="N190" s="161">
        <v>17</v>
      </c>
      <c r="O190" s="161">
        <v>4</v>
      </c>
      <c r="P190" s="161">
        <v>21</v>
      </c>
      <c r="Q190" s="161">
        <v>22</v>
      </c>
      <c r="R190" s="195">
        <v>161.538461538461</v>
      </c>
      <c r="S190" s="161">
        <v>0</v>
      </c>
      <c r="T190" s="185">
        <v>0</v>
      </c>
      <c r="U190" s="161">
        <v>0</v>
      </c>
      <c r="V190" s="161">
        <v>0</v>
      </c>
      <c r="W190" s="185">
        <v>0</v>
      </c>
      <c r="X190" s="161">
        <v>0</v>
      </c>
      <c r="Y190" s="185">
        <v>0</v>
      </c>
      <c r="Z190" s="161">
        <v>0</v>
      </c>
      <c r="AA190" s="161">
        <v>0</v>
      </c>
      <c r="AB190" s="195">
        <v>0</v>
      </c>
      <c r="AC190" s="161">
        <v>1</v>
      </c>
      <c r="AD190" s="195">
        <v>7.69230769230769</v>
      </c>
      <c r="AE190" s="161">
        <v>0</v>
      </c>
      <c r="AF190" s="195">
        <v>0</v>
      </c>
      <c r="AG190" s="161">
        <v>0</v>
      </c>
      <c r="AH190" s="184">
        <v>0</v>
      </c>
      <c r="AI190" s="185">
        <v>0</v>
      </c>
      <c r="AJ190" s="184">
        <v>0</v>
      </c>
      <c r="AK190" s="184">
        <v>0</v>
      </c>
      <c r="AL190" s="185">
        <v>0</v>
      </c>
      <c r="AM190" s="185">
        <v>0</v>
      </c>
      <c r="AN190" s="185">
        <v>8</v>
      </c>
      <c r="AO190" s="185">
        <v>10.5</v>
      </c>
      <c r="AP190" s="185">
        <v>10.5</v>
      </c>
      <c r="AQ190" s="185">
        <v>198.230769230769</v>
      </c>
      <c r="AR190" s="258">
        <v>3</v>
      </c>
      <c r="AS190" s="209">
        <v>0.5</v>
      </c>
      <c r="AT190" s="207"/>
      <c r="AU190" s="195">
        <v>0</v>
      </c>
      <c r="AV190" s="195">
        <v>4.09148307692308</v>
      </c>
      <c r="AW190" s="207">
        <v>50</v>
      </c>
      <c r="AX190" s="221">
        <v>146.639286153846</v>
      </c>
      <c r="AY190" s="184">
        <v>140</v>
      </c>
      <c r="AZ190" s="222">
        <v>26600</v>
      </c>
      <c r="BA190" s="225"/>
      <c r="BB190" s="146" t="str">
        <f ca="1" t="shared" si="202"/>
        <v>2年3月</v>
      </c>
      <c r="BC190" s="146"/>
      <c r="BD190" s="224">
        <f t="shared" si="203"/>
        <v>818296.615384615</v>
      </c>
      <c r="BE190" s="239">
        <f t="shared" si="204"/>
        <v>818296.615384615</v>
      </c>
      <c r="BF190" s="231">
        <f t="shared" si="205"/>
        <v>0</v>
      </c>
      <c r="BG190" s="231">
        <f t="shared" si="206"/>
        <v>732140.307692307</v>
      </c>
      <c r="BH190" s="231">
        <f t="shared" si="207"/>
        <v>0</v>
      </c>
      <c r="BI190" s="241" t="str">
        <f t="shared" si="208"/>
        <v>PEN CHETRA</v>
      </c>
      <c r="BJ190" s="231">
        <f t="shared" si="209"/>
        <v>140</v>
      </c>
      <c r="BK190" s="231">
        <f t="shared" si="210"/>
        <v>140</v>
      </c>
      <c r="BL190" s="231">
        <f t="shared" si="211"/>
        <v>1</v>
      </c>
      <c r="BM190" s="231">
        <f t="shared" si="212"/>
        <v>0</v>
      </c>
      <c r="BN190" s="231">
        <f t="shared" si="213"/>
        <v>2</v>
      </c>
      <c r="BO190" s="231">
        <f t="shared" si="214"/>
        <v>0</v>
      </c>
      <c r="BP190" s="231">
        <f t="shared" si="215"/>
        <v>0</v>
      </c>
      <c r="BQ190" s="231">
        <f t="shared" si="216"/>
        <v>0</v>
      </c>
      <c r="BR190" s="246">
        <f t="shared" si="217"/>
        <v>6.63928615384609</v>
      </c>
      <c r="BS190" s="247">
        <f t="shared" si="218"/>
        <v>26600</v>
      </c>
      <c r="BT190" s="231">
        <f t="shared" si="219"/>
        <v>1</v>
      </c>
      <c r="BU190" s="231">
        <f t="shared" si="220"/>
        <v>0</v>
      </c>
      <c r="BV190" s="231">
        <f t="shared" si="221"/>
        <v>1</v>
      </c>
      <c r="BW190" s="231">
        <f t="shared" si="222"/>
        <v>0</v>
      </c>
      <c r="BX190" s="231">
        <f t="shared" si="223"/>
        <v>1</v>
      </c>
      <c r="BY190" s="231">
        <f t="shared" si="224"/>
        <v>1</v>
      </c>
      <c r="BZ190" s="231">
        <f t="shared" si="225"/>
        <v>1</v>
      </c>
    </row>
    <row r="191" s="141" customFormat="1" ht="39" customHeight="1" spans="1:78">
      <c r="A191" s="161">
        <v>9</v>
      </c>
      <c r="B191" s="94">
        <v>1051</v>
      </c>
      <c r="C191" s="94" t="s">
        <v>714</v>
      </c>
      <c r="D191" s="166" t="s">
        <v>159</v>
      </c>
      <c r="E191" s="163">
        <v>44413</v>
      </c>
      <c r="F191" s="164" t="s">
        <v>715</v>
      </c>
      <c r="G191" s="163">
        <v>30474</v>
      </c>
      <c r="H191" s="163" t="s">
        <v>335</v>
      </c>
      <c r="I191" s="183" t="s">
        <v>151</v>
      </c>
      <c r="J191" s="161">
        <v>0</v>
      </c>
      <c r="K191" s="161">
        <v>0</v>
      </c>
      <c r="L191" s="184">
        <v>200</v>
      </c>
      <c r="M191" s="185">
        <v>7.69230769230769</v>
      </c>
      <c r="N191" s="161">
        <v>17</v>
      </c>
      <c r="O191" s="161">
        <v>4</v>
      </c>
      <c r="P191" s="161">
        <v>21</v>
      </c>
      <c r="Q191" s="161">
        <v>22</v>
      </c>
      <c r="R191" s="195">
        <v>161.538461538461</v>
      </c>
      <c r="S191" s="161">
        <v>0</v>
      </c>
      <c r="T191" s="185">
        <v>0</v>
      </c>
      <c r="U191" s="161">
        <v>0</v>
      </c>
      <c r="V191" s="161">
        <v>0</v>
      </c>
      <c r="W191" s="185">
        <v>0</v>
      </c>
      <c r="X191" s="161">
        <v>0</v>
      </c>
      <c r="Y191" s="185">
        <v>0</v>
      </c>
      <c r="Z191" s="161">
        <v>0</v>
      </c>
      <c r="AA191" s="161">
        <v>0</v>
      </c>
      <c r="AB191" s="195">
        <v>0</v>
      </c>
      <c r="AC191" s="161">
        <v>1</v>
      </c>
      <c r="AD191" s="195">
        <v>7.69230769230769</v>
      </c>
      <c r="AE191" s="161">
        <v>0</v>
      </c>
      <c r="AF191" s="195">
        <v>0</v>
      </c>
      <c r="AG191" s="161">
        <v>0</v>
      </c>
      <c r="AH191" s="185">
        <v>0</v>
      </c>
      <c r="AI191" s="185">
        <v>0</v>
      </c>
      <c r="AJ191" s="185">
        <v>0</v>
      </c>
      <c r="AK191" s="184">
        <v>0</v>
      </c>
      <c r="AL191" s="185">
        <v>0</v>
      </c>
      <c r="AM191" s="185">
        <v>0</v>
      </c>
      <c r="AN191" s="185">
        <v>8</v>
      </c>
      <c r="AO191" s="185">
        <v>10.5</v>
      </c>
      <c r="AP191" s="185">
        <v>10.5</v>
      </c>
      <c r="AQ191" s="185">
        <v>198.230769230769</v>
      </c>
      <c r="AR191" s="258">
        <v>3</v>
      </c>
      <c r="AS191" s="209">
        <v>0.5</v>
      </c>
      <c r="AT191" s="207"/>
      <c r="AU191" s="195">
        <v>0</v>
      </c>
      <c r="AV191" s="195">
        <v>4.09148307692308</v>
      </c>
      <c r="AW191" s="207">
        <v>50</v>
      </c>
      <c r="AX191" s="221">
        <v>146.639286153846</v>
      </c>
      <c r="AY191" s="184">
        <v>140</v>
      </c>
      <c r="AZ191" s="222">
        <v>26600</v>
      </c>
      <c r="BA191" s="223"/>
      <c r="BB191" s="146" t="str">
        <f ca="1" t="shared" si="202"/>
        <v>2年3月</v>
      </c>
      <c r="BC191" s="146"/>
      <c r="BD191" s="224">
        <f t="shared" si="203"/>
        <v>818296.615384615</v>
      </c>
      <c r="BE191" s="239">
        <f t="shared" si="204"/>
        <v>818296.615384615</v>
      </c>
      <c r="BF191" s="231">
        <f t="shared" si="205"/>
        <v>0</v>
      </c>
      <c r="BG191" s="231">
        <f t="shared" si="206"/>
        <v>732140.307692307</v>
      </c>
      <c r="BH191" s="231">
        <f t="shared" si="207"/>
        <v>0</v>
      </c>
      <c r="BI191" s="241" t="str">
        <f t="shared" si="208"/>
        <v>YA PHAKDY</v>
      </c>
      <c r="BJ191" s="231">
        <f t="shared" si="209"/>
        <v>140</v>
      </c>
      <c r="BK191" s="231">
        <f t="shared" si="210"/>
        <v>140</v>
      </c>
      <c r="BL191" s="231">
        <f t="shared" si="211"/>
        <v>1</v>
      </c>
      <c r="BM191" s="231">
        <f t="shared" si="212"/>
        <v>0</v>
      </c>
      <c r="BN191" s="231">
        <f t="shared" si="213"/>
        <v>2</v>
      </c>
      <c r="BO191" s="231">
        <f t="shared" si="214"/>
        <v>0</v>
      </c>
      <c r="BP191" s="231">
        <f t="shared" si="215"/>
        <v>0</v>
      </c>
      <c r="BQ191" s="231">
        <f t="shared" si="216"/>
        <v>0</v>
      </c>
      <c r="BR191" s="246">
        <f t="shared" si="217"/>
        <v>6.63928615384609</v>
      </c>
      <c r="BS191" s="247">
        <f t="shared" si="218"/>
        <v>26600</v>
      </c>
      <c r="BT191" s="231">
        <f t="shared" si="219"/>
        <v>1</v>
      </c>
      <c r="BU191" s="231">
        <f t="shared" si="220"/>
        <v>0</v>
      </c>
      <c r="BV191" s="231">
        <f t="shared" si="221"/>
        <v>1</v>
      </c>
      <c r="BW191" s="231">
        <f t="shared" si="222"/>
        <v>0</v>
      </c>
      <c r="BX191" s="231">
        <f t="shared" si="223"/>
        <v>1</v>
      </c>
      <c r="BY191" s="231">
        <f t="shared" si="224"/>
        <v>1</v>
      </c>
      <c r="BZ191" s="231">
        <f t="shared" si="225"/>
        <v>1</v>
      </c>
    </row>
    <row r="192" s="146" customFormat="1" ht="39" customHeight="1" spans="1:78">
      <c r="A192" s="161">
        <v>10</v>
      </c>
      <c r="B192" s="94">
        <v>1616</v>
      </c>
      <c r="C192" s="94" t="s">
        <v>716</v>
      </c>
      <c r="D192" s="162" t="s">
        <v>160</v>
      </c>
      <c r="E192" s="163">
        <v>44576</v>
      </c>
      <c r="F192" s="164">
        <v>90941326</v>
      </c>
      <c r="G192" s="163">
        <v>37304</v>
      </c>
      <c r="H192" s="163" t="s">
        <v>335</v>
      </c>
      <c r="I192" s="183" t="s">
        <v>151</v>
      </c>
      <c r="J192" s="161">
        <v>0</v>
      </c>
      <c r="K192" s="161">
        <v>0</v>
      </c>
      <c r="L192" s="184">
        <v>200</v>
      </c>
      <c r="M192" s="185">
        <v>7.69230769230769</v>
      </c>
      <c r="N192" s="161">
        <v>17</v>
      </c>
      <c r="O192" s="161">
        <v>4</v>
      </c>
      <c r="P192" s="161">
        <v>21</v>
      </c>
      <c r="Q192" s="161">
        <v>22</v>
      </c>
      <c r="R192" s="195">
        <v>161.538461538461</v>
      </c>
      <c r="S192" s="161">
        <v>0</v>
      </c>
      <c r="T192" s="185">
        <v>0</v>
      </c>
      <c r="U192" s="161">
        <v>0</v>
      </c>
      <c r="V192" s="161">
        <v>0</v>
      </c>
      <c r="W192" s="185">
        <v>0</v>
      </c>
      <c r="X192" s="161">
        <v>0</v>
      </c>
      <c r="Y192" s="185">
        <v>0</v>
      </c>
      <c r="Z192" s="161">
        <v>0</v>
      </c>
      <c r="AA192" s="161">
        <v>0</v>
      </c>
      <c r="AB192" s="195">
        <v>0</v>
      </c>
      <c r="AC192" s="161">
        <v>1</v>
      </c>
      <c r="AD192" s="195">
        <v>7.69230769230769</v>
      </c>
      <c r="AE192" s="161">
        <v>0</v>
      </c>
      <c r="AF192" s="195">
        <v>0</v>
      </c>
      <c r="AG192" s="161">
        <v>0</v>
      </c>
      <c r="AH192" s="185">
        <v>0</v>
      </c>
      <c r="AI192" s="185">
        <v>0</v>
      </c>
      <c r="AJ192" s="185">
        <v>0</v>
      </c>
      <c r="AK192" s="184">
        <v>0</v>
      </c>
      <c r="AL192" s="185">
        <v>0</v>
      </c>
      <c r="AM192" s="185">
        <v>0</v>
      </c>
      <c r="AN192" s="185">
        <v>8</v>
      </c>
      <c r="AO192" s="185">
        <v>10.5</v>
      </c>
      <c r="AP192" s="185">
        <v>10.5</v>
      </c>
      <c r="AQ192" s="185">
        <v>198.230769230769</v>
      </c>
      <c r="AR192" s="207">
        <v>2</v>
      </c>
      <c r="AS192" s="209">
        <v>0.5</v>
      </c>
      <c r="AT192" s="207"/>
      <c r="AU192" s="195">
        <v>0</v>
      </c>
      <c r="AV192" s="195">
        <v>4.09148307692308</v>
      </c>
      <c r="AW192" s="207">
        <v>50</v>
      </c>
      <c r="AX192" s="221">
        <v>145.639286153846</v>
      </c>
      <c r="AY192" s="184">
        <v>140</v>
      </c>
      <c r="AZ192" s="222">
        <v>22600</v>
      </c>
      <c r="BA192" s="223"/>
      <c r="BB192" s="146" t="str">
        <f ca="1" t="shared" si="202"/>
        <v>1年10月</v>
      </c>
      <c r="BD192" s="224">
        <f t="shared" si="203"/>
        <v>818296.615384615</v>
      </c>
      <c r="BE192" s="239">
        <f t="shared" si="204"/>
        <v>818296.615384615</v>
      </c>
      <c r="BF192" s="231">
        <f t="shared" si="205"/>
        <v>0</v>
      </c>
      <c r="BG192" s="231">
        <f t="shared" si="206"/>
        <v>732140.307692307</v>
      </c>
      <c r="BH192" s="231">
        <f t="shared" si="207"/>
        <v>0</v>
      </c>
      <c r="BI192" s="241" t="str">
        <f t="shared" si="208"/>
        <v>DOK SITHET</v>
      </c>
      <c r="BJ192" s="231">
        <f t="shared" si="209"/>
        <v>140</v>
      </c>
      <c r="BK192" s="231">
        <f t="shared" si="210"/>
        <v>140</v>
      </c>
      <c r="BL192" s="231">
        <f t="shared" si="211"/>
        <v>1</v>
      </c>
      <c r="BM192" s="231">
        <f t="shared" si="212"/>
        <v>0</v>
      </c>
      <c r="BN192" s="231">
        <f t="shared" si="213"/>
        <v>2</v>
      </c>
      <c r="BO192" s="231">
        <f t="shared" si="214"/>
        <v>0</v>
      </c>
      <c r="BP192" s="231">
        <f t="shared" si="215"/>
        <v>0</v>
      </c>
      <c r="BQ192" s="231">
        <f t="shared" si="216"/>
        <v>0</v>
      </c>
      <c r="BR192" s="246">
        <f t="shared" si="217"/>
        <v>5.63928615384609</v>
      </c>
      <c r="BS192" s="247">
        <f t="shared" si="218"/>
        <v>22600</v>
      </c>
      <c r="BT192" s="231">
        <f t="shared" si="219"/>
        <v>1</v>
      </c>
      <c r="BU192" s="231">
        <f t="shared" si="220"/>
        <v>0</v>
      </c>
      <c r="BV192" s="231">
        <f t="shared" si="221"/>
        <v>0</v>
      </c>
      <c r="BW192" s="231">
        <f t="shared" si="222"/>
        <v>1</v>
      </c>
      <c r="BX192" s="231">
        <f t="shared" si="223"/>
        <v>0</v>
      </c>
      <c r="BY192" s="231">
        <f t="shared" si="224"/>
        <v>1</v>
      </c>
      <c r="BZ192" s="231">
        <f t="shared" si="225"/>
        <v>1</v>
      </c>
    </row>
    <row r="193" s="141" customFormat="1" ht="39" customHeight="1" spans="1:78">
      <c r="A193" s="161">
        <v>11</v>
      </c>
      <c r="B193" s="94">
        <v>1937</v>
      </c>
      <c r="C193" s="94" t="s">
        <v>717</v>
      </c>
      <c r="D193" s="162" t="s">
        <v>161</v>
      </c>
      <c r="E193" s="163">
        <v>44629</v>
      </c>
      <c r="F193" s="164">
        <v>90887107</v>
      </c>
      <c r="G193" s="163">
        <v>36485</v>
      </c>
      <c r="H193" s="163" t="s">
        <v>335</v>
      </c>
      <c r="I193" s="183" t="s">
        <v>151</v>
      </c>
      <c r="J193" s="161">
        <v>0</v>
      </c>
      <c r="K193" s="161">
        <v>0</v>
      </c>
      <c r="L193" s="184">
        <v>200</v>
      </c>
      <c r="M193" s="185">
        <v>7.69230769230769</v>
      </c>
      <c r="N193" s="161">
        <v>17</v>
      </c>
      <c r="O193" s="161">
        <v>4</v>
      </c>
      <c r="P193" s="161">
        <v>21</v>
      </c>
      <c r="Q193" s="161">
        <v>22</v>
      </c>
      <c r="R193" s="195">
        <v>161.538461538461</v>
      </c>
      <c r="S193" s="161">
        <v>0</v>
      </c>
      <c r="T193" s="185">
        <v>0</v>
      </c>
      <c r="U193" s="161">
        <v>0</v>
      </c>
      <c r="V193" s="161">
        <v>0</v>
      </c>
      <c r="W193" s="185">
        <v>0</v>
      </c>
      <c r="X193" s="161">
        <v>0</v>
      </c>
      <c r="Y193" s="185">
        <v>0</v>
      </c>
      <c r="Z193" s="161">
        <v>0</v>
      </c>
      <c r="AA193" s="161">
        <v>0</v>
      </c>
      <c r="AB193" s="195">
        <v>0</v>
      </c>
      <c r="AC193" s="161">
        <v>1</v>
      </c>
      <c r="AD193" s="195">
        <v>7.69230769230769</v>
      </c>
      <c r="AE193" s="161">
        <v>0</v>
      </c>
      <c r="AF193" s="195">
        <v>0</v>
      </c>
      <c r="AG193" s="161">
        <v>0</v>
      </c>
      <c r="AH193" s="185">
        <v>0</v>
      </c>
      <c r="AI193" s="185">
        <v>0</v>
      </c>
      <c r="AJ193" s="185">
        <v>0</v>
      </c>
      <c r="AK193" s="184">
        <v>0</v>
      </c>
      <c r="AL193" s="185">
        <v>0</v>
      </c>
      <c r="AM193" s="185">
        <v>0</v>
      </c>
      <c r="AN193" s="185">
        <v>8</v>
      </c>
      <c r="AO193" s="185">
        <v>10.5</v>
      </c>
      <c r="AP193" s="185">
        <v>10.5</v>
      </c>
      <c r="AQ193" s="185">
        <v>198.230769230769</v>
      </c>
      <c r="AR193" s="207">
        <v>2</v>
      </c>
      <c r="AS193" s="209">
        <v>0.5</v>
      </c>
      <c r="AT193" s="184"/>
      <c r="AU193" s="195">
        <v>0</v>
      </c>
      <c r="AV193" s="195">
        <v>4.09148307692308</v>
      </c>
      <c r="AW193" s="207">
        <v>50</v>
      </c>
      <c r="AX193" s="221">
        <v>145.639286153846</v>
      </c>
      <c r="AY193" s="184">
        <v>140</v>
      </c>
      <c r="AZ193" s="222">
        <v>22600</v>
      </c>
      <c r="BA193" s="223"/>
      <c r="BB193" s="146" t="str">
        <f ca="1" t="shared" si="202"/>
        <v>1年8月</v>
      </c>
      <c r="BD193" s="224">
        <f t="shared" si="203"/>
        <v>818296.615384615</v>
      </c>
      <c r="BE193" s="239">
        <f t="shared" si="204"/>
        <v>818296.615384615</v>
      </c>
      <c r="BF193" s="231">
        <f t="shared" si="205"/>
        <v>0</v>
      </c>
      <c r="BG193" s="231">
        <f t="shared" si="206"/>
        <v>732140.307692307</v>
      </c>
      <c r="BH193" s="231">
        <f t="shared" si="207"/>
        <v>0</v>
      </c>
      <c r="BI193" s="241" t="str">
        <f t="shared" si="208"/>
        <v>NEOU CHANTHY</v>
      </c>
      <c r="BJ193" s="231">
        <f t="shared" si="209"/>
        <v>140</v>
      </c>
      <c r="BK193" s="231">
        <f t="shared" si="210"/>
        <v>140</v>
      </c>
      <c r="BL193" s="231">
        <f t="shared" si="211"/>
        <v>1</v>
      </c>
      <c r="BM193" s="231">
        <f t="shared" si="212"/>
        <v>0</v>
      </c>
      <c r="BN193" s="231">
        <f t="shared" si="213"/>
        <v>2</v>
      </c>
      <c r="BO193" s="231">
        <f t="shared" si="214"/>
        <v>0</v>
      </c>
      <c r="BP193" s="231">
        <f t="shared" si="215"/>
        <v>0</v>
      </c>
      <c r="BQ193" s="231">
        <f t="shared" si="216"/>
        <v>0</v>
      </c>
      <c r="BR193" s="246">
        <f t="shared" si="217"/>
        <v>5.63928615384609</v>
      </c>
      <c r="BS193" s="247">
        <f t="shared" si="218"/>
        <v>22600</v>
      </c>
      <c r="BT193" s="231">
        <f t="shared" si="219"/>
        <v>1</v>
      </c>
      <c r="BU193" s="231">
        <f t="shared" si="220"/>
        <v>0</v>
      </c>
      <c r="BV193" s="231">
        <f t="shared" si="221"/>
        <v>0</v>
      </c>
      <c r="BW193" s="231">
        <f t="shared" si="222"/>
        <v>1</v>
      </c>
      <c r="BX193" s="231">
        <f t="shared" si="223"/>
        <v>0</v>
      </c>
      <c r="BY193" s="231">
        <f t="shared" si="224"/>
        <v>1</v>
      </c>
      <c r="BZ193" s="231">
        <f t="shared" si="225"/>
        <v>1</v>
      </c>
    </row>
    <row r="194" s="146" customFormat="1" ht="39" customHeight="1" spans="1:78">
      <c r="A194" s="161">
        <v>12</v>
      </c>
      <c r="B194" s="94">
        <v>2219</v>
      </c>
      <c r="C194" s="94" t="s">
        <v>718</v>
      </c>
      <c r="D194" s="162" t="s">
        <v>162</v>
      </c>
      <c r="E194" s="163">
        <v>44743</v>
      </c>
      <c r="F194" s="164" t="s">
        <v>719</v>
      </c>
      <c r="G194" s="163">
        <v>30633</v>
      </c>
      <c r="H194" s="163" t="s">
        <v>335</v>
      </c>
      <c r="I194" s="183" t="s">
        <v>151</v>
      </c>
      <c r="J194" s="161">
        <v>0</v>
      </c>
      <c r="K194" s="161">
        <v>0</v>
      </c>
      <c r="L194" s="184">
        <v>200</v>
      </c>
      <c r="M194" s="185">
        <v>7.69230769230769</v>
      </c>
      <c r="N194" s="161">
        <v>11</v>
      </c>
      <c r="O194" s="161">
        <v>4</v>
      </c>
      <c r="P194" s="161">
        <v>15</v>
      </c>
      <c r="Q194" s="161">
        <v>19</v>
      </c>
      <c r="R194" s="195">
        <v>115.384615384615</v>
      </c>
      <c r="S194" s="161">
        <v>0</v>
      </c>
      <c r="T194" s="185">
        <v>0</v>
      </c>
      <c r="U194" s="161">
        <v>0</v>
      </c>
      <c r="V194" s="161">
        <v>0</v>
      </c>
      <c r="W194" s="185">
        <v>0</v>
      </c>
      <c r="X194" s="161">
        <v>0</v>
      </c>
      <c r="Y194" s="185">
        <v>0</v>
      </c>
      <c r="Z194" s="161">
        <v>2</v>
      </c>
      <c r="AA194" s="161">
        <v>0</v>
      </c>
      <c r="AB194" s="195">
        <v>0</v>
      </c>
      <c r="AC194" s="161">
        <v>1</v>
      </c>
      <c r="AD194" s="195">
        <v>7.69230769230769</v>
      </c>
      <c r="AE194" s="161">
        <v>0</v>
      </c>
      <c r="AF194" s="195">
        <v>0</v>
      </c>
      <c r="AG194" s="161">
        <v>1</v>
      </c>
      <c r="AH194" s="185">
        <v>0</v>
      </c>
      <c r="AI194" s="185">
        <v>0</v>
      </c>
      <c r="AJ194" s="185">
        <v>0</v>
      </c>
      <c r="AK194" s="184">
        <v>0</v>
      </c>
      <c r="AL194" s="185">
        <v>0</v>
      </c>
      <c r="AM194" s="185">
        <v>0</v>
      </c>
      <c r="AN194" s="185">
        <v>5.7</v>
      </c>
      <c r="AO194" s="185">
        <v>7.5</v>
      </c>
      <c r="AP194" s="185">
        <v>7.5</v>
      </c>
      <c r="AQ194" s="185">
        <v>143.776923076923</v>
      </c>
      <c r="AR194" s="207">
        <v>2</v>
      </c>
      <c r="AS194" s="209">
        <v>0.5</v>
      </c>
      <c r="AT194" s="207"/>
      <c r="AU194" s="195">
        <v>0</v>
      </c>
      <c r="AV194" s="195">
        <v>2.96755569230769</v>
      </c>
      <c r="AW194" s="207">
        <v>0</v>
      </c>
      <c r="AX194" s="221">
        <v>142.309367384615</v>
      </c>
      <c r="AY194" s="184">
        <v>140</v>
      </c>
      <c r="AZ194" s="222">
        <v>9200</v>
      </c>
      <c r="BA194" s="223"/>
      <c r="BB194" s="146" t="str">
        <f ca="1" t="shared" si="202"/>
        <v>1年4月</v>
      </c>
      <c r="BD194" s="224">
        <f t="shared" si="203"/>
        <v>593511.138461538</v>
      </c>
      <c r="BE194" s="239">
        <f t="shared" si="204"/>
        <v>593511.138461538</v>
      </c>
      <c r="BF194" s="231">
        <f t="shared" si="205"/>
        <v>0</v>
      </c>
      <c r="BG194" s="231">
        <f t="shared" si="206"/>
        <v>531977.469230769</v>
      </c>
      <c r="BH194" s="231">
        <f t="shared" si="207"/>
        <v>0</v>
      </c>
      <c r="BI194" s="241" t="str">
        <f t="shared" si="208"/>
        <v>IN THOEUN</v>
      </c>
      <c r="BJ194" s="231">
        <f t="shared" si="209"/>
        <v>140</v>
      </c>
      <c r="BK194" s="231">
        <f t="shared" si="210"/>
        <v>140</v>
      </c>
      <c r="BL194" s="231">
        <f t="shared" si="211"/>
        <v>1</v>
      </c>
      <c r="BM194" s="231">
        <f t="shared" si="212"/>
        <v>0</v>
      </c>
      <c r="BN194" s="231">
        <f t="shared" si="213"/>
        <v>2</v>
      </c>
      <c r="BO194" s="231">
        <f t="shared" si="214"/>
        <v>0</v>
      </c>
      <c r="BP194" s="231">
        <f t="shared" si="215"/>
        <v>0</v>
      </c>
      <c r="BQ194" s="231">
        <f t="shared" si="216"/>
        <v>0</v>
      </c>
      <c r="BR194" s="246">
        <f t="shared" si="217"/>
        <v>2.30936738461534</v>
      </c>
      <c r="BS194" s="247">
        <f t="shared" si="218"/>
        <v>9200</v>
      </c>
      <c r="BT194" s="231">
        <f t="shared" si="219"/>
        <v>0</v>
      </c>
      <c r="BU194" s="231">
        <f t="shared" si="220"/>
        <v>0</v>
      </c>
      <c r="BV194" s="231">
        <f t="shared" si="221"/>
        <v>1</v>
      </c>
      <c r="BW194" s="231">
        <f t="shared" si="222"/>
        <v>2</v>
      </c>
      <c r="BX194" s="231">
        <f t="shared" si="223"/>
        <v>0</v>
      </c>
      <c r="BY194" s="231">
        <f t="shared" si="224"/>
        <v>0</v>
      </c>
      <c r="BZ194" s="231">
        <f t="shared" si="225"/>
        <v>2</v>
      </c>
    </row>
    <row r="195" s="146" customFormat="1" ht="39" customHeight="1" spans="1:78">
      <c r="A195" s="161">
        <v>13</v>
      </c>
      <c r="B195" s="94">
        <v>2247</v>
      </c>
      <c r="C195" s="94" t="s">
        <v>720</v>
      </c>
      <c r="D195" s="162" t="s">
        <v>163</v>
      </c>
      <c r="E195" s="163">
        <v>44747</v>
      </c>
      <c r="F195" s="164" t="s">
        <v>721</v>
      </c>
      <c r="G195" s="163">
        <v>29560</v>
      </c>
      <c r="H195" s="163" t="s">
        <v>335</v>
      </c>
      <c r="I195" s="183" t="s">
        <v>151</v>
      </c>
      <c r="J195" s="161">
        <v>0</v>
      </c>
      <c r="K195" s="161">
        <v>0</v>
      </c>
      <c r="L195" s="184">
        <v>200</v>
      </c>
      <c r="M195" s="185">
        <v>7.69230769230769</v>
      </c>
      <c r="N195" s="161">
        <v>17</v>
      </c>
      <c r="O195" s="161">
        <v>4</v>
      </c>
      <c r="P195" s="161">
        <v>21</v>
      </c>
      <c r="Q195" s="161">
        <v>22</v>
      </c>
      <c r="R195" s="195">
        <v>161.538461538461</v>
      </c>
      <c r="S195" s="161">
        <v>0</v>
      </c>
      <c r="T195" s="185">
        <v>0</v>
      </c>
      <c r="U195" s="161">
        <v>0</v>
      </c>
      <c r="V195" s="161">
        <v>0</v>
      </c>
      <c r="W195" s="185">
        <v>0</v>
      </c>
      <c r="X195" s="161">
        <v>0</v>
      </c>
      <c r="Y195" s="185">
        <v>0</v>
      </c>
      <c r="Z195" s="161">
        <v>0</v>
      </c>
      <c r="AA195" s="161">
        <v>0</v>
      </c>
      <c r="AB195" s="195">
        <v>0</v>
      </c>
      <c r="AC195" s="161">
        <v>1</v>
      </c>
      <c r="AD195" s="195">
        <v>7.69230769230769</v>
      </c>
      <c r="AE195" s="161">
        <v>0</v>
      </c>
      <c r="AF195" s="195">
        <v>0</v>
      </c>
      <c r="AG195" s="161">
        <v>0</v>
      </c>
      <c r="AH195" s="185">
        <v>0</v>
      </c>
      <c r="AI195" s="185">
        <v>0</v>
      </c>
      <c r="AJ195" s="185">
        <v>0</v>
      </c>
      <c r="AK195" s="184">
        <v>0</v>
      </c>
      <c r="AL195" s="185">
        <v>0</v>
      </c>
      <c r="AM195" s="185">
        <v>0</v>
      </c>
      <c r="AN195" s="185">
        <v>8</v>
      </c>
      <c r="AO195" s="185">
        <v>10.5</v>
      </c>
      <c r="AP195" s="185">
        <v>10.5</v>
      </c>
      <c r="AQ195" s="185">
        <v>198.230769230769</v>
      </c>
      <c r="AR195" s="207">
        <v>2</v>
      </c>
      <c r="AS195" s="209">
        <v>0.5</v>
      </c>
      <c r="AT195" s="207"/>
      <c r="AU195" s="195">
        <v>0</v>
      </c>
      <c r="AV195" s="195">
        <v>4.09148307692308</v>
      </c>
      <c r="AW195" s="207">
        <v>50</v>
      </c>
      <c r="AX195" s="221">
        <v>145.639286153846</v>
      </c>
      <c r="AY195" s="184">
        <v>140</v>
      </c>
      <c r="AZ195" s="222">
        <v>22600</v>
      </c>
      <c r="BA195" s="223"/>
      <c r="BB195" s="146" t="str">
        <f ca="1" t="shared" si="202"/>
        <v>1年4月</v>
      </c>
      <c r="BD195" s="224">
        <f t="shared" si="203"/>
        <v>818296.615384615</v>
      </c>
      <c r="BE195" s="239">
        <f t="shared" si="204"/>
        <v>818296.615384615</v>
      </c>
      <c r="BF195" s="231">
        <f t="shared" si="205"/>
        <v>0</v>
      </c>
      <c r="BG195" s="231">
        <f t="shared" si="206"/>
        <v>732140.307692307</v>
      </c>
      <c r="BH195" s="231">
        <f t="shared" si="207"/>
        <v>0</v>
      </c>
      <c r="BI195" s="241" t="str">
        <f t="shared" si="208"/>
        <v>MEAS KUN</v>
      </c>
      <c r="BJ195" s="231">
        <f t="shared" si="209"/>
        <v>140</v>
      </c>
      <c r="BK195" s="231">
        <f t="shared" si="210"/>
        <v>140</v>
      </c>
      <c r="BL195" s="231">
        <f t="shared" si="211"/>
        <v>1</v>
      </c>
      <c r="BM195" s="231">
        <f t="shared" si="212"/>
        <v>0</v>
      </c>
      <c r="BN195" s="231">
        <f t="shared" si="213"/>
        <v>2</v>
      </c>
      <c r="BO195" s="231">
        <f t="shared" si="214"/>
        <v>0</v>
      </c>
      <c r="BP195" s="231">
        <f t="shared" si="215"/>
        <v>0</v>
      </c>
      <c r="BQ195" s="231">
        <f t="shared" si="216"/>
        <v>0</v>
      </c>
      <c r="BR195" s="246">
        <f t="shared" si="217"/>
        <v>5.63928615384609</v>
      </c>
      <c r="BS195" s="247">
        <f t="shared" si="218"/>
        <v>22600</v>
      </c>
      <c r="BT195" s="231">
        <f t="shared" si="219"/>
        <v>1</v>
      </c>
      <c r="BU195" s="231">
        <f t="shared" si="220"/>
        <v>0</v>
      </c>
      <c r="BV195" s="231">
        <f t="shared" si="221"/>
        <v>0</v>
      </c>
      <c r="BW195" s="231">
        <f t="shared" si="222"/>
        <v>1</v>
      </c>
      <c r="BX195" s="231">
        <f t="shared" si="223"/>
        <v>0</v>
      </c>
      <c r="BY195" s="231">
        <f t="shared" si="224"/>
        <v>1</v>
      </c>
      <c r="BZ195" s="231">
        <f t="shared" si="225"/>
        <v>1</v>
      </c>
    </row>
    <row r="196" s="146" customFormat="1" ht="39" customHeight="1" spans="1:78">
      <c r="A196" s="161">
        <v>14</v>
      </c>
      <c r="B196" s="94">
        <v>1653</v>
      </c>
      <c r="C196" s="94" t="s">
        <v>722</v>
      </c>
      <c r="D196" s="162" t="s">
        <v>164</v>
      </c>
      <c r="E196" s="163">
        <v>44581</v>
      </c>
      <c r="F196" s="164">
        <v>100994308</v>
      </c>
      <c r="G196" s="163">
        <v>34792</v>
      </c>
      <c r="H196" s="163" t="s">
        <v>335</v>
      </c>
      <c r="I196" s="183" t="s">
        <v>151</v>
      </c>
      <c r="J196" s="161">
        <v>0</v>
      </c>
      <c r="K196" s="161">
        <v>0</v>
      </c>
      <c r="L196" s="184">
        <v>200</v>
      </c>
      <c r="M196" s="185">
        <v>7.69230769230769</v>
      </c>
      <c r="N196" s="161">
        <v>17</v>
      </c>
      <c r="O196" s="161">
        <v>4</v>
      </c>
      <c r="P196" s="161">
        <v>21</v>
      </c>
      <c r="Q196" s="161">
        <v>22</v>
      </c>
      <c r="R196" s="195">
        <v>161.538461538461</v>
      </c>
      <c r="S196" s="161">
        <v>0</v>
      </c>
      <c r="T196" s="185">
        <v>0</v>
      </c>
      <c r="U196" s="161">
        <v>0</v>
      </c>
      <c r="V196" s="161">
        <v>0</v>
      </c>
      <c r="W196" s="185">
        <v>0</v>
      </c>
      <c r="X196" s="161">
        <v>0</v>
      </c>
      <c r="Y196" s="185">
        <v>0</v>
      </c>
      <c r="Z196" s="161">
        <v>0</v>
      </c>
      <c r="AA196" s="161">
        <v>0</v>
      </c>
      <c r="AB196" s="195">
        <v>0</v>
      </c>
      <c r="AC196" s="161">
        <v>1</v>
      </c>
      <c r="AD196" s="195">
        <v>7.69230769230769</v>
      </c>
      <c r="AE196" s="161">
        <v>0</v>
      </c>
      <c r="AF196" s="195">
        <v>0</v>
      </c>
      <c r="AG196" s="161">
        <v>0</v>
      </c>
      <c r="AH196" s="185">
        <v>0</v>
      </c>
      <c r="AI196" s="185">
        <v>0</v>
      </c>
      <c r="AJ196" s="185">
        <v>0</v>
      </c>
      <c r="AK196" s="184">
        <v>0</v>
      </c>
      <c r="AL196" s="185">
        <v>0</v>
      </c>
      <c r="AM196" s="185">
        <v>0</v>
      </c>
      <c r="AN196" s="185">
        <v>8</v>
      </c>
      <c r="AO196" s="185">
        <v>10.5</v>
      </c>
      <c r="AP196" s="185">
        <v>10.5</v>
      </c>
      <c r="AQ196" s="185">
        <v>198.230769230769</v>
      </c>
      <c r="AR196" s="207">
        <v>2</v>
      </c>
      <c r="AS196" s="209">
        <v>0.5</v>
      </c>
      <c r="AT196" s="207"/>
      <c r="AU196" s="195">
        <v>0</v>
      </c>
      <c r="AV196" s="195">
        <v>4.09148307692308</v>
      </c>
      <c r="AW196" s="207">
        <v>50</v>
      </c>
      <c r="AX196" s="221">
        <v>145.639286153846</v>
      </c>
      <c r="AY196" s="184">
        <v>140</v>
      </c>
      <c r="AZ196" s="222">
        <v>22600</v>
      </c>
      <c r="BA196" s="223"/>
      <c r="BB196" s="146" t="str">
        <f ca="1" t="shared" si="202"/>
        <v>1年10月</v>
      </c>
      <c r="BD196" s="224">
        <f t="shared" si="203"/>
        <v>818296.615384615</v>
      </c>
      <c r="BE196" s="239">
        <f t="shared" si="204"/>
        <v>818296.615384615</v>
      </c>
      <c r="BF196" s="231">
        <f t="shared" si="205"/>
        <v>0</v>
      </c>
      <c r="BG196" s="231">
        <f t="shared" si="206"/>
        <v>732140.307692307</v>
      </c>
      <c r="BH196" s="231">
        <f t="shared" si="207"/>
        <v>0</v>
      </c>
      <c r="BI196" s="241" t="str">
        <f t="shared" si="208"/>
        <v>HORN CHANDY</v>
      </c>
      <c r="BJ196" s="231">
        <f t="shared" si="209"/>
        <v>140</v>
      </c>
      <c r="BK196" s="231">
        <f t="shared" si="210"/>
        <v>140</v>
      </c>
      <c r="BL196" s="231">
        <f t="shared" si="211"/>
        <v>1</v>
      </c>
      <c r="BM196" s="231">
        <f t="shared" si="212"/>
        <v>0</v>
      </c>
      <c r="BN196" s="231">
        <f t="shared" si="213"/>
        <v>2</v>
      </c>
      <c r="BO196" s="231">
        <f t="shared" si="214"/>
        <v>0</v>
      </c>
      <c r="BP196" s="231">
        <f t="shared" si="215"/>
        <v>0</v>
      </c>
      <c r="BQ196" s="231">
        <f t="shared" si="216"/>
        <v>0</v>
      </c>
      <c r="BR196" s="246">
        <f t="shared" si="217"/>
        <v>5.63928615384609</v>
      </c>
      <c r="BS196" s="247">
        <f t="shared" si="218"/>
        <v>22600</v>
      </c>
      <c r="BT196" s="231">
        <f t="shared" si="219"/>
        <v>1</v>
      </c>
      <c r="BU196" s="231">
        <f t="shared" si="220"/>
        <v>0</v>
      </c>
      <c r="BV196" s="231">
        <f t="shared" si="221"/>
        <v>0</v>
      </c>
      <c r="BW196" s="231">
        <f t="shared" si="222"/>
        <v>1</v>
      </c>
      <c r="BX196" s="231">
        <f t="shared" si="223"/>
        <v>0</v>
      </c>
      <c r="BY196" s="231">
        <f t="shared" si="224"/>
        <v>1</v>
      </c>
      <c r="BZ196" s="231">
        <f t="shared" si="225"/>
        <v>1</v>
      </c>
    </row>
    <row r="197" s="146" customFormat="1" ht="39" customHeight="1" spans="1:78">
      <c r="A197" s="161">
        <v>15</v>
      </c>
      <c r="B197" s="94">
        <v>1564</v>
      </c>
      <c r="C197" s="94" t="s">
        <v>723</v>
      </c>
      <c r="D197" s="162" t="s">
        <v>165</v>
      </c>
      <c r="E197" s="163">
        <v>44567</v>
      </c>
      <c r="F197" s="164">
        <v>90707839</v>
      </c>
      <c r="G197" s="163">
        <v>31693</v>
      </c>
      <c r="H197" s="163" t="s">
        <v>335</v>
      </c>
      <c r="I197" s="183" t="s">
        <v>151</v>
      </c>
      <c r="J197" s="161">
        <v>0</v>
      </c>
      <c r="K197" s="161">
        <v>0</v>
      </c>
      <c r="L197" s="184">
        <v>200</v>
      </c>
      <c r="M197" s="185">
        <v>7.69230769230769</v>
      </c>
      <c r="N197" s="161">
        <v>16</v>
      </c>
      <c r="O197" s="161">
        <v>4</v>
      </c>
      <c r="P197" s="161">
        <v>20</v>
      </c>
      <c r="Q197" s="161">
        <v>21</v>
      </c>
      <c r="R197" s="195">
        <v>153.846153846154</v>
      </c>
      <c r="S197" s="161">
        <v>0</v>
      </c>
      <c r="T197" s="185">
        <v>0</v>
      </c>
      <c r="U197" s="161">
        <v>0</v>
      </c>
      <c r="V197" s="161">
        <v>0</v>
      </c>
      <c r="W197" s="185">
        <v>0</v>
      </c>
      <c r="X197" s="161">
        <v>0</v>
      </c>
      <c r="Y197" s="185">
        <v>0</v>
      </c>
      <c r="Z197" s="161">
        <v>0</v>
      </c>
      <c r="AA197" s="161">
        <v>0</v>
      </c>
      <c r="AB197" s="195">
        <v>0</v>
      </c>
      <c r="AC197" s="161">
        <v>1</v>
      </c>
      <c r="AD197" s="195">
        <v>7.69230769230769</v>
      </c>
      <c r="AE197" s="161">
        <v>0</v>
      </c>
      <c r="AF197" s="195">
        <v>0</v>
      </c>
      <c r="AG197" s="161">
        <v>0</v>
      </c>
      <c r="AH197" s="185">
        <v>0</v>
      </c>
      <c r="AI197" s="185">
        <v>0</v>
      </c>
      <c r="AJ197" s="185">
        <v>0</v>
      </c>
      <c r="AK197" s="184">
        <v>0</v>
      </c>
      <c r="AL197" s="185">
        <v>0</v>
      </c>
      <c r="AM197" s="185">
        <v>0</v>
      </c>
      <c r="AN197" s="185">
        <v>7.6</v>
      </c>
      <c r="AO197" s="185">
        <v>10</v>
      </c>
      <c r="AP197" s="185">
        <v>10</v>
      </c>
      <c r="AQ197" s="185">
        <v>189.138461538461</v>
      </c>
      <c r="AR197" s="207">
        <v>2</v>
      </c>
      <c r="AS197" s="209">
        <v>0.5</v>
      </c>
      <c r="AT197" s="207"/>
      <c r="AU197" s="195">
        <v>0</v>
      </c>
      <c r="AV197" s="195">
        <v>3.90381784615385</v>
      </c>
      <c r="AW197" s="207">
        <v>50</v>
      </c>
      <c r="AX197" s="221">
        <v>136.734643692308</v>
      </c>
      <c r="AY197" s="184">
        <v>130</v>
      </c>
      <c r="AZ197" s="222">
        <v>26900</v>
      </c>
      <c r="BA197" s="223"/>
      <c r="BB197" s="146" t="str">
        <f ca="1" t="shared" si="202"/>
        <v>1年10月</v>
      </c>
      <c r="BD197" s="224">
        <f t="shared" si="203"/>
        <v>780763.569230769</v>
      </c>
      <c r="BE197" s="239">
        <f t="shared" si="204"/>
        <v>780763.569230769</v>
      </c>
      <c r="BF197" s="231">
        <f t="shared" si="205"/>
        <v>0</v>
      </c>
      <c r="BG197" s="231">
        <f t="shared" si="206"/>
        <v>698710.984615384</v>
      </c>
      <c r="BH197" s="231">
        <f t="shared" si="207"/>
        <v>0</v>
      </c>
      <c r="BI197" s="241" t="str">
        <f t="shared" si="208"/>
        <v>MEAS SAVOEURN</v>
      </c>
      <c r="BJ197" s="231">
        <f t="shared" si="209"/>
        <v>130</v>
      </c>
      <c r="BK197" s="231">
        <f t="shared" si="210"/>
        <v>130</v>
      </c>
      <c r="BL197" s="231">
        <f t="shared" si="211"/>
        <v>1</v>
      </c>
      <c r="BM197" s="231">
        <f t="shared" si="212"/>
        <v>0</v>
      </c>
      <c r="BN197" s="231">
        <f t="shared" si="213"/>
        <v>1</v>
      </c>
      <c r="BO197" s="231">
        <f t="shared" si="214"/>
        <v>1</v>
      </c>
      <c r="BP197" s="231">
        <f t="shared" si="215"/>
        <v>0</v>
      </c>
      <c r="BQ197" s="231">
        <f t="shared" si="216"/>
        <v>0</v>
      </c>
      <c r="BR197" s="246">
        <f t="shared" si="217"/>
        <v>6.73464369230763</v>
      </c>
      <c r="BS197" s="247">
        <f t="shared" si="218"/>
        <v>26900</v>
      </c>
      <c r="BT197" s="231">
        <f t="shared" si="219"/>
        <v>1</v>
      </c>
      <c r="BU197" s="231">
        <f t="shared" si="220"/>
        <v>0</v>
      </c>
      <c r="BV197" s="231">
        <f t="shared" si="221"/>
        <v>1</v>
      </c>
      <c r="BW197" s="231">
        <f t="shared" si="222"/>
        <v>0</v>
      </c>
      <c r="BX197" s="231">
        <f t="shared" si="223"/>
        <v>1</v>
      </c>
      <c r="BY197" s="231">
        <f t="shared" si="224"/>
        <v>1</v>
      </c>
      <c r="BZ197" s="231">
        <f t="shared" si="225"/>
        <v>4</v>
      </c>
    </row>
    <row r="198" s="147" customFormat="1" ht="39" customHeight="1" spans="1:78">
      <c r="A198" s="161">
        <v>16</v>
      </c>
      <c r="B198" s="94">
        <v>1765</v>
      </c>
      <c r="C198" s="94" t="s">
        <v>724</v>
      </c>
      <c r="D198" s="162" t="s">
        <v>166</v>
      </c>
      <c r="E198" s="163">
        <v>44593</v>
      </c>
      <c r="F198" s="164">
        <v>90937072</v>
      </c>
      <c r="G198" s="163">
        <v>34449</v>
      </c>
      <c r="H198" s="163" t="s">
        <v>335</v>
      </c>
      <c r="I198" s="183" t="s">
        <v>151</v>
      </c>
      <c r="J198" s="161">
        <v>0</v>
      </c>
      <c r="K198" s="161">
        <v>0</v>
      </c>
      <c r="L198" s="184">
        <v>200</v>
      </c>
      <c r="M198" s="185">
        <v>7.69230769230769</v>
      </c>
      <c r="N198" s="161">
        <v>16</v>
      </c>
      <c r="O198" s="161">
        <v>4</v>
      </c>
      <c r="P198" s="161">
        <v>20</v>
      </c>
      <c r="Q198" s="161">
        <v>21</v>
      </c>
      <c r="R198" s="195">
        <v>153.846153846154</v>
      </c>
      <c r="S198" s="161">
        <v>0</v>
      </c>
      <c r="T198" s="185">
        <v>0</v>
      </c>
      <c r="U198" s="161">
        <v>0</v>
      </c>
      <c r="V198" s="161">
        <v>0</v>
      </c>
      <c r="W198" s="185">
        <v>0</v>
      </c>
      <c r="X198" s="161">
        <v>0</v>
      </c>
      <c r="Y198" s="185">
        <v>0</v>
      </c>
      <c r="Z198" s="161">
        <v>0</v>
      </c>
      <c r="AA198" s="161">
        <v>0</v>
      </c>
      <c r="AB198" s="195">
        <v>0</v>
      </c>
      <c r="AC198" s="161">
        <v>1</v>
      </c>
      <c r="AD198" s="195">
        <v>7.69230769230769</v>
      </c>
      <c r="AE198" s="161">
        <v>0</v>
      </c>
      <c r="AF198" s="195">
        <v>0</v>
      </c>
      <c r="AG198" s="161">
        <v>0</v>
      </c>
      <c r="AH198" s="185">
        <v>0</v>
      </c>
      <c r="AI198" s="185">
        <v>0</v>
      </c>
      <c r="AJ198" s="185">
        <v>0</v>
      </c>
      <c r="AK198" s="184">
        <v>0</v>
      </c>
      <c r="AL198" s="185">
        <v>0</v>
      </c>
      <c r="AM198" s="185">
        <v>0</v>
      </c>
      <c r="AN198" s="185">
        <v>7.6</v>
      </c>
      <c r="AO198" s="185">
        <v>10</v>
      </c>
      <c r="AP198" s="185">
        <v>10</v>
      </c>
      <c r="AQ198" s="185">
        <v>189.138461538461</v>
      </c>
      <c r="AR198" s="207">
        <v>2</v>
      </c>
      <c r="AS198" s="209">
        <v>0.5</v>
      </c>
      <c r="AT198" s="207"/>
      <c r="AU198" s="195">
        <v>0</v>
      </c>
      <c r="AV198" s="195">
        <v>3.90381784615385</v>
      </c>
      <c r="AW198" s="207">
        <v>50</v>
      </c>
      <c r="AX198" s="221">
        <v>136.734643692308</v>
      </c>
      <c r="AY198" s="184">
        <v>130</v>
      </c>
      <c r="AZ198" s="222">
        <v>26900</v>
      </c>
      <c r="BA198" s="225"/>
      <c r="BB198" s="146" t="str">
        <f ca="1" t="shared" si="202"/>
        <v>1年9月</v>
      </c>
      <c r="BC198" s="146"/>
      <c r="BD198" s="224">
        <f t="shared" si="203"/>
        <v>780763.569230769</v>
      </c>
      <c r="BE198" s="239">
        <f t="shared" si="204"/>
        <v>780763.569230769</v>
      </c>
      <c r="BF198" s="231">
        <f t="shared" si="205"/>
        <v>0</v>
      </c>
      <c r="BG198" s="231">
        <f t="shared" si="206"/>
        <v>698710.984615384</v>
      </c>
      <c r="BH198" s="231">
        <f t="shared" si="207"/>
        <v>0</v>
      </c>
      <c r="BI198" s="241" t="str">
        <f t="shared" si="208"/>
        <v>DOEM THORN</v>
      </c>
      <c r="BJ198" s="231">
        <f t="shared" si="209"/>
        <v>130</v>
      </c>
      <c r="BK198" s="231">
        <f t="shared" si="210"/>
        <v>130</v>
      </c>
      <c r="BL198" s="231">
        <f t="shared" si="211"/>
        <v>1</v>
      </c>
      <c r="BM198" s="231">
        <f t="shared" si="212"/>
        <v>0</v>
      </c>
      <c r="BN198" s="231">
        <f t="shared" si="213"/>
        <v>1</v>
      </c>
      <c r="BO198" s="231">
        <f t="shared" si="214"/>
        <v>1</v>
      </c>
      <c r="BP198" s="231">
        <f t="shared" si="215"/>
        <v>0</v>
      </c>
      <c r="BQ198" s="231">
        <f t="shared" si="216"/>
        <v>0</v>
      </c>
      <c r="BR198" s="246">
        <f t="shared" si="217"/>
        <v>6.73464369230763</v>
      </c>
      <c r="BS198" s="247">
        <f t="shared" si="218"/>
        <v>26900</v>
      </c>
      <c r="BT198" s="231">
        <f t="shared" si="219"/>
        <v>1</v>
      </c>
      <c r="BU198" s="231">
        <f t="shared" si="220"/>
        <v>0</v>
      </c>
      <c r="BV198" s="231">
        <f t="shared" si="221"/>
        <v>1</v>
      </c>
      <c r="BW198" s="231">
        <f t="shared" si="222"/>
        <v>0</v>
      </c>
      <c r="BX198" s="231">
        <f t="shared" si="223"/>
        <v>1</v>
      </c>
      <c r="BY198" s="231">
        <f t="shared" si="224"/>
        <v>1</v>
      </c>
      <c r="BZ198" s="231">
        <f t="shared" si="225"/>
        <v>4</v>
      </c>
    </row>
    <row r="199" s="146" customFormat="1" ht="39" customHeight="1" spans="1:78">
      <c r="A199" s="161">
        <v>17</v>
      </c>
      <c r="B199" s="94">
        <v>1146</v>
      </c>
      <c r="C199" s="94" t="s">
        <v>725</v>
      </c>
      <c r="D199" s="166" t="s">
        <v>167</v>
      </c>
      <c r="E199" s="163">
        <v>44422</v>
      </c>
      <c r="F199" s="164" t="s">
        <v>726</v>
      </c>
      <c r="G199" s="163">
        <v>34252</v>
      </c>
      <c r="H199" s="163" t="s">
        <v>335</v>
      </c>
      <c r="I199" s="183" t="s">
        <v>151</v>
      </c>
      <c r="J199" s="161">
        <v>0</v>
      </c>
      <c r="K199" s="161">
        <v>0</v>
      </c>
      <c r="L199" s="184">
        <v>200</v>
      </c>
      <c r="M199" s="185">
        <v>7.69230769230769</v>
      </c>
      <c r="N199" s="161">
        <v>17</v>
      </c>
      <c r="O199" s="161">
        <v>4</v>
      </c>
      <c r="P199" s="161">
        <v>21</v>
      </c>
      <c r="Q199" s="161">
        <v>22</v>
      </c>
      <c r="R199" s="195">
        <v>161.538461538461</v>
      </c>
      <c r="S199" s="161">
        <v>0</v>
      </c>
      <c r="T199" s="185">
        <v>0</v>
      </c>
      <c r="U199" s="161">
        <v>0</v>
      </c>
      <c r="V199" s="161">
        <v>0</v>
      </c>
      <c r="W199" s="185">
        <v>0</v>
      </c>
      <c r="X199" s="161">
        <v>0</v>
      </c>
      <c r="Y199" s="185">
        <v>0</v>
      </c>
      <c r="Z199" s="161">
        <v>0</v>
      </c>
      <c r="AA199" s="161">
        <v>0</v>
      </c>
      <c r="AB199" s="195">
        <v>0</v>
      </c>
      <c r="AC199" s="161">
        <v>1</v>
      </c>
      <c r="AD199" s="195">
        <v>7.69230769230769</v>
      </c>
      <c r="AE199" s="161">
        <v>0</v>
      </c>
      <c r="AF199" s="195">
        <v>0</v>
      </c>
      <c r="AG199" s="161">
        <v>0</v>
      </c>
      <c r="AH199" s="184">
        <v>0</v>
      </c>
      <c r="AI199" s="185">
        <v>0</v>
      </c>
      <c r="AJ199" s="184">
        <v>0</v>
      </c>
      <c r="AK199" s="184">
        <v>0</v>
      </c>
      <c r="AL199" s="185">
        <v>0</v>
      </c>
      <c r="AM199" s="185">
        <v>0</v>
      </c>
      <c r="AN199" s="185">
        <v>8</v>
      </c>
      <c r="AO199" s="185">
        <v>10.5</v>
      </c>
      <c r="AP199" s="185">
        <v>10.5</v>
      </c>
      <c r="AQ199" s="185">
        <v>198.230769230769</v>
      </c>
      <c r="AR199" s="258">
        <v>3</v>
      </c>
      <c r="AS199" s="209">
        <v>0.5</v>
      </c>
      <c r="AT199" s="207"/>
      <c r="AU199" s="195">
        <v>0</v>
      </c>
      <c r="AV199" s="195">
        <v>4.09148307692308</v>
      </c>
      <c r="AW199" s="207">
        <v>50</v>
      </c>
      <c r="AX199" s="221">
        <v>146.639286153846</v>
      </c>
      <c r="AY199" s="184">
        <v>140</v>
      </c>
      <c r="AZ199" s="222">
        <v>26600</v>
      </c>
      <c r="BA199" s="225"/>
      <c r="BB199" s="146" t="str">
        <f ca="1" t="shared" si="202"/>
        <v>2年3月</v>
      </c>
      <c r="BD199" s="224">
        <f t="shared" si="203"/>
        <v>818296.615384615</v>
      </c>
      <c r="BE199" s="239">
        <f t="shared" si="204"/>
        <v>818296.615384615</v>
      </c>
      <c r="BF199" s="231">
        <f t="shared" si="205"/>
        <v>0</v>
      </c>
      <c r="BG199" s="231">
        <f t="shared" si="206"/>
        <v>732140.307692307</v>
      </c>
      <c r="BH199" s="231">
        <f t="shared" si="207"/>
        <v>0</v>
      </c>
      <c r="BI199" s="241" t="str">
        <f t="shared" si="208"/>
        <v>PUT SAMEAN</v>
      </c>
      <c r="BJ199" s="231">
        <f t="shared" si="209"/>
        <v>140</v>
      </c>
      <c r="BK199" s="231">
        <f t="shared" si="210"/>
        <v>140</v>
      </c>
      <c r="BL199" s="231">
        <f t="shared" si="211"/>
        <v>1</v>
      </c>
      <c r="BM199" s="231">
        <f t="shared" si="212"/>
        <v>0</v>
      </c>
      <c r="BN199" s="231">
        <f t="shared" si="213"/>
        <v>2</v>
      </c>
      <c r="BO199" s="231">
        <f t="shared" si="214"/>
        <v>0</v>
      </c>
      <c r="BP199" s="231">
        <f t="shared" si="215"/>
        <v>0</v>
      </c>
      <c r="BQ199" s="231">
        <f t="shared" si="216"/>
        <v>0</v>
      </c>
      <c r="BR199" s="246">
        <f t="shared" si="217"/>
        <v>6.63928615384609</v>
      </c>
      <c r="BS199" s="247">
        <f t="shared" si="218"/>
        <v>26600</v>
      </c>
      <c r="BT199" s="231">
        <f t="shared" si="219"/>
        <v>1</v>
      </c>
      <c r="BU199" s="231">
        <f t="shared" si="220"/>
        <v>0</v>
      </c>
      <c r="BV199" s="231">
        <f t="shared" si="221"/>
        <v>1</v>
      </c>
      <c r="BW199" s="231">
        <f t="shared" si="222"/>
        <v>0</v>
      </c>
      <c r="BX199" s="231">
        <f t="shared" si="223"/>
        <v>1</v>
      </c>
      <c r="BY199" s="231">
        <f t="shared" si="224"/>
        <v>1</v>
      </c>
      <c r="BZ199" s="231">
        <f t="shared" si="225"/>
        <v>1</v>
      </c>
    </row>
    <row r="200" s="146" customFormat="1" ht="39" customHeight="1" spans="1:78">
      <c r="A200" s="161">
        <v>18</v>
      </c>
      <c r="B200" s="94">
        <v>1156</v>
      </c>
      <c r="C200" s="94" t="s">
        <v>727</v>
      </c>
      <c r="D200" s="166" t="s">
        <v>168</v>
      </c>
      <c r="E200" s="163">
        <v>44424</v>
      </c>
      <c r="F200" s="164" t="s">
        <v>728</v>
      </c>
      <c r="G200" s="163">
        <v>33310</v>
      </c>
      <c r="H200" s="163" t="s">
        <v>335</v>
      </c>
      <c r="I200" s="183" t="s">
        <v>151</v>
      </c>
      <c r="J200" s="161">
        <v>0</v>
      </c>
      <c r="K200" s="161">
        <v>0</v>
      </c>
      <c r="L200" s="184">
        <v>200</v>
      </c>
      <c r="M200" s="185">
        <v>7.69230769230769</v>
      </c>
      <c r="N200" s="161">
        <v>17</v>
      </c>
      <c r="O200" s="161">
        <v>4</v>
      </c>
      <c r="P200" s="161">
        <v>21</v>
      </c>
      <c r="Q200" s="161">
        <v>22</v>
      </c>
      <c r="R200" s="195">
        <v>161.538461538461</v>
      </c>
      <c r="S200" s="161">
        <v>0</v>
      </c>
      <c r="T200" s="185">
        <v>0</v>
      </c>
      <c r="U200" s="161">
        <v>0</v>
      </c>
      <c r="V200" s="161">
        <v>0</v>
      </c>
      <c r="W200" s="185">
        <v>0</v>
      </c>
      <c r="X200" s="161">
        <v>0</v>
      </c>
      <c r="Y200" s="185">
        <v>0</v>
      </c>
      <c r="Z200" s="161">
        <v>0</v>
      </c>
      <c r="AA200" s="161">
        <v>0</v>
      </c>
      <c r="AB200" s="195">
        <v>0</v>
      </c>
      <c r="AC200" s="161">
        <v>1</v>
      </c>
      <c r="AD200" s="195">
        <v>7.69230769230769</v>
      </c>
      <c r="AE200" s="161">
        <v>0</v>
      </c>
      <c r="AF200" s="195">
        <v>0</v>
      </c>
      <c r="AG200" s="161">
        <v>0</v>
      </c>
      <c r="AH200" s="184">
        <v>0</v>
      </c>
      <c r="AI200" s="185">
        <v>0</v>
      </c>
      <c r="AJ200" s="184">
        <v>0</v>
      </c>
      <c r="AK200" s="184">
        <v>0</v>
      </c>
      <c r="AL200" s="185">
        <v>0</v>
      </c>
      <c r="AM200" s="185">
        <v>0</v>
      </c>
      <c r="AN200" s="185">
        <v>8</v>
      </c>
      <c r="AO200" s="185">
        <v>10.5</v>
      </c>
      <c r="AP200" s="185">
        <v>10.5</v>
      </c>
      <c r="AQ200" s="185">
        <v>198.230769230769</v>
      </c>
      <c r="AR200" s="258">
        <v>3</v>
      </c>
      <c r="AS200" s="209">
        <v>0.5</v>
      </c>
      <c r="AT200" s="207"/>
      <c r="AU200" s="195">
        <v>0</v>
      </c>
      <c r="AV200" s="195">
        <v>4.09148307692308</v>
      </c>
      <c r="AW200" s="207">
        <v>50</v>
      </c>
      <c r="AX200" s="221">
        <v>146.639286153846</v>
      </c>
      <c r="AY200" s="184">
        <v>140</v>
      </c>
      <c r="AZ200" s="222">
        <v>26600</v>
      </c>
      <c r="BA200" s="225"/>
      <c r="BB200" s="146" t="str">
        <f ca="1" t="shared" si="202"/>
        <v>2年3月</v>
      </c>
      <c r="BD200" s="224">
        <f t="shared" si="203"/>
        <v>818296.615384615</v>
      </c>
      <c r="BE200" s="239">
        <f t="shared" si="204"/>
        <v>818296.615384615</v>
      </c>
      <c r="BF200" s="231">
        <f t="shared" si="205"/>
        <v>0</v>
      </c>
      <c r="BG200" s="231">
        <f t="shared" si="206"/>
        <v>732140.307692307</v>
      </c>
      <c r="BH200" s="231">
        <f t="shared" si="207"/>
        <v>0</v>
      </c>
      <c r="BI200" s="241" t="str">
        <f t="shared" si="208"/>
        <v>MY SEYLA</v>
      </c>
      <c r="BJ200" s="231">
        <f t="shared" si="209"/>
        <v>140</v>
      </c>
      <c r="BK200" s="231">
        <f t="shared" si="210"/>
        <v>140</v>
      </c>
      <c r="BL200" s="231">
        <f t="shared" si="211"/>
        <v>1</v>
      </c>
      <c r="BM200" s="231">
        <f t="shared" si="212"/>
        <v>0</v>
      </c>
      <c r="BN200" s="231">
        <f t="shared" si="213"/>
        <v>2</v>
      </c>
      <c r="BO200" s="231">
        <f t="shared" si="214"/>
        <v>0</v>
      </c>
      <c r="BP200" s="231">
        <f t="shared" si="215"/>
        <v>0</v>
      </c>
      <c r="BQ200" s="231">
        <f t="shared" si="216"/>
        <v>0</v>
      </c>
      <c r="BR200" s="246">
        <f t="shared" si="217"/>
        <v>6.63928615384609</v>
      </c>
      <c r="BS200" s="247">
        <f t="shared" si="218"/>
        <v>26600</v>
      </c>
      <c r="BT200" s="231">
        <f t="shared" si="219"/>
        <v>1</v>
      </c>
      <c r="BU200" s="231">
        <f t="shared" si="220"/>
        <v>0</v>
      </c>
      <c r="BV200" s="231">
        <f t="shared" si="221"/>
        <v>1</v>
      </c>
      <c r="BW200" s="231">
        <f t="shared" si="222"/>
        <v>0</v>
      </c>
      <c r="BX200" s="231">
        <f t="shared" si="223"/>
        <v>1</v>
      </c>
      <c r="BY200" s="231">
        <f t="shared" si="224"/>
        <v>1</v>
      </c>
      <c r="BZ200" s="231">
        <f t="shared" si="225"/>
        <v>1</v>
      </c>
    </row>
    <row r="201" s="146" customFormat="1" ht="39" customHeight="1" spans="1:78">
      <c r="A201" s="161">
        <v>19</v>
      </c>
      <c r="B201" s="94">
        <v>1547</v>
      </c>
      <c r="C201" s="94" t="s">
        <v>729</v>
      </c>
      <c r="D201" s="162" t="s">
        <v>169</v>
      </c>
      <c r="E201" s="163">
        <v>44565</v>
      </c>
      <c r="F201" s="164">
        <v>90566735</v>
      </c>
      <c r="G201" s="163">
        <v>31082</v>
      </c>
      <c r="H201" s="163" t="s">
        <v>332</v>
      </c>
      <c r="I201" s="183" t="s">
        <v>151</v>
      </c>
      <c r="J201" s="161">
        <v>0</v>
      </c>
      <c r="K201" s="161">
        <v>0</v>
      </c>
      <c r="L201" s="184">
        <v>200</v>
      </c>
      <c r="M201" s="185">
        <v>7.69230769230769</v>
      </c>
      <c r="N201" s="161">
        <v>16.5</v>
      </c>
      <c r="O201" s="161">
        <v>4</v>
      </c>
      <c r="P201" s="161">
        <v>20.5</v>
      </c>
      <c r="Q201" s="161">
        <v>22</v>
      </c>
      <c r="R201" s="195">
        <v>157.692307692308</v>
      </c>
      <c r="S201" s="161">
        <v>0</v>
      </c>
      <c r="T201" s="185">
        <v>0</v>
      </c>
      <c r="U201" s="161">
        <v>0</v>
      </c>
      <c r="V201" s="161">
        <v>0</v>
      </c>
      <c r="W201" s="185">
        <v>0</v>
      </c>
      <c r="X201" s="161">
        <v>0</v>
      </c>
      <c r="Y201" s="185">
        <v>0</v>
      </c>
      <c r="Z201" s="161">
        <v>0.5</v>
      </c>
      <c r="AA201" s="161">
        <v>0</v>
      </c>
      <c r="AB201" s="195">
        <v>0</v>
      </c>
      <c r="AC201" s="161">
        <v>1</v>
      </c>
      <c r="AD201" s="195">
        <v>7.69230769230769</v>
      </c>
      <c r="AE201" s="161">
        <v>0</v>
      </c>
      <c r="AF201" s="195">
        <v>0</v>
      </c>
      <c r="AG201" s="161">
        <v>0</v>
      </c>
      <c r="AH201" s="185">
        <v>0</v>
      </c>
      <c r="AI201" s="185">
        <v>0</v>
      </c>
      <c r="AJ201" s="185">
        <v>0</v>
      </c>
      <c r="AK201" s="184">
        <v>0</v>
      </c>
      <c r="AL201" s="185">
        <v>0</v>
      </c>
      <c r="AM201" s="185">
        <v>0</v>
      </c>
      <c r="AN201" s="185">
        <v>7.8</v>
      </c>
      <c r="AO201" s="185">
        <v>10.2</v>
      </c>
      <c r="AP201" s="185">
        <v>10.2</v>
      </c>
      <c r="AQ201" s="185">
        <v>193.584615384615</v>
      </c>
      <c r="AR201" s="207">
        <v>2</v>
      </c>
      <c r="AS201" s="209">
        <v>0.5</v>
      </c>
      <c r="AT201" s="207"/>
      <c r="AU201" s="195">
        <v>0</v>
      </c>
      <c r="AV201" s="195">
        <v>3.99558646153846</v>
      </c>
      <c r="AW201" s="207">
        <v>50</v>
      </c>
      <c r="AX201" s="221">
        <v>141.089028923077</v>
      </c>
      <c r="AY201" s="184">
        <v>140</v>
      </c>
      <c r="AZ201" s="222">
        <v>4400</v>
      </c>
      <c r="BA201" s="223"/>
      <c r="BB201" s="146" t="str">
        <f ca="1" t="shared" si="202"/>
        <v>1年10月</v>
      </c>
      <c r="BD201" s="224">
        <f t="shared" si="203"/>
        <v>799117.292307692</v>
      </c>
      <c r="BE201" s="239">
        <f t="shared" si="204"/>
        <v>799117.292307692</v>
      </c>
      <c r="BF201" s="231">
        <f t="shared" si="205"/>
        <v>0</v>
      </c>
      <c r="BG201" s="231">
        <f t="shared" si="206"/>
        <v>715425.646153846</v>
      </c>
      <c r="BH201" s="231">
        <f t="shared" si="207"/>
        <v>0</v>
      </c>
      <c r="BI201" s="241" t="str">
        <f t="shared" si="208"/>
        <v>KONG HORN </v>
      </c>
      <c r="BJ201" s="231">
        <f t="shared" si="209"/>
        <v>140</v>
      </c>
      <c r="BK201" s="231">
        <f t="shared" si="210"/>
        <v>140</v>
      </c>
      <c r="BL201" s="231">
        <f t="shared" si="211"/>
        <v>1</v>
      </c>
      <c r="BM201" s="231">
        <f t="shared" si="212"/>
        <v>0</v>
      </c>
      <c r="BN201" s="231">
        <f t="shared" si="213"/>
        <v>2</v>
      </c>
      <c r="BO201" s="231">
        <f t="shared" si="214"/>
        <v>0</v>
      </c>
      <c r="BP201" s="231">
        <f t="shared" si="215"/>
        <v>0</v>
      </c>
      <c r="BQ201" s="231">
        <f t="shared" si="216"/>
        <v>0</v>
      </c>
      <c r="BR201" s="246">
        <f t="shared" si="217"/>
        <v>1.08902892307685</v>
      </c>
      <c r="BS201" s="247">
        <f t="shared" si="218"/>
        <v>4400</v>
      </c>
      <c r="BT201" s="231">
        <f t="shared" si="219"/>
        <v>0</v>
      </c>
      <c r="BU201" s="231">
        <f t="shared" si="220"/>
        <v>0</v>
      </c>
      <c r="BV201" s="231">
        <f t="shared" si="221"/>
        <v>0</v>
      </c>
      <c r="BW201" s="231">
        <f t="shared" si="222"/>
        <v>2</v>
      </c>
      <c r="BX201" s="231">
        <f t="shared" si="223"/>
        <v>0</v>
      </c>
      <c r="BY201" s="231">
        <f t="shared" si="224"/>
        <v>0</v>
      </c>
      <c r="BZ201" s="231">
        <f t="shared" si="225"/>
        <v>4</v>
      </c>
    </row>
    <row r="202" s="146" customFormat="1" ht="39" customHeight="1" spans="1:78">
      <c r="A202" s="161">
        <v>20</v>
      </c>
      <c r="B202" s="94">
        <v>1130</v>
      </c>
      <c r="C202" s="94" t="s">
        <v>730</v>
      </c>
      <c r="D202" s="166" t="s">
        <v>170</v>
      </c>
      <c r="E202" s="163">
        <v>44420</v>
      </c>
      <c r="F202" s="164" t="s">
        <v>731</v>
      </c>
      <c r="G202" s="163">
        <v>34527</v>
      </c>
      <c r="H202" s="163" t="s">
        <v>335</v>
      </c>
      <c r="I202" s="183" t="s">
        <v>151</v>
      </c>
      <c r="J202" s="161">
        <v>0</v>
      </c>
      <c r="K202" s="161">
        <v>0</v>
      </c>
      <c r="L202" s="184">
        <v>200</v>
      </c>
      <c r="M202" s="185">
        <v>7.69230769230769</v>
      </c>
      <c r="N202" s="161">
        <v>17</v>
      </c>
      <c r="O202" s="161">
        <v>4</v>
      </c>
      <c r="P202" s="161">
        <v>21</v>
      </c>
      <c r="Q202" s="161">
        <v>22</v>
      </c>
      <c r="R202" s="195">
        <v>161.538461538461</v>
      </c>
      <c r="S202" s="161">
        <v>0</v>
      </c>
      <c r="T202" s="185">
        <v>0</v>
      </c>
      <c r="U202" s="161">
        <v>0</v>
      </c>
      <c r="V202" s="161">
        <v>0</v>
      </c>
      <c r="W202" s="185">
        <v>0</v>
      </c>
      <c r="X202" s="161">
        <v>0</v>
      </c>
      <c r="Y202" s="185">
        <v>0</v>
      </c>
      <c r="Z202" s="161">
        <v>0</v>
      </c>
      <c r="AA202" s="161">
        <v>0</v>
      </c>
      <c r="AB202" s="195">
        <v>0</v>
      </c>
      <c r="AC202" s="161">
        <v>1</v>
      </c>
      <c r="AD202" s="195">
        <v>7.69230769230769</v>
      </c>
      <c r="AE202" s="161">
        <v>0</v>
      </c>
      <c r="AF202" s="195">
        <v>0</v>
      </c>
      <c r="AG202" s="161">
        <v>0</v>
      </c>
      <c r="AH202" s="185">
        <v>0</v>
      </c>
      <c r="AI202" s="185">
        <v>0</v>
      </c>
      <c r="AJ202" s="185">
        <v>0</v>
      </c>
      <c r="AK202" s="184">
        <v>0</v>
      </c>
      <c r="AL202" s="185">
        <v>0</v>
      </c>
      <c r="AM202" s="185">
        <v>0</v>
      </c>
      <c r="AN202" s="185">
        <v>8</v>
      </c>
      <c r="AO202" s="185">
        <v>10.5</v>
      </c>
      <c r="AP202" s="185">
        <v>10.5</v>
      </c>
      <c r="AQ202" s="185">
        <v>198.230769230769</v>
      </c>
      <c r="AR202" s="258">
        <v>3</v>
      </c>
      <c r="AS202" s="209">
        <v>0.5</v>
      </c>
      <c r="AT202" s="207"/>
      <c r="AU202" s="195">
        <v>0</v>
      </c>
      <c r="AV202" s="195">
        <v>4.09148307692308</v>
      </c>
      <c r="AW202" s="207">
        <v>50</v>
      </c>
      <c r="AX202" s="221">
        <v>146.639286153846</v>
      </c>
      <c r="AY202" s="184">
        <v>140</v>
      </c>
      <c r="AZ202" s="222">
        <v>26600</v>
      </c>
      <c r="BA202" s="225"/>
      <c r="BB202" s="146" t="str">
        <f ca="1" t="shared" si="202"/>
        <v>2年3月</v>
      </c>
      <c r="BD202" s="224">
        <f t="shared" si="203"/>
        <v>818296.615384615</v>
      </c>
      <c r="BE202" s="239">
        <f t="shared" si="204"/>
        <v>818296.615384615</v>
      </c>
      <c r="BF202" s="231">
        <f t="shared" si="205"/>
        <v>0</v>
      </c>
      <c r="BG202" s="231">
        <f t="shared" si="206"/>
        <v>732140.307692307</v>
      </c>
      <c r="BH202" s="231">
        <f t="shared" si="207"/>
        <v>0</v>
      </c>
      <c r="BI202" s="241" t="str">
        <f t="shared" si="208"/>
        <v>CHEA BOTA</v>
      </c>
      <c r="BJ202" s="231">
        <f t="shared" si="209"/>
        <v>140</v>
      </c>
      <c r="BK202" s="231">
        <f t="shared" si="210"/>
        <v>140</v>
      </c>
      <c r="BL202" s="231">
        <f t="shared" si="211"/>
        <v>1</v>
      </c>
      <c r="BM202" s="231">
        <f t="shared" si="212"/>
        <v>0</v>
      </c>
      <c r="BN202" s="231">
        <f t="shared" si="213"/>
        <v>2</v>
      </c>
      <c r="BO202" s="231">
        <f t="shared" si="214"/>
        <v>0</v>
      </c>
      <c r="BP202" s="231">
        <f t="shared" si="215"/>
        <v>0</v>
      </c>
      <c r="BQ202" s="231">
        <f t="shared" si="216"/>
        <v>0</v>
      </c>
      <c r="BR202" s="246">
        <f t="shared" si="217"/>
        <v>6.63928615384609</v>
      </c>
      <c r="BS202" s="247">
        <f t="shared" si="218"/>
        <v>26600</v>
      </c>
      <c r="BT202" s="231">
        <f t="shared" si="219"/>
        <v>1</v>
      </c>
      <c r="BU202" s="231">
        <f t="shared" si="220"/>
        <v>0</v>
      </c>
      <c r="BV202" s="231">
        <f t="shared" si="221"/>
        <v>1</v>
      </c>
      <c r="BW202" s="231">
        <f t="shared" si="222"/>
        <v>0</v>
      </c>
      <c r="BX202" s="231">
        <f t="shared" si="223"/>
        <v>1</v>
      </c>
      <c r="BY202" s="231">
        <f t="shared" si="224"/>
        <v>1</v>
      </c>
      <c r="BZ202" s="231">
        <f t="shared" si="225"/>
        <v>1</v>
      </c>
    </row>
    <row r="203" s="146" customFormat="1" ht="39" customHeight="1" spans="1:78">
      <c r="A203" s="161">
        <v>21</v>
      </c>
      <c r="B203" s="94">
        <v>1562</v>
      </c>
      <c r="C203" s="94" t="s">
        <v>732</v>
      </c>
      <c r="D203" s="162" t="s">
        <v>171</v>
      </c>
      <c r="E203" s="163">
        <v>44566</v>
      </c>
      <c r="F203" s="164">
        <v>90791726</v>
      </c>
      <c r="G203" s="163">
        <v>29997</v>
      </c>
      <c r="H203" s="163" t="s">
        <v>335</v>
      </c>
      <c r="I203" s="183" t="s">
        <v>151</v>
      </c>
      <c r="J203" s="161">
        <v>0</v>
      </c>
      <c r="K203" s="161">
        <v>0</v>
      </c>
      <c r="L203" s="184">
        <v>200</v>
      </c>
      <c r="M203" s="185">
        <v>7.69230769230769</v>
      </c>
      <c r="N203" s="161">
        <v>12</v>
      </c>
      <c r="O203" s="161">
        <v>4</v>
      </c>
      <c r="P203" s="161">
        <v>16</v>
      </c>
      <c r="Q203" s="161">
        <v>22</v>
      </c>
      <c r="R203" s="195">
        <v>123.076923076923</v>
      </c>
      <c r="S203" s="161">
        <v>0</v>
      </c>
      <c r="T203" s="185">
        <v>0</v>
      </c>
      <c r="U203" s="161">
        <v>0</v>
      </c>
      <c r="V203" s="161">
        <v>0</v>
      </c>
      <c r="W203" s="185">
        <v>0</v>
      </c>
      <c r="X203" s="161">
        <v>0</v>
      </c>
      <c r="Y203" s="185">
        <v>0</v>
      </c>
      <c r="Z203" s="161">
        <v>6</v>
      </c>
      <c r="AA203" s="161">
        <v>0</v>
      </c>
      <c r="AB203" s="195">
        <v>0</v>
      </c>
      <c r="AC203" s="161">
        <v>0</v>
      </c>
      <c r="AD203" s="195">
        <v>0</v>
      </c>
      <c r="AE203" s="161">
        <v>0</v>
      </c>
      <c r="AF203" s="195">
        <v>0</v>
      </c>
      <c r="AG203" s="161">
        <v>0</v>
      </c>
      <c r="AH203" s="185">
        <v>0</v>
      </c>
      <c r="AI203" s="185">
        <v>0</v>
      </c>
      <c r="AJ203" s="185">
        <v>0</v>
      </c>
      <c r="AK203" s="184">
        <v>0</v>
      </c>
      <c r="AL203" s="185">
        <v>0</v>
      </c>
      <c r="AM203" s="185">
        <v>0</v>
      </c>
      <c r="AN203" s="185">
        <v>6.1</v>
      </c>
      <c r="AO203" s="185">
        <v>8</v>
      </c>
      <c r="AP203" s="185">
        <v>8</v>
      </c>
      <c r="AQ203" s="185">
        <v>145.176923076923</v>
      </c>
      <c r="AR203" s="207">
        <v>2</v>
      </c>
      <c r="AS203" s="209">
        <v>0.5</v>
      </c>
      <c r="AT203" s="207"/>
      <c r="AU203" s="195">
        <v>0</v>
      </c>
      <c r="AV203" s="195">
        <v>2.99645169230769</v>
      </c>
      <c r="AW203" s="207">
        <v>0</v>
      </c>
      <c r="AX203" s="221">
        <v>143.680471384615</v>
      </c>
      <c r="AY203" s="184">
        <v>140</v>
      </c>
      <c r="AZ203" s="222">
        <v>14700</v>
      </c>
      <c r="BA203" s="223"/>
      <c r="BB203" s="146" t="str">
        <f ca="1" t="shared" si="202"/>
        <v>1年10月</v>
      </c>
      <c r="BD203" s="224">
        <f t="shared" si="203"/>
        <v>599290.338461538</v>
      </c>
      <c r="BE203" s="239">
        <f t="shared" si="204"/>
        <v>599290.338461538</v>
      </c>
      <c r="BF203" s="231">
        <f t="shared" si="205"/>
        <v>0</v>
      </c>
      <c r="BG203" s="231">
        <f t="shared" si="206"/>
        <v>533629.869230769</v>
      </c>
      <c r="BH203" s="231">
        <f t="shared" si="207"/>
        <v>0</v>
      </c>
      <c r="BI203" s="241" t="str">
        <f t="shared" si="208"/>
        <v>KHAO TRAP</v>
      </c>
      <c r="BJ203" s="231">
        <f t="shared" si="209"/>
        <v>140</v>
      </c>
      <c r="BK203" s="231">
        <f t="shared" si="210"/>
        <v>140</v>
      </c>
      <c r="BL203" s="231">
        <f t="shared" si="211"/>
        <v>1</v>
      </c>
      <c r="BM203" s="231">
        <f t="shared" si="212"/>
        <v>0</v>
      </c>
      <c r="BN203" s="231">
        <f t="shared" si="213"/>
        <v>2</v>
      </c>
      <c r="BO203" s="231">
        <f t="shared" si="214"/>
        <v>0</v>
      </c>
      <c r="BP203" s="231">
        <f t="shared" si="215"/>
        <v>0</v>
      </c>
      <c r="BQ203" s="231">
        <f t="shared" si="216"/>
        <v>0</v>
      </c>
      <c r="BR203" s="246">
        <f t="shared" si="217"/>
        <v>3.68047138461534</v>
      </c>
      <c r="BS203" s="247">
        <f t="shared" si="218"/>
        <v>14700</v>
      </c>
      <c r="BT203" s="231">
        <f t="shared" si="219"/>
        <v>0</v>
      </c>
      <c r="BU203" s="231">
        <f t="shared" si="220"/>
        <v>1</v>
      </c>
      <c r="BV203" s="231">
        <f t="shared" si="221"/>
        <v>0</v>
      </c>
      <c r="BW203" s="231">
        <f t="shared" si="222"/>
        <v>2</v>
      </c>
      <c r="BX203" s="231">
        <f t="shared" si="223"/>
        <v>0</v>
      </c>
      <c r="BY203" s="231">
        <f t="shared" si="224"/>
        <v>1</v>
      </c>
      <c r="BZ203" s="231">
        <f t="shared" si="225"/>
        <v>2</v>
      </c>
    </row>
    <row r="204" s="147" customFormat="1" ht="39" customHeight="1" spans="1:78">
      <c r="A204" s="161">
        <v>22</v>
      </c>
      <c r="B204" s="94">
        <v>2150</v>
      </c>
      <c r="C204" s="94" t="s">
        <v>733</v>
      </c>
      <c r="D204" s="162" t="s">
        <v>172</v>
      </c>
      <c r="E204" s="163">
        <v>44727</v>
      </c>
      <c r="F204" s="164" t="s">
        <v>734</v>
      </c>
      <c r="G204" s="163">
        <v>27322</v>
      </c>
      <c r="H204" s="163" t="s">
        <v>335</v>
      </c>
      <c r="I204" s="183" t="s">
        <v>151</v>
      </c>
      <c r="J204" s="161">
        <v>0</v>
      </c>
      <c r="K204" s="161">
        <v>0</v>
      </c>
      <c r="L204" s="184">
        <v>200</v>
      </c>
      <c r="M204" s="185">
        <v>7.69230769230769</v>
      </c>
      <c r="N204" s="161">
        <v>15</v>
      </c>
      <c r="O204" s="161">
        <v>4</v>
      </c>
      <c r="P204" s="161">
        <v>19</v>
      </c>
      <c r="Q204" s="161">
        <v>20</v>
      </c>
      <c r="R204" s="195">
        <v>146.153846153846</v>
      </c>
      <c r="S204" s="161">
        <v>0</v>
      </c>
      <c r="T204" s="185">
        <v>0</v>
      </c>
      <c r="U204" s="161">
        <v>0</v>
      </c>
      <c r="V204" s="161">
        <v>0</v>
      </c>
      <c r="W204" s="185">
        <v>0</v>
      </c>
      <c r="X204" s="161">
        <v>0</v>
      </c>
      <c r="Y204" s="185">
        <v>0</v>
      </c>
      <c r="Z204" s="161">
        <v>0</v>
      </c>
      <c r="AA204" s="161">
        <v>0</v>
      </c>
      <c r="AB204" s="195">
        <v>0</v>
      </c>
      <c r="AC204" s="161">
        <v>1</v>
      </c>
      <c r="AD204" s="195">
        <v>7.69230769230769</v>
      </c>
      <c r="AE204" s="161">
        <v>0</v>
      </c>
      <c r="AF204" s="195">
        <v>0</v>
      </c>
      <c r="AG204" s="161">
        <v>0</v>
      </c>
      <c r="AH204" s="185">
        <v>0</v>
      </c>
      <c r="AI204" s="185">
        <v>0</v>
      </c>
      <c r="AJ204" s="185">
        <v>0</v>
      </c>
      <c r="AK204" s="184">
        <v>0</v>
      </c>
      <c r="AL204" s="185">
        <v>0</v>
      </c>
      <c r="AM204" s="185">
        <v>0</v>
      </c>
      <c r="AN204" s="185">
        <v>7.3</v>
      </c>
      <c r="AO204" s="185">
        <v>9.5</v>
      </c>
      <c r="AP204" s="185">
        <v>9.5</v>
      </c>
      <c r="AQ204" s="185">
        <v>180.146153846154</v>
      </c>
      <c r="AR204" s="207">
        <v>2</v>
      </c>
      <c r="AS204" s="209">
        <v>0.5</v>
      </c>
      <c r="AT204" s="207"/>
      <c r="AU204" s="195">
        <v>0</v>
      </c>
      <c r="AV204" s="195">
        <v>3.71821661538461</v>
      </c>
      <c r="AW204" s="207">
        <v>50</v>
      </c>
      <c r="AX204" s="221">
        <v>127.927937230769</v>
      </c>
      <c r="AY204" s="184">
        <v>120</v>
      </c>
      <c r="AZ204" s="222">
        <v>31700</v>
      </c>
      <c r="BA204" s="225"/>
      <c r="BB204" s="146" t="str">
        <f ca="1" t="shared" si="202"/>
        <v>1年5月</v>
      </c>
      <c r="BC204" s="146"/>
      <c r="BD204" s="224">
        <f t="shared" si="203"/>
        <v>743643.323076923</v>
      </c>
      <c r="BE204" s="239">
        <f t="shared" si="204"/>
        <v>743643.323076923</v>
      </c>
      <c r="BF204" s="231">
        <f t="shared" si="205"/>
        <v>0</v>
      </c>
      <c r="BG204" s="231">
        <f t="shared" si="206"/>
        <v>665694.761538461</v>
      </c>
      <c r="BH204" s="231">
        <f t="shared" si="207"/>
        <v>0</v>
      </c>
      <c r="BI204" s="241" t="str">
        <f t="shared" si="208"/>
        <v>YANG SOPHORN</v>
      </c>
      <c r="BJ204" s="231">
        <f t="shared" si="209"/>
        <v>120</v>
      </c>
      <c r="BK204" s="231">
        <f t="shared" si="210"/>
        <v>120</v>
      </c>
      <c r="BL204" s="231">
        <f t="shared" si="211"/>
        <v>1</v>
      </c>
      <c r="BM204" s="231">
        <f t="shared" si="212"/>
        <v>0</v>
      </c>
      <c r="BN204" s="231">
        <f t="shared" si="213"/>
        <v>1</v>
      </c>
      <c r="BO204" s="231">
        <f t="shared" si="214"/>
        <v>0</v>
      </c>
      <c r="BP204" s="231">
        <f t="shared" si="215"/>
        <v>0</v>
      </c>
      <c r="BQ204" s="231">
        <f t="shared" si="216"/>
        <v>0</v>
      </c>
      <c r="BR204" s="246">
        <f t="shared" si="217"/>
        <v>7.92793723076917</v>
      </c>
      <c r="BS204" s="247">
        <f t="shared" si="218"/>
        <v>31700</v>
      </c>
      <c r="BT204" s="231">
        <f t="shared" si="219"/>
        <v>1</v>
      </c>
      <c r="BU204" s="231">
        <f t="shared" si="220"/>
        <v>1</v>
      </c>
      <c r="BV204" s="231">
        <f t="shared" si="221"/>
        <v>0</v>
      </c>
      <c r="BW204" s="231">
        <f t="shared" si="222"/>
        <v>0</v>
      </c>
      <c r="BX204" s="231">
        <f t="shared" si="223"/>
        <v>1</v>
      </c>
      <c r="BY204" s="231">
        <f t="shared" si="224"/>
        <v>1</v>
      </c>
      <c r="BZ204" s="231">
        <f t="shared" si="225"/>
        <v>2</v>
      </c>
    </row>
    <row r="205" s="141" customFormat="1" ht="39" customHeight="1" spans="1:78">
      <c r="A205" s="161">
        <v>23</v>
      </c>
      <c r="B205" s="94">
        <v>1546</v>
      </c>
      <c r="C205" s="94" t="s">
        <v>735</v>
      </c>
      <c r="D205" s="162" t="s">
        <v>173</v>
      </c>
      <c r="E205" s="163">
        <v>44564</v>
      </c>
      <c r="F205" s="164">
        <v>90893890</v>
      </c>
      <c r="G205" s="163">
        <v>30670</v>
      </c>
      <c r="H205" s="163" t="s">
        <v>335</v>
      </c>
      <c r="I205" s="183" t="s">
        <v>151</v>
      </c>
      <c r="J205" s="161">
        <v>0</v>
      </c>
      <c r="K205" s="161">
        <v>0</v>
      </c>
      <c r="L205" s="184">
        <v>200</v>
      </c>
      <c r="M205" s="185">
        <v>7.69230769230769</v>
      </c>
      <c r="N205" s="161">
        <v>14</v>
      </c>
      <c r="O205" s="161">
        <v>4</v>
      </c>
      <c r="P205" s="161">
        <v>18</v>
      </c>
      <c r="Q205" s="161">
        <v>21</v>
      </c>
      <c r="R205" s="195">
        <v>138.461538461538</v>
      </c>
      <c r="S205" s="161">
        <v>0</v>
      </c>
      <c r="T205" s="185">
        <v>0</v>
      </c>
      <c r="U205" s="161">
        <v>0</v>
      </c>
      <c r="V205" s="161">
        <v>0</v>
      </c>
      <c r="W205" s="185">
        <v>0</v>
      </c>
      <c r="X205" s="161">
        <v>0</v>
      </c>
      <c r="Y205" s="185">
        <v>0</v>
      </c>
      <c r="Z205" s="161">
        <v>0</v>
      </c>
      <c r="AA205" s="161">
        <v>0</v>
      </c>
      <c r="AB205" s="195">
        <v>0</v>
      </c>
      <c r="AC205" s="161">
        <v>3</v>
      </c>
      <c r="AD205" s="195">
        <v>23.0769230769231</v>
      </c>
      <c r="AE205" s="161">
        <v>0</v>
      </c>
      <c r="AF205" s="195">
        <v>0</v>
      </c>
      <c r="AG205" s="161">
        <v>0</v>
      </c>
      <c r="AH205" s="185">
        <v>0</v>
      </c>
      <c r="AI205" s="185">
        <v>0</v>
      </c>
      <c r="AJ205" s="185">
        <v>0</v>
      </c>
      <c r="AK205" s="184">
        <v>0</v>
      </c>
      <c r="AL205" s="185">
        <v>0</v>
      </c>
      <c r="AM205" s="185">
        <v>0</v>
      </c>
      <c r="AN205" s="185">
        <v>6.9</v>
      </c>
      <c r="AO205" s="185">
        <v>9</v>
      </c>
      <c r="AP205" s="185">
        <v>9</v>
      </c>
      <c r="AQ205" s="185">
        <v>186.438461538461</v>
      </c>
      <c r="AR205" s="207">
        <v>2</v>
      </c>
      <c r="AS205" s="209">
        <v>0.5</v>
      </c>
      <c r="AT205" s="207"/>
      <c r="AU205" s="195">
        <v>0</v>
      </c>
      <c r="AV205" s="195">
        <v>3.84808984615385</v>
      </c>
      <c r="AW205" s="207">
        <v>50</v>
      </c>
      <c r="AX205" s="221">
        <v>134.090371692308</v>
      </c>
      <c r="AY205" s="184">
        <v>130</v>
      </c>
      <c r="AZ205" s="222">
        <v>16400</v>
      </c>
      <c r="BA205" s="225"/>
      <c r="BB205" s="146" t="str">
        <f ca="1" t="shared" si="202"/>
        <v>1年10月</v>
      </c>
      <c r="BC205" s="146"/>
      <c r="BD205" s="224">
        <f t="shared" si="203"/>
        <v>769617.969230769</v>
      </c>
      <c r="BE205" s="239">
        <f t="shared" si="204"/>
        <v>769617.969230769</v>
      </c>
      <c r="BF205" s="231">
        <f t="shared" si="205"/>
        <v>0</v>
      </c>
      <c r="BG205" s="231">
        <f t="shared" si="206"/>
        <v>695819.284615384</v>
      </c>
      <c r="BH205" s="231">
        <f t="shared" si="207"/>
        <v>0</v>
      </c>
      <c r="BI205" s="241" t="str">
        <f t="shared" si="208"/>
        <v>TUM SETHA</v>
      </c>
      <c r="BJ205" s="231">
        <f t="shared" si="209"/>
        <v>130</v>
      </c>
      <c r="BK205" s="231">
        <f t="shared" si="210"/>
        <v>130</v>
      </c>
      <c r="BL205" s="231">
        <f t="shared" si="211"/>
        <v>1</v>
      </c>
      <c r="BM205" s="231">
        <f t="shared" si="212"/>
        <v>0</v>
      </c>
      <c r="BN205" s="231">
        <f t="shared" si="213"/>
        <v>1</v>
      </c>
      <c r="BO205" s="231">
        <f t="shared" si="214"/>
        <v>1</v>
      </c>
      <c r="BP205" s="231">
        <f t="shared" si="215"/>
        <v>0</v>
      </c>
      <c r="BQ205" s="231">
        <f t="shared" si="216"/>
        <v>0</v>
      </c>
      <c r="BR205" s="246">
        <f t="shared" si="217"/>
        <v>4.09037169230766</v>
      </c>
      <c r="BS205" s="247">
        <f t="shared" si="218"/>
        <v>16400</v>
      </c>
      <c r="BT205" s="231">
        <f t="shared" si="219"/>
        <v>0</v>
      </c>
      <c r="BU205" s="231">
        <f t="shared" si="220"/>
        <v>1</v>
      </c>
      <c r="BV205" s="231">
        <f t="shared" si="221"/>
        <v>1</v>
      </c>
      <c r="BW205" s="231">
        <f t="shared" si="222"/>
        <v>0</v>
      </c>
      <c r="BX205" s="231">
        <f t="shared" si="223"/>
        <v>1</v>
      </c>
      <c r="BY205" s="231">
        <f t="shared" si="224"/>
        <v>0</v>
      </c>
      <c r="BZ205" s="231">
        <f t="shared" si="225"/>
        <v>4</v>
      </c>
    </row>
    <row r="206" s="146" customFormat="1" ht="39" customHeight="1" spans="1:78">
      <c r="A206" s="161">
        <v>24</v>
      </c>
      <c r="B206" s="94">
        <v>397</v>
      </c>
      <c r="C206" s="94" t="s">
        <v>736</v>
      </c>
      <c r="D206" s="162" t="s">
        <v>174</v>
      </c>
      <c r="E206" s="163">
        <v>44118</v>
      </c>
      <c r="F206" s="164" t="s">
        <v>737</v>
      </c>
      <c r="G206" s="163">
        <v>34733</v>
      </c>
      <c r="H206" s="163" t="s">
        <v>335</v>
      </c>
      <c r="I206" s="183" t="s">
        <v>151</v>
      </c>
      <c r="J206" s="161">
        <v>1</v>
      </c>
      <c r="K206" s="161">
        <v>1</v>
      </c>
      <c r="L206" s="184">
        <v>200</v>
      </c>
      <c r="M206" s="185">
        <v>7.69230769230769</v>
      </c>
      <c r="N206" s="161">
        <v>16</v>
      </c>
      <c r="O206" s="161">
        <v>4</v>
      </c>
      <c r="P206" s="161">
        <v>20</v>
      </c>
      <c r="Q206" s="161">
        <v>21</v>
      </c>
      <c r="R206" s="195">
        <v>153.846153846154</v>
      </c>
      <c r="S206" s="161">
        <v>0</v>
      </c>
      <c r="T206" s="185">
        <v>0</v>
      </c>
      <c r="U206" s="161">
        <v>0</v>
      </c>
      <c r="V206" s="161">
        <v>0</v>
      </c>
      <c r="W206" s="185">
        <v>0</v>
      </c>
      <c r="X206" s="161">
        <v>0</v>
      </c>
      <c r="Y206" s="185">
        <v>0</v>
      </c>
      <c r="Z206" s="161">
        <v>0</v>
      </c>
      <c r="AA206" s="161">
        <v>0</v>
      </c>
      <c r="AB206" s="195">
        <v>0</v>
      </c>
      <c r="AC206" s="161">
        <v>1</v>
      </c>
      <c r="AD206" s="195">
        <v>7.69230769230769</v>
      </c>
      <c r="AE206" s="161">
        <v>0</v>
      </c>
      <c r="AF206" s="195">
        <v>0</v>
      </c>
      <c r="AG206" s="161">
        <v>0</v>
      </c>
      <c r="AH206" s="185">
        <v>0</v>
      </c>
      <c r="AI206" s="185">
        <v>0</v>
      </c>
      <c r="AJ206" s="185">
        <v>0</v>
      </c>
      <c r="AK206" s="184">
        <v>0</v>
      </c>
      <c r="AL206" s="185">
        <v>0</v>
      </c>
      <c r="AM206" s="185">
        <v>0</v>
      </c>
      <c r="AN206" s="185">
        <v>7.6</v>
      </c>
      <c r="AO206" s="185">
        <v>10</v>
      </c>
      <c r="AP206" s="185">
        <v>10</v>
      </c>
      <c r="AQ206" s="185">
        <v>189.138461538461</v>
      </c>
      <c r="AR206" s="258">
        <v>3</v>
      </c>
      <c r="AS206" s="209">
        <v>0.5</v>
      </c>
      <c r="AT206" s="207"/>
      <c r="AU206" s="195">
        <v>0</v>
      </c>
      <c r="AV206" s="195">
        <v>3.90381784615385</v>
      </c>
      <c r="AW206" s="207">
        <v>50</v>
      </c>
      <c r="AX206" s="221">
        <v>137.734643692308</v>
      </c>
      <c r="AY206" s="184">
        <v>130</v>
      </c>
      <c r="AZ206" s="222">
        <v>30900</v>
      </c>
      <c r="BA206" s="225"/>
      <c r="BB206" s="146" t="str">
        <f ca="1" t="shared" si="202"/>
        <v>3年1月</v>
      </c>
      <c r="BD206" s="224">
        <f t="shared" si="203"/>
        <v>780763.569230769</v>
      </c>
      <c r="BE206" s="239">
        <f t="shared" si="204"/>
        <v>780763.569230769</v>
      </c>
      <c r="BF206" s="231">
        <f t="shared" si="205"/>
        <v>0</v>
      </c>
      <c r="BG206" s="231">
        <f t="shared" si="206"/>
        <v>398710.984615384</v>
      </c>
      <c r="BH206" s="231">
        <f t="shared" si="207"/>
        <v>0</v>
      </c>
      <c r="BI206" s="241" t="str">
        <f t="shared" si="208"/>
        <v>KHOEM SREYNUT</v>
      </c>
      <c r="BJ206" s="231">
        <f t="shared" si="209"/>
        <v>130</v>
      </c>
      <c r="BK206" s="231">
        <f t="shared" si="210"/>
        <v>130</v>
      </c>
      <c r="BL206" s="231">
        <f t="shared" si="211"/>
        <v>1</v>
      </c>
      <c r="BM206" s="231">
        <f t="shared" si="212"/>
        <v>0</v>
      </c>
      <c r="BN206" s="231">
        <f t="shared" si="213"/>
        <v>1</v>
      </c>
      <c r="BO206" s="231">
        <f t="shared" si="214"/>
        <v>1</v>
      </c>
      <c r="BP206" s="231">
        <f t="shared" si="215"/>
        <v>0</v>
      </c>
      <c r="BQ206" s="231">
        <f t="shared" si="216"/>
        <v>0</v>
      </c>
      <c r="BR206" s="246">
        <f t="shared" si="217"/>
        <v>7.73464369230763</v>
      </c>
      <c r="BS206" s="247">
        <f t="shared" si="218"/>
        <v>30900</v>
      </c>
      <c r="BT206" s="231">
        <f t="shared" si="219"/>
        <v>1</v>
      </c>
      <c r="BU206" s="231">
        <f t="shared" si="220"/>
        <v>1</v>
      </c>
      <c r="BV206" s="231">
        <f t="shared" si="221"/>
        <v>0</v>
      </c>
      <c r="BW206" s="231">
        <f t="shared" si="222"/>
        <v>0</v>
      </c>
      <c r="BX206" s="231">
        <f t="shared" si="223"/>
        <v>0</v>
      </c>
      <c r="BY206" s="231">
        <f t="shared" si="224"/>
        <v>1</v>
      </c>
      <c r="BZ206" s="231">
        <f t="shared" si="225"/>
        <v>4</v>
      </c>
    </row>
    <row r="207" s="147" customFormat="1" ht="39" customHeight="1" spans="1:78">
      <c r="A207" s="161">
        <v>25</v>
      </c>
      <c r="B207" s="94">
        <v>415</v>
      </c>
      <c r="C207" s="94" t="s">
        <v>738</v>
      </c>
      <c r="D207" s="162" t="s">
        <v>739</v>
      </c>
      <c r="E207" s="163">
        <v>44118</v>
      </c>
      <c r="F207" s="164" t="s">
        <v>740</v>
      </c>
      <c r="G207" s="163">
        <v>32545</v>
      </c>
      <c r="H207" s="163" t="s">
        <v>335</v>
      </c>
      <c r="I207" s="183" t="s">
        <v>151</v>
      </c>
      <c r="J207" s="161">
        <v>0</v>
      </c>
      <c r="K207" s="161">
        <v>2</v>
      </c>
      <c r="L207" s="184">
        <v>200</v>
      </c>
      <c r="M207" s="185">
        <v>7.69230769230769</v>
      </c>
      <c r="N207" s="161">
        <v>0</v>
      </c>
      <c r="O207" s="161">
        <v>0</v>
      </c>
      <c r="P207" s="161">
        <v>0</v>
      </c>
      <c r="Q207" s="161">
        <v>0</v>
      </c>
      <c r="R207" s="195">
        <v>0</v>
      </c>
      <c r="S207" s="161">
        <v>0</v>
      </c>
      <c r="T207" s="185">
        <v>0</v>
      </c>
      <c r="U207" s="161">
        <v>0</v>
      </c>
      <c r="V207" s="161">
        <v>0</v>
      </c>
      <c r="W207" s="185">
        <v>0</v>
      </c>
      <c r="X207" s="161">
        <v>0</v>
      </c>
      <c r="Y207" s="185">
        <v>0</v>
      </c>
      <c r="Z207" s="161">
        <v>0</v>
      </c>
      <c r="AA207" s="161">
        <v>0</v>
      </c>
      <c r="AB207" s="195">
        <v>0</v>
      </c>
      <c r="AC207" s="161">
        <v>0</v>
      </c>
      <c r="AD207" s="195">
        <v>0</v>
      </c>
      <c r="AE207" s="161">
        <v>0</v>
      </c>
      <c r="AF207" s="195">
        <v>0</v>
      </c>
      <c r="AG207" s="161">
        <v>0</v>
      </c>
      <c r="AH207" s="185">
        <v>0</v>
      </c>
      <c r="AI207" s="185">
        <v>0</v>
      </c>
      <c r="AJ207" s="185">
        <v>0</v>
      </c>
      <c r="AK207" s="184">
        <v>0</v>
      </c>
      <c r="AL207" s="185">
        <v>0</v>
      </c>
      <c r="AM207" s="185">
        <v>0</v>
      </c>
      <c r="AN207" s="185">
        <v>0</v>
      </c>
      <c r="AO207" s="185">
        <v>0</v>
      </c>
      <c r="AP207" s="185">
        <v>0</v>
      </c>
      <c r="AQ207" s="185">
        <v>0</v>
      </c>
      <c r="AR207" s="258"/>
      <c r="AS207" s="209"/>
      <c r="AT207" s="207"/>
      <c r="AU207" s="195"/>
      <c r="AV207" s="195"/>
      <c r="AW207" s="207">
        <v>0</v>
      </c>
      <c r="AX207" s="221">
        <v>0</v>
      </c>
      <c r="AY207" s="184">
        <v>0</v>
      </c>
      <c r="AZ207" s="222">
        <v>0</v>
      </c>
      <c r="BA207" s="225"/>
      <c r="BB207" s="146" t="str">
        <f ca="1" t="shared" si="202"/>
        <v>3年1月</v>
      </c>
      <c r="BC207" s="146"/>
      <c r="BD207" s="224">
        <f t="shared" si="203"/>
        <v>0</v>
      </c>
      <c r="BE207" s="239">
        <f t="shared" si="204"/>
        <v>400000</v>
      </c>
      <c r="BF207" s="231">
        <f t="shared" si="205"/>
        <v>0</v>
      </c>
      <c r="BG207" s="231">
        <f t="shared" si="206"/>
        <v>-300000</v>
      </c>
      <c r="BH207" s="231">
        <f t="shared" si="207"/>
        <v>0</v>
      </c>
      <c r="BI207" s="241" t="str">
        <f t="shared" si="208"/>
        <v>DUCH SREY</v>
      </c>
      <c r="BJ207" s="231">
        <f t="shared" si="209"/>
        <v>0</v>
      </c>
      <c r="BK207" s="231">
        <f t="shared" si="210"/>
        <v>0</v>
      </c>
      <c r="BL207" s="231">
        <f t="shared" si="211"/>
        <v>0</v>
      </c>
      <c r="BM207" s="231">
        <f t="shared" si="212"/>
        <v>0</v>
      </c>
      <c r="BN207" s="231">
        <f t="shared" si="213"/>
        <v>0</v>
      </c>
      <c r="BO207" s="231">
        <f t="shared" si="214"/>
        <v>0</v>
      </c>
      <c r="BP207" s="231">
        <f t="shared" si="215"/>
        <v>0</v>
      </c>
      <c r="BQ207" s="231">
        <f t="shared" si="216"/>
        <v>0</v>
      </c>
      <c r="BR207" s="246">
        <f t="shared" si="217"/>
        <v>0</v>
      </c>
      <c r="BS207" s="247">
        <f t="shared" si="218"/>
        <v>0</v>
      </c>
      <c r="BT207" s="231">
        <f t="shared" si="219"/>
        <v>0</v>
      </c>
      <c r="BU207" s="231">
        <f t="shared" si="220"/>
        <v>0</v>
      </c>
      <c r="BV207" s="231">
        <f t="shared" si="221"/>
        <v>0</v>
      </c>
      <c r="BW207" s="231">
        <f t="shared" si="222"/>
        <v>0</v>
      </c>
      <c r="BX207" s="231">
        <f t="shared" si="223"/>
        <v>0</v>
      </c>
      <c r="BY207" s="231">
        <f t="shared" si="224"/>
        <v>0</v>
      </c>
      <c r="BZ207" s="231">
        <f t="shared" si="225"/>
        <v>0</v>
      </c>
    </row>
    <row r="208" s="147" customFormat="1" ht="39" customHeight="1" spans="1:78">
      <c r="A208" s="161">
        <v>26</v>
      </c>
      <c r="B208" s="94">
        <v>801</v>
      </c>
      <c r="C208" s="94" t="s">
        <v>741</v>
      </c>
      <c r="D208" s="162" t="s">
        <v>742</v>
      </c>
      <c r="E208" s="163">
        <v>44287</v>
      </c>
      <c r="F208" s="164" t="s">
        <v>743</v>
      </c>
      <c r="G208" s="163">
        <v>33186</v>
      </c>
      <c r="H208" s="163" t="s">
        <v>335</v>
      </c>
      <c r="I208" s="183" t="s">
        <v>151</v>
      </c>
      <c r="J208" s="161">
        <v>0</v>
      </c>
      <c r="K208" s="161">
        <v>0</v>
      </c>
      <c r="L208" s="184">
        <v>200</v>
      </c>
      <c r="M208" s="185">
        <v>7.69230769230769</v>
      </c>
      <c r="N208" s="161">
        <v>0</v>
      </c>
      <c r="O208" s="161">
        <v>0</v>
      </c>
      <c r="P208" s="161">
        <v>0</v>
      </c>
      <c r="Q208" s="161">
        <v>0</v>
      </c>
      <c r="R208" s="195">
        <v>0</v>
      </c>
      <c r="S208" s="161">
        <v>0</v>
      </c>
      <c r="T208" s="185">
        <v>0</v>
      </c>
      <c r="U208" s="161">
        <v>0</v>
      </c>
      <c r="V208" s="161">
        <v>0</v>
      </c>
      <c r="W208" s="185">
        <v>0</v>
      </c>
      <c r="X208" s="161">
        <v>0</v>
      </c>
      <c r="Y208" s="185">
        <v>0</v>
      </c>
      <c r="Z208" s="161">
        <v>0</v>
      </c>
      <c r="AA208" s="161">
        <v>0</v>
      </c>
      <c r="AB208" s="195">
        <v>0</v>
      </c>
      <c r="AC208" s="161">
        <v>0</v>
      </c>
      <c r="AD208" s="195">
        <v>0</v>
      </c>
      <c r="AE208" s="161">
        <v>0</v>
      </c>
      <c r="AF208" s="195">
        <v>0</v>
      </c>
      <c r="AG208" s="161">
        <v>0</v>
      </c>
      <c r="AH208" s="185">
        <v>0</v>
      </c>
      <c r="AI208" s="185">
        <v>0</v>
      </c>
      <c r="AJ208" s="185">
        <v>0</v>
      </c>
      <c r="AK208" s="184">
        <v>0</v>
      </c>
      <c r="AL208" s="185">
        <v>0</v>
      </c>
      <c r="AM208" s="185">
        <v>0</v>
      </c>
      <c r="AN208" s="185">
        <v>0</v>
      </c>
      <c r="AO208" s="185">
        <v>0</v>
      </c>
      <c r="AP208" s="185">
        <v>0</v>
      </c>
      <c r="AQ208" s="185">
        <v>0</v>
      </c>
      <c r="AR208" s="258"/>
      <c r="AS208" s="209"/>
      <c r="AT208" s="207"/>
      <c r="AU208" s="195"/>
      <c r="AV208" s="195"/>
      <c r="AW208" s="207">
        <v>0</v>
      </c>
      <c r="AX208" s="221">
        <v>0</v>
      </c>
      <c r="AY208" s="184">
        <v>0</v>
      </c>
      <c r="AZ208" s="222">
        <v>0</v>
      </c>
      <c r="BA208" s="225"/>
      <c r="BB208" s="146" t="str">
        <f ca="1" t="shared" si="202"/>
        <v>2年7月</v>
      </c>
      <c r="BC208" s="146"/>
      <c r="BD208" s="224">
        <f t="shared" si="203"/>
        <v>0</v>
      </c>
      <c r="BE208" s="239">
        <f t="shared" si="204"/>
        <v>400000</v>
      </c>
      <c r="BF208" s="231">
        <f t="shared" si="205"/>
        <v>0</v>
      </c>
      <c r="BG208" s="231">
        <f t="shared" si="206"/>
        <v>0</v>
      </c>
      <c r="BH208" s="231">
        <f t="shared" si="207"/>
        <v>0</v>
      </c>
      <c r="BI208" s="241" t="str">
        <f t="shared" si="208"/>
        <v>KHEAN SAM NANG</v>
      </c>
      <c r="BJ208" s="231">
        <f t="shared" si="209"/>
        <v>0</v>
      </c>
      <c r="BK208" s="231">
        <f t="shared" si="210"/>
        <v>0</v>
      </c>
      <c r="BL208" s="231">
        <f t="shared" si="211"/>
        <v>0</v>
      </c>
      <c r="BM208" s="231">
        <f t="shared" si="212"/>
        <v>0</v>
      </c>
      <c r="BN208" s="231">
        <f t="shared" si="213"/>
        <v>0</v>
      </c>
      <c r="BO208" s="231">
        <f t="shared" si="214"/>
        <v>0</v>
      </c>
      <c r="BP208" s="231">
        <f t="shared" si="215"/>
        <v>0</v>
      </c>
      <c r="BQ208" s="231">
        <f t="shared" si="216"/>
        <v>0</v>
      </c>
      <c r="BR208" s="246">
        <f t="shared" si="217"/>
        <v>0</v>
      </c>
      <c r="BS208" s="247">
        <f t="shared" si="218"/>
        <v>0</v>
      </c>
      <c r="BT208" s="231">
        <f t="shared" si="219"/>
        <v>0</v>
      </c>
      <c r="BU208" s="231">
        <f t="shared" si="220"/>
        <v>0</v>
      </c>
      <c r="BV208" s="231">
        <f t="shared" si="221"/>
        <v>0</v>
      </c>
      <c r="BW208" s="231">
        <f t="shared" si="222"/>
        <v>0</v>
      </c>
      <c r="BX208" s="231">
        <f t="shared" si="223"/>
        <v>0</v>
      </c>
      <c r="BY208" s="231">
        <f t="shared" si="224"/>
        <v>0</v>
      </c>
      <c r="BZ208" s="231">
        <f t="shared" si="225"/>
        <v>0</v>
      </c>
    </row>
    <row r="209" s="146" customFormat="1" ht="39" customHeight="1" spans="1:78">
      <c r="A209" s="161">
        <v>27</v>
      </c>
      <c r="B209" s="94">
        <v>1733</v>
      </c>
      <c r="C209" s="94" t="s">
        <v>744</v>
      </c>
      <c r="D209" s="162" t="s">
        <v>175</v>
      </c>
      <c r="E209" s="163">
        <v>44589</v>
      </c>
      <c r="F209" s="164">
        <v>90634407</v>
      </c>
      <c r="G209" s="163">
        <v>30393</v>
      </c>
      <c r="H209" s="163" t="s">
        <v>335</v>
      </c>
      <c r="I209" s="183" t="s">
        <v>151</v>
      </c>
      <c r="J209" s="161">
        <v>0</v>
      </c>
      <c r="K209" s="161">
        <v>0</v>
      </c>
      <c r="L209" s="184">
        <v>200</v>
      </c>
      <c r="M209" s="185">
        <v>7.69230769230769</v>
      </c>
      <c r="N209" s="161">
        <v>16</v>
      </c>
      <c r="O209" s="161">
        <v>4</v>
      </c>
      <c r="P209" s="161">
        <v>20</v>
      </c>
      <c r="Q209" s="161">
        <v>21</v>
      </c>
      <c r="R209" s="195">
        <v>153.846153846154</v>
      </c>
      <c r="S209" s="161">
        <v>0</v>
      </c>
      <c r="T209" s="185">
        <v>0</v>
      </c>
      <c r="U209" s="161">
        <v>0</v>
      </c>
      <c r="V209" s="161">
        <v>0</v>
      </c>
      <c r="W209" s="185">
        <v>0</v>
      </c>
      <c r="X209" s="161">
        <v>0</v>
      </c>
      <c r="Y209" s="185">
        <v>0</v>
      </c>
      <c r="Z209" s="161">
        <v>0</v>
      </c>
      <c r="AA209" s="161">
        <v>0</v>
      </c>
      <c r="AB209" s="195">
        <v>0</v>
      </c>
      <c r="AC209" s="161">
        <v>1</v>
      </c>
      <c r="AD209" s="195">
        <v>7.69230769230769</v>
      </c>
      <c r="AE209" s="161">
        <v>0</v>
      </c>
      <c r="AF209" s="195">
        <v>0</v>
      </c>
      <c r="AG209" s="161">
        <v>0</v>
      </c>
      <c r="AH209" s="185">
        <v>0</v>
      </c>
      <c r="AI209" s="185">
        <v>0</v>
      </c>
      <c r="AJ209" s="185">
        <v>0</v>
      </c>
      <c r="AK209" s="184">
        <v>0</v>
      </c>
      <c r="AL209" s="185">
        <v>0</v>
      </c>
      <c r="AM209" s="185">
        <v>0</v>
      </c>
      <c r="AN209" s="185">
        <v>7.6</v>
      </c>
      <c r="AO209" s="185">
        <v>10</v>
      </c>
      <c r="AP209" s="185">
        <v>10</v>
      </c>
      <c r="AQ209" s="185">
        <v>189.138461538461</v>
      </c>
      <c r="AR209" s="207">
        <v>2</v>
      </c>
      <c r="AS209" s="209">
        <v>0.5</v>
      </c>
      <c r="AT209" s="207"/>
      <c r="AU209" s="195">
        <v>0</v>
      </c>
      <c r="AV209" s="195">
        <v>3.90381784615385</v>
      </c>
      <c r="AW209" s="207">
        <v>50</v>
      </c>
      <c r="AX209" s="221">
        <v>136.734643692308</v>
      </c>
      <c r="AY209" s="184">
        <v>130</v>
      </c>
      <c r="AZ209" s="222">
        <v>26900</v>
      </c>
      <c r="BA209" s="223"/>
      <c r="BB209" s="146" t="str">
        <f ca="1" t="shared" si="202"/>
        <v>1年10月</v>
      </c>
      <c r="BD209" s="224">
        <f t="shared" si="203"/>
        <v>780763.569230769</v>
      </c>
      <c r="BE209" s="239">
        <f t="shared" si="204"/>
        <v>780763.569230769</v>
      </c>
      <c r="BF209" s="231">
        <f t="shared" si="205"/>
        <v>0</v>
      </c>
      <c r="BG209" s="231">
        <f t="shared" si="206"/>
        <v>698710.984615384</v>
      </c>
      <c r="BH209" s="231">
        <f t="shared" si="207"/>
        <v>0</v>
      </c>
      <c r="BI209" s="241" t="str">
        <f t="shared" si="208"/>
        <v>SOVAN NAK</v>
      </c>
      <c r="BJ209" s="231">
        <f t="shared" si="209"/>
        <v>130</v>
      </c>
      <c r="BK209" s="231">
        <f t="shared" si="210"/>
        <v>130</v>
      </c>
      <c r="BL209" s="231">
        <f t="shared" si="211"/>
        <v>1</v>
      </c>
      <c r="BM209" s="231">
        <f t="shared" si="212"/>
        <v>0</v>
      </c>
      <c r="BN209" s="231">
        <f t="shared" si="213"/>
        <v>1</v>
      </c>
      <c r="BO209" s="231">
        <f t="shared" si="214"/>
        <v>1</v>
      </c>
      <c r="BP209" s="231">
        <f t="shared" si="215"/>
        <v>0</v>
      </c>
      <c r="BQ209" s="231">
        <f t="shared" si="216"/>
        <v>0</v>
      </c>
      <c r="BR209" s="246">
        <f t="shared" si="217"/>
        <v>6.73464369230763</v>
      </c>
      <c r="BS209" s="247">
        <f t="shared" si="218"/>
        <v>26900</v>
      </c>
      <c r="BT209" s="231">
        <f t="shared" si="219"/>
        <v>1</v>
      </c>
      <c r="BU209" s="231">
        <f t="shared" si="220"/>
        <v>0</v>
      </c>
      <c r="BV209" s="231">
        <f t="shared" si="221"/>
        <v>1</v>
      </c>
      <c r="BW209" s="231">
        <f t="shared" si="222"/>
        <v>0</v>
      </c>
      <c r="BX209" s="231">
        <f t="shared" si="223"/>
        <v>1</v>
      </c>
      <c r="BY209" s="231">
        <f t="shared" si="224"/>
        <v>1</v>
      </c>
      <c r="BZ209" s="231">
        <f t="shared" si="225"/>
        <v>4</v>
      </c>
    </row>
    <row r="210" s="146" customFormat="1" ht="39" customHeight="1" spans="1:78">
      <c r="A210" s="161">
        <v>28</v>
      </c>
      <c r="B210" s="94">
        <v>2295</v>
      </c>
      <c r="C210" s="94" t="s">
        <v>745</v>
      </c>
      <c r="D210" s="166" t="s">
        <v>176</v>
      </c>
      <c r="E210" s="163">
        <v>45223</v>
      </c>
      <c r="F210" s="164" t="s">
        <v>746</v>
      </c>
      <c r="G210" s="163">
        <v>36986</v>
      </c>
      <c r="H210" s="163" t="s">
        <v>335</v>
      </c>
      <c r="I210" s="183" t="s">
        <v>151</v>
      </c>
      <c r="J210" s="161"/>
      <c r="K210" s="161"/>
      <c r="L210" s="184">
        <v>198</v>
      </c>
      <c r="M210" s="185">
        <v>7.61538461538461</v>
      </c>
      <c r="N210" s="161">
        <v>7</v>
      </c>
      <c r="O210" s="161">
        <v>1</v>
      </c>
      <c r="P210" s="161">
        <v>8</v>
      </c>
      <c r="Q210" s="161">
        <v>8</v>
      </c>
      <c r="R210" s="195">
        <v>60.9230769230769</v>
      </c>
      <c r="S210" s="161">
        <v>0</v>
      </c>
      <c r="T210" s="185">
        <v>0</v>
      </c>
      <c r="U210" s="161">
        <v>0</v>
      </c>
      <c r="V210" s="161">
        <v>0</v>
      </c>
      <c r="W210" s="185">
        <v>0</v>
      </c>
      <c r="X210" s="161">
        <v>0</v>
      </c>
      <c r="Y210" s="185">
        <v>0</v>
      </c>
      <c r="Z210" s="161">
        <v>0</v>
      </c>
      <c r="AA210" s="161">
        <v>0</v>
      </c>
      <c r="AB210" s="195">
        <v>0</v>
      </c>
      <c r="AC210" s="161">
        <v>0</v>
      </c>
      <c r="AD210" s="195">
        <v>0</v>
      </c>
      <c r="AE210" s="161">
        <v>0</v>
      </c>
      <c r="AF210" s="195">
        <v>0</v>
      </c>
      <c r="AG210" s="161">
        <v>0</v>
      </c>
      <c r="AH210" s="185">
        <v>0</v>
      </c>
      <c r="AI210" s="185">
        <v>0</v>
      </c>
      <c r="AJ210" s="185">
        <v>0</v>
      </c>
      <c r="AK210" s="184">
        <v>0</v>
      </c>
      <c r="AL210" s="185">
        <v>0</v>
      </c>
      <c r="AM210" s="185">
        <v>0</v>
      </c>
      <c r="AN210" s="185">
        <v>3</v>
      </c>
      <c r="AO210" s="185">
        <v>4</v>
      </c>
      <c r="AP210" s="185">
        <v>4</v>
      </c>
      <c r="AQ210" s="185">
        <v>71.9230769230769</v>
      </c>
      <c r="AR210" s="207"/>
      <c r="AS210" s="209"/>
      <c r="AT210" s="207"/>
      <c r="AU210" s="195">
        <v>0</v>
      </c>
      <c r="AV210" s="195">
        <v>2</v>
      </c>
      <c r="AW210" s="207">
        <v>0</v>
      </c>
      <c r="AX210" s="221">
        <v>69.9230769230769</v>
      </c>
      <c r="AY210" s="184">
        <v>60</v>
      </c>
      <c r="AZ210" s="222">
        <v>39700</v>
      </c>
      <c r="BA210" s="223"/>
      <c r="BB210" s="146" t="str">
        <f ca="1" t="shared" si="202"/>
        <v>0年1月</v>
      </c>
      <c r="BD210" s="224">
        <f t="shared" si="203"/>
        <v>296898.461538461</v>
      </c>
      <c r="BE210" s="239">
        <f t="shared" si="204"/>
        <v>400000</v>
      </c>
      <c r="BF210" s="231">
        <f t="shared" si="205"/>
        <v>0</v>
      </c>
      <c r="BG210" s="231">
        <f t="shared" si="206"/>
        <v>264066.230769231</v>
      </c>
      <c r="BH210" s="231">
        <f t="shared" si="207"/>
        <v>0</v>
      </c>
      <c r="BI210" s="241" t="str">
        <f t="shared" si="208"/>
        <v>KEN SREY</v>
      </c>
      <c r="BJ210" s="231">
        <f t="shared" si="209"/>
        <v>60</v>
      </c>
      <c r="BK210" s="231">
        <f t="shared" si="210"/>
        <v>60</v>
      </c>
      <c r="BL210" s="231">
        <f t="shared" si="211"/>
        <v>0</v>
      </c>
      <c r="BM210" s="231">
        <f t="shared" si="212"/>
        <v>1</v>
      </c>
      <c r="BN210" s="231">
        <f t="shared" si="213"/>
        <v>0</v>
      </c>
      <c r="BO210" s="231">
        <f t="shared" si="214"/>
        <v>1</v>
      </c>
      <c r="BP210" s="231">
        <f t="shared" si="215"/>
        <v>0</v>
      </c>
      <c r="BQ210" s="231">
        <f t="shared" si="216"/>
        <v>0</v>
      </c>
      <c r="BR210" s="246">
        <f t="shared" si="217"/>
        <v>9.92307692307688</v>
      </c>
      <c r="BS210" s="247">
        <f t="shared" si="218"/>
        <v>39700</v>
      </c>
      <c r="BT210" s="231">
        <f t="shared" si="219"/>
        <v>1</v>
      </c>
      <c r="BU210" s="231">
        <f t="shared" si="220"/>
        <v>1</v>
      </c>
      <c r="BV210" s="231">
        <f t="shared" si="221"/>
        <v>1</v>
      </c>
      <c r="BW210" s="231">
        <f t="shared" si="222"/>
        <v>2</v>
      </c>
      <c r="BX210" s="231">
        <f t="shared" si="223"/>
        <v>0</v>
      </c>
      <c r="BY210" s="231">
        <f t="shared" si="224"/>
        <v>1</v>
      </c>
      <c r="BZ210" s="231">
        <f t="shared" si="225"/>
        <v>2</v>
      </c>
    </row>
    <row r="211" s="146" customFormat="1" ht="39" customHeight="1" spans="1:78">
      <c r="A211" s="161">
        <v>29</v>
      </c>
      <c r="B211" s="94">
        <v>1715</v>
      </c>
      <c r="C211" s="94" t="s">
        <v>747</v>
      </c>
      <c r="D211" s="162" t="s">
        <v>177</v>
      </c>
      <c r="E211" s="163">
        <v>44587</v>
      </c>
      <c r="F211" s="164">
        <v>90820239</v>
      </c>
      <c r="G211" s="163">
        <v>29622</v>
      </c>
      <c r="H211" s="163" t="s">
        <v>335</v>
      </c>
      <c r="I211" s="183" t="s">
        <v>151</v>
      </c>
      <c r="J211" s="161">
        <v>0</v>
      </c>
      <c r="K211" s="161">
        <v>0</v>
      </c>
      <c r="L211" s="184">
        <v>200</v>
      </c>
      <c r="M211" s="185">
        <v>7.69230769230769</v>
      </c>
      <c r="N211" s="161">
        <v>14</v>
      </c>
      <c r="O211" s="161">
        <v>4</v>
      </c>
      <c r="P211" s="161">
        <v>18</v>
      </c>
      <c r="Q211" s="161">
        <v>20</v>
      </c>
      <c r="R211" s="195">
        <v>138.461538461538</v>
      </c>
      <c r="S211" s="161">
        <v>0</v>
      </c>
      <c r="T211" s="185">
        <v>0</v>
      </c>
      <c r="U211" s="161">
        <v>0</v>
      </c>
      <c r="V211" s="161">
        <v>0</v>
      </c>
      <c r="W211" s="185">
        <v>0</v>
      </c>
      <c r="X211" s="161">
        <v>0</v>
      </c>
      <c r="Y211" s="185">
        <v>0</v>
      </c>
      <c r="Z211" s="161">
        <v>0</v>
      </c>
      <c r="AA211" s="161">
        <v>0</v>
      </c>
      <c r="AB211" s="195">
        <v>0</v>
      </c>
      <c r="AC211" s="161">
        <v>2</v>
      </c>
      <c r="AD211" s="195">
        <v>15.3846153846154</v>
      </c>
      <c r="AE211" s="161">
        <v>0</v>
      </c>
      <c r="AF211" s="195">
        <v>0</v>
      </c>
      <c r="AG211" s="161">
        <v>0</v>
      </c>
      <c r="AH211" s="185">
        <v>0</v>
      </c>
      <c r="AI211" s="185">
        <v>0</v>
      </c>
      <c r="AJ211" s="185">
        <v>0</v>
      </c>
      <c r="AK211" s="184">
        <v>0</v>
      </c>
      <c r="AL211" s="185">
        <v>0</v>
      </c>
      <c r="AM211" s="185">
        <v>0</v>
      </c>
      <c r="AN211" s="185">
        <v>6.9</v>
      </c>
      <c r="AO211" s="185">
        <v>9</v>
      </c>
      <c r="AP211" s="185">
        <v>9</v>
      </c>
      <c r="AQ211" s="185">
        <v>178.746153846154</v>
      </c>
      <c r="AR211" s="207">
        <v>2</v>
      </c>
      <c r="AS211" s="209">
        <v>0.5</v>
      </c>
      <c r="AT211" s="207"/>
      <c r="AU211" s="195">
        <v>0</v>
      </c>
      <c r="AV211" s="195">
        <v>3.68932061538461</v>
      </c>
      <c r="AW211" s="207">
        <v>50</v>
      </c>
      <c r="AX211" s="221">
        <v>126.556833230769</v>
      </c>
      <c r="AY211" s="184">
        <v>120</v>
      </c>
      <c r="AZ211" s="222">
        <v>26200</v>
      </c>
      <c r="BA211" s="223"/>
      <c r="BB211" s="146" t="str">
        <f ca="1" t="shared" si="202"/>
        <v>1年10月</v>
      </c>
      <c r="BD211" s="224">
        <f t="shared" si="203"/>
        <v>737864.123076923</v>
      </c>
      <c r="BE211" s="239">
        <f t="shared" si="204"/>
        <v>737864.123076923</v>
      </c>
      <c r="BF211" s="231">
        <f t="shared" si="205"/>
        <v>0</v>
      </c>
      <c r="BG211" s="231">
        <f t="shared" si="206"/>
        <v>664042.361538461</v>
      </c>
      <c r="BH211" s="231">
        <f t="shared" si="207"/>
        <v>0</v>
      </c>
      <c r="BI211" s="241" t="str">
        <f t="shared" si="208"/>
        <v>MEAS PHORNG</v>
      </c>
      <c r="BJ211" s="231">
        <f t="shared" si="209"/>
        <v>120</v>
      </c>
      <c r="BK211" s="231">
        <f t="shared" si="210"/>
        <v>120</v>
      </c>
      <c r="BL211" s="231">
        <f t="shared" si="211"/>
        <v>1</v>
      </c>
      <c r="BM211" s="231">
        <f t="shared" si="212"/>
        <v>0</v>
      </c>
      <c r="BN211" s="231">
        <f t="shared" si="213"/>
        <v>1</v>
      </c>
      <c r="BO211" s="231">
        <f t="shared" si="214"/>
        <v>0</v>
      </c>
      <c r="BP211" s="231">
        <f t="shared" si="215"/>
        <v>0</v>
      </c>
      <c r="BQ211" s="231">
        <f t="shared" si="216"/>
        <v>0</v>
      </c>
      <c r="BR211" s="246">
        <f t="shared" si="217"/>
        <v>6.5568332307692</v>
      </c>
      <c r="BS211" s="247">
        <f t="shared" si="218"/>
        <v>26200</v>
      </c>
      <c r="BT211" s="231">
        <f t="shared" si="219"/>
        <v>1</v>
      </c>
      <c r="BU211" s="231">
        <f t="shared" si="220"/>
        <v>0</v>
      </c>
      <c r="BV211" s="231">
        <f t="shared" si="221"/>
        <v>1</v>
      </c>
      <c r="BW211" s="231">
        <f t="shared" si="222"/>
        <v>0</v>
      </c>
      <c r="BX211" s="231">
        <f t="shared" si="223"/>
        <v>1</v>
      </c>
      <c r="BY211" s="231">
        <f t="shared" si="224"/>
        <v>0</v>
      </c>
      <c r="BZ211" s="231">
        <f t="shared" si="225"/>
        <v>2</v>
      </c>
    </row>
    <row r="212" s="265" customFormat="1" ht="39" customHeight="1" spans="1:78">
      <c r="A212" s="273"/>
      <c r="B212" s="274" t="s">
        <v>338</v>
      </c>
      <c r="C212" s="274" t="s">
        <v>151</v>
      </c>
      <c r="D212" s="275">
        <v>29</v>
      </c>
      <c r="E212" s="273"/>
      <c r="F212" s="273"/>
      <c r="G212" s="273"/>
      <c r="H212" s="273"/>
      <c r="I212" s="295" t="s">
        <v>151</v>
      </c>
      <c r="J212" s="273"/>
      <c r="K212" s="273"/>
      <c r="L212" s="298">
        <v>5798</v>
      </c>
      <c r="M212" s="298"/>
      <c r="N212" s="298">
        <v>413.5</v>
      </c>
      <c r="O212" s="298">
        <v>105</v>
      </c>
      <c r="P212" s="298">
        <v>518.5</v>
      </c>
      <c r="Q212" s="298">
        <v>561</v>
      </c>
      <c r="R212" s="298">
        <v>3987.84615384615</v>
      </c>
      <c r="S212" s="298">
        <v>0</v>
      </c>
      <c r="T212" s="298">
        <v>0</v>
      </c>
      <c r="U212" s="298">
        <v>0</v>
      </c>
      <c r="V212" s="298">
        <v>0</v>
      </c>
      <c r="W212" s="298">
        <v>0</v>
      </c>
      <c r="X212" s="298">
        <v>0</v>
      </c>
      <c r="Y212" s="298">
        <v>0</v>
      </c>
      <c r="Z212" s="298">
        <v>13.5</v>
      </c>
      <c r="AA212" s="298">
        <v>0</v>
      </c>
      <c r="AB212" s="298">
        <v>0</v>
      </c>
      <c r="AC212" s="298">
        <v>28</v>
      </c>
      <c r="AD212" s="298">
        <v>215.384615384615</v>
      </c>
      <c r="AE212" s="298">
        <v>0</v>
      </c>
      <c r="AF212" s="298">
        <v>0</v>
      </c>
      <c r="AG212" s="298">
        <v>1</v>
      </c>
      <c r="AH212" s="298">
        <v>0</v>
      </c>
      <c r="AI212" s="298">
        <v>0</v>
      </c>
      <c r="AJ212" s="298">
        <v>0</v>
      </c>
      <c r="AK212" s="298">
        <v>0</v>
      </c>
      <c r="AL212" s="298">
        <v>0</v>
      </c>
      <c r="AM212" s="298">
        <v>0</v>
      </c>
      <c r="AN212" s="298">
        <v>197.6</v>
      </c>
      <c r="AO212" s="298">
        <v>259.2</v>
      </c>
      <c r="AP212" s="298">
        <v>259.2</v>
      </c>
      <c r="AQ212" s="298">
        <v>4919.23076923077</v>
      </c>
      <c r="AR212" s="298">
        <v>60</v>
      </c>
      <c r="AS212" s="298">
        <v>13</v>
      </c>
      <c r="AT212" s="298">
        <v>0</v>
      </c>
      <c r="AU212" s="298">
        <v>0</v>
      </c>
      <c r="AV212" s="298">
        <v>102.048430769231</v>
      </c>
      <c r="AW212" s="298">
        <v>1150</v>
      </c>
      <c r="AX212" s="298">
        <v>3714.18233846154</v>
      </c>
      <c r="AY212" s="298">
        <v>3560</v>
      </c>
      <c r="AZ212" s="298">
        <v>617100</v>
      </c>
      <c r="BA212" s="298">
        <f>SUM(BA183:BA211)</f>
        <v>0</v>
      </c>
      <c r="BB212" s="266"/>
      <c r="BC212" s="266"/>
      <c r="BD212" s="266"/>
      <c r="BE212" s="266"/>
      <c r="BG212" s="291"/>
      <c r="BI212" s="292"/>
      <c r="BJ212" s="291"/>
      <c r="BK212" s="291"/>
      <c r="BL212" s="287">
        <f t="shared" ref="BL212:BQ212" si="226">SUM(BL183:BL211)</f>
        <v>26</v>
      </c>
      <c r="BM212" s="287">
        <f t="shared" si="226"/>
        <v>2</v>
      </c>
      <c r="BN212" s="287">
        <f t="shared" si="226"/>
        <v>39</v>
      </c>
      <c r="BO212" s="287">
        <f t="shared" si="226"/>
        <v>8</v>
      </c>
      <c r="BP212" s="287">
        <f t="shared" si="226"/>
        <v>0</v>
      </c>
      <c r="BQ212" s="287">
        <f t="shared" si="226"/>
        <v>0</v>
      </c>
      <c r="BR212" s="287"/>
      <c r="BS212" s="287"/>
      <c r="BT212" s="287">
        <f t="shared" ref="BT212:BZ212" si="227">SUM(BT183:BT211)</f>
        <v>21</v>
      </c>
      <c r="BU212" s="287">
        <f t="shared" si="227"/>
        <v>6</v>
      </c>
      <c r="BV212" s="287">
        <f t="shared" si="227"/>
        <v>14</v>
      </c>
      <c r="BW212" s="287">
        <f t="shared" si="227"/>
        <v>19</v>
      </c>
      <c r="BX212" s="287">
        <f t="shared" si="227"/>
        <v>12</v>
      </c>
      <c r="BY212" s="287">
        <f t="shared" si="227"/>
        <v>23</v>
      </c>
      <c r="BZ212" s="287">
        <f t="shared" si="227"/>
        <v>56</v>
      </c>
    </row>
    <row r="213" s="147" customFormat="1" ht="39" customHeight="1" spans="1:78">
      <c r="A213" s="161">
        <v>1</v>
      </c>
      <c r="B213" s="94">
        <v>1330</v>
      </c>
      <c r="C213" s="94" t="s">
        <v>748</v>
      </c>
      <c r="D213" s="162" t="s">
        <v>178</v>
      </c>
      <c r="E213" s="163">
        <v>44502</v>
      </c>
      <c r="F213" s="164">
        <v>90904183</v>
      </c>
      <c r="G213" s="163">
        <v>37909</v>
      </c>
      <c r="H213" s="163" t="s">
        <v>335</v>
      </c>
      <c r="I213" s="183" t="s">
        <v>179</v>
      </c>
      <c r="J213" s="161">
        <v>0</v>
      </c>
      <c r="K213" s="161">
        <v>0</v>
      </c>
      <c r="L213" s="184">
        <v>200</v>
      </c>
      <c r="M213" s="185">
        <v>7.69230769230769</v>
      </c>
      <c r="N213" s="161">
        <v>15</v>
      </c>
      <c r="O213" s="161">
        <v>4</v>
      </c>
      <c r="P213" s="161">
        <v>19</v>
      </c>
      <c r="Q213" s="161">
        <v>22</v>
      </c>
      <c r="R213" s="195">
        <v>146.153846153846</v>
      </c>
      <c r="S213" s="161">
        <v>0</v>
      </c>
      <c r="T213" s="185">
        <v>0</v>
      </c>
      <c r="U213" s="161">
        <v>0</v>
      </c>
      <c r="V213" s="161">
        <v>0</v>
      </c>
      <c r="W213" s="185">
        <v>0</v>
      </c>
      <c r="X213" s="161">
        <v>0</v>
      </c>
      <c r="Y213" s="185">
        <v>0</v>
      </c>
      <c r="Z213" s="161">
        <v>0</v>
      </c>
      <c r="AA213" s="161">
        <v>0</v>
      </c>
      <c r="AB213" s="195">
        <v>0</v>
      </c>
      <c r="AC213" s="161">
        <v>1</v>
      </c>
      <c r="AD213" s="195">
        <v>7.69230769230769</v>
      </c>
      <c r="AE213" s="161">
        <v>1</v>
      </c>
      <c r="AF213" s="195">
        <v>7.69230769230769</v>
      </c>
      <c r="AG213" s="161">
        <v>1</v>
      </c>
      <c r="AH213" s="185">
        <v>0</v>
      </c>
      <c r="AI213" s="185">
        <v>0</v>
      </c>
      <c r="AJ213" s="185">
        <v>0</v>
      </c>
      <c r="AK213" s="184">
        <v>0</v>
      </c>
      <c r="AL213" s="185">
        <v>0</v>
      </c>
      <c r="AM213" s="185">
        <v>0</v>
      </c>
      <c r="AN213" s="185">
        <v>7.3</v>
      </c>
      <c r="AO213" s="185">
        <v>9.5</v>
      </c>
      <c r="AP213" s="185">
        <v>9.5</v>
      </c>
      <c r="AQ213" s="185">
        <v>187.838461538461</v>
      </c>
      <c r="AR213" s="207">
        <v>2</v>
      </c>
      <c r="AS213" s="209">
        <v>0.5</v>
      </c>
      <c r="AT213" s="207"/>
      <c r="AU213" s="195">
        <v>0</v>
      </c>
      <c r="AV213" s="195">
        <v>3.87698584615384</v>
      </c>
      <c r="AW213" s="207">
        <v>50</v>
      </c>
      <c r="AX213" s="221">
        <v>135.461475692308</v>
      </c>
      <c r="AY213" s="184">
        <v>130</v>
      </c>
      <c r="AZ213" s="222">
        <v>21800</v>
      </c>
      <c r="BA213" s="225"/>
      <c r="BB213" s="146" t="str">
        <f ca="1" t="shared" ref="BB213:BB219" si="228">DATEDIF(E213,TODAY(),"y")&amp;"年"&amp;DATEDIF(E213,TODAY(),"ym")&amp;"月"</f>
        <v>2年0月</v>
      </c>
      <c r="BC213" s="146"/>
      <c r="BD213" s="224">
        <f t="shared" ref="BD213:BD219" si="229">(AQ213*$BH$9)</f>
        <v>775397.169230769</v>
      </c>
      <c r="BE213" s="239">
        <f t="shared" ref="BE213:BE219" si="230">IF(BD213&lt;400000,400000,IF(BD213&gt;1200000,1200000,BD213))</f>
        <v>775397.169230769</v>
      </c>
      <c r="BF213" s="231">
        <f t="shared" ref="BF213:BF219" si="231">IF(BH213=0.1,175000,IF(BH213=0.05,75000,0))</f>
        <v>0</v>
      </c>
      <c r="BG213" s="231">
        <f t="shared" ref="BG213:BG219" si="232">((AQ213-AO213-AP213-AL213)*BH$8)-(J213+K213)*150000</f>
        <v>697471.684615384</v>
      </c>
      <c r="BH213" s="231">
        <f t="shared" ref="BH213:BH219" si="233">IF(BG213&lt;1500000,0%,IF(BG213&lt;2000001,5%,10%))</f>
        <v>0</v>
      </c>
      <c r="BI213" s="241" t="str">
        <f t="shared" ref="BI213:BI219" si="234">D213</f>
        <v>LONG THEA</v>
      </c>
      <c r="BJ213" s="231">
        <f t="shared" ref="BJ213:BJ219" si="235">AY213</f>
        <v>130</v>
      </c>
      <c r="BK213" s="231">
        <f t="shared" ref="BK213:BK219" si="236">TRUNC(BJ213)</f>
        <v>130</v>
      </c>
      <c r="BL213" s="231">
        <f t="shared" ref="BL213:BL219" si="237">TRUNC(BK213/100)</f>
        <v>1</v>
      </c>
      <c r="BM213" s="231">
        <f t="shared" ref="BM213:BM219" si="238">TRUNC((BK213-(BL213*100))/50)</f>
        <v>0</v>
      </c>
      <c r="BN213" s="231">
        <f t="shared" ref="BN213:BN219" si="239">TRUNC((BK213-(BL213*100)-(BM213*50))/20)</f>
        <v>1</v>
      </c>
      <c r="BO213" s="231">
        <f t="shared" ref="BO213:BO219" si="240">TRUNC((BK213-(BL213*100)-(BM213*50)-(BN213*20))/10)</f>
        <v>1</v>
      </c>
      <c r="BP213" s="231">
        <f t="shared" ref="BP213:BP219" si="241">TRUNC((BK213-(BL213*100)-(BM213*50)-(BN213*20)-(BO213*10))/5)</f>
        <v>0</v>
      </c>
      <c r="BQ213" s="231">
        <f t="shared" ref="BQ213:BQ219" si="242">TRUNC((BK213-(BL213*100)-(BM213*50)-(BN213*20)-(BO213*10)-(BP213*5))/1)</f>
        <v>0</v>
      </c>
      <c r="BR213" s="246">
        <f t="shared" ref="BR213:BR219" si="243">AX213-AY213</f>
        <v>5.46147569230763</v>
      </c>
      <c r="BS213" s="247">
        <f t="shared" ref="BS213:BS219" si="244">ROUND(BR213*4000,-2)</f>
        <v>21800</v>
      </c>
      <c r="BT213" s="231">
        <f t="shared" ref="BT213:BT219" si="245">TRUNC(BS213/20000)</f>
        <v>1</v>
      </c>
      <c r="BU213" s="231">
        <f t="shared" ref="BU213:BU219" si="246">TRUNC((BS213-(BT213*20000))/10000)</f>
        <v>0</v>
      </c>
      <c r="BV213" s="231">
        <f t="shared" ref="BV213:BV219" si="247">TRUNC((BS213-(BT213*20000)-(BU213*10000))/5000)</f>
        <v>0</v>
      </c>
      <c r="BW213" s="231">
        <f t="shared" ref="BW213:BW219" si="248">TRUNC((BS213-(BT213*20000)-(BU213*10000)-(BV213*5000))/2000)</f>
        <v>0</v>
      </c>
      <c r="BX213" s="231">
        <f t="shared" ref="BX213:BX219" si="249">TRUNC((BS213-(BT213*20000)-(BU213*10000)-(BV213*5000)-(BW213*2000))/1000)</f>
        <v>1</v>
      </c>
      <c r="BY213" s="231">
        <f t="shared" ref="BY213:BY219" si="250">TRUNC((BS213-(BT213*20000)-(BU213*10000)-(BV213*5000)-(BW213*2000)-(BX213*1000))/500)</f>
        <v>1</v>
      </c>
      <c r="BZ213" s="231">
        <f t="shared" ref="BZ213:BZ219" si="251">TRUNC((BS213-(BT213*20000)-(BU213*10000)-(BV213*5000)-(BW213*2000)-(BX213*1000)-(BY213*500))/100)</f>
        <v>3</v>
      </c>
    </row>
    <row r="214" s="146" customFormat="1" ht="39" customHeight="1" spans="1:78">
      <c r="A214" s="161">
        <v>2</v>
      </c>
      <c r="B214" s="94">
        <v>1571</v>
      </c>
      <c r="C214" s="94" t="s">
        <v>749</v>
      </c>
      <c r="D214" s="162" t="s">
        <v>180</v>
      </c>
      <c r="E214" s="163">
        <v>44571</v>
      </c>
      <c r="F214" s="164">
        <v>90665389</v>
      </c>
      <c r="G214" s="163">
        <v>34839</v>
      </c>
      <c r="H214" s="163" t="s">
        <v>335</v>
      </c>
      <c r="I214" s="183" t="s">
        <v>179</v>
      </c>
      <c r="J214" s="161">
        <v>0</v>
      </c>
      <c r="K214" s="161">
        <v>0</v>
      </c>
      <c r="L214" s="184">
        <v>200</v>
      </c>
      <c r="M214" s="185">
        <v>7.69230769230769</v>
      </c>
      <c r="N214" s="161">
        <v>16</v>
      </c>
      <c r="O214" s="161">
        <v>4</v>
      </c>
      <c r="P214" s="161">
        <v>20</v>
      </c>
      <c r="Q214" s="161">
        <v>22</v>
      </c>
      <c r="R214" s="195">
        <v>153.846153846154</v>
      </c>
      <c r="S214" s="161">
        <v>0</v>
      </c>
      <c r="T214" s="185">
        <v>0</v>
      </c>
      <c r="U214" s="161">
        <v>0</v>
      </c>
      <c r="V214" s="161">
        <v>0</v>
      </c>
      <c r="W214" s="185">
        <v>0</v>
      </c>
      <c r="X214" s="161">
        <v>0</v>
      </c>
      <c r="Y214" s="185">
        <v>0</v>
      </c>
      <c r="Z214" s="161">
        <v>0</v>
      </c>
      <c r="AA214" s="161">
        <v>0</v>
      </c>
      <c r="AB214" s="195">
        <v>0</v>
      </c>
      <c r="AC214" s="161">
        <v>1</v>
      </c>
      <c r="AD214" s="195">
        <v>7.69230769230769</v>
      </c>
      <c r="AE214" s="161">
        <v>1</v>
      </c>
      <c r="AF214" s="195">
        <v>7.69230769230769</v>
      </c>
      <c r="AG214" s="161">
        <v>0</v>
      </c>
      <c r="AH214" s="185">
        <v>0</v>
      </c>
      <c r="AI214" s="185">
        <v>0</v>
      </c>
      <c r="AJ214" s="185">
        <v>0</v>
      </c>
      <c r="AK214" s="184">
        <v>0</v>
      </c>
      <c r="AL214" s="185">
        <v>0</v>
      </c>
      <c r="AM214" s="185">
        <v>0</v>
      </c>
      <c r="AN214" s="185">
        <v>7.6</v>
      </c>
      <c r="AO214" s="185">
        <v>10</v>
      </c>
      <c r="AP214" s="185">
        <v>10</v>
      </c>
      <c r="AQ214" s="185">
        <v>196.830769230769</v>
      </c>
      <c r="AR214" s="207">
        <v>2</v>
      </c>
      <c r="AS214" s="209">
        <v>0.5</v>
      </c>
      <c r="AT214" s="207"/>
      <c r="AU214" s="195">
        <v>0</v>
      </c>
      <c r="AV214" s="195">
        <v>4.06258707692308</v>
      </c>
      <c r="AW214" s="207">
        <v>50</v>
      </c>
      <c r="AX214" s="221">
        <v>144.268182153846</v>
      </c>
      <c r="AY214" s="184">
        <v>140</v>
      </c>
      <c r="AZ214" s="222">
        <v>17100</v>
      </c>
      <c r="BA214" s="223"/>
      <c r="BB214" s="146" t="str">
        <f ca="1" t="shared" si="228"/>
        <v>1年10月</v>
      </c>
      <c r="BD214" s="224">
        <f t="shared" si="229"/>
        <v>812517.415384615</v>
      </c>
      <c r="BE214" s="239">
        <f t="shared" si="230"/>
        <v>812517.415384615</v>
      </c>
      <c r="BF214" s="231">
        <f t="shared" si="231"/>
        <v>0</v>
      </c>
      <c r="BG214" s="231">
        <f t="shared" si="232"/>
        <v>730487.907692307</v>
      </c>
      <c r="BH214" s="231">
        <f t="shared" si="233"/>
        <v>0</v>
      </c>
      <c r="BI214" s="241" t="str">
        <f t="shared" si="234"/>
        <v>SEM SAVY</v>
      </c>
      <c r="BJ214" s="231">
        <f t="shared" si="235"/>
        <v>140</v>
      </c>
      <c r="BK214" s="231">
        <f t="shared" si="236"/>
        <v>140</v>
      </c>
      <c r="BL214" s="231">
        <f t="shared" si="237"/>
        <v>1</v>
      </c>
      <c r="BM214" s="231">
        <f t="shared" si="238"/>
        <v>0</v>
      </c>
      <c r="BN214" s="231">
        <f t="shared" si="239"/>
        <v>2</v>
      </c>
      <c r="BO214" s="231">
        <f t="shared" si="240"/>
        <v>0</v>
      </c>
      <c r="BP214" s="231">
        <f t="shared" si="241"/>
        <v>0</v>
      </c>
      <c r="BQ214" s="231">
        <f t="shared" si="242"/>
        <v>0</v>
      </c>
      <c r="BR214" s="246">
        <f t="shared" si="243"/>
        <v>4.26818215384608</v>
      </c>
      <c r="BS214" s="247">
        <f t="shared" si="244"/>
        <v>17100</v>
      </c>
      <c r="BT214" s="231">
        <f t="shared" si="245"/>
        <v>0</v>
      </c>
      <c r="BU214" s="231">
        <f t="shared" si="246"/>
        <v>1</v>
      </c>
      <c r="BV214" s="231">
        <f t="shared" si="247"/>
        <v>1</v>
      </c>
      <c r="BW214" s="231">
        <f t="shared" si="248"/>
        <v>1</v>
      </c>
      <c r="BX214" s="231">
        <f t="shared" si="249"/>
        <v>0</v>
      </c>
      <c r="BY214" s="231">
        <f t="shared" si="250"/>
        <v>0</v>
      </c>
      <c r="BZ214" s="231">
        <f t="shared" si="251"/>
        <v>1</v>
      </c>
    </row>
    <row r="215" s="141" customFormat="1" ht="39" customHeight="1" spans="1:78">
      <c r="A215" s="161">
        <v>3</v>
      </c>
      <c r="B215" s="94">
        <v>1579</v>
      </c>
      <c r="C215" s="94" t="s">
        <v>750</v>
      </c>
      <c r="D215" s="162" t="s">
        <v>181</v>
      </c>
      <c r="E215" s="163">
        <v>44572</v>
      </c>
      <c r="F215" s="164">
        <v>61636968</v>
      </c>
      <c r="G215" s="163">
        <v>34979</v>
      </c>
      <c r="H215" s="163" t="s">
        <v>335</v>
      </c>
      <c r="I215" s="183" t="s">
        <v>179</v>
      </c>
      <c r="J215" s="161">
        <v>0</v>
      </c>
      <c r="K215" s="161">
        <v>0</v>
      </c>
      <c r="L215" s="184">
        <v>200</v>
      </c>
      <c r="M215" s="185">
        <v>7.69230769230769</v>
      </c>
      <c r="N215" s="161">
        <v>17</v>
      </c>
      <c r="O215" s="161">
        <v>4</v>
      </c>
      <c r="P215" s="161">
        <v>21</v>
      </c>
      <c r="Q215" s="161">
        <v>22</v>
      </c>
      <c r="R215" s="195">
        <v>161.538461538461</v>
      </c>
      <c r="S215" s="161">
        <v>0</v>
      </c>
      <c r="T215" s="185">
        <v>0</v>
      </c>
      <c r="U215" s="161">
        <v>0</v>
      </c>
      <c r="V215" s="161">
        <v>0</v>
      </c>
      <c r="W215" s="185">
        <v>0</v>
      </c>
      <c r="X215" s="161">
        <v>0</v>
      </c>
      <c r="Y215" s="185">
        <v>0</v>
      </c>
      <c r="Z215" s="161">
        <v>0</v>
      </c>
      <c r="AA215" s="161">
        <v>0</v>
      </c>
      <c r="AB215" s="195">
        <v>0</v>
      </c>
      <c r="AC215" s="161">
        <v>1</v>
      </c>
      <c r="AD215" s="195">
        <v>7.69230769230769</v>
      </c>
      <c r="AE215" s="161">
        <v>0</v>
      </c>
      <c r="AF215" s="195">
        <v>0</v>
      </c>
      <c r="AG215" s="161">
        <v>0</v>
      </c>
      <c r="AH215" s="185">
        <v>0</v>
      </c>
      <c r="AI215" s="185">
        <v>0</v>
      </c>
      <c r="AJ215" s="185">
        <v>0</v>
      </c>
      <c r="AK215" s="184">
        <v>0</v>
      </c>
      <c r="AL215" s="185">
        <v>0</v>
      </c>
      <c r="AM215" s="185">
        <v>0</v>
      </c>
      <c r="AN215" s="185">
        <v>8</v>
      </c>
      <c r="AO215" s="185">
        <v>10.5</v>
      </c>
      <c r="AP215" s="185">
        <v>10.5</v>
      </c>
      <c r="AQ215" s="185">
        <v>198.230769230769</v>
      </c>
      <c r="AR215" s="207">
        <v>2</v>
      </c>
      <c r="AS215" s="209">
        <v>0.5</v>
      </c>
      <c r="AT215" s="207"/>
      <c r="AU215" s="195">
        <v>0</v>
      </c>
      <c r="AV215" s="195">
        <v>4.09148307692308</v>
      </c>
      <c r="AW215" s="207">
        <v>50</v>
      </c>
      <c r="AX215" s="221">
        <v>145.639286153846</v>
      </c>
      <c r="AY215" s="184">
        <v>140</v>
      </c>
      <c r="AZ215" s="222">
        <v>22600</v>
      </c>
      <c r="BA215" s="225"/>
      <c r="BB215" s="146" t="str">
        <f ca="1" t="shared" si="228"/>
        <v>1年10月</v>
      </c>
      <c r="BC215" s="146"/>
      <c r="BD215" s="224">
        <f t="shared" si="229"/>
        <v>818296.615384615</v>
      </c>
      <c r="BE215" s="239">
        <f t="shared" si="230"/>
        <v>818296.615384615</v>
      </c>
      <c r="BF215" s="231">
        <f t="shared" si="231"/>
        <v>0</v>
      </c>
      <c r="BG215" s="231">
        <f t="shared" si="232"/>
        <v>732140.307692307</v>
      </c>
      <c r="BH215" s="231">
        <f t="shared" si="233"/>
        <v>0</v>
      </c>
      <c r="BI215" s="241" t="str">
        <f t="shared" si="234"/>
        <v>NHEL SREYEM</v>
      </c>
      <c r="BJ215" s="231">
        <f t="shared" si="235"/>
        <v>140</v>
      </c>
      <c r="BK215" s="231">
        <f t="shared" si="236"/>
        <v>140</v>
      </c>
      <c r="BL215" s="231">
        <f t="shared" si="237"/>
        <v>1</v>
      </c>
      <c r="BM215" s="231">
        <f t="shared" si="238"/>
        <v>0</v>
      </c>
      <c r="BN215" s="231">
        <f t="shared" si="239"/>
        <v>2</v>
      </c>
      <c r="BO215" s="231">
        <f t="shared" si="240"/>
        <v>0</v>
      </c>
      <c r="BP215" s="231">
        <f t="shared" si="241"/>
        <v>0</v>
      </c>
      <c r="BQ215" s="231">
        <f t="shared" si="242"/>
        <v>0</v>
      </c>
      <c r="BR215" s="246">
        <f t="shared" si="243"/>
        <v>5.63928615384609</v>
      </c>
      <c r="BS215" s="247">
        <f t="shared" si="244"/>
        <v>22600</v>
      </c>
      <c r="BT215" s="231">
        <f t="shared" si="245"/>
        <v>1</v>
      </c>
      <c r="BU215" s="231">
        <f t="shared" si="246"/>
        <v>0</v>
      </c>
      <c r="BV215" s="231">
        <f t="shared" si="247"/>
        <v>0</v>
      </c>
      <c r="BW215" s="231">
        <f t="shared" si="248"/>
        <v>1</v>
      </c>
      <c r="BX215" s="231">
        <f t="shared" si="249"/>
        <v>0</v>
      </c>
      <c r="BY215" s="231">
        <f t="shared" si="250"/>
        <v>1</v>
      </c>
      <c r="BZ215" s="231">
        <f t="shared" si="251"/>
        <v>1</v>
      </c>
    </row>
    <row r="216" s="147" customFormat="1" ht="39" customHeight="1" spans="1:78">
      <c r="A216" s="161">
        <v>4</v>
      </c>
      <c r="B216" s="94">
        <v>1613</v>
      </c>
      <c r="C216" s="94" t="s">
        <v>751</v>
      </c>
      <c r="D216" s="162" t="s">
        <v>182</v>
      </c>
      <c r="E216" s="163">
        <v>44576</v>
      </c>
      <c r="F216" s="164">
        <v>90744587</v>
      </c>
      <c r="G216" s="163">
        <v>31850</v>
      </c>
      <c r="H216" s="163" t="s">
        <v>335</v>
      </c>
      <c r="I216" s="183" t="s">
        <v>179</v>
      </c>
      <c r="J216" s="161">
        <v>0</v>
      </c>
      <c r="K216" s="161">
        <v>0</v>
      </c>
      <c r="L216" s="184">
        <v>200</v>
      </c>
      <c r="M216" s="185">
        <v>7.69230769230769</v>
      </c>
      <c r="N216" s="161">
        <v>17</v>
      </c>
      <c r="O216" s="161">
        <v>4</v>
      </c>
      <c r="P216" s="161">
        <v>21</v>
      </c>
      <c r="Q216" s="161">
        <v>22</v>
      </c>
      <c r="R216" s="195">
        <v>161.538461538461</v>
      </c>
      <c r="S216" s="161">
        <v>0</v>
      </c>
      <c r="T216" s="185">
        <v>0</v>
      </c>
      <c r="U216" s="161">
        <v>0</v>
      </c>
      <c r="V216" s="161">
        <v>0</v>
      </c>
      <c r="W216" s="185">
        <v>0</v>
      </c>
      <c r="X216" s="161">
        <v>0</v>
      </c>
      <c r="Y216" s="185">
        <v>0</v>
      </c>
      <c r="Z216" s="161">
        <v>0</v>
      </c>
      <c r="AA216" s="161">
        <v>0</v>
      </c>
      <c r="AB216" s="195">
        <v>0</v>
      </c>
      <c r="AC216" s="161">
        <v>1</v>
      </c>
      <c r="AD216" s="195">
        <v>7.69230769230769</v>
      </c>
      <c r="AE216" s="161">
        <v>0</v>
      </c>
      <c r="AF216" s="195">
        <v>0</v>
      </c>
      <c r="AG216" s="161">
        <v>0</v>
      </c>
      <c r="AH216" s="185">
        <v>0</v>
      </c>
      <c r="AI216" s="185">
        <v>0</v>
      </c>
      <c r="AJ216" s="185">
        <v>0</v>
      </c>
      <c r="AK216" s="184">
        <v>0</v>
      </c>
      <c r="AL216" s="185">
        <v>0</v>
      </c>
      <c r="AM216" s="185">
        <v>0</v>
      </c>
      <c r="AN216" s="185">
        <v>8</v>
      </c>
      <c r="AO216" s="185">
        <v>10.5</v>
      </c>
      <c r="AP216" s="185">
        <v>10.5</v>
      </c>
      <c r="AQ216" s="185">
        <v>198.230769230769</v>
      </c>
      <c r="AR216" s="207">
        <v>2</v>
      </c>
      <c r="AS216" s="209">
        <v>0.5</v>
      </c>
      <c r="AT216" s="207"/>
      <c r="AU216" s="195">
        <v>0</v>
      </c>
      <c r="AV216" s="195">
        <v>4.09148307692308</v>
      </c>
      <c r="AW216" s="207">
        <v>50</v>
      </c>
      <c r="AX216" s="221">
        <v>145.639286153846</v>
      </c>
      <c r="AY216" s="184">
        <v>140</v>
      </c>
      <c r="AZ216" s="222">
        <v>22600</v>
      </c>
      <c r="BA216" s="225"/>
      <c r="BB216" s="146" t="str">
        <f ca="1" t="shared" si="228"/>
        <v>1年10月</v>
      </c>
      <c r="BC216" s="146"/>
      <c r="BD216" s="224">
        <f t="shared" si="229"/>
        <v>818296.615384615</v>
      </c>
      <c r="BE216" s="239">
        <f t="shared" si="230"/>
        <v>818296.615384615</v>
      </c>
      <c r="BF216" s="231">
        <f t="shared" si="231"/>
        <v>0</v>
      </c>
      <c r="BG216" s="231">
        <f t="shared" si="232"/>
        <v>732140.307692307</v>
      </c>
      <c r="BH216" s="231">
        <f t="shared" si="233"/>
        <v>0</v>
      </c>
      <c r="BI216" s="241" t="str">
        <f t="shared" si="234"/>
        <v>BAM SREYMOM</v>
      </c>
      <c r="BJ216" s="231">
        <f t="shared" si="235"/>
        <v>140</v>
      </c>
      <c r="BK216" s="231">
        <f t="shared" si="236"/>
        <v>140</v>
      </c>
      <c r="BL216" s="231">
        <f t="shared" si="237"/>
        <v>1</v>
      </c>
      <c r="BM216" s="231">
        <f t="shared" si="238"/>
        <v>0</v>
      </c>
      <c r="BN216" s="231">
        <f t="shared" si="239"/>
        <v>2</v>
      </c>
      <c r="BO216" s="231">
        <f t="shared" si="240"/>
        <v>0</v>
      </c>
      <c r="BP216" s="231">
        <f t="shared" si="241"/>
        <v>0</v>
      </c>
      <c r="BQ216" s="231">
        <f t="shared" si="242"/>
        <v>0</v>
      </c>
      <c r="BR216" s="246">
        <f t="shared" si="243"/>
        <v>5.63928615384609</v>
      </c>
      <c r="BS216" s="247">
        <f t="shared" si="244"/>
        <v>22600</v>
      </c>
      <c r="BT216" s="231">
        <f t="shared" si="245"/>
        <v>1</v>
      </c>
      <c r="BU216" s="231">
        <f t="shared" si="246"/>
        <v>0</v>
      </c>
      <c r="BV216" s="231">
        <f t="shared" si="247"/>
        <v>0</v>
      </c>
      <c r="BW216" s="231">
        <f t="shared" si="248"/>
        <v>1</v>
      </c>
      <c r="BX216" s="231">
        <f t="shared" si="249"/>
        <v>0</v>
      </c>
      <c r="BY216" s="231">
        <f t="shared" si="250"/>
        <v>1</v>
      </c>
      <c r="BZ216" s="231">
        <f t="shared" si="251"/>
        <v>1</v>
      </c>
    </row>
    <row r="217" s="146" customFormat="1" ht="39" customHeight="1" spans="1:78">
      <c r="A217" s="161">
        <v>5</v>
      </c>
      <c r="B217" s="94">
        <v>1679</v>
      </c>
      <c r="C217" s="94" t="s">
        <v>752</v>
      </c>
      <c r="D217" s="162" t="s">
        <v>183</v>
      </c>
      <c r="E217" s="163">
        <v>44585</v>
      </c>
      <c r="F217" s="164">
        <v>90832275</v>
      </c>
      <c r="G217" s="163">
        <v>36329</v>
      </c>
      <c r="H217" s="163" t="s">
        <v>335</v>
      </c>
      <c r="I217" s="183" t="s">
        <v>179</v>
      </c>
      <c r="J217" s="161">
        <v>0</v>
      </c>
      <c r="K217" s="161">
        <v>0</v>
      </c>
      <c r="L217" s="184">
        <v>200</v>
      </c>
      <c r="M217" s="185">
        <v>7.69230769230769</v>
      </c>
      <c r="N217" s="161">
        <v>17</v>
      </c>
      <c r="O217" s="161">
        <v>4</v>
      </c>
      <c r="P217" s="161">
        <v>21</v>
      </c>
      <c r="Q217" s="161">
        <v>22</v>
      </c>
      <c r="R217" s="195">
        <v>161.538461538461</v>
      </c>
      <c r="S217" s="161">
        <v>0</v>
      </c>
      <c r="T217" s="185">
        <v>0</v>
      </c>
      <c r="U217" s="161">
        <v>0</v>
      </c>
      <c r="V217" s="161">
        <v>0</v>
      </c>
      <c r="W217" s="185">
        <v>0</v>
      </c>
      <c r="X217" s="161">
        <v>0</v>
      </c>
      <c r="Y217" s="185">
        <v>0</v>
      </c>
      <c r="Z217" s="161">
        <v>0</v>
      </c>
      <c r="AA217" s="161">
        <v>0</v>
      </c>
      <c r="AB217" s="195">
        <v>0</v>
      </c>
      <c r="AC217" s="161">
        <v>1</v>
      </c>
      <c r="AD217" s="195">
        <v>7.69230769230769</v>
      </c>
      <c r="AE217" s="161">
        <v>0</v>
      </c>
      <c r="AF217" s="195">
        <v>0</v>
      </c>
      <c r="AG217" s="161">
        <v>0</v>
      </c>
      <c r="AH217" s="185">
        <v>0</v>
      </c>
      <c r="AI217" s="185">
        <v>0</v>
      </c>
      <c r="AJ217" s="185">
        <v>0</v>
      </c>
      <c r="AK217" s="184">
        <v>0</v>
      </c>
      <c r="AL217" s="185">
        <v>0</v>
      </c>
      <c r="AM217" s="185">
        <v>0</v>
      </c>
      <c r="AN217" s="185">
        <v>8</v>
      </c>
      <c r="AO217" s="185">
        <v>10.5</v>
      </c>
      <c r="AP217" s="185">
        <v>10.5</v>
      </c>
      <c r="AQ217" s="185">
        <v>198.230769230769</v>
      </c>
      <c r="AR217" s="207">
        <v>2</v>
      </c>
      <c r="AS217" s="209">
        <v>0.5</v>
      </c>
      <c r="AT217" s="207"/>
      <c r="AU217" s="195">
        <v>0</v>
      </c>
      <c r="AV217" s="195">
        <v>4.09148307692308</v>
      </c>
      <c r="AW217" s="207">
        <v>50</v>
      </c>
      <c r="AX217" s="221">
        <v>145.639286153846</v>
      </c>
      <c r="AY217" s="184">
        <v>140</v>
      </c>
      <c r="AZ217" s="222">
        <v>22600</v>
      </c>
      <c r="BA217" s="223"/>
      <c r="BB217" s="146" t="str">
        <f ca="1" t="shared" si="228"/>
        <v>1年10月</v>
      </c>
      <c r="BD217" s="224">
        <f t="shared" si="229"/>
        <v>818296.615384615</v>
      </c>
      <c r="BE217" s="239">
        <f t="shared" si="230"/>
        <v>818296.615384615</v>
      </c>
      <c r="BF217" s="231">
        <f t="shared" si="231"/>
        <v>0</v>
      </c>
      <c r="BG217" s="231">
        <f t="shared" si="232"/>
        <v>732140.307692307</v>
      </c>
      <c r="BH217" s="231">
        <f t="shared" si="233"/>
        <v>0</v>
      </c>
      <c r="BI217" s="241" t="str">
        <f t="shared" si="234"/>
        <v>MOEU SAT</v>
      </c>
      <c r="BJ217" s="231">
        <f t="shared" si="235"/>
        <v>140</v>
      </c>
      <c r="BK217" s="231">
        <f t="shared" si="236"/>
        <v>140</v>
      </c>
      <c r="BL217" s="231">
        <f t="shared" si="237"/>
        <v>1</v>
      </c>
      <c r="BM217" s="231">
        <f t="shared" si="238"/>
        <v>0</v>
      </c>
      <c r="BN217" s="231">
        <f t="shared" si="239"/>
        <v>2</v>
      </c>
      <c r="BO217" s="231">
        <f t="shared" si="240"/>
        <v>0</v>
      </c>
      <c r="BP217" s="231">
        <f t="shared" si="241"/>
        <v>0</v>
      </c>
      <c r="BQ217" s="231">
        <f t="shared" si="242"/>
        <v>0</v>
      </c>
      <c r="BR217" s="246">
        <f t="shared" si="243"/>
        <v>5.63928615384609</v>
      </c>
      <c r="BS217" s="247">
        <f t="shared" si="244"/>
        <v>22600</v>
      </c>
      <c r="BT217" s="231">
        <f t="shared" si="245"/>
        <v>1</v>
      </c>
      <c r="BU217" s="231">
        <f t="shared" si="246"/>
        <v>0</v>
      </c>
      <c r="BV217" s="231">
        <f t="shared" si="247"/>
        <v>0</v>
      </c>
      <c r="BW217" s="231">
        <f t="shared" si="248"/>
        <v>1</v>
      </c>
      <c r="BX217" s="231">
        <f t="shared" si="249"/>
        <v>0</v>
      </c>
      <c r="BY217" s="231">
        <f t="shared" si="250"/>
        <v>1</v>
      </c>
      <c r="BZ217" s="231">
        <f t="shared" si="251"/>
        <v>1</v>
      </c>
    </row>
    <row r="218" s="146" customFormat="1" ht="39" customHeight="1" spans="1:78">
      <c r="A218" s="161">
        <v>6</v>
      </c>
      <c r="B218" s="94">
        <v>1680</v>
      </c>
      <c r="C218" s="94" t="s">
        <v>753</v>
      </c>
      <c r="D218" s="162" t="s">
        <v>184</v>
      </c>
      <c r="E218" s="163">
        <v>44585</v>
      </c>
      <c r="F218" s="164">
        <v>90722093</v>
      </c>
      <c r="G218" s="163">
        <v>30897</v>
      </c>
      <c r="H218" s="163" t="s">
        <v>335</v>
      </c>
      <c r="I218" s="183" t="s">
        <v>179</v>
      </c>
      <c r="J218" s="161">
        <v>0</v>
      </c>
      <c r="K218" s="161">
        <v>0</v>
      </c>
      <c r="L218" s="184">
        <v>200</v>
      </c>
      <c r="M218" s="185">
        <v>7.69230769230769</v>
      </c>
      <c r="N218" s="161">
        <v>17</v>
      </c>
      <c r="O218" s="161">
        <v>4</v>
      </c>
      <c r="P218" s="161">
        <v>21</v>
      </c>
      <c r="Q218" s="161">
        <v>22</v>
      </c>
      <c r="R218" s="195">
        <v>161.538461538461</v>
      </c>
      <c r="S218" s="161">
        <v>0</v>
      </c>
      <c r="T218" s="185">
        <v>0</v>
      </c>
      <c r="U218" s="161">
        <v>0</v>
      </c>
      <c r="V218" s="161">
        <v>0</v>
      </c>
      <c r="W218" s="185">
        <v>0</v>
      </c>
      <c r="X218" s="161">
        <v>0</v>
      </c>
      <c r="Y218" s="185">
        <v>0</v>
      </c>
      <c r="Z218" s="161">
        <v>0</v>
      </c>
      <c r="AA218" s="161">
        <v>0</v>
      </c>
      <c r="AB218" s="195">
        <v>0</v>
      </c>
      <c r="AC218" s="161">
        <v>1</v>
      </c>
      <c r="AD218" s="195">
        <v>7.69230769230769</v>
      </c>
      <c r="AE218" s="161">
        <v>0</v>
      </c>
      <c r="AF218" s="195">
        <v>0</v>
      </c>
      <c r="AG218" s="161">
        <v>0</v>
      </c>
      <c r="AH218" s="185">
        <v>0</v>
      </c>
      <c r="AI218" s="185">
        <v>0</v>
      </c>
      <c r="AJ218" s="185">
        <v>0</v>
      </c>
      <c r="AK218" s="184">
        <v>0</v>
      </c>
      <c r="AL218" s="185">
        <v>0</v>
      </c>
      <c r="AM218" s="185">
        <v>0</v>
      </c>
      <c r="AN218" s="185">
        <v>8</v>
      </c>
      <c r="AO218" s="185">
        <v>10.5</v>
      </c>
      <c r="AP218" s="185">
        <v>10.5</v>
      </c>
      <c r="AQ218" s="185">
        <v>198.230769230769</v>
      </c>
      <c r="AR218" s="207">
        <v>2</v>
      </c>
      <c r="AS218" s="209">
        <v>0.5</v>
      </c>
      <c r="AT218" s="207"/>
      <c r="AU218" s="195">
        <v>0</v>
      </c>
      <c r="AV218" s="195">
        <v>4.09148307692308</v>
      </c>
      <c r="AW218" s="207">
        <v>50</v>
      </c>
      <c r="AX218" s="221">
        <v>145.639286153846</v>
      </c>
      <c r="AY218" s="184">
        <v>140</v>
      </c>
      <c r="AZ218" s="222">
        <v>22600</v>
      </c>
      <c r="BA218" s="223"/>
      <c r="BB218" s="146" t="str">
        <f ca="1" t="shared" si="228"/>
        <v>1年10月</v>
      </c>
      <c r="BD218" s="224">
        <f t="shared" si="229"/>
        <v>818296.615384615</v>
      </c>
      <c r="BE218" s="239">
        <f t="shared" si="230"/>
        <v>818296.615384615</v>
      </c>
      <c r="BF218" s="231">
        <f t="shared" si="231"/>
        <v>0</v>
      </c>
      <c r="BG218" s="231">
        <f t="shared" si="232"/>
        <v>732140.307692307</v>
      </c>
      <c r="BH218" s="231">
        <f t="shared" si="233"/>
        <v>0</v>
      </c>
      <c r="BI218" s="241" t="str">
        <f t="shared" si="234"/>
        <v>PEN SOKAUN</v>
      </c>
      <c r="BJ218" s="231">
        <f t="shared" si="235"/>
        <v>140</v>
      </c>
      <c r="BK218" s="231">
        <f t="shared" si="236"/>
        <v>140</v>
      </c>
      <c r="BL218" s="231">
        <f t="shared" si="237"/>
        <v>1</v>
      </c>
      <c r="BM218" s="231">
        <f t="shared" si="238"/>
        <v>0</v>
      </c>
      <c r="BN218" s="231">
        <f t="shared" si="239"/>
        <v>2</v>
      </c>
      <c r="BO218" s="231">
        <f t="shared" si="240"/>
        <v>0</v>
      </c>
      <c r="BP218" s="231">
        <f t="shared" si="241"/>
        <v>0</v>
      </c>
      <c r="BQ218" s="231">
        <f t="shared" si="242"/>
        <v>0</v>
      </c>
      <c r="BR218" s="246">
        <f t="shared" si="243"/>
        <v>5.63928615384609</v>
      </c>
      <c r="BS218" s="247">
        <f t="shared" si="244"/>
        <v>22600</v>
      </c>
      <c r="BT218" s="231">
        <f t="shared" si="245"/>
        <v>1</v>
      </c>
      <c r="BU218" s="231">
        <f t="shared" si="246"/>
        <v>0</v>
      </c>
      <c r="BV218" s="231">
        <f t="shared" si="247"/>
        <v>0</v>
      </c>
      <c r="BW218" s="231">
        <f t="shared" si="248"/>
        <v>1</v>
      </c>
      <c r="BX218" s="231">
        <f t="shared" si="249"/>
        <v>0</v>
      </c>
      <c r="BY218" s="231">
        <f t="shared" si="250"/>
        <v>1</v>
      </c>
      <c r="BZ218" s="231">
        <f t="shared" si="251"/>
        <v>1</v>
      </c>
    </row>
    <row r="219" s="141" customFormat="1" ht="39" customHeight="1" spans="1:78">
      <c r="A219" s="161">
        <v>7</v>
      </c>
      <c r="B219" s="94">
        <v>2291</v>
      </c>
      <c r="C219" s="94" t="s">
        <v>754</v>
      </c>
      <c r="D219" s="162" t="s">
        <v>185</v>
      </c>
      <c r="E219" s="163">
        <v>45206</v>
      </c>
      <c r="F219" s="311" t="s">
        <v>755</v>
      </c>
      <c r="G219" s="163">
        <v>36800</v>
      </c>
      <c r="H219" s="163" t="s">
        <v>332</v>
      </c>
      <c r="I219" s="183" t="s">
        <v>179</v>
      </c>
      <c r="J219" s="161"/>
      <c r="K219" s="161"/>
      <c r="L219" s="184">
        <v>198</v>
      </c>
      <c r="M219" s="185">
        <v>7.61538461538461</v>
      </c>
      <c r="N219" s="161">
        <v>16</v>
      </c>
      <c r="O219" s="161">
        <v>4</v>
      </c>
      <c r="P219" s="161">
        <v>20</v>
      </c>
      <c r="Q219" s="161">
        <v>21</v>
      </c>
      <c r="R219" s="195">
        <v>152.307692307692</v>
      </c>
      <c r="S219" s="161">
        <v>0</v>
      </c>
      <c r="T219" s="185">
        <v>0</v>
      </c>
      <c r="U219" s="161">
        <v>0</v>
      </c>
      <c r="V219" s="161">
        <v>0</v>
      </c>
      <c r="W219" s="185">
        <v>0</v>
      </c>
      <c r="X219" s="161">
        <v>0</v>
      </c>
      <c r="Y219" s="185">
        <v>0</v>
      </c>
      <c r="Z219" s="161">
        <v>0</v>
      </c>
      <c r="AA219" s="161">
        <v>0</v>
      </c>
      <c r="AB219" s="195">
        <v>0</v>
      </c>
      <c r="AC219" s="161">
        <v>1</v>
      </c>
      <c r="AD219" s="195">
        <v>7.61538461538461</v>
      </c>
      <c r="AE219" s="161">
        <v>0</v>
      </c>
      <c r="AF219" s="195">
        <v>0</v>
      </c>
      <c r="AG219" s="161">
        <v>0</v>
      </c>
      <c r="AH219" s="185">
        <v>0</v>
      </c>
      <c r="AI219" s="185">
        <v>0</v>
      </c>
      <c r="AJ219" s="185">
        <v>0</v>
      </c>
      <c r="AK219" s="184">
        <v>0</v>
      </c>
      <c r="AL219" s="185">
        <v>0</v>
      </c>
      <c r="AM219" s="185">
        <v>0</v>
      </c>
      <c r="AN219" s="185">
        <v>7.6</v>
      </c>
      <c r="AO219" s="185">
        <v>10</v>
      </c>
      <c r="AP219" s="185">
        <v>10</v>
      </c>
      <c r="AQ219" s="185">
        <v>187.523076923077</v>
      </c>
      <c r="AR219" s="207"/>
      <c r="AS219" s="209"/>
      <c r="AT219" s="207"/>
      <c r="AU219" s="195">
        <v>0</v>
      </c>
      <c r="AV219" s="195">
        <v>3.87047630769231</v>
      </c>
      <c r="AW219" s="207">
        <v>50</v>
      </c>
      <c r="AX219" s="221">
        <v>133.652600615385</v>
      </c>
      <c r="AY219" s="184">
        <v>130</v>
      </c>
      <c r="AZ219" s="222">
        <v>14600</v>
      </c>
      <c r="BA219" s="225"/>
      <c r="BB219" s="146" t="str">
        <f ca="1" t="shared" si="228"/>
        <v>0年1月</v>
      </c>
      <c r="BC219" s="146"/>
      <c r="BD219" s="224">
        <f t="shared" si="229"/>
        <v>774095.261538461</v>
      </c>
      <c r="BE219" s="239">
        <f t="shared" si="230"/>
        <v>774095.261538461</v>
      </c>
      <c r="BF219" s="231">
        <f t="shared" si="231"/>
        <v>0</v>
      </c>
      <c r="BG219" s="231">
        <f t="shared" si="232"/>
        <v>692037.83076923</v>
      </c>
      <c r="BH219" s="231">
        <f t="shared" si="233"/>
        <v>0</v>
      </c>
      <c r="BI219" s="241" t="str">
        <f t="shared" si="234"/>
        <v>AN PHEANIN</v>
      </c>
      <c r="BJ219" s="231">
        <f t="shared" si="235"/>
        <v>130</v>
      </c>
      <c r="BK219" s="231">
        <f t="shared" si="236"/>
        <v>130</v>
      </c>
      <c r="BL219" s="231">
        <f t="shared" si="237"/>
        <v>1</v>
      </c>
      <c r="BM219" s="231">
        <f t="shared" si="238"/>
        <v>0</v>
      </c>
      <c r="BN219" s="231">
        <f t="shared" si="239"/>
        <v>1</v>
      </c>
      <c r="BO219" s="231">
        <f t="shared" si="240"/>
        <v>1</v>
      </c>
      <c r="BP219" s="231">
        <f t="shared" si="241"/>
        <v>0</v>
      </c>
      <c r="BQ219" s="231">
        <f t="shared" si="242"/>
        <v>0</v>
      </c>
      <c r="BR219" s="246">
        <f t="shared" si="243"/>
        <v>3.6526006153845</v>
      </c>
      <c r="BS219" s="247">
        <f t="shared" si="244"/>
        <v>14600</v>
      </c>
      <c r="BT219" s="231">
        <f t="shared" si="245"/>
        <v>0</v>
      </c>
      <c r="BU219" s="231">
        <f t="shared" si="246"/>
        <v>1</v>
      </c>
      <c r="BV219" s="231">
        <f t="shared" si="247"/>
        <v>0</v>
      </c>
      <c r="BW219" s="231">
        <f t="shared" si="248"/>
        <v>2</v>
      </c>
      <c r="BX219" s="231">
        <f t="shared" si="249"/>
        <v>0</v>
      </c>
      <c r="BY219" s="231">
        <f t="shared" si="250"/>
        <v>1</v>
      </c>
      <c r="BZ219" s="231">
        <f t="shared" si="251"/>
        <v>1</v>
      </c>
    </row>
    <row r="220" s="265" customFormat="1" ht="39" customHeight="1" spans="1:79">
      <c r="A220" s="273"/>
      <c r="B220" s="274" t="s">
        <v>338</v>
      </c>
      <c r="C220" s="274" t="s">
        <v>179</v>
      </c>
      <c r="D220" s="275">
        <v>7</v>
      </c>
      <c r="E220" s="273"/>
      <c r="F220" s="273"/>
      <c r="G220" s="273"/>
      <c r="H220" s="273"/>
      <c r="I220" s="274" t="s">
        <v>179</v>
      </c>
      <c r="J220" s="273"/>
      <c r="K220" s="273"/>
      <c r="L220" s="298">
        <v>1398</v>
      </c>
      <c r="M220" s="298"/>
      <c r="N220" s="298">
        <v>115</v>
      </c>
      <c r="O220" s="298">
        <v>28</v>
      </c>
      <c r="P220" s="298">
        <v>143</v>
      </c>
      <c r="Q220" s="298">
        <v>153</v>
      </c>
      <c r="R220" s="298">
        <v>1098.46153846154</v>
      </c>
      <c r="S220" s="298">
        <v>0</v>
      </c>
      <c r="T220" s="298">
        <v>0</v>
      </c>
      <c r="U220" s="298">
        <v>0</v>
      </c>
      <c r="V220" s="298">
        <v>0</v>
      </c>
      <c r="W220" s="298">
        <v>0</v>
      </c>
      <c r="X220" s="298">
        <v>0</v>
      </c>
      <c r="Y220" s="298">
        <v>0</v>
      </c>
      <c r="Z220" s="298">
        <v>0</v>
      </c>
      <c r="AA220" s="298">
        <v>0</v>
      </c>
      <c r="AB220" s="298">
        <v>0</v>
      </c>
      <c r="AC220" s="298">
        <v>7</v>
      </c>
      <c r="AD220" s="298">
        <v>53.7692307692308</v>
      </c>
      <c r="AE220" s="298">
        <v>2</v>
      </c>
      <c r="AF220" s="298">
        <v>15.3846153846154</v>
      </c>
      <c r="AG220" s="298">
        <v>1</v>
      </c>
      <c r="AH220" s="298">
        <v>0</v>
      </c>
      <c r="AI220" s="298">
        <v>0</v>
      </c>
      <c r="AJ220" s="298">
        <v>0</v>
      </c>
      <c r="AK220" s="298">
        <v>0</v>
      </c>
      <c r="AL220" s="298">
        <v>0</v>
      </c>
      <c r="AM220" s="298">
        <v>0</v>
      </c>
      <c r="AN220" s="298">
        <v>54.5</v>
      </c>
      <c r="AO220" s="298">
        <v>71.5</v>
      </c>
      <c r="AP220" s="298">
        <v>71.5</v>
      </c>
      <c r="AQ220" s="298">
        <v>1365.11538461538</v>
      </c>
      <c r="AR220" s="298">
        <v>12</v>
      </c>
      <c r="AS220" s="298">
        <v>3</v>
      </c>
      <c r="AT220" s="298">
        <v>0</v>
      </c>
      <c r="AU220" s="298">
        <v>0</v>
      </c>
      <c r="AV220" s="298">
        <v>28.1759815384615</v>
      </c>
      <c r="AW220" s="298">
        <v>350</v>
      </c>
      <c r="AX220" s="298">
        <v>995.939403076923</v>
      </c>
      <c r="AY220" s="298">
        <v>960</v>
      </c>
      <c r="AZ220" s="298">
        <v>143900</v>
      </c>
      <c r="BA220" s="300">
        <f>SUM(BA213:BA219)</f>
        <v>0</v>
      </c>
      <c r="BB220" s="301"/>
      <c r="BC220" s="301"/>
      <c r="BD220" s="301"/>
      <c r="BE220" s="301"/>
      <c r="BF220" s="301"/>
      <c r="BG220" s="301"/>
      <c r="BH220" s="301"/>
      <c r="BI220" s="301"/>
      <c r="BJ220" s="301"/>
      <c r="BK220" s="301"/>
      <c r="BL220" s="301">
        <f t="shared" ref="BL220:BQ220" si="252">SUM(BL213:BL219)</f>
        <v>7</v>
      </c>
      <c r="BM220" s="301">
        <f t="shared" si="252"/>
        <v>0</v>
      </c>
      <c r="BN220" s="301">
        <f t="shared" si="252"/>
        <v>12</v>
      </c>
      <c r="BO220" s="301">
        <f t="shared" si="252"/>
        <v>2</v>
      </c>
      <c r="BP220" s="301">
        <f t="shared" si="252"/>
        <v>0</v>
      </c>
      <c r="BQ220" s="301">
        <f t="shared" si="252"/>
        <v>0</v>
      </c>
      <c r="BR220" s="301"/>
      <c r="BS220" s="301"/>
      <c r="BT220" s="301">
        <f t="shared" ref="BT220:BZ220" si="253">SUM(BT213:BT219)</f>
        <v>5</v>
      </c>
      <c r="BU220" s="301">
        <f t="shared" si="253"/>
        <v>2</v>
      </c>
      <c r="BV220" s="301">
        <f t="shared" si="253"/>
        <v>1</v>
      </c>
      <c r="BW220" s="301">
        <f t="shared" si="253"/>
        <v>7</v>
      </c>
      <c r="BX220" s="301">
        <f t="shared" si="253"/>
        <v>1</v>
      </c>
      <c r="BY220" s="301">
        <f t="shared" si="253"/>
        <v>6</v>
      </c>
      <c r="BZ220" s="301">
        <f t="shared" si="253"/>
        <v>9</v>
      </c>
      <c r="CA220" s="302"/>
    </row>
    <row r="221" s="248" customFormat="1" ht="39" customHeight="1" spans="1:78">
      <c r="A221" s="161">
        <v>1</v>
      </c>
      <c r="B221" s="94">
        <v>1452</v>
      </c>
      <c r="C221" s="94" t="s">
        <v>756</v>
      </c>
      <c r="D221" s="162" t="s">
        <v>186</v>
      </c>
      <c r="E221" s="163">
        <v>44551</v>
      </c>
      <c r="F221" s="164">
        <v>90869510</v>
      </c>
      <c r="G221" s="163">
        <v>37328</v>
      </c>
      <c r="H221" s="163" t="s">
        <v>335</v>
      </c>
      <c r="I221" s="183" t="s">
        <v>187</v>
      </c>
      <c r="J221" s="161">
        <v>0</v>
      </c>
      <c r="K221" s="161">
        <v>0</v>
      </c>
      <c r="L221" s="184">
        <v>200</v>
      </c>
      <c r="M221" s="185">
        <v>7.69230769230769</v>
      </c>
      <c r="N221" s="161">
        <v>17.5</v>
      </c>
      <c r="O221" s="161">
        <v>4</v>
      </c>
      <c r="P221" s="161">
        <v>21.5</v>
      </c>
      <c r="Q221" s="161">
        <v>23</v>
      </c>
      <c r="R221" s="195">
        <v>165.384615384615</v>
      </c>
      <c r="S221" s="161">
        <v>0</v>
      </c>
      <c r="T221" s="185">
        <v>0</v>
      </c>
      <c r="U221" s="161">
        <v>0</v>
      </c>
      <c r="V221" s="161">
        <v>0</v>
      </c>
      <c r="W221" s="185">
        <v>0</v>
      </c>
      <c r="X221" s="161">
        <v>0</v>
      </c>
      <c r="Y221" s="185">
        <v>0</v>
      </c>
      <c r="Z221" s="161">
        <v>0.5</v>
      </c>
      <c r="AA221" s="161">
        <v>0</v>
      </c>
      <c r="AB221" s="195">
        <v>0</v>
      </c>
      <c r="AC221" s="161">
        <v>1</v>
      </c>
      <c r="AD221" s="195">
        <v>7.69230769230769</v>
      </c>
      <c r="AE221" s="161">
        <v>0</v>
      </c>
      <c r="AF221" s="195">
        <v>0</v>
      </c>
      <c r="AG221" s="161">
        <v>0</v>
      </c>
      <c r="AH221" s="184">
        <v>0</v>
      </c>
      <c r="AI221" s="185">
        <v>0</v>
      </c>
      <c r="AJ221" s="184">
        <v>0</v>
      </c>
      <c r="AK221" s="184">
        <v>0</v>
      </c>
      <c r="AL221" s="185">
        <v>0</v>
      </c>
      <c r="AM221" s="185">
        <v>0</v>
      </c>
      <c r="AN221" s="185">
        <v>8.2</v>
      </c>
      <c r="AO221" s="185">
        <v>10.7</v>
      </c>
      <c r="AP221" s="185">
        <v>10.7</v>
      </c>
      <c r="AQ221" s="185">
        <v>202.676923076923</v>
      </c>
      <c r="AR221" s="207">
        <v>2</v>
      </c>
      <c r="AS221" s="209">
        <v>0.5</v>
      </c>
      <c r="AT221" s="184"/>
      <c r="AU221" s="195">
        <v>0</v>
      </c>
      <c r="AV221" s="195">
        <v>4.18325169230769</v>
      </c>
      <c r="AW221" s="207">
        <v>50</v>
      </c>
      <c r="AX221" s="221">
        <v>149.993671384615</v>
      </c>
      <c r="AY221" s="184">
        <v>140</v>
      </c>
      <c r="AZ221" s="222">
        <v>40000</v>
      </c>
      <c r="BA221" s="223"/>
      <c r="BB221" s="146" t="str">
        <f ca="1" t="shared" ref="BB221:BB227" si="254">DATEDIF(E221,TODAY(),"y")&amp;"年"&amp;DATEDIF(E221,TODAY(),"ym")&amp;"月"</f>
        <v>1年11月</v>
      </c>
      <c r="BC221" s="146"/>
      <c r="BD221" s="224">
        <f t="shared" ref="BD221:BD227" si="255">(AQ221*$BH$9)</f>
        <v>836650.338461538</v>
      </c>
      <c r="BE221" s="239">
        <f t="shared" ref="BE221:BE227" si="256">IF(BD221&lt;400000,400000,IF(BD221&gt;1200000,1200000,BD221))</f>
        <v>836650.338461538</v>
      </c>
      <c r="BF221" s="231">
        <f t="shared" ref="BF221:BF227" si="257">IF(BH221=0.1,175000,IF(BH221=0.05,75000,0))</f>
        <v>0</v>
      </c>
      <c r="BG221" s="231">
        <f t="shared" ref="BG221:BG227" si="258">((AQ221-AO221-AP221-AL221)*BH$8)-(J221+K221)*150000</f>
        <v>748854.969230769</v>
      </c>
      <c r="BH221" s="231">
        <f t="shared" ref="BH221:BH227" si="259">IF(BG221&lt;1500000,0%,IF(BG221&lt;2000001,5%,10%))</f>
        <v>0</v>
      </c>
      <c r="BI221" s="241" t="str">
        <f t="shared" ref="BI221:BI227" si="260">D221</f>
        <v>SON SREYNET</v>
      </c>
      <c r="BJ221" s="231">
        <f t="shared" ref="BJ221:BJ227" si="261">AY221</f>
        <v>140</v>
      </c>
      <c r="BK221" s="231">
        <f t="shared" ref="BK221:BK227" si="262">TRUNC(BJ221)</f>
        <v>140</v>
      </c>
      <c r="BL221" s="231">
        <f t="shared" ref="BL221:BL227" si="263">TRUNC(BK221/100)</f>
        <v>1</v>
      </c>
      <c r="BM221" s="231">
        <f t="shared" ref="BM221:BM227" si="264">TRUNC((BK221-(BL221*100))/50)</f>
        <v>0</v>
      </c>
      <c r="BN221" s="231">
        <f t="shared" ref="BN221:BN227" si="265">TRUNC((BK221-(BL221*100)-(BM221*50))/20)</f>
        <v>2</v>
      </c>
      <c r="BO221" s="231">
        <f t="shared" ref="BO221:BO227" si="266">TRUNC((BK221-(BL221*100)-(BM221*50)-(BN221*20))/10)</f>
        <v>0</v>
      </c>
      <c r="BP221" s="231">
        <f t="shared" ref="BP221:BP227" si="267">TRUNC((BK221-(BL221*100)-(BM221*50)-(BN221*20)-(BO221*10))/5)</f>
        <v>0</v>
      </c>
      <c r="BQ221" s="231">
        <f t="shared" ref="BQ221:BQ227" si="268">TRUNC((BK221-(BL221*100)-(BM221*50)-(BN221*20)-(BO221*10)-(BP221*5))/1)</f>
        <v>0</v>
      </c>
      <c r="BR221" s="246">
        <f t="shared" ref="BR221:BR227" si="269">AX221-AY221</f>
        <v>9.99367138461531</v>
      </c>
      <c r="BS221" s="247">
        <f t="shared" ref="BS221:BS227" si="270">ROUND(BR221*4000,-2)</f>
        <v>40000</v>
      </c>
      <c r="BT221" s="231">
        <f t="shared" ref="BT221:BT227" si="271">TRUNC(BS221/20000)</f>
        <v>2</v>
      </c>
      <c r="BU221" s="231">
        <f t="shared" ref="BU221:BU227" si="272">TRUNC((BS221-(BT221*20000))/10000)</f>
        <v>0</v>
      </c>
      <c r="BV221" s="231">
        <f t="shared" ref="BV221:BV227" si="273">TRUNC((BS221-(BT221*20000)-(BU221*10000))/5000)</f>
        <v>0</v>
      </c>
      <c r="BW221" s="231">
        <f t="shared" ref="BW221:BW227" si="274">TRUNC((BS221-(BT221*20000)-(BU221*10000)-(BV221*5000))/2000)</f>
        <v>0</v>
      </c>
      <c r="BX221" s="231">
        <f t="shared" ref="BX221:BX227" si="275">TRUNC((BS221-(BT221*20000)-(BU221*10000)-(BV221*5000)-(BW221*2000))/1000)</f>
        <v>0</v>
      </c>
      <c r="BY221" s="231">
        <f t="shared" ref="BY221:BY227" si="276">TRUNC((BS221-(BT221*20000)-(BU221*10000)-(BV221*5000)-(BW221*2000)-(BX221*1000))/500)</f>
        <v>0</v>
      </c>
      <c r="BZ221" s="231">
        <f t="shared" ref="BZ221:BZ227" si="277">TRUNC((BS221-(BT221*20000)-(BU221*10000)-(BV221*5000)-(BW221*2000)-(BX221*1000)-(BY221*500))/100)</f>
        <v>0</v>
      </c>
    </row>
    <row r="222" s="248" customFormat="1" ht="39" customHeight="1" spans="1:78">
      <c r="A222" s="161">
        <v>2</v>
      </c>
      <c r="B222" s="94">
        <v>1475</v>
      </c>
      <c r="C222" s="94" t="s">
        <v>757</v>
      </c>
      <c r="D222" s="162" t="s">
        <v>188</v>
      </c>
      <c r="E222" s="163">
        <v>44551</v>
      </c>
      <c r="F222" s="164">
        <v>90957035</v>
      </c>
      <c r="G222" s="163">
        <v>36899</v>
      </c>
      <c r="H222" s="163" t="s">
        <v>335</v>
      </c>
      <c r="I222" s="183" t="s">
        <v>187</v>
      </c>
      <c r="J222" s="161">
        <v>0</v>
      </c>
      <c r="K222" s="161">
        <v>0</v>
      </c>
      <c r="L222" s="184">
        <v>200</v>
      </c>
      <c r="M222" s="185">
        <v>7.69230769230769</v>
      </c>
      <c r="N222" s="161">
        <v>21</v>
      </c>
      <c r="O222" s="161">
        <v>4</v>
      </c>
      <c r="P222" s="161">
        <v>25</v>
      </c>
      <c r="Q222" s="161">
        <v>26</v>
      </c>
      <c r="R222" s="195">
        <v>192.307692307692</v>
      </c>
      <c r="S222" s="161">
        <v>0</v>
      </c>
      <c r="T222" s="185">
        <v>0</v>
      </c>
      <c r="U222" s="161">
        <v>0</v>
      </c>
      <c r="V222" s="161">
        <v>0</v>
      </c>
      <c r="W222" s="185">
        <v>0</v>
      </c>
      <c r="X222" s="161">
        <v>0</v>
      </c>
      <c r="Y222" s="185">
        <v>0</v>
      </c>
      <c r="Z222" s="161">
        <v>0</v>
      </c>
      <c r="AA222" s="161">
        <v>0</v>
      </c>
      <c r="AB222" s="195">
        <v>0</v>
      </c>
      <c r="AC222" s="161">
        <v>1</v>
      </c>
      <c r="AD222" s="195">
        <v>7.69230769230769</v>
      </c>
      <c r="AE222" s="161">
        <v>0</v>
      </c>
      <c r="AF222" s="195">
        <v>0</v>
      </c>
      <c r="AG222" s="161">
        <v>0</v>
      </c>
      <c r="AH222" s="184">
        <v>0</v>
      </c>
      <c r="AI222" s="185">
        <v>0</v>
      </c>
      <c r="AJ222" s="184">
        <v>0</v>
      </c>
      <c r="AK222" s="184">
        <v>0</v>
      </c>
      <c r="AL222" s="185">
        <v>0</v>
      </c>
      <c r="AM222" s="185">
        <v>0</v>
      </c>
      <c r="AN222" s="185">
        <v>9.6</v>
      </c>
      <c r="AO222" s="185">
        <v>12.5</v>
      </c>
      <c r="AP222" s="185">
        <v>12.5</v>
      </c>
      <c r="AQ222" s="185">
        <v>234.6</v>
      </c>
      <c r="AR222" s="207">
        <v>2</v>
      </c>
      <c r="AS222" s="209">
        <v>0.5</v>
      </c>
      <c r="AT222" s="184"/>
      <c r="AU222" s="195">
        <v>0</v>
      </c>
      <c r="AV222" s="195">
        <v>4.842144</v>
      </c>
      <c r="AW222" s="207">
        <v>100</v>
      </c>
      <c r="AX222" s="221">
        <v>131.257856</v>
      </c>
      <c r="AY222" s="184">
        <v>130</v>
      </c>
      <c r="AZ222" s="222">
        <v>5000</v>
      </c>
      <c r="BA222" s="223"/>
      <c r="BB222" s="146" t="str">
        <f ca="1" t="shared" si="254"/>
        <v>1年11月</v>
      </c>
      <c r="BC222" s="146"/>
      <c r="BD222" s="224">
        <f t="shared" si="255"/>
        <v>968428.8</v>
      </c>
      <c r="BE222" s="239">
        <f t="shared" si="256"/>
        <v>968428.8</v>
      </c>
      <c r="BF222" s="231">
        <f t="shared" si="257"/>
        <v>0</v>
      </c>
      <c r="BG222" s="231">
        <f t="shared" si="258"/>
        <v>865857.6</v>
      </c>
      <c r="BH222" s="231">
        <f t="shared" si="259"/>
        <v>0</v>
      </c>
      <c r="BI222" s="241" t="str">
        <f t="shared" si="260"/>
        <v>PHAK AMUOYKEA</v>
      </c>
      <c r="BJ222" s="231">
        <f t="shared" si="261"/>
        <v>130</v>
      </c>
      <c r="BK222" s="231">
        <f t="shared" si="262"/>
        <v>130</v>
      </c>
      <c r="BL222" s="231">
        <f t="shared" si="263"/>
        <v>1</v>
      </c>
      <c r="BM222" s="231">
        <f t="shared" si="264"/>
        <v>0</v>
      </c>
      <c r="BN222" s="231">
        <f t="shared" si="265"/>
        <v>1</v>
      </c>
      <c r="BO222" s="231">
        <f t="shared" si="266"/>
        <v>1</v>
      </c>
      <c r="BP222" s="231">
        <f t="shared" si="267"/>
        <v>0</v>
      </c>
      <c r="BQ222" s="231">
        <f t="shared" si="268"/>
        <v>0</v>
      </c>
      <c r="BR222" s="246">
        <f t="shared" si="269"/>
        <v>1.25785599999992</v>
      </c>
      <c r="BS222" s="247">
        <f t="shared" si="270"/>
        <v>5000</v>
      </c>
      <c r="BT222" s="231">
        <f t="shared" si="271"/>
        <v>0</v>
      </c>
      <c r="BU222" s="231">
        <f t="shared" si="272"/>
        <v>0</v>
      </c>
      <c r="BV222" s="231">
        <f t="shared" si="273"/>
        <v>1</v>
      </c>
      <c r="BW222" s="231">
        <f t="shared" si="274"/>
        <v>0</v>
      </c>
      <c r="BX222" s="231">
        <f t="shared" si="275"/>
        <v>0</v>
      </c>
      <c r="BY222" s="231">
        <f t="shared" si="276"/>
        <v>0</v>
      </c>
      <c r="BZ222" s="231">
        <f t="shared" si="277"/>
        <v>0</v>
      </c>
    </row>
    <row r="223" s="248" customFormat="1" ht="39" customHeight="1" spans="1:78">
      <c r="A223" s="161">
        <v>3</v>
      </c>
      <c r="B223" s="94">
        <v>1476</v>
      </c>
      <c r="C223" s="94" t="s">
        <v>758</v>
      </c>
      <c r="D223" s="162" t="s">
        <v>189</v>
      </c>
      <c r="E223" s="163">
        <v>44551</v>
      </c>
      <c r="F223" s="164">
        <v>90596061</v>
      </c>
      <c r="G223" s="163">
        <v>31884</v>
      </c>
      <c r="H223" s="163" t="s">
        <v>335</v>
      </c>
      <c r="I223" s="183" t="s">
        <v>187</v>
      </c>
      <c r="J223" s="161">
        <v>0</v>
      </c>
      <c r="K223" s="161">
        <v>0</v>
      </c>
      <c r="L223" s="184">
        <v>200</v>
      </c>
      <c r="M223" s="185">
        <v>7.69230769230769</v>
      </c>
      <c r="N223" s="161">
        <v>21</v>
      </c>
      <c r="O223" s="161">
        <v>4</v>
      </c>
      <c r="P223" s="161">
        <v>25</v>
      </c>
      <c r="Q223" s="161">
        <v>26</v>
      </c>
      <c r="R223" s="195">
        <v>192.307692307692</v>
      </c>
      <c r="S223" s="161">
        <v>0</v>
      </c>
      <c r="T223" s="185">
        <v>0</v>
      </c>
      <c r="U223" s="161">
        <v>0</v>
      </c>
      <c r="V223" s="161">
        <v>0</v>
      </c>
      <c r="W223" s="185">
        <v>0</v>
      </c>
      <c r="X223" s="161">
        <v>0</v>
      </c>
      <c r="Y223" s="185">
        <v>0</v>
      </c>
      <c r="Z223" s="161">
        <v>0</v>
      </c>
      <c r="AA223" s="161">
        <v>0</v>
      </c>
      <c r="AB223" s="195">
        <v>0</v>
      </c>
      <c r="AC223" s="161">
        <v>1</v>
      </c>
      <c r="AD223" s="195">
        <v>7.69230769230769</v>
      </c>
      <c r="AE223" s="161">
        <v>0</v>
      </c>
      <c r="AF223" s="195">
        <v>0</v>
      </c>
      <c r="AG223" s="161">
        <v>0</v>
      </c>
      <c r="AH223" s="184">
        <v>0</v>
      </c>
      <c r="AI223" s="185">
        <v>0</v>
      </c>
      <c r="AJ223" s="184">
        <v>0</v>
      </c>
      <c r="AK223" s="184">
        <v>0</v>
      </c>
      <c r="AL223" s="185">
        <v>0</v>
      </c>
      <c r="AM223" s="185">
        <v>0</v>
      </c>
      <c r="AN223" s="185">
        <v>9.6</v>
      </c>
      <c r="AO223" s="185">
        <v>12.5</v>
      </c>
      <c r="AP223" s="185">
        <v>12.5</v>
      </c>
      <c r="AQ223" s="185">
        <v>234.6</v>
      </c>
      <c r="AR223" s="207">
        <v>2</v>
      </c>
      <c r="AS223" s="209">
        <v>0.5</v>
      </c>
      <c r="AT223" s="184"/>
      <c r="AU223" s="195">
        <v>0</v>
      </c>
      <c r="AV223" s="195">
        <v>4.842144</v>
      </c>
      <c r="AW223" s="207">
        <v>100</v>
      </c>
      <c r="AX223" s="221">
        <v>131.257856</v>
      </c>
      <c r="AY223" s="184">
        <v>130</v>
      </c>
      <c r="AZ223" s="222">
        <v>5000</v>
      </c>
      <c r="BA223" s="223"/>
      <c r="BB223" s="146" t="str">
        <f ca="1" t="shared" si="254"/>
        <v>1年11月</v>
      </c>
      <c r="BC223" s="146"/>
      <c r="BD223" s="224">
        <f t="shared" si="255"/>
        <v>968428.8</v>
      </c>
      <c r="BE223" s="239">
        <f t="shared" si="256"/>
        <v>968428.8</v>
      </c>
      <c r="BF223" s="231">
        <f t="shared" si="257"/>
        <v>0</v>
      </c>
      <c r="BG223" s="231">
        <f t="shared" si="258"/>
        <v>865857.6</v>
      </c>
      <c r="BH223" s="231">
        <f t="shared" si="259"/>
        <v>0</v>
      </c>
      <c r="BI223" s="241" t="str">
        <f t="shared" si="260"/>
        <v>KEO CHENDA</v>
      </c>
      <c r="BJ223" s="231">
        <f t="shared" si="261"/>
        <v>130</v>
      </c>
      <c r="BK223" s="231">
        <f t="shared" si="262"/>
        <v>130</v>
      </c>
      <c r="BL223" s="231">
        <f t="shared" si="263"/>
        <v>1</v>
      </c>
      <c r="BM223" s="231">
        <f t="shared" si="264"/>
        <v>0</v>
      </c>
      <c r="BN223" s="231">
        <f t="shared" si="265"/>
        <v>1</v>
      </c>
      <c r="BO223" s="231">
        <f t="shared" si="266"/>
        <v>1</v>
      </c>
      <c r="BP223" s="231">
        <f t="shared" si="267"/>
        <v>0</v>
      </c>
      <c r="BQ223" s="231">
        <f t="shared" si="268"/>
        <v>0</v>
      </c>
      <c r="BR223" s="246">
        <f t="shared" si="269"/>
        <v>1.25785599999992</v>
      </c>
      <c r="BS223" s="247">
        <f t="shared" si="270"/>
        <v>5000</v>
      </c>
      <c r="BT223" s="231">
        <f t="shared" si="271"/>
        <v>0</v>
      </c>
      <c r="BU223" s="231">
        <f t="shared" si="272"/>
        <v>0</v>
      </c>
      <c r="BV223" s="231">
        <f t="shared" si="273"/>
        <v>1</v>
      </c>
      <c r="BW223" s="231">
        <f t="shared" si="274"/>
        <v>0</v>
      </c>
      <c r="BX223" s="231">
        <f t="shared" si="275"/>
        <v>0</v>
      </c>
      <c r="BY223" s="231">
        <f t="shared" si="276"/>
        <v>0</v>
      </c>
      <c r="BZ223" s="231">
        <f t="shared" si="277"/>
        <v>0</v>
      </c>
    </row>
    <row r="224" s="248" customFormat="1" ht="39" customHeight="1" spans="1:78">
      <c r="A224" s="161">
        <v>4</v>
      </c>
      <c r="B224" s="94">
        <v>1491</v>
      </c>
      <c r="C224" s="94" t="s">
        <v>759</v>
      </c>
      <c r="D224" s="162" t="s">
        <v>190</v>
      </c>
      <c r="E224" s="163">
        <v>44555</v>
      </c>
      <c r="F224" s="164">
        <v>90910255</v>
      </c>
      <c r="G224" s="163">
        <v>37191</v>
      </c>
      <c r="H224" s="163" t="s">
        <v>332</v>
      </c>
      <c r="I224" s="183" t="s">
        <v>187</v>
      </c>
      <c r="J224" s="161">
        <v>0</v>
      </c>
      <c r="K224" s="161">
        <v>0</v>
      </c>
      <c r="L224" s="184">
        <v>200</v>
      </c>
      <c r="M224" s="185">
        <v>7.69230769230769</v>
      </c>
      <c r="N224" s="161">
        <v>20</v>
      </c>
      <c r="O224" s="161">
        <v>4</v>
      </c>
      <c r="P224" s="161">
        <v>24</v>
      </c>
      <c r="Q224" s="161">
        <v>26</v>
      </c>
      <c r="R224" s="195">
        <v>184.615384615385</v>
      </c>
      <c r="S224" s="161">
        <v>0</v>
      </c>
      <c r="T224" s="185">
        <v>0</v>
      </c>
      <c r="U224" s="161">
        <v>0</v>
      </c>
      <c r="V224" s="161">
        <v>0</v>
      </c>
      <c r="W224" s="185">
        <v>0</v>
      </c>
      <c r="X224" s="161">
        <v>0</v>
      </c>
      <c r="Y224" s="185">
        <v>0</v>
      </c>
      <c r="Z224" s="161">
        <v>1</v>
      </c>
      <c r="AA224" s="161">
        <v>0</v>
      </c>
      <c r="AB224" s="195">
        <v>0</v>
      </c>
      <c r="AC224" s="161">
        <v>1</v>
      </c>
      <c r="AD224" s="195">
        <v>7.69230769230769</v>
      </c>
      <c r="AE224" s="161">
        <v>0</v>
      </c>
      <c r="AF224" s="195">
        <v>0</v>
      </c>
      <c r="AG224" s="161">
        <v>0</v>
      </c>
      <c r="AH224" s="184">
        <v>0</v>
      </c>
      <c r="AI224" s="185">
        <v>0</v>
      </c>
      <c r="AJ224" s="184">
        <v>0</v>
      </c>
      <c r="AK224" s="184">
        <v>0</v>
      </c>
      <c r="AL224" s="185">
        <v>0</v>
      </c>
      <c r="AM224" s="185">
        <v>0</v>
      </c>
      <c r="AN224" s="185">
        <v>9.2</v>
      </c>
      <c r="AO224" s="185">
        <v>12</v>
      </c>
      <c r="AP224" s="185">
        <v>12</v>
      </c>
      <c r="AQ224" s="185">
        <v>225.507692307692</v>
      </c>
      <c r="AR224" s="207">
        <v>2</v>
      </c>
      <c r="AS224" s="209">
        <v>0.5</v>
      </c>
      <c r="AT224" s="184"/>
      <c r="AU224" s="195">
        <v>0</v>
      </c>
      <c r="AV224" s="195">
        <v>4.65447876923077</v>
      </c>
      <c r="AW224" s="207">
        <v>100</v>
      </c>
      <c r="AX224" s="221">
        <v>122.353213538461</v>
      </c>
      <c r="AY224" s="184">
        <v>120</v>
      </c>
      <c r="AZ224" s="222">
        <v>9400</v>
      </c>
      <c r="BA224" s="223"/>
      <c r="BB224" s="146" t="str">
        <f ca="1" t="shared" si="254"/>
        <v>1年11月</v>
      </c>
      <c r="BC224" s="146"/>
      <c r="BD224" s="224">
        <f t="shared" si="255"/>
        <v>930895.753846154</v>
      </c>
      <c r="BE224" s="239">
        <f t="shared" si="256"/>
        <v>930895.753846154</v>
      </c>
      <c r="BF224" s="231">
        <f t="shared" si="257"/>
        <v>0</v>
      </c>
      <c r="BG224" s="231">
        <f t="shared" si="258"/>
        <v>832428.276923077</v>
      </c>
      <c r="BH224" s="231">
        <f t="shared" si="259"/>
        <v>0</v>
      </c>
      <c r="BI224" s="241" t="str">
        <f t="shared" si="260"/>
        <v>KEO RAKSMEY</v>
      </c>
      <c r="BJ224" s="231">
        <f t="shared" si="261"/>
        <v>120</v>
      </c>
      <c r="BK224" s="231">
        <f t="shared" si="262"/>
        <v>120</v>
      </c>
      <c r="BL224" s="231">
        <f t="shared" si="263"/>
        <v>1</v>
      </c>
      <c r="BM224" s="231">
        <f t="shared" si="264"/>
        <v>0</v>
      </c>
      <c r="BN224" s="231">
        <f t="shared" si="265"/>
        <v>1</v>
      </c>
      <c r="BO224" s="231">
        <f t="shared" si="266"/>
        <v>0</v>
      </c>
      <c r="BP224" s="231">
        <f t="shared" si="267"/>
        <v>0</v>
      </c>
      <c r="BQ224" s="231">
        <f t="shared" si="268"/>
        <v>0</v>
      </c>
      <c r="BR224" s="246">
        <f t="shared" si="269"/>
        <v>2.35321353846149</v>
      </c>
      <c r="BS224" s="247">
        <f t="shared" si="270"/>
        <v>9400</v>
      </c>
      <c r="BT224" s="231">
        <f t="shared" si="271"/>
        <v>0</v>
      </c>
      <c r="BU224" s="231">
        <f t="shared" si="272"/>
        <v>0</v>
      </c>
      <c r="BV224" s="231">
        <f t="shared" si="273"/>
        <v>1</v>
      </c>
      <c r="BW224" s="231">
        <f t="shared" si="274"/>
        <v>2</v>
      </c>
      <c r="BX224" s="231">
        <f t="shared" si="275"/>
        <v>0</v>
      </c>
      <c r="BY224" s="231">
        <f t="shared" si="276"/>
        <v>0</v>
      </c>
      <c r="BZ224" s="231">
        <f t="shared" si="277"/>
        <v>4</v>
      </c>
    </row>
    <row r="225" s="248" customFormat="1" ht="39" customHeight="1" spans="1:78">
      <c r="A225" s="161">
        <v>5</v>
      </c>
      <c r="B225" s="94">
        <v>1830</v>
      </c>
      <c r="C225" s="94" t="s">
        <v>760</v>
      </c>
      <c r="D225" s="162" t="s">
        <v>191</v>
      </c>
      <c r="E225" s="163">
        <v>44607</v>
      </c>
      <c r="F225" s="164">
        <v>90917983</v>
      </c>
      <c r="G225" s="163">
        <v>37061</v>
      </c>
      <c r="H225" s="163" t="s">
        <v>332</v>
      </c>
      <c r="I225" s="183" t="s">
        <v>187</v>
      </c>
      <c r="J225" s="161">
        <v>0</v>
      </c>
      <c r="K225" s="161">
        <v>0</v>
      </c>
      <c r="L225" s="184">
        <v>200</v>
      </c>
      <c r="M225" s="185">
        <v>7.69230769230769</v>
      </c>
      <c r="N225" s="161">
        <v>21</v>
      </c>
      <c r="O225" s="161">
        <v>4</v>
      </c>
      <c r="P225" s="161">
        <v>25</v>
      </c>
      <c r="Q225" s="161">
        <v>26</v>
      </c>
      <c r="R225" s="195">
        <v>192.307692307692</v>
      </c>
      <c r="S225" s="161">
        <v>0</v>
      </c>
      <c r="T225" s="185">
        <v>0</v>
      </c>
      <c r="U225" s="161">
        <v>0</v>
      </c>
      <c r="V225" s="161">
        <v>0</v>
      </c>
      <c r="W225" s="185">
        <v>0</v>
      </c>
      <c r="X225" s="161">
        <v>0</v>
      </c>
      <c r="Y225" s="185">
        <v>0</v>
      </c>
      <c r="Z225" s="161">
        <v>0</v>
      </c>
      <c r="AA225" s="161">
        <v>0</v>
      </c>
      <c r="AB225" s="195">
        <v>0</v>
      </c>
      <c r="AC225" s="161">
        <v>1</v>
      </c>
      <c r="AD225" s="195">
        <v>7.69230769230769</v>
      </c>
      <c r="AE225" s="161">
        <v>0</v>
      </c>
      <c r="AF225" s="195">
        <v>0</v>
      </c>
      <c r="AG225" s="161">
        <v>0</v>
      </c>
      <c r="AH225" s="184">
        <v>0</v>
      </c>
      <c r="AI225" s="185">
        <v>0</v>
      </c>
      <c r="AJ225" s="184">
        <v>0</v>
      </c>
      <c r="AK225" s="184">
        <v>0</v>
      </c>
      <c r="AL225" s="185">
        <v>0</v>
      </c>
      <c r="AM225" s="185">
        <v>0</v>
      </c>
      <c r="AN225" s="185">
        <v>9.6</v>
      </c>
      <c r="AO225" s="185">
        <v>12.5</v>
      </c>
      <c r="AP225" s="185">
        <v>12.5</v>
      </c>
      <c r="AQ225" s="185">
        <v>234.6</v>
      </c>
      <c r="AR225" s="207">
        <v>2</v>
      </c>
      <c r="AS225" s="209">
        <v>0.5</v>
      </c>
      <c r="AT225" s="184"/>
      <c r="AU225" s="195">
        <v>0</v>
      </c>
      <c r="AV225" s="195">
        <v>4.842144</v>
      </c>
      <c r="AW225" s="207">
        <v>100</v>
      </c>
      <c r="AX225" s="221">
        <v>131.257856</v>
      </c>
      <c r="AY225" s="184">
        <v>130</v>
      </c>
      <c r="AZ225" s="222">
        <v>5000</v>
      </c>
      <c r="BA225" s="223"/>
      <c r="BB225" s="146" t="str">
        <f ca="1" t="shared" si="254"/>
        <v>1年9月</v>
      </c>
      <c r="BC225" s="146"/>
      <c r="BD225" s="224">
        <f t="shared" si="255"/>
        <v>968428.8</v>
      </c>
      <c r="BE225" s="239">
        <f t="shared" si="256"/>
        <v>968428.8</v>
      </c>
      <c r="BF225" s="231">
        <f t="shared" si="257"/>
        <v>0</v>
      </c>
      <c r="BG225" s="231">
        <f t="shared" si="258"/>
        <v>865857.6</v>
      </c>
      <c r="BH225" s="231">
        <f t="shared" si="259"/>
        <v>0</v>
      </c>
      <c r="BI225" s="241" t="str">
        <f t="shared" si="260"/>
        <v>NIN SARIN</v>
      </c>
      <c r="BJ225" s="231">
        <f t="shared" si="261"/>
        <v>130</v>
      </c>
      <c r="BK225" s="231">
        <f t="shared" si="262"/>
        <v>130</v>
      </c>
      <c r="BL225" s="231">
        <f t="shared" si="263"/>
        <v>1</v>
      </c>
      <c r="BM225" s="231">
        <f t="shared" si="264"/>
        <v>0</v>
      </c>
      <c r="BN225" s="231">
        <f t="shared" si="265"/>
        <v>1</v>
      </c>
      <c r="BO225" s="231">
        <f t="shared" si="266"/>
        <v>1</v>
      </c>
      <c r="BP225" s="231">
        <f t="shared" si="267"/>
        <v>0</v>
      </c>
      <c r="BQ225" s="231">
        <f t="shared" si="268"/>
        <v>0</v>
      </c>
      <c r="BR225" s="246">
        <f t="shared" si="269"/>
        <v>1.25785599999992</v>
      </c>
      <c r="BS225" s="247">
        <f t="shared" si="270"/>
        <v>5000</v>
      </c>
      <c r="BT225" s="231">
        <f t="shared" si="271"/>
        <v>0</v>
      </c>
      <c r="BU225" s="231">
        <f t="shared" si="272"/>
        <v>0</v>
      </c>
      <c r="BV225" s="231">
        <f t="shared" si="273"/>
        <v>1</v>
      </c>
      <c r="BW225" s="231">
        <f t="shared" si="274"/>
        <v>0</v>
      </c>
      <c r="BX225" s="231">
        <f t="shared" si="275"/>
        <v>0</v>
      </c>
      <c r="BY225" s="231">
        <f t="shared" si="276"/>
        <v>0</v>
      </c>
      <c r="BZ225" s="231">
        <f t="shared" si="277"/>
        <v>0</v>
      </c>
    </row>
    <row r="226" s="248" customFormat="1" ht="39" customHeight="1" spans="1:78">
      <c r="A226" s="161">
        <v>6</v>
      </c>
      <c r="B226" s="94">
        <v>1468</v>
      </c>
      <c r="C226" s="94" t="s">
        <v>761</v>
      </c>
      <c r="D226" s="162" t="s">
        <v>192</v>
      </c>
      <c r="E226" s="163">
        <v>44551</v>
      </c>
      <c r="F226" s="164">
        <v>90851796</v>
      </c>
      <c r="G226" s="163">
        <v>37049</v>
      </c>
      <c r="H226" s="163" t="s">
        <v>335</v>
      </c>
      <c r="I226" s="183" t="s">
        <v>187</v>
      </c>
      <c r="J226" s="161">
        <v>0</v>
      </c>
      <c r="K226" s="161">
        <v>0</v>
      </c>
      <c r="L226" s="184">
        <v>200</v>
      </c>
      <c r="M226" s="185">
        <v>7.69230769230769</v>
      </c>
      <c r="N226" s="161">
        <v>18</v>
      </c>
      <c r="O226" s="161">
        <v>4</v>
      </c>
      <c r="P226" s="161">
        <v>22</v>
      </c>
      <c r="Q226" s="161">
        <v>23</v>
      </c>
      <c r="R226" s="195">
        <v>169.230769230769</v>
      </c>
      <c r="S226" s="161">
        <v>0</v>
      </c>
      <c r="T226" s="185">
        <v>0</v>
      </c>
      <c r="U226" s="161">
        <v>0</v>
      </c>
      <c r="V226" s="161">
        <v>0</v>
      </c>
      <c r="W226" s="185">
        <v>0</v>
      </c>
      <c r="X226" s="161">
        <v>0</v>
      </c>
      <c r="Y226" s="185">
        <v>0</v>
      </c>
      <c r="Z226" s="161">
        <v>0</v>
      </c>
      <c r="AA226" s="161">
        <v>0</v>
      </c>
      <c r="AB226" s="195">
        <v>0</v>
      </c>
      <c r="AC226" s="161">
        <v>1</v>
      </c>
      <c r="AD226" s="195">
        <v>7.69230769230769</v>
      </c>
      <c r="AE226" s="161">
        <v>0</v>
      </c>
      <c r="AF226" s="195">
        <v>0</v>
      </c>
      <c r="AG226" s="161">
        <v>0</v>
      </c>
      <c r="AH226" s="184">
        <v>0</v>
      </c>
      <c r="AI226" s="185">
        <v>0</v>
      </c>
      <c r="AJ226" s="184">
        <v>0</v>
      </c>
      <c r="AK226" s="184">
        <v>0</v>
      </c>
      <c r="AL226" s="185">
        <v>0</v>
      </c>
      <c r="AM226" s="185">
        <v>0</v>
      </c>
      <c r="AN226" s="185">
        <v>8.4</v>
      </c>
      <c r="AO226" s="185">
        <v>11</v>
      </c>
      <c r="AP226" s="185">
        <v>11</v>
      </c>
      <c r="AQ226" s="185">
        <v>207.323076923077</v>
      </c>
      <c r="AR226" s="207">
        <v>2</v>
      </c>
      <c r="AS226" s="209">
        <v>0.5</v>
      </c>
      <c r="AT226" s="184"/>
      <c r="AU226" s="195">
        <v>0</v>
      </c>
      <c r="AV226" s="195">
        <v>4.27914830769231</v>
      </c>
      <c r="AW226" s="207">
        <v>50</v>
      </c>
      <c r="AX226" s="221">
        <v>154.543928615385</v>
      </c>
      <c r="AY226" s="184">
        <v>150</v>
      </c>
      <c r="AZ226" s="222">
        <v>18200</v>
      </c>
      <c r="BA226" s="223"/>
      <c r="BB226" s="146" t="str">
        <f ca="1" t="shared" si="254"/>
        <v>1年11月</v>
      </c>
      <c r="BC226" s="146"/>
      <c r="BD226" s="224">
        <f t="shared" si="255"/>
        <v>855829.661538461</v>
      </c>
      <c r="BE226" s="239">
        <f t="shared" si="256"/>
        <v>855829.661538461</v>
      </c>
      <c r="BF226" s="231">
        <f t="shared" si="257"/>
        <v>0</v>
      </c>
      <c r="BG226" s="231">
        <f t="shared" si="258"/>
        <v>765569.630769231</v>
      </c>
      <c r="BH226" s="231">
        <f t="shared" si="259"/>
        <v>0</v>
      </c>
      <c r="BI226" s="241" t="str">
        <f t="shared" si="260"/>
        <v>UK VINY</v>
      </c>
      <c r="BJ226" s="231">
        <f t="shared" si="261"/>
        <v>150</v>
      </c>
      <c r="BK226" s="231">
        <f t="shared" si="262"/>
        <v>150</v>
      </c>
      <c r="BL226" s="231">
        <f t="shared" si="263"/>
        <v>1</v>
      </c>
      <c r="BM226" s="231">
        <f t="shared" si="264"/>
        <v>1</v>
      </c>
      <c r="BN226" s="231">
        <f t="shared" si="265"/>
        <v>0</v>
      </c>
      <c r="BO226" s="231">
        <f t="shared" si="266"/>
        <v>0</v>
      </c>
      <c r="BP226" s="231">
        <f t="shared" si="267"/>
        <v>0</v>
      </c>
      <c r="BQ226" s="231">
        <f t="shared" si="268"/>
        <v>0</v>
      </c>
      <c r="BR226" s="246">
        <f t="shared" si="269"/>
        <v>4.54392861538454</v>
      </c>
      <c r="BS226" s="247">
        <f t="shared" si="270"/>
        <v>18200</v>
      </c>
      <c r="BT226" s="231">
        <f t="shared" si="271"/>
        <v>0</v>
      </c>
      <c r="BU226" s="231">
        <f t="shared" si="272"/>
        <v>1</v>
      </c>
      <c r="BV226" s="231">
        <f t="shared" si="273"/>
        <v>1</v>
      </c>
      <c r="BW226" s="231">
        <f t="shared" si="274"/>
        <v>1</v>
      </c>
      <c r="BX226" s="231">
        <f t="shared" si="275"/>
        <v>1</v>
      </c>
      <c r="BY226" s="231">
        <f t="shared" si="276"/>
        <v>0</v>
      </c>
      <c r="BZ226" s="231">
        <f t="shared" si="277"/>
        <v>2</v>
      </c>
    </row>
    <row r="227" s="248" customFormat="1" ht="39" customHeight="1" spans="1:78">
      <c r="A227" s="161">
        <v>7</v>
      </c>
      <c r="B227" s="94">
        <v>1631</v>
      </c>
      <c r="C227" s="94" t="s">
        <v>762</v>
      </c>
      <c r="D227" s="162" t="s">
        <v>193</v>
      </c>
      <c r="E227" s="163">
        <v>44579</v>
      </c>
      <c r="F227" s="164">
        <v>90661210</v>
      </c>
      <c r="G227" s="163">
        <v>28961</v>
      </c>
      <c r="H227" s="163" t="s">
        <v>332</v>
      </c>
      <c r="I227" s="183" t="s">
        <v>187</v>
      </c>
      <c r="J227" s="161">
        <v>0</v>
      </c>
      <c r="K227" s="161">
        <v>0</v>
      </c>
      <c r="L227" s="184">
        <v>200</v>
      </c>
      <c r="M227" s="185">
        <v>7.69230769230769</v>
      </c>
      <c r="N227" s="161">
        <v>17</v>
      </c>
      <c r="O227" s="161">
        <v>4</v>
      </c>
      <c r="P227" s="161">
        <v>21</v>
      </c>
      <c r="Q227" s="161">
        <v>23</v>
      </c>
      <c r="R227" s="195">
        <v>161.538461538461</v>
      </c>
      <c r="S227" s="161">
        <v>0</v>
      </c>
      <c r="T227" s="185">
        <v>0</v>
      </c>
      <c r="U227" s="161">
        <v>0</v>
      </c>
      <c r="V227" s="161">
        <v>0</v>
      </c>
      <c r="W227" s="185">
        <v>0</v>
      </c>
      <c r="X227" s="161">
        <v>0</v>
      </c>
      <c r="Y227" s="185">
        <v>0</v>
      </c>
      <c r="Z227" s="161">
        <v>1</v>
      </c>
      <c r="AA227" s="161">
        <v>0</v>
      </c>
      <c r="AB227" s="195">
        <v>0</v>
      </c>
      <c r="AC227" s="161">
        <v>1</v>
      </c>
      <c r="AD227" s="195">
        <v>7.69230769230769</v>
      </c>
      <c r="AE227" s="161">
        <v>0</v>
      </c>
      <c r="AF227" s="195">
        <v>0</v>
      </c>
      <c r="AG227" s="161">
        <v>0</v>
      </c>
      <c r="AH227" s="184">
        <v>0</v>
      </c>
      <c r="AI227" s="185">
        <v>0</v>
      </c>
      <c r="AJ227" s="184">
        <v>0</v>
      </c>
      <c r="AK227" s="184">
        <v>0</v>
      </c>
      <c r="AL227" s="185">
        <v>0</v>
      </c>
      <c r="AM227" s="185">
        <v>0</v>
      </c>
      <c r="AN227" s="185">
        <v>8</v>
      </c>
      <c r="AO227" s="185">
        <v>10.5</v>
      </c>
      <c r="AP227" s="185">
        <v>10.5</v>
      </c>
      <c r="AQ227" s="185">
        <v>198.230769230769</v>
      </c>
      <c r="AR227" s="207">
        <v>2</v>
      </c>
      <c r="AS227" s="209">
        <v>0.5</v>
      </c>
      <c r="AT227" s="184"/>
      <c r="AU227" s="195">
        <v>0</v>
      </c>
      <c r="AV227" s="195">
        <v>4.09148307692308</v>
      </c>
      <c r="AW227" s="207">
        <v>50</v>
      </c>
      <c r="AX227" s="221">
        <v>145.639286153846</v>
      </c>
      <c r="AY227" s="184">
        <v>140</v>
      </c>
      <c r="AZ227" s="222">
        <v>22600</v>
      </c>
      <c r="BA227" s="223"/>
      <c r="BB227" s="146" t="str">
        <f ca="1" t="shared" si="254"/>
        <v>1年10月</v>
      </c>
      <c r="BC227" s="146"/>
      <c r="BD227" s="224">
        <f t="shared" si="255"/>
        <v>818296.615384615</v>
      </c>
      <c r="BE227" s="239">
        <f t="shared" si="256"/>
        <v>818296.615384615</v>
      </c>
      <c r="BF227" s="231">
        <f t="shared" si="257"/>
        <v>0</v>
      </c>
      <c r="BG227" s="231">
        <f t="shared" si="258"/>
        <v>732140.307692307</v>
      </c>
      <c r="BH227" s="231">
        <f t="shared" si="259"/>
        <v>0</v>
      </c>
      <c r="BI227" s="241" t="str">
        <f t="shared" si="260"/>
        <v>KEIV HON</v>
      </c>
      <c r="BJ227" s="231">
        <f t="shared" si="261"/>
        <v>140</v>
      </c>
      <c r="BK227" s="231">
        <f t="shared" si="262"/>
        <v>140</v>
      </c>
      <c r="BL227" s="231">
        <f t="shared" si="263"/>
        <v>1</v>
      </c>
      <c r="BM227" s="231">
        <f t="shared" si="264"/>
        <v>0</v>
      </c>
      <c r="BN227" s="231">
        <f t="shared" si="265"/>
        <v>2</v>
      </c>
      <c r="BO227" s="231">
        <f t="shared" si="266"/>
        <v>0</v>
      </c>
      <c r="BP227" s="231">
        <f t="shared" si="267"/>
        <v>0</v>
      </c>
      <c r="BQ227" s="231">
        <f t="shared" si="268"/>
        <v>0</v>
      </c>
      <c r="BR227" s="246">
        <f t="shared" si="269"/>
        <v>5.63928615384609</v>
      </c>
      <c r="BS227" s="247">
        <f t="shared" si="270"/>
        <v>22600</v>
      </c>
      <c r="BT227" s="231">
        <f t="shared" si="271"/>
        <v>1</v>
      </c>
      <c r="BU227" s="231">
        <f t="shared" si="272"/>
        <v>0</v>
      </c>
      <c r="BV227" s="231">
        <f t="shared" si="273"/>
        <v>0</v>
      </c>
      <c r="BW227" s="231">
        <f t="shared" si="274"/>
        <v>1</v>
      </c>
      <c r="BX227" s="231">
        <f t="shared" si="275"/>
        <v>0</v>
      </c>
      <c r="BY227" s="231">
        <f t="shared" si="276"/>
        <v>1</v>
      </c>
      <c r="BZ227" s="231">
        <f t="shared" si="277"/>
        <v>1</v>
      </c>
    </row>
    <row r="228" s="265" customFormat="1" ht="39" customHeight="1" spans="1:78">
      <c r="A228" s="273"/>
      <c r="B228" s="274" t="s">
        <v>338</v>
      </c>
      <c r="C228" s="274" t="s">
        <v>187</v>
      </c>
      <c r="D228" s="275">
        <v>7</v>
      </c>
      <c r="E228" s="273"/>
      <c r="F228" s="273"/>
      <c r="G228" s="273"/>
      <c r="H228" s="273"/>
      <c r="I228" s="295" t="s">
        <v>187</v>
      </c>
      <c r="J228" s="273"/>
      <c r="K228" s="273"/>
      <c r="L228" s="298">
        <v>1400</v>
      </c>
      <c r="M228" s="298"/>
      <c r="N228" s="298">
        <v>135.5</v>
      </c>
      <c r="O228" s="298">
        <v>28</v>
      </c>
      <c r="P228" s="298">
        <v>163.5</v>
      </c>
      <c r="Q228" s="298">
        <v>173</v>
      </c>
      <c r="R228" s="298">
        <v>1257.69230769231</v>
      </c>
      <c r="S228" s="298">
        <v>0</v>
      </c>
      <c r="T228" s="298">
        <v>0</v>
      </c>
      <c r="U228" s="298">
        <v>0</v>
      </c>
      <c r="V228" s="298">
        <v>0</v>
      </c>
      <c r="W228" s="298">
        <v>0</v>
      </c>
      <c r="X228" s="298">
        <v>0</v>
      </c>
      <c r="Y228" s="298">
        <v>0</v>
      </c>
      <c r="Z228" s="298">
        <v>2.5</v>
      </c>
      <c r="AA228" s="298">
        <v>0</v>
      </c>
      <c r="AB228" s="298">
        <v>0</v>
      </c>
      <c r="AC228" s="298">
        <v>7</v>
      </c>
      <c r="AD228" s="298">
        <v>53.8461538461538</v>
      </c>
      <c r="AE228" s="298">
        <v>0</v>
      </c>
      <c r="AF228" s="298">
        <v>0</v>
      </c>
      <c r="AG228" s="298">
        <v>0</v>
      </c>
      <c r="AH228" s="298">
        <v>0</v>
      </c>
      <c r="AI228" s="298">
        <v>0</v>
      </c>
      <c r="AJ228" s="298">
        <v>0</v>
      </c>
      <c r="AK228" s="298">
        <v>0</v>
      </c>
      <c r="AL228" s="298">
        <v>0</v>
      </c>
      <c r="AM228" s="298">
        <v>0</v>
      </c>
      <c r="AN228" s="298">
        <v>62.6</v>
      </c>
      <c r="AO228" s="298">
        <v>81.7</v>
      </c>
      <c r="AP228" s="298">
        <v>81.7</v>
      </c>
      <c r="AQ228" s="298">
        <v>1537.53846153846</v>
      </c>
      <c r="AR228" s="298">
        <v>14</v>
      </c>
      <c r="AS228" s="298">
        <v>3.5</v>
      </c>
      <c r="AT228" s="298">
        <v>0</v>
      </c>
      <c r="AU228" s="298">
        <v>0</v>
      </c>
      <c r="AV228" s="298">
        <v>31.7347938461538</v>
      </c>
      <c r="AW228" s="298">
        <v>550</v>
      </c>
      <c r="AX228" s="298">
        <v>966.303667692307</v>
      </c>
      <c r="AY228" s="298">
        <v>940</v>
      </c>
      <c r="AZ228" s="298">
        <v>105200</v>
      </c>
      <c r="BA228" s="273"/>
      <c r="BB228" s="266"/>
      <c r="BC228" s="266"/>
      <c r="BD228" s="266"/>
      <c r="BE228" s="266"/>
      <c r="BG228" s="291"/>
      <c r="BI228" s="292"/>
      <c r="BJ228" s="291"/>
      <c r="BK228" s="291"/>
      <c r="BL228" s="287">
        <f>SUM(BL221:BL227)</f>
        <v>7</v>
      </c>
      <c r="BM228" s="287">
        <f t="shared" ref="BM228:BZ228" si="278">SUM(BM221:BM227)</f>
        <v>1</v>
      </c>
      <c r="BN228" s="287">
        <f t="shared" si="278"/>
        <v>8</v>
      </c>
      <c r="BO228" s="287">
        <f t="shared" si="278"/>
        <v>3</v>
      </c>
      <c r="BP228" s="287">
        <f t="shared" si="278"/>
        <v>0</v>
      </c>
      <c r="BQ228" s="287">
        <f t="shared" si="278"/>
        <v>0</v>
      </c>
      <c r="BR228" s="287">
        <f t="shared" si="278"/>
        <v>26.3036676923072</v>
      </c>
      <c r="BS228" s="287">
        <f t="shared" si="278"/>
        <v>105200</v>
      </c>
      <c r="BT228" s="287">
        <f t="shared" si="278"/>
        <v>3</v>
      </c>
      <c r="BU228" s="287">
        <f t="shared" si="278"/>
        <v>1</v>
      </c>
      <c r="BV228" s="287">
        <f t="shared" si="278"/>
        <v>5</v>
      </c>
      <c r="BW228" s="287">
        <f t="shared" si="278"/>
        <v>4</v>
      </c>
      <c r="BX228" s="287">
        <f t="shared" si="278"/>
        <v>1</v>
      </c>
      <c r="BY228" s="287">
        <f t="shared" si="278"/>
        <v>1</v>
      </c>
      <c r="BZ228" s="287">
        <f t="shared" si="278"/>
        <v>7</v>
      </c>
    </row>
    <row r="229" s="146" customFormat="1" ht="39" customHeight="1" spans="1:78">
      <c r="A229" s="161">
        <v>1</v>
      </c>
      <c r="B229" s="94">
        <v>282</v>
      </c>
      <c r="C229" s="94" t="s">
        <v>763</v>
      </c>
      <c r="D229" s="162" t="s">
        <v>194</v>
      </c>
      <c r="E229" s="163">
        <v>44109</v>
      </c>
      <c r="F229" s="164" t="s">
        <v>764</v>
      </c>
      <c r="G229" s="163">
        <v>32234</v>
      </c>
      <c r="H229" s="163" t="s">
        <v>335</v>
      </c>
      <c r="I229" s="183" t="s">
        <v>195</v>
      </c>
      <c r="J229" s="161">
        <v>0</v>
      </c>
      <c r="K229" s="161">
        <v>3</v>
      </c>
      <c r="L229" s="184">
        <v>200</v>
      </c>
      <c r="M229" s="185">
        <v>7.69230769230769</v>
      </c>
      <c r="N229" s="161">
        <v>21</v>
      </c>
      <c r="O229" s="161">
        <v>4</v>
      </c>
      <c r="P229" s="161">
        <v>25</v>
      </c>
      <c r="Q229" s="161">
        <v>26</v>
      </c>
      <c r="R229" s="195">
        <v>192.307692307692</v>
      </c>
      <c r="S229" s="161">
        <v>0</v>
      </c>
      <c r="T229" s="185">
        <v>0</v>
      </c>
      <c r="U229" s="161">
        <v>0</v>
      </c>
      <c r="V229" s="161">
        <v>0</v>
      </c>
      <c r="W229" s="185">
        <v>0</v>
      </c>
      <c r="X229" s="161">
        <v>0</v>
      </c>
      <c r="Y229" s="185">
        <v>0</v>
      </c>
      <c r="Z229" s="161">
        <v>0</v>
      </c>
      <c r="AA229" s="161">
        <v>0</v>
      </c>
      <c r="AB229" s="195">
        <v>0</v>
      </c>
      <c r="AC229" s="161">
        <v>1</v>
      </c>
      <c r="AD229" s="195">
        <v>7.69230769230769</v>
      </c>
      <c r="AE229" s="161">
        <v>0</v>
      </c>
      <c r="AF229" s="195">
        <v>0</v>
      </c>
      <c r="AG229" s="161">
        <v>0</v>
      </c>
      <c r="AH229" s="185">
        <v>0</v>
      </c>
      <c r="AI229" s="185">
        <v>0</v>
      </c>
      <c r="AJ229" s="185">
        <v>0</v>
      </c>
      <c r="AK229" s="184">
        <v>0</v>
      </c>
      <c r="AL229" s="185">
        <v>0</v>
      </c>
      <c r="AM229" s="185">
        <v>0</v>
      </c>
      <c r="AN229" s="185">
        <v>9.6</v>
      </c>
      <c r="AO229" s="185">
        <v>12.5</v>
      </c>
      <c r="AP229" s="185">
        <v>12.5</v>
      </c>
      <c r="AQ229" s="185">
        <v>234.6</v>
      </c>
      <c r="AR229" s="258">
        <v>3</v>
      </c>
      <c r="AS229" s="209">
        <v>0.5</v>
      </c>
      <c r="AT229" s="207"/>
      <c r="AU229" s="195">
        <v>0</v>
      </c>
      <c r="AV229" s="195">
        <v>4.842144</v>
      </c>
      <c r="AW229" s="207">
        <v>100</v>
      </c>
      <c r="AX229" s="221">
        <v>132.257856</v>
      </c>
      <c r="AY229" s="184">
        <v>130</v>
      </c>
      <c r="AZ229" s="222">
        <v>9000</v>
      </c>
      <c r="BA229" s="225"/>
      <c r="BB229" s="146" t="str">
        <f ca="1" t="shared" ref="BB229:BB246" si="279">DATEDIF(E229,TODAY(),"y")&amp;"年"&amp;DATEDIF(E229,TODAY(),"ym")&amp;"月"</f>
        <v>3年1月</v>
      </c>
      <c r="BD229" s="224">
        <f t="shared" ref="BD229:BD246" si="280">(AQ229*$BH$9)</f>
        <v>968428.8</v>
      </c>
      <c r="BE229" s="239">
        <f t="shared" ref="BE229:BE246" si="281">IF(BD229&lt;400000,400000,IF(BD229&gt;1200000,1200000,BD229))</f>
        <v>968428.8</v>
      </c>
      <c r="BF229" s="231">
        <f t="shared" ref="BF229:BF246" si="282">IF(BH229=0.1,175000,IF(BH229=0.05,75000,0))</f>
        <v>0</v>
      </c>
      <c r="BG229" s="231">
        <f t="shared" ref="BG229:BG246" si="283">((AQ229-AO229-AP229-AL229)*BH$8)-(J229+K229)*150000</f>
        <v>415857.6</v>
      </c>
      <c r="BH229" s="231">
        <f t="shared" ref="BH229:BH246" si="284">IF(BG229&lt;1500000,0%,IF(BG229&lt;2000001,5%,10%))</f>
        <v>0</v>
      </c>
      <c r="BI229" s="241" t="str">
        <f t="shared" ref="BI229:BI246" si="285">D229</f>
        <v>MAO SAVET</v>
      </c>
      <c r="BJ229" s="231">
        <f t="shared" ref="BJ229:BJ246" si="286">AY229</f>
        <v>130</v>
      </c>
      <c r="BK229" s="231">
        <f t="shared" ref="BK229:BK246" si="287">TRUNC(BJ229)</f>
        <v>130</v>
      </c>
      <c r="BL229" s="231">
        <f t="shared" ref="BL229:BL246" si="288">TRUNC(BK229/100)</f>
        <v>1</v>
      </c>
      <c r="BM229" s="231">
        <f t="shared" ref="BM229:BM246" si="289">TRUNC((BK229-(BL229*100))/50)</f>
        <v>0</v>
      </c>
      <c r="BN229" s="231">
        <f t="shared" ref="BN229:BN246" si="290">TRUNC((BK229-(BL229*100)-(BM229*50))/20)</f>
        <v>1</v>
      </c>
      <c r="BO229" s="231">
        <f t="shared" ref="BO229:BO246" si="291">TRUNC((BK229-(BL229*100)-(BM229*50)-(BN229*20))/10)</f>
        <v>1</v>
      </c>
      <c r="BP229" s="231">
        <f t="shared" ref="BP229:BP246" si="292">TRUNC((BK229-(BL229*100)-(BM229*50)-(BN229*20)-(BO229*10))/5)</f>
        <v>0</v>
      </c>
      <c r="BQ229" s="231">
        <f t="shared" ref="BQ229:BQ246" si="293">TRUNC((BK229-(BL229*100)-(BM229*50)-(BN229*20)-(BO229*10)-(BP229*5))/1)</f>
        <v>0</v>
      </c>
      <c r="BR229" s="246">
        <f t="shared" ref="BR229:BR246" si="294">AX229-AY229</f>
        <v>2.25785599999992</v>
      </c>
      <c r="BS229" s="247">
        <f t="shared" ref="BS229:BS246" si="295">ROUND(BR229*4000,-2)</f>
        <v>9000</v>
      </c>
      <c r="BT229" s="231">
        <f t="shared" ref="BT229:BT246" si="296">TRUNC(BS229/20000)</f>
        <v>0</v>
      </c>
      <c r="BU229" s="231">
        <f t="shared" ref="BU229:BU246" si="297">TRUNC((BS229-(BT229*20000))/10000)</f>
        <v>0</v>
      </c>
      <c r="BV229" s="231">
        <f t="shared" ref="BV229:BV246" si="298">TRUNC((BS229-(BT229*20000)-(BU229*10000))/5000)</f>
        <v>1</v>
      </c>
      <c r="BW229" s="231">
        <f t="shared" ref="BW229:BW246" si="299">TRUNC((BS229-(BT229*20000)-(BU229*10000)-(BV229*5000))/2000)</f>
        <v>2</v>
      </c>
      <c r="BX229" s="231">
        <f t="shared" ref="BX229:BX246" si="300">TRUNC((BS229-(BT229*20000)-(BU229*10000)-(BV229*5000)-(BW229*2000))/1000)</f>
        <v>0</v>
      </c>
      <c r="BY229" s="231">
        <f t="shared" ref="BY229:BY246" si="301">TRUNC((BS229-(BT229*20000)-(BU229*10000)-(BV229*5000)-(BW229*2000)-(BX229*1000))/500)</f>
        <v>0</v>
      </c>
      <c r="BZ229" s="231">
        <f t="shared" ref="BZ229:BZ246" si="302">TRUNC((BS229-(BT229*20000)-(BU229*10000)-(BV229*5000)-(BW229*2000)-(BX229*1000)-(BY229*500))/100)</f>
        <v>0</v>
      </c>
    </row>
    <row r="230" s="146" customFormat="1" ht="39" customHeight="1" spans="1:78">
      <c r="A230" s="161">
        <v>2</v>
      </c>
      <c r="B230" s="94">
        <v>564</v>
      </c>
      <c r="C230" s="94" t="s">
        <v>765</v>
      </c>
      <c r="D230" s="162" t="s">
        <v>766</v>
      </c>
      <c r="E230" s="163">
        <v>44139</v>
      </c>
      <c r="F230" s="164" t="s">
        <v>767</v>
      </c>
      <c r="G230" s="163">
        <v>30117</v>
      </c>
      <c r="H230" s="163" t="s">
        <v>335</v>
      </c>
      <c r="I230" s="183" t="s">
        <v>195</v>
      </c>
      <c r="J230" s="161"/>
      <c r="K230" s="161"/>
      <c r="L230" s="184">
        <v>200</v>
      </c>
      <c r="M230" s="185">
        <v>7.69230769230769</v>
      </c>
      <c r="N230" s="161">
        <v>0</v>
      </c>
      <c r="O230" s="161">
        <v>0</v>
      </c>
      <c r="P230" s="161">
        <v>0</v>
      </c>
      <c r="Q230" s="161">
        <v>0</v>
      </c>
      <c r="R230" s="195">
        <v>0</v>
      </c>
      <c r="S230" s="161">
        <v>0</v>
      </c>
      <c r="T230" s="185">
        <v>0</v>
      </c>
      <c r="U230" s="161">
        <v>0</v>
      </c>
      <c r="V230" s="161">
        <v>0</v>
      </c>
      <c r="W230" s="185">
        <v>0</v>
      </c>
      <c r="X230" s="161">
        <v>0</v>
      </c>
      <c r="Y230" s="185">
        <v>0</v>
      </c>
      <c r="Z230" s="161">
        <v>0</v>
      </c>
      <c r="AA230" s="161">
        <v>0</v>
      </c>
      <c r="AB230" s="195">
        <v>0</v>
      </c>
      <c r="AC230" s="161">
        <v>0</v>
      </c>
      <c r="AD230" s="195">
        <v>0</v>
      </c>
      <c r="AE230" s="161">
        <v>0</v>
      </c>
      <c r="AF230" s="195">
        <v>0</v>
      </c>
      <c r="AG230" s="161">
        <v>0</v>
      </c>
      <c r="AH230" s="185">
        <v>0</v>
      </c>
      <c r="AI230" s="185">
        <v>0</v>
      </c>
      <c r="AJ230" s="185">
        <v>0</v>
      </c>
      <c r="AK230" s="184">
        <v>0</v>
      </c>
      <c r="AL230" s="185">
        <v>0</v>
      </c>
      <c r="AM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258"/>
      <c r="AS230" s="209"/>
      <c r="AT230" s="207"/>
      <c r="AU230" s="195"/>
      <c r="AV230" s="195"/>
      <c r="AW230" s="207">
        <v>0</v>
      </c>
      <c r="AX230" s="221">
        <v>0</v>
      </c>
      <c r="AY230" s="184">
        <v>0</v>
      </c>
      <c r="AZ230" s="222">
        <v>0</v>
      </c>
      <c r="BA230" s="225"/>
      <c r="BB230" s="146" t="str">
        <f ca="1" t="shared" si="279"/>
        <v>3年0月</v>
      </c>
      <c r="BD230" s="224">
        <f t="shared" si="280"/>
        <v>0</v>
      </c>
      <c r="BE230" s="239">
        <f t="shared" si="281"/>
        <v>400000</v>
      </c>
      <c r="BF230" s="231">
        <f t="shared" si="282"/>
        <v>0</v>
      </c>
      <c r="BG230" s="231">
        <f t="shared" si="283"/>
        <v>0</v>
      </c>
      <c r="BH230" s="231">
        <f t="shared" si="284"/>
        <v>0</v>
      </c>
      <c r="BI230" s="241" t="str">
        <f t="shared" si="285"/>
        <v>SON TOENG</v>
      </c>
      <c r="BJ230" s="231">
        <f t="shared" si="286"/>
        <v>0</v>
      </c>
      <c r="BK230" s="231">
        <f t="shared" si="287"/>
        <v>0</v>
      </c>
      <c r="BL230" s="231">
        <f t="shared" si="288"/>
        <v>0</v>
      </c>
      <c r="BM230" s="231">
        <f t="shared" si="289"/>
        <v>0</v>
      </c>
      <c r="BN230" s="231">
        <f t="shared" si="290"/>
        <v>0</v>
      </c>
      <c r="BO230" s="231">
        <f t="shared" si="291"/>
        <v>0</v>
      </c>
      <c r="BP230" s="231">
        <f t="shared" si="292"/>
        <v>0</v>
      </c>
      <c r="BQ230" s="231">
        <f t="shared" si="293"/>
        <v>0</v>
      </c>
      <c r="BR230" s="246">
        <f t="shared" si="294"/>
        <v>0</v>
      </c>
      <c r="BS230" s="247">
        <f t="shared" si="295"/>
        <v>0</v>
      </c>
      <c r="BT230" s="231">
        <f t="shared" si="296"/>
        <v>0</v>
      </c>
      <c r="BU230" s="231">
        <f t="shared" si="297"/>
        <v>0</v>
      </c>
      <c r="BV230" s="231">
        <f t="shared" si="298"/>
        <v>0</v>
      </c>
      <c r="BW230" s="231">
        <f t="shared" si="299"/>
        <v>0</v>
      </c>
      <c r="BX230" s="231">
        <f t="shared" si="300"/>
        <v>0</v>
      </c>
      <c r="BY230" s="231">
        <f t="shared" si="301"/>
        <v>0</v>
      </c>
      <c r="BZ230" s="231">
        <f t="shared" si="302"/>
        <v>0</v>
      </c>
    </row>
    <row r="231" s="146" customFormat="1" ht="39" customHeight="1" spans="1:78">
      <c r="A231" s="161">
        <v>3</v>
      </c>
      <c r="B231" s="94">
        <v>748</v>
      </c>
      <c r="C231" s="94" t="s">
        <v>768</v>
      </c>
      <c r="D231" s="162" t="s">
        <v>196</v>
      </c>
      <c r="E231" s="163">
        <v>44272</v>
      </c>
      <c r="F231" s="164" t="s">
        <v>769</v>
      </c>
      <c r="G231" s="163">
        <v>29130</v>
      </c>
      <c r="H231" s="163" t="s">
        <v>335</v>
      </c>
      <c r="I231" s="183" t="s">
        <v>195</v>
      </c>
      <c r="J231" s="161">
        <v>0</v>
      </c>
      <c r="K231" s="161">
        <v>0</v>
      </c>
      <c r="L231" s="184">
        <v>200</v>
      </c>
      <c r="M231" s="185">
        <v>7.69230769230769</v>
      </c>
      <c r="N231" s="161">
        <v>18</v>
      </c>
      <c r="O231" s="161">
        <v>4</v>
      </c>
      <c r="P231" s="161">
        <v>22</v>
      </c>
      <c r="Q231" s="161">
        <v>23</v>
      </c>
      <c r="R231" s="195">
        <v>169.230769230769</v>
      </c>
      <c r="S231" s="161">
        <v>0</v>
      </c>
      <c r="T231" s="185">
        <v>0</v>
      </c>
      <c r="U231" s="161">
        <v>0</v>
      </c>
      <c r="V231" s="161">
        <v>0</v>
      </c>
      <c r="W231" s="185">
        <v>0</v>
      </c>
      <c r="X231" s="161">
        <v>0</v>
      </c>
      <c r="Y231" s="185">
        <v>0</v>
      </c>
      <c r="Z231" s="161">
        <v>0</v>
      </c>
      <c r="AA231" s="161">
        <v>0</v>
      </c>
      <c r="AB231" s="195">
        <v>0</v>
      </c>
      <c r="AC231" s="161">
        <v>1</v>
      </c>
      <c r="AD231" s="195">
        <v>7.69230769230769</v>
      </c>
      <c r="AE231" s="161">
        <v>0</v>
      </c>
      <c r="AF231" s="195">
        <v>0</v>
      </c>
      <c r="AG231" s="161">
        <v>0</v>
      </c>
      <c r="AH231" s="185">
        <v>0</v>
      </c>
      <c r="AI231" s="185">
        <v>0</v>
      </c>
      <c r="AJ231" s="185">
        <v>0</v>
      </c>
      <c r="AK231" s="184">
        <v>0</v>
      </c>
      <c r="AL231" s="185">
        <v>0</v>
      </c>
      <c r="AM231" s="185">
        <v>0</v>
      </c>
      <c r="AN231" s="185">
        <v>8.4</v>
      </c>
      <c r="AO231" s="185">
        <v>11</v>
      </c>
      <c r="AP231" s="185">
        <v>11</v>
      </c>
      <c r="AQ231" s="185">
        <v>207.323076923077</v>
      </c>
      <c r="AR231" s="258">
        <v>3</v>
      </c>
      <c r="AS231" s="209">
        <v>0.5</v>
      </c>
      <c r="AT231" s="207"/>
      <c r="AU231" s="195">
        <v>0</v>
      </c>
      <c r="AV231" s="195">
        <v>4.27914830769231</v>
      </c>
      <c r="AW231" s="207">
        <v>50</v>
      </c>
      <c r="AX231" s="221">
        <v>155.543928615385</v>
      </c>
      <c r="AY231" s="184">
        <v>150</v>
      </c>
      <c r="AZ231" s="222">
        <v>22200</v>
      </c>
      <c r="BA231" s="225"/>
      <c r="BB231" s="146" t="str">
        <f ca="1" t="shared" si="279"/>
        <v>2年8月</v>
      </c>
      <c r="BD231" s="224">
        <f t="shared" si="280"/>
        <v>855829.661538461</v>
      </c>
      <c r="BE231" s="239">
        <f t="shared" si="281"/>
        <v>855829.661538461</v>
      </c>
      <c r="BF231" s="231">
        <f t="shared" si="282"/>
        <v>0</v>
      </c>
      <c r="BG231" s="231">
        <f t="shared" si="283"/>
        <v>765569.630769231</v>
      </c>
      <c r="BH231" s="231">
        <f t="shared" si="284"/>
        <v>0</v>
      </c>
      <c r="BI231" s="241" t="str">
        <f t="shared" si="285"/>
        <v>IN SOPHAI</v>
      </c>
      <c r="BJ231" s="231">
        <f t="shared" si="286"/>
        <v>150</v>
      </c>
      <c r="BK231" s="231">
        <f t="shared" si="287"/>
        <v>150</v>
      </c>
      <c r="BL231" s="231">
        <f t="shared" si="288"/>
        <v>1</v>
      </c>
      <c r="BM231" s="231">
        <f t="shared" si="289"/>
        <v>1</v>
      </c>
      <c r="BN231" s="231">
        <f t="shared" si="290"/>
        <v>0</v>
      </c>
      <c r="BO231" s="231">
        <f t="shared" si="291"/>
        <v>0</v>
      </c>
      <c r="BP231" s="231">
        <f t="shared" si="292"/>
        <v>0</v>
      </c>
      <c r="BQ231" s="231">
        <f t="shared" si="293"/>
        <v>0</v>
      </c>
      <c r="BR231" s="246">
        <f t="shared" si="294"/>
        <v>5.54392861538454</v>
      </c>
      <c r="BS231" s="247">
        <f t="shared" si="295"/>
        <v>22200</v>
      </c>
      <c r="BT231" s="231">
        <f t="shared" si="296"/>
        <v>1</v>
      </c>
      <c r="BU231" s="231">
        <f t="shared" si="297"/>
        <v>0</v>
      </c>
      <c r="BV231" s="231">
        <f t="shared" si="298"/>
        <v>0</v>
      </c>
      <c r="BW231" s="231">
        <f t="shared" si="299"/>
        <v>1</v>
      </c>
      <c r="BX231" s="231">
        <f t="shared" si="300"/>
        <v>0</v>
      </c>
      <c r="BY231" s="231">
        <f t="shared" si="301"/>
        <v>0</v>
      </c>
      <c r="BZ231" s="231">
        <f t="shared" si="302"/>
        <v>2</v>
      </c>
    </row>
    <row r="232" s="146" customFormat="1" ht="39" customHeight="1" spans="1:78">
      <c r="A232" s="161">
        <v>4</v>
      </c>
      <c r="B232" s="94">
        <v>887</v>
      </c>
      <c r="C232" s="94" t="s">
        <v>770</v>
      </c>
      <c r="D232" s="162" t="s">
        <v>197</v>
      </c>
      <c r="E232" s="163">
        <v>44314</v>
      </c>
      <c r="F232" s="164" t="s">
        <v>771</v>
      </c>
      <c r="G232" s="163">
        <v>34885</v>
      </c>
      <c r="H232" s="163" t="s">
        <v>335</v>
      </c>
      <c r="I232" s="183" t="s">
        <v>195</v>
      </c>
      <c r="J232" s="161">
        <v>0</v>
      </c>
      <c r="K232" s="161">
        <v>0</v>
      </c>
      <c r="L232" s="184">
        <v>200</v>
      </c>
      <c r="M232" s="185">
        <v>7.69230769230769</v>
      </c>
      <c r="N232" s="161">
        <v>21</v>
      </c>
      <c r="O232" s="161">
        <v>4</v>
      </c>
      <c r="P232" s="161">
        <v>25</v>
      </c>
      <c r="Q232" s="161">
        <v>26</v>
      </c>
      <c r="R232" s="195">
        <v>192.307692307692</v>
      </c>
      <c r="S232" s="161">
        <v>0</v>
      </c>
      <c r="T232" s="185">
        <v>0</v>
      </c>
      <c r="U232" s="161">
        <v>0</v>
      </c>
      <c r="V232" s="161">
        <v>0</v>
      </c>
      <c r="W232" s="185">
        <v>0</v>
      </c>
      <c r="X232" s="161">
        <v>0</v>
      </c>
      <c r="Y232" s="185">
        <v>0</v>
      </c>
      <c r="Z232" s="161">
        <v>0</v>
      </c>
      <c r="AA232" s="161">
        <v>0</v>
      </c>
      <c r="AB232" s="195">
        <v>0</v>
      </c>
      <c r="AC232" s="161">
        <v>1</v>
      </c>
      <c r="AD232" s="195">
        <v>7.69230769230769</v>
      </c>
      <c r="AE232" s="161">
        <v>0</v>
      </c>
      <c r="AF232" s="195">
        <v>0</v>
      </c>
      <c r="AG232" s="161">
        <v>0</v>
      </c>
      <c r="AH232" s="185">
        <v>0</v>
      </c>
      <c r="AI232" s="185">
        <v>0</v>
      </c>
      <c r="AJ232" s="185">
        <v>0</v>
      </c>
      <c r="AK232" s="184">
        <v>0</v>
      </c>
      <c r="AL232" s="185">
        <v>0</v>
      </c>
      <c r="AM232" s="185">
        <v>0</v>
      </c>
      <c r="AN232" s="185">
        <v>9.6</v>
      </c>
      <c r="AO232" s="185">
        <v>12.5</v>
      </c>
      <c r="AP232" s="185">
        <v>12.5</v>
      </c>
      <c r="AQ232" s="185">
        <v>234.6</v>
      </c>
      <c r="AR232" s="258">
        <v>3</v>
      </c>
      <c r="AS232" s="209">
        <v>0.5</v>
      </c>
      <c r="AT232" s="207"/>
      <c r="AU232" s="195">
        <v>0</v>
      </c>
      <c r="AV232" s="195">
        <v>4.842144</v>
      </c>
      <c r="AW232" s="207">
        <v>100</v>
      </c>
      <c r="AX232" s="221">
        <v>132.257856</v>
      </c>
      <c r="AY232" s="184">
        <v>130</v>
      </c>
      <c r="AZ232" s="222">
        <v>9000</v>
      </c>
      <c r="BA232" s="225"/>
      <c r="BB232" s="146" t="str">
        <f ca="1" t="shared" si="279"/>
        <v>2年7月</v>
      </c>
      <c r="BD232" s="224">
        <f t="shared" si="280"/>
        <v>968428.8</v>
      </c>
      <c r="BE232" s="239">
        <f t="shared" si="281"/>
        <v>968428.8</v>
      </c>
      <c r="BF232" s="231">
        <f t="shared" si="282"/>
        <v>0</v>
      </c>
      <c r="BG232" s="231">
        <f t="shared" si="283"/>
        <v>865857.6</v>
      </c>
      <c r="BH232" s="231">
        <f t="shared" si="284"/>
        <v>0</v>
      </c>
      <c r="BI232" s="241" t="str">
        <f t="shared" si="285"/>
        <v>TEP CHAMROEUN</v>
      </c>
      <c r="BJ232" s="231">
        <f t="shared" si="286"/>
        <v>130</v>
      </c>
      <c r="BK232" s="231">
        <f t="shared" si="287"/>
        <v>130</v>
      </c>
      <c r="BL232" s="231">
        <f t="shared" si="288"/>
        <v>1</v>
      </c>
      <c r="BM232" s="231">
        <f t="shared" si="289"/>
        <v>0</v>
      </c>
      <c r="BN232" s="231">
        <f t="shared" si="290"/>
        <v>1</v>
      </c>
      <c r="BO232" s="231">
        <f t="shared" si="291"/>
        <v>1</v>
      </c>
      <c r="BP232" s="231">
        <f t="shared" si="292"/>
        <v>0</v>
      </c>
      <c r="BQ232" s="231">
        <f t="shared" si="293"/>
        <v>0</v>
      </c>
      <c r="BR232" s="246">
        <f t="shared" si="294"/>
        <v>2.25785599999992</v>
      </c>
      <c r="BS232" s="247">
        <f t="shared" si="295"/>
        <v>9000</v>
      </c>
      <c r="BT232" s="231">
        <f t="shared" si="296"/>
        <v>0</v>
      </c>
      <c r="BU232" s="231">
        <f t="shared" si="297"/>
        <v>0</v>
      </c>
      <c r="BV232" s="231">
        <f t="shared" si="298"/>
        <v>1</v>
      </c>
      <c r="BW232" s="231">
        <f t="shared" si="299"/>
        <v>2</v>
      </c>
      <c r="BX232" s="231">
        <f t="shared" si="300"/>
        <v>0</v>
      </c>
      <c r="BY232" s="231">
        <f t="shared" si="301"/>
        <v>0</v>
      </c>
      <c r="BZ232" s="231">
        <f t="shared" si="302"/>
        <v>0</v>
      </c>
    </row>
    <row r="233" s="146" customFormat="1" ht="39" customHeight="1" spans="1:78">
      <c r="A233" s="161">
        <v>5</v>
      </c>
      <c r="B233" s="94">
        <v>918</v>
      </c>
      <c r="C233" s="94" t="s">
        <v>772</v>
      </c>
      <c r="D233" s="162" t="s">
        <v>198</v>
      </c>
      <c r="E233" s="163">
        <v>44326</v>
      </c>
      <c r="F233" s="164" t="s">
        <v>773</v>
      </c>
      <c r="G233" s="163">
        <v>37654</v>
      </c>
      <c r="H233" s="163" t="s">
        <v>332</v>
      </c>
      <c r="I233" s="183" t="s">
        <v>195</v>
      </c>
      <c r="J233" s="161">
        <v>0</v>
      </c>
      <c r="K233" s="161">
        <v>0</v>
      </c>
      <c r="L233" s="184">
        <v>200</v>
      </c>
      <c r="M233" s="185">
        <v>7.69230769230769</v>
      </c>
      <c r="N233" s="161">
        <v>21</v>
      </c>
      <c r="O233" s="161">
        <v>4</v>
      </c>
      <c r="P233" s="161">
        <v>25</v>
      </c>
      <c r="Q233" s="161">
        <v>26</v>
      </c>
      <c r="R233" s="195">
        <v>192.307692307692</v>
      </c>
      <c r="S233" s="161">
        <v>0</v>
      </c>
      <c r="T233" s="185">
        <v>0</v>
      </c>
      <c r="U233" s="161">
        <v>0</v>
      </c>
      <c r="V233" s="161">
        <v>0</v>
      </c>
      <c r="W233" s="185">
        <v>0</v>
      </c>
      <c r="X233" s="161">
        <v>0</v>
      </c>
      <c r="Y233" s="185">
        <v>0</v>
      </c>
      <c r="Z233" s="161">
        <v>0</v>
      </c>
      <c r="AA233" s="161">
        <v>0</v>
      </c>
      <c r="AB233" s="195">
        <v>0</v>
      </c>
      <c r="AC233" s="161">
        <v>1</v>
      </c>
      <c r="AD233" s="195">
        <v>7.69230769230769</v>
      </c>
      <c r="AE233" s="161">
        <v>0</v>
      </c>
      <c r="AF233" s="195">
        <v>0</v>
      </c>
      <c r="AG233" s="161">
        <v>0</v>
      </c>
      <c r="AH233" s="185">
        <v>0</v>
      </c>
      <c r="AI233" s="185">
        <v>0</v>
      </c>
      <c r="AJ233" s="185">
        <v>0</v>
      </c>
      <c r="AK233" s="184">
        <v>0</v>
      </c>
      <c r="AL233" s="185">
        <v>0</v>
      </c>
      <c r="AM233" s="185">
        <v>0</v>
      </c>
      <c r="AN233" s="185">
        <v>9.6</v>
      </c>
      <c r="AO233" s="185">
        <v>12.5</v>
      </c>
      <c r="AP233" s="185">
        <v>12.5</v>
      </c>
      <c r="AQ233" s="185">
        <v>234.6</v>
      </c>
      <c r="AR233" s="258">
        <v>3</v>
      </c>
      <c r="AS233" s="209">
        <v>0.5</v>
      </c>
      <c r="AT233" s="207"/>
      <c r="AU233" s="195">
        <v>0</v>
      </c>
      <c r="AV233" s="195">
        <v>4.842144</v>
      </c>
      <c r="AW233" s="207">
        <v>100</v>
      </c>
      <c r="AX233" s="221">
        <v>132.257856</v>
      </c>
      <c r="AY233" s="184">
        <v>130</v>
      </c>
      <c r="AZ233" s="222">
        <v>9000</v>
      </c>
      <c r="BA233" s="225"/>
      <c r="BB233" s="146" t="str">
        <f ca="1" t="shared" si="279"/>
        <v>2年6月</v>
      </c>
      <c r="BD233" s="224">
        <f t="shared" si="280"/>
        <v>968428.8</v>
      </c>
      <c r="BE233" s="239">
        <f t="shared" si="281"/>
        <v>968428.8</v>
      </c>
      <c r="BF233" s="231">
        <f t="shared" si="282"/>
        <v>0</v>
      </c>
      <c r="BG233" s="231">
        <f t="shared" si="283"/>
        <v>865857.6</v>
      </c>
      <c r="BH233" s="231">
        <f t="shared" si="284"/>
        <v>0</v>
      </c>
      <c r="BI233" s="241" t="str">
        <f t="shared" si="285"/>
        <v>SORN CHHAT</v>
      </c>
      <c r="BJ233" s="231">
        <f t="shared" si="286"/>
        <v>130</v>
      </c>
      <c r="BK233" s="231">
        <f t="shared" si="287"/>
        <v>130</v>
      </c>
      <c r="BL233" s="231">
        <f t="shared" si="288"/>
        <v>1</v>
      </c>
      <c r="BM233" s="231">
        <f t="shared" si="289"/>
        <v>0</v>
      </c>
      <c r="BN233" s="231">
        <f t="shared" si="290"/>
        <v>1</v>
      </c>
      <c r="BO233" s="231">
        <f t="shared" si="291"/>
        <v>1</v>
      </c>
      <c r="BP233" s="231">
        <f t="shared" si="292"/>
        <v>0</v>
      </c>
      <c r="BQ233" s="231">
        <f t="shared" si="293"/>
        <v>0</v>
      </c>
      <c r="BR233" s="246">
        <f t="shared" si="294"/>
        <v>2.25785599999992</v>
      </c>
      <c r="BS233" s="247">
        <f t="shared" si="295"/>
        <v>9000</v>
      </c>
      <c r="BT233" s="231">
        <f t="shared" si="296"/>
        <v>0</v>
      </c>
      <c r="BU233" s="231">
        <f t="shared" si="297"/>
        <v>0</v>
      </c>
      <c r="BV233" s="231">
        <f t="shared" si="298"/>
        <v>1</v>
      </c>
      <c r="BW233" s="231">
        <f t="shared" si="299"/>
        <v>2</v>
      </c>
      <c r="BX233" s="231">
        <f t="shared" si="300"/>
        <v>0</v>
      </c>
      <c r="BY233" s="231">
        <f t="shared" si="301"/>
        <v>0</v>
      </c>
      <c r="BZ233" s="231">
        <f t="shared" si="302"/>
        <v>0</v>
      </c>
    </row>
    <row r="234" s="146" customFormat="1" ht="39" customHeight="1" spans="1:78">
      <c r="A234" s="161">
        <v>6</v>
      </c>
      <c r="B234" s="94">
        <v>1083</v>
      </c>
      <c r="C234" s="94" t="s">
        <v>774</v>
      </c>
      <c r="D234" s="166" t="s">
        <v>199</v>
      </c>
      <c r="E234" s="163">
        <v>44417</v>
      </c>
      <c r="F234" s="164" t="s">
        <v>775</v>
      </c>
      <c r="G234" s="163">
        <v>35588</v>
      </c>
      <c r="H234" s="163" t="s">
        <v>332</v>
      </c>
      <c r="I234" s="183" t="s">
        <v>195</v>
      </c>
      <c r="J234" s="161">
        <v>0</v>
      </c>
      <c r="K234" s="161">
        <v>0</v>
      </c>
      <c r="L234" s="184">
        <v>200</v>
      </c>
      <c r="M234" s="185">
        <v>7.69230769230769</v>
      </c>
      <c r="N234" s="161">
        <v>20.5</v>
      </c>
      <c r="O234" s="161">
        <v>4</v>
      </c>
      <c r="P234" s="161">
        <v>24.5</v>
      </c>
      <c r="Q234" s="161">
        <v>26</v>
      </c>
      <c r="R234" s="195">
        <v>188.461538461538</v>
      </c>
      <c r="S234" s="161">
        <v>0</v>
      </c>
      <c r="T234" s="185">
        <v>0</v>
      </c>
      <c r="U234" s="161">
        <v>0</v>
      </c>
      <c r="V234" s="161">
        <v>0</v>
      </c>
      <c r="W234" s="185">
        <v>0</v>
      </c>
      <c r="X234" s="161">
        <v>0</v>
      </c>
      <c r="Y234" s="185">
        <v>0</v>
      </c>
      <c r="Z234" s="161">
        <v>0</v>
      </c>
      <c r="AA234" s="161">
        <v>0</v>
      </c>
      <c r="AB234" s="195">
        <v>0</v>
      </c>
      <c r="AC234" s="161">
        <v>1.5</v>
      </c>
      <c r="AD234" s="195">
        <v>11.5384615384615</v>
      </c>
      <c r="AE234" s="161">
        <v>0</v>
      </c>
      <c r="AF234" s="195">
        <v>0</v>
      </c>
      <c r="AG234" s="161">
        <v>0</v>
      </c>
      <c r="AH234" s="185">
        <v>0</v>
      </c>
      <c r="AI234" s="185">
        <v>0</v>
      </c>
      <c r="AJ234" s="185">
        <v>0</v>
      </c>
      <c r="AK234" s="184">
        <v>0</v>
      </c>
      <c r="AL234" s="185">
        <v>0</v>
      </c>
      <c r="AM234" s="185">
        <v>0</v>
      </c>
      <c r="AN234" s="185">
        <v>9.4</v>
      </c>
      <c r="AO234" s="185">
        <v>12.2</v>
      </c>
      <c r="AP234" s="185">
        <v>12.2</v>
      </c>
      <c r="AQ234" s="185">
        <v>233.8</v>
      </c>
      <c r="AR234" s="258">
        <v>3</v>
      </c>
      <c r="AS234" s="209">
        <v>0.5</v>
      </c>
      <c r="AT234" s="207"/>
      <c r="AU234" s="195">
        <v>0</v>
      </c>
      <c r="AV234" s="195">
        <v>4.825632</v>
      </c>
      <c r="AW234" s="207">
        <v>100</v>
      </c>
      <c r="AX234" s="221">
        <v>131.474368</v>
      </c>
      <c r="AY234" s="184">
        <v>130</v>
      </c>
      <c r="AZ234" s="222">
        <v>5900</v>
      </c>
      <c r="BA234" s="225"/>
      <c r="BB234" s="146" t="str">
        <f ca="1" t="shared" si="279"/>
        <v>2年3月</v>
      </c>
      <c r="BD234" s="224">
        <f t="shared" si="280"/>
        <v>965126.4</v>
      </c>
      <c r="BE234" s="239">
        <f t="shared" si="281"/>
        <v>965126.4</v>
      </c>
      <c r="BF234" s="231">
        <f t="shared" si="282"/>
        <v>0</v>
      </c>
      <c r="BG234" s="231">
        <f t="shared" si="283"/>
        <v>865031.4</v>
      </c>
      <c r="BH234" s="231">
        <f t="shared" si="284"/>
        <v>0</v>
      </c>
      <c r="BI234" s="241" t="str">
        <f t="shared" si="285"/>
        <v>PRUM CHANTHON</v>
      </c>
      <c r="BJ234" s="231">
        <f t="shared" si="286"/>
        <v>130</v>
      </c>
      <c r="BK234" s="231">
        <f t="shared" si="287"/>
        <v>130</v>
      </c>
      <c r="BL234" s="231">
        <f t="shared" si="288"/>
        <v>1</v>
      </c>
      <c r="BM234" s="231">
        <f t="shared" si="289"/>
        <v>0</v>
      </c>
      <c r="BN234" s="231">
        <f t="shared" si="290"/>
        <v>1</v>
      </c>
      <c r="BO234" s="231">
        <f t="shared" si="291"/>
        <v>1</v>
      </c>
      <c r="BP234" s="231">
        <f t="shared" si="292"/>
        <v>0</v>
      </c>
      <c r="BQ234" s="231">
        <f t="shared" si="293"/>
        <v>0</v>
      </c>
      <c r="BR234" s="246">
        <f t="shared" si="294"/>
        <v>1.47436799999997</v>
      </c>
      <c r="BS234" s="247">
        <f t="shared" si="295"/>
        <v>5900</v>
      </c>
      <c r="BT234" s="231">
        <f t="shared" si="296"/>
        <v>0</v>
      </c>
      <c r="BU234" s="231">
        <f t="shared" si="297"/>
        <v>0</v>
      </c>
      <c r="BV234" s="231">
        <f t="shared" si="298"/>
        <v>1</v>
      </c>
      <c r="BW234" s="231">
        <f t="shared" si="299"/>
        <v>0</v>
      </c>
      <c r="BX234" s="231">
        <f t="shared" si="300"/>
        <v>0</v>
      </c>
      <c r="BY234" s="231">
        <f t="shared" si="301"/>
        <v>1</v>
      </c>
      <c r="BZ234" s="231">
        <f t="shared" si="302"/>
        <v>4</v>
      </c>
    </row>
    <row r="235" s="146" customFormat="1" ht="39" customHeight="1" spans="1:78">
      <c r="A235" s="161">
        <v>7</v>
      </c>
      <c r="B235" s="94">
        <v>1209</v>
      </c>
      <c r="C235" s="94" t="s">
        <v>776</v>
      </c>
      <c r="D235" s="166" t="s">
        <v>200</v>
      </c>
      <c r="E235" s="163">
        <v>44454</v>
      </c>
      <c r="F235" s="164" t="s">
        <v>777</v>
      </c>
      <c r="G235" s="163">
        <v>36731</v>
      </c>
      <c r="H235" s="163" t="s">
        <v>335</v>
      </c>
      <c r="I235" s="183" t="s">
        <v>195</v>
      </c>
      <c r="J235" s="161">
        <v>0</v>
      </c>
      <c r="K235" s="161">
        <v>0</v>
      </c>
      <c r="L235" s="184">
        <v>200</v>
      </c>
      <c r="M235" s="185">
        <v>7.69230769230769</v>
      </c>
      <c r="N235" s="161">
        <v>21</v>
      </c>
      <c r="O235" s="161">
        <v>4</v>
      </c>
      <c r="P235" s="161">
        <v>25</v>
      </c>
      <c r="Q235" s="161">
        <v>26</v>
      </c>
      <c r="R235" s="195">
        <v>192.307692307692</v>
      </c>
      <c r="S235" s="161">
        <v>0</v>
      </c>
      <c r="T235" s="185">
        <v>0</v>
      </c>
      <c r="U235" s="161">
        <v>0</v>
      </c>
      <c r="V235" s="161">
        <v>0</v>
      </c>
      <c r="W235" s="185">
        <v>0</v>
      </c>
      <c r="X235" s="161">
        <v>0</v>
      </c>
      <c r="Y235" s="185">
        <v>0</v>
      </c>
      <c r="Z235" s="161">
        <v>0</v>
      </c>
      <c r="AA235" s="161">
        <v>0</v>
      </c>
      <c r="AB235" s="195">
        <v>0</v>
      </c>
      <c r="AC235" s="161">
        <v>1</v>
      </c>
      <c r="AD235" s="195">
        <v>7.69230769230769</v>
      </c>
      <c r="AE235" s="161">
        <v>0</v>
      </c>
      <c r="AF235" s="195">
        <v>0</v>
      </c>
      <c r="AG235" s="161">
        <v>0</v>
      </c>
      <c r="AH235" s="185">
        <v>0</v>
      </c>
      <c r="AI235" s="185">
        <v>0</v>
      </c>
      <c r="AJ235" s="185">
        <v>0</v>
      </c>
      <c r="AK235" s="184">
        <v>0</v>
      </c>
      <c r="AL235" s="185">
        <v>0</v>
      </c>
      <c r="AM235" s="185">
        <v>0</v>
      </c>
      <c r="AN235" s="185">
        <v>9.6</v>
      </c>
      <c r="AO235" s="185">
        <v>12.5</v>
      </c>
      <c r="AP235" s="185">
        <v>12.5</v>
      </c>
      <c r="AQ235" s="185">
        <v>234.6</v>
      </c>
      <c r="AR235" s="207">
        <v>2</v>
      </c>
      <c r="AS235" s="209">
        <v>0.5</v>
      </c>
      <c r="AT235" s="207"/>
      <c r="AU235" s="195">
        <v>0</v>
      </c>
      <c r="AV235" s="195">
        <v>4.842144</v>
      </c>
      <c r="AW235" s="207">
        <v>100</v>
      </c>
      <c r="AX235" s="221">
        <v>131.257856</v>
      </c>
      <c r="AY235" s="184">
        <v>130</v>
      </c>
      <c r="AZ235" s="222">
        <v>5000</v>
      </c>
      <c r="BA235" s="225"/>
      <c r="BB235" s="146" t="str">
        <f ca="1" t="shared" si="279"/>
        <v>2年2月</v>
      </c>
      <c r="BD235" s="224">
        <f t="shared" si="280"/>
        <v>968428.8</v>
      </c>
      <c r="BE235" s="239">
        <f t="shared" si="281"/>
        <v>968428.8</v>
      </c>
      <c r="BF235" s="231">
        <f t="shared" si="282"/>
        <v>0</v>
      </c>
      <c r="BG235" s="231">
        <f t="shared" si="283"/>
        <v>865857.6</v>
      </c>
      <c r="BH235" s="231">
        <f t="shared" si="284"/>
        <v>0</v>
      </c>
      <c r="BI235" s="241" t="str">
        <f t="shared" si="285"/>
        <v>CHANN SREYKEO</v>
      </c>
      <c r="BJ235" s="231">
        <f t="shared" si="286"/>
        <v>130</v>
      </c>
      <c r="BK235" s="231">
        <f t="shared" si="287"/>
        <v>130</v>
      </c>
      <c r="BL235" s="231">
        <f t="shared" si="288"/>
        <v>1</v>
      </c>
      <c r="BM235" s="231">
        <f t="shared" si="289"/>
        <v>0</v>
      </c>
      <c r="BN235" s="231">
        <f t="shared" si="290"/>
        <v>1</v>
      </c>
      <c r="BO235" s="231">
        <f t="shared" si="291"/>
        <v>1</v>
      </c>
      <c r="BP235" s="231">
        <f t="shared" si="292"/>
        <v>0</v>
      </c>
      <c r="BQ235" s="231">
        <f t="shared" si="293"/>
        <v>0</v>
      </c>
      <c r="BR235" s="246">
        <f t="shared" si="294"/>
        <v>1.25785599999992</v>
      </c>
      <c r="BS235" s="247">
        <f t="shared" si="295"/>
        <v>5000</v>
      </c>
      <c r="BT235" s="231">
        <f t="shared" si="296"/>
        <v>0</v>
      </c>
      <c r="BU235" s="231">
        <f t="shared" si="297"/>
        <v>0</v>
      </c>
      <c r="BV235" s="231">
        <f t="shared" si="298"/>
        <v>1</v>
      </c>
      <c r="BW235" s="231">
        <f t="shared" si="299"/>
        <v>0</v>
      </c>
      <c r="BX235" s="231">
        <f t="shared" si="300"/>
        <v>0</v>
      </c>
      <c r="BY235" s="231">
        <f t="shared" si="301"/>
        <v>0</v>
      </c>
      <c r="BZ235" s="231">
        <f t="shared" si="302"/>
        <v>0</v>
      </c>
    </row>
    <row r="236" s="146" customFormat="1" ht="39" customHeight="1" spans="1:78">
      <c r="A236" s="161">
        <v>8</v>
      </c>
      <c r="B236" s="94">
        <v>1228</v>
      </c>
      <c r="C236" s="94" t="s">
        <v>778</v>
      </c>
      <c r="D236" s="166" t="s">
        <v>201</v>
      </c>
      <c r="E236" s="163">
        <v>44482</v>
      </c>
      <c r="F236" s="164" t="s">
        <v>779</v>
      </c>
      <c r="G236" s="163">
        <v>37176</v>
      </c>
      <c r="H236" s="163" t="s">
        <v>335</v>
      </c>
      <c r="I236" s="183" t="s">
        <v>195</v>
      </c>
      <c r="J236" s="161">
        <v>0</v>
      </c>
      <c r="K236" s="161">
        <v>0</v>
      </c>
      <c r="L236" s="184">
        <v>200</v>
      </c>
      <c r="M236" s="185">
        <v>7.69230769230769</v>
      </c>
      <c r="N236" s="161">
        <v>20</v>
      </c>
      <c r="O236" s="161">
        <v>4</v>
      </c>
      <c r="P236" s="161">
        <v>24</v>
      </c>
      <c r="Q236" s="161">
        <v>26</v>
      </c>
      <c r="R236" s="195">
        <v>184.615384615385</v>
      </c>
      <c r="S236" s="161">
        <v>0</v>
      </c>
      <c r="T236" s="185">
        <v>0</v>
      </c>
      <c r="U236" s="161">
        <v>0</v>
      </c>
      <c r="V236" s="161">
        <v>0</v>
      </c>
      <c r="W236" s="185">
        <v>0</v>
      </c>
      <c r="X236" s="161">
        <v>0</v>
      </c>
      <c r="Y236" s="185">
        <v>0</v>
      </c>
      <c r="Z236" s="161">
        <v>1</v>
      </c>
      <c r="AA236" s="161">
        <v>0</v>
      </c>
      <c r="AB236" s="195">
        <v>0</v>
      </c>
      <c r="AC236" s="161">
        <v>1</v>
      </c>
      <c r="AD236" s="195">
        <v>7.69230769230769</v>
      </c>
      <c r="AE236" s="161">
        <v>0</v>
      </c>
      <c r="AF236" s="195">
        <v>0</v>
      </c>
      <c r="AG236" s="161">
        <v>0</v>
      </c>
      <c r="AH236" s="185">
        <v>0</v>
      </c>
      <c r="AI236" s="185">
        <v>0</v>
      </c>
      <c r="AJ236" s="185">
        <v>0</v>
      </c>
      <c r="AK236" s="184">
        <v>0</v>
      </c>
      <c r="AL236" s="185">
        <v>0</v>
      </c>
      <c r="AM236" s="185">
        <v>0</v>
      </c>
      <c r="AN236" s="185">
        <v>9.2</v>
      </c>
      <c r="AO236" s="185">
        <v>12</v>
      </c>
      <c r="AP236" s="185">
        <v>12</v>
      </c>
      <c r="AQ236" s="185">
        <v>225.507692307692</v>
      </c>
      <c r="AR236" s="207">
        <v>2</v>
      </c>
      <c r="AS236" s="209">
        <v>0.5</v>
      </c>
      <c r="AT236" s="207"/>
      <c r="AU236" s="195">
        <v>0</v>
      </c>
      <c r="AV236" s="195">
        <v>4.65447876923077</v>
      </c>
      <c r="AW236" s="207">
        <v>100</v>
      </c>
      <c r="AX236" s="221">
        <v>122.353213538461</v>
      </c>
      <c r="AY236" s="184">
        <v>120</v>
      </c>
      <c r="AZ236" s="222">
        <v>9400</v>
      </c>
      <c r="BA236" s="225"/>
      <c r="BB236" s="146" t="str">
        <f ca="1" t="shared" si="279"/>
        <v>2年1月</v>
      </c>
      <c r="BD236" s="224">
        <f t="shared" si="280"/>
        <v>930895.753846154</v>
      </c>
      <c r="BE236" s="239">
        <f t="shared" si="281"/>
        <v>930895.753846154</v>
      </c>
      <c r="BF236" s="231">
        <f t="shared" si="282"/>
        <v>0</v>
      </c>
      <c r="BG236" s="231">
        <f t="shared" si="283"/>
        <v>832428.276923077</v>
      </c>
      <c r="BH236" s="231">
        <f t="shared" si="284"/>
        <v>0</v>
      </c>
      <c r="BI236" s="241" t="str">
        <f t="shared" si="285"/>
        <v>HENG MENEA</v>
      </c>
      <c r="BJ236" s="231">
        <f t="shared" si="286"/>
        <v>120</v>
      </c>
      <c r="BK236" s="231">
        <f t="shared" si="287"/>
        <v>120</v>
      </c>
      <c r="BL236" s="231">
        <f t="shared" si="288"/>
        <v>1</v>
      </c>
      <c r="BM236" s="231">
        <f t="shared" si="289"/>
        <v>0</v>
      </c>
      <c r="BN236" s="231">
        <f t="shared" si="290"/>
        <v>1</v>
      </c>
      <c r="BO236" s="231">
        <f t="shared" si="291"/>
        <v>0</v>
      </c>
      <c r="BP236" s="231">
        <f t="shared" si="292"/>
        <v>0</v>
      </c>
      <c r="BQ236" s="231">
        <f t="shared" si="293"/>
        <v>0</v>
      </c>
      <c r="BR236" s="246">
        <f t="shared" si="294"/>
        <v>2.35321353846149</v>
      </c>
      <c r="BS236" s="247">
        <f t="shared" si="295"/>
        <v>9400</v>
      </c>
      <c r="BT236" s="231">
        <f t="shared" si="296"/>
        <v>0</v>
      </c>
      <c r="BU236" s="231">
        <f t="shared" si="297"/>
        <v>0</v>
      </c>
      <c r="BV236" s="231">
        <f t="shared" si="298"/>
        <v>1</v>
      </c>
      <c r="BW236" s="231">
        <f t="shared" si="299"/>
        <v>2</v>
      </c>
      <c r="BX236" s="231">
        <f t="shared" si="300"/>
        <v>0</v>
      </c>
      <c r="BY236" s="231">
        <f t="shared" si="301"/>
        <v>0</v>
      </c>
      <c r="BZ236" s="231">
        <f t="shared" si="302"/>
        <v>4</v>
      </c>
    </row>
    <row r="237" s="146" customFormat="1" ht="39" customHeight="1" spans="1:78">
      <c r="A237" s="161">
        <v>9</v>
      </c>
      <c r="B237" s="94">
        <v>1315</v>
      </c>
      <c r="C237" s="94" t="s">
        <v>780</v>
      </c>
      <c r="D237" s="166" t="s">
        <v>202</v>
      </c>
      <c r="E237" s="163">
        <v>44497</v>
      </c>
      <c r="F237" s="164" t="s">
        <v>781</v>
      </c>
      <c r="G237" s="163">
        <v>37047</v>
      </c>
      <c r="H237" s="163" t="s">
        <v>335</v>
      </c>
      <c r="I237" s="183" t="s">
        <v>195</v>
      </c>
      <c r="J237" s="161"/>
      <c r="K237" s="161"/>
      <c r="L237" s="184">
        <v>200</v>
      </c>
      <c r="M237" s="185">
        <v>7.69230769230769</v>
      </c>
      <c r="N237" s="161">
        <v>21</v>
      </c>
      <c r="O237" s="161">
        <v>4</v>
      </c>
      <c r="P237" s="161">
        <v>25</v>
      </c>
      <c r="Q237" s="161">
        <v>26</v>
      </c>
      <c r="R237" s="195">
        <v>192.307692307692</v>
      </c>
      <c r="S237" s="161">
        <v>0</v>
      </c>
      <c r="T237" s="185">
        <v>0</v>
      </c>
      <c r="U237" s="161">
        <v>0</v>
      </c>
      <c r="V237" s="161">
        <v>0</v>
      </c>
      <c r="W237" s="185">
        <v>0</v>
      </c>
      <c r="X237" s="161">
        <v>0</v>
      </c>
      <c r="Y237" s="185">
        <v>0</v>
      </c>
      <c r="Z237" s="161">
        <v>0</v>
      </c>
      <c r="AA237" s="161">
        <v>0</v>
      </c>
      <c r="AB237" s="195">
        <v>0</v>
      </c>
      <c r="AC237" s="161">
        <v>1</v>
      </c>
      <c r="AD237" s="195">
        <v>7.69230769230769</v>
      </c>
      <c r="AE237" s="161">
        <v>0</v>
      </c>
      <c r="AF237" s="195">
        <v>0</v>
      </c>
      <c r="AG237" s="161">
        <v>0</v>
      </c>
      <c r="AH237" s="185">
        <v>0</v>
      </c>
      <c r="AI237" s="185">
        <v>0</v>
      </c>
      <c r="AJ237" s="185">
        <v>0</v>
      </c>
      <c r="AK237" s="184">
        <v>0</v>
      </c>
      <c r="AL237" s="185">
        <v>0</v>
      </c>
      <c r="AM237" s="185">
        <v>0</v>
      </c>
      <c r="AN237" s="185">
        <v>9.6</v>
      </c>
      <c r="AO237" s="185">
        <v>12.5</v>
      </c>
      <c r="AP237" s="185">
        <v>12.5</v>
      </c>
      <c r="AQ237" s="185">
        <v>234.6</v>
      </c>
      <c r="AR237" s="207">
        <v>2</v>
      </c>
      <c r="AS237" s="209">
        <v>0.5</v>
      </c>
      <c r="AT237" s="207"/>
      <c r="AU237" s="195">
        <v>0</v>
      </c>
      <c r="AV237" s="195">
        <v>4.842144</v>
      </c>
      <c r="AW237" s="207">
        <v>100</v>
      </c>
      <c r="AX237" s="221">
        <v>131.257856</v>
      </c>
      <c r="AY237" s="184">
        <v>130</v>
      </c>
      <c r="AZ237" s="222">
        <v>5000</v>
      </c>
      <c r="BA237" s="225"/>
      <c r="BB237" s="146" t="str">
        <f ca="1" t="shared" si="279"/>
        <v>2年1月</v>
      </c>
      <c r="BD237" s="224">
        <f t="shared" si="280"/>
        <v>968428.8</v>
      </c>
      <c r="BE237" s="239">
        <f t="shared" si="281"/>
        <v>968428.8</v>
      </c>
      <c r="BF237" s="231">
        <f t="shared" si="282"/>
        <v>0</v>
      </c>
      <c r="BG237" s="231">
        <f t="shared" si="283"/>
        <v>865857.6</v>
      </c>
      <c r="BH237" s="231">
        <f t="shared" si="284"/>
        <v>0</v>
      </c>
      <c r="BI237" s="241" t="str">
        <f t="shared" si="285"/>
        <v>KHOEM KIEMLANG</v>
      </c>
      <c r="BJ237" s="231">
        <f t="shared" si="286"/>
        <v>130</v>
      </c>
      <c r="BK237" s="231">
        <f t="shared" si="287"/>
        <v>130</v>
      </c>
      <c r="BL237" s="231">
        <f t="shared" si="288"/>
        <v>1</v>
      </c>
      <c r="BM237" s="231">
        <f t="shared" si="289"/>
        <v>0</v>
      </c>
      <c r="BN237" s="231">
        <f t="shared" si="290"/>
        <v>1</v>
      </c>
      <c r="BO237" s="231">
        <f t="shared" si="291"/>
        <v>1</v>
      </c>
      <c r="BP237" s="231">
        <f t="shared" si="292"/>
        <v>0</v>
      </c>
      <c r="BQ237" s="231">
        <f t="shared" si="293"/>
        <v>0</v>
      </c>
      <c r="BR237" s="246">
        <f t="shared" si="294"/>
        <v>1.25785599999992</v>
      </c>
      <c r="BS237" s="247">
        <f t="shared" si="295"/>
        <v>5000</v>
      </c>
      <c r="BT237" s="231">
        <f t="shared" si="296"/>
        <v>0</v>
      </c>
      <c r="BU237" s="231">
        <f t="shared" si="297"/>
        <v>0</v>
      </c>
      <c r="BV237" s="231">
        <f t="shared" si="298"/>
        <v>1</v>
      </c>
      <c r="BW237" s="231">
        <f t="shared" si="299"/>
        <v>0</v>
      </c>
      <c r="BX237" s="231">
        <f t="shared" si="300"/>
        <v>0</v>
      </c>
      <c r="BY237" s="231">
        <f t="shared" si="301"/>
        <v>0</v>
      </c>
      <c r="BZ237" s="231">
        <f t="shared" si="302"/>
        <v>0</v>
      </c>
    </row>
    <row r="238" s="146" customFormat="1" ht="39" customHeight="1" spans="1:78">
      <c r="A238" s="161">
        <v>10</v>
      </c>
      <c r="B238" s="94">
        <v>1437</v>
      </c>
      <c r="C238" s="94" t="s">
        <v>782</v>
      </c>
      <c r="D238" s="162" t="s">
        <v>203</v>
      </c>
      <c r="E238" s="163">
        <v>44551</v>
      </c>
      <c r="F238" s="164">
        <v>90886742</v>
      </c>
      <c r="G238" s="163">
        <v>36262</v>
      </c>
      <c r="H238" s="163" t="s">
        <v>335</v>
      </c>
      <c r="I238" s="183" t="s">
        <v>204</v>
      </c>
      <c r="J238" s="161">
        <v>0</v>
      </c>
      <c r="K238" s="161">
        <v>0</v>
      </c>
      <c r="L238" s="184">
        <v>200</v>
      </c>
      <c r="M238" s="185">
        <v>7.69230769230769</v>
      </c>
      <c r="N238" s="161">
        <v>21</v>
      </c>
      <c r="O238" s="161">
        <v>4</v>
      </c>
      <c r="P238" s="161">
        <v>25</v>
      </c>
      <c r="Q238" s="161">
        <v>26</v>
      </c>
      <c r="R238" s="195">
        <v>192.307692307692</v>
      </c>
      <c r="S238" s="161">
        <v>0</v>
      </c>
      <c r="T238" s="185">
        <v>0</v>
      </c>
      <c r="U238" s="161">
        <v>0</v>
      </c>
      <c r="V238" s="161">
        <v>0</v>
      </c>
      <c r="W238" s="185">
        <v>0</v>
      </c>
      <c r="X238" s="161">
        <v>0</v>
      </c>
      <c r="Y238" s="185">
        <v>0</v>
      </c>
      <c r="Z238" s="161">
        <v>0</v>
      </c>
      <c r="AA238" s="161">
        <v>0</v>
      </c>
      <c r="AB238" s="195">
        <v>0</v>
      </c>
      <c r="AC238" s="161">
        <v>1</v>
      </c>
      <c r="AD238" s="195">
        <v>7.69230769230769</v>
      </c>
      <c r="AE238" s="161">
        <v>0</v>
      </c>
      <c r="AF238" s="195">
        <v>0</v>
      </c>
      <c r="AG238" s="161">
        <v>0</v>
      </c>
      <c r="AH238" s="185">
        <v>0</v>
      </c>
      <c r="AI238" s="185">
        <v>0</v>
      </c>
      <c r="AJ238" s="185">
        <v>0</v>
      </c>
      <c r="AK238" s="184">
        <v>0</v>
      </c>
      <c r="AL238" s="185">
        <v>0</v>
      </c>
      <c r="AM238" s="185">
        <v>0</v>
      </c>
      <c r="AN238" s="185">
        <v>9.6</v>
      </c>
      <c r="AO238" s="185">
        <v>12.5</v>
      </c>
      <c r="AP238" s="185">
        <v>12.5</v>
      </c>
      <c r="AQ238" s="185">
        <v>234.6</v>
      </c>
      <c r="AR238" s="207">
        <v>2</v>
      </c>
      <c r="AS238" s="209">
        <v>0.5</v>
      </c>
      <c r="AT238" s="207"/>
      <c r="AU238" s="195">
        <v>0</v>
      </c>
      <c r="AV238" s="195">
        <v>4.842144</v>
      </c>
      <c r="AW238" s="207">
        <v>100</v>
      </c>
      <c r="AX238" s="221">
        <v>131.257856</v>
      </c>
      <c r="AY238" s="184">
        <v>130</v>
      </c>
      <c r="AZ238" s="222">
        <v>5000</v>
      </c>
      <c r="BA238" s="225"/>
      <c r="BB238" s="146" t="str">
        <f ca="1" t="shared" si="279"/>
        <v>1年11月</v>
      </c>
      <c r="BD238" s="224">
        <f t="shared" si="280"/>
        <v>968428.8</v>
      </c>
      <c r="BE238" s="239">
        <f t="shared" si="281"/>
        <v>968428.8</v>
      </c>
      <c r="BF238" s="231">
        <f t="shared" si="282"/>
        <v>0</v>
      </c>
      <c r="BG238" s="231">
        <f t="shared" si="283"/>
        <v>865857.6</v>
      </c>
      <c r="BH238" s="231">
        <f t="shared" si="284"/>
        <v>0</v>
      </c>
      <c r="BI238" s="241" t="str">
        <f t="shared" si="285"/>
        <v>MAO SABAN</v>
      </c>
      <c r="BJ238" s="231">
        <f t="shared" si="286"/>
        <v>130</v>
      </c>
      <c r="BK238" s="231">
        <f t="shared" si="287"/>
        <v>130</v>
      </c>
      <c r="BL238" s="231">
        <f t="shared" si="288"/>
        <v>1</v>
      </c>
      <c r="BM238" s="231">
        <f t="shared" si="289"/>
        <v>0</v>
      </c>
      <c r="BN238" s="231">
        <f t="shared" si="290"/>
        <v>1</v>
      </c>
      <c r="BO238" s="231">
        <f t="shared" si="291"/>
        <v>1</v>
      </c>
      <c r="BP238" s="231">
        <f t="shared" si="292"/>
        <v>0</v>
      </c>
      <c r="BQ238" s="231">
        <f t="shared" si="293"/>
        <v>0</v>
      </c>
      <c r="BR238" s="246">
        <f t="shared" si="294"/>
        <v>1.25785599999992</v>
      </c>
      <c r="BS238" s="247">
        <f t="shared" si="295"/>
        <v>5000</v>
      </c>
      <c r="BT238" s="231">
        <f t="shared" si="296"/>
        <v>0</v>
      </c>
      <c r="BU238" s="231">
        <f t="shared" si="297"/>
        <v>0</v>
      </c>
      <c r="BV238" s="231">
        <f t="shared" si="298"/>
        <v>1</v>
      </c>
      <c r="BW238" s="231">
        <f t="shared" si="299"/>
        <v>0</v>
      </c>
      <c r="BX238" s="231">
        <f t="shared" si="300"/>
        <v>0</v>
      </c>
      <c r="BY238" s="231">
        <f t="shared" si="301"/>
        <v>0</v>
      </c>
      <c r="BZ238" s="231">
        <f t="shared" si="302"/>
        <v>0</v>
      </c>
    </row>
    <row r="239" s="146" customFormat="1" ht="39" customHeight="1" spans="1:78">
      <c r="A239" s="161">
        <v>11</v>
      </c>
      <c r="B239" s="94">
        <v>1446</v>
      </c>
      <c r="C239" s="94" t="s">
        <v>783</v>
      </c>
      <c r="D239" s="162" t="s">
        <v>205</v>
      </c>
      <c r="E239" s="163">
        <v>44551</v>
      </c>
      <c r="F239" s="164">
        <v>90957111</v>
      </c>
      <c r="G239" s="163">
        <v>37817</v>
      </c>
      <c r="H239" s="163" t="s">
        <v>335</v>
      </c>
      <c r="I239" s="183" t="s">
        <v>204</v>
      </c>
      <c r="J239" s="161">
        <v>0</v>
      </c>
      <c r="K239" s="161">
        <v>0</v>
      </c>
      <c r="L239" s="184">
        <v>200</v>
      </c>
      <c r="M239" s="185">
        <v>7.69230769230769</v>
      </c>
      <c r="N239" s="161">
        <v>21</v>
      </c>
      <c r="O239" s="161">
        <v>4</v>
      </c>
      <c r="P239" s="161">
        <v>25</v>
      </c>
      <c r="Q239" s="161">
        <v>26</v>
      </c>
      <c r="R239" s="195">
        <v>192.307692307692</v>
      </c>
      <c r="S239" s="161">
        <v>0</v>
      </c>
      <c r="T239" s="185">
        <v>0</v>
      </c>
      <c r="U239" s="161">
        <v>0</v>
      </c>
      <c r="V239" s="161">
        <v>0</v>
      </c>
      <c r="W239" s="185">
        <v>0</v>
      </c>
      <c r="X239" s="161">
        <v>0</v>
      </c>
      <c r="Y239" s="185">
        <v>0</v>
      </c>
      <c r="Z239" s="161">
        <v>0</v>
      </c>
      <c r="AA239" s="161">
        <v>0</v>
      </c>
      <c r="AB239" s="195">
        <v>0</v>
      </c>
      <c r="AC239" s="161">
        <v>1</v>
      </c>
      <c r="AD239" s="195">
        <v>7.69230769230769</v>
      </c>
      <c r="AE239" s="161">
        <v>0</v>
      </c>
      <c r="AF239" s="195">
        <v>0</v>
      </c>
      <c r="AG239" s="161">
        <v>0</v>
      </c>
      <c r="AH239" s="185">
        <v>0</v>
      </c>
      <c r="AI239" s="185">
        <v>0</v>
      </c>
      <c r="AJ239" s="185">
        <v>0</v>
      </c>
      <c r="AK239" s="184">
        <v>0</v>
      </c>
      <c r="AL239" s="185">
        <v>0</v>
      </c>
      <c r="AM239" s="185">
        <v>0</v>
      </c>
      <c r="AN239" s="185">
        <v>9.6</v>
      </c>
      <c r="AO239" s="185">
        <v>12.5</v>
      </c>
      <c r="AP239" s="185">
        <v>12.5</v>
      </c>
      <c r="AQ239" s="185">
        <v>234.6</v>
      </c>
      <c r="AR239" s="207">
        <v>2</v>
      </c>
      <c r="AS239" s="209">
        <v>0.5</v>
      </c>
      <c r="AT239" s="207"/>
      <c r="AU239" s="195">
        <v>0</v>
      </c>
      <c r="AV239" s="195">
        <v>4.842144</v>
      </c>
      <c r="AW239" s="207">
        <v>100</v>
      </c>
      <c r="AX239" s="221">
        <v>131.257856</v>
      </c>
      <c r="AY239" s="184">
        <v>130</v>
      </c>
      <c r="AZ239" s="222">
        <v>5000</v>
      </c>
      <c r="BA239" s="225"/>
      <c r="BB239" s="146" t="str">
        <f ca="1" t="shared" si="279"/>
        <v>1年11月</v>
      </c>
      <c r="BD239" s="224">
        <f t="shared" si="280"/>
        <v>968428.8</v>
      </c>
      <c r="BE239" s="239">
        <f t="shared" si="281"/>
        <v>968428.8</v>
      </c>
      <c r="BF239" s="231">
        <f t="shared" si="282"/>
        <v>0</v>
      </c>
      <c r="BG239" s="231">
        <f t="shared" si="283"/>
        <v>865857.6</v>
      </c>
      <c r="BH239" s="231">
        <f t="shared" si="284"/>
        <v>0</v>
      </c>
      <c r="BI239" s="241" t="str">
        <f t="shared" si="285"/>
        <v>YEAN RANY </v>
      </c>
      <c r="BJ239" s="231">
        <f t="shared" si="286"/>
        <v>130</v>
      </c>
      <c r="BK239" s="231">
        <f t="shared" si="287"/>
        <v>130</v>
      </c>
      <c r="BL239" s="231">
        <f t="shared" si="288"/>
        <v>1</v>
      </c>
      <c r="BM239" s="231">
        <f t="shared" si="289"/>
        <v>0</v>
      </c>
      <c r="BN239" s="231">
        <f t="shared" si="290"/>
        <v>1</v>
      </c>
      <c r="BO239" s="231">
        <f t="shared" si="291"/>
        <v>1</v>
      </c>
      <c r="BP239" s="231">
        <f t="shared" si="292"/>
        <v>0</v>
      </c>
      <c r="BQ239" s="231">
        <f t="shared" si="293"/>
        <v>0</v>
      </c>
      <c r="BR239" s="246">
        <f t="shared" si="294"/>
        <v>1.25785599999992</v>
      </c>
      <c r="BS239" s="247">
        <f t="shared" si="295"/>
        <v>5000</v>
      </c>
      <c r="BT239" s="231">
        <f t="shared" si="296"/>
        <v>0</v>
      </c>
      <c r="BU239" s="231">
        <f t="shared" si="297"/>
        <v>0</v>
      </c>
      <c r="BV239" s="231">
        <f t="shared" si="298"/>
        <v>1</v>
      </c>
      <c r="BW239" s="231">
        <f t="shared" si="299"/>
        <v>0</v>
      </c>
      <c r="BX239" s="231">
        <f t="shared" si="300"/>
        <v>0</v>
      </c>
      <c r="BY239" s="231">
        <f t="shared" si="301"/>
        <v>0</v>
      </c>
      <c r="BZ239" s="231">
        <f t="shared" si="302"/>
        <v>0</v>
      </c>
    </row>
    <row r="240" s="146" customFormat="1" ht="39" customHeight="1" spans="1:78">
      <c r="A240" s="161">
        <v>12</v>
      </c>
      <c r="B240" s="94">
        <v>1432</v>
      </c>
      <c r="C240" s="94" t="s">
        <v>784</v>
      </c>
      <c r="D240" s="162" t="s">
        <v>206</v>
      </c>
      <c r="E240" s="163">
        <v>44551</v>
      </c>
      <c r="F240" s="164">
        <v>90711558</v>
      </c>
      <c r="G240" s="163">
        <v>29868</v>
      </c>
      <c r="H240" s="163" t="s">
        <v>335</v>
      </c>
      <c r="I240" s="183" t="s">
        <v>204</v>
      </c>
      <c r="J240" s="161">
        <v>0</v>
      </c>
      <c r="K240" s="161">
        <v>0</v>
      </c>
      <c r="L240" s="184">
        <v>200</v>
      </c>
      <c r="M240" s="185">
        <v>7.69230769230769</v>
      </c>
      <c r="N240" s="161">
        <v>12</v>
      </c>
      <c r="O240" s="161">
        <v>4</v>
      </c>
      <c r="P240" s="161">
        <v>16</v>
      </c>
      <c r="Q240" s="161">
        <v>21</v>
      </c>
      <c r="R240" s="195">
        <v>123.076923076923</v>
      </c>
      <c r="S240" s="161">
        <v>0</v>
      </c>
      <c r="T240" s="185">
        <v>0</v>
      </c>
      <c r="U240" s="161">
        <v>0</v>
      </c>
      <c r="V240" s="161">
        <v>0</v>
      </c>
      <c r="W240" s="185">
        <v>0</v>
      </c>
      <c r="X240" s="161">
        <v>0</v>
      </c>
      <c r="Y240" s="185">
        <v>0</v>
      </c>
      <c r="Z240" s="161">
        <v>1</v>
      </c>
      <c r="AA240" s="161">
        <v>0</v>
      </c>
      <c r="AB240" s="195">
        <v>0</v>
      </c>
      <c r="AC240" s="161">
        <v>4</v>
      </c>
      <c r="AD240" s="195">
        <v>30.7692307692308</v>
      </c>
      <c r="AE240" s="161">
        <v>0</v>
      </c>
      <c r="AF240" s="195">
        <v>0</v>
      </c>
      <c r="AG240" s="161">
        <v>0</v>
      </c>
      <c r="AH240" s="185">
        <v>0</v>
      </c>
      <c r="AI240" s="185">
        <v>0</v>
      </c>
      <c r="AJ240" s="185">
        <v>0</v>
      </c>
      <c r="AK240" s="184">
        <v>0</v>
      </c>
      <c r="AL240" s="185">
        <v>0</v>
      </c>
      <c r="AM240" s="185">
        <v>0</v>
      </c>
      <c r="AN240" s="185">
        <v>6.1</v>
      </c>
      <c r="AO240" s="185">
        <v>8</v>
      </c>
      <c r="AP240" s="185">
        <v>8</v>
      </c>
      <c r="AQ240" s="185">
        <v>175.946153846154</v>
      </c>
      <c r="AR240" s="207">
        <v>2</v>
      </c>
      <c r="AS240" s="209">
        <v>0.5</v>
      </c>
      <c r="AT240" s="207"/>
      <c r="AU240" s="195">
        <v>0</v>
      </c>
      <c r="AV240" s="195">
        <v>3.63152861538461</v>
      </c>
      <c r="AW240" s="207">
        <v>50</v>
      </c>
      <c r="AX240" s="221">
        <v>123.814625230769</v>
      </c>
      <c r="AY240" s="184">
        <v>120</v>
      </c>
      <c r="AZ240" s="222">
        <v>15300</v>
      </c>
      <c r="BA240" s="225"/>
      <c r="BB240" s="146" t="str">
        <f ca="1" t="shared" si="279"/>
        <v>1年11月</v>
      </c>
      <c r="BD240" s="224">
        <f t="shared" si="280"/>
        <v>726305.723076923</v>
      </c>
      <c r="BE240" s="239">
        <f t="shared" si="281"/>
        <v>726305.723076923</v>
      </c>
      <c r="BF240" s="231">
        <f t="shared" si="282"/>
        <v>0</v>
      </c>
      <c r="BG240" s="231">
        <f t="shared" si="283"/>
        <v>660737.561538461</v>
      </c>
      <c r="BH240" s="231">
        <f t="shared" si="284"/>
        <v>0</v>
      </c>
      <c r="BI240" s="241" t="str">
        <f t="shared" si="285"/>
        <v>ROTH NY</v>
      </c>
      <c r="BJ240" s="231">
        <f t="shared" si="286"/>
        <v>120</v>
      </c>
      <c r="BK240" s="231">
        <f t="shared" si="287"/>
        <v>120</v>
      </c>
      <c r="BL240" s="231">
        <f t="shared" si="288"/>
        <v>1</v>
      </c>
      <c r="BM240" s="231">
        <f t="shared" si="289"/>
        <v>0</v>
      </c>
      <c r="BN240" s="231">
        <f t="shared" si="290"/>
        <v>1</v>
      </c>
      <c r="BO240" s="231">
        <f t="shared" si="291"/>
        <v>0</v>
      </c>
      <c r="BP240" s="231">
        <f t="shared" si="292"/>
        <v>0</v>
      </c>
      <c r="BQ240" s="231">
        <f t="shared" si="293"/>
        <v>0</v>
      </c>
      <c r="BR240" s="246">
        <f t="shared" si="294"/>
        <v>3.81462523076917</v>
      </c>
      <c r="BS240" s="247">
        <f t="shared" si="295"/>
        <v>15300</v>
      </c>
      <c r="BT240" s="231">
        <f t="shared" si="296"/>
        <v>0</v>
      </c>
      <c r="BU240" s="231">
        <f t="shared" si="297"/>
        <v>1</v>
      </c>
      <c r="BV240" s="231">
        <f t="shared" si="298"/>
        <v>1</v>
      </c>
      <c r="BW240" s="231">
        <f t="shared" si="299"/>
        <v>0</v>
      </c>
      <c r="BX240" s="231">
        <f t="shared" si="300"/>
        <v>0</v>
      </c>
      <c r="BY240" s="231">
        <f t="shared" si="301"/>
        <v>0</v>
      </c>
      <c r="BZ240" s="231">
        <f t="shared" si="302"/>
        <v>3</v>
      </c>
    </row>
    <row r="241" s="141" customFormat="1" ht="39" customHeight="1" spans="1:78">
      <c r="A241" s="161">
        <v>13</v>
      </c>
      <c r="B241" s="94">
        <v>1737</v>
      </c>
      <c r="C241" s="94" t="s">
        <v>785</v>
      </c>
      <c r="D241" s="162" t="s">
        <v>207</v>
      </c>
      <c r="E241" s="163">
        <v>44589</v>
      </c>
      <c r="F241" s="164">
        <v>90928480</v>
      </c>
      <c r="G241" s="163">
        <v>37620</v>
      </c>
      <c r="H241" s="163" t="s">
        <v>332</v>
      </c>
      <c r="I241" s="183" t="s">
        <v>195</v>
      </c>
      <c r="J241" s="161">
        <v>0</v>
      </c>
      <c r="K241" s="161">
        <v>0</v>
      </c>
      <c r="L241" s="184">
        <v>200</v>
      </c>
      <c r="M241" s="185">
        <v>7.69230769230769</v>
      </c>
      <c r="N241" s="161">
        <v>21</v>
      </c>
      <c r="O241" s="161">
        <v>4</v>
      </c>
      <c r="P241" s="161">
        <v>25</v>
      </c>
      <c r="Q241" s="161">
        <v>26</v>
      </c>
      <c r="R241" s="195">
        <v>192.307692307692</v>
      </c>
      <c r="S241" s="161">
        <v>0</v>
      </c>
      <c r="T241" s="185">
        <v>0</v>
      </c>
      <c r="U241" s="161">
        <v>0</v>
      </c>
      <c r="V241" s="161">
        <v>0</v>
      </c>
      <c r="W241" s="185">
        <v>0</v>
      </c>
      <c r="X241" s="161">
        <v>0</v>
      </c>
      <c r="Y241" s="185">
        <v>0</v>
      </c>
      <c r="Z241" s="161">
        <v>0</v>
      </c>
      <c r="AA241" s="161">
        <v>0</v>
      </c>
      <c r="AB241" s="195">
        <v>0</v>
      </c>
      <c r="AC241" s="161">
        <v>1</v>
      </c>
      <c r="AD241" s="195">
        <v>7.69230769230769</v>
      </c>
      <c r="AE241" s="161">
        <v>0</v>
      </c>
      <c r="AF241" s="195">
        <v>0</v>
      </c>
      <c r="AG241" s="161">
        <v>0</v>
      </c>
      <c r="AH241" s="184">
        <v>0</v>
      </c>
      <c r="AI241" s="185">
        <v>0</v>
      </c>
      <c r="AJ241" s="184">
        <v>0</v>
      </c>
      <c r="AK241" s="184">
        <v>0</v>
      </c>
      <c r="AL241" s="185">
        <v>0</v>
      </c>
      <c r="AM241" s="185">
        <v>0</v>
      </c>
      <c r="AN241" s="185">
        <v>9.6</v>
      </c>
      <c r="AO241" s="185">
        <v>12.5</v>
      </c>
      <c r="AP241" s="185">
        <v>12.5</v>
      </c>
      <c r="AQ241" s="185">
        <v>234.6</v>
      </c>
      <c r="AR241" s="207">
        <v>2</v>
      </c>
      <c r="AS241" s="209">
        <v>0.5</v>
      </c>
      <c r="AT241" s="184"/>
      <c r="AU241" s="195">
        <v>0</v>
      </c>
      <c r="AV241" s="195">
        <v>4.842144</v>
      </c>
      <c r="AW241" s="207">
        <v>100</v>
      </c>
      <c r="AX241" s="221">
        <v>131.257856</v>
      </c>
      <c r="AY241" s="184">
        <v>130</v>
      </c>
      <c r="AZ241" s="222">
        <v>5000</v>
      </c>
      <c r="BA241" s="223"/>
      <c r="BB241" s="146" t="str">
        <f ca="1" t="shared" si="279"/>
        <v>1年10月</v>
      </c>
      <c r="BC241" s="146"/>
      <c r="BD241" s="224">
        <f t="shared" si="280"/>
        <v>968428.8</v>
      </c>
      <c r="BE241" s="239">
        <f t="shared" si="281"/>
        <v>968428.8</v>
      </c>
      <c r="BF241" s="231">
        <f t="shared" si="282"/>
        <v>0</v>
      </c>
      <c r="BG241" s="231">
        <f t="shared" si="283"/>
        <v>865857.6</v>
      </c>
      <c r="BH241" s="231">
        <f t="shared" si="284"/>
        <v>0</v>
      </c>
      <c r="BI241" s="241" t="str">
        <f t="shared" si="285"/>
        <v>CHAN RAKSMY</v>
      </c>
      <c r="BJ241" s="231">
        <f t="shared" si="286"/>
        <v>130</v>
      </c>
      <c r="BK241" s="231">
        <f t="shared" si="287"/>
        <v>130</v>
      </c>
      <c r="BL241" s="231">
        <f t="shared" si="288"/>
        <v>1</v>
      </c>
      <c r="BM241" s="231">
        <f t="shared" si="289"/>
        <v>0</v>
      </c>
      <c r="BN241" s="231">
        <f t="shared" si="290"/>
        <v>1</v>
      </c>
      <c r="BO241" s="231">
        <f t="shared" si="291"/>
        <v>1</v>
      </c>
      <c r="BP241" s="231">
        <f t="shared" si="292"/>
        <v>0</v>
      </c>
      <c r="BQ241" s="231">
        <f t="shared" si="293"/>
        <v>0</v>
      </c>
      <c r="BR241" s="246">
        <f t="shared" si="294"/>
        <v>1.25785599999992</v>
      </c>
      <c r="BS241" s="247">
        <f t="shared" si="295"/>
        <v>5000</v>
      </c>
      <c r="BT241" s="231">
        <f t="shared" si="296"/>
        <v>0</v>
      </c>
      <c r="BU241" s="231">
        <f t="shared" si="297"/>
        <v>0</v>
      </c>
      <c r="BV241" s="231">
        <f t="shared" si="298"/>
        <v>1</v>
      </c>
      <c r="BW241" s="231">
        <f t="shared" si="299"/>
        <v>0</v>
      </c>
      <c r="BX241" s="231">
        <f t="shared" si="300"/>
        <v>0</v>
      </c>
      <c r="BY241" s="231">
        <f t="shared" si="301"/>
        <v>0</v>
      </c>
      <c r="BZ241" s="231">
        <f t="shared" si="302"/>
        <v>0</v>
      </c>
    </row>
    <row r="242" s="146" customFormat="1" ht="39" customHeight="1" spans="1:78">
      <c r="A242" s="161">
        <v>14</v>
      </c>
      <c r="B242" s="94">
        <v>1496</v>
      </c>
      <c r="C242" s="94" t="s">
        <v>786</v>
      </c>
      <c r="D242" s="162" t="s">
        <v>208</v>
      </c>
      <c r="E242" s="163">
        <v>44564</v>
      </c>
      <c r="F242" s="164">
        <v>90703711</v>
      </c>
      <c r="G242" s="163">
        <v>29284</v>
      </c>
      <c r="H242" s="163" t="s">
        <v>332</v>
      </c>
      <c r="I242" s="183" t="s">
        <v>195</v>
      </c>
      <c r="J242" s="161">
        <v>0</v>
      </c>
      <c r="K242" s="161">
        <v>0</v>
      </c>
      <c r="L242" s="184">
        <v>200</v>
      </c>
      <c r="M242" s="185">
        <v>7.69230769230769</v>
      </c>
      <c r="N242" s="161">
        <v>18</v>
      </c>
      <c r="O242" s="161">
        <v>4</v>
      </c>
      <c r="P242" s="161">
        <v>22</v>
      </c>
      <c r="Q242" s="161">
        <v>23</v>
      </c>
      <c r="R242" s="195">
        <v>169.230769230769</v>
      </c>
      <c r="S242" s="161">
        <v>0</v>
      </c>
      <c r="T242" s="185">
        <v>0</v>
      </c>
      <c r="U242" s="161">
        <v>0</v>
      </c>
      <c r="V242" s="161">
        <v>0</v>
      </c>
      <c r="W242" s="185">
        <v>0</v>
      </c>
      <c r="X242" s="161">
        <v>0</v>
      </c>
      <c r="Y242" s="185">
        <v>0</v>
      </c>
      <c r="Z242" s="161">
        <v>0</v>
      </c>
      <c r="AA242" s="161">
        <v>0</v>
      </c>
      <c r="AB242" s="195">
        <v>0</v>
      </c>
      <c r="AC242" s="161">
        <v>1</v>
      </c>
      <c r="AD242" s="195">
        <v>7.69230769230769</v>
      </c>
      <c r="AE242" s="161">
        <v>0</v>
      </c>
      <c r="AF242" s="195">
        <v>0</v>
      </c>
      <c r="AG242" s="161">
        <v>0</v>
      </c>
      <c r="AH242" s="185">
        <v>0</v>
      </c>
      <c r="AI242" s="185">
        <v>0</v>
      </c>
      <c r="AJ242" s="185">
        <v>0</v>
      </c>
      <c r="AK242" s="184">
        <v>0</v>
      </c>
      <c r="AL242" s="185">
        <v>0</v>
      </c>
      <c r="AM242" s="185">
        <v>0</v>
      </c>
      <c r="AN242" s="185">
        <v>8.4</v>
      </c>
      <c r="AO242" s="185">
        <v>11</v>
      </c>
      <c r="AP242" s="185">
        <v>11</v>
      </c>
      <c r="AQ242" s="185">
        <v>207.323076923077</v>
      </c>
      <c r="AR242" s="207">
        <v>2</v>
      </c>
      <c r="AS242" s="209">
        <v>0.5</v>
      </c>
      <c r="AT242" s="207"/>
      <c r="AU242" s="195">
        <v>0</v>
      </c>
      <c r="AV242" s="195">
        <v>4.27914830769231</v>
      </c>
      <c r="AW242" s="207">
        <v>50</v>
      </c>
      <c r="AX242" s="221">
        <v>154.543928615385</v>
      </c>
      <c r="AY242" s="184">
        <v>150</v>
      </c>
      <c r="AZ242" s="222">
        <v>18200</v>
      </c>
      <c r="BA242" s="225"/>
      <c r="BB242" s="146" t="str">
        <f ca="1" t="shared" si="279"/>
        <v>1年10月</v>
      </c>
      <c r="BD242" s="224">
        <f t="shared" si="280"/>
        <v>855829.661538461</v>
      </c>
      <c r="BE242" s="239">
        <f t="shared" si="281"/>
        <v>855829.661538461</v>
      </c>
      <c r="BF242" s="231">
        <f t="shared" si="282"/>
        <v>0</v>
      </c>
      <c r="BG242" s="231">
        <f t="shared" si="283"/>
        <v>765569.630769231</v>
      </c>
      <c r="BH242" s="231">
        <f t="shared" si="284"/>
        <v>0</v>
      </c>
      <c r="BI242" s="241" t="str">
        <f t="shared" si="285"/>
        <v>POL VEN </v>
      </c>
      <c r="BJ242" s="231">
        <f t="shared" si="286"/>
        <v>150</v>
      </c>
      <c r="BK242" s="231">
        <f t="shared" si="287"/>
        <v>150</v>
      </c>
      <c r="BL242" s="231">
        <f t="shared" si="288"/>
        <v>1</v>
      </c>
      <c r="BM242" s="231">
        <f t="shared" si="289"/>
        <v>1</v>
      </c>
      <c r="BN242" s="231">
        <f t="shared" si="290"/>
        <v>0</v>
      </c>
      <c r="BO242" s="231">
        <f t="shared" si="291"/>
        <v>0</v>
      </c>
      <c r="BP242" s="231">
        <f t="shared" si="292"/>
        <v>0</v>
      </c>
      <c r="BQ242" s="231">
        <f t="shared" si="293"/>
        <v>0</v>
      </c>
      <c r="BR242" s="246">
        <f t="shared" si="294"/>
        <v>4.54392861538454</v>
      </c>
      <c r="BS242" s="247">
        <f t="shared" si="295"/>
        <v>18200</v>
      </c>
      <c r="BT242" s="231">
        <f t="shared" si="296"/>
        <v>0</v>
      </c>
      <c r="BU242" s="231">
        <f t="shared" si="297"/>
        <v>1</v>
      </c>
      <c r="BV242" s="231">
        <f t="shared" si="298"/>
        <v>1</v>
      </c>
      <c r="BW242" s="231">
        <f t="shared" si="299"/>
        <v>1</v>
      </c>
      <c r="BX242" s="231">
        <f t="shared" si="300"/>
        <v>1</v>
      </c>
      <c r="BY242" s="231">
        <f t="shared" si="301"/>
        <v>0</v>
      </c>
      <c r="BZ242" s="231">
        <f t="shared" si="302"/>
        <v>2</v>
      </c>
    </row>
    <row r="243" s="146" customFormat="1" ht="39" customHeight="1" spans="1:78">
      <c r="A243" s="161">
        <v>15</v>
      </c>
      <c r="B243" s="94">
        <v>1566</v>
      </c>
      <c r="C243" s="94" t="s">
        <v>787</v>
      </c>
      <c r="D243" s="162" t="s">
        <v>209</v>
      </c>
      <c r="E243" s="163">
        <v>44567</v>
      </c>
      <c r="F243" s="164">
        <v>90618022</v>
      </c>
      <c r="G243" s="163">
        <v>31527</v>
      </c>
      <c r="H243" s="163" t="s">
        <v>335</v>
      </c>
      <c r="I243" s="183" t="s">
        <v>195</v>
      </c>
      <c r="J243" s="161">
        <v>0</v>
      </c>
      <c r="K243" s="161">
        <v>0</v>
      </c>
      <c r="L243" s="184">
        <v>200</v>
      </c>
      <c r="M243" s="185">
        <v>7.69230769230769</v>
      </c>
      <c r="N243" s="161">
        <v>21</v>
      </c>
      <c r="O243" s="161">
        <v>4</v>
      </c>
      <c r="P243" s="161">
        <v>25</v>
      </c>
      <c r="Q243" s="161">
        <v>26</v>
      </c>
      <c r="R243" s="195">
        <v>192.307692307692</v>
      </c>
      <c r="S243" s="161">
        <v>0</v>
      </c>
      <c r="T243" s="185">
        <v>0</v>
      </c>
      <c r="U243" s="161">
        <v>0</v>
      </c>
      <c r="V243" s="161">
        <v>0</v>
      </c>
      <c r="W243" s="185">
        <v>0</v>
      </c>
      <c r="X243" s="161">
        <v>0</v>
      </c>
      <c r="Y243" s="185">
        <v>0</v>
      </c>
      <c r="Z243" s="161">
        <v>0</v>
      </c>
      <c r="AA243" s="161">
        <v>0</v>
      </c>
      <c r="AB243" s="195">
        <v>0</v>
      </c>
      <c r="AC243" s="161">
        <v>1</v>
      </c>
      <c r="AD243" s="195">
        <v>7.69230769230769</v>
      </c>
      <c r="AE243" s="161">
        <v>0</v>
      </c>
      <c r="AF243" s="195">
        <v>0</v>
      </c>
      <c r="AG243" s="161">
        <v>0</v>
      </c>
      <c r="AH243" s="185">
        <v>0</v>
      </c>
      <c r="AI243" s="185">
        <v>0</v>
      </c>
      <c r="AJ243" s="185">
        <v>0</v>
      </c>
      <c r="AK243" s="184">
        <v>0</v>
      </c>
      <c r="AL243" s="185">
        <v>0</v>
      </c>
      <c r="AM243" s="185">
        <v>0</v>
      </c>
      <c r="AN243" s="185">
        <v>9.6</v>
      </c>
      <c r="AO243" s="185">
        <v>12.5</v>
      </c>
      <c r="AP243" s="185">
        <v>12.5</v>
      </c>
      <c r="AQ243" s="185">
        <v>234.6</v>
      </c>
      <c r="AR243" s="207">
        <v>2</v>
      </c>
      <c r="AS243" s="209">
        <v>0.5</v>
      </c>
      <c r="AT243" s="207"/>
      <c r="AU243" s="195">
        <v>0</v>
      </c>
      <c r="AV243" s="195">
        <v>4.842144</v>
      </c>
      <c r="AW243" s="207">
        <v>100</v>
      </c>
      <c r="AX243" s="221">
        <v>131.257856</v>
      </c>
      <c r="AY243" s="184">
        <v>130</v>
      </c>
      <c r="AZ243" s="222">
        <v>5000</v>
      </c>
      <c r="BA243" s="225"/>
      <c r="BB243" s="146" t="str">
        <f ca="1" t="shared" si="279"/>
        <v>1年10月</v>
      </c>
      <c r="BD243" s="224">
        <f t="shared" si="280"/>
        <v>968428.8</v>
      </c>
      <c r="BE243" s="239">
        <f t="shared" si="281"/>
        <v>968428.8</v>
      </c>
      <c r="BF243" s="231">
        <f t="shared" si="282"/>
        <v>0</v>
      </c>
      <c r="BG243" s="231">
        <f t="shared" si="283"/>
        <v>865857.6</v>
      </c>
      <c r="BH243" s="231">
        <f t="shared" si="284"/>
        <v>0</v>
      </c>
      <c r="BI243" s="241" t="str">
        <f t="shared" si="285"/>
        <v>KOV SARON</v>
      </c>
      <c r="BJ243" s="231">
        <f t="shared" si="286"/>
        <v>130</v>
      </c>
      <c r="BK243" s="231">
        <f t="shared" si="287"/>
        <v>130</v>
      </c>
      <c r="BL243" s="231">
        <f t="shared" si="288"/>
        <v>1</v>
      </c>
      <c r="BM243" s="231">
        <f t="shared" si="289"/>
        <v>0</v>
      </c>
      <c r="BN243" s="231">
        <f t="shared" si="290"/>
        <v>1</v>
      </c>
      <c r="BO243" s="231">
        <f t="shared" si="291"/>
        <v>1</v>
      </c>
      <c r="BP243" s="231">
        <f t="shared" si="292"/>
        <v>0</v>
      </c>
      <c r="BQ243" s="231">
        <f t="shared" si="293"/>
        <v>0</v>
      </c>
      <c r="BR243" s="246">
        <f t="shared" si="294"/>
        <v>1.25785599999992</v>
      </c>
      <c r="BS243" s="247">
        <f t="shared" si="295"/>
        <v>5000</v>
      </c>
      <c r="BT243" s="231">
        <f t="shared" si="296"/>
        <v>0</v>
      </c>
      <c r="BU243" s="231">
        <f t="shared" si="297"/>
        <v>0</v>
      </c>
      <c r="BV243" s="231">
        <f t="shared" si="298"/>
        <v>1</v>
      </c>
      <c r="BW243" s="231">
        <f t="shared" si="299"/>
        <v>0</v>
      </c>
      <c r="BX243" s="231">
        <f t="shared" si="300"/>
        <v>0</v>
      </c>
      <c r="BY243" s="231">
        <f t="shared" si="301"/>
        <v>0</v>
      </c>
      <c r="BZ243" s="231">
        <f t="shared" si="302"/>
        <v>0</v>
      </c>
    </row>
    <row r="244" s="146" customFormat="1" ht="39" customHeight="1" spans="1:78">
      <c r="A244" s="161">
        <v>16</v>
      </c>
      <c r="B244" s="94">
        <v>1753</v>
      </c>
      <c r="C244" s="94" t="s">
        <v>788</v>
      </c>
      <c r="D244" s="162" t="s">
        <v>210</v>
      </c>
      <c r="E244" s="163">
        <v>44593</v>
      </c>
      <c r="F244" s="164">
        <v>90490951</v>
      </c>
      <c r="G244" s="163">
        <v>33783</v>
      </c>
      <c r="H244" s="163" t="s">
        <v>332</v>
      </c>
      <c r="I244" s="183" t="s">
        <v>195</v>
      </c>
      <c r="J244" s="161">
        <v>0</v>
      </c>
      <c r="K244" s="161">
        <v>0</v>
      </c>
      <c r="L244" s="184">
        <v>200</v>
      </c>
      <c r="M244" s="185">
        <v>7.69230769230769</v>
      </c>
      <c r="N244" s="161">
        <v>21</v>
      </c>
      <c r="O244" s="161">
        <v>4</v>
      </c>
      <c r="P244" s="161">
        <v>25</v>
      </c>
      <c r="Q244" s="161">
        <v>26</v>
      </c>
      <c r="R244" s="195">
        <v>192.307692307692</v>
      </c>
      <c r="S244" s="161">
        <v>0</v>
      </c>
      <c r="T244" s="185">
        <v>0</v>
      </c>
      <c r="U244" s="161">
        <v>0</v>
      </c>
      <c r="V244" s="161">
        <v>0</v>
      </c>
      <c r="W244" s="185">
        <v>0</v>
      </c>
      <c r="X244" s="161">
        <v>0</v>
      </c>
      <c r="Y244" s="185">
        <v>0</v>
      </c>
      <c r="Z244" s="161">
        <v>0</v>
      </c>
      <c r="AA244" s="161">
        <v>0</v>
      </c>
      <c r="AB244" s="195">
        <v>0</v>
      </c>
      <c r="AC244" s="161">
        <v>1</v>
      </c>
      <c r="AD244" s="195">
        <v>7.69230769230769</v>
      </c>
      <c r="AE244" s="161">
        <v>0</v>
      </c>
      <c r="AF244" s="195">
        <v>0</v>
      </c>
      <c r="AG244" s="161">
        <v>0</v>
      </c>
      <c r="AH244" s="185">
        <v>0</v>
      </c>
      <c r="AI244" s="185">
        <v>0</v>
      </c>
      <c r="AJ244" s="185">
        <v>0</v>
      </c>
      <c r="AK244" s="184">
        <v>0</v>
      </c>
      <c r="AL244" s="185">
        <v>0</v>
      </c>
      <c r="AM244" s="185">
        <v>0</v>
      </c>
      <c r="AN244" s="185">
        <v>9.6</v>
      </c>
      <c r="AO244" s="185">
        <v>12.5</v>
      </c>
      <c r="AP244" s="185">
        <v>12.5</v>
      </c>
      <c r="AQ244" s="185">
        <v>234.6</v>
      </c>
      <c r="AR244" s="207">
        <v>2</v>
      </c>
      <c r="AS244" s="209">
        <v>0.5</v>
      </c>
      <c r="AT244" s="207"/>
      <c r="AU244" s="195">
        <v>0</v>
      </c>
      <c r="AV244" s="195">
        <v>4.842144</v>
      </c>
      <c r="AW244" s="207">
        <v>100</v>
      </c>
      <c r="AX244" s="221">
        <v>131.257856</v>
      </c>
      <c r="AY244" s="184">
        <v>130</v>
      </c>
      <c r="AZ244" s="222">
        <v>5000</v>
      </c>
      <c r="BA244" s="225"/>
      <c r="BB244" s="146" t="str">
        <f ca="1" t="shared" si="279"/>
        <v>1年9月</v>
      </c>
      <c r="BD244" s="224">
        <f t="shared" si="280"/>
        <v>968428.8</v>
      </c>
      <c r="BE244" s="239">
        <f t="shared" si="281"/>
        <v>968428.8</v>
      </c>
      <c r="BF244" s="231">
        <f t="shared" si="282"/>
        <v>0</v>
      </c>
      <c r="BG244" s="231">
        <f t="shared" si="283"/>
        <v>865857.6</v>
      </c>
      <c r="BH244" s="231">
        <f t="shared" si="284"/>
        <v>0</v>
      </c>
      <c r="BI244" s="241" t="str">
        <f t="shared" si="285"/>
        <v>SOK DEN</v>
      </c>
      <c r="BJ244" s="231">
        <f t="shared" si="286"/>
        <v>130</v>
      </c>
      <c r="BK244" s="231">
        <f t="shared" si="287"/>
        <v>130</v>
      </c>
      <c r="BL244" s="231">
        <f t="shared" si="288"/>
        <v>1</v>
      </c>
      <c r="BM244" s="231">
        <f t="shared" si="289"/>
        <v>0</v>
      </c>
      <c r="BN244" s="231">
        <f t="shared" si="290"/>
        <v>1</v>
      </c>
      <c r="BO244" s="231">
        <f t="shared" si="291"/>
        <v>1</v>
      </c>
      <c r="BP244" s="231">
        <f t="shared" si="292"/>
        <v>0</v>
      </c>
      <c r="BQ244" s="231">
        <f t="shared" si="293"/>
        <v>0</v>
      </c>
      <c r="BR244" s="246">
        <f t="shared" si="294"/>
        <v>1.25785599999992</v>
      </c>
      <c r="BS244" s="247">
        <f t="shared" si="295"/>
        <v>5000</v>
      </c>
      <c r="BT244" s="231">
        <f t="shared" si="296"/>
        <v>0</v>
      </c>
      <c r="BU244" s="231">
        <f t="shared" si="297"/>
        <v>0</v>
      </c>
      <c r="BV244" s="231">
        <f t="shared" si="298"/>
        <v>1</v>
      </c>
      <c r="BW244" s="231">
        <f t="shared" si="299"/>
        <v>0</v>
      </c>
      <c r="BX244" s="231">
        <f t="shared" si="300"/>
        <v>0</v>
      </c>
      <c r="BY244" s="231">
        <f t="shared" si="301"/>
        <v>0</v>
      </c>
      <c r="BZ244" s="231">
        <f t="shared" si="302"/>
        <v>0</v>
      </c>
    </row>
    <row r="245" s="146" customFormat="1" ht="39" customHeight="1" spans="1:78">
      <c r="A245" s="161">
        <v>17</v>
      </c>
      <c r="B245" s="94">
        <v>279</v>
      </c>
      <c r="C245" s="94" t="s">
        <v>789</v>
      </c>
      <c r="D245" s="162" t="s">
        <v>211</v>
      </c>
      <c r="E245" s="163">
        <v>44109</v>
      </c>
      <c r="F245" s="311" t="s">
        <v>790</v>
      </c>
      <c r="G245" s="163">
        <v>33865</v>
      </c>
      <c r="H245" s="163" t="s">
        <v>335</v>
      </c>
      <c r="I245" s="183" t="s">
        <v>195</v>
      </c>
      <c r="J245" s="161">
        <v>0</v>
      </c>
      <c r="K245" s="161">
        <v>0</v>
      </c>
      <c r="L245" s="184">
        <v>200</v>
      </c>
      <c r="M245" s="185">
        <v>7.69230769230769</v>
      </c>
      <c r="N245" s="161">
        <v>18</v>
      </c>
      <c r="O245" s="161">
        <v>4</v>
      </c>
      <c r="P245" s="161">
        <v>22</v>
      </c>
      <c r="Q245" s="161">
        <v>23</v>
      </c>
      <c r="R245" s="195">
        <v>169.230769230769</v>
      </c>
      <c r="S245" s="161">
        <v>0</v>
      </c>
      <c r="T245" s="185">
        <v>0</v>
      </c>
      <c r="U245" s="161">
        <v>0</v>
      </c>
      <c r="V245" s="161">
        <v>0</v>
      </c>
      <c r="W245" s="185">
        <v>0</v>
      </c>
      <c r="X245" s="161">
        <v>0</v>
      </c>
      <c r="Y245" s="185">
        <v>0</v>
      </c>
      <c r="Z245" s="161">
        <v>0</v>
      </c>
      <c r="AA245" s="161">
        <v>0</v>
      </c>
      <c r="AB245" s="195">
        <v>0</v>
      </c>
      <c r="AC245" s="161">
        <v>1</v>
      </c>
      <c r="AD245" s="195">
        <v>7.69230769230769</v>
      </c>
      <c r="AE245" s="161">
        <v>0</v>
      </c>
      <c r="AF245" s="195">
        <v>0</v>
      </c>
      <c r="AG245" s="161">
        <v>0</v>
      </c>
      <c r="AH245" s="185">
        <v>0</v>
      </c>
      <c r="AI245" s="185">
        <v>0</v>
      </c>
      <c r="AJ245" s="185">
        <v>0</v>
      </c>
      <c r="AK245" s="184">
        <v>0</v>
      </c>
      <c r="AL245" s="185">
        <v>0</v>
      </c>
      <c r="AM245" s="185">
        <v>0</v>
      </c>
      <c r="AN245" s="185">
        <v>8.4</v>
      </c>
      <c r="AO245" s="185">
        <v>11</v>
      </c>
      <c r="AP245" s="185">
        <v>11</v>
      </c>
      <c r="AQ245" s="185">
        <v>207.323076923077</v>
      </c>
      <c r="AR245" s="258">
        <v>3</v>
      </c>
      <c r="AS245" s="209">
        <v>0.5</v>
      </c>
      <c r="AT245" s="207"/>
      <c r="AU245" s="195">
        <v>0</v>
      </c>
      <c r="AV245" s="195">
        <v>4.27914830769231</v>
      </c>
      <c r="AW245" s="207">
        <v>50</v>
      </c>
      <c r="AX245" s="221">
        <v>155.543928615385</v>
      </c>
      <c r="AY245" s="184">
        <v>150</v>
      </c>
      <c r="AZ245" s="222">
        <v>22200</v>
      </c>
      <c r="BA245" s="225"/>
      <c r="BB245" s="146" t="str">
        <f ca="1" t="shared" si="279"/>
        <v>3年1月</v>
      </c>
      <c r="BD245" s="224">
        <f t="shared" si="280"/>
        <v>855829.661538461</v>
      </c>
      <c r="BE245" s="239">
        <f t="shared" si="281"/>
        <v>855829.661538461</v>
      </c>
      <c r="BF245" s="231">
        <f t="shared" si="282"/>
        <v>0</v>
      </c>
      <c r="BG245" s="231">
        <f t="shared" si="283"/>
        <v>765569.630769231</v>
      </c>
      <c r="BH245" s="231">
        <f t="shared" si="284"/>
        <v>0</v>
      </c>
      <c r="BI245" s="241" t="str">
        <f t="shared" si="285"/>
        <v>SOK THIDA</v>
      </c>
      <c r="BJ245" s="231">
        <f t="shared" si="286"/>
        <v>150</v>
      </c>
      <c r="BK245" s="231">
        <f t="shared" si="287"/>
        <v>150</v>
      </c>
      <c r="BL245" s="231">
        <f t="shared" si="288"/>
        <v>1</v>
      </c>
      <c r="BM245" s="231">
        <f t="shared" si="289"/>
        <v>1</v>
      </c>
      <c r="BN245" s="231">
        <f t="shared" si="290"/>
        <v>0</v>
      </c>
      <c r="BO245" s="231">
        <f t="shared" si="291"/>
        <v>0</v>
      </c>
      <c r="BP245" s="231">
        <f t="shared" si="292"/>
        <v>0</v>
      </c>
      <c r="BQ245" s="231">
        <f t="shared" si="293"/>
        <v>0</v>
      </c>
      <c r="BR245" s="246">
        <f t="shared" si="294"/>
        <v>5.54392861538454</v>
      </c>
      <c r="BS245" s="247">
        <f t="shared" si="295"/>
        <v>22200</v>
      </c>
      <c r="BT245" s="231">
        <f t="shared" si="296"/>
        <v>1</v>
      </c>
      <c r="BU245" s="231">
        <f t="shared" si="297"/>
        <v>0</v>
      </c>
      <c r="BV245" s="231">
        <f t="shared" si="298"/>
        <v>0</v>
      </c>
      <c r="BW245" s="231">
        <f t="shared" si="299"/>
        <v>1</v>
      </c>
      <c r="BX245" s="231">
        <f t="shared" si="300"/>
        <v>0</v>
      </c>
      <c r="BY245" s="231">
        <f t="shared" si="301"/>
        <v>0</v>
      </c>
      <c r="BZ245" s="231">
        <f t="shared" si="302"/>
        <v>2</v>
      </c>
    </row>
    <row r="246" s="146" customFormat="1" ht="39" customHeight="1" spans="1:78">
      <c r="A246" s="161">
        <v>18</v>
      </c>
      <c r="B246" s="94">
        <v>1984</v>
      </c>
      <c r="C246" s="94" t="s">
        <v>791</v>
      </c>
      <c r="D246" s="162" t="s">
        <v>212</v>
      </c>
      <c r="E246" s="163">
        <v>44637</v>
      </c>
      <c r="F246" s="164">
        <v>90645588</v>
      </c>
      <c r="G246" s="163">
        <v>36274</v>
      </c>
      <c r="H246" s="163" t="s">
        <v>332</v>
      </c>
      <c r="I246" s="183" t="s">
        <v>195</v>
      </c>
      <c r="J246" s="161">
        <v>0</v>
      </c>
      <c r="K246" s="161">
        <v>0</v>
      </c>
      <c r="L246" s="184">
        <v>200</v>
      </c>
      <c r="M246" s="185">
        <v>7.69230769230769</v>
      </c>
      <c r="N246" s="161">
        <v>20</v>
      </c>
      <c r="O246" s="161">
        <v>4</v>
      </c>
      <c r="P246" s="161">
        <v>24</v>
      </c>
      <c r="Q246" s="161">
        <v>26</v>
      </c>
      <c r="R246" s="195">
        <v>184.615384615385</v>
      </c>
      <c r="S246" s="161">
        <v>0</v>
      </c>
      <c r="T246" s="185">
        <v>0</v>
      </c>
      <c r="U246" s="161">
        <v>0</v>
      </c>
      <c r="V246" s="161">
        <v>0</v>
      </c>
      <c r="W246" s="185">
        <v>0</v>
      </c>
      <c r="X246" s="161">
        <v>0</v>
      </c>
      <c r="Y246" s="185">
        <v>0</v>
      </c>
      <c r="Z246" s="161">
        <v>1</v>
      </c>
      <c r="AA246" s="161">
        <v>0</v>
      </c>
      <c r="AB246" s="195">
        <v>0</v>
      </c>
      <c r="AC246" s="161">
        <v>1</v>
      </c>
      <c r="AD246" s="195">
        <v>7.69230769230769</v>
      </c>
      <c r="AE246" s="161">
        <v>0</v>
      </c>
      <c r="AF246" s="195">
        <v>0</v>
      </c>
      <c r="AG246" s="161">
        <v>0</v>
      </c>
      <c r="AH246" s="185">
        <v>0</v>
      </c>
      <c r="AI246" s="185">
        <v>0</v>
      </c>
      <c r="AJ246" s="185">
        <v>0</v>
      </c>
      <c r="AK246" s="184">
        <v>0</v>
      </c>
      <c r="AL246" s="185">
        <v>0</v>
      </c>
      <c r="AM246" s="185">
        <v>0</v>
      </c>
      <c r="AN246" s="185">
        <v>9.2</v>
      </c>
      <c r="AO246" s="185">
        <v>12</v>
      </c>
      <c r="AP246" s="185">
        <v>12</v>
      </c>
      <c r="AQ246" s="185">
        <v>225.507692307692</v>
      </c>
      <c r="AR246" s="207">
        <v>2</v>
      </c>
      <c r="AS246" s="209">
        <v>0.5</v>
      </c>
      <c r="AT246" s="207"/>
      <c r="AU246" s="195">
        <v>0</v>
      </c>
      <c r="AV246" s="195">
        <v>4.65447876923077</v>
      </c>
      <c r="AW246" s="207">
        <v>100</v>
      </c>
      <c r="AX246" s="221">
        <v>122.353213538461</v>
      </c>
      <c r="AY246" s="184">
        <v>120</v>
      </c>
      <c r="AZ246" s="222">
        <v>9400</v>
      </c>
      <c r="BA246" s="225"/>
      <c r="BB246" s="146" t="str">
        <f ca="1" t="shared" si="279"/>
        <v>1年8月</v>
      </c>
      <c r="BD246" s="224">
        <f t="shared" si="280"/>
        <v>930895.753846154</v>
      </c>
      <c r="BE246" s="239">
        <f t="shared" si="281"/>
        <v>930895.753846154</v>
      </c>
      <c r="BF246" s="231">
        <f t="shared" si="282"/>
        <v>0</v>
      </c>
      <c r="BG246" s="231">
        <f t="shared" si="283"/>
        <v>832428.276923077</v>
      </c>
      <c r="BH246" s="231">
        <f t="shared" si="284"/>
        <v>0</v>
      </c>
      <c r="BI246" s="241" t="str">
        <f t="shared" si="285"/>
        <v>KONG RIDA</v>
      </c>
      <c r="BJ246" s="231">
        <f t="shared" si="286"/>
        <v>120</v>
      </c>
      <c r="BK246" s="231">
        <f t="shared" si="287"/>
        <v>120</v>
      </c>
      <c r="BL246" s="231">
        <f t="shared" si="288"/>
        <v>1</v>
      </c>
      <c r="BM246" s="231">
        <f t="shared" si="289"/>
        <v>0</v>
      </c>
      <c r="BN246" s="231">
        <f t="shared" si="290"/>
        <v>1</v>
      </c>
      <c r="BO246" s="231">
        <f t="shared" si="291"/>
        <v>0</v>
      </c>
      <c r="BP246" s="231">
        <f t="shared" si="292"/>
        <v>0</v>
      </c>
      <c r="BQ246" s="231">
        <f t="shared" si="293"/>
        <v>0</v>
      </c>
      <c r="BR246" s="246">
        <f t="shared" si="294"/>
        <v>2.35321353846149</v>
      </c>
      <c r="BS246" s="247">
        <f t="shared" si="295"/>
        <v>9400</v>
      </c>
      <c r="BT246" s="231">
        <f t="shared" si="296"/>
        <v>0</v>
      </c>
      <c r="BU246" s="231">
        <f t="shared" si="297"/>
        <v>0</v>
      </c>
      <c r="BV246" s="231">
        <f t="shared" si="298"/>
        <v>1</v>
      </c>
      <c r="BW246" s="231">
        <f t="shared" si="299"/>
        <v>2</v>
      </c>
      <c r="BX246" s="231">
        <f t="shared" si="300"/>
        <v>0</v>
      </c>
      <c r="BY246" s="231">
        <f t="shared" si="301"/>
        <v>0</v>
      </c>
      <c r="BZ246" s="231">
        <f t="shared" si="302"/>
        <v>4</v>
      </c>
    </row>
    <row r="247" s="146" customFormat="1" ht="39" customHeight="1" spans="1:78">
      <c r="A247" s="161">
        <v>19</v>
      </c>
      <c r="B247" s="94">
        <v>1997</v>
      </c>
      <c r="C247" s="94" t="s">
        <v>792</v>
      </c>
      <c r="D247" s="162" t="s">
        <v>213</v>
      </c>
      <c r="E247" s="163">
        <v>44639</v>
      </c>
      <c r="F247" s="164">
        <v>90661414</v>
      </c>
      <c r="G247" s="163">
        <v>31562</v>
      </c>
      <c r="H247" s="163" t="s">
        <v>335</v>
      </c>
      <c r="I247" s="183" t="s">
        <v>195</v>
      </c>
      <c r="J247" s="161">
        <v>0</v>
      </c>
      <c r="K247" s="161">
        <v>0</v>
      </c>
      <c r="L247" s="184">
        <v>200</v>
      </c>
      <c r="M247" s="185">
        <v>7.69230769230769</v>
      </c>
      <c r="N247" s="161">
        <v>15</v>
      </c>
      <c r="O247" s="161">
        <v>4</v>
      </c>
      <c r="P247" s="161">
        <v>19</v>
      </c>
      <c r="Q247" s="161">
        <v>26</v>
      </c>
      <c r="R247" s="195">
        <v>146.153846153846</v>
      </c>
      <c r="S247" s="161">
        <v>0</v>
      </c>
      <c r="T247" s="185">
        <v>0</v>
      </c>
      <c r="U247" s="161">
        <v>0</v>
      </c>
      <c r="V247" s="161">
        <v>0</v>
      </c>
      <c r="W247" s="185">
        <v>0</v>
      </c>
      <c r="X247" s="161">
        <v>0</v>
      </c>
      <c r="Y247" s="185">
        <v>0</v>
      </c>
      <c r="Z247" s="161">
        <v>6</v>
      </c>
      <c r="AA247" s="161">
        <v>0</v>
      </c>
      <c r="AB247" s="195">
        <v>0</v>
      </c>
      <c r="AC247" s="161">
        <v>1</v>
      </c>
      <c r="AD247" s="195">
        <v>7.69230769230769</v>
      </c>
      <c r="AE247" s="161">
        <v>0</v>
      </c>
      <c r="AF247" s="195">
        <v>0</v>
      </c>
      <c r="AG247" s="161">
        <v>0</v>
      </c>
      <c r="AH247" s="185">
        <v>0</v>
      </c>
      <c r="AI247" s="185">
        <v>0</v>
      </c>
      <c r="AJ247" s="185">
        <v>0</v>
      </c>
      <c r="AK247" s="184">
        <v>0</v>
      </c>
      <c r="AL247" s="185">
        <v>0</v>
      </c>
      <c r="AM247" s="185">
        <v>0</v>
      </c>
      <c r="AN247" s="185">
        <v>7.3</v>
      </c>
      <c r="AO247" s="185">
        <v>9.5</v>
      </c>
      <c r="AP247" s="185">
        <v>9.5</v>
      </c>
      <c r="AQ247" s="185">
        <v>180.146153846154</v>
      </c>
      <c r="AR247" s="207">
        <v>2</v>
      </c>
      <c r="AS247" s="209">
        <v>0.5</v>
      </c>
      <c r="AT247" s="207"/>
      <c r="AU247" s="195">
        <v>0</v>
      </c>
      <c r="AV247" s="195">
        <v>3.71821661538461</v>
      </c>
      <c r="AW247" s="207">
        <v>100</v>
      </c>
      <c r="AX247" s="221">
        <v>77.9279372307692</v>
      </c>
      <c r="AY247" s="184">
        <v>70</v>
      </c>
      <c r="AZ247" s="222">
        <v>31700</v>
      </c>
      <c r="BA247" s="225"/>
      <c r="BB247" s="146" t="str">
        <f ca="1" t="shared" ref="BB247:BB252" si="303">DATEDIF(E247,TODAY(),"y")&amp;"年"&amp;DATEDIF(E247,TODAY(),"ym")&amp;"月"</f>
        <v>1年8月</v>
      </c>
      <c r="BD247" s="224">
        <f t="shared" ref="BD247:BD252" si="304">(AQ247*$BH$9)</f>
        <v>743643.323076923</v>
      </c>
      <c r="BE247" s="239">
        <f t="shared" ref="BE247:BE252" si="305">IF(BD247&lt;400000,400000,IF(BD247&gt;1200000,1200000,BD247))</f>
        <v>743643.323076923</v>
      </c>
      <c r="BF247" s="231">
        <f t="shared" ref="BF247:BF252" si="306">IF(BH247=0.1,175000,IF(BH247=0.05,75000,0))</f>
        <v>0</v>
      </c>
      <c r="BG247" s="231">
        <f t="shared" ref="BG247:BG252" si="307">((AQ247-AO247-AP247-AL247)*BH$8)-(J247+K247)*150000</f>
        <v>665694.761538461</v>
      </c>
      <c r="BH247" s="231">
        <f t="shared" ref="BH247:BH252" si="308">IF(BG247&lt;1500000,0%,IF(BG247&lt;2000001,5%,10%))</f>
        <v>0</v>
      </c>
      <c r="BI247" s="241" t="str">
        <f t="shared" ref="BI247:BI252" si="309">D247</f>
        <v>BRACH SABAY</v>
      </c>
      <c r="BJ247" s="231">
        <f t="shared" ref="BJ247:BJ252" si="310">AY247</f>
        <v>70</v>
      </c>
      <c r="BK247" s="231">
        <f t="shared" ref="BK247:BK252" si="311">TRUNC(BJ247)</f>
        <v>70</v>
      </c>
      <c r="BL247" s="231">
        <f t="shared" ref="BL247:BL252" si="312">TRUNC(BK247/100)</f>
        <v>0</v>
      </c>
      <c r="BM247" s="231">
        <f t="shared" ref="BM247:BM252" si="313">TRUNC((BK247-(BL247*100))/50)</f>
        <v>1</v>
      </c>
      <c r="BN247" s="231">
        <f t="shared" ref="BN247:BN252" si="314">TRUNC((BK247-(BL247*100)-(BM247*50))/20)</f>
        <v>1</v>
      </c>
      <c r="BO247" s="231">
        <f t="shared" ref="BO247:BO252" si="315">TRUNC((BK247-(BL247*100)-(BM247*50)-(BN247*20))/10)</f>
        <v>0</v>
      </c>
      <c r="BP247" s="231">
        <f t="shared" ref="BP247:BP252" si="316">TRUNC((BK247-(BL247*100)-(BM247*50)-(BN247*20)-(BO247*10))/5)</f>
        <v>0</v>
      </c>
      <c r="BQ247" s="231">
        <f t="shared" ref="BQ247:BQ252" si="317">TRUNC((BK247-(BL247*100)-(BM247*50)-(BN247*20)-(BO247*10)-(BP247*5))/1)</f>
        <v>0</v>
      </c>
      <c r="BR247" s="246">
        <f t="shared" ref="BR247:BR252" si="318">AX247-AY247</f>
        <v>7.92793723076917</v>
      </c>
      <c r="BS247" s="247">
        <f t="shared" ref="BS247:BS252" si="319">ROUND(BR247*4000,-2)</f>
        <v>31700</v>
      </c>
      <c r="BT247" s="231">
        <f t="shared" ref="BT247:BT252" si="320">TRUNC(BS247/20000)</f>
        <v>1</v>
      </c>
      <c r="BU247" s="231">
        <f t="shared" ref="BU247:BU252" si="321">TRUNC((BS247-(BT247*20000))/10000)</f>
        <v>1</v>
      </c>
      <c r="BV247" s="231">
        <f t="shared" ref="BV247:BV252" si="322">TRUNC((BS247-(BT247*20000)-(BU247*10000))/5000)</f>
        <v>0</v>
      </c>
      <c r="BW247" s="231">
        <f t="shared" ref="BW247:BW252" si="323">TRUNC((BS247-(BT247*20000)-(BU247*10000)-(BV247*5000))/2000)</f>
        <v>0</v>
      </c>
      <c r="BX247" s="231">
        <f t="shared" ref="BX247:BX252" si="324">TRUNC((BS247-(BT247*20000)-(BU247*10000)-(BV247*5000)-(BW247*2000))/1000)</f>
        <v>1</v>
      </c>
      <c r="BY247" s="231">
        <f t="shared" ref="BY247:BY252" si="325">TRUNC((BS247-(BT247*20000)-(BU247*10000)-(BV247*5000)-(BW247*2000)-(BX247*1000))/500)</f>
        <v>1</v>
      </c>
      <c r="BZ247" s="231">
        <f t="shared" ref="BZ247:BZ252" si="326">TRUNC((BS247-(BT247*20000)-(BU247*10000)-(BV247*5000)-(BW247*2000)-(BX247*1000)-(BY247*500))/100)</f>
        <v>2</v>
      </c>
    </row>
    <row r="248" s="146" customFormat="1" ht="39" customHeight="1" spans="1:78">
      <c r="A248" s="161">
        <v>20</v>
      </c>
      <c r="B248" s="94">
        <v>1499</v>
      </c>
      <c r="C248" s="94" t="s">
        <v>793</v>
      </c>
      <c r="D248" s="162" t="s">
        <v>214</v>
      </c>
      <c r="E248" s="163">
        <v>44564</v>
      </c>
      <c r="F248" s="164">
        <v>90639156</v>
      </c>
      <c r="G248" s="163">
        <v>32509</v>
      </c>
      <c r="H248" s="163" t="s">
        <v>332</v>
      </c>
      <c r="I248" s="183" t="s">
        <v>195</v>
      </c>
      <c r="J248" s="161">
        <v>0</v>
      </c>
      <c r="K248" s="161">
        <v>0</v>
      </c>
      <c r="L248" s="184">
        <v>200</v>
      </c>
      <c r="M248" s="185">
        <v>7.69230769230769</v>
      </c>
      <c r="N248" s="161">
        <v>21</v>
      </c>
      <c r="O248" s="161">
        <v>4</v>
      </c>
      <c r="P248" s="161">
        <v>25</v>
      </c>
      <c r="Q248" s="161">
        <v>26</v>
      </c>
      <c r="R248" s="195">
        <v>192.307692307692</v>
      </c>
      <c r="S248" s="161">
        <v>0</v>
      </c>
      <c r="T248" s="185">
        <v>0</v>
      </c>
      <c r="U248" s="161">
        <v>0</v>
      </c>
      <c r="V248" s="161">
        <v>0</v>
      </c>
      <c r="W248" s="185">
        <v>0</v>
      </c>
      <c r="X248" s="161">
        <v>0</v>
      </c>
      <c r="Y248" s="185">
        <v>0</v>
      </c>
      <c r="Z248" s="161">
        <v>0</v>
      </c>
      <c r="AA248" s="161">
        <v>0</v>
      </c>
      <c r="AB248" s="195">
        <v>0</v>
      </c>
      <c r="AC248" s="161">
        <v>1</v>
      </c>
      <c r="AD248" s="195">
        <v>7.69230769230769</v>
      </c>
      <c r="AE248" s="161">
        <v>0</v>
      </c>
      <c r="AF248" s="195">
        <v>0</v>
      </c>
      <c r="AG248" s="161">
        <v>0</v>
      </c>
      <c r="AH248" s="185">
        <v>0</v>
      </c>
      <c r="AI248" s="185">
        <v>0</v>
      </c>
      <c r="AJ248" s="185">
        <v>0</v>
      </c>
      <c r="AK248" s="184">
        <v>0</v>
      </c>
      <c r="AL248" s="185">
        <v>0</v>
      </c>
      <c r="AM248" s="185">
        <v>0</v>
      </c>
      <c r="AN248" s="185">
        <v>9.6</v>
      </c>
      <c r="AO248" s="185">
        <v>12.5</v>
      </c>
      <c r="AP248" s="185">
        <v>12.5</v>
      </c>
      <c r="AQ248" s="185">
        <v>234.6</v>
      </c>
      <c r="AR248" s="207">
        <v>2</v>
      </c>
      <c r="AS248" s="209">
        <v>0.5</v>
      </c>
      <c r="AT248" s="207"/>
      <c r="AU248" s="195">
        <v>0</v>
      </c>
      <c r="AV248" s="195">
        <v>4.842144</v>
      </c>
      <c r="AW248" s="207">
        <v>100</v>
      </c>
      <c r="AX248" s="221">
        <v>131.257856</v>
      </c>
      <c r="AY248" s="184">
        <v>130</v>
      </c>
      <c r="AZ248" s="222">
        <v>5000</v>
      </c>
      <c r="BA248" s="225"/>
      <c r="BB248" s="146" t="str">
        <f ca="1" t="shared" si="303"/>
        <v>1年10月</v>
      </c>
      <c r="BD248" s="224">
        <f t="shared" si="304"/>
        <v>968428.8</v>
      </c>
      <c r="BE248" s="239">
        <f t="shared" si="305"/>
        <v>968428.8</v>
      </c>
      <c r="BF248" s="231">
        <f t="shared" si="306"/>
        <v>0</v>
      </c>
      <c r="BG248" s="231">
        <f t="shared" si="307"/>
        <v>865857.6</v>
      </c>
      <c r="BH248" s="231">
        <f t="shared" si="308"/>
        <v>0</v>
      </c>
      <c r="BI248" s="241" t="str">
        <f t="shared" si="309"/>
        <v>PEN RAVY</v>
      </c>
      <c r="BJ248" s="231">
        <f t="shared" si="310"/>
        <v>130</v>
      </c>
      <c r="BK248" s="231">
        <f t="shared" si="311"/>
        <v>130</v>
      </c>
      <c r="BL248" s="231">
        <f t="shared" si="312"/>
        <v>1</v>
      </c>
      <c r="BM248" s="231">
        <f t="shared" si="313"/>
        <v>0</v>
      </c>
      <c r="BN248" s="231">
        <f t="shared" si="314"/>
        <v>1</v>
      </c>
      <c r="BO248" s="231">
        <f t="shared" si="315"/>
        <v>1</v>
      </c>
      <c r="BP248" s="231">
        <f t="shared" si="316"/>
        <v>0</v>
      </c>
      <c r="BQ248" s="231">
        <f t="shared" si="317"/>
        <v>0</v>
      </c>
      <c r="BR248" s="246">
        <f t="shared" si="318"/>
        <v>1.25785599999992</v>
      </c>
      <c r="BS248" s="247">
        <f t="shared" si="319"/>
        <v>5000</v>
      </c>
      <c r="BT248" s="231">
        <f t="shared" si="320"/>
        <v>0</v>
      </c>
      <c r="BU248" s="231">
        <f t="shared" si="321"/>
        <v>0</v>
      </c>
      <c r="BV248" s="231">
        <f t="shared" si="322"/>
        <v>1</v>
      </c>
      <c r="BW248" s="231">
        <f t="shared" si="323"/>
        <v>0</v>
      </c>
      <c r="BX248" s="231">
        <f t="shared" si="324"/>
        <v>0</v>
      </c>
      <c r="BY248" s="231">
        <f t="shared" si="325"/>
        <v>0</v>
      </c>
      <c r="BZ248" s="231">
        <f t="shared" si="326"/>
        <v>0</v>
      </c>
    </row>
    <row r="249" s="146" customFormat="1" ht="39" customHeight="1" spans="1:78">
      <c r="A249" s="161">
        <v>21</v>
      </c>
      <c r="B249" s="94">
        <v>1989</v>
      </c>
      <c r="C249" s="94" t="s">
        <v>794</v>
      </c>
      <c r="D249" s="162" t="s">
        <v>215</v>
      </c>
      <c r="E249" s="163">
        <v>44638</v>
      </c>
      <c r="F249" s="164">
        <v>90869185</v>
      </c>
      <c r="G249" s="163">
        <v>27334</v>
      </c>
      <c r="H249" s="163" t="s">
        <v>335</v>
      </c>
      <c r="I249" s="183" t="s">
        <v>195</v>
      </c>
      <c r="J249" s="161">
        <v>0</v>
      </c>
      <c r="K249" s="161">
        <v>0</v>
      </c>
      <c r="L249" s="184">
        <v>200</v>
      </c>
      <c r="M249" s="185">
        <v>7.69230769230769</v>
      </c>
      <c r="N249" s="161">
        <v>18</v>
      </c>
      <c r="O249" s="161">
        <v>4</v>
      </c>
      <c r="P249" s="161">
        <v>22</v>
      </c>
      <c r="Q249" s="161">
        <v>26</v>
      </c>
      <c r="R249" s="195">
        <v>169.230769230769</v>
      </c>
      <c r="S249" s="161">
        <v>0</v>
      </c>
      <c r="T249" s="185">
        <v>0</v>
      </c>
      <c r="U249" s="161">
        <v>0</v>
      </c>
      <c r="V249" s="161">
        <v>0</v>
      </c>
      <c r="W249" s="185">
        <v>0</v>
      </c>
      <c r="X249" s="161">
        <v>0</v>
      </c>
      <c r="Y249" s="185">
        <v>0</v>
      </c>
      <c r="Z249" s="161">
        <v>3</v>
      </c>
      <c r="AA249" s="161">
        <v>0</v>
      </c>
      <c r="AB249" s="195">
        <v>0</v>
      </c>
      <c r="AC249" s="161">
        <v>1</v>
      </c>
      <c r="AD249" s="195">
        <v>7.69230769230769</v>
      </c>
      <c r="AE249" s="161">
        <v>0</v>
      </c>
      <c r="AF249" s="195">
        <v>0</v>
      </c>
      <c r="AG249" s="161">
        <v>0</v>
      </c>
      <c r="AH249" s="185">
        <v>0</v>
      </c>
      <c r="AI249" s="185">
        <v>0</v>
      </c>
      <c r="AJ249" s="185">
        <v>0</v>
      </c>
      <c r="AK249" s="184">
        <v>0</v>
      </c>
      <c r="AL249" s="185">
        <v>0</v>
      </c>
      <c r="AM249" s="185">
        <v>0</v>
      </c>
      <c r="AN249" s="185">
        <v>8.4</v>
      </c>
      <c r="AO249" s="185">
        <v>11</v>
      </c>
      <c r="AP249" s="185">
        <v>11</v>
      </c>
      <c r="AQ249" s="185">
        <v>207.323076923077</v>
      </c>
      <c r="AR249" s="207">
        <v>2</v>
      </c>
      <c r="AS249" s="209">
        <v>0.5</v>
      </c>
      <c r="AT249" s="207"/>
      <c r="AU249" s="195">
        <v>0</v>
      </c>
      <c r="AV249" s="195">
        <v>4.27914830769231</v>
      </c>
      <c r="AW249" s="207">
        <v>100</v>
      </c>
      <c r="AX249" s="221">
        <v>104.543928615385</v>
      </c>
      <c r="AY249" s="184">
        <v>100</v>
      </c>
      <c r="AZ249" s="222">
        <v>18200</v>
      </c>
      <c r="BA249" s="225"/>
      <c r="BB249" s="146" t="str">
        <f ca="1" t="shared" si="303"/>
        <v>1年8月</v>
      </c>
      <c r="BD249" s="224">
        <f t="shared" si="304"/>
        <v>855829.661538461</v>
      </c>
      <c r="BE249" s="239">
        <f t="shared" si="305"/>
        <v>855829.661538461</v>
      </c>
      <c r="BF249" s="231">
        <f t="shared" si="306"/>
        <v>0</v>
      </c>
      <c r="BG249" s="231">
        <f t="shared" si="307"/>
        <v>765569.630769231</v>
      </c>
      <c r="BH249" s="231">
        <f t="shared" si="308"/>
        <v>0</v>
      </c>
      <c r="BI249" s="241" t="str">
        <f t="shared" si="309"/>
        <v>PREAB MARADY</v>
      </c>
      <c r="BJ249" s="231">
        <f t="shared" si="310"/>
        <v>100</v>
      </c>
      <c r="BK249" s="231">
        <f t="shared" si="311"/>
        <v>100</v>
      </c>
      <c r="BL249" s="231">
        <f t="shared" si="312"/>
        <v>1</v>
      </c>
      <c r="BM249" s="231">
        <f t="shared" si="313"/>
        <v>0</v>
      </c>
      <c r="BN249" s="231">
        <f t="shared" si="314"/>
        <v>0</v>
      </c>
      <c r="BO249" s="231">
        <f t="shared" si="315"/>
        <v>0</v>
      </c>
      <c r="BP249" s="231">
        <f t="shared" si="316"/>
        <v>0</v>
      </c>
      <c r="BQ249" s="231">
        <f t="shared" si="317"/>
        <v>0</v>
      </c>
      <c r="BR249" s="246">
        <f t="shared" si="318"/>
        <v>4.54392861538454</v>
      </c>
      <c r="BS249" s="247">
        <f t="shared" si="319"/>
        <v>18200</v>
      </c>
      <c r="BT249" s="231">
        <f t="shared" si="320"/>
        <v>0</v>
      </c>
      <c r="BU249" s="231">
        <f t="shared" si="321"/>
        <v>1</v>
      </c>
      <c r="BV249" s="231">
        <f t="shared" si="322"/>
        <v>1</v>
      </c>
      <c r="BW249" s="231">
        <f t="shared" si="323"/>
        <v>1</v>
      </c>
      <c r="BX249" s="231">
        <f t="shared" si="324"/>
        <v>1</v>
      </c>
      <c r="BY249" s="231">
        <f t="shared" si="325"/>
        <v>0</v>
      </c>
      <c r="BZ249" s="231">
        <f t="shared" si="326"/>
        <v>2</v>
      </c>
    </row>
    <row r="250" s="141" customFormat="1" ht="39" customHeight="1" spans="1:78">
      <c r="A250" s="161">
        <v>22</v>
      </c>
      <c r="B250" s="94">
        <v>1551</v>
      </c>
      <c r="C250" s="94" t="s">
        <v>795</v>
      </c>
      <c r="D250" s="162" t="s">
        <v>216</v>
      </c>
      <c r="E250" s="163">
        <v>44564</v>
      </c>
      <c r="F250" s="164">
        <v>90489514</v>
      </c>
      <c r="G250" s="163">
        <v>35158</v>
      </c>
      <c r="H250" s="163" t="s">
        <v>335</v>
      </c>
      <c r="I250" s="183" t="s">
        <v>195</v>
      </c>
      <c r="J250" s="161">
        <v>0</v>
      </c>
      <c r="K250" s="161">
        <v>0</v>
      </c>
      <c r="L250" s="184">
        <v>200</v>
      </c>
      <c r="M250" s="185">
        <v>7.69230769230769</v>
      </c>
      <c r="N250" s="161">
        <v>19</v>
      </c>
      <c r="O250" s="161">
        <v>4</v>
      </c>
      <c r="P250" s="161">
        <v>23</v>
      </c>
      <c r="Q250" s="161">
        <v>26</v>
      </c>
      <c r="R250" s="195">
        <v>176.923076923077</v>
      </c>
      <c r="S250" s="161">
        <v>0</v>
      </c>
      <c r="T250" s="185">
        <v>0</v>
      </c>
      <c r="U250" s="161">
        <v>0</v>
      </c>
      <c r="V250" s="161">
        <v>0</v>
      </c>
      <c r="W250" s="185">
        <v>0</v>
      </c>
      <c r="X250" s="161">
        <v>0</v>
      </c>
      <c r="Y250" s="185">
        <v>0</v>
      </c>
      <c r="Z250" s="161">
        <v>2</v>
      </c>
      <c r="AA250" s="161">
        <v>0</v>
      </c>
      <c r="AB250" s="195">
        <v>0</v>
      </c>
      <c r="AC250" s="161">
        <v>1</v>
      </c>
      <c r="AD250" s="195">
        <v>7.69230769230769</v>
      </c>
      <c r="AE250" s="161">
        <v>0</v>
      </c>
      <c r="AF250" s="195">
        <v>0</v>
      </c>
      <c r="AG250" s="161">
        <v>0</v>
      </c>
      <c r="AH250" s="184">
        <v>0</v>
      </c>
      <c r="AI250" s="185">
        <v>0</v>
      </c>
      <c r="AJ250" s="184">
        <v>0</v>
      </c>
      <c r="AK250" s="184">
        <v>0</v>
      </c>
      <c r="AL250" s="185">
        <v>0</v>
      </c>
      <c r="AM250" s="185">
        <v>0</v>
      </c>
      <c r="AN250" s="185">
        <v>8.8</v>
      </c>
      <c r="AO250" s="185">
        <v>11.5</v>
      </c>
      <c r="AP250" s="185">
        <v>11.5</v>
      </c>
      <c r="AQ250" s="185">
        <v>216.415384615385</v>
      </c>
      <c r="AR250" s="207">
        <v>2</v>
      </c>
      <c r="AS250" s="209">
        <v>0.5</v>
      </c>
      <c r="AT250" s="184"/>
      <c r="AU250" s="195">
        <v>0</v>
      </c>
      <c r="AV250" s="195">
        <v>4.46681353846154</v>
      </c>
      <c r="AW250" s="207">
        <v>100</v>
      </c>
      <c r="AX250" s="221">
        <v>113.448571076923</v>
      </c>
      <c r="AY250" s="184">
        <v>110</v>
      </c>
      <c r="AZ250" s="222">
        <v>13800</v>
      </c>
      <c r="BA250" s="223"/>
      <c r="BB250" s="146" t="str">
        <f ca="1" t="shared" si="303"/>
        <v>1年10月</v>
      </c>
      <c r="BC250" s="146"/>
      <c r="BD250" s="224">
        <f t="shared" si="304"/>
        <v>893362.707692308</v>
      </c>
      <c r="BE250" s="239">
        <f t="shared" si="305"/>
        <v>893362.707692308</v>
      </c>
      <c r="BF250" s="231">
        <f t="shared" si="306"/>
        <v>0</v>
      </c>
      <c r="BG250" s="231">
        <f t="shared" si="307"/>
        <v>798998.953846154</v>
      </c>
      <c r="BH250" s="231">
        <f t="shared" si="308"/>
        <v>0</v>
      </c>
      <c r="BI250" s="241" t="str">
        <f t="shared" si="309"/>
        <v>SEK SOVANNROTH</v>
      </c>
      <c r="BJ250" s="231">
        <f t="shared" si="310"/>
        <v>110</v>
      </c>
      <c r="BK250" s="231">
        <f t="shared" si="311"/>
        <v>110</v>
      </c>
      <c r="BL250" s="231">
        <f t="shared" si="312"/>
        <v>1</v>
      </c>
      <c r="BM250" s="231">
        <f t="shared" si="313"/>
        <v>0</v>
      </c>
      <c r="BN250" s="231">
        <f t="shared" si="314"/>
        <v>0</v>
      </c>
      <c r="BO250" s="231">
        <f t="shared" si="315"/>
        <v>1</v>
      </c>
      <c r="BP250" s="231">
        <f t="shared" si="316"/>
        <v>0</v>
      </c>
      <c r="BQ250" s="231">
        <f t="shared" si="317"/>
        <v>0</v>
      </c>
      <c r="BR250" s="246">
        <f t="shared" si="318"/>
        <v>3.44857107692303</v>
      </c>
      <c r="BS250" s="247">
        <f t="shared" si="319"/>
        <v>13800</v>
      </c>
      <c r="BT250" s="231">
        <f t="shared" si="320"/>
        <v>0</v>
      </c>
      <c r="BU250" s="231">
        <f t="shared" si="321"/>
        <v>1</v>
      </c>
      <c r="BV250" s="231">
        <f t="shared" si="322"/>
        <v>0</v>
      </c>
      <c r="BW250" s="231">
        <f t="shared" si="323"/>
        <v>1</v>
      </c>
      <c r="BX250" s="231">
        <f t="shared" si="324"/>
        <v>1</v>
      </c>
      <c r="BY250" s="231">
        <f t="shared" si="325"/>
        <v>1</v>
      </c>
      <c r="BZ250" s="231">
        <f t="shared" si="326"/>
        <v>3</v>
      </c>
    </row>
    <row r="251" s="141" customFormat="1" ht="39" customHeight="1" spans="1:78">
      <c r="A251" s="161">
        <v>23</v>
      </c>
      <c r="B251" s="94">
        <v>2290</v>
      </c>
      <c r="C251" s="94" t="s">
        <v>796</v>
      </c>
      <c r="D251" s="162" t="s">
        <v>217</v>
      </c>
      <c r="E251" s="163">
        <v>45206</v>
      </c>
      <c r="F251" s="164" t="s">
        <v>797</v>
      </c>
      <c r="G251" s="163">
        <v>29692</v>
      </c>
      <c r="H251" s="163" t="s">
        <v>335</v>
      </c>
      <c r="I251" s="183" t="s">
        <v>195</v>
      </c>
      <c r="J251" s="161"/>
      <c r="K251" s="161"/>
      <c r="L251" s="184">
        <v>198</v>
      </c>
      <c r="M251" s="185">
        <v>7.61538461538461</v>
      </c>
      <c r="N251" s="161">
        <v>16</v>
      </c>
      <c r="O251" s="161">
        <v>4</v>
      </c>
      <c r="P251" s="161">
        <v>20</v>
      </c>
      <c r="Q251" s="161">
        <v>21</v>
      </c>
      <c r="R251" s="195">
        <v>152.307692307692</v>
      </c>
      <c r="S251" s="161">
        <v>0</v>
      </c>
      <c r="T251" s="185">
        <v>0</v>
      </c>
      <c r="U251" s="161">
        <v>0</v>
      </c>
      <c r="V251" s="161">
        <v>0</v>
      </c>
      <c r="W251" s="185">
        <v>0</v>
      </c>
      <c r="X251" s="161">
        <v>0</v>
      </c>
      <c r="Y251" s="185">
        <v>0</v>
      </c>
      <c r="Z251" s="161">
        <v>0</v>
      </c>
      <c r="AA251" s="161">
        <v>0</v>
      </c>
      <c r="AB251" s="195">
        <v>0</v>
      </c>
      <c r="AC251" s="161">
        <v>1</v>
      </c>
      <c r="AD251" s="195">
        <v>7.61538461538461</v>
      </c>
      <c r="AE251" s="161">
        <v>0</v>
      </c>
      <c r="AF251" s="195">
        <v>0</v>
      </c>
      <c r="AG251" s="161">
        <v>0</v>
      </c>
      <c r="AH251" s="184">
        <v>0</v>
      </c>
      <c r="AI251" s="185">
        <v>0</v>
      </c>
      <c r="AJ251" s="184">
        <v>0</v>
      </c>
      <c r="AK251" s="184">
        <v>0</v>
      </c>
      <c r="AL251" s="185">
        <v>0</v>
      </c>
      <c r="AM251" s="185">
        <v>0</v>
      </c>
      <c r="AN251" s="185">
        <v>7.6</v>
      </c>
      <c r="AO251" s="185">
        <v>10</v>
      </c>
      <c r="AP251" s="185">
        <v>10</v>
      </c>
      <c r="AQ251" s="185">
        <v>187.523076923077</v>
      </c>
      <c r="AR251" s="207"/>
      <c r="AS251" s="209"/>
      <c r="AT251" s="184"/>
      <c r="AU251" s="195">
        <v>0</v>
      </c>
      <c r="AV251" s="195">
        <v>3.87047630769231</v>
      </c>
      <c r="AW251" s="207">
        <v>50</v>
      </c>
      <c r="AX251" s="221">
        <v>133.652600615385</v>
      </c>
      <c r="AY251" s="184">
        <v>130</v>
      </c>
      <c r="AZ251" s="222">
        <v>14600</v>
      </c>
      <c r="BA251" s="223"/>
      <c r="BB251" s="146" t="str">
        <f ca="1" t="shared" si="303"/>
        <v>0年1月</v>
      </c>
      <c r="BC251" s="146"/>
      <c r="BD251" s="224">
        <f t="shared" si="304"/>
        <v>774095.261538461</v>
      </c>
      <c r="BE251" s="239">
        <f t="shared" si="305"/>
        <v>774095.261538461</v>
      </c>
      <c r="BF251" s="231">
        <f t="shared" si="306"/>
        <v>0</v>
      </c>
      <c r="BG251" s="231">
        <f t="shared" si="307"/>
        <v>692037.83076923</v>
      </c>
      <c r="BH251" s="231">
        <f t="shared" si="308"/>
        <v>0</v>
      </c>
      <c r="BI251" s="241" t="str">
        <f t="shared" si="309"/>
        <v>ROS SOPHAL</v>
      </c>
      <c r="BJ251" s="231">
        <f t="shared" si="310"/>
        <v>130</v>
      </c>
      <c r="BK251" s="231">
        <f t="shared" si="311"/>
        <v>130</v>
      </c>
      <c r="BL251" s="231">
        <f t="shared" si="312"/>
        <v>1</v>
      </c>
      <c r="BM251" s="231">
        <f t="shared" si="313"/>
        <v>0</v>
      </c>
      <c r="BN251" s="231">
        <f t="shared" si="314"/>
        <v>1</v>
      </c>
      <c r="BO251" s="231">
        <f t="shared" si="315"/>
        <v>1</v>
      </c>
      <c r="BP251" s="231">
        <f t="shared" si="316"/>
        <v>0</v>
      </c>
      <c r="BQ251" s="231">
        <f t="shared" si="317"/>
        <v>0</v>
      </c>
      <c r="BR251" s="246">
        <f t="shared" si="318"/>
        <v>3.6526006153845</v>
      </c>
      <c r="BS251" s="247">
        <f t="shared" si="319"/>
        <v>14600</v>
      </c>
      <c r="BT251" s="231">
        <f t="shared" si="320"/>
        <v>0</v>
      </c>
      <c r="BU251" s="231">
        <f t="shared" si="321"/>
        <v>1</v>
      </c>
      <c r="BV251" s="231">
        <f t="shared" si="322"/>
        <v>0</v>
      </c>
      <c r="BW251" s="231">
        <f t="shared" si="323"/>
        <v>2</v>
      </c>
      <c r="BX251" s="231">
        <f t="shared" si="324"/>
        <v>0</v>
      </c>
      <c r="BY251" s="231">
        <f t="shared" si="325"/>
        <v>1</v>
      </c>
      <c r="BZ251" s="231">
        <f t="shared" si="326"/>
        <v>1</v>
      </c>
    </row>
    <row r="252" s="141" customFormat="1" ht="39" customHeight="1" spans="1:78">
      <c r="A252" s="161">
        <v>24</v>
      </c>
      <c r="B252" s="94">
        <v>2259</v>
      </c>
      <c r="C252" s="94" t="s">
        <v>798</v>
      </c>
      <c r="D252" s="162" t="s">
        <v>218</v>
      </c>
      <c r="E252" s="163">
        <v>44763</v>
      </c>
      <c r="F252" s="164" t="s">
        <v>799</v>
      </c>
      <c r="G252" s="163">
        <v>37391</v>
      </c>
      <c r="H252" s="163" t="s">
        <v>335</v>
      </c>
      <c r="I252" s="183" t="s">
        <v>195</v>
      </c>
      <c r="J252" s="161">
        <v>0</v>
      </c>
      <c r="K252" s="161">
        <v>0</v>
      </c>
      <c r="L252" s="184">
        <v>200</v>
      </c>
      <c r="M252" s="185">
        <v>7.69230769230769</v>
      </c>
      <c r="N252" s="161">
        <v>21</v>
      </c>
      <c r="O252" s="161">
        <v>4</v>
      </c>
      <c r="P252" s="161">
        <v>25</v>
      </c>
      <c r="Q252" s="161">
        <v>26</v>
      </c>
      <c r="R252" s="195">
        <v>192.307692307692</v>
      </c>
      <c r="S252" s="161">
        <v>0</v>
      </c>
      <c r="T252" s="185">
        <v>0</v>
      </c>
      <c r="U252" s="161">
        <v>0</v>
      </c>
      <c r="V252" s="161">
        <v>0</v>
      </c>
      <c r="W252" s="185">
        <v>0</v>
      </c>
      <c r="X252" s="161">
        <v>0</v>
      </c>
      <c r="Y252" s="185">
        <v>0</v>
      </c>
      <c r="Z252" s="161">
        <v>0</v>
      </c>
      <c r="AA252" s="161">
        <v>0</v>
      </c>
      <c r="AB252" s="195">
        <v>0</v>
      </c>
      <c r="AC252" s="161">
        <v>1</v>
      </c>
      <c r="AD252" s="195">
        <v>7.69230769230769</v>
      </c>
      <c r="AE252" s="161">
        <v>0</v>
      </c>
      <c r="AF252" s="195">
        <v>0</v>
      </c>
      <c r="AG252" s="161">
        <v>0</v>
      </c>
      <c r="AH252" s="184">
        <v>0</v>
      </c>
      <c r="AI252" s="185">
        <v>0</v>
      </c>
      <c r="AJ252" s="184">
        <v>0</v>
      </c>
      <c r="AK252" s="184">
        <v>0</v>
      </c>
      <c r="AL252" s="185">
        <v>0</v>
      </c>
      <c r="AM252" s="185">
        <v>0</v>
      </c>
      <c r="AN252" s="185">
        <v>9.6</v>
      </c>
      <c r="AO252" s="185">
        <v>12.5</v>
      </c>
      <c r="AP252" s="185">
        <v>12.5</v>
      </c>
      <c r="AQ252" s="185">
        <v>234.6</v>
      </c>
      <c r="AR252" s="207">
        <v>2</v>
      </c>
      <c r="AS252" s="209">
        <v>0.5</v>
      </c>
      <c r="AT252" s="184"/>
      <c r="AU252" s="195">
        <v>0</v>
      </c>
      <c r="AV252" s="195">
        <v>4.842144</v>
      </c>
      <c r="AW252" s="207">
        <v>100</v>
      </c>
      <c r="AX252" s="221">
        <v>131.257856</v>
      </c>
      <c r="AY252" s="184">
        <v>130</v>
      </c>
      <c r="AZ252" s="222">
        <v>5000</v>
      </c>
      <c r="BA252" s="223"/>
      <c r="BB252" s="146" t="str">
        <f ca="1" t="shared" si="303"/>
        <v>1年4月</v>
      </c>
      <c r="BC252" s="146"/>
      <c r="BD252" s="224">
        <f t="shared" si="304"/>
        <v>968428.8</v>
      </c>
      <c r="BE252" s="239">
        <f t="shared" si="305"/>
        <v>968428.8</v>
      </c>
      <c r="BF252" s="231">
        <f t="shared" si="306"/>
        <v>0</v>
      </c>
      <c r="BG252" s="231">
        <f t="shared" si="307"/>
        <v>865857.6</v>
      </c>
      <c r="BH252" s="231">
        <f t="shared" si="308"/>
        <v>0</v>
      </c>
      <c r="BI252" s="241" t="str">
        <f t="shared" si="309"/>
        <v>RUS PHKAY</v>
      </c>
      <c r="BJ252" s="231">
        <f t="shared" si="310"/>
        <v>130</v>
      </c>
      <c r="BK252" s="231">
        <f t="shared" si="311"/>
        <v>130</v>
      </c>
      <c r="BL252" s="231">
        <f t="shared" si="312"/>
        <v>1</v>
      </c>
      <c r="BM252" s="231">
        <f t="shared" si="313"/>
        <v>0</v>
      </c>
      <c r="BN252" s="231">
        <f t="shared" si="314"/>
        <v>1</v>
      </c>
      <c r="BO252" s="231">
        <f t="shared" si="315"/>
        <v>1</v>
      </c>
      <c r="BP252" s="231">
        <f t="shared" si="316"/>
        <v>0</v>
      </c>
      <c r="BQ252" s="231">
        <f t="shared" si="317"/>
        <v>0</v>
      </c>
      <c r="BR252" s="246">
        <f t="shared" si="318"/>
        <v>1.25785599999992</v>
      </c>
      <c r="BS252" s="247">
        <f t="shared" si="319"/>
        <v>5000</v>
      </c>
      <c r="BT252" s="231">
        <f t="shared" si="320"/>
        <v>0</v>
      </c>
      <c r="BU252" s="231">
        <f t="shared" si="321"/>
        <v>0</v>
      </c>
      <c r="BV252" s="231">
        <f t="shared" si="322"/>
        <v>1</v>
      </c>
      <c r="BW252" s="231">
        <f t="shared" si="323"/>
        <v>0</v>
      </c>
      <c r="BX252" s="231">
        <f t="shared" si="324"/>
        <v>0</v>
      </c>
      <c r="BY252" s="231">
        <f t="shared" si="325"/>
        <v>0</v>
      </c>
      <c r="BZ252" s="231">
        <f t="shared" si="326"/>
        <v>0</v>
      </c>
    </row>
    <row r="253" s="266" customFormat="1" ht="39" customHeight="1" spans="1:78">
      <c r="A253" s="273"/>
      <c r="B253" s="274" t="s">
        <v>338</v>
      </c>
      <c r="C253" s="274" t="s">
        <v>195</v>
      </c>
      <c r="D253" s="289">
        <v>24</v>
      </c>
      <c r="E253" s="273"/>
      <c r="F253" s="273"/>
      <c r="G253" s="273"/>
      <c r="H253" s="273"/>
      <c r="I253" s="273" t="s">
        <v>195</v>
      </c>
      <c r="J253" s="273"/>
      <c r="K253" s="273"/>
      <c r="L253" s="299">
        <v>4798</v>
      </c>
      <c r="M253" s="299"/>
      <c r="N253" s="299">
        <v>446.5</v>
      </c>
      <c r="O253" s="299">
        <v>92</v>
      </c>
      <c r="P253" s="299">
        <v>538.5</v>
      </c>
      <c r="Q253" s="299">
        <v>579</v>
      </c>
      <c r="R253" s="299">
        <v>4140.76923076923</v>
      </c>
      <c r="S253" s="299">
        <v>0</v>
      </c>
      <c r="T253" s="299">
        <v>0</v>
      </c>
      <c r="U253" s="299">
        <v>0</v>
      </c>
      <c r="V253" s="299">
        <v>0</v>
      </c>
      <c r="W253" s="299">
        <v>0</v>
      </c>
      <c r="X253" s="299">
        <v>0</v>
      </c>
      <c r="Y253" s="299">
        <v>0</v>
      </c>
      <c r="Z253" s="299">
        <v>14</v>
      </c>
      <c r="AA253" s="299">
        <v>0</v>
      </c>
      <c r="AB253" s="299">
        <v>0</v>
      </c>
      <c r="AC253" s="299">
        <v>26.5</v>
      </c>
      <c r="AD253" s="299">
        <v>203.769230769231</v>
      </c>
      <c r="AE253" s="299">
        <v>0</v>
      </c>
      <c r="AF253" s="299">
        <v>0</v>
      </c>
      <c r="AG253" s="299">
        <v>0</v>
      </c>
      <c r="AH253" s="299">
        <v>0</v>
      </c>
      <c r="AI253" s="299">
        <v>0</v>
      </c>
      <c r="AJ253" s="299">
        <v>0</v>
      </c>
      <c r="AK253" s="299">
        <v>0</v>
      </c>
      <c r="AL253" s="299">
        <v>0</v>
      </c>
      <c r="AM253" s="299">
        <v>0</v>
      </c>
      <c r="AN253" s="299">
        <v>206.4</v>
      </c>
      <c r="AO253" s="299">
        <v>269.2</v>
      </c>
      <c r="AP253" s="299">
        <v>269.2</v>
      </c>
      <c r="AQ253" s="299">
        <v>5089.33846153846</v>
      </c>
      <c r="AR253" s="299">
        <v>50</v>
      </c>
      <c r="AS253" s="299">
        <v>11</v>
      </c>
      <c r="AT253" s="299">
        <v>0</v>
      </c>
      <c r="AU253" s="299">
        <v>0</v>
      </c>
      <c r="AV253" s="299">
        <v>105.043945846154</v>
      </c>
      <c r="AW253" s="299">
        <v>2050</v>
      </c>
      <c r="AX253" s="299">
        <v>2973.29451569231</v>
      </c>
      <c r="AY253" s="299">
        <v>2910</v>
      </c>
      <c r="AZ253" s="299">
        <v>252900</v>
      </c>
      <c r="BA253" s="299">
        <f>SUM(BA229:BA252)</f>
        <v>0</v>
      </c>
      <c r="BL253" s="287">
        <f t="shared" ref="BL253:BQ253" si="327">SUM(BL229:BL252)</f>
        <v>22</v>
      </c>
      <c r="BM253" s="287">
        <f t="shared" si="327"/>
        <v>4</v>
      </c>
      <c r="BN253" s="287">
        <f t="shared" si="327"/>
        <v>18</v>
      </c>
      <c r="BO253" s="287">
        <f t="shared" si="327"/>
        <v>15</v>
      </c>
      <c r="BP253" s="287">
        <f t="shared" si="327"/>
        <v>0</v>
      </c>
      <c r="BQ253" s="287">
        <f t="shared" si="327"/>
        <v>0</v>
      </c>
      <c r="BR253" s="287"/>
      <c r="BS253" s="287"/>
      <c r="BT253" s="287">
        <f t="shared" ref="BT253:BZ253" si="328">SUM(BT229:BT252)</f>
        <v>3</v>
      </c>
      <c r="BU253" s="287">
        <f t="shared" si="328"/>
        <v>6</v>
      </c>
      <c r="BV253" s="287">
        <f t="shared" si="328"/>
        <v>18</v>
      </c>
      <c r="BW253" s="287">
        <f t="shared" si="328"/>
        <v>17</v>
      </c>
      <c r="BX253" s="287">
        <f t="shared" si="328"/>
        <v>4</v>
      </c>
      <c r="BY253" s="287">
        <f t="shared" si="328"/>
        <v>4</v>
      </c>
      <c r="BZ253" s="287">
        <f t="shared" si="328"/>
        <v>29</v>
      </c>
    </row>
    <row r="254" s="146" customFormat="1" ht="39" customHeight="1" spans="1:78">
      <c r="A254" s="161">
        <v>1</v>
      </c>
      <c r="B254" s="94">
        <v>1484</v>
      </c>
      <c r="C254" s="94" t="s">
        <v>800</v>
      </c>
      <c r="D254" s="162" t="s">
        <v>219</v>
      </c>
      <c r="E254" s="163">
        <v>44555</v>
      </c>
      <c r="F254" s="164">
        <v>90537377</v>
      </c>
      <c r="G254" s="163">
        <v>30711</v>
      </c>
      <c r="H254" s="163" t="s">
        <v>332</v>
      </c>
      <c r="I254" s="183" t="s">
        <v>220</v>
      </c>
      <c r="J254" s="161">
        <v>0</v>
      </c>
      <c r="K254" s="161">
        <v>0</v>
      </c>
      <c r="L254" s="184">
        <v>200</v>
      </c>
      <c r="M254" s="185">
        <v>7.69230769230769</v>
      </c>
      <c r="N254" s="161">
        <v>13</v>
      </c>
      <c r="O254" s="161">
        <v>1</v>
      </c>
      <c r="P254" s="161">
        <v>14</v>
      </c>
      <c r="Q254" s="161">
        <v>14</v>
      </c>
      <c r="R254" s="195">
        <v>107.692307692308</v>
      </c>
      <c r="S254" s="161">
        <v>0</v>
      </c>
      <c r="T254" s="185">
        <v>0</v>
      </c>
      <c r="U254" s="161">
        <v>0</v>
      </c>
      <c r="V254" s="161">
        <v>0</v>
      </c>
      <c r="W254" s="185">
        <v>0</v>
      </c>
      <c r="X254" s="161">
        <v>0</v>
      </c>
      <c r="Y254" s="185">
        <v>0</v>
      </c>
      <c r="Z254" s="161">
        <v>0</v>
      </c>
      <c r="AA254" s="161">
        <v>0</v>
      </c>
      <c r="AB254" s="195">
        <v>0</v>
      </c>
      <c r="AC254" s="161">
        <v>0</v>
      </c>
      <c r="AD254" s="195">
        <v>0</v>
      </c>
      <c r="AE254" s="161">
        <v>0</v>
      </c>
      <c r="AF254" s="195">
        <v>0</v>
      </c>
      <c r="AG254" s="161">
        <v>0</v>
      </c>
      <c r="AH254" s="185">
        <v>0</v>
      </c>
      <c r="AI254" s="185">
        <v>0</v>
      </c>
      <c r="AJ254" s="185">
        <v>0</v>
      </c>
      <c r="AK254" s="184">
        <v>0</v>
      </c>
      <c r="AL254" s="185">
        <v>0</v>
      </c>
      <c r="AM254" s="185">
        <v>0</v>
      </c>
      <c r="AN254" s="185">
        <v>5.3</v>
      </c>
      <c r="AO254" s="185">
        <v>7</v>
      </c>
      <c r="AP254" s="185">
        <v>7</v>
      </c>
      <c r="AQ254" s="185">
        <v>126.992307692308</v>
      </c>
      <c r="AR254" s="207">
        <v>2</v>
      </c>
      <c r="AS254" s="209">
        <v>0.5</v>
      </c>
      <c r="AT254" s="207"/>
      <c r="AU254" s="195">
        <v>0</v>
      </c>
      <c r="AV254" s="195">
        <v>2.62112123076923</v>
      </c>
      <c r="AW254" s="207">
        <v>0</v>
      </c>
      <c r="AX254" s="221">
        <v>125.871186461538</v>
      </c>
      <c r="AY254" s="184">
        <v>120</v>
      </c>
      <c r="AZ254" s="222">
        <v>23500</v>
      </c>
      <c r="BA254" s="225"/>
      <c r="BB254" s="146" t="str">
        <f ca="1">DATEDIF(E254,TODAY(),"y")&amp;"年"&amp;DATEDIF(E254,TODAY(),"ym")&amp;"月"</f>
        <v>1年11月</v>
      </c>
      <c r="BD254" s="224">
        <f>(AQ254*$BH$9)</f>
        <v>524224.246153846</v>
      </c>
      <c r="BE254" s="239">
        <f>IF(BD254&lt;400000,400000,IF(BD254&gt;1200000,1200000,BD254))</f>
        <v>524224.246153846</v>
      </c>
      <c r="BF254" s="231">
        <f>IF(BH254=0.1,175000,IF(BH254=0.05,75000,0))</f>
        <v>0</v>
      </c>
      <c r="BG254" s="231">
        <f>((AQ254-AO254-AP254-AL254)*BH$8)-(J254+K254)*150000</f>
        <v>466771.223076923</v>
      </c>
      <c r="BH254" s="231">
        <f>IF(BG254&lt;1500000,0%,IF(BG254&lt;2000001,5%,10%))</f>
        <v>0</v>
      </c>
      <c r="BI254" s="241" t="str">
        <f>D254</f>
        <v>CHHIN CHANTHA</v>
      </c>
      <c r="BJ254" s="231">
        <f>AY254</f>
        <v>120</v>
      </c>
      <c r="BK254" s="231">
        <f>TRUNC(BJ254)</f>
        <v>120</v>
      </c>
      <c r="BL254" s="231">
        <f>TRUNC(BK254/100)</f>
        <v>1</v>
      </c>
      <c r="BM254" s="231">
        <f>TRUNC((BK254-(BL254*100))/50)</f>
        <v>0</v>
      </c>
      <c r="BN254" s="231">
        <f>TRUNC((BK254-(BL254*100)-(BM254*50))/20)</f>
        <v>1</v>
      </c>
      <c r="BO254" s="231">
        <f>TRUNC((BK254-(BL254*100)-(BM254*50)-(BN254*20))/10)</f>
        <v>0</v>
      </c>
      <c r="BP254" s="231">
        <f>TRUNC((BK254-(BL254*100)-(BM254*50)-(BN254*20)-(BO254*10))/5)</f>
        <v>0</v>
      </c>
      <c r="BQ254" s="231">
        <f>TRUNC((BK254-(BL254*100)-(BM254*50)-(BN254*20)-(BO254*10)-(BP254*5))/1)</f>
        <v>0</v>
      </c>
      <c r="BR254" s="246">
        <f>AX254-AY254</f>
        <v>5.8711864615384</v>
      </c>
      <c r="BS254" s="247">
        <f>ROUND(BR254*4000,-2)</f>
        <v>23500</v>
      </c>
      <c r="BT254" s="231">
        <f>TRUNC(BS254/20000)</f>
        <v>1</v>
      </c>
      <c r="BU254" s="231">
        <f>TRUNC((BS254-(BT254*20000))/10000)</f>
        <v>0</v>
      </c>
      <c r="BV254" s="231">
        <f>TRUNC((BS254-(BT254*20000)-(BU254*10000))/5000)</f>
        <v>0</v>
      </c>
      <c r="BW254" s="231">
        <f>TRUNC((BS254-(BT254*20000)-(BU254*10000)-(BV254*5000))/2000)</f>
        <v>1</v>
      </c>
      <c r="BX254" s="231">
        <f>TRUNC((BS254-(BT254*20000)-(BU254*10000)-(BV254*5000)-(BW254*2000))/1000)</f>
        <v>1</v>
      </c>
      <c r="BY254" s="231">
        <f>TRUNC((BS254-(BT254*20000)-(BU254*10000)-(BV254*5000)-(BW254*2000)-(BX254*1000))/500)</f>
        <v>1</v>
      </c>
      <c r="BZ254" s="231">
        <f>TRUNC((BS254-(BT254*20000)-(BU254*10000)-(BV254*5000)-(BW254*2000)-(BX254*1000)-(BY254*500))/100)</f>
        <v>0</v>
      </c>
    </row>
    <row r="255" s="146" customFormat="1" ht="39" customHeight="1" spans="1:78">
      <c r="A255" s="161">
        <v>2</v>
      </c>
      <c r="B255" s="94">
        <v>1466</v>
      </c>
      <c r="C255" s="94" t="s">
        <v>801</v>
      </c>
      <c r="D255" s="162" t="s">
        <v>221</v>
      </c>
      <c r="E255" s="163">
        <v>44551</v>
      </c>
      <c r="F255" s="164">
        <v>90513658</v>
      </c>
      <c r="G255" s="163">
        <v>35501</v>
      </c>
      <c r="H255" s="163" t="s">
        <v>332</v>
      </c>
      <c r="I255" s="183" t="s">
        <v>220</v>
      </c>
      <c r="J255" s="161">
        <v>0</v>
      </c>
      <c r="K255" s="161">
        <v>0</v>
      </c>
      <c r="L255" s="184">
        <v>200</v>
      </c>
      <c r="M255" s="185">
        <v>7.69230769230769</v>
      </c>
      <c r="N255" s="161">
        <v>12.5</v>
      </c>
      <c r="O255" s="161">
        <v>1</v>
      </c>
      <c r="P255" s="161">
        <v>13.5</v>
      </c>
      <c r="Q255" s="161">
        <v>14</v>
      </c>
      <c r="R255" s="195">
        <v>103.846153846154</v>
      </c>
      <c r="S255" s="161">
        <v>0</v>
      </c>
      <c r="T255" s="185">
        <v>0</v>
      </c>
      <c r="U255" s="161">
        <v>0</v>
      </c>
      <c r="V255" s="161">
        <v>0</v>
      </c>
      <c r="W255" s="185">
        <v>0</v>
      </c>
      <c r="X255" s="161">
        <v>0</v>
      </c>
      <c r="Y255" s="185">
        <v>0</v>
      </c>
      <c r="Z255" s="161">
        <v>0.5</v>
      </c>
      <c r="AA255" s="161">
        <v>0</v>
      </c>
      <c r="AB255" s="195">
        <v>0</v>
      </c>
      <c r="AC255" s="161">
        <v>0</v>
      </c>
      <c r="AD255" s="195">
        <v>0</v>
      </c>
      <c r="AE255" s="161">
        <v>0</v>
      </c>
      <c r="AF255" s="195">
        <v>0</v>
      </c>
      <c r="AG255" s="161">
        <v>0</v>
      </c>
      <c r="AH255" s="185">
        <v>0</v>
      </c>
      <c r="AI255" s="185">
        <v>0</v>
      </c>
      <c r="AJ255" s="185">
        <v>0</v>
      </c>
      <c r="AK255" s="184">
        <v>0</v>
      </c>
      <c r="AL255" s="185">
        <v>0</v>
      </c>
      <c r="AM255" s="185">
        <v>0</v>
      </c>
      <c r="AN255" s="185">
        <v>5.1</v>
      </c>
      <c r="AO255" s="185">
        <v>6.7</v>
      </c>
      <c r="AP255" s="185">
        <v>6.7</v>
      </c>
      <c r="AQ255" s="185">
        <v>122.346153846154</v>
      </c>
      <c r="AR255" s="207">
        <v>2</v>
      </c>
      <c r="AS255" s="209">
        <v>0.5</v>
      </c>
      <c r="AT255" s="207"/>
      <c r="AU255" s="195">
        <v>0</v>
      </c>
      <c r="AV255" s="195">
        <v>2.52522461538461</v>
      </c>
      <c r="AW255" s="207">
        <v>0</v>
      </c>
      <c r="AX255" s="221">
        <v>121.320929230769</v>
      </c>
      <c r="AY255" s="184">
        <v>120</v>
      </c>
      <c r="AZ255" s="222">
        <v>5300</v>
      </c>
      <c r="BA255" s="225"/>
      <c r="BB255" s="146" t="str">
        <f ca="1">DATEDIF(E255,TODAY(),"y")&amp;"年"&amp;DATEDIF(E255,TODAY(),"ym")&amp;"月"</f>
        <v>1年11月</v>
      </c>
      <c r="BD255" s="224">
        <f>(AQ255*$BH$9)</f>
        <v>505044.923076923</v>
      </c>
      <c r="BE255" s="239">
        <f>IF(BD255&lt;400000,400000,IF(BD255&gt;1200000,1200000,BD255))</f>
        <v>505044.923076923</v>
      </c>
      <c r="BF255" s="231">
        <f>IF(BH255=0.1,175000,IF(BH255=0.05,75000,0))</f>
        <v>0</v>
      </c>
      <c r="BG255" s="231">
        <f>((AQ255-AO255-AP255-AL255)*BH$8)-(J255+K255)*150000</f>
        <v>450056.561538461</v>
      </c>
      <c r="BH255" s="231">
        <f>IF(BG255&lt;1500000,0%,IF(BG255&lt;2000001,5%,10%))</f>
        <v>0</v>
      </c>
      <c r="BI255" s="241" t="str">
        <f>D255</f>
        <v>HEM VUTHOEUN</v>
      </c>
      <c r="BJ255" s="231">
        <f>AY255</f>
        <v>120</v>
      </c>
      <c r="BK255" s="231">
        <f>TRUNC(BJ255)</f>
        <v>120</v>
      </c>
      <c r="BL255" s="231">
        <f>TRUNC(BK255/100)</f>
        <v>1</v>
      </c>
      <c r="BM255" s="231">
        <f>TRUNC((BK255-(BL255*100))/50)</f>
        <v>0</v>
      </c>
      <c r="BN255" s="231">
        <f>TRUNC((BK255-(BL255*100)-(BM255*50))/20)</f>
        <v>1</v>
      </c>
      <c r="BO255" s="231">
        <f>TRUNC((BK255-(BL255*100)-(BM255*50)-(BN255*20))/10)</f>
        <v>0</v>
      </c>
      <c r="BP255" s="231">
        <f>TRUNC((BK255-(BL255*100)-(BM255*50)-(BN255*20)-(BO255*10))/5)</f>
        <v>0</v>
      </c>
      <c r="BQ255" s="231">
        <f>TRUNC((BK255-(BL255*100)-(BM255*50)-(BN255*20)-(BO255*10)-(BP255*5))/1)</f>
        <v>0</v>
      </c>
      <c r="BR255" s="246">
        <f>AX255-AY255</f>
        <v>1.3209292307692</v>
      </c>
      <c r="BS255" s="247">
        <f>ROUND(BR255*4000,-2)</f>
        <v>5300</v>
      </c>
      <c r="BT255" s="231">
        <f>TRUNC(BS255/20000)</f>
        <v>0</v>
      </c>
      <c r="BU255" s="231">
        <f>TRUNC((BS255-(BT255*20000))/10000)</f>
        <v>0</v>
      </c>
      <c r="BV255" s="231">
        <f>TRUNC((BS255-(BT255*20000)-(BU255*10000))/5000)</f>
        <v>1</v>
      </c>
      <c r="BW255" s="231">
        <f>TRUNC((BS255-(BT255*20000)-(BU255*10000)-(BV255*5000))/2000)</f>
        <v>0</v>
      </c>
      <c r="BX255" s="231">
        <f>TRUNC((BS255-(BT255*20000)-(BU255*10000)-(BV255*5000)-(BW255*2000))/1000)</f>
        <v>0</v>
      </c>
      <c r="BY255" s="231">
        <f>TRUNC((BS255-(BT255*20000)-(BU255*10000)-(BV255*5000)-(BW255*2000)-(BX255*1000))/500)</f>
        <v>0</v>
      </c>
      <c r="BZ255" s="231">
        <f>TRUNC((BS255-(BT255*20000)-(BU255*10000)-(BV255*5000)-(BW255*2000)-(BX255*1000)-(BY255*500))/100)</f>
        <v>3</v>
      </c>
    </row>
    <row r="256" s="146" customFormat="1" ht="39" customHeight="1" spans="1:78">
      <c r="A256" s="161">
        <v>3</v>
      </c>
      <c r="B256" s="94">
        <v>1502</v>
      </c>
      <c r="C256" s="94" t="s">
        <v>802</v>
      </c>
      <c r="D256" s="162" t="s">
        <v>222</v>
      </c>
      <c r="E256" s="163">
        <v>44564</v>
      </c>
      <c r="F256" s="164">
        <v>90883543</v>
      </c>
      <c r="G256" s="163">
        <v>36800</v>
      </c>
      <c r="H256" s="163" t="s">
        <v>332</v>
      </c>
      <c r="I256" s="183" t="s">
        <v>220</v>
      </c>
      <c r="J256" s="161">
        <v>0</v>
      </c>
      <c r="K256" s="161">
        <v>0</v>
      </c>
      <c r="L256" s="184">
        <v>200</v>
      </c>
      <c r="M256" s="185">
        <v>7.69230769230769</v>
      </c>
      <c r="N256" s="161">
        <v>17</v>
      </c>
      <c r="O256" s="161">
        <v>4</v>
      </c>
      <c r="P256" s="161">
        <v>21</v>
      </c>
      <c r="Q256" s="161">
        <v>22</v>
      </c>
      <c r="R256" s="195">
        <v>161.538461538461</v>
      </c>
      <c r="S256" s="161">
        <v>0</v>
      </c>
      <c r="T256" s="185">
        <v>0</v>
      </c>
      <c r="U256" s="161">
        <v>0</v>
      </c>
      <c r="V256" s="161">
        <v>0</v>
      </c>
      <c r="W256" s="185">
        <v>0</v>
      </c>
      <c r="X256" s="161">
        <v>0</v>
      </c>
      <c r="Y256" s="185">
        <v>0</v>
      </c>
      <c r="Z256" s="161">
        <v>0</v>
      </c>
      <c r="AA256" s="161">
        <v>0</v>
      </c>
      <c r="AB256" s="195">
        <v>0</v>
      </c>
      <c r="AC256" s="161">
        <v>1</v>
      </c>
      <c r="AD256" s="195">
        <v>7.69230769230769</v>
      </c>
      <c r="AE256" s="161">
        <v>0</v>
      </c>
      <c r="AF256" s="195">
        <v>0</v>
      </c>
      <c r="AG256" s="161">
        <v>0</v>
      </c>
      <c r="AH256" s="185">
        <v>0</v>
      </c>
      <c r="AI256" s="185">
        <v>0</v>
      </c>
      <c r="AJ256" s="185">
        <v>0</v>
      </c>
      <c r="AK256" s="184">
        <v>0</v>
      </c>
      <c r="AL256" s="185">
        <v>0</v>
      </c>
      <c r="AM256" s="185">
        <v>0</v>
      </c>
      <c r="AN256" s="185">
        <v>8</v>
      </c>
      <c r="AO256" s="185">
        <v>10.5</v>
      </c>
      <c r="AP256" s="185">
        <v>10.5</v>
      </c>
      <c r="AQ256" s="185">
        <v>198.230769230769</v>
      </c>
      <c r="AR256" s="207">
        <v>2</v>
      </c>
      <c r="AS256" s="209">
        <v>0.5</v>
      </c>
      <c r="AT256" s="207"/>
      <c r="AU256" s="195">
        <v>0</v>
      </c>
      <c r="AV256" s="195">
        <v>4.09148307692308</v>
      </c>
      <c r="AW256" s="207">
        <v>50</v>
      </c>
      <c r="AX256" s="221">
        <v>145.639286153846</v>
      </c>
      <c r="AY256" s="184">
        <v>140</v>
      </c>
      <c r="AZ256" s="222">
        <v>22600</v>
      </c>
      <c r="BA256" s="225"/>
      <c r="BB256" s="146" t="str">
        <f ca="1">DATEDIF(E256,TODAY(),"y")&amp;"年"&amp;DATEDIF(E256,TODAY(),"ym")&amp;"月"</f>
        <v>1年10月</v>
      </c>
      <c r="BD256" s="224">
        <f>(AQ256*$BH$9)</f>
        <v>818296.615384615</v>
      </c>
      <c r="BE256" s="239">
        <f>IF(BD256&lt;400000,400000,IF(BD256&gt;1200000,1200000,BD256))</f>
        <v>818296.615384615</v>
      </c>
      <c r="BF256" s="231">
        <f>IF(BH256=0.1,175000,IF(BH256=0.05,75000,0))</f>
        <v>0</v>
      </c>
      <c r="BG256" s="231">
        <f>((AQ256-AO256-AP256-AL256)*BH$8)-(J256+K256)*150000</f>
        <v>732140.307692307</v>
      </c>
      <c r="BH256" s="231">
        <f>IF(BG256&lt;1500000,0%,IF(BG256&lt;2000001,5%,10%))</f>
        <v>0</v>
      </c>
      <c r="BI256" s="241" t="str">
        <f>D256</f>
        <v>KHOEUR SOTIT</v>
      </c>
      <c r="BJ256" s="231">
        <f>AY256</f>
        <v>140</v>
      </c>
      <c r="BK256" s="231">
        <f>TRUNC(BJ256)</f>
        <v>140</v>
      </c>
      <c r="BL256" s="231">
        <f>TRUNC(BK256/100)</f>
        <v>1</v>
      </c>
      <c r="BM256" s="231">
        <f>TRUNC((BK256-(BL256*100))/50)</f>
        <v>0</v>
      </c>
      <c r="BN256" s="231">
        <f>TRUNC((BK256-(BL256*100)-(BM256*50))/20)</f>
        <v>2</v>
      </c>
      <c r="BO256" s="231">
        <f>TRUNC((BK256-(BL256*100)-(BM256*50)-(BN256*20))/10)</f>
        <v>0</v>
      </c>
      <c r="BP256" s="231">
        <f>TRUNC((BK256-(BL256*100)-(BM256*50)-(BN256*20)-(BO256*10))/5)</f>
        <v>0</v>
      </c>
      <c r="BQ256" s="231">
        <f>TRUNC((BK256-(BL256*100)-(BM256*50)-(BN256*20)-(BO256*10)-(BP256*5))/1)</f>
        <v>0</v>
      </c>
      <c r="BR256" s="246">
        <f>AX256-AY256</f>
        <v>5.63928615384609</v>
      </c>
      <c r="BS256" s="247">
        <f>ROUND(BR256*4000,-2)</f>
        <v>22600</v>
      </c>
      <c r="BT256" s="231">
        <f>TRUNC(BS256/20000)</f>
        <v>1</v>
      </c>
      <c r="BU256" s="231">
        <f>TRUNC((BS256-(BT256*20000))/10000)</f>
        <v>0</v>
      </c>
      <c r="BV256" s="231">
        <f>TRUNC((BS256-(BT256*20000)-(BU256*10000))/5000)</f>
        <v>0</v>
      </c>
      <c r="BW256" s="231">
        <f>TRUNC((BS256-(BT256*20000)-(BU256*10000)-(BV256*5000))/2000)</f>
        <v>1</v>
      </c>
      <c r="BX256" s="231">
        <f>TRUNC((BS256-(BT256*20000)-(BU256*10000)-(BV256*5000)-(BW256*2000))/1000)</f>
        <v>0</v>
      </c>
      <c r="BY256" s="231">
        <f>TRUNC((BS256-(BT256*20000)-(BU256*10000)-(BV256*5000)-(BW256*2000)-(BX256*1000))/500)</f>
        <v>1</v>
      </c>
      <c r="BZ256" s="231">
        <f>TRUNC((BS256-(BT256*20000)-(BU256*10000)-(BV256*5000)-(BW256*2000)-(BX256*1000)-(BY256*500))/100)</f>
        <v>1</v>
      </c>
    </row>
    <row r="257" s="146" customFormat="1" ht="39" customHeight="1" spans="1:78">
      <c r="A257" s="161">
        <v>4</v>
      </c>
      <c r="B257" s="94">
        <v>2206</v>
      </c>
      <c r="C257" s="94" t="s">
        <v>803</v>
      </c>
      <c r="D257" s="162" t="s">
        <v>223</v>
      </c>
      <c r="E257" s="163">
        <v>44741</v>
      </c>
      <c r="F257" s="164" t="s">
        <v>804</v>
      </c>
      <c r="G257" s="163">
        <v>34010</v>
      </c>
      <c r="H257" s="163" t="s">
        <v>332</v>
      </c>
      <c r="I257" s="183" t="s">
        <v>220</v>
      </c>
      <c r="J257" s="161">
        <v>0</v>
      </c>
      <c r="K257" s="161">
        <v>0</v>
      </c>
      <c r="L257" s="184">
        <v>200</v>
      </c>
      <c r="M257" s="185">
        <v>7.69230769230769</v>
      </c>
      <c r="N257" s="161">
        <v>13</v>
      </c>
      <c r="O257" s="161">
        <v>1</v>
      </c>
      <c r="P257" s="161">
        <v>14</v>
      </c>
      <c r="Q257" s="161">
        <v>14</v>
      </c>
      <c r="R257" s="195">
        <v>107.692307692308</v>
      </c>
      <c r="S257" s="161">
        <v>0</v>
      </c>
      <c r="T257" s="185">
        <v>0</v>
      </c>
      <c r="U257" s="161">
        <v>0</v>
      </c>
      <c r="V257" s="161">
        <v>0</v>
      </c>
      <c r="W257" s="185">
        <v>0</v>
      </c>
      <c r="X257" s="161">
        <v>0</v>
      </c>
      <c r="Y257" s="185">
        <v>0</v>
      </c>
      <c r="Z257" s="161">
        <v>0</v>
      </c>
      <c r="AA257" s="161">
        <v>0</v>
      </c>
      <c r="AB257" s="195">
        <v>0</v>
      </c>
      <c r="AC257" s="161">
        <v>0</v>
      </c>
      <c r="AD257" s="195">
        <v>0</v>
      </c>
      <c r="AE257" s="161">
        <v>0</v>
      </c>
      <c r="AF257" s="195">
        <v>0</v>
      </c>
      <c r="AG257" s="161">
        <v>0</v>
      </c>
      <c r="AH257" s="185">
        <v>0</v>
      </c>
      <c r="AI257" s="185">
        <v>0</v>
      </c>
      <c r="AJ257" s="185">
        <v>0</v>
      </c>
      <c r="AK257" s="184">
        <v>0</v>
      </c>
      <c r="AL257" s="185">
        <v>0</v>
      </c>
      <c r="AM257" s="185">
        <v>0</v>
      </c>
      <c r="AN257" s="185">
        <v>5.3</v>
      </c>
      <c r="AO257" s="185">
        <v>7</v>
      </c>
      <c r="AP257" s="185">
        <v>7</v>
      </c>
      <c r="AQ257" s="185">
        <v>126.992307692308</v>
      </c>
      <c r="AR257" s="207">
        <v>2</v>
      </c>
      <c r="AS257" s="209">
        <v>0.5</v>
      </c>
      <c r="AT257" s="207"/>
      <c r="AU257" s="195">
        <v>0</v>
      </c>
      <c r="AV257" s="195">
        <v>2.62112123076923</v>
      </c>
      <c r="AW257" s="207">
        <v>0</v>
      </c>
      <c r="AX257" s="221">
        <v>125.871186461538</v>
      </c>
      <c r="AY257" s="184">
        <v>120</v>
      </c>
      <c r="AZ257" s="222">
        <v>23500</v>
      </c>
      <c r="BA257" s="225"/>
      <c r="BB257" s="146" t="str">
        <f ca="1">DATEDIF(E257,TODAY(),"y")&amp;"年"&amp;DATEDIF(E257,TODAY(),"ym")&amp;"月"</f>
        <v>1年5月</v>
      </c>
      <c r="BD257" s="224">
        <f>(AQ257*$BH$9)</f>
        <v>524224.246153846</v>
      </c>
      <c r="BE257" s="239">
        <f>IF(BD257&lt;400000,400000,IF(BD257&gt;1200000,1200000,BD257))</f>
        <v>524224.246153846</v>
      </c>
      <c r="BF257" s="231">
        <f>IF(BH257=0.1,175000,IF(BH257=0.05,75000,0))</f>
        <v>0</v>
      </c>
      <c r="BG257" s="231">
        <f>((AQ257-AO257-AP257-AL257)*BH$8)-(J257+K257)*150000</f>
        <v>466771.223076923</v>
      </c>
      <c r="BH257" s="231">
        <f>IF(BG257&lt;1500000,0%,IF(BG257&lt;2000001,5%,10%))</f>
        <v>0</v>
      </c>
      <c r="BI257" s="241" t="str">
        <f>D257</f>
        <v>NHEAN TRA</v>
      </c>
      <c r="BJ257" s="231">
        <f>AY257</f>
        <v>120</v>
      </c>
      <c r="BK257" s="231">
        <f>TRUNC(BJ257)</f>
        <v>120</v>
      </c>
      <c r="BL257" s="231">
        <f>TRUNC(BK257/100)</f>
        <v>1</v>
      </c>
      <c r="BM257" s="231">
        <f>TRUNC((BK257-(BL257*100))/50)</f>
        <v>0</v>
      </c>
      <c r="BN257" s="231">
        <f>TRUNC((BK257-(BL257*100)-(BM257*50))/20)</f>
        <v>1</v>
      </c>
      <c r="BO257" s="231">
        <f>TRUNC((BK257-(BL257*100)-(BM257*50)-(BN257*20))/10)</f>
        <v>0</v>
      </c>
      <c r="BP257" s="231">
        <f>TRUNC((BK257-(BL257*100)-(BM257*50)-(BN257*20)-(BO257*10))/5)</f>
        <v>0</v>
      </c>
      <c r="BQ257" s="231">
        <f>TRUNC((BK257-(BL257*100)-(BM257*50)-(BN257*20)-(BO257*10)-(BP257*5))/1)</f>
        <v>0</v>
      </c>
      <c r="BR257" s="246">
        <f>AX257-AY257</f>
        <v>5.8711864615384</v>
      </c>
      <c r="BS257" s="247">
        <f>ROUND(BR257*4000,-2)</f>
        <v>23500</v>
      </c>
      <c r="BT257" s="231">
        <f>TRUNC(BS257/20000)</f>
        <v>1</v>
      </c>
      <c r="BU257" s="231">
        <f>TRUNC((BS257-(BT257*20000))/10000)</f>
        <v>0</v>
      </c>
      <c r="BV257" s="231">
        <f>TRUNC((BS257-(BT257*20000)-(BU257*10000))/5000)</f>
        <v>0</v>
      </c>
      <c r="BW257" s="231">
        <f>TRUNC((BS257-(BT257*20000)-(BU257*10000)-(BV257*5000))/2000)</f>
        <v>1</v>
      </c>
      <c r="BX257" s="231">
        <f>TRUNC((BS257-(BT257*20000)-(BU257*10000)-(BV257*5000)-(BW257*2000))/1000)</f>
        <v>1</v>
      </c>
      <c r="BY257" s="231">
        <f>TRUNC((BS257-(BT257*20000)-(BU257*10000)-(BV257*5000)-(BW257*2000)-(BX257*1000))/500)</f>
        <v>1</v>
      </c>
      <c r="BZ257" s="231">
        <f>TRUNC((BS257-(BT257*20000)-(BU257*10000)-(BV257*5000)-(BW257*2000)-(BX257*1000)-(BY257*500))/100)</f>
        <v>0</v>
      </c>
    </row>
    <row r="258" s="266" customFormat="1" ht="39" customHeight="1" spans="1:78">
      <c r="A258" s="273"/>
      <c r="B258" s="274" t="s">
        <v>338</v>
      </c>
      <c r="C258" s="274" t="s">
        <v>220</v>
      </c>
      <c r="D258" s="289">
        <v>4</v>
      </c>
      <c r="E258" s="273"/>
      <c r="F258" s="273"/>
      <c r="G258" s="273"/>
      <c r="H258" s="273"/>
      <c r="I258" s="273" t="s">
        <v>220</v>
      </c>
      <c r="J258" s="273"/>
      <c r="K258" s="273"/>
      <c r="L258" s="290">
        <v>800</v>
      </c>
      <c r="M258" s="290">
        <v>30.7692307692308</v>
      </c>
      <c r="N258" s="290">
        <v>55.5</v>
      </c>
      <c r="O258" s="290">
        <v>7</v>
      </c>
      <c r="P258" s="290">
        <v>62.5</v>
      </c>
      <c r="Q258" s="290">
        <v>64</v>
      </c>
      <c r="R258" s="290">
        <v>480.769230769231</v>
      </c>
      <c r="S258" s="290">
        <v>0</v>
      </c>
      <c r="T258" s="290">
        <v>0</v>
      </c>
      <c r="U258" s="290">
        <v>0</v>
      </c>
      <c r="V258" s="290">
        <v>0</v>
      </c>
      <c r="W258" s="290">
        <v>0</v>
      </c>
      <c r="X258" s="290">
        <v>0</v>
      </c>
      <c r="Y258" s="290">
        <v>0</v>
      </c>
      <c r="Z258" s="290">
        <v>0.5</v>
      </c>
      <c r="AA258" s="290">
        <v>0</v>
      </c>
      <c r="AB258" s="290">
        <v>0</v>
      </c>
      <c r="AC258" s="290">
        <v>1</v>
      </c>
      <c r="AD258" s="290">
        <v>7.69230769230769</v>
      </c>
      <c r="AE258" s="290">
        <v>0</v>
      </c>
      <c r="AF258" s="290">
        <v>0</v>
      </c>
      <c r="AG258" s="290">
        <v>0</v>
      </c>
      <c r="AH258" s="290">
        <v>0</v>
      </c>
      <c r="AI258" s="290">
        <v>0</v>
      </c>
      <c r="AJ258" s="290">
        <v>0</v>
      </c>
      <c r="AK258" s="290">
        <v>0</v>
      </c>
      <c r="AL258" s="290">
        <v>0</v>
      </c>
      <c r="AM258" s="290">
        <v>0</v>
      </c>
      <c r="AN258" s="290">
        <v>23.7</v>
      </c>
      <c r="AO258" s="290">
        <v>31.2</v>
      </c>
      <c r="AP258" s="290">
        <v>31.2</v>
      </c>
      <c r="AQ258" s="290">
        <v>574.561538461538</v>
      </c>
      <c r="AR258" s="290">
        <v>8</v>
      </c>
      <c r="AS258" s="290">
        <v>2</v>
      </c>
      <c r="AT258" s="290">
        <v>0</v>
      </c>
      <c r="AU258" s="290">
        <v>0</v>
      </c>
      <c r="AV258" s="290">
        <v>11.8589501538462</v>
      </c>
      <c r="AW258" s="290">
        <v>50</v>
      </c>
      <c r="AX258" s="290">
        <v>518.702588307692</v>
      </c>
      <c r="AY258" s="290">
        <v>500</v>
      </c>
      <c r="AZ258" s="290">
        <v>74900</v>
      </c>
      <c r="BA258" s="290">
        <f>SUM(BA254:BA257)</f>
        <v>0</v>
      </c>
      <c r="BL258" s="288">
        <f>SUM(BL254:BL257)</f>
        <v>4</v>
      </c>
      <c r="BM258" s="288">
        <f t="shared" ref="BM258:BZ258" si="329">SUM(BM254:BM257)</f>
        <v>0</v>
      </c>
      <c r="BN258" s="288">
        <f t="shared" si="329"/>
        <v>5</v>
      </c>
      <c r="BO258" s="288">
        <f t="shared" si="329"/>
        <v>0</v>
      </c>
      <c r="BP258" s="288">
        <f t="shared" si="329"/>
        <v>0</v>
      </c>
      <c r="BQ258" s="288">
        <f t="shared" si="329"/>
        <v>0</v>
      </c>
      <c r="BR258" s="288"/>
      <c r="BS258" s="288"/>
      <c r="BT258" s="288">
        <f t="shared" si="329"/>
        <v>3</v>
      </c>
      <c r="BU258" s="288">
        <f t="shared" si="329"/>
        <v>0</v>
      </c>
      <c r="BV258" s="288">
        <f t="shared" si="329"/>
        <v>1</v>
      </c>
      <c r="BW258" s="288">
        <f t="shared" si="329"/>
        <v>3</v>
      </c>
      <c r="BX258" s="288">
        <f t="shared" si="329"/>
        <v>2</v>
      </c>
      <c r="BY258" s="288">
        <f t="shared" si="329"/>
        <v>3</v>
      </c>
      <c r="BZ258" s="288">
        <f t="shared" si="329"/>
        <v>4</v>
      </c>
    </row>
    <row r="259" s="146" customFormat="1" ht="39" customHeight="1" spans="1:78">
      <c r="A259" s="161">
        <v>1</v>
      </c>
      <c r="B259" s="94">
        <v>433</v>
      </c>
      <c r="C259" s="94" t="s">
        <v>805</v>
      </c>
      <c r="D259" s="162" t="s">
        <v>224</v>
      </c>
      <c r="E259" s="163">
        <v>44123</v>
      </c>
      <c r="F259" s="164" t="s">
        <v>806</v>
      </c>
      <c r="G259" s="163">
        <v>33707</v>
      </c>
      <c r="H259" s="163" t="s">
        <v>335</v>
      </c>
      <c r="I259" s="183" t="s">
        <v>225</v>
      </c>
      <c r="J259" s="161">
        <v>0</v>
      </c>
      <c r="K259" s="161">
        <v>0</v>
      </c>
      <c r="L259" s="184">
        <v>200</v>
      </c>
      <c r="M259" s="185">
        <v>7.69230769230769</v>
      </c>
      <c r="N259" s="161">
        <v>17</v>
      </c>
      <c r="O259" s="161">
        <v>4</v>
      </c>
      <c r="P259" s="161">
        <v>21</v>
      </c>
      <c r="Q259" s="161">
        <v>22</v>
      </c>
      <c r="R259" s="195">
        <v>161.538461538461</v>
      </c>
      <c r="S259" s="161">
        <v>0</v>
      </c>
      <c r="T259" s="185">
        <v>0</v>
      </c>
      <c r="U259" s="161">
        <v>0</v>
      </c>
      <c r="V259" s="161">
        <v>0</v>
      </c>
      <c r="W259" s="185">
        <v>0</v>
      </c>
      <c r="X259" s="161">
        <v>0</v>
      </c>
      <c r="Y259" s="185">
        <v>0</v>
      </c>
      <c r="Z259" s="161">
        <v>0</v>
      </c>
      <c r="AA259" s="161">
        <v>0</v>
      </c>
      <c r="AB259" s="195">
        <v>0</v>
      </c>
      <c r="AC259" s="161">
        <v>1</v>
      </c>
      <c r="AD259" s="195">
        <v>7.69230769230769</v>
      </c>
      <c r="AE259" s="161">
        <v>0</v>
      </c>
      <c r="AF259" s="195">
        <v>0</v>
      </c>
      <c r="AG259" s="161">
        <v>0</v>
      </c>
      <c r="AH259" s="184">
        <v>0</v>
      </c>
      <c r="AI259" s="185">
        <v>0</v>
      </c>
      <c r="AJ259" s="184">
        <v>0</v>
      </c>
      <c r="AK259" s="184">
        <v>0</v>
      </c>
      <c r="AL259" s="185">
        <v>0</v>
      </c>
      <c r="AM259" s="185">
        <v>0</v>
      </c>
      <c r="AN259" s="185">
        <v>8</v>
      </c>
      <c r="AO259" s="185">
        <v>10.5</v>
      </c>
      <c r="AP259" s="185">
        <v>10.5</v>
      </c>
      <c r="AQ259" s="185">
        <v>198.230769230769</v>
      </c>
      <c r="AR259" s="258">
        <v>3</v>
      </c>
      <c r="AS259" s="209">
        <v>0.5</v>
      </c>
      <c r="AT259" s="207"/>
      <c r="AU259" s="195">
        <v>0</v>
      </c>
      <c r="AV259" s="195">
        <v>4.09148307692308</v>
      </c>
      <c r="AW259" s="207">
        <v>50</v>
      </c>
      <c r="AX259" s="221">
        <v>146.639286153846</v>
      </c>
      <c r="AY259" s="184">
        <v>140</v>
      </c>
      <c r="AZ259" s="222">
        <v>26600</v>
      </c>
      <c r="BA259" s="225"/>
      <c r="BB259" s="146" t="str">
        <f ca="1" t="shared" ref="BB259:BB272" si="330">DATEDIF(E259,TODAY(),"y")&amp;"年"&amp;DATEDIF(E259,TODAY(),"ym")&amp;"月"</f>
        <v>3年1月</v>
      </c>
      <c r="BD259" s="224">
        <f>(AQ259*$BH$9)</f>
        <v>818296.615384615</v>
      </c>
      <c r="BE259" s="239">
        <f>IF(BD259&lt;400000,400000,IF(BD259&gt;1200000,1200000,BD259))</f>
        <v>818296.615384615</v>
      </c>
      <c r="BF259" s="231">
        <f>IF(BH259=0.1,175000,IF(BH259=0.05,75000,0))</f>
        <v>0</v>
      </c>
      <c r="BG259" s="231">
        <f t="shared" ref="BG259:BG272" si="331">((AQ259-AO259-AP259-AL259)*BH$8)-(J259+K259)*150000</f>
        <v>732140.307692307</v>
      </c>
      <c r="BH259" s="231">
        <f>IF(BG259&lt;1500000,0%,IF(BG259&lt;2000001,5%,10%))</f>
        <v>0</v>
      </c>
      <c r="BI259" s="241" t="str">
        <f t="shared" ref="BI259:BI272" si="332">D259</f>
        <v>SREY REAKSMEY</v>
      </c>
      <c r="BJ259" s="231">
        <f t="shared" ref="BJ259:BJ272" si="333">AY259</f>
        <v>140</v>
      </c>
      <c r="BK259" s="231">
        <f t="shared" ref="BK259:BK272" si="334">TRUNC(BJ259)</f>
        <v>140</v>
      </c>
      <c r="BL259" s="231">
        <f t="shared" ref="BL259:BL272" si="335">TRUNC(BK259/100)</f>
        <v>1</v>
      </c>
      <c r="BM259" s="231">
        <f t="shared" ref="BM259:BM272" si="336">TRUNC((BK259-(BL259*100))/50)</f>
        <v>0</v>
      </c>
      <c r="BN259" s="231">
        <f t="shared" ref="BN259:BN272" si="337">TRUNC((BK259-(BL259*100)-(BM259*50))/20)</f>
        <v>2</v>
      </c>
      <c r="BO259" s="231">
        <f t="shared" ref="BO259:BO272" si="338">TRUNC((BK259-(BL259*100)-(BM259*50)-(BN259*20))/10)</f>
        <v>0</v>
      </c>
      <c r="BP259" s="231">
        <f t="shared" ref="BP259:BP272" si="339">TRUNC((BK259-(BL259*100)-(BM259*50)-(BN259*20)-(BO259*10))/5)</f>
        <v>0</v>
      </c>
      <c r="BQ259" s="231">
        <f t="shared" ref="BQ259:BQ272" si="340">TRUNC((BK259-(BL259*100)-(BM259*50)-(BN259*20)-(BO259*10)-(BP259*5))/1)</f>
        <v>0</v>
      </c>
      <c r="BR259" s="246">
        <f t="shared" ref="BR259:BR272" si="341">AX259-AY259</f>
        <v>6.63928615384609</v>
      </c>
      <c r="BS259" s="247">
        <f t="shared" ref="BS259:BS272" si="342">ROUND(BR259*4000,-2)</f>
        <v>26600</v>
      </c>
      <c r="BT259" s="231">
        <f t="shared" ref="BT259:BT272" si="343">TRUNC(BS259/20000)</f>
        <v>1</v>
      </c>
      <c r="BU259" s="231">
        <f t="shared" ref="BU259:BU272" si="344">TRUNC((BS259-(BT259*20000))/10000)</f>
        <v>0</v>
      </c>
      <c r="BV259" s="231">
        <f t="shared" ref="BV259:BV272" si="345">TRUNC((BS259-(BT259*20000)-(BU259*10000))/5000)</f>
        <v>1</v>
      </c>
      <c r="BW259" s="231">
        <f t="shared" ref="BW259:BW272" si="346">TRUNC((BS259-(BT259*20000)-(BU259*10000)-(BV259*5000))/2000)</f>
        <v>0</v>
      </c>
      <c r="BX259" s="231">
        <f t="shared" ref="BX259:BX272" si="347">TRUNC((BS259-(BT259*20000)-(BU259*10000)-(BV259*5000)-(BW259*2000))/1000)</f>
        <v>1</v>
      </c>
      <c r="BY259" s="231">
        <f t="shared" ref="BY259:BY272" si="348">TRUNC((BS259-(BT259*20000)-(BU259*10000)-(BV259*5000)-(BW259*2000)-(BX259*1000))/500)</f>
        <v>1</v>
      </c>
      <c r="BZ259" s="231">
        <f t="shared" ref="BZ259:BZ272" si="349">TRUNC((BS259-(BT259*20000)-(BU259*10000)-(BV259*5000)-(BW259*2000)-(BX259*1000)-(BY259*500))/100)</f>
        <v>1</v>
      </c>
    </row>
    <row r="260" s="146" customFormat="1" ht="39" customHeight="1" spans="1:78">
      <c r="A260" s="161">
        <v>2</v>
      </c>
      <c r="B260" s="94">
        <v>702</v>
      </c>
      <c r="C260" s="94" t="s">
        <v>807</v>
      </c>
      <c r="D260" s="162" t="s">
        <v>226</v>
      </c>
      <c r="E260" s="163">
        <v>44214</v>
      </c>
      <c r="F260" s="164" t="s">
        <v>808</v>
      </c>
      <c r="G260" s="303">
        <v>36264</v>
      </c>
      <c r="H260" s="163" t="s">
        <v>335</v>
      </c>
      <c r="I260" s="183" t="s">
        <v>225</v>
      </c>
      <c r="J260" s="161">
        <v>0</v>
      </c>
      <c r="K260" s="161">
        <v>0</v>
      </c>
      <c r="L260" s="184">
        <v>200</v>
      </c>
      <c r="M260" s="185">
        <v>7.69230769230769</v>
      </c>
      <c r="N260" s="161">
        <v>17</v>
      </c>
      <c r="O260" s="161">
        <v>4</v>
      </c>
      <c r="P260" s="161">
        <v>21</v>
      </c>
      <c r="Q260" s="161">
        <v>23</v>
      </c>
      <c r="R260" s="195">
        <v>161.538461538461</v>
      </c>
      <c r="S260" s="161">
        <v>0</v>
      </c>
      <c r="T260" s="185">
        <v>0</v>
      </c>
      <c r="U260" s="161">
        <v>0</v>
      </c>
      <c r="V260" s="161">
        <v>0</v>
      </c>
      <c r="W260" s="185">
        <v>0</v>
      </c>
      <c r="X260" s="161">
        <v>0</v>
      </c>
      <c r="Y260" s="185">
        <v>0</v>
      </c>
      <c r="Z260" s="161">
        <v>0</v>
      </c>
      <c r="AA260" s="161">
        <v>0</v>
      </c>
      <c r="AB260" s="195">
        <v>0</v>
      </c>
      <c r="AC260" s="161">
        <v>1</v>
      </c>
      <c r="AD260" s="195">
        <v>7.69230769230769</v>
      </c>
      <c r="AE260" s="161">
        <v>1</v>
      </c>
      <c r="AF260" s="195">
        <v>7.69230769230769</v>
      </c>
      <c r="AG260" s="161">
        <v>0</v>
      </c>
      <c r="AH260" s="184">
        <v>0</v>
      </c>
      <c r="AI260" s="185">
        <v>0</v>
      </c>
      <c r="AJ260" s="184">
        <v>0</v>
      </c>
      <c r="AK260" s="184">
        <v>0</v>
      </c>
      <c r="AL260" s="185">
        <v>0</v>
      </c>
      <c r="AM260" s="185">
        <v>0</v>
      </c>
      <c r="AN260" s="185">
        <v>8</v>
      </c>
      <c r="AO260" s="185">
        <v>10.5</v>
      </c>
      <c r="AP260" s="185">
        <v>10.5</v>
      </c>
      <c r="AQ260" s="185">
        <v>205.923076923077</v>
      </c>
      <c r="AR260" s="258">
        <v>3</v>
      </c>
      <c r="AS260" s="209">
        <v>0.5</v>
      </c>
      <c r="AT260" s="207"/>
      <c r="AU260" s="195">
        <v>0</v>
      </c>
      <c r="AV260" s="195">
        <v>4.25025230769231</v>
      </c>
      <c r="AW260" s="207">
        <v>50</v>
      </c>
      <c r="AX260" s="221">
        <v>154.172824615385</v>
      </c>
      <c r="AY260" s="184">
        <v>150</v>
      </c>
      <c r="AZ260" s="222">
        <v>16700</v>
      </c>
      <c r="BA260" s="225"/>
      <c r="BB260" s="146" t="str">
        <f ca="1" t="shared" si="330"/>
        <v>2年10月</v>
      </c>
      <c r="BD260" s="224">
        <f>(AQ260*$BH$9)</f>
        <v>850050.461538461</v>
      </c>
      <c r="BE260" s="239">
        <f>IF(BD260&lt;400000,400000,IF(BD260&gt;1200000,1200000,BD260))</f>
        <v>850050.461538461</v>
      </c>
      <c r="BF260" s="231">
        <f>IF(BH260=0.1,175000,IF(BH260=0.05,75000,0))</f>
        <v>0</v>
      </c>
      <c r="BG260" s="231">
        <f t="shared" si="331"/>
        <v>763917.230769231</v>
      </c>
      <c r="BH260" s="231">
        <f>IF(BG260&lt;1500000,0%,IF(BG260&lt;2000001,5%,10%))</f>
        <v>0</v>
      </c>
      <c r="BI260" s="241" t="str">
        <f t="shared" si="332"/>
        <v>KHORN REAKSA</v>
      </c>
      <c r="BJ260" s="231">
        <f t="shared" si="333"/>
        <v>150</v>
      </c>
      <c r="BK260" s="231">
        <f t="shared" si="334"/>
        <v>150</v>
      </c>
      <c r="BL260" s="231">
        <f t="shared" si="335"/>
        <v>1</v>
      </c>
      <c r="BM260" s="231">
        <f t="shared" si="336"/>
        <v>1</v>
      </c>
      <c r="BN260" s="231">
        <f t="shared" si="337"/>
        <v>0</v>
      </c>
      <c r="BO260" s="231">
        <f t="shared" si="338"/>
        <v>0</v>
      </c>
      <c r="BP260" s="231">
        <f t="shared" si="339"/>
        <v>0</v>
      </c>
      <c r="BQ260" s="231">
        <f t="shared" si="340"/>
        <v>0</v>
      </c>
      <c r="BR260" s="246">
        <f t="shared" si="341"/>
        <v>4.17282461538454</v>
      </c>
      <c r="BS260" s="247">
        <f t="shared" si="342"/>
        <v>16700</v>
      </c>
      <c r="BT260" s="231">
        <f t="shared" si="343"/>
        <v>0</v>
      </c>
      <c r="BU260" s="231">
        <f t="shared" si="344"/>
        <v>1</v>
      </c>
      <c r="BV260" s="231">
        <f t="shared" si="345"/>
        <v>1</v>
      </c>
      <c r="BW260" s="231">
        <f t="shared" si="346"/>
        <v>0</v>
      </c>
      <c r="BX260" s="231">
        <f t="shared" si="347"/>
        <v>1</v>
      </c>
      <c r="BY260" s="231">
        <f t="shared" si="348"/>
        <v>1</v>
      </c>
      <c r="BZ260" s="231">
        <f t="shared" si="349"/>
        <v>2</v>
      </c>
    </row>
    <row r="261" s="146" customFormat="1" ht="39" customHeight="1" spans="1:78">
      <c r="A261" s="161">
        <v>3</v>
      </c>
      <c r="B261" s="94">
        <v>703</v>
      </c>
      <c r="C261" s="94" t="s">
        <v>809</v>
      </c>
      <c r="D261" s="162" t="s">
        <v>227</v>
      </c>
      <c r="E261" s="163">
        <v>44214</v>
      </c>
      <c r="F261" s="164" t="s">
        <v>810</v>
      </c>
      <c r="G261" s="303">
        <v>36263</v>
      </c>
      <c r="H261" s="163" t="s">
        <v>335</v>
      </c>
      <c r="I261" s="183" t="s">
        <v>225</v>
      </c>
      <c r="J261" s="161">
        <v>0</v>
      </c>
      <c r="K261" s="161">
        <v>0</v>
      </c>
      <c r="L261" s="184">
        <v>200</v>
      </c>
      <c r="M261" s="185">
        <v>7.69230769230769</v>
      </c>
      <c r="N261" s="161">
        <v>16.5</v>
      </c>
      <c r="O261" s="161">
        <v>4</v>
      </c>
      <c r="P261" s="161">
        <v>20.5</v>
      </c>
      <c r="Q261" s="161">
        <v>22</v>
      </c>
      <c r="R261" s="195">
        <v>157.692307692308</v>
      </c>
      <c r="S261" s="161">
        <v>0</v>
      </c>
      <c r="T261" s="185">
        <v>0</v>
      </c>
      <c r="U261" s="161">
        <v>0</v>
      </c>
      <c r="V261" s="161">
        <v>0</v>
      </c>
      <c r="W261" s="185">
        <v>0</v>
      </c>
      <c r="X261" s="161">
        <v>0</v>
      </c>
      <c r="Y261" s="185">
        <v>0</v>
      </c>
      <c r="Z261" s="161">
        <v>0.5</v>
      </c>
      <c r="AA261" s="161">
        <v>0</v>
      </c>
      <c r="AB261" s="195">
        <v>0</v>
      </c>
      <c r="AC261" s="161">
        <v>1</v>
      </c>
      <c r="AD261" s="195">
        <v>7.69230769230769</v>
      </c>
      <c r="AE261" s="161">
        <v>0</v>
      </c>
      <c r="AF261" s="195">
        <v>0</v>
      </c>
      <c r="AG261" s="161">
        <v>0</v>
      </c>
      <c r="AH261" s="184">
        <v>0</v>
      </c>
      <c r="AI261" s="185">
        <v>0</v>
      </c>
      <c r="AJ261" s="184">
        <v>0</v>
      </c>
      <c r="AK261" s="184">
        <v>0</v>
      </c>
      <c r="AL261" s="185">
        <v>0</v>
      </c>
      <c r="AM261" s="185">
        <v>0</v>
      </c>
      <c r="AN261" s="185">
        <v>7.8</v>
      </c>
      <c r="AO261" s="185">
        <v>10.2</v>
      </c>
      <c r="AP261" s="185">
        <v>10.2</v>
      </c>
      <c r="AQ261" s="185">
        <v>193.584615384615</v>
      </c>
      <c r="AR261" s="258">
        <v>3</v>
      </c>
      <c r="AS261" s="209">
        <v>0.5</v>
      </c>
      <c r="AT261" s="207"/>
      <c r="AU261" s="195">
        <v>0</v>
      </c>
      <c r="AV261" s="195">
        <v>3.99558646153846</v>
      </c>
      <c r="AW261" s="207">
        <v>50</v>
      </c>
      <c r="AX261" s="221">
        <v>142.089028923077</v>
      </c>
      <c r="AY261" s="184">
        <v>140</v>
      </c>
      <c r="AZ261" s="222">
        <v>8400</v>
      </c>
      <c r="BA261" s="225"/>
      <c r="BB261" s="146" t="str">
        <f ca="1" t="shared" si="330"/>
        <v>2年10月</v>
      </c>
      <c r="BD261" s="224">
        <f>(AQ261*$BH$9)</f>
        <v>799117.292307692</v>
      </c>
      <c r="BE261" s="239">
        <f>IF(BD261&lt;400000,400000,IF(BD261&gt;1200000,1200000,BD261))</f>
        <v>799117.292307692</v>
      </c>
      <c r="BF261" s="231">
        <f>IF(BH261=0.1,175000,IF(BH261=0.05,75000,0))</f>
        <v>0</v>
      </c>
      <c r="BG261" s="231">
        <f t="shared" si="331"/>
        <v>715425.646153846</v>
      </c>
      <c r="BH261" s="231">
        <f>IF(BG261&lt;1500000,0%,IF(BG261&lt;2000001,5%,10%))</f>
        <v>0</v>
      </c>
      <c r="BI261" s="241" t="str">
        <f t="shared" si="332"/>
        <v>PEN SREYSAY</v>
      </c>
      <c r="BJ261" s="231">
        <f t="shared" si="333"/>
        <v>140</v>
      </c>
      <c r="BK261" s="231">
        <f t="shared" si="334"/>
        <v>140</v>
      </c>
      <c r="BL261" s="231">
        <f t="shared" si="335"/>
        <v>1</v>
      </c>
      <c r="BM261" s="231">
        <f t="shared" si="336"/>
        <v>0</v>
      </c>
      <c r="BN261" s="231">
        <f t="shared" si="337"/>
        <v>2</v>
      </c>
      <c r="BO261" s="231">
        <f t="shared" si="338"/>
        <v>0</v>
      </c>
      <c r="BP261" s="231">
        <f t="shared" si="339"/>
        <v>0</v>
      </c>
      <c r="BQ261" s="231">
        <f t="shared" si="340"/>
        <v>0</v>
      </c>
      <c r="BR261" s="246">
        <f t="shared" si="341"/>
        <v>2.08902892307685</v>
      </c>
      <c r="BS261" s="247">
        <f t="shared" si="342"/>
        <v>8400</v>
      </c>
      <c r="BT261" s="231">
        <f t="shared" si="343"/>
        <v>0</v>
      </c>
      <c r="BU261" s="231">
        <f t="shared" si="344"/>
        <v>0</v>
      </c>
      <c r="BV261" s="231">
        <f t="shared" si="345"/>
        <v>1</v>
      </c>
      <c r="BW261" s="231">
        <f t="shared" si="346"/>
        <v>1</v>
      </c>
      <c r="BX261" s="231">
        <f t="shared" si="347"/>
        <v>1</v>
      </c>
      <c r="BY261" s="231">
        <f t="shared" si="348"/>
        <v>0</v>
      </c>
      <c r="BZ261" s="231">
        <f t="shared" si="349"/>
        <v>4</v>
      </c>
    </row>
    <row r="262" s="146" customFormat="1" ht="39" customHeight="1" spans="1:78">
      <c r="A262" s="161">
        <v>4</v>
      </c>
      <c r="B262" s="94">
        <v>726</v>
      </c>
      <c r="C262" s="94" t="s">
        <v>811</v>
      </c>
      <c r="D262" s="162" t="s">
        <v>812</v>
      </c>
      <c r="E262" s="163">
        <v>44215</v>
      </c>
      <c r="F262" s="164" t="s">
        <v>813</v>
      </c>
      <c r="G262" s="303">
        <v>37171</v>
      </c>
      <c r="H262" s="163" t="s">
        <v>335</v>
      </c>
      <c r="I262" s="183" t="s">
        <v>225</v>
      </c>
      <c r="J262" s="161">
        <v>0</v>
      </c>
      <c r="K262" s="161">
        <v>0</v>
      </c>
      <c r="L262" s="184">
        <v>200</v>
      </c>
      <c r="M262" s="185">
        <v>7.69230769230769</v>
      </c>
      <c r="N262" s="161">
        <v>0</v>
      </c>
      <c r="O262" s="161">
        <v>0</v>
      </c>
      <c r="P262" s="161">
        <v>0</v>
      </c>
      <c r="Q262" s="161">
        <v>0</v>
      </c>
      <c r="R262" s="195">
        <v>0</v>
      </c>
      <c r="S262" s="161">
        <v>0</v>
      </c>
      <c r="T262" s="185">
        <v>0</v>
      </c>
      <c r="U262" s="161">
        <v>0</v>
      </c>
      <c r="V262" s="161">
        <v>0</v>
      </c>
      <c r="W262" s="185">
        <v>0</v>
      </c>
      <c r="X262" s="161">
        <v>0</v>
      </c>
      <c r="Y262" s="185">
        <v>0</v>
      </c>
      <c r="Z262" s="161">
        <v>0</v>
      </c>
      <c r="AA262" s="161">
        <v>0</v>
      </c>
      <c r="AB262" s="195">
        <v>0</v>
      </c>
      <c r="AC262" s="161">
        <v>0</v>
      </c>
      <c r="AD262" s="195">
        <v>0</v>
      </c>
      <c r="AE262" s="161">
        <v>0</v>
      </c>
      <c r="AF262" s="195">
        <v>0</v>
      </c>
      <c r="AG262" s="161">
        <v>0</v>
      </c>
      <c r="AH262" s="184">
        <v>0</v>
      </c>
      <c r="AI262" s="185">
        <v>0</v>
      </c>
      <c r="AJ262" s="184">
        <v>0</v>
      </c>
      <c r="AK262" s="184">
        <v>0</v>
      </c>
      <c r="AL262" s="185">
        <v>0</v>
      </c>
      <c r="AM262" s="185">
        <v>0</v>
      </c>
      <c r="AN262" s="185">
        <v>0</v>
      </c>
      <c r="AO262" s="185">
        <v>0</v>
      </c>
      <c r="AP262" s="185">
        <v>0</v>
      </c>
      <c r="AQ262" s="185">
        <v>0</v>
      </c>
      <c r="AR262" s="258"/>
      <c r="AS262" s="209"/>
      <c r="AT262" s="207"/>
      <c r="AU262" s="195"/>
      <c r="AV262" s="195"/>
      <c r="AW262" s="207">
        <v>0</v>
      </c>
      <c r="AX262" s="221">
        <v>0</v>
      </c>
      <c r="AY262" s="184">
        <v>0</v>
      </c>
      <c r="AZ262" s="222">
        <v>0</v>
      </c>
      <c r="BA262" s="225"/>
      <c r="BB262" s="146" t="str">
        <f ca="1" t="shared" si="330"/>
        <v>2年10月</v>
      </c>
      <c r="BD262" s="224">
        <f>(AQ262*$BH$9)</f>
        <v>0</v>
      </c>
      <c r="BE262" s="239">
        <f>IF(BD262&lt;400000,400000,IF(BD262&gt;1200000,1200000,BD262))</f>
        <v>400000</v>
      </c>
      <c r="BF262" s="231">
        <f>IF(BH262=0.1,175000,IF(BH262=0.05,75000,0))</f>
        <v>0</v>
      </c>
      <c r="BG262" s="231">
        <f t="shared" si="331"/>
        <v>0</v>
      </c>
      <c r="BH262" s="231">
        <f>IF(BG262&lt;1500000,0%,IF(BG262&lt;2000001,5%,10%))</f>
        <v>0</v>
      </c>
      <c r="BI262" s="241" t="str">
        <f t="shared" si="332"/>
        <v>PRUM LEAKHNA</v>
      </c>
      <c r="BJ262" s="231">
        <f t="shared" si="333"/>
        <v>0</v>
      </c>
      <c r="BK262" s="231">
        <f t="shared" si="334"/>
        <v>0</v>
      </c>
      <c r="BL262" s="231">
        <f t="shared" si="335"/>
        <v>0</v>
      </c>
      <c r="BM262" s="231">
        <f t="shared" si="336"/>
        <v>0</v>
      </c>
      <c r="BN262" s="231">
        <f t="shared" si="337"/>
        <v>0</v>
      </c>
      <c r="BO262" s="231">
        <f t="shared" si="338"/>
        <v>0</v>
      </c>
      <c r="BP262" s="231">
        <f t="shared" si="339"/>
        <v>0</v>
      </c>
      <c r="BQ262" s="231">
        <f t="shared" si="340"/>
        <v>0</v>
      </c>
      <c r="BR262" s="246">
        <f t="shared" si="341"/>
        <v>0</v>
      </c>
      <c r="BS262" s="247">
        <f t="shared" si="342"/>
        <v>0</v>
      </c>
      <c r="BT262" s="231">
        <f t="shared" si="343"/>
        <v>0</v>
      </c>
      <c r="BU262" s="231">
        <f t="shared" si="344"/>
        <v>0</v>
      </c>
      <c r="BV262" s="231">
        <f t="shared" si="345"/>
        <v>0</v>
      </c>
      <c r="BW262" s="231">
        <f t="shared" si="346"/>
        <v>0</v>
      </c>
      <c r="BX262" s="231">
        <f t="shared" si="347"/>
        <v>0</v>
      </c>
      <c r="BY262" s="231">
        <f t="shared" si="348"/>
        <v>0</v>
      </c>
      <c r="BZ262" s="231">
        <f t="shared" si="349"/>
        <v>0</v>
      </c>
    </row>
    <row r="263" s="146" customFormat="1" ht="39" customHeight="1" spans="1:78">
      <c r="A263" s="161">
        <v>5</v>
      </c>
      <c r="B263" s="94">
        <v>1164</v>
      </c>
      <c r="C263" s="94" t="s">
        <v>814</v>
      </c>
      <c r="D263" s="166" t="s">
        <v>228</v>
      </c>
      <c r="E263" s="163">
        <v>44425</v>
      </c>
      <c r="F263" s="164" t="s">
        <v>815</v>
      </c>
      <c r="G263" s="163">
        <v>32278</v>
      </c>
      <c r="H263" s="163" t="s">
        <v>335</v>
      </c>
      <c r="I263" s="183" t="s">
        <v>225</v>
      </c>
      <c r="J263" s="161">
        <v>0</v>
      </c>
      <c r="K263" s="161">
        <v>0</v>
      </c>
      <c r="L263" s="184">
        <v>200</v>
      </c>
      <c r="M263" s="185">
        <v>7.69230769230769</v>
      </c>
      <c r="N263" s="161">
        <v>14</v>
      </c>
      <c r="O263" s="161">
        <v>4</v>
      </c>
      <c r="P263" s="161">
        <v>18</v>
      </c>
      <c r="Q263" s="161">
        <v>22</v>
      </c>
      <c r="R263" s="195">
        <v>138.461538461538</v>
      </c>
      <c r="S263" s="161">
        <v>0</v>
      </c>
      <c r="T263" s="185">
        <v>0</v>
      </c>
      <c r="U263" s="161">
        <v>0</v>
      </c>
      <c r="V263" s="161">
        <v>0</v>
      </c>
      <c r="W263" s="185">
        <v>0</v>
      </c>
      <c r="X263" s="161">
        <v>0</v>
      </c>
      <c r="Y263" s="185">
        <v>0</v>
      </c>
      <c r="Z263" s="161">
        <v>1</v>
      </c>
      <c r="AA263" s="161">
        <v>0</v>
      </c>
      <c r="AB263" s="195">
        <v>0</v>
      </c>
      <c r="AC263" s="161">
        <v>0</v>
      </c>
      <c r="AD263" s="195">
        <v>0</v>
      </c>
      <c r="AE263" s="161">
        <v>0</v>
      </c>
      <c r="AF263" s="195">
        <v>0</v>
      </c>
      <c r="AG263" s="161">
        <v>3</v>
      </c>
      <c r="AH263" s="184">
        <v>0</v>
      </c>
      <c r="AI263" s="185">
        <v>0</v>
      </c>
      <c r="AJ263" s="184">
        <v>0</v>
      </c>
      <c r="AK263" s="184">
        <v>0</v>
      </c>
      <c r="AL263" s="185">
        <v>0</v>
      </c>
      <c r="AM263" s="185">
        <v>0</v>
      </c>
      <c r="AN263" s="185">
        <v>6.9</v>
      </c>
      <c r="AO263" s="185">
        <v>9</v>
      </c>
      <c r="AP263" s="185">
        <v>9</v>
      </c>
      <c r="AQ263" s="185">
        <v>163.361538461538</v>
      </c>
      <c r="AR263" s="258">
        <v>3</v>
      </c>
      <c r="AS263" s="209">
        <v>0.5</v>
      </c>
      <c r="AT263" s="207"/>
      <c r="AU263" s="195">
        <v>0</v>
      </c>
      <c r="AV263" s="195">
        <v>3.37178215384615</v>
      </c>
      <c r="AW263" s="207">
        <v>0</v>
      </c>
      <c r="AX263" s="221">
        <v>162.489756307692</v>
      </c>
      <c r="AY263" s="184">
        <v>160</v>
      </c>
      <c r="AZ263" s="222">
        <v>10000</v>
      </c>
      <c r="BA263" s="225"/>
      <c r="BB263" s="146" t="str">
        <f ca="1" t="shared" si="330"/>
        <v>2年3月</v>
      </c>
      <c r="BD263" s="224">
        <f t="shared" ref="BD263:BD273" si="350">(AQ263*$BH$9)</f>
        <v>674356.430769231</v>
      </c>
      <c r="BE263" s="239">
        <f t="shared" ref="BE263:BE273" si="351">IF(BD263&lt;400000,400000,IF(BD263&gt;1200000,1200000,BD263))</f>
        <v>674356.430769231</v>
      </c>
      <c r="BF263" s="231">
        <f t="shared" ref="BF263:BF273" si="352">IF(BH263=0.1,175000,IF(BH263=0.05,75000,0))</f>
        <v>0</v>
      </c>
      <c r="BG263" s="231">
        <f t="shared" si="331"/>
        <v>600488.515384615</v>
      </c>
      <c r="BH263" s="231">
        <f t="shared" ref="BH263:BH273" si="353">IF(BG263&lt;1500000,0%,IF(BG263&lt;2000001,5%,10%))</f>
        <v>0</v>
      </c>
      <c r="BI263" s="241" t="str">
        <f t="shared" si="332"/>
        <v>SOM BOROEUN</v>
      </c>
      <c r="BJ263" s="231">
        <f t="shared" si="333"/>
        <v>160</v>
      </c>
      <c r="BK263" s="231">
        <f t="shared" si="334"/>
        <v>160</v>
      </c>
      <c r="BL263" s="231">
        <f t="shared" si="335"/>
        <v>1</v>
      </c>
      <c r="BM263" s="231">
        <f t="shared" si="336"/>
        <v>1</v>
      </c>
      <c r="BN263" s="231">
        <f t="shared" si="337"/>
        <v>0</v>
      </c>
      <c r="BO263" s="231">
        <f t="shared" si="338"/>
        <v>1</v>
      </c>
      <c r="BP263" s="231">
        <f t="shared" si="339"/>
        <v>0</v>
      </c>
      <c r="BQ263" s="231">
        <f t="shared" si="340"/>
        <v>0</v>
      </c>
      <c r="BR263" s="246">
        <f t="shared" si="341"/>
        <v>2.48975630769229</v>
      </c>
      <c r="BS263" s="247">
        <f t="shared" si="342"/>
        <v>10000</v>
      </c>
      <c r="BT263" s="231">
        <f t="shared" si="343"/>
        <v>0</v>
      </c>
      <c r="BU263" s="231">
        <f t="shared" si="344"/>
        <v>1</v>
      </c>
      <c r="BV263" s="231">
        <f t="shared" si="345"/>
        <v>0</v>
      </c>
      <c r="BW263" s="231">
        <f t="shared" si="346"/>
        <v>0</v>
      </c>
      <c r="BX263" s="231">
        <f t="shared" si="347"/>
        <v>0</v>
      </c>
      <c r="BY263" s="231">
        <f t="shared" si="348"/>
        <v>0</v>
      </c>
      <c r="BZ263" s="231">
        <f t="shared" si="349"/>
        <v>0</v>
      </c>
    </row>
    <row r="264" s="146" customFormat="1" ht="39" customHeight="1" spans="1:78">
      <c r="A264" s="161">
        <v>6</v>
      </c>
      <c r="B264" s="94">
        <v>1211</v>
      </c>
      <c r="C264" s="94" t="s">
        <v>816</v>
      </c>
      <c r="D264" s="166" t="s">
        <v>229</v>
      </c>
      <c r="E264" s="163">
        <v>44455</v>
      </c>
      <c r="F264" s="164" t="s">
        <v>817</v>
      </c>
      <c r="G264" s="163">
        <v>36586</v>
      </c>
      <c r="H264" s="163" t="s">
        <v>335</v>
      </c>
      <c r="I264" s="183" t="s">
        <v>225</v>
      </c>
      <c r="J264" s="161">
        <v>0</v>
      </c>
      <c r="K264" s="161">
        <v>0</v>
      </c>
      <c r="L264" s="184">
        <v>200</v>
      </c>
      <c r="M264" s="185">
        <v>7.69230769230769</v>
      </c>
      <c r="N264" s="161">
        <v>16.5</v>
      </c>
      <c r="O264" s="161">
        <v>4</v>
      </c>
      <c r="P264" s="161">
        <v>20.5</v>
      </c>
      <c r="Q264" s="161">
        <v>22</v>
      </c>
      <c r="R264" s="195">
        <v>157.692307692308</v>
      </c>
      <c r="S264" s="161">
        <v>0</v>
      </c>
      <c r="T264" s="185">
        <v>0</v>
      </c>
      <c r="U264" s="161">
        <v>0</v>
      </c>
      <c r="V264" s="161">
        <v>0</v>
      </c>
      <c r="W264" s="185">
        <v>0</v>
      </c>
      <c r="X264" s="161">
        <v>0</v>
      </c>
      <c r="Y264" s="185">
        <v>0</v>
      </c>
      <c r="Z264" s="161">
        <v>0.5</v>
      </c>
      <c r="AA264" s="161">
        <v>0</v>
      </c>
      <c r="AB264" s="195">
        <v>0</v>
      </c>
      <c r="AC264" s="161">
        <v>1</v>
      </c>
      <c r="AD264" s="195">
        <v>7.69230769230769</v>
      </c>
      <c r="AE264" s="161">
        <v>0</v>
      </c>
      <c r="AF264" s="195">
        <v>0</v>
      </c>
      <c r="AG264" s="161">
        <v>0</v>
      </c>
      <c r="AH264" s="184">
        <v>0</v>
      </c>
      <c r="AI264" s="185">
        <v>0</v>
      </c>
      <c r="AJ264" s="184">
        <v>0</v>
      </c>
      <c r="AK264" s="184">
        <v>0</v>
      </c>
      <c r="AL264" s="185">
        <v>0</v>
      </c>
      <c r="AM264" s="185">
        <v>0</v>
      </c>
      <c r="AN264" s="185">
        <v>7.8</v>
      </c>
      <c r="AO264" s="185">
        <v>10.2</v>
      </c>
      <c r="AP264" s="185">
        <v>10.2</v>
      </c>
      <c r="AQ264" s="185">
        <v>193.584615384615</v>
      </c>
      <c r="AR264" s="207">
        <v>2</v>
      </c>
      <c r="AS264" s="209">
        <v>0.5</v>
      </c>
      <c r="AT264" s="207"/>
      <c r="AU264" s="195">
        <v>0</v>
      </c>
      <c r="AV264" s="195">
        <v>3.99558646153846</v>
      </c>
      <c r="AW264" s="207">
        <v>50</v>
      </c>
      <c r="AX264" s="221">
        <v>141.089028923077</v>
      </c>
      <c r="AY264" s="184">
        <v>140</v>
      </c>
      <c r="AZ264" s="222">
        <v>4400</v>
      </c>
      <c r="BA264" s="225"/>
      <c r="BB264" s="146" t="str">
        <f ca="1" t="shared" si="330"/>
        <v>2年2月</v>
      </c>
      <c r="BD264" s="224">
        <f t="shared" si="350"/>
        <v>799117.292307692</v>
      </c>
      <c r="BE264" s="239">
        <f t="shared" si="351"/>
        <v>799117.292307692</v>
      </c>
      <c r="BF264" s="231">
        <f t="shared" si="352"/>
        <v>0</v>
      </c>
      <c r="BG264" s="231">
        <f t="shared" si="331"/>
        <v>715425.646153846</v>
      </c>
      <c r="BH264" s="231">
        <f t="shared" si="353"/>
        <v>0</v>
      </c>
      <c r="BI264" s="241" t="str">
        <f t="shared" si="332"/>
        <v>KEO SOKHENG</v>
      </c>
      <c r="BJ264" s="231">
        <f t="shared" si="333"/>
        <v>140</v>
      </c>
      <c r="BK264" s="231">
        <f t="shared" si="334"/>
        <v>140</v>
      </c>
      <c r="BL264" s="231">
        <f t="shared" si="335"/>
        <v>1</v>
      </c>
      <c r="BM264" s="231">
        <f t="shared" si="336"/>
        <v>0</v>
      </c>
      <c r="BN264" s="231">
        <f t="shared" si="337"/>
        <v>2</v>
      </c>
      <c r="BO264" s="231">
        <f t="shared" si="338"/>
        <v>0</v>
      </c>
      <c r="BP264" s="231">
        <f t="shared" si="339"/>
        <v>0</v>
      </c>
      <c r="BQ264" s="231">
        <f t="shared" si="340"/>
        <v>0</v>
      </c>
      <c r="BR264" s="246">
        <f t="shared" si="341"/>
        <v>1.08902892307685</v>
      </c>
      <c r="BS264" s="247">
        <f t="shared" si="342"/>
        <v>4400</v>
      </c>
      <c r="BT264" s="231">
        <f t="shared" si="343"/>
        <v>0</v>
      </c>
      <c r="BU264" s="231">
        <f t="shared" si="344"/>
        <v>0</v>
      </c>
      <c r="BV264" s="231">
        <f t="shared" si="345"/>
        <v>0</v>
      </c>
      <c r="BW264" s="231">
        <f t="shared" si="346"/>
        <v>2</v>
      </c>
      <c r="BX264" s="231">
        <f t="shared" si="347"/>
        <v>0</v>
      </c>
      <c r="BY264" s="231">
        <f t="shared" si="348"/>
        <v>0</v>
      </c>
      <c r="BZ264" s="231">
        <f t="shared" si="349"/>
        <v>4</v>
      </c>
    </row>
    <row r="265" s="146" customFormat="1" ht="39" customHeight="1" spans="1:78">
      <c r="A265" s="161">
        <v>7</v>
      </c>
      <c r="B265" s="94">
        <v>1227</v>
      </c>
      <c r="C265" s="94" t="s">
        <v>818</v>
      </c>
      <c r="D265" s="166" t="s">
        <v>230</v>
      </c>
      <c r="E265" s="163">
        <v>44480</v>
      </c>
      <c r="F265" s="164" t="s">
        <v>819</v>
      </c>
      <c r="G265" s="163">
        <v>35932</v>
      </c>
      <c r="H265" s="163" t="s">
        <v>335</v>
      </c>
      <c r="I265" s="183" t="s">
        <v>225</v>
      </c>
      <c r="J265" s="161">
        <v>0</v>
      </c>
      <c r="K265" s="161">
        <v>0</v>
      </c>
      <c r="L265" s="184">
        <v>200</v>
      </c>
      <c r="M265" s="185">
        <v>7.69230769230769</v>
      </c>
      <c r="N265" s="161">
        <v>16</v>
      </c>
      <c r="O265" s="161">
        <v>4</v>
      </c>
      <c r="P265" s="161">
        <v>20</v>
      </c>
      <c r="Q265" s="161">
        <v>22</v>
      </c>
      <c r="R265" s="195">
        <v>153.846153846154</v>
      </c>
      <c r="S265" s="161">
        <v>0</v>
      </c>
      <c r="T265" s="185">
        <v>0</v>
      </c>
      <c r="U265" s="161">
        <v>0</v>
      </c>
      <c r="V265" s="161">
        <v>0</v>
      </c>
      <c r="W265" s="185">
        <v>0</v>
      </c>
      <c r="X265" s="161">
        <v>0</v>
      </c>
      <c r="Y265" s="185">
        <v>0</v>
      </c>
      <c r="Z265" s="161">
        <v>1</v>
      </c>
      <c r="AA265" s="161">
        <v>0</v>
      </c>
      <c r="AB265" s="195">
        <v>0</v>
      </c>
      <c r="AC265" s="161">
        <v>1</v>
      </c>
      <c r="AD265" s="195">
        <v>7.69230769230769</v>
      </c>
      <c r="AE265" s="161">
        <v>0</v>
      </c>
      <c r="AF265" s="195">
        <v>0</v>
      </c>
      <c r="AG265" s="161">
        <v>0</v>
      </c>
      <c r="AH265" s="184">
        <v>0</v>
      </c>
      <c r="AI265" s="185">
        <v>0</v>
      </c>
      <c r="AJ265" s="184">
        <v>0</v>
      </c>
      <c r="AK265" s="184">
        <v>0</v>
      </c>
      <c r="AL265" s="185">
        <v>0</v>
      </c>
      <c r="AM265" s="185">
        <v>0</v>
      </c>
      <c r="AN265" s="185">
        <v>7.6</v>
      </c>
      <c r="AO265" s="185">
        <v>10</v>
      </c>
      <c r="AP265" s="185">
        <v>10</v>
      </c>
      <c r="AQ265" s="185">
        <v>189.138461538461</v>
      </c>
      <c r="AR265" s="207">
        <v>2</v>
      </c>
      <c r="AS265" s="209">
        <v>0.5</v>
      </c>
      <c r="AT265" s="207"/>
      <c r="AU265" s="195">
        <v>0</v>
      </c>
      <c r="AV265" s="195">
        <v>3.90381784615385</v>
      </c>
      <c r="AW265" s="207">
        <v>50</v>
      </c>
      <c r="AX265" s="221">
        <v>136.734643692308</v>
      </c>
      <c r="AY265" s="184">
        <v>130</v>
      </c>
      <c r="AZ265" s="222">
        <v>26900</v>
      </c>
      <c r="BA265" s="225"/>
      <c r="BB265" s="146" t="str">
        <f ca="1" t="shared" si="330"/>
        <v>2年1月</v>
      </c>
      <c r="BD265" s="224">
        <f t="shared" si="350"/>
        <v>780763.569230769</v>
      </c>
      <c r="BE265" s="239">
        <f t="shared" si="351"/>
        <v>780763.569230769</v>
      </c>
      <c r="BF265" s="231">
        <f t="shared" si="352"/>
        <v>0</v>
      </c>
      <c r="BG265" s="231">
        <f t="shared" si="331"/>
        <v>698710.984615384</v>
      </c>
      <c r="BH265" s="231">
        <f t="shared" si="353"/>
        <v>0</v>
      </c>
      <c r="BI265" s="241" t="str">
        <f t="shared" si="332"/>
        <v>PHATH SINAT</v>
      </c>
      <c r="BJ265" s="231">
        <f t="shared" si="333"/>
        <v>130</v>
      </c>
      <c r="BK265" s="231">
        <f t="shared" si="334"/>
        <v>130</v>
      </c>
      <c r="BL265" s="231">
        <f t="shared" si="335"/>
        <v>1</v>
      </c>
      <c r="BM265" s="231">
        <f t="shared" si="336"/>
        <v>0</v>
      </c>
      <c r="BN265" s="231">
        <f t="shared" si="337"/>
        <v>1</v>
      </c>
      <c r="BO265" s="231">
        <f t="shared" si="338"/>
        <v>1</v>
      </c>
      <c r="BP265" s="231">
        <f t="shared" si="339"/>
        <v>0</v>
      </c>
      <c r="BQ265" s="231">
        <f t="shared" si="340"/>
        <v>0</v>
      </c>
      <c r="BR265" s="246">
        <f t="shared" si="341"/>
        <v>6.73464369230763</v>
      </c>
      <c r="BS265" s="247">
        <f t="shared" si="342"/>
        <v>26900</v>
      </c>
      <c r="BT265" s="231">
        <f t="shared" si="343"/>
        <v>1</v>
      </c>
      <c r="BU265" s="231">
        <f t="shared" si="344"/>
        <v>0</v>
      </c>
      <c r="BV265" s="231">
        <f t="shared" si="345"/>
        <v>1</v>
      </c>
      <c r="BW265" s="231">
        <f t="shared" si="346"/>
        <v>0</v>
      </c>
      <c r="BX265" s="231">
        <f t="shared" si="347"/>
        <v>1</v>
      </c>
      <c r="BY265" s="231">
        <f t="shared" si="348"/>
        <v>1</v>
      </c>
      <c r="BZ265" s="231">
        <f t="shared" si="349"/>
        <v>4</v>
      </c>
    </row>
    <row r="266" s="146" customFormat="1" ht="39" customHeight="1" spans="1:78">
      <c r="A266" s="161">
        <v>8</v>
      </c>
      <c r="B266" s="94">
        <v>1396</v>
      </c>
      <c r="C266" s="94" t="s">
        <v>820</v>
      </c>
      <c r="D266" s="162" t="s">
        <v>821</v>
      </c>
      <c r="E266" s="163">
        <v>44531</v>
      </c>
      <c r="F266" s="164">
        <v>90950063</v>
      </c>
      <c r="G266" s="163">
        <v>37730</v>
      </c>
      <c r="H266" s="163" t="s">
        <v>335</v>
      </c>
      <c r="I266" s="183" t="s">
        <v>225</v>
      </c>
      <c r="J266" s="161">
        <v>1</v>
      </c>
      <c r="K266" s="161">
        <v>1</v>
      </c>
      <c r="L266" s="184">
        <v>200</v>
      </c>
      <c r="M266" s="185">
        <v>7.69230769230769</v>
      </c>
      <c r="N266" s="161">
        <v>0</v>
      </c>
      <c r="O266" s="161">
        <v>0</v>
      </c>
      <c r="P266" s="161">
        <v>0</v>
      </c>
      <c r="Q266" s="161">
        <v>0</v>
      </c>
      <c r="R266" s="195">
        <v>0</v>
      </c>
      <c r="S266" s="161">
        <v>0</v>
      </c>
      <c r="T266" s="185">
        <v>0</v>
      </c>
      <c r="U266" s="161">
        <v>0</v>
      </c>
      <c r="V266" s="161">
        <v>0</v>
      </c>
      <c r="W266" s="185">
        <v>0</v>
      </c>
      <c r="X266" s="161">
        <v>0</v>
      </c>
      <c r="Y266" s="185">
        <v>0</v>
      </c>
      <c r="Z266" s="161">
        <v>0</v>
      </c>
      <c r="AA266" s="161">
        <v>0</v>
      </c>
      <c r="AB266" s="195">
        <v>0</v>
      </c>
      <c r="AC266" s="161">
        <v>0</v>
      </c>
      <c r="AD266" s="195">
        <v>0</v>
      </c>
      <c r="AE266" s="161">
        <v>0</v>
      </c>
      <c r="AF266" s="195">
        <v>0</v>
      </c>
      <c r="AG266" s="161">
        <v>0</v>
      </c>
      <c r="AH266" s="184">
        <v>0</v>
      </c>
      <c r="AI266" s="185">
        <v>0</v>
      </c>
      <c r="AJ266" s="184">
        <v>0</v>
      </c>
      <c r="AK266" s="184">
        <v>0</v>
      </c>
      <c r="AL266" s="185">
        <v>0</v>
      </c>
      <c r="AM266" s="185">
        <v>0</v>
      </c>
      <c r="AN266" s="185">
        <v>0</v>
      </c>
      <c r="AO266" s="185">
        <v>0</v>
      </c>
      <c r="AP266" s="185">
        <v>0</v>
      </c>
      <c r="AQ266" s="185">
        <v>0</v>
      </c>
      <c r="AR266" s="207"/>
      <c r="AS266" s="209"/>
      <c r="AT266" s="207"/>
      <c r="AU266" s="195"/>
      <c r="AV266" s="195"/>
      <c r="AW266" s="207">
        <v>0</v>
      </c>
      <c r="AX266" s="221">
        <v>0</v>
      </c>
      <c r="AY266" s="184">
        <v>0</v>
      </c>
      <c r="AZ266" s="222">
        <v>0</v>
      </c>
      <c r="BA266" s="225"/>
      <c r="BB266" s="146" t="str">
        <f ca="1" t="shared" si="330"/>
        <v>1年11月</v>
      </c>
      <c r="BD266" s="224">
        <f t="shared" si="350"/>
        <v>0</v>
      </c>
      <c r="BE266" s="239">
        <f t="shared" si="351"/>
        <v>400000</v>
      </c>
      <c r="BF266" s="231">
        <f t="shared" si="352"/>
        <v>0</v>
      </c>
      <c r="BG266" s="231">
        <f t="shared" si="331"/>
        <v>-300000</v>
      </c>
      <c r="BH266" s="231">
        <f t="shared" si="353"/>
        <v>0</v>
      </c>
      <c r="BI266" s="241" t="str">
        <f t="shared" si="332"/>
        <v>HORN PHEAKDEY</v>
      </c>
      <c r="BJ266" s="231">
        <f t="shared" si="333"/>
        <v>0</v>
      </c>
      <c r="BK266" s="231">
        <f t="shared" si="334"/>
        <v>0</v>
      </c>
      <c r="BL266" s="231">
        <f t="shared" si="335"/>
        <v>0</v>
      </c>
      <c r="BM266" s="231">
        <f t="shared" si="336"/>
        <v>0</v>
      </c>
      <c r="BN266" s="231">
        <f t="shared" si="337"/>
        <v>0</v>
      </c>
      <c r="BO266" s="231">
        <f t="shared" si="338"/>
        <v>0</v>
      </c>
      <c r="BP266" s="231">
        <f t="shared" si="339"/>
        <v>0</v>
      </c>
      <c r="BQ266" s="231">
        <f t="shared" si="340"/>
        <v>0</v>
      </c>
      <c r="BR266" s="246">
        <f t="shared" si="341"/>
        <v>0</v>
      </c>
      <c r="BS266" s="247">
        <f t="shared" si="342"/>
        <v>0</v>
      </c>
      <c r="BT266" s="231">
        <f t="shared" si="343"/>
        <v>0</v>
      </c>
      <c r="BU266" s="231">
        <f t="shared" si="344"/>
        <v>0</v>
      </c>
      <c r="BV266" s="231">
        <f t="shared" si="345"/>
        <v>0</v>
      </c>
      <c r="BW266" s="231">
        <f t="shared" si="346"/>
        <v>0</v>
      </c>
      <c r="BX266" s="231">
        <f t="shared" si="347"/>
        <v>0</v>
      </c>
      <c r="BY266" s="231">
        <f t="shared" si="348"/>
        <v>0</v>
      </c>
      <c r="BZ266" s="231">
        <f t="shared" si="349"/>
        <v>0</v>
      </c>
    </row>
    <row r="267" s="146" customFormat="1" ht="39" customHeight="1" spans="1:78">
      <c r="A267" s="161">
        <v>9</v>
      </c>
      <c r="B267" s="94">
        <v>1586</v>
      </c>
      <c r="C267" s="94" t="s">
        <v>822</v>
      </c>
      <c r="D267" s="162" t="s">
        <v>823</v>
      </c>
      <c r="E267" s="163">
        <v>44573</v>
      </c>
      <c r="F267" s="164">
        <v>90876055</v>
      </c>
      <c r="G267" s="163">
        <v>36516</v>
      </c>
      <c r="H267" s="163" t="s">
        <v>335</v>
      </c>
      <c r="I267" s="183" t="s">
        <v>225</v>
      </c>
      <c r="J267" s="161">
        <v>0</v>
      </c>
      <c r="K267" s="161">
        <v>0</v>
      </c>
      <c r="L267" s="184">
        <v>200</v>
      </c>
      <c r="M267" s="185">
        <v>7.69230769230769</v>
      </c>
      <c r="N267" s="161">
        <v>0</v>
      </c>
      <c r="O267" s="161">
        <v>0</v>
      </c>
      <c r="P267" s="161">
        <v>0</v>
      </c>
      <c r="Q267" s="161">
        <v>0</v>
      </c>
      <c r="R267" s="195">
        <v>0</v>
      </c>
      <c r="S267" s="161">
        <v>0</v>
      </c>
      <c r="T267" s="185">
        <v>0</v>
      </c>
      <c r="U267" s="161">
        <v>0</v>
      </c>
      <c r="V267" s="161">
        <v>0</v>
      </c>
      <c r="W267" s="185">
        <v>0</v>
      </c>
      <c r="X267" s="161">
        <v>0</v>
      </c>
      <c r="Y267" s="185">
        <v>0</v>
      </c>
      <c r="Z267" s="161">
        <v>0</v>
      </c>
      <c r="AA267" s="161">
        <v>0</v>
      </c>
      <c r="AB267" s="195">
        <v>0</v>
      </c>
      <c r="AC267" s="161">
        <v>0</v>
      </c>
      <c r="AD267" s="195">
        <v>0</v>
      </c>
      <c r="AE267" s="161">
        <v>0</v>
      </c>
      <c r="AF267" s="195">
        <v>0</v>
      </c>
      <c r="AG267" s="161">
        <v>0</v>
      </c>
      <c r="AH267" s="184">
        <v>0</v>
      </c>
      <c r="AI267" s="185">
        <v>0</v>
      </c>
      <c r="AJ267" s="184">
        <v>0</v>
      </c>
      <c r="AK267" s="184">
        <v>0</v>
      </c>
      <c r="AL267" s="185">
        <v>0</v>
      </c>
      <c r="AM267" s="185">
        <v>0</v>
      </c>
      <c r="AN267" s="185">
        <v>0</v>
      </c>
      <c r="AO267" s="185">
        <v>0</v>
      </c>
      <c r="AP267" s="185">
        <v>0</v>
      </c>
      <c r="AQ267" s="185">
        <v>0</v>
      </c>
      <c r="AR267" s="207"/>
      <c r="AS267" s="209"/>
      <c r="AT267" s="207"/>
      <c r="AU267" s="195"/>
      <c r="AV267" s="195"/>
      <c r="AW267" s="207">
        <v>0</v>
      </c>
      <c r="AX267" s="221">
        <v>0</v>
      </c>
      <c r="AY267" s="184">
        <v>0</v>
      </c>
      <c r="AZ267" s="222">
        <v>0</v>
      </c>
      <c r="BA267" s="225"/>
      <c r="BB267" s="146" t="str">
        <f ca="1" t="shared" si="330"/>
        <v>1年10月</v>
      </c>
      <c r="BD267" s="224">
        <f t="shared" si="350"/>
        <v>0</v>
      </c>
      <c r="BE267" s="239">
        <f t="shared" si="351"/>
        <v>400000</v>
      </c>
      <c r="BF267" s="231">
        <f t="shared" si="352"/>
        <v>0</v>
      </c>
      <c r="BG267" s="231">
        <f t="shared" si="331"/>
        <v>0</v>
      </c>
      <c r="BH267" s="231">
        <f t="shared" si="353"/>
        <v>0</v>
      </c>
      <c r="BI267" s="241" t="str">
        <f t="shared" si="332"/>
        <v>KHATH SREYNA</v>
      </c>
      <c r="BJ267" s="231">
        <f t="shared" si="333"/>
        <v>0</v>
      </c>
      <c r="BK267" s="231">
        <f t="shared" si="334"/>
        <v>0</v>
      </c>
      <c r="BL267" s="231">
        <f t="shared" si="335"/>
        <v>0</v>
      </c>
      <c r="BM267" s="231">
        <f t="shared" si="336"/>
        <v>0</v>
      </c>
      <c r="BN267" s="231">
        <f t="shared" si="337"/>
        <v>0</v>
      </c>
      <c r="BO267" s="231">
        <f t="shared" si="338"/>
        <v>0</v>
      </c>
      <c r="BP267" s="231">
        <f t="shared" si="339"/>
        <v>0</v>
      </c>
      <c r="BQ267" s="231">
        <f t="shared" si="340"/>
        <v>0</v>
      </c>
      <c r="BR267" s="246">
        <f t="shared" si="341"/>
        <v>0</v>
      </c>
      <c r="BS267" s="247">
        <f t="shared" si="342"/>
        <v>0</v>
      </c>
      <c r="BT267" s="231">
        <f t="shared" si="343"/>
        <v>0</v>
      </c>
      <c r="BU267" s="231">
        <f t="shared" si="344"/>
        <v>0</v>
      </c>
      <c r="BV267" s="231">
        <f t="shared" si="345"/>
        <v>0</v>
      </c>
      <c r="BW267" s="231">
        <f t="shared" si="346"/>
        <v>0</v>
      </c>
      <c r="BX267" s="231">
        <f t="shared" si="347"/>
        <v>0</v>
      </c>
      <c r="BY267" s="231">
        <f t="shared" si="348"/>
        <v>0</v>
      </c>
      <c r="BZ267" s="231">
        <f t="shared" si="349"/>
        <v>0</v>
      </c>
    </row>
    <row r="268" s="146" customFormat="1" ht="39" customHeight="1" spans="1:78">
      <c r="A268" s="161">
        <v>10</v>
      </c>
      <c r="B268" s="94">
        <v>1720</v>
      </c>
      <c r="C268" s="94" t="s">
        <v>824</v>
      </c>
      <c r="D268" s="162" t="s">
        <v>825</v>
      </c>
      <c r="E268" s="163">
        <v>44587</v>
      </c>
      <c r="F268" s="164">
        <v>90890911</v>
      </c>
      <c r="G268" s="163">
        <v>36644</v>
      </c>
      <c r="H268" s="163" t="s">
        <v>335</v>
      </c>
      <c r="I268" s="183" t="s">
        <v>225</v>
      </c>
      <c r="J268" s="161">
        <v>0</v>
      </c>
      <c r="K268" s="161">
        <v>0</v>
      </c>
      <c r="L268" s="184">
        <v>200</v>
      </c>
      <c r="M268" s="185">
        <v>7.69230769230769</v>
      </c>
      <c r="N268" s="161">
        <v>0</v>
      </c>
      <c r="O268" s="161">
        <v>0</v>
      </c>
      <c r="P268" s="161">
        <v>0</v>
      </c>
      <c r="Q268" s="161">
        <v>0</v>
      </c>
      <c r="R268" s="195">
        <v>0</v>
      </c>
      <c r="S268" s="161">
        <v>0</v>
      </c>
      <c r="T268" s="185">
        <v>0</v>
      </c>
      <c r="U268" s="161">
        <v>0</v>
      </c>
      <c r="V268" s="161">
        <v>0</v>
      </c>
      <c r="W268" s="185">
        <v>0</v>
      </c>
      <c r="X268" s="161">
        <v>0</v>
      </c>
      <c r="Y268" s="185">
        <v>0</v>
      </c>
      <c r="Z268" s="161">
        <v>0</v>
      </c>
      <c r="AA268" s="161">
        <v>0</v>
      </c>
      <c r="AB268" s="195">
        <v>0</v>
      </c>
      <c r="AC268" s="161">
        <v>0</v>
      </c>
      <c r="AD268" s="195">
        <v>0</v>
      </c>
      <c r="AE268" s="161">
        <v>0</v>
      </c>
      <c r="AF268" s="195">
        <v>0</v>
      </c>
      <c r="AG268" s="161">
        <v>0</v>
      </c>
      <c r="AH268" s="184">
        <v>0</v>
      </c>
      <c r="AI268" s="185">
        <v>0</v>
      </c>
      <c r="AJ268" s="184">
        <v>0</v>
      </c>
      <c r="AK268" s="184">
        <v>0</v>
      </c>
      <c r="AL268" s="185">
        <v>0</v>
      </c>
      <c r="AM268" s="185">
        <v>0</v>
      </c>
      <c r="AN268" s="185">
        <v>0</v>
      </c>
      <c r="AO268" s="185">
        <v>0</v>
      </c>
      <c r="AP268" s="185">
        <v>0</v>
      </c>
      <c r="AQ268" s="185">
        <v>0</v>
      </c>
      <c r="AR268" s="207"/>
      <c r="AS268" s="209"/>
      <c r="AT268" s="207"/>
      <c r="AU268" s="195"/>
      <c r="AV268" s="195"/>
      <c r="AW268" s="207">
        <v>0</v>
      </c>
      <c r="AX268" s="221">
        <v>0</v>
      </c>
      <c r="AY268" s="184">
        <v>0</v>
      </c>
      <c r="AZ268" s="222">
        <v>0</v>
      </c>
      <c r="BA268" s="225"/>
      <c r="BB268" s="146" t="str">
        <f ca="1" t="shared" si="330"/>
        <v>1年10月</v>
      </c>
      <c r="BD268" s="224">
        <f t="shared" si="350"/>
        <v>0</v>
      </c>
      <c r="BE268" s="239">
        <f t="shared" si="351"/>
        <v>400000</v>
      </c>
      <c r="BF268" s="231">
        <f t="shared" si="352"/>
        <v>0</v>
      </c>
      <c r="BG268" s="231">
        <f t="shared" si="331"/>
        <v>0</v>
      </c>
      <c r="BH268" s="231">
        <f t="shared" si="353"/>
        <v>0</v>
      </c>
      <c r="BI268" s="241" t="str">
        <f t="shared" si="332"/>
        <v>CHHEB SINET</v>
      </c>
      <c r="BJ268" s="231">
        <f t="shared" si="333"/>
        <v>0</v>
      </c>
      <c r="BK268" s="231">
        <f t="shared" si="334"/>
        <v>0</v>
      </c>
      <c r="BL268" s="231">
        <f t="shared" si="335"/>
        <v>0</v>
      </c>
      <c r="BM268" s="231">
        <f t="shared" si="336"/>
        <v>0</v>
      </c>
      <c r="BN268" s="231">
        <f t="shared" si="337"/>
        <v>0</v>
      </c>
      <c r="BO268" s="231">
        <f t="shared" si="338"/>
        <v>0</v>
      </c>
      <c r="BP268" s="231">
        <f t="shared" si="339"/>
        <v>0</v>
      </c>
      <c r="BQ268" s="231">
        <f t="shared" si="340"/>
        <v>0</v>
      </c>
      <c r="BR268" s="246">
        <f t="shared" si="341"/>
        <v>0</v>
      </c>
      <c r="BS268" s="247">
        <f t="shared" si="342"/>
        <v>0</v>
      </c>
      <c r="BT268" s="231">
        <f t="shared" si="343"/>
        <v>0</v>
      </c>
      <c r="BU268" s="231">
        <f t="shared" si="344"/>
        <v>0</v>
      </c>
      <c r="BV268" s="231">
        <f t="shared" si="345"/>
        <v>0</v>
      </c>
      <c r="BW268" s="231">
        <f t="shared" si="346"/>
        <v>0</v>
      </c>
      <c r="BX268" s="231">
        <f t="shared" si="347"/>
        <v>0</v>
      </c>
      <c r="BY268" s="231">
        <f t="shared" si="348"/>
        <v>0</v>
      </c>
      <c r="BZ268" s="231">
        <f t="shared" si="349"/>
        <v>0</v>
      </c>
    </row>
    <row r="269" s="146" customFormat="1" ht="39" customHeight="1" spans="1:78">
      <c r="A269" s="161">
        <v>11</v>
      </c>
      <c r="B269" s="94">
        <v>1730</v>
      </c>
      <c r="C269" s="94" t="s">
        <v>826</v>
      </c>
      <c r="D269" s="162" t="s">
        <v>231</v>
      </c>
      <c r="E269" s="163">
        <v>44588</v>
      </c>
      <c r="F269" s="164">
        <v>90943401</v>
      </c>
      <c r="G269" s="163">
        <v>37381</v>
      </c>
      <c r="H269" s="163" t="s">
        <v>335</v>
      </c>
      <c r="I269" s="183" t="s">
        <v>225</v>
      </c>
      <c r="J269" s="161">
        <v>0</v>
      </c>
      <c r="K269" s="161">
        <v>0</v>
      </c>
      <c r="L269" s="184">
        <v>200</v>
      </c>
      <c r="M269" s="185">
        <v>7.69230769230769</v>
      </c>
      <c r="N269" s="161">
        <v>14</v>
      </c>
      <c r="O269" s="161">
        <v>1</v>
      </c>
      <c r="P269" s="161">
        <v>15</v>
      </c>
      <c r="Q269" s="161">
        <v>15</v>
      </c>
      <c r="R269" s="195">
        <v>115.384615384615</v>
      </c>
      <c r="S269" s="161">
        <v>0</v>
      </c>
      <c r="T269" s="185">
        <v>0</v>
      </c>
      <c r="U269" s="161">
        <v>0</v>
      </c>
      <c r="V269" s="161">
        <v>0</v>
      </c>
      <c r="W269" s="185">
        <v>0</v>
      </c>
      <c r="X269" s="161">
        <v>0</v>
      </c>
      <c r="Y269" s="185">
        <v>0</v>
      </c>
      <c r="Z269" s="161">
        <v>0</v>
      </c>
      <c r="AA269" s="161">
        <v>0</v>
      </c>
      <c r="AB269" s="195">
        <v>0</v>
      </c>
      <c r="AC269" s="161">
        <v>0</v>
      </c>
      <c r="AD269" s="195">
        <v>0</v>
      </c>
      <c r="AE269" s="161">
        <v>0</v>
      </c>
      <c r="AF269" s="195">
        <v>0</v>
      </c>
      <c r="AG269" s="161">
        <v>0</v>
      </c>
      <c r="AH269" s="184">
        <v>0</v>
      </c>
      <c r="AI269" s="185">
        <v>0</v>
      </c>
      <c r="AJ269" s="184">
        <v>0</v>
      </c>
      <c r="AK269" s="184">
        <v>0</v>
      </c>
      <c r="AL269" s="185">
        <v>0</v>
      </c>
      <c r="AM269" s="185">
        <v>0</v>
      </c>
      <c r="AN269" s="185">
        <v>5.7</v>
      </c>
      <c r="AO269" s="185">
        <v>7.5</v>
      </c>
      <c r="AP269" s="185">
        <v>7.5</v>
      </c>
      <c r="AQ269" s="185">
        <v>136.084615384615</v>
      </c>
      <c r="AR269" s="207">
        <v>2</v>
      </c>
      <c r="AS269" s="209">
        <v>0.5</v>
      </c>
      <c r="AT269" s="207"/>
      <c r="AU269" s="195">
        <v>0</v>
      </c>
      <c r="AV269" s="195">
        <v>2.80878646153846</v>
      </c>
      <c r="AW269" s="207">
        <v>0</v>
      </c>
      <c r="AX269" s="221">
        <v>134.775828923077</v>
      </c>
      <c r="AY269" s="184">
        <v>130</v>
      </c>
      <c r="AZ269" s="222">
        <v>19100</v>
      </c>
      <c r="BA269" s="225"/>
      <c r="BB269" s="146" t="str">
        <f ca="1" t="shared" si="330"/>
        <v>1年10月</v>
      </c>
      <c r="BD269" s="224">
        <f t="shared" si="350"/>
        <v>561757.292307692</v>
      </c>
      <c r="BE269" s="239">
        <f t="shared" si="351"/>
        <v>561757.292307692</v>
      </c>
      <c r="BF269" s="231">
        <f t="shared" si="352"/>
        <v>0</v>
      </c>
      <c r="BG269" s="231">
        <f t="shared" si="331"/>
        <v>500200.546153846</v>
      </c>
      <c r="BH269" s="231">
        <f t="shared" si="353"/>
        <v>0</v>
      </c>
      <c r="BI269" s="241" t="str">
        <f t="shared" si="332"/>
        <v>SORN SOKHA</v>
      </c>
      <c r="BJ269" s="231">
        <f t="shared" si="333"/>
        <v>130</v>
      </c>
      <c r="BK269" s="231">
        <f t="shared" si="334"/>
        <v>130</v>
      </c>
      <c r="BL269" s="231">
        <f t="shared" si="335"/>
        <v>1</v>
      </c>
      <c r="BM269" s="231">
        <f t="shared" si="336"/>
        <v>0</v>
      </c>
      <c r="BN269" s="231">
        <f t="shared" si="337"/>
        <v>1</v>
      </c>
      <c r="BO269" s="231">
        <f t="shared" si="338"/>
        <v>1</v>
      </c>
      <c r="BP269" s="231">
        <f t="shared" si="339"/>
        <v>0</v>
      </c>
      <c r="BQ269" s="231">
        <f t="shared" si="340"/>
        <v>0</v>
      </c>
      <c r="BR269" s="246">
        <f t="shared" si="341"/>
        <v>4.77582892307689</v>
      </c>
      <c r="BS269" s="247">
        <f t="shared" si="342"/>
        <v>19100</v>
      </c>
      <c r="BT269" s="231">
        <f t="shared" si="343"/>
        <v>0</v>
      </c>
      <c r="BU269" s="231">
        <f t="shared" si="344"/>
        <v>1</v>
      </c>
      <c r="BV269" s="231">
        <f t="shared" si="345"/>
        <v>1</v>
      </c>
      <c r="BW269" s="231">
        <f t="shared" si="346"/>
        <v>2</v>
      </c>
      <c r="BX269" s="231">
        <f t="shared" si="347"/>
        <v>0</v>
      </c>
      <c r="BY269" s="231">
        <f t="shared" si="348"/>
        <v>0</v>
      </c>
      <c r="BZ269" s="231">
        <f t="shared" si="349"/>
        <v>1</v>
      </c>
    </row>
    <row r="270" s="146" customFormat="1" ht="39" customHeight="1" spans="1:78">
      <c r="A270" s="161">
        <v>12</v>
      </c>
      <c r="B270" s="94">
        <v>1827</v>
      </c>
      <c r="C270" s="94" t="s">
        <v>827</v>
      </c>
      <c r="D270" s="162" t="s">
        <v>828</v>
      </c>
      <c r="E270" s="163">
        <v>44603</v>
      </c>
      <c r="F270" s="164">
        <v>90959621</v>
      </c>
      <c r="G270" s="163">
        <v>37885</v>
      </c>
      <c r="H270" s="163" t="s">
        <v>332</v>
      </c>
      <c r="I270" s="183" t="s">
        <v>225</v>
      </c>
      <c r="J270" s="161">
        <v>0</v>
      </c>
      <c r="K270" s="161">
        <v>0</v>
      </c>
      <c r="L270" s="184">
        <v>200</v>
      </c>
      <c r="M270" s="185">
        <v>7.69230769230769</v>
      </c>
      <c r="N270" s="161">
        <v>0</v>
      </c>
      <c r="O270" s="161">
        <v>0</v>
      </c>
      <c r="P270" s="161">
        <v>0</v>
      </c>
      <c r="Q270" s="161">
        <v>0</v>
      </c>
      <c r="R270" s="195">
        <v>0</v>
      </c>
      <c r="S270" s="161">
        <v>0</v>
      </c>
      <c r="T270" s="185">
        <v>0</v>
      </c>
      <c r="U270" s="161">
        <v>0</v>
      </c>
      <c r="V270" s="161">
        <v>0</v>
      </c>
      <c r="W270" s="185">
        <v>0</v>
      </c>
      <c r="X270" s="161">
        <v>0</v>
      </c>
      <c r="Y270" s="185">
        <v>0</v>
      </c>
      <c r="Z270" s="161">
        <v>0</v>
      </c>
      <c r="AA270" s="161">
        <v>0</v>
      </c>
      <c r="AB270" s="195">
        <v>0</v>
      </c>
      <c r="AC270" s="161">
        <v>0</v>
      </c>
      <c r="AD270" s="195">
        <v>0</v>
      </c>
      <c r="AE270" s="161">
        <v>0</v>
      </c>
      <c r="AF270" s="195">
        <v>0</v>
      </c>
      <c r="AG270" s="161">
        <v>0</v>
      </c>
      <c r="AH270" s="184">
        <v>0</v>
      </c>
      <c r="AI270" s="185">
        <v>0</v>
      </c>
      <c r="AJ270" s="184">
        <v>0</v>
      </c>
      <c r="AK270" s="184">
        <v>0</v>
      </c>
      <c r="AL270" s="185">
        <v>0</v>
      </c>
      <c r="AM270" s="185">
        <v>0</v>
      </c>
      <c r="AN270" s="185">
        <v>0</v>
      </c>
      <c r="AO270" s="185">
        <v>0</v>
      </c>
      <c r="AP270" s="185">
        <v>0</v>
      </c>
      <c r="AQ270" s="185">
        <v>0</v>
      </c>
      <c r="AR270" s="207"/>
      <c r="AS270" s="209"/>
      <c r="AT270" s="207"/>
      <c r="AU270" s="195"/>
      <c r="AV270" s="195"/>
      <c r="AW270" s="207"/>
      <c r="AX270" s="221">
        <v>0</v>
      </c>
      <c r="AY270" s="184">
        <v>0</v>
      </c>
      <c r="AZ270" s="222">
        <v>0</v>
      </c>
      <c r="BA270" s="225"/>
      <c r="BB270" s="146" t="str">
        <f ca="1" t="shared" si="330"/>
        <v>1年9月</v>
      </c>
      <c r="BD270" s="224">
        <f t="shared" si="350"/>
        <v>0</v>
      </c>
      <c r="BE270" s="239">
        <f t="shared" si="351"/>
        <v>400000</v>
      </c>
      <c r="BF270" s="231">
        <f t="shared" si="352"/>
        <v>0</v>
      </c>
      <c r="BG270" s="231">
        <f t="shared" si="331"/>
        <v>0</v>
      </c>
      <c r="BH270" s="231">
        <f t="shared" si="353"/>
        <v>0</v>
      </c>
      <c r="BI270" s="241" t="str">
        <f t="shared" si="332"/>
        <v>MOL LYNA</v>
      </c>
      <c r="BJ270" s="231">
        <f t="shared" si="333"/>
        <v>0</v>
      </c>
      <c r="BK270" s="231">
        <f t="shared" si="334"/>
        <v>0</v>
      </c>
      <c r="BL270" s="231">
        <f t="shared" si="335"/>
        <v>0</v>
      </c>
      <c r="BM270" s="231">
        <f t="shared" si="336"/>
        <v>0</v>
      </c>
      <c r="BN270" s="231">
        <f t="shared" si="337"/>
        <v>0</v>
      </c>
      <c r="BO270" s="231">
        <f t="shared" si="338"/>
        <v>0</v>
      </c>
      <c r="BP270" s="231">
        <f t="shared" si="339"/>
        <v>0</v>
      </c>
      <c r="BQ270" s="231">
        <f t="shared" si="340"/>
        <v>0</v>
      </c>
      <c r="BR270" s="246">
        <f t="shared" si="341"/>
        <v>0</v>
      </c>
      <c r="BS270" s="247">
        <f t="shared" si="342"/>
        <v>0</v>
      </c>
      <c r="BT270" s="231">
        <f t="shared" si="343"/>
        <v>0</v>
      </c>
      <c r="BU270" s="231">
        <f t="shared" si="344"/>
        <v>0</v>
      </c>
      <c r="BV270" s="231">
        <f t="shared" si="345"/>
        <v>0</v>
      </c>
      <c r="BW270" s="231">
        <f t="shared" si="346"/>
        <v>0</v>
      </c>
      <c r="BX270" s="231">
        <f t="shared" si="347"/>
        <v>0</v>
      </c>
      <c r="BY270" s="231">
        <f t="shared" si="348"/>
        <v>0</v>
      </c>
      <c r="BZ270" s="231">
        <f t="shared" si="349"/>
        <v>0</v>
      </c>
    </row>
    <row r="271" s="146" customFormat="1" ht="39" customHeight="1" spans="1:78">
      <c r="A271" s="161">
        <v>13</v>
      </c>
      <c r="B271" s="94">
        <v>2000</v>
      </c>
      <c r="C271" s="94" t="s">
        <v>829</v>
      </c>
      <c r="D271" s="162" t="s">
        <v>830</v>
      </c>
      <c r="E271" s="163">
        <v>44642</v>
      </c>
      <c r="F271" s="164">
        <v>90903785</v>
      </c>
      <c r="G271" s="163">
        <v>36840</v>
      </c>
      <c r="H271" s="163" t="s">
        <v>335</v>
      </c>
      <c r="I271" s="183" t="s">
        <v>225</v>
      </c>
      <c r="J271" s="161">
        <v>0</v>
      </c>
      <c r="K271" s="161">
        <v>0</v>
      </c>
      <c r="L271" s="184">
        <v>200</v>
      </c>
      <c r="M271" s="185">
        <v>7.69230769230769</v>
      </c>
      <c r="N271" s="161">
        <v>0</v>
      </c>
      <c r="O271" s="161">
        <v>0</v>
      </c>
      <c r="P271" s="161">
        <v>0</v>
      </c>
      <c r="Q271" s="161">
        <v>0</v>
      </c>
      <c r="R271" s="195">
        <v>0</v>
      </c>
      <c r="S271" s="161">
        <v>0</v>
      </c>
      <c r="T271" s="185">
        <v>0</v>
      </c>
      <c r="U271" s="161">
        <v>0</v>
      </c>
      <c r="V271" s="161">
        <v>0</v>
      </c>
      <c r="W271" s="185">
        <v>0</v>
      </c>
      <c r="X271" s="161">
        <v>0</v>
      </c>
      <c r="Y271" s="185">
        <v>0</v>
      </c>
      <c r="Z271" s="161">
        <v>0</v>
      </c>
      <c r="AA271" s="161">
        <v>0</v>
      </c>
      <c r="AB271" s="195">
        <v>0</v>
      </c>
      <c r="AC271" s="161">
        <v>0</v>
      </c>
      <c r="AD271" s="195">
        <v>0</v>
      </c>
      <c r="AE271" s="161">
        <v>0</v>
      </c>
      <c r="AF271" s="195">
        <v>0</v>
      </c>
      <c r="AG271" s="161">
        <v>0</v>
      </c>
      <c r="AH271" s="184">
        <v>0</v>
      </c>
      <c r="AI271" s="185">
        <v>0</v>
      </c>
      <c r="AJ271" s="184">
        <v>0</v>
      </c>
      <c r="AK271" s="184">
        <v>0</v>
      </c>
      <c r="AL271" s="185">
        <v>0</v>
      </c>
      <c r="AM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207"/>
      <c r="AS271" s="209"/>
      <c r="AT271" s="207"/>
      <c r="AU271" s="195"/>
      <c r="AV271" s="195"/>
      <c r="AW271" s="207"/>
      <c r="AX271" s="221">
        <v>0</v>
      </c>
      <c r="AY271" s="184">
        <v>0</v>
      </c>
      <c r="AZ271" s="222">
        <v>0</v>
      </c>
      <c r="BA271" s="225"/>
      <c r="BB271" s="146" t="str">
        <f ca="1" t="shared" si="330"/>
        <v>1年8月</v>
      </c>
      <c r="BD271" s="224">
        <f t="shared" si="350"/>
        <v>0</v>
      </c>
      <c r="BE271" s="239">
        <f t="shared" si="351"/>
        <v>400000</v>
      </c>
      <c r="BF271" s="231">
        <f t="shared" si="352"/>
        <v>0</v>
      </c>
      <c r="BG271" s="231">
        <f t="shared" si="331"/>
        <v>0</v>
      </c>
      <c r="BH271" s="231">
        <f t="shared" si="353"/>
        <v>0</v>
      </c>
      <c r="BI271" s="241" t="str">
        <f t="shared" si="332"/>
        <v>KOY SREYPEOU</v>
      </c>
      <c r="BJ271" s="231">
        <f t="shared" si="333"/>
        <v>0</v>
      </c>
      <c r="BK271" s="231">
        <f t="shared" si="334"/>
        <v>0</v>
      </c>
      <c r="BL271" s="231">
        <f t="shared" si="335"/>
        <v>0</v>
      </c>
      <c r="BM271" s="231">
        <f t="shared" si="336"/>
        <v>0</v>
      </c>
      <c r="BN271" s="231">
        <f t="shared" si="337"/>
        <v>0</v>
      </c>
      <c r="BO271" s="231">
        <f t="shared" si="338"/>
        <v>0</v>
      </c>
      <c r="BP271" s="231">
        <f t="shared" si="339"/>
        <v>0</v>
      </c>
      <c r="BQ271" s="231">
        <f t="shared" si="340"/>
        <v>0</v>
      </c>
      <c r="BR271" s="246">
        <f t="shared" si="341"/>
        <v>0</v>
      </c>
      <c r="BS271" s="247">
        <f t="shared" si="342"/>
        <v>0</v>
      </c>
      <c r="BT271" s="231">
        <f t="shared" si="343"/>
        <v>0</v>
      </c>
      <c r="BU271" s="231">
        <f t="shared" si="344"/>
        <v>0</v>
      </c>
      <c r="BV271" s="231">
        <f t="shared" si="345"/>
        <v>0</v>
      </c>
      <c r="BW271" s="231">
        <f t="shared" si="346"/>
        <v>0</v>
      </c>
      <c r="BX271" s="231">
        <f t="shared" si="347"/>
        <v>0</v>
      </c>
      <c r="BY271" s="231">
        <f t="shared" si="348"/>
        <v>0</v>
      </c>
      <c r="BZ271" s="231">
        <f t="shared" si="349"/>
        <v>0</v>
      </c>
    </row>
    <row r="272" s="146" customFormat="1" ht="39" customHeight="1" spans="1:78">
      <c r="A272" s="161">
        <v>14</v>
      </c>
      <c r="B272" s="94">
        <v>2241</v>
      </c>
      <c r="C272" s="94" t="s">
        <v>831</v>
      </c>
      <c r="D272" s="162" t="s">
        <v>832</v>
      </c>
      <c r="E272" s="163">
        <v>44747</v>
      </c>
      <c r="F272" s="164" t="s">
        <v>833</v>
      </c>
      <c r="G272" s="163">
        <v>35252</v>
      </c>
      <c r="H272" s="163" t="s">
        <v>335</v>
      </c>
      <c r="I272" s="183" t="s">
        <v>225</v>
      </c>
      <c r="J272" s="161">
        <v>0</v>
      </c>
      <c r="K272" s="161">
        <v>0</v>
      </c>
      <c r="L272" s="184">
        <v>200</v>
      </c>
      <c r="M272" s="185">
        <v>7.69230769230769</v>
      </c>
      <c r="N272" s="161">
        <v>0</v>
      </c>
      <c r="O272" s="161">
        <v>0</v>
      </c>
      <c r="P272" s="161">
        <v>0</v>
      </c>
      <c r="Q272" s="161">
        <v>0</v>
      </c>
      <c r="R272" s="195">
        <v>0</v>
      </c>
      <c r="S272" s="161">
        <v>0</v>
      </c>
      <c r="T272" s="185">
        <v>0</v>
      </c>
      <c r="U272" s="161">
        <v>0</v>
      </c>
      <c r="V272" s="161">
        <v>0</v>
      </c>
      <c r="W272" s="185">
        <v>0</v>
      </c>
      <c r="X272" s="161">
        <v>0</v>
      </c>
      <c r="Y272" s="185">
        <v>0</v>
      </c>
      <c r="Z272" s="161">
        <v>0</v>
      </c>
      <c r="AA272" s="161">
        <v>0</v>
      </c>
      <c r="AB272" s="195">
        <v>0</v>
      </c>
      <c r="AC272" s="161">
        <v>0</v>
      </c>
      <c r="AD272" s="195">
        <v>0</v>
      </c>
      <c r="AE272" s="161">
        <v>0</v>
      </c>
      <c r="AF272" s="195">
        <v>0</v>
      </c>
      <c r="AG272" s="161">
        <v>0</v>
      </c>
      <c r="AH272" s="184">
        <v>0</v>
      </c>
      <c r="AI272" s="185">
        <v>0</v>
      </c>
      <c r="AJ272" s="184">
        <v>0</v>
      </c>
      <c r="AK272" s="184">
        <v>0</v>
      </c>
      <c r="AL272" s="185">
        <v>0</v>
      </c>
      <c r="AM272" s="185">
        <v>0</v>
      </c>
      <c r="AN272" s="185">
        <v>0</v>
      </c>
      <c r="AO272" s="185">
        <v>0</v>
      </c>
      <c r="AP272" s="185">
        <v>0</v>
      </c>
      <c r="AQ272" s="185">
        <v>0</v>
      </c>
      <c r="AR272" s="207"/>
      <c r="AS272" s="209"/>
      <c r="AT272" s="207"/>
      <c r="AU272" s="195"/>
      <c r="AV272" s="195"/>
      <c r="AW272" s="207"/>
      <c r="AX272" s="221">
        <v>0</v>
      </c>
      <c r="AY272" s="184">
        <v>0</v>
      </c>
      <c r="AZ272" s="222">
        <v>0</v>
      </c>
      <c r="BA272" s="225"/>
      <c r="BB272" s="146" t="str">
        <f ca="1" t="shared" si="330"/>
        <v>1年4月</v>
      </c>
      <c r="BD272" s="224">
        <f t="shared" si="350"/>
        <v>0</v>
      </c>
      <c r="BE272" s="239">
        <f t="shared" si="351"/>
        <v>400000</v>
      </c>
      <c r="BF272" s="231">
        <f t="shared" si="352"/>
        <v>0</v>
      </c>
      <c r="BG272" s="231">
        <f t="shared" si="331"/>
        <v>0</v>
      </c>
      <c r="BH272" s="231">
        <f t="shared" si="353"/>
        <v>0</v>
      </c>
      <c r="BI272" s="241" t="str">
        <f t="shared" si="332"/>
        <v>PHEAK SOPHA</v>
      </c>
      <c r="BJ272" s="231">
        <f t="shared" si="333"/>
        <v>0</v>
      </c>
      <c r="BK272" s="231">
        <f t="shared" si="334"/>
        <v>0</v>
      </c>
      <c r="BL272" s="231">
        <f t="shared" si="335"/>
        <v>0</v>
      </c>
      <c r="BM272" s="231">
        <f t="shared" si="336"/>
        <v>0</v>
      </c>
      <c r="BN272" s="231">
        <f t="shared" si="337"/>
        <v>0</v>
      </c>
      <c r="BO272" s="231">
        <f t="shared" si="338"/>
        <v>0</v>
      </c>
      <c r="BP272" s="231">
        <f t="shared" si="339"/>
        <v>0</v>
      </c>
      <c r="BQ272" s="231">
        <f t="shared" si="340"/>
        <v>0</v>
      </c>
      <c r="BR272" s="246">
        <f t="shared" si="341"/>
        <v>0</v>
      </c>
      <c r="BS272" s="247">
        <f t="shared" si="342"/>
        <v>0</v>
      </c>
      <c r="BT272" s="231">
        <f t="shared" si="343"/>
        <v>0</v>
      </c>
      <c r="BU272" s="231">
        <f t="shared" si="344"/>
        <v>0</v>
      </c>
      <c r="BV272" s="231">
        <f t="shared" si="345"/>
        <v>0</v>
      </c>
      <c r="BW272" s="231">
        <f t="shared" si="346"/>
        <v>0</v>
      </c>
      <c r="BX272" s="231">
        <f t="shared" si="347"/>
        <v>0</v>
      </c>
      <c r="BY272" s="231">
        <f t="shared" si="348"/>
        <v>0</v>
      </c>
      <c r="BZ272" s="231">
        <f t="shared" si="349"/>
        <v>0</v>
      </c>
    </row>
    <row r="273" s="266" customFormat="1" ht="39" customHeight="1" spans="1:78">
      <c r="A273" s="273"/>
      <c r="B273" s="274" t="s">
        <v>338</v>
      </c>
      <c r="C273" s="274" t="s">
        <v>225</v>
      </c>
      <c r="D273" s="289">
        <v>14</v>
      </c>
      <c r="E273" s="273"/>
      <c r="F273" s="273"/>
      <c r="G273" s="273"/>
      <c r="H273" s="273"/>
      <c r="I273" s="273" t="s">
        <v>225</v>
      </c>
      <c r="J273" s="273"/>
      <c r="K273" s="273"/>
      <c r="L273" s="298">
        <v>2800</v>
      </c>
      <c r="M273" s="298"/>
      <c r="N273" s="298">
        <v>111</v>
      </c>
      <c r="O273" s="298">
        <v>25</v>
      </c>
      <c r="P273" s="298">
        <v>136</v>
      </c>
      <c r="Q273" s="298">
        <v>148</v>
      </c>
      <c r="R273" s="298">
        <v>1046.15384615385</v>
      </c>
      <c r="S273" s="298">
        <v>0</v>
      </c>
      <c r="T273" s="298">
        <v>0</v>
      </c>
      <c r="U273" s="298">
        <v>0</v>
      </c>
      <c r="V273" s="298">
        <v>0</v>
      </c>
      <c r="W273" s="298">
        <v>0</v>
      </c>
      <c r="X273" s="298">
        <v>0</v>
      </c>
      <c r="Y273" s="298">
        <v>0</v>
      </c>
      <c r="Z273" s="298">
        <v>3</v>
      </c>
      <c r="AA273" s="298">
        <v>0</v>
      </c>
      <c r="AB273" s="298">
        <v>0</v>
      </c>
      <c r="AC273" s="298">
        <v>5</v>
      </c>
      <c r="AD273" s="298">
        <v>38.4615384615385</v>
      </c>
      <c r="AE273" s="298">
        <v>1</v>
      </c>
      <c r="AF273" s="298">
        <v>7.69230769230769</v>
      </c>
      <c r="AG273" s="298">
        <v>3</v>
      </c>
      <c r="AH273" s="298">
        <v>0</v>
      </c>
      <c r="AI273" s="298">
        <v>0</v>
      </c>
      <c r="AJ273" s="298">
        <v>0</v>
      </c>
      <c r="AK273" s="298">
        <v>0</v>
      </c>
      <c r="AL273" s="298">
        <v>0</v>
      </c>
      <c r="AM273" s="298">
        <v>0</v>
      </c>
      <c r="AN273" s="298">
        <v>51.8</v>
      </c>
      <c r="AO273" s="298">
        <v>67.9</v>
      </c>
      <c r="AP273" s="298">
        <v>67.9</v>
      </c>
      <c r="AQ273" s="298">
        <v>1279.90769230769</v>
      </c>
      <c r="AR273" s="298">
        <v>18</v>
      </c>
      <c r="AS273" s="298">
        <v>3.5</v>
      </c>
      <c r="AT273" s="298">
        <v>0</v>
      </c>
      <c r="AU273" s="298">
        <v>0</v>
      </c>
      <c r="AV273" s="298">
        <v>26.4172947692308</v>
      </c>
      <c r="AW273" s="298">
        <v>250</v>
      </c>
      <c r="AX273" s="298">
        <v>1017.99039753846</v>
      </c>
      <c r="AY273" s="298">
        <v>990</v>
      </c>
      <c r="AZ273" s="298">
        <v>112100</v>
      </c>
      <c r="BA273" s="298">
        <f>SUM(BA259:BA272)</f>
        <v>0</v>
      </c>
      <c r="BL273" s="287">
        <f t="shared" ref="BL273:BQ273" si="354">SUM(BL259:BL272)</f>
        <v>7</v>
      </c>
      <c r="BM273" s="287">
        <f t="shared" si="354"/>
        <v>2</v>
      </c>
      <c r="BN273" s="287">
        <f t="shared" si="354"/>
        <v>8</v>
      </c>
      <c r="BO273" s="287">
        <f t="shared" si="354"/>
        <v>3</v>
      </c>
      <c r="BP273" s="287">
        <f t="shared" si="354"/>
        <v>0</v>
      </c>
      <c r="BQ273" s="287">
        <f t="shared" si="354"/>
        <v>0</v>
      </c>
      <c r="BR273" s="287"/>
      <c r="BS273" s="287"/>
      <c r="BT273" s="287">
        <f t="shared" ref="BT273:BZ273" si="355">SUM(BT259:BT272)</f>
        <v>2</v>
      </c>
      <c r="BU273" s="287">
        <f t="shared" si="355"/>
        <v>3</v>
      </c>
      <c r="BV273" s="287">
        <f t="shared" si="355"/>
        <v>5</v>
      </c>
      <c r="BW273" s="287">
        <f t="shared" si="355"/>
        <v>5</v>
      </c>
      <c r="BX273" s="287">
        <f t="shared" si="355"/>
        <v>4</v>
      </c>
      <c r="BY273" s="287">
        <f t="shared" si="355"/>
        <v>3</v>
      </c>
      <c r="BZ273" s="287">
        <f t="shared" si="355"/>
        <v>16</v>
      </c>
    </row>
    <row r="274" s="248" customFormat="1" ht="39" customHeight="1" spans="1:78">
      <c r="A274" s="161">
        <v>1</v>
      </c>
      <c r="B274" s="94">
        <v>1572</v>
      </c>
      <c r="C274" s="94" t="s">
        <v>834</v>
      </c>
      <c r="D274" s="162" t="s">
        <v>232</v>
      </c>
      <c r="E274" s="163">
        <v>44567</v>
      </c>
      <c r="F274" s="164">
        <v>90957133</v>
      </c>
      <c r="G274" s="163">
        <v>37638</v>
      </c>
      <c r="H274" s="163" t="s">
        <v>332</v>
      </c>
      <c r="I274" s="183" t="s">
        <v>233</v>
      </c>
      <c r="J274" s="161">
        <v>0</v>
      </c>
      <c r="K274" s="161">
        <v>0</v>
      </c>
      <c r="L274" s="184">
        <v>200</v>
      </c>
      <c r="M274" s="185">
        <v>7.69230769230769</v>
      </c>
      <c r="N274" s="161">
        <v>15</v>
      </c>
      <c r="O274" s="161">
        <v>4</v>
      </c>
      <c r="P274" s="161">
        <v>19</v>
      </c>
      <c r="Q274" s="161">
        <v>20</v>
      </c>
      <c r="R274" s="195">
        <v>146.153846153846</v>
      </c>
      <c r="S274" s="161">
        <v>0</v>
      </c>
      <c r="T274" s="185">
        <v>0</v>
      </c>
      <c r="U274" s="161">
        <v>0</v>
      </c>
      <c r="V274" s="161">
        <v>0</v>
      </c>
      <c r="W274" s="185">
        <v>0</v>
      </c>
      <c r="X274" s="161">
        <v>0</v>
      </c>
      <c r="Y274" s="185">
        <v>0</v>
      </c>
      <c r="Z274" s="161">
        <v>0</v>
      </c>
      <c r="AA274" s="161">
        <v>0</v>
      </c>
      <c r="AB274" s="195">
        <v>0</v>
      </c>
      <c r="AC274" s="161">
        <v>1</v>
      </c>
      <c r="AD274" s="195">
        <v>7.69230769230769</v>
      </c>
      <c r="AE274" s="161">
        <v>0</v>
      </c>
      <c r="AF274" s="195">
        <v>0</v>
      </c>
      <c r="AG274" s="161">
        <v>0</v>
      </c>
      <c r="AH274" s="184">
        <v>0</v>
      </c>
      <c r="AI274" s="185">
        <v>0</v>
      </c>
      <c r="AJ274" s="184">
        <v>0</v>
      </c>
      <c r="AK274" s="184">
        <v>0</v>
      </c>
      <c r="AL274" s="185">
        <v>0</v>
      </c>
      <c r="AM274" s="185">
        <v>0</v>
      </c>
      <c r="AN274" s="185">
        <v>7.3</v>
      </c>
      <c r="AO274" s="185">
        <v>9.5</v>
      </c>
      <c r="AP274" s="185">
        <v>9.5</v>
      </c>
      <c r="AQ274" s="185">
        <v>180.146153846154</v>
      </c>
      <c r="AR274" s="207">
        <v>2</v>
      </c>
      <c r="AS274" s="209">
        <v>0.5</v>
      </c>
      <c r="AT274" s="184"/>
      <c r="AU274" s="195">
        <v>0</v>
      </c>
      <c r="AV274" s="195">
        <v>3.71821661538461</v>
      </c>
      <c r="AW274" s="207">
        <v>50</v>
      </c>
      <c r="AX274" s="221">
        <v>127.927937230769</v>
      </c>
      <c r="AY274" s="184">
        <v>120</v>
      </c>
      <c r="AZ274" s="222">
        <v>31700</v>
      </c>
      <c r="BA274" s="223"/>
      <c r="BB274" s="146" t="str">
        <f ca="1" t="shared" ref="BB274:BB279" si="356">DATEDIF(E274,TODAY(),"y")&amp;"年"&amp;DATEDIF(E274,TODAY(),"ym")&amp;"月"</f>
        <v>1年10月</v>
      </c>
      <c r="BC274" s="146"/>
      <c r="BD274" s="224">
        <f t="shared" ref="BD274:BD279" si="357">(AQ274*$BH$9)</f>
        <v>743643.323076923</v>
      </c>
      <c r="BE274" s="239">
        <f t="shared" ref="BE274:BE279" si="358">IF(BD274&lt;400000,400000,IF(BD274&gt;1200000,1200000,BD274))</f>
        <v>743643.323076923</v>
      </c>
      <c r="BF274" s="231">
        <f t="shared" ref="BF274:BF279" si="359">IF(BH274=0.1,175000,IF(BH274=0.05,75000,0))</f>
        <v>0</v>
      </c>
      <c r="BG274" s="231">
        <f t="shared" ref="BG274:BG279" si="360">((AQ274-AO274-AP274-AL274)*BH$8)-(J274+K274)*150000</f>
        <v>665694.761538461</v>
      </c>
      <c r="BH274" s="231">
        <f t="shared" ref="BH274:BH279" si="361">IF(BG274&lt;1500000,0%,IF(BG274&lt;2000001,5%,10%))</f>
        <v>0</v>
      </c>
      <c r="BI274" s="241" t="str">
        <f t="shared" ref="BI274:BI279" si="362">D274</f>
        <v>SORNSUN PISETH</v>
      </c>
      <c r="BJ274" s="231">
        <f t="shared" ref="BJ274:BJ279" si="363">AY274</f>
        <v>120</v>
      </c>
      <c r="BK274" s="231">
        <f t="shared" ref="BK274:BK279" si="364">TRUNC(BJ274)</f>
        <v>120</v>
      </c>
      <c r="BL274" s="231">
        <f t="shared" ref="BL274:BL279" si="365">TRUNC(BK274/100)</f>
        <v>1</v>
      </c>
      <c r="BM274" s="231">
        <f t="shared" ref="BM274:BM279" si="366">TRUNC((BK274-(BL274*100))/50)</f>
        <v>0</v>
      </c>
      <c r="BN274" s="231">
        <f t="shared" ref="BN274:BN279" si="367">TRUNC((BK274-(BL274*100)-(BM274*50))/20)</f>
        <v>1</v>
      </c>
      <c r="BO274" s="231">
        <f t="shared" ref="BO274:BO279" si="368">TRUNC((BK274-(BL274*100)-(BM274*50)-(BN274*20))/10)</f>
        <v>0</v>
      </c>
      <c r="BP274" s="231">
        <f t="shared" ref="BP274:BP279" si="369">TRUNC((BK274-(BL274*100)-(BM274*50)-(BN274*20)-(BO274*10))/5)</f>
        <v>0</v>
      </c>
      <c r="BQ274" s="231">
        <f t="shared" ref="BQ274:BQ279" si="370">TRUNC((BK274-(BL274*100)-(BM274*50)-(BN274*20)-(BO274*10)-(BP274*5))/1)</f>
        <v>0</v>
      </c>
      <c r="BR274" s="246">
        <f t="shared" ref="BR274:BR279" si="371">AX274-AY274</f>
        <v>7.92793723076917</v>
      </c>
      <c r="BS274" s="247">
        <f t="shared" ref="BS274:BS279" si="372">ROUND(BR274*4000,-2)</f>
        <v>31700</v>
      </c>
      <c r="BT274" s="231">
        <f t="shared" ref="BT274:BT279" si="373">TRUNC(BS274/20000)</f>
        <v>1</v>
      </c>
      <c r="BU274" s="231">
        <f t="shared" ref="BU274:BU279" si="374">TRUNC((BS274-(BT274*20000))/10000)</f>
        <v>1</v>
      </c>
      <c r="BV274" s="231">
        <f t="shared" ref="BV274:BV279" si="375">TRUNC((BS274-(BT274*20000)-(BU274*10000))/5000)</f>
        <v>0</v>
      </c>
      <c r="BW274" s="231">
        <f t="shared" ref="BW274:BW279" si="376">TRUNC((BS274-(BT274*20000)-(BU274*10000)-(BV274*5000))/2000)</f>
        <v>0</v>
      </c>
      <c r="BX274" s="231">
        <f t="shared" ref="BX274:BX279" si="377">TRUNC((BS274-(BT274*20000)-(BU274*10000)-(BV274*5000)-(BW274*2000))/1000)</f>
        <v>1</v>
      </c>
      <c r="BY274" s="231">
        <f t="shared" ref="BY274:BY279" si="378">TRUNC((BS274-(BT274*20000)-(BU274*10000)-(BV274*5000)-(BW274*2000)-(BX274*1000))/500)</f>
        <v>1</v>
      </c>
      <c r="BZ274" s="231">
        <f t="shared" ref="BZ274:BZ279" si="379">TRUNC((BS274-(BT274*20000)-(BU274*10000)-(BV274*5000)-(BW274*2000)-(BX274*1000)-(BY274*500))/100)</f>
        <v>2</v>
      </c>
    </row>
    <row r="275" s="141" customFormat="1" ht="39" customHeight="1" spans="1:78">
      <c r="A275" s="161">
        <v>2</v>
      </c>
      <c r="B275" s="94">
        <v>919</v>
      </c>
      <c r="C275" s="94" t="s">
        <v>835</v>
      </c>
      <c r="D275" s="162" t="s">
        <v>234</v>
      </c>
      <c r="E275" s="163">
        <v>44326</v>
      </c>
      <c r="F275" s="164" t="s">
        <v>836</v>
      </c>
      <c r="G275" s="163">
        <v>34366</v>
      </c>
      <c r="H275" s="163" t="s">
        <v>335</v>
      </c>
      <c r="I275" s="183" t="s">
        <v>235</v>
      </c>
      <c r="J275" s="161">
        <v>0</v>
      </c>
      <c r="K275" s="161">
        <v>0</v>
      </c>
      <c r="L275" s="184">
        <v>200</v>
      </c>
      <c r="M275" s="185">
        <v>7.69230769230769</v>
      </c>
      <c r="N275" s="161">
        <v>15</v>
      </c>
      <c r="O275" s="161">
        <v>4</v>
      </c>
      <c r="P275" s="161">
        <v>19</v>
      </c>
      <c r="Q275" s="161">
        <v>20</v>
      </c>
      <c r="R275" s="195">
        <v>146.153846153846</v>
      </c>
      <c r="S275" s="161">
        <v>0</v>
      </c>
      <c r="T275" s="185">
        <v>0</v>
      </c>
      <c r="U275" s="161">
        <v>0</v>
      </c>
      <c r="V275" s="161">
        <v>0</v>
      </c>
      <c r="W275" s="185">
        <v>0</v>
      </c>
      <c r="X275" s="161">
        <v>0</v>
      </c>
      <c r="Y275" s="185">
        <v>0</v>
      </c>
      <c r="Z275" s="161">
        <v>0</v>
      </c>
      <c r="AA275" s="161">
        <v>0</v>
      </c>
      <c r="AB275" s="195">
        <v>0</v>
      </c>
      <c r="AC275" s="161">
        <v>1</v>
      </c>
      <c r="AD275" s="195">
        <v>7.69230769230769</v>
      </c>
      <c r="AE275" s="161">
        <v>0</v>
      </c>
      <c r="AF275" s="195">
        <v>0</v>
      </c>
      <c r="AG275" s="161">
        <v>0</v>
      </c>
      <c r="AH275" s="184">
        <v>0</v>
      </c>
      <c r="AI275" s="185">
        <v>0</v>
      </c>
      <c r="AJ275" s="184">
        <v>0</v>
      </c>
      <c r="AK275" s="184">
        <v>0</v>
      </c>
      <c r="AL275" s="185">
        <v>0</v>
      </c>
      <c r="AM275" s="185">
        <v>0</v>
      </c>
      <c r="AN275" s="185">
        <v>7.3</v>
      </c>
      <c r="AO275" s="185">
        <v>9.5</v>
      </c>
      <c r="AP275" s="185">
        <v>9.5</v>
      </c>
      <c r="AQ275" s="185">
        <v>180.146153846154</v>
      </c>
      <c r="AR275" s="258">
        <v>3</v>
      </c>
      <c r="AS275" s="209">
        <v>0.5</v>
      </c>
      <c r="AT275" s="207"/>
      <c r="AU275" s="195">
        <v>0</v>
      </c>
      <c r="AV275" s="195">
        <v>3.71821661538461</v>
      </c>
      <c r="AW275" s="207">
        <v>50</v>
      </c>
      <c r="AX275" s="221">
        <v>128.927937230769</v>
      </c>
      <c r="AY275" s="184">
        <v>120</v>
      </c>
      <c r="AZ275" s="222">
        <v>35700</v>
      </c>
      <c r="BA275" s="223"/>
      <c r="BB275" s="146" t="str">
        <f ca="1" t="shared" si="356"/>
        <v>2年6月</v>
      </c>
      <c r="BC275" s="146"/>
      <c r="BD275" s="224">
        <f t="shared" si="357"/>
        <v>743643.323076923</v>
      </c>
      <c r="BE275" s="239">
        <f t="shared" si="358"/>
        <v>743643.323076923</v>
      </c>
      <c r="BF275" s="231">
        <f t="shared" si="359"/>
        <v>0</v>
      </c>
      <c r="BG275" s="231">
        <f t="shared" si="360"/>
        <v>665694.761538461</v>
      </c>
      <c r="BH275" s="231">
        <f t="shared" si="361"/>
        <v>0</v>
      </c>
      <c r="BI275" s="241" t="str">
        <f t="shared" si="362"/>
        <v>SREY KRANGYOUV</v>
      </c>
      <c r="BJ275" s="231">
        <f t="shared" si="363"/>
        <v>120</v>
      </c>
      <c r="BK275" s="231">
        <f t="shared" si="364"/>
        <v>120</v>
      </c>
      <c r="BL275" s="231">
        <f t="shared" si="365"/>
        <v>1</v>
      </c>
      <c r="BM275" s="231">
        <f t="shared" si="366"/>
        <v>0</v>
      </c>
      <c r="BN275" s="231">
        <f t="shared" si="367"/>
        <v>1</v>
      </c>
      <c r="BO275" s="231">
        <f t="shared" si="368"/>
        <v>0</v>
      </c>
      <c r="BP275" s="231">
        <f t="shared" si="369"/>
        <v>0</v>
      </c>
      <c r="BQ275" s="231">
        <f t="shared" si="370"/>
        <v>0</v>
      </c>
      <c r="BR275" s="246">
        <f t="shared" si="371"/>
        <v>8.92793723076917</v>
      </c>
      <c r="BS275" s="247">
        <f t="shared" si="372"/>
        <v>35700</v>
      </c>
      <c r="BT275" s="231">
        <f t="shared" si="373"/>
        <v>1</v>
      </c>
      <c r="BU275" s="231">
        <f t="shared" si="374"/>
        <v>1</v>
      </c>
      <c r="BV275" s="231">
        <f t="shared" si="375"/>
        <v>1</v>
      </c>
      <c r="BW275" s="231">
        <f t="shared" si="376"/>
        <v>0</v>
      </c>
      <c r="BX275" s="231">
        <f t="shared" si="377"/>
        <v>0</v>
      </c>
      <c r="BY275" s="231">
        <f t="shared" si="378"/>
        <v>1</v>
      </c>
      <c r="BZ275" s="231">
        <f t="shared" si="379"/>
        <v>2</v>
      </c>
    </row>
    <row r="276" s="141" customFormat="1" ht="39" customHeight="1" spans="1:78">
      <c r="A276" s="161">
        <v>3</v>
      </c>
      <c r="B276" s="94">
        <v>542</v>
      </c>
      <c r="C276" s="94" t="s">
        <v>837</v>
      </c>
      <c r="D276" s="162" t="s">
        <v>236</v>
      </c>
      <c r="E276" s="163">
        <v>44138</v>
      </c>
      <c r="F276" s="164" t="s">
        <v>838</v>
      </c>
      <c r="G276" s="163">
        <v>36650</v>
      </c>
      <c r="H276" s="163" t="s">
        <v>335</v>
      </c>
      <c r="I276" s="183" t="s">
        <v>233</v>
      </c>
      <c r="J276" s="161">
        <v>0</v>
      </c>
      <c r="K276" s="161">
        <v>0</v>
      </c>
      <c r="L276" s="184">
        <v>200</v>
      </c>
      <c r="M276" s="185">
        <v>7.69230769230769</v>
      </c>
      <c r="N276" s="161">
        <v>4</v>
      </c>
      <c r="O276" s="161">
        <v>4</v>
      </c>
      <c r="P276" s="161">
        <v>8</v>
      </c>
      <c r="Q276" s="161">
        <v>19</v>
      </c>
      <c r="R276" s="195">
        <v>61.5384615384615</v>
      </c>
      <c r="S276" s="161">
        <v>0</v>
      </c>
      <c r="T276" s="185">
        <v>0</v>
      </c>
      <c r="U276" s="161">
        <v>0</v>
      </c>
      <c r="V276" s="161">
        <v>0</v>
      </c>
      <c r="W276" s="185">
        <v>0</v>
      </c>
      <c r="X276" s="161">
        <v>0</v>
      </c>
      <c r="Y276" s="185">
        <v>0</v>
      </c>
      <c r="Z276" s="161">
        <v>11</v>
      </c>
      <c r="AA276" s="161">
        <v>0</v>
      </c>
      <c r="AB276" s="195">
        <v>0</v>
      </c>
      <c r="AC276" s="161">
        <v>0</v>
      </c>
      <c r="AD276" s="195">
        <v>0</v>
      </c>
      <c r="AE276" s="161">
        <v>0</v>
      </c>
      <c r="AF276" s="195">
        <v>0</v>
      </c>
      <c r="AG276" s="161">
        <v>0</v>
      </c>
      <c r="AH276" s="184">
        <v>0</v>
      </c>
      <c r="AI276" s="185">
        <v>0</v>
      </c>
      <c r="AJ276" s="184">
        <v>0</v>
      </c>
      <c r="AK276" s="184">
        <v>0</v>
      </c>
      <c r="AL276" s="185">
        <v>0</v>
      </c>
      <c r="AM276" s="185">
        <v>0</v>
      </c>
      <c r="AN276" s="185">
        <v>3</v>
      </c>
      <c r="AO276" s="185">
        <v>4</v>
      </c>
      <c r="AP276" s="185">
        <v>4</v>
      </c>
      <c r="AQ276" s="185">
        <v>72.5384615384615</v>
      </c>
      <c r="AR276" s="258">
        <v>3</v>
      </c>
      <c r="AS276" s="209">
        <v>0.5</v>
      </c>
      <c r="AT276" s="207"/>
      <c r="AU276" s="195">
        <v>0</v>
      </c>
      <c r="AV276" s="195">
        <v>2</v>
      </c>
      <c r="AW276" s="207">
        <v>0</v>
      </c>
      <c r="AX276" s="221">
        <v>73.0384615384615</v>
      </c>
      <c r="AY276" s="184">
        <v>70</v>
      </c>
      <c r="AZ276" s="222">
        <v>12200</v>
      </c>
      <c r="BA276" s="223"/>
      <c r="BB276" s="146" t="str">
        <f ca="1" t="shared" si="356"/>
        <v>3年0月</v>
      </c>
      <c r="BC276" s="146"/>
      <c r="BD276" s="224">
        <f t="shared" si="357"/>
        <v>299438.769230769</v>
      </c>
      <c r="BE276" s="239">
        <f t="shared" si="358"/>
        <v>400000</v>
      </c>
      <c r="BF276" s="231">
        <f t="shared" si="359"/>
        <v>0</v>
      </c>
      <c r="BG276" s="231">
        <f t="shared" si="360"/>
        <v>266608.384615385</v>
      </c>
      <c r="BH276" s="231">
        <f t="shared" si="361"/>
        <v>0</v>
      </c>
      <c r="BI276" s="241" t="str">
        <f t="shared" si="362"/>
        <v>KHAO SREYNEANG</v>
      </c>
      <c r="BJ276" s="231">
        <f t="shared" si="363"/>
        <v>70</v>
      </c>
      <c r="BK276" s="231">
        <f t="shared" si="364"/>
        <v>70</v>
      </c>
      <c r="BL276" s="231">
        <f t="shared" si="365"/>
        <v>0</v>
      </c>
      <c r="BM276" s="231">
        <f t="shared" si="366"/>
        <v>1</v>
      </c>
      <c r="BN276" s="231">
        <f t="shared" si="367"/>
        <v>1</v>
      </c>
      <c r="BO276" s="231">
        <f t="shared" si="368"/>
        <v>0</v>
      </c>
      <c r="BP276" s="231">
        <f t="shared" si="369"/>
        <v>0</v>
      </c>
      <c r="BQ276" s="231">
        <f t="shared" si="370"/>
        <v>0</v>
      </c>
      <c r="BR276" s="246">
        <f t="shared" si="371"/>
        <v>3.03846153846152</v>
      </c>
      <c r="BS276" s="247">
        <f t="shared" si="372"/>
        <v>12200</v>
      </c>
      <c r="BT276" s="231">
        <f t="shared" si="373"/>
        <v>0</v>
      </c>
      <c r="BU276" s="231">
        <f t="shared" si="374"/>
        <v>1</v>
      </c>
      <c r="BV276" s="231">
        <f t="shared" si="375"/>
        <v>0</v>
      </c>
      <c r="BW276" s="231">
        <f t="shared" si="376"/>
        <v>1</v>
      </c>
      <c r="BX276" s="231">
        <f t="shared" si="377"/>
        <v>0</v>
      </c>
      <c r="BY276" s="231">
        <f t="shared" si="378"/>
        <v>0</v>
      </c>
      <c r="BZ276" s="231">
        <f t="shared" si="379"/>
        <v>2</v>
      </c>
    </row>
    <row r="277" s="248" customFormat="1" ht="39" customHeight="1" spans="1:78">
      <c r="A277" s="161">
        <v>4</v>
      </c>
      <c r="B277" s="94">
        <v>763</v>
      </c>
      <c r="C277" s="94" t="s">
        <v>839</v>
      </c>
      <c r="D277" s="162" t="s">
        <v>237</v>
      </c>
      <c r="E277" s="163">
        <v>44282</v>
      </c>
      <c r="F277" s="164" t="s">
        <v>840</v>
      </c>
      <c r="G277" s="163">
        <v>34737</v>
      </c>
      <c r="H277" s="163" t="s">
        <v>332</v>
      </c>
      <c r="I277" s="183" t="s">
        <v>233</v>
      </c>
      <c r="J277" s="161">
        <v>0</v>
      </c>
      <c r="K277" s="161">
        <v>0</v>
      </c>
      <c r="L277" s="184">
        <v>200</v>
      </c>
      <c r="M277" s="185">
        <v>7.69230769230769</v>
      </c>
      <c r="N277" s="161">
        <v>11</v>
      </c>
      <c r="O277" s="161">
        <v>4</v>
      </c>
      <c r="P277" s="161">
        <v>15</v>
      </c>
      <c r="Q277" s="161">
        <v>18</v>
      </c>
      <c r="R277" s="195">
        <v>115.384615384615</v>
      </c>
      <c r="S277" s="161">
        <v>0</v>
      </c>
      <c r="T277" s="185">
        <v>0</v>
      </c>
      <c r="U277" s="161">
        <v>0</v>
      </c>
      <c r="V277" s="161">
        <v>0</v>
      </c>
      <c r="W277" s="185">
        <v>0</v>
      </c>
      <c r="X277" s="161">
        <v>0</v>
      </c>
      <c r="Y277" s="185">
        <v>0</v>
      </c>
      <c r="Z277" s="161">
        <v>2</v>
      </c>
      <c r="AA277" s="161">
        <v>0</v>
      </c>
      <c r="AB277" s="195">
        <v>0</v>
      </c>
      <c r="AC277" s="161">
        <v>1</v>
      </c>
      <c r="AD277" s="195">
        <v>7.69230769230769</v>
      </c>
      <c r="AE277" s="161">
        <v>0</v>
      </c>
      <c r="AF277" s="195">
        <v>0</v>
      </c>
      <c r="AG277" s="161">
        <v>0</v>
      </c>
      <c r="AH277" s="185">
        <v>0</v>
      </c>
      <c r="AI277" s="185">
        <v>0</v>
      </c>
      <c r="AJ277" s="185">
        <v>0</v>
      </c>
      <c r="AK277" s="184">
        <v>0</v>
      </c>
      <c r="AL277" s="185">
        <v>0</v>
      </c>
      <c r="AM277" s="185">
        <v>0</v>
      </c>
      <c r="AN277" s="185">
        <v>5.7</v>
      </c>
      <c r="AO277" s="185">
        <v>7.5</v>
      </c>
      <c r="AP277" s="185">
        <v>7.5</v>
      </c>
      <c r="AQ277" s="185">
        <v>143.776923076923</v>
      </c>
      <c r="AR277" s="258">
        <v>3</v>
      </c>
      <c r="AS277" s="209">
        <v>0.5</v>
      </c>
      <c r="AT277" s="184"/>
      <c r="AU277" s="195">
        <v>0</v>
      </c>
      <c r="AV277" s="195">
        <v>2.96755569230769</v>
      </c>
      <c r="AW277" s="207">
        <v>0</v>
      </c>
      <c r="AX277" s="221">
        <v>143.309367384615</v>
      </c>
      <c r="AY277" s="184">
        <v>140</v>
      </c>
      <c r="AZ277" s="222">
        <v>13200</v>
      </c>
      <c r="BA277" s="223"/>
      <c r="BB277" s="146" t="str">
        <f ca="1" t="shared" si="356"/>
        <v>2年8月</v>
      </c>
      <c r="BC277" s="146"/>
      <c r="BD277" s="224">
        <f t="shared" si="357"/>
        <v>593511.138461538</v>
      </c>
      <c r="BE277" s="239">
        <f t="shared" si="358"/>
        <v>593511.138461538</v>
      </c>
      <c r="BF277" s="231">
        <f t="shared" si="359"/>
        <v>0</v>
      </c>
      <c r="BG277" s="231">
        <f t="shared" si="360"/>
        <v>531977.469230769</v>
      </c>
      <c r="BH277" s="231">
        <f t="shared" si="361"/>
        <v>0</v>
      </c>
      <c r="BI277" s="241" t="str">
        <f t="shared" si="362"/>
        <v>CHHOUN PEOU</v>
      </c>
      <c r="BJ277" s="231">
        <f t="shared" si="363"/>
        <v>140</v>
      </c>
      <c r="BK277" s="231">
        <f t="shared" si="364"/>
        <v>140</v>
      </c>
      <c r="BL277" s="231">
        <f t="shared" si="365"/>
        <v>1</v>
      </c>
      <c r="BM277" s="231">
        <f t="shared" si="366"/>
        <v>0</v>
      </c>
      <c r="BN277" s="231">
        <f t="shared" si="367"/>
        <v>2</v>
      </c>
      <c r="BO277" s="231">
        <f t="shared" si="368"/>
        <v>0</v>
      </c>
      <c r="BP277" s="231">
        <f t="shared" si="369"/>
        <v>0</v>
      </c>
      <c r="BQ277" s="231">
        <f t="shared" si="370"/>
        <v>0</v>
      </c>
      <c r="BR277" s="246">
        <f t="shared" si="371"/>
        <v>3.30936738461534</v>
      </c>
      <c r="BS277" s="247">
        <f t="shared" si="372"/>
        <v>13200</v>
      </c>
      <c r="BT277" s="231">
        <f t="shared" si="373"/>
        <v>0</v>
      </c>
      <c r="BU277" s="231">
        <f t="shared" si="374"/>
        <v>1</v>
      </c>
      <c r="BV277" s="231">
        <f t="shared" si="375"/>
        <v>0</v>
      </c>
      <c r="BW277" s="231">
        <f t="shared" si="376"/>
        <v>1</v>
      </c>
      <c r="BX277" s="231">
        <f t="shared" si="377"/>
        <v>1</v>
      </c>
      <c r="BY277" s="231">
        <f t="shared" si="378"/>
        <v>0</v>
      </c>
      <c r="BZ277" s="231">
        <f t="shared" si="379"/>
        <v>2</v>
      </c>
    </row>
    <row r="278" s="141" customFormat="1" ht="39" customHeight="1" spans="1:78">
      <c r="A278" s="161">
        <v>5</v>
      </c>
      <c r="B278" s="94">
        <v>2021</v>
      </c>
      <c r="C278" s="94" t="s">
        <v>841</v>
      </c>
      <c r="D278" s="162" t="s">
        <v>238</v>
      </c>
      <c r="E278" s="163">
        <v>44657</v>
      </c>
      <c r="F278" s="164">
        <v>90686597</v>
      </c>
      <c r="G278" s="163">
        <v>35317</v>
      </c>
      <c r="H278" s="163" t="s">
        <v>335</v>
      </c>
      <c r="I278" s="183" t="s">
        <v>233</v>
      </c>
      <c r="J278" s="161"/>
      <c r="K278" s="161"/>
      <c r="L278" s="184">
        <v>200</v>
      </c>
      <c r="M278" s="185">
        <v>7.69230769230769</v>
      </c>
      <c r="N278" s="161">
        <v>11</v>
      </c>
      <c r="O278" s="161">
        <v>4</v>
      </c>
      <c r="P278" s="161">
        <v>15</v>
      </c>
      <c r="Q278" s="161">
        <v>18</v>
      </c>
      <c r="R278" s="195">
        <v>115.384615384615</v>
      </c>
      <c r="S278" s="161">
        <v>0</v>
      </c>
      <c r="T278" s="185">
        <v>0</v>
      </c>
      <c r="U278" s="161">
        <v>0</v>
      </c>
      <c r="V278" s="161">
        <v>0</v>
      </c>
      <c r="W278" s="185">
        <v>0</v>
      </c>
      <c r="X278" s="161">
        <v>0</v>
      </c>
      <c r="Y278" s="185">
        <v>0</v>
      </c>
      <c r="Z278" s="161">
        <v>2</v>
      </c>
      <c r="AA278" s="161">
        <v>0</v>
      </c>
      <c r="AB278" s="195">
        <v>0</v>
      </c>
      <c r="AC278" s="161">
        <v>1</v>
      </c>
      <c r="AD278" s="195">
        <v>7.69230769230769</v>
      </c>
      <c r="AE278" s="161">
        <v>0</v>
      </c>
      <c r="AF278" s="195">
        <v>0</v>
      </c>
      <c r="AG278" s="161">
        <v>0</v>
      </c>
      <c r="AH278" s="184">
        <v>0</v>
      </c>
      <c r="AI278" s="185">
        <v>0</v>
      </c>
      <c r="AJ278" s="184">
        <v>0</v>
      </c>
      <c r="AK278" s="184">
        <v>0</v>
      </c>
      <c r="AL278" s="185">
        <v>0</v>
      </c>
      <c r="AM278" s="185">
        <v>0</v>
      </c>
      <c r="AN278" s="185">
        <v>5.7</v>
      </c>
      <c r="AO278" s="185">
        <v>7.5</v>
      </c>
      <c r="AP278" s="185">
        <v>7.5</v>
      </c>
      <c r="AQ278" s="185">
        <v>143.776923076923</v>
      </c>
      <c r="AR278" s="207">
        <v>2</v>
      </c>
      <c r="AS278" s="209">
        <v>0.5</v>
      </c>
      <c r="AT278" s="207"/>
      <c r="AU278" s="195">
        <v>0</v>
      </c>
      <c r="AV278" s="195">
        <v>2.96755569230769</v>
      </c>
      <c r="AW278" s="207">
        <v>0</v>
      </c>
      <c r="AX278" s="221">
        <v>142.309367384615</v>
      </c>
      <c r="AY278" s="184">
        <v>140</v>
      </c>
      <c r="AZ278" s="222">
        <v>9200</v>
      </c>
      <c r="BA278" s="223"/>
      <c r="BB278" s="146" t="str">
        <f ca="1" t="shared" si="356"/>
        <v>1年7月</v>
      </c>
      <c r="BC278" s="146"/>
      <c r="BD278" s="224">
        <f t="shared" si="357"/>
        <v>593511.138461538</v>
      </c>
      <c r="BE278" s="239">
        <f t="shared" si="358"/>
        <v>593511.138461538</v>
      </c>
      <c r="BF278" s="231">
        <f t="shared" si="359"/>
        <v>0</v>
      </c>
      <c r="BG278" s="231">
        <f t="shared" si="360"/>
        <v>531977.469230769</v>
      </c>
      <c r="BH278" s="231">
        <f t="shared" si="361"/>
        <v>0</v>
      </c>
      <c r="BI278" s="241" t="str">
        <f t="shared" si="362"/>
        <v>YONG VOSAL</v>
      </c>
      <c r="BJ278" s="231">
        <f t="shared" si="363"/>
        <v>140</v>
      </c>
      <c r="BK278" s="231">
        <f t="shared" si="364"/>
        <v>140</v>
      </c>
      <c r="BL278" s="231">
        <f t="shared" si="365"/>
        <v>1</v>
      </c>
      <c r="BM278" s="231">
        <f t="shared" si="366"/>
        <v>0</v>
      </c>
      <c r="BN278" s="231">
        <f t="shared" si="367"/>
        <v>2</v>
      </c>
      <c r="BO278" s="231">
        <f t="shared" si="368"/>
        <v>0</v>
      </c>
      <c r="BP278" s="231">
        <f t="shared" si="369"/>
        <v>0</v>
      </c>
      <c r="BQ278" s="231">
        <f t="shared" si="370"/>
        <v>0</v>
      </c>
      <c r="BR278" s="246">
        <f t="shared" si="371"/>
        <v>2.30936738461534</v>
      </c>
      <c r="BS278" s="247">
        <f t="shared" si="372"/>
        <v>9200</v>
      </c>
      <c r="BT278" s="231">
        <f t="shared" si="373"/>
        <v>0</v>
      </c>
      <c r="BU278" s="231">
        <f t="shared" si="374"/>
        <v>0</v>
      </c>
      <c r="BV278" s="231">
        <f t="shared" si="375"/>
        <v>1</v>
      </c>
      <c r="BW278" s="231">
        <f t="shared" si="376"/>
        <v>2</v>
      </c>
      <c r="BX278" s="231">
        <f t="shared" si="377"/>
        <v>0</v>
      </c>
      <c r="BY278" s="231">
        <f t="shared" si="378"/>
        <v>0</v>
      </c>
      <c r="BZ278" s="231">
        <f t="shared" si="379"/>
        <v>2</v>
      </c>
    </row>
    <row r="279" s="141" customFormat="1" ht="39" customHeight="1" spans="1:78">
      <c r="A279" s="161">
        <v>6</v>
      </c>
      <c r="B279" s="94">
        <v>2227</v>
      </c>
      <c r="C279" s="94" t="s">
        <v>842</v>
      </c>
      <c r="D279" s="162" t="s">
        <v>239</v>
      </c>
      <c r="E279" s="163">
        <v>44744</v>
      </c>
      <c r="F279" s="164" t="s">
        <v>843</v>
      </c>
      <c r="G279" s="163">
        <v>31962</v>
      </c>
      <c r="H279" s="163" t="s">
        <v>332</v>
      </c>
      <c r="I279" s="183" t="s">
        <v>233</v>
      </c>
      <c r="J279" s="161">
        <v>0</v>
      </c>
      <c r="K279" s="161">
        <v>0</v>
      </c>
      <c r="L279" s="184">
        <v>200</v>
      </c>
      <c r="M279" s="185">
        <v>7.69230769230769</v>
      </c>
      <c r="N279" s="161">
        <v>14</v>
      </c>
      <c r="O279" s="161">
        <v>1</v>
      </c>
      <c r="P279" s="161">
        <v>15</v>
      </c>
      <c r="Q279" s="161">
        <v>15</v>
      </c>
      <c r="R279" s="195">
        <v>115.384615384615</v>
      </c>
      <c r="S279" s="161">
        <v>0</v>
      </c>
      <c r="T279" s="185">
        <v>0</v>
      </c>
      <c r="U279" s="161">
        <v>0</v>
      </c>
      <c r="V279" s="161">
        <v>0</v>
      </c>
      <c r="W279" s="185">
        <v>0</v>
      </c>
      <c r="X279" s="161">
        <v>0</v>
      </c>
      <c r="Y279" s="185">
        <v>0</v>
      </c>
      <c r="Z279" s="161">
        <v>0</v>
      </c>
      <c r="AA279" s="161">
        <v>0</v>
      </c>
      <c r="AB279" s="195">
        <v>0</v>
      </c>
      <c r="AC279" s="161">
        <v>0</v>
      </c>
      <c r="AD279" s="195">
        <v>0</v>
      </c>
      <c r="AE279" s="161">
        <v>0</v>
      </c>
      <c r="AF279" s="195">
        <v>0</v>
      </c>
      <c r="AG279" s="161">
        <v>0</v>
      </c>
      <c r="AH279" s="184">
        <v>0</v>
      </c>
      <c r="AI279" s="185">
        <v>0</v>
      </c>
      <c r="AJ279" s="184">
        <v>0</v>
      </c>
      <c r="AK279" s="184">
        <v>0</v>
      </c>
      <c r="AL279" s="185">
        <v>0</v>
      </c>
      <c r="AM279" s="185">
        <v>0</v>
      </c>
      <c r="AN279" s="185">
        <v>5.7</v>
      </c>
      <c r="AO279" s="185">
        <v>7.5</v>
      </c>
      <c r="AP279" s="185">
        <v>7.5</v>
      </c>
      <c r="AQ279" s="185">
        <v>136.084615384615</v>
      </c>
      <c r="AR279" s="207">
        <v>2</v>
      </c>
      <c r="AS279" s="209">
        <v>0.5</v>
      </c>
      <c r="AT279" s="207"/>
      <c r="AU279" s="195">
        <v>0</v>
      </c>
      <c r="AV279" s="195">
        <v>2.80878646153846</v>
      </c>
      <c r="AW279" s="207">
        <v>0</v>
      </c>
      <c r="AX279" s="221">
        <v>134.775828923077</v>
      </c>
      <c r="AY279" s="184">
        <v>130</v>
      </c>
      <c r="AZ279" s="222">
        <v>19100</v>
      </c>
      <c r="BA279" s="223"/>
      <c r="BB279" s="146" t="str">
        <f ca="1" t="shared" si="356"/>
        <v>1年4月</v>
      </c>
      <c r="BC279" s="146"/>
      <c r="BD279" s="224">
        <f t="shared" si="357"/>
        <v>561757.292307692</v>
      </c>
      <c r="BE279" s="239">
        <f t="shared" si="358"/>
        <v>561757.292307692</v>
      </c>
      <c r="BF279" s="231">
        <f t="shared" si="359"/>
        <v>0</v>
      </c>
      <c r="BG279" s="231">
        <f t="shared" si="360"/>
        <v>500200.546153846</v>
      </c>
      <c r="BH279" s="231">
        <f t="shared" si="361"/>
        <v>0</v>
      </c>
      <c r="BI279" s="241" t="str">
        <f t="shared" si="362"/>
        <v>POV VUTHA</v>
      </c>
      <c r="BJ279" s="231">
        <f t="shared" si="363"/>
        <v>130</v>
      </c>
      <c r="BK279" s="231">
        <f t="shared" si="364"/>
        <v>130</v>
      </c>
      <c r="BL279" s="231">
        <f t="shared" si="365"/>
        <v>1</v>
      </c>
      <c r="BM279" s="231">
        <f t="shared" si="366"/>
        <v>0</v>
      </c>
      <c r="BN279" s="231">
        <f t="shared" si="367"/>
        <v>1</v>
      </c>
      <c r="BO279" s="231">
        <f t="shared" si="368"/>
        <v>1</v>
      </c>
      <c r="BP279" s="231">
        <f t="shared" si="369"/>
        <v>0</v>
      </c>
      <c r="BQ279" s="231">
        <f t="shared" si="370"/>
        <v>0</v>
      </c>
      <c r="BR279" s="246">
        <f t="shared" si="371"/>
        <v>4.77582892307689</v>
      </c>
      <c r="BS279" s="247">
        <f t="shared" si="372"/>
        <v>19100</v>
      </c>
      <c r="BT279" s="231">
        <f t="shared" si="373"/>
        <v>0</v>
      </c>
      <c r="BU279" s="231">
        <f t="shared" si="374"/>
        <v>1</v>
      </c>
      <c r="BV279" s="231">
        <f t="shared" si="375"/>
        <v>1</v>
      </c>
      <c r="BW279" s="231">
        <f t="shared" si="376"/>
        <v>2</v>
      </c>
      <c r="BX279" s="231">
        <f t="shared" si="377"/>
        <v>0</v>
      </c>
      <c r="BY279" s="231">
        <f t="shared" si="378"/>
        <v>0</v>
      </c>
      <c r="BZ279" s="231">
        <f t="shared" si="379"/>
        <v>1</v>
      </c>
    </row>
    <row r="280" s="266" customFormat="1" ht="39" customHeight="1" spans="1:79">
      <c r="A280" s="273"/>
      <c r="B280" s="274" t="s">
        <v>338</v>
      </c>
      <c r="C280" s="274" t="s">
        <v>844</v>
      </c>
      <c r="D280" s="275">
        <v>6</v>
      </c>
      <c r="E280" s="273"/>
      <c r="F280" s="273"/>
      <c r="G280" s="273"/>
      <c r="H280" s="273"/>
      <c r="I280" s="273" t="s">
        <v>233</v>
      </c>
      <c r="J280" s="273"/>
      <c r="K280" s="273"/>
      <c r="L280" s="299">
        <v>1200</v>
      </c>
      <c r="M280" s="299">
        <v>46.1538461538461</v>
      </c>
      <c r="N280" s="299">
        <v>70</v>
      </c>
      <c r="O280" s="299">
        <v>21</v>
      </c>
      <c r="P280" s="299">
        <v>91</v>
      </c>
      <c r="Q280" s="299">
        <v>110</v>
      </c>
      <c r="R280" s="299">
        <v>700</v>
      </c>
      <c r="S280" s="299">
        <v>0</v>
      </c>
      <c r="T280" s="299">
        <v>0</v>
      </c>
      <c r="U280" s="299">
        <v>0</v>
      </c>
      <c r="V280" s="299">
        <v>0</v>
      </c>
      <c r="W280" s="299">
        <v>0</v>
      </c>
      <c r="X280" s="299">
        <v>0</v>
      </c>
      <c r="Y280" s="299">
        <v>0</v>
      </c>
      <c r="Z280" s="299">
        <v>15</v>
      </c>
      <c r="AA280" s="299">
        <v>0</v>
      </c>
      <c r="AB280" s="299">
        <v>0</v>
      </c>
      <c r="AC280" s="299">
        <v>4</v>
      </c>
      <c r="AD280" s="299">
        <v>30.7692307692308</v>
      </c>
      <c r="AE280" s="299">
        <v>0</v>
      </c>
      <c r="AF280" s="299">
        <v>0</v>
      </c>
      <c r="AG280" s="299">
        <v>0</v>
      </c>
      <c r="AH280" s="299">
        <v>0</v>
      </c>
      <c r="AI280" s="299">
        <v>0</v>
      </c>
      <c r="AJ280" s="299">
        <v>0</v>
      </c>
      <c r="AK280" s="299">
        <v>0</v>
      </c>
      <c r="AL280" s="299">
        <v>0</v>
      </c>
      <c r="AM280" s="299">
        <v>0</v>
      </c>
      <c r="AN280" s="299">
        <v>34.7</v>
      </c>
      <c r="AO280" s="299">
        <v>45.5</v>
      </c>
      <c r="AP280" s="299">
        <v>45.5</v>
      </c>
      <c r="AQ280" s="299">
        <v>856.469230769231</v>
      </c>
      <c r="AR280" s="299">
        <v>15</v>
      </c>
      <c r="AS280" s="299">
        <v>3</v>
      </c>
      <c r="AT280" s="299">
        <v>0</v>
      </c>
      <c r="AU280" s="299">
        <v>0</v>
      </c>
      <c r="AV280" s="299">
        <v>18.1803310769231</v>
      </c>
      <c r="AW280" s="299">
        <v>100</v>
      </c>
      <c r="AX280" s="299">
        <v>750.288899692307</v>
      </c>
      <c r="AY280" s="299">
        <v>720</v>
      </c>
      <c r="AZ280" s="299">
        <v>121100</v>
      </c>
      <c r="BA280" s="299">
        <f>SUM(BA274:BA279)</f>
        <v>0</v>
      </c>
      <c r="BL280" s="287">
        <f>SUM(BL274:BL279)</f>
        <v>5</v>
      </c>
      <c r="BM280" s="287">
        <f t="shared" ref="BM280:BZ280" si="380">SUM(BM274:BM279)</f>
        <v>1</v>
      </c>
      <c r="BN280" s="287">
        <f t="shared" si="380"/>
        <v>8</v>
      </c>
      <c r="BO280" s="287">
        <f t="shared" si="380"/>
        <v>1</v>
      </c>
      <c r="BP280" s="287">
        <f t="shared" si="380"/>
        <v>0</v>
      </c>
      <c r="BQ280" s="287">
        <f t="shared" si="380"/>
        <v>0</v>
      </c>
      <c r="BR280" s="287"/>
      <c r="BS280" s="287"/>
      <c r="BT280" s="287">
        <f t="shared" si="380"/>
        <v>2</v>
      </c>
      <c r="BU280" s="287">
        <f t="shared" si="380"/>
        <v>5</v>
      </c>
      <c r="BV280" s="287">
        <f t="shared" si="380"/>
        <v>3</v>
      </c>
      <c r="BW280" s="287">
        <f t="shared" si="380"/>
        <v>6</v>
      </c>
      <c r="BX280" s="287">
        <f t="shared" si="380"/>
        <v>2</v>
      </c>
      <c r="BY280" s="287">
        <f t="shared" si="380"/>
        <v>2</v>
      </c>
      <c r="BZ280" s="287">
        <f t="shared" si="380"/>
        <v>11</v>
      </c>
      <c r="CA280" s="287"/>
    </row>
    <row r="281" s="267" customFormat="1" ht="95" customHeight="1" spans="2:78">
      <c r="B281" s="304" t="s">
        <v>845</v>
      </c>
      <c r="D281" s="305">
        <f>D280+D273+D258+D253+D228+D220+D212+D182+D155+D128+D98+D70+D40+D21+D17</f>
        <v>252</v>
      </c>
      <c r="E281" s="305"/>
      <c r="F281" s="305"/>
      <c r="G281" s="305"/>
      <c r="H281" s="305"/>
      <c r="I281" s="305"/>
      <c r="J281" s="305"/>
      <c r="K281" s="305"/>
      <c r="L281" s="305">
        <f t="shared" ref="E281:AJ281" si="381">L280+L273+L258+L253+L228+L220+L212+L182+L155+L128+L98+L70+L40+L21+L17</f>
        <v>50476</v>
      </c>
      <c r="M281" s="305">
        <f t="shared" si="381"/>
        <v>276.769230769231</v>
      </c>
      <c r="N281" s="305">
        <f t="shared" si="381"/>
        <v>2554.625</v>
      </c>
      <c r="O281" s="305">
        <f t="shared" si="381"/>
        <v>579</v>
      </c>
      <c r="P281" s="305">
        <f t="shared" si="381"/>
        <v>3133.625</v>
      </c>
      <c r="Q281" s="305">
        <f t="shared" si="381"/>
        <v>3363</v>
      </c>
      <c r="R281" s="305">
        <f t="shared" si="381"/>
        <v>24191.9230769231</v>
      </c>
      <c r="S281" s="305">
        <f t="shared" si="381"/>
        <v>0</v>
      </c>
      <c r="T281" s="305">
        <f t="shared" si="381"/>
        <v>0</v>
      </c>
      <c r="U281" s="305">
        <f t="shared" si="381"/>
        <v>0</v>
      </c>
      <c r="V281" s="305">
        <f t="shared" si="381"/>
        <v>0</v>
      </c>
      <c r="W281" s="305">
        <f t="shared" si="381"/>
        <v>0</v>
      </c>
      <c r="X281" s="305">
        <f t="shared" si="381"/>
        <v>0</v>
      </c>
      <c r="Y281" s="305">
        <f t="shared" si="381"/>
        <v>0</v>
      </c>
      <c r="Z281" s="305">
        <f t="shared" si="381"/>
        <v>64.375</v>
      </c>
      <c r="AA281" s="305">
        <f t="shared" si="381"/>
        <v>0</v>
      </c>
      <c r="AB281" s="305">
        <f t="shared" si="381"/>
        <v>0</v>
      </c>
      <c r="AC281" s="305">
        <f t="shared" si="381"/>
        <v>149.5</v>
      </c>
      <c r="AD281" s="305">
        <f t="shared" si="381"/>
        <v>1153.69230769231</v>
      </c>
      <c r="AE281" s="305">
        <f t="shared" si="381"/>
        <v>4</v>
      </c>
      <c r="AF281" s="305">
        <f t="shared" si="381"/>
        <v>30.7692307692308</v>
      </c>
      <c r="AG281" s="305">
        <f t="shared" si="381"/>
        <v>11.5</v>
      </c>
      <c r="AH281" s="305">
        <f t="shared" si="381"/>
        <v>220</v>
      </c>
      <c r="AI281" s="305">
        <f t="shared" si="381"/>
        <v>202.307692307692</v>
      </c>
      <c r="AJ281" s="305">
        <f t="shared" si="381"/>
        <v>190</v>
      </c>
      <c r="AK281" s="305">
        <f t="shared" ref="AK281:BA281" si="382">AK280+AK273+AK258+AK253+AK228+AK220+AK212+AK182+AK155+AK128+AK98+AK70+AK40+AK21+AK17</f>
        <v>115.384615384615</v>
      </c>
      <c r="AL281" s="305">
        <f t="shared" si="382"/>
        <v>0</v>
      </c>
      <c r="AM281" s="305">
        <f t="shared" si="382"/>
        <v>0</v>
      </c>
      <c r="AN281" s="305">
        <f t="shared" si="382"/>
        <v>1196.2</v>
      </c>
      <c r="AO281" s="305">
        <f t="shared" si="382"/>
        <v>1565.9</v>
      </c>
      <c r="AP281" s="305">
        <f t="shared" si="382"/>
        <v>1565.9</v>
      </c>
      <c r="AQ281" s="305">
        <f t="shared" si="382"/>
        <v>30022.0769230769</v>
      </c>
      <c r="AR281" s="305">
        <f t="shared" si="382"/>
        <v>353</v>
      </c>
      <c r="AS281" s="305">
        <f t="shared" si="382"/>
        <v>72</v>
      </c>
      <c r="AT281" s="305">
        <f t="shared" si="382"/>
        <v>7.69</v>
      </c>
      <c r="AU281" s="305">
        <f t="shared" si="382"/>
        <v>0</v>
      </c>
      <c r="AV281" s="305">
        <f t="shared" si="382"/>
        <v>621.924953846154</v>
      </c>
      <c r="AW281" s="305">
        <f t="shared" si="382"/>
        <v>8550</v>
      </c>
      <c r="AX281" s="305">
        <f t="shared" si="382"/>
        <v>21138.8419692308</v>
      </c>
      <c r="AY281" s="305">
        <f t="shared" si="382"/>
        <v>20370</v>
      </c>
      <c r="AZ281" s="305">
        <f t="shared" si="382"/>
        <v>3076400</v>
      </c>
      <c r="BA281" s="305">
        <f t="shared" si="382"/>
        <v>0</v>
      </c>
      <c r="BB281" s="305"/>
      <c r="BC281" s="305"/>
      <c r="BD281" s="305"/>
      <c r="BE281" s="305"/>
      <c r="BF281" s="305"/>
      <c r="BG281" s="305"/>
      <c r="BH281" s="305"/>
      <c r="BI281" s="305"/>
      <c r="BJ281" s="305"/>
      <c r="BK281" s="305"/>
      <c r="BL281" s="305">
        <f t="shared" ref="BL281:BQ281" si="383">BL280+BL273+BL258+BL253+BL228+BL220+BL212+BL182+BL155+BL128+BL98+BL70+BL40+BL40+BL21+BL17</f>
        <v>160</v>
      </c>
      <c r="BM281" s="305">
        <f t="shared" si="383"/>
        <v>30</v>
      </c>
      <c r="BN281" s="305">
        <f t="shared" si="383"/>
        <v>204</v>
      </c>
      <c r="BO281" s="305">
        <f t="shared" si="383"/>
        <v>74</v>
      </c>
      <c r="BP281" s="305">
        <f t="shared" si="383"/>
        <v>0</v>
      </c>
      <c r="BQ281" s="305">
        <f t="shared" si="383"/>
        <v>0</v>
      </c>
      <c r="BR281" s="305"/>
      <c r="BS281" s="305"/>
      <c r="BT281" s="305">
        <f t="shared" ref="BR281:BZ281" si="384">BT280+BT273+BT258+BT253+BT228+BT220+BT212+BT182+BT155+BT128+BT98+BT70+BT40+BT40+BT21+BT17</f>
        <v>95</v>
      </c>
      <c r="BU281" s="305">
        <f t="shared" si="384"/>
        <v>47</v>
      </c>
      <c r="BV281" s="305">
        <f t="shared" si="384"/>
        <v>114</v>
      </c>
      <c r="BW281" s="305">
        <f t="shared" si="384"/>
        <v>141</v>
      </c>
      <c r="BX281" s="305">
        <f t="shared" si="384"/>
        <v>64</v>
      </c>
      <c r="BY281" s="305">
        <f t="shared" si="384"/>
        <v>97</v>
      </c>
      <c r="BZ281" s="305">
        <f t="shared" si="384"/>
        <v>296</v>
      </c>
    </row>
    <row r="282" ht="21" spans="9:9">
      <c r="I282" s="306"/>
    </row>
  </sheetData>
  <autoFilter ref="A13:CA281">
    <extLst/>
  </autoFilter>
  <mergeCells count="89">
    <mergeCell ref="A1:BA1"/>
    <mergeCell ref="A2:BA2"/>
    <mergeCell ref="A3:BA3"/>
    <mergeCell ref="A4:BA4"/>
    <mergeCell ref="AU6:AW6"/>
    <mergeCell ref="AU7:AW7"/>
    <mergeCell ref="BF7:BH7"/>
    <mergeCell ref="BI7:BZ7"/>
    <mergeCell ref="J8:K8"/>
    <mergeCell ref="N8:O8"/>
    <mergeCell ref="V8:W8"/>
    <mergeCell ref="X8:Y8"/>
    <mergeCell ref="AH8:AI8"/>
    <mergeCell ref="AJ8:AK8"/>
    <mergeCell ref="BI8:BQ8"/>
    <mergeCell ref="BR8:BY8"/>
    <mergeCell ref="BD13:BE13"/>
    <mergeCell ref="A6:A10"/>
    <mergeCell ref="A11:A12"/>
    <mergeCell ref="B6:B10"/>
    <mergeCell ref="B11:B12"/>
    <mergeCell ref="C6:C9"/>
    <mergeCell ref="C11:C12"/>
    <mergeCell ref="D6:D10"/>
    <mergeCell ref="D11:D12"/>
    <mergeCell ref="E6:E10"/>
    <mergeCell ref="E11:E12"/>
    <mergeCell ref="F6:F9"/>
    <mergeCell ref="F11:F12"/>
    <mergeCell ref="G6:G9"/>
    <mergeCell ref="G11:G12"/>
    <mergeCell ref="H6:H9"/>
    <mergeCell ref="H11:H12"/>
    <mergeCell ref="I6:I10"/>
    <mergeCell ref="I11:I12"/>
    <mergeCell ref="J10:J12"/>
    <mergeCell ref="K10:K12"/>
    <mergeCell ref="L6:L8"/>
    <mergeCell ref="L9:L12"/>
    <mergeCell ref="M6:M8"/>
    <mergeCell ref="M9:M12"/>
    <mergeCell ref="N10:N12"/>
    <mergeCell ref="O10:O12"/>
    <mergeCell ref="P9:P12"/>
    <mergeCell ref="Q8:Q9"/>
    <mergeCell ref="Q10:Q12"/>
    <mergeCell ref="R8:R9"/>
    <mergeCell ref="R10:R12"/>
    <mergeCell ref="S9:S12"/>
    <mergeCell ref="T9:T12"/>
    <mergeCell ref="U10:U12"/>
    <mergeCell ref="V10:V12"/>
    <mergeCell ref="W10:W12"/>
    <mergeCell ref="X10:X12"/>
    <mergeCell ref="Y10:Y12"/>
    <mergeCell ref="Z9:Z12"/>
    <mergeCell ref="AA9:AA12"/>
    <mergeCell ref="AB9:AB12"/>
    <mergeCell ref="AC9:AC12"/>
    <mergeCell ref="AD9:AD12"/>
    <mergeCell ref="AE9:AE12"/>
    <mergeCell ref="AF9:AF12"/>
    <mergeCell ref="AG9:AG12"/>
    <mergeCell ref="AH9:AH12"/>
    <mergeCell ref="AI9:AI12"/>
    <mergeCell ref="AJ9:AJ12"/>
    <mergeCell ref="AK9:AK12"/>
    <mergeCell ref="AL9:AL12"/>
    <mergeCell ref="AM9:AM12"/>
    <mergeCell ref="AN9:AN12"/>
    <mergeCell ref="AO9:AO12"/>
    <mergeCell ref="AP9:AP12"/>
    <mergeCell ref="AQ9:AQ12"/>
    <mergeCell ref="AR8:AR12"/>
    <mergeCell ref="AS6:AS7"/>
    <mergeCell ref="AS8:AS12"/>
    <mergeCell ref="AT6:AT7"/>
    <mergeCell ref="AT8:AT12"/>
    <mergeCell ref="AU9:AU12"/>
    <mergeCell ref="AV9:AV12"/>
    <mergeCell ref="AW9:AW12"/>
    <mergeCell ref="AX6:AX12"/>
    <mergeCell ref="AY8:AY12"/>
    <mergeCell ref="AZ8:AZ12"/>
    <mergeCell ref="BA6:BA7"/>
    <mergeCell ref="BA8:BA12"/>
    <mergeCell ref="J6:K7"/>
    <mergeCell ref="AY6:AZ7"/>
    <mergeCell ref="N6:AR7"/>
  </mergeCells>
  <conditionalFormatting sqref="B14">
    <cfRule type="duplicateValues" dxfId="0" priority="15"/>
  </conditionalFormatting>
  <conditionalFormatting sqref="B19:C19">
    <cfRule type="duplicateValues" dxfId="1" priority="6"/>
  </conditionalFormatting>
  <conditionalFormatting sqref="C153">
    <cfRule type="duplicateValues" dxfId="1" priority="5"/>
  </conditionalFormatting>
  <conditionalFormatting sqref="C154">
    <cfRule type="duplicateValues" dxfId="1" priority="4"/>
  </conditionalFormatting>
  <conditionalFormatting sqref="C178">
    <cfRule type="duplicateValues" dxfId="1" priority="3"/>
  </conditionalFormatting>
  <conditionalFormatting sqref="C179">
    <cfRule type="duplicateValues" dxfId="1" priority="2"/>
  </conditionalFormatting>
  <conditionalFormatting sqref="C210">
    <cfRule type="duplicateValues" dxfId="1" priority="1"/>
  </conditionalFormatting>
  <conditionalFormatting sqref="B230">
    <cfRule type="duplicateValues" dxfId="0" priority="18"/>
  </conditionalFormatting>
  <conditionalFormatting sqref="B278">
    <cfRule type="duplicateValues" dxfId="0" priority="19"/>
  </conditionalFormatting>
  <conditionalFormatting sqref="B22:C39">
    <cfRule type="duplicateValues" dxfId="1" priority="16"/>
  </conditionalFormatting>
  <printOptions horizontalCentered="1"/>
  <pageMargins left="0.196527777777778" right="0" top="0.196527777777778" bottom="0.393055555555556" header="0" footer="0.196527777777778"/>
  <pageSetup paperSize="9" scale="20" fitToHeight="0" orientation="portrait" horizontalDpi="300" verticalDpi="300"/>
  <headerFooter alignWithMargins="0">
    <oddFooter>&amp;L&amp;12&amp;B&amp;P         行政部：_______________________&amp;C&amp;12&amp;B财务：_________________&amp;R&amp;12&amp;B 总经理：______________________________</oddFooter>
  </headerFooter>
  <rowBreaks count="16" manualBreakCount="16">
    <brk id="17" max="52" man="1"/>
    <brk id="21" max="52" man="1"/>
    <brk id="40" max="52" man="1"/>
    <brk id="70" max="52" man="1"/>
    <brk id="98" max="52" man="1"/>
    <brk id="128" max="52" man="1"/>
    <brk id="155" max="52" man="1"/>
    <brk id="182" max="52" man="1"/>
    <brk id="212" max="52" man="1"/>
    <brk id="228" max="52" man="1"/>
    <brk id="253" max="52" man="1"/>
    <brk id="258" max="52" man="1"/>
    <brk id="273" max="52" man="1"/>
    <brk id="280" max="16383" man="1"/>
    <brk id="280" max="16383" man="1"/>
    <brk id="280" max="16383" man="1"/>
  </rowBreaks>
  <colBreaks count="1" manualBreakCount="1">
    <brk id="54" max="16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Q398"/>
  <sheetViews>
    <sheetView view="pageBreakPreview" zoomScale="70" zoomScaleNormal="55" workbookViewId="0">
      <pane xSplit="4" ySplit="13" topLeftCell="T388" activePane="bottomRight" state="frozen"/>
      <selection/>
      <selection pane="topRight"/>
      <selection pane="bottomLeft"/>
      <selection pane="bottomRight" activeCell="AF41" sqref="AF41"/>
    </sheetView>
  </sheetViews>
  <sheetFormatPr defaultColWidth="9" defaultRowHeight="16.5"/>
  <cols>
    <col min="1" max="1" width="7" style="142" customWidth="1"/>
    <col min="2" max="2" width="11" style="142" customWidth="1"/>
    <col min="3" max="3" width="14.8" style="249" customWidth="1"/>
    <col min="4" max="4" width="17.7142857142857" style="142" customWidth="1"/>
    <col min="5" max="5" width="11.6857142857143" style="142" customWidth="1"/>
    <col min="6" max="6" width="13.8571428571429" style="142" customWidth="1"/>
    <col min="7" max="7" width="11.2857142857143" style="142" customWidth="1"/>
    <col min="8" max="8" width="9.76190476190476" style="142" customWidth="1"/>
    <col min="9" max="9" width="8.42857142857143" style="142" customWidth="1"/>
    <col min="10" max="10" width="10" style="142" customWidth="1"/>
    <col min="11" max="11" width="13.1428571428571" style="142" customWidth="1"/>
    <col min="12" max="12" width="8.30476190476191" style="142" customWidth="1"/>
    <col min="13" max="13" width="10.4761904761905" style="142" customWidth="1"/>
    <col min="14" max="14" width="8.57142857142857" style="142" customWidth="1"/>
    <col min="15" max="15" width="7.71428571428571" style="142" customWidth="1"/>
    <col min="16" max="16" width="9.85714285714286" style="142" customWidth="1"/>
    <col min="17" max="17" width="6.42857142857143" style="142" customWidth="1"/>
    <col min="18" max="18" width="11.9428571428571" style="142" customWidth="1"/>
    <col min="19" max="19" width="7.71428571428571" style="142" customWidth="1"/>
    <col min="20" max="20" width="8.85714285714286" style="142" customWidth="1"/>
    <col min="21" max="21" width="7.71428571428571" style="142" customWidth="1"/>
    <col min="22" max="22" width="7.57142857142857" style="142" customWidth="1"/>
    <col min="23" max="23" width="11.8571428571429" style="142" customWidth="1"/>
    <col min="24" max="24" width="10.8571428571429" style="142" customWidth="1"/>
    <col min="25" max="26" width="10" style="142" customWidth="1"/>
    <col min="27" max="27" width="8.56190476190476" style="142" customWidth="1"/>
    <col min="28" max="28" width="11" style="142" customWidth="1"/>
    <col min="29" max="29" width="11.1619047619048" style="142" customWidth="1"/>
    <col min="30" max="30" width="11.8571428571429" style="142" customWidth="1"/>
    <col min="31" max="31" width="10.8571428571429" style="142" customWidth="1"/>
    <col min="32" max="32" width="10.4285714285714" style="142" customWidth="1"/>
    <col min="33" max="33" width="10" style="142" customWidth="1"/>
    <col min="34" max="34" width="16" style="250" customWidth="1"/>
    <col min="35" max="35" width="9.42857142857143" style="142" customWidth="1"/>
    <col min="36" max="36" width="6.48571428571429" style="142" customWidth="1"/>
    <col min="37" max="37" width="8.57142857142857" style="142" customWidth="1"/>
    <col min="38" max="39" width="9.87619047619048" style="142" customWidth="1"/>
    <col min="40" max="40" width="9.14285714285714" style="142" customWidth="1"/>
    <col min="41" max="41" width="17.1428571428571" style="250" customWidth="1"/>
    <col min="42" max="42" width="13.5714285714286" style="142" customWidth="1"/>
    <col min="43" max="43" width="19.8571428571429" style="142" customWidth="1"/>
    <col min="44" max="44" width="24.5714285714286" style="142" customWidth="1"/>
    <col min="45" max="45" width="6.71428571428571" style="142" customWidth="1"/>
    <col min="46" max="46" width="9" style="142" customWidth="1"/>
    <col min="47" max="47" width="16.2857142857143" style="142" customWidth="1"/>
    <col min="48" max="48" width="12.8571428571429" style="142" customWidth="1"/>
    <col min="49" max="49" width="9.71428571428571" style="142" customWidth="1"/>
    <col min="50" max="50" width="15" style="142" customWidth="1"/>
    <col min="51" max="51" width="9.14285714285714" style="142" customWidth="1"/>
    <col min="52" max="52" width="8" style="142" customWidth="1"/>
    <col min="53" max="53" width="9" style="142" customWidth="1"/>
    <col min="54" max="54" width="9.28571428571429" style="142" customWidth="1"/>
    <col min="55" max="60" width="11.8571428571429" style="142"/>
    <col min="61" max="61" width="14.5714285714286" style="142"/>
    <col min="62" max="62" width="17.7142857142857" style="142"/>
    <col min="63" max="69" width="11.8571428571429" style="142"/>
    <col min="70" max="16384" width="9" style="142"/>
  </cols>
  <sheetData>
    <row r="1" ht="44.25" spans="1:44">
      <c r="A1" s="251" t="s">
        <v>273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3"/>
      <c r="AI1" s="251"/>
      <c r="AJ1" s="251"/>
      <c r="AK1" s="251"/>
      <c r="AL1" s="251"/>
      <c r="AM1" s="251"/>
      <c r="AN1" s="251"/>
      <c r="AO1" s="253"/>
      <c r="AP1" s="251"/>
      <c r="AQ1" s="251"/>
      <c r="AR1" s="251"/>
    </row>
    <row r="2" s="146" customFormat="1" ht="21" spans="1:44">
      <c r="A2" s="152" t="str">
        <f>表头!A1</f>
        <v>LIST OF SALARIES AND ALLOWANCES (2023.10)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254"/>
      <c r="AI2" s="152"/>
      <c r="AJ2" s="152"/>
      <c r="AK2" s="152"/>
      <c r="AL2" s="152"/>
      <c r="AM2" s="152"/>
      <c r="AN2" s="152"/>
      <c r="AO2" s="254"/>
      <c r="AP2" s="152"/>
      <c r="AQ2" s="152"/>
      <c r="AR2" s="152"/>
    </row>
    <row r="3" s="146" customFormat="1" ht="29.25" spans="1:44">
      <c r="A3" s="153" t="s">
        <v>274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255"/>
      <c r="AI3" s="153"/>
      <c r="AJ3" s="153"/>
      <c r="AK3" s="153"/>
      <c r="AL3" s="153"/>
      <c r="AM3" s="153"/>
      <c r="AN3" s="153"/>
      <c r="AO3" s="255"/>
      <c r="AP3" s="153"/>
      <c r="AQ3" s="153"/>
      <c r="AR3" s="153"/>
    </row>
    <row r="4" ht="32.25" customHeight="1" spans="1:44">
      <c r="A4" s="154" t="str">
        <f>表头!A2</f>
        <v>តារាងប្រាក់ខែសម្រាប់ខែតុលា ឆ្នាំ២០២៣工资表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256"/>
      <c r="AI4" s="154"/>
      <c r="AJ4" s="154"/>
      <c r="AK4" s="154"/>
      <c r="AL4" s="154"/>
      <c r="AM4" s="154"/>
      <c r="AN4" s="154"/>
      <c r="AO4" s="256"/>
      <c r="AP4" s="154"/>
      <c r="AQ4" s="154"/>
      <c r="AR4" s="154"/>
    </row>
    <row r="5" hidden="1"/>
    <row r="6" ht="27" customHeight="1" spans="1:45">
      <c r="A6" s="156" t="s">
        <v>846</v>
      </c>
      <c r="B6" s="156" t="s">
        <v>276</v>
      </c>
      <c r="C6" s="156" t="s">
        <v>847</v>
      </c>
      <c r="D6" s="156" t="s">
        <v>279</v>
      </c>
      <c r="E6" s="156" t="s">
        <v>283</v>
      </c>
      <c r="F6" s="156" t="s">
        <v>848</v>
      </c>
      <c r="G6" s="174" t="s">
        <v>286</v>
      </c>
      <c r="H6" s="175" t="s">
        <v>849</v>
      </c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257"/>
      <c r="AI6" s="175"/>
      <c r="AJ6" s="178" t="s">
        <v>288</v>
      </c>
      <c r="AK6" s="178" t="s">
        <v>288</v>
      </c>
      <c r="AL6" s="178" t="s">
        <v>289</v>
      </c>
      <c r="AM6" s="178"/>
      <c r="AN6" s="204"/>
      <c r="AO6" s="210" t="s">
        <v>290</v>
      </c>
      <c r="AP6" s="211" t="s">
        <v>850</v>
      </c>
      <c r="AQ6" s="212"/>
      <c r="AR6" s="189" t="s">
        <v>292</v>
      </c>
      <c r="AS6" s="213"/>
    </row>
    <row r="7" ht="24" customHeight="1" spans="1:69">
      <c r="A7" s="157"/>
      <c r="B7" s="157"/>
      <c r="C7" s="157"/>
      <c r="D7" s="157"/>
      <c r="E7" s="157"/>
      <c r="F7" s="157"/>
      <c r="G7" s="176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257"/>
      <c r="AI7" s="175"/>
      <c r="AJ7" s="204"/>
      <c r="AK7" s="204"/>
      <c r="AL7" s="159" t="s">
        <v>293</v>
      </c>
      <c r="AM7" s="159"/>
      <c r="AN7" s="159"/>
      <c r="AO7" s="214"/>
      <c r="AP7" s="215"/>
      <c r="AQ7" s="216"/>
      <c r="AR7" s="193"/>
      <c r="AS7" s="217"/>
      <c r="AW7" s="229" t="s">
        <v>294</v>
      </c>
      <c r="AX7" s="229"/>
      <c r="AY7" s="229"/>
      <c r="AZ7" s="230" t="s">
        <v>295</v>
      </c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</row>
    <row r="8" ht="25" customHeight="1" spans="1:68">
      <c r="A8" s="157"/>
      <c r="B8" s="157"/>
      <c r="C8" s="157"/>
      <c r="D8" s="157"/>
      <c r="E8" s="157"/>
      <c r="F8" s="157"/>
      <c r="G8" s="176"/>
      <c r="H8" s="175" t="s">
        <v>4</v>
      </c>
      <c r="I8" s="159"/>
      <c r="J8" s="177" t="s">
        <v>5</v>
      </c>
      <c r="K8" s="189" t="s">
        <v>6</v>
      </c>
      <c r="L8" s="159" t="s">
        <v>7</v>
      </c>
      <c r="M8" s="159" t="s">
        <v>8</v>
      </c>
      <c r="N8" s="159" t="s">
        <v>9</v>
      </c>
      <c r="O8" s="196" t="s">
        <v>10</v>
      </c>
      <c r="P8" s="196" t="s">
        <v>11</v>
      </c>
      <c r="Q8" s="196" t="s">
        <v>12</v>
      </c>
      <c r="R8" s="196" t="s">
        <v>13</v>
      </c>
      <c r="S8" s="196" t="s">
        <v>14</v>
      </c>
      <c r="T8" s="196" t="s">
        <v>15</v>
      </c>
      <c r="U8" s="159" t="s">
        <v>16</v>
      </c>
      <c r="V8" s="190" t="s">
        <v>17</v>
      </c>
      <c r="W8" s="178" t="s">
        <v>18</v>
      </c>
      <c r="X8" s="172" t="s">
        <v>19</v>
      </c>
      <c r="Y8" s="191" t="s">
        <v>20</v>
      </c>
      <c r="Z8" s="192"/>
      <c r="AA8" s="175" t="s">
        <v>21</v>
      </c>
      <c r="AB8" s="159"/>
      <c r="AC8" s="198"/>
      <c r="AD8" s="200"/>
      <c r="AE8" s="178" t="s">
        <v>22</v>
      </c>
      <c r="AF8" s="178" t="s">
        <v>23</v>
      </c>
      <c r="AG8" s="178" t="s">
        <v>24</v>
      </c>
      <c r="AH8" s="205" t="s">
        <v>25</v>
      </c>
      <c r="AI8" s="178" t="s">
        <v>26</v>
      </c>
      <c r="AJ8" s="159" t="s">
        <v>27</v>
      </c>
      <c r="AK8" s="159" t="s">
        <v>28</v>
      </c>
      <c r="AL8" s="175" t="s">
        <v>29</v>
      </c>
      <c r="AM8" s="206" t="s">
        <v>30</v>
      </c>
      <c r="AN8" s="175" t="s">
        <v>31</v>
      </c>
      <c r="AO8" s="214"/>
      <c r="AP8" s="179" t="s">
        <v>32</v>
      </c>
      <c r="AQ8" s="179" t="s">
        <v>33</v>
      </c>
      <c r="AR8" s="179" t="s">
        <v>34</v>
      </c>
      <c r="AS8" s="218"/>
      <c r="AX8" s="142" t="s">
        <v>306</v>
      </c>
      <c r="AY8" s="231">
        <f>表头!B3</f>
        <v>4131</v>
      </c>
      <c r="AZ8" s="232" t="s">
        <v>307</v>
      </c>
      <c r="BA8" s="232"/>
      <c r="BB8" s="232"/>
      <c r="BC8" s="232"/>
      <c r="BD8" s="232"/>
      <c r="BE8" s="232"/>
      <c r="BF8" s="232"/>
      <c r="BG8" s="232"/>
      <c r="BH8" s="232"/>
      <c r="BI8" s="232" t="s">
        <v>308</v>
      </c>
      <c r="BJ8" s="232"/>
      <c r="BK8" s="232"/>
      <c r="BL8" s="232"/>
      <c r="BM8" s="232"/>
      <c r="BN8" s="232"/>
      <c r="BO8" s="232"/>
      <c r="BP8" s="232"/>
    </row>
    <row r="9" ht="35.1" customHeight="1" spans="1:60">
      <c r="A9" s="157"/>
      <c r="B9" s="157"/>
      <c r="C9" s="157"/>
      <c r="D9" s="157"/>
      <c r="E9" s="157"/>
      <c r="F9" s="159" t="s">
        <v>35</v>
      </c>
      <c r="G9" s="179" t="s">
        <v>36</v>
      </c>
      <c r="H9" s="178" t="s">
        <v>37</v>
      </c>
      <c r="I9" s="178" t="s">
        <v>38</v>
      </c>
      <c r="J9" s="180" t="s">
        <v>39</v>
      </c>
      <c r="K9" s="193"/>
      <c r="L9" s="194" t="s">
        <v>40</v>
      </c>
      <c r="M9" s="194" t="s">
        <v>41</v>
      </c>
      <c r="N9" s="159" t="s">
        <v>42</v>
      </c>
      <c r="O9" s="159" t="s">
        <v>43</v>
      </c>
      <c r="P9" s="159" t="s">
        <v>44</v>
      </c>
      <c r="Q9" s="159" t="s">
        <v>45</v>
      </c>
      <c r="R9" s="159" t="s">
        <v>46</v>
      </c>
      <c r="S9" s="159" t="s">
        <v>47</v>
      </c>
      <c r="T9" s="159" t="s">
        <v>48</v>
      </c>
      <c r="U9" s="159" t="s">
        <v>49</v>
      </c>
      <c r="V9" s="178" t="s">
        <v>50</v>
      </c>
      <c r="W9" s="159" t="s">
        <v>51</v>
      </c>
      <c r="X9" s="159" t="s">
        <v>52</v>
      </c>
      <c r="Y9" s="178" t="s">
        <v>53</v>
      </c>
      <c r="Z9" s="178"/>
      <c r="AA9" s="178" t="s">
        <v>50</v>
      </c>
      <c r="AB9" s="178" t="s">
        <v>53</v>
      </c>
      <c r="AC9" s="159" t="s">
        <v>54</v>
      </c>
      <c r="AD9" s="159" t="s">
        <v>55</v>
      </c>
      <c r="AE9" s="159" t="s">
        <v>56</v>
      </c>
      <c r="AF9" s="159" t="s">
        <v>57</v>
      </c>
      <c r="AG9" s="159" t="s">
        <v>58</v>
      </c>
      <c r="AH9" s="203" t="s">
        <v>59</v>
      </c>
      <c r="AI9" s="159"/>
      <c r="AJ9" s="159"/>
      <c r="AK9" s="159"/>
      <c r="AL9" s="159" t="s">
        <v>60</v>
      </c>
      <c r="AM9" s="180" t="s">
        <v>61</v>
      </c>
      <c r="AN9" s="159" t="s">
        <v>62</v>
      </c>
      <c r="AO9" s="214"/>
      <c r="AP9" s="179"/>
      <c r="AQ9" s="179"/>
      <c r="AR9" s="179"/>
      <c r="AS9" s="218"/>
      <c r="AX9" s="142" t="s">
        <v>3</v>
      </c>
      <c r="AY9" s="233">
        <f>表头!B4</f>
        <v>4128</v>
      </c>
      <c r="AZ9" s="234"/>
      <c r="BA9" s="234"/>
      <c r="BB9" s="234"/>
      <c r="BC9" s="234"/>
      <c r="BD9" s="234"/>
      <c r="BE9" s="234"/>
      <c r="BF9" s="234"/>
      <c r="BG9" s="234"/>
      <c r="BH9" s="234"/>
    </row>
    <row r="10" ht="3" hidden="1" customHeight="1" spans="1:60">
      <c r="A10" s="157"/>
      <c r="B10" s="157"/>
      <c r="C10" s="157"/>
      <c r="D10" s="157"/>
      <c r="E10" s="157"/>
      <c r="F10" s="159"/>
      <c r="G10" s="179"/>
      <c r="H10" s="159" t="s">
        <v>313</v>
      </c>
      <c r="I10" s="159" t="s">
        <v>314</v>
      </c>
      <c r="J10" s="181"/>
      <c r="K10" s="179" t="s">
        <v>316</v>
      </c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7" t="s">
        <v>317</v>
      </c>
      <c r="W10" s="159"/>
      <c r="X10" s="159"/>
      <c r="Y10" s="157" t="s">
        <v>318</v>
      </c>
      <c r="Z10" s="157" t="s">
        <v>319</v>
      </c>
      <c r="AA10" s="157" t="s">
        <v>317</v>
      </c>
      <c r="AB10" s="157" t="s">
        <v>320</v>
      </c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81"/>
      <c r="AN10" s="159"/>
      <c r="AO10" s="214"/>
      <c r="AP10" s="179"/>
      <c r="AQ10" s="179"/>
      <c r="AR10" s="179"/>
      <c r="AS10" s="219"/>
      <c r="AZ10" s="234"/>
      <c r="BA10" s="234"/>
      <c r="BB10" s="234"/>
      <c r="BC10" s="234"/>
      <c r="BD10" s="234"/>
      <c r="BE10" s="234"/>
      <c r="BF10" s="234"/>
      <c r="BG10" s="234"/>
      <c r="BH10" s="234"/>
    </row>
    <row r="11" s="143" customFormat="1" ht="12.75" customHeight="1" spans="1:68">
      <c r="A11" s="158" t="s">
        <v>63</v>
      </c>
      <c r="B11" s="158" t="s">
        <v>64</v>
      </c>
      <c r="C11" s="159" t="s">
        <v>65</v>
      </c>
      <c r="D11" s="158" t="s">
        <v>66</v>
      </c>
      <c r="E11" s="159" t="s">
        <v>67</v>
      </c>
      <c r="F11" s="159"/>
      <c r="G11" s="179"/>
      <c r="H11" s="159"/>
      <c r="I11" s="159"/>
      <c r="J11" s="181"/>
      <c r="K11" s="179"/>
      <c r="L11" s="194"/>
      <c r="M11" s="194"/>
      <c r="N11" s="159"/>
      <c r="O11" s="159"/>
      <c r="P11" s="159"/>
      <c r="Q11" s="159"/>
      <c r="R11" s="159"/>
      <c r="S11" s="159"/>
      <c r="T11" s="159"/>
      <c r="U11" s="159"/>
      <c r="V11" s="157"/>
      <c r="W11" s="159"/>
      <c r="X11" s="159"/>
      <c r="Y11" s="157"/>
      <c r="Z11" s="157"/>
      <c r="AA11" s="157"/>
      <c r="AB11" s="157"/>
      <c r="AC11" s="159"/>
      <c r="AD11" s="159"/>
      <c r="AE11" s="159"/>
      <c r="AF11" s="159"/>
      <c r="AG11" s="159"/>
      <c r="AH11" s="203"/>
      <c r="AI11" s="159"/>
      <c r="AJ11" s="159"/>
      <c r="AK11" s="159"/>
      <c r="AL11" s="159"/>
      <c r="AM11" s="181"/>
      <c r="AN11" s="159"/>
      <c r="AO11" s="214"/>
      <c r="AP11" s="179"/>
      <c r="AQ11" s="179"/>
      <c r="AR11" s="179"/>
      <c r="AZ11" s="235"/>
      <c r="BA11" s="235"/>
      <c r="BB11" s="235"/>
      <c r="BC11" s="235"/>
      <c r="BD11" s="235"/>
      <c r="BE11" s="235"/>
      <c r="BF11" s="235"/>
      <c r="BG11" s="235"/>
      <c r="BH11" s="235"/>
      <c r="BI11" s="142"/>
      <c r="BJ11" s="142"/>
      <c r="BK11" s="142"/>
      <c r="BL11" s="142"/>
      <c r="BM11" s="142"/>
      <c r="BN11" s="142"/>
      <c r="BO11" s="142"/>
      <c r="BP11" s="142"/>
    </row>
    <row r="12" s="143" customFormat="1" ht="30" customHeight="1" spans="1:68">
      <c r="A12" s="158"/>
      <c r="B12" s="158"/>
      <c r="C12" s="159"/>
      <c r="D12" s="158"/>
      <c r="E12" s="159"/>
      <c r="F12" s="159"/>
      <c r="G12" s="179"/>
      <c r="H12" s="159"/>
      <c r="I12" s="159"/>
      <c r="J12" s="182"/>
      <c r="K12" s="179"/>
      <c r="L12" s="194"/>
      <c r="M12" s="194"/>
      <c r="N12" s="159"/>
      <c r="O12" s="159"/>
      <c r="P12" s="159"/>
      <c r="Q12" s="159"/>
      <c r="R12" s="159"/>
      <c r="S12" s="159"/>
      <c r="T12" s="159"/>
      <c r="U12" s="159"/>
      <c r="V12" s="157"/>
      <c r="W12" s="159"/>
      <c r="X12" s="159"/>
      <c r="Y12" s="157"/>
      <c r="Z12" s="157"/>
      <c r="AA12" s="157"/>
      <c r="AB12" s="157"/>
      <c r="AC12" s="159"/>
      <c r="AD12" s="159"/>
      <c r="AE12" s="159"/>
      <c r="AF12" s="159"/>
      <c r="AG12" s="159"/>
      <c r="AH12" s="203"/>
      <c r="AI12" s="159"/>
      <c r="AJ12" s="159"/>
      <c r="AK12" s="159"/>
      <c r="AL12" s="159"/>
      <c r="AM12" s="182"/>
      <c r="AN12" s="159"/>
      <c r="AO12" s="220"/>
      <c r="AP12" s="179"/>
      <c r="AQ12" s="179"/>
      <c r="AR12" s="179"/>
      <c r="AZ12" s="235"/>
      <c r="BA12" s="235"/>
      <c r="BB12" s="235"/>
      <c r="BC12" s="235"/>
      <c r="BD12" s="235"/>
      <c r="BE12" s="235"/>
      <c r="BF12" s="235"/>
      <c r="BG12" s="235"/>
      <c r="BH12" s="235"/>
      <c r="BJ12" s="142"/>
      <c r="BK12" s="142"/>
      <c r="BL12" s="142"/>
      <c r="BM12" s="142"/>
      <c r="BN12" s="142"/>
      <c r="BO12" s="142"/>
      <c r="BP12" s="142"/>
    </row>
    <row r="13" s="231" customFormat="1" ht="24" customHeight="1" spans="1:69">
      <c r="A13" s="252">
        <v>1</v>
      </c>
      <c r="B13" s="252">
        <v>2</v>
      </c>
      <c r="C13" s="252">
        <v>4</v>
      </c>
      <c r="D13" s="252">
        <v>5</v>
      </c>
      <c r="E13" s="252">
        <v>9</v>
      </c>
      <c r="F13" s="252">
        <v>12</v>
      </c>
      <c r="G13" s="252">
        <v>13</v>
      </c>
      <c r="H13" s="252">
        <v>14</v>
      </c>
      <c r="I13" s="252">
        <v>15</v>
      </c>
      <c r="J13" s="252">
        <v>16</v>
      </c>
      <c r="K13" s="252">
        <v>18</v>
      </c>
      <c r="L13" s="252">
        <v>19</v>
      </c>
      <c r="M13" s="252">
        <v>20</v>
      </c>
      <c r="N13" s="252">
        <v>26</v>
      </c>
      <c r="O13" s="252">
        <v>27</v>
      </c>
      <c r="P13" s="252">
        <v>28</v>
      </c>
      <c r="Q13" s="252">
        <v>29</v>
      </c>
      <c r="R13" s="252">
        <v>30</v>
      </c>
      <c r="S13" s="252">
        <v>31</v>
      </c>
      <c r="T13" s="252">
        <v>32</v>
      </c>
      <c r="U13" s="252">
        <v>33</v>
      </c>
      <c r="V13" s="252">
        <v>21</v>
      </c>
      <c r="W13" s="252">
        <v>38</v>
      </c>
      <c r="X13" s="252">
        <v>39</v>
      </c>
      <c r="Y13" s="252">
        <v>22</v>
      </c>
      <c r="Z13" s="252">
        <v>23</v>
      </c>
      <c r="AA13" s="252">
        <v>24</v>
      </c>
      <c r="AB13" s="252">
        <v>25</v>
      </c>
      <c r="AC13" s="252">
        <v>35</v>
      </c>
      <c r="AD13" s="252">
        <v>37</v>
      </c>
      <c r="AE13" s="252">
        <v>40</v>
      </c>
      <c r="AF13" s="252">
        <v>41</v>
      </c>
      <c r="AG13" s="252">
        <v>42</v>
      </c>
      <c r="AH13" s="252">
        <v>43</v>
      </c>
      <c r="AI13" s="252">
        <v>44</v>
      </c>
      <c r="AJ13" s="252">
        <v>45</v>
      </c>
      <c r="AK13" s="252">
        <v>46</v>
      </c>
      <c r="AL13" s="252">
        <v>47</v>
      </c>
      <c r="AM13" s="252">
        <v>48</v>
      </c>
      <c r="AN13" s="252">
        <v>49</v>
      </c>
      <c r="AO13" s="252">
        <v>50</v>
      </c>
      <c r="AP13" s="252">
        <v>51</v>
      </c>
      <c r="AQ13" s="252">
        <v>52</v>
      </c>
      <c r="AR13" s="252">
        <v>53</v>
      </c>
      <c r="AU13" s="260" t="s">
        <v>61</v>
      </c>
      <c r="AV13" s="260"/>
      <c r="AW13" s="231" t="s">
        <v>325</v>
      </c>
      <c r="AX13" s="231" t="s">
        <v>326</v>
      </c>
      <c r="AY13" s="231" t="s">
        <v>327</v>
      </c>
      <c r="AZ13" s="237" t="s">
        <v>328</v>
      </c>
      <c r="BA13" s="237">
        <v>20</v>
      </c>
      <c r="BB13" s="237">
        <v>100</v>
      </c>
      <c r="BC13" s="238">
        <v>100</v>
      </c>
      <c r="BD13" s="238">
        <v>50</v>
      </c>
      <c r="BE13" s="238">
        <v>20</v>
      </c>
      <c r="BF13" s="238">
        <v>10</v>
      </c>
      <c r="BG13" s="238">
        <v>5</v>
      </c>
      <c r="BH13" s="238">
        <v>1</v>
      </c>
      <c r="BI13" s="231" t="s">
        <v>329</v>
      </c>
      <c r="BJ13" s="231" t="s">
        <v>308</v>
      </c>
      <c r="BK13" s="231">
        <v>20000</v>
      </c>
      <c r="BL13" s="231">
        <v>10000</v>
      </c>
      <c r="BM13" s="231">
        <v>5000</v>
      </c>
      <c r="BN13" s="231">
        <v>2000</v>
      </c>
      <c r="BO13" s="231">
        <v>1000</v>
      </c>
      <c r="BP13" s="231">
        <v>500</v>
      </c>
      <c r="BQ13" s="231">
        <v>100</v>
      </c>
    </row>
    <row r="14" ht="95" customHeight="1" spans="1:69">
      <c r="A14" s="161">
        <v>1</v>
      </c>
      <c r="B14" s="94">
        <v>207</v>
      </c>
      <c r="C14" s="162" t="s">
        <v>70</v>
      </c>
      <c r="D14" s="163">
        <v>43804</v>
      </c>
      <c r="E14" s="183" t="s">
        <v>71</v>
      </c>
      <c r="F14" s="184">
        <v>200</v>
      </c>
      <c r="G14" s="185">
        <v>7.69230769230769</v>
      </c>
      <c r="H14" s="161">
        <v>7</v>
      </c>
      <c r="I14" s="161">
        <v>0</v>
      </c>
      <c r="J14" s="161">
        <v>7</v>
      </c>
      <c r="K14" s="195">
        <v>53.8461538461538</v>
      </c>
      <c r="L14" s="161">
        <v>0</v>
      </c>
      <c r="M14" s="185">
        <v>0</v>
      </c>
      <c r="N14" s="161">
        <v>0</v>
      </c>
      <c r="O14" s="161">
        <v>0</v>
      </c>
      <c r="P14" s="195">
        <v>0</v>
      </c>
      <c r="Q14" s="161">
        <v>1</v>
      </c>
      <c r="R14" s="195">
        <v>7.69230769230769</v>
      </c>
      <c r="S14" s="161">
        <v>0</v>
      </c>
      <c r="T14" s="195">
        <v>0</v>
      </c>
      <c r="U14" s="161">
        <v>1</v>
      </c>
      <c r="V14" s="161">
        <v>0</v>
      </c>
      <c r="W14" s="185">
        <v>0</v>
      </c>
      <c r="X14" s="185">
        <v>0</v>
      </c>
      <c r="Y14" s="161">
        <v>0</v>
      </c>
      <c r="Z14" s="185">
        <v>0</v>
      </c>
      <c r="AA14" s="161">
        <v>0</v>
      </c>
      <c r="AB14" s="185">
        <v>0</v>
      </c>
      <c r="AC14" s="184">
        <v>0</v>
      </c>
      <c r="AD14" s="184">
        <v>0</v>
      </c>
      <c r="AE14" s="185">
        <v>2.6</v>
      </c>
      <c r="AF14" s="185">
        <v>13</v>
      </c>
      <c r="AG14" s="185">
        <v>3.5</v>
      </c>
      <c r="AH14" s="185">
        <v>80.6384615384615</v>
      </c>
      <c r="AI14" s="258">
        <v>4</v>
      </c>
      <c r="AJ14" s="209">
        <v>0.5</v>
      </c>
      <c r="AK14" s="259"/>
      <c r="AL14" s="195">
        <v>0</v>
      </c>
      <c r="AM14" s="195">
        <v>2</v>
      </c>
      <c r="AN14" s="207">
        <v>50</v>
      </c>
      <c r="AO14" s="221">
        <v>32.1384615384615</v>
      </c>
      <c r="AP14" s="184">
        <v>30</v>
      </c>
      <c r="AQ14" s="222">
        <v>8600</v>
      </c>
      <c r="AR14" s="225"/>
      <c r="AS14" s="146" t="s">
        <v>851</v>
      </c>
      <c r="AT14" s="146"/>
      <c r="AU14" s="224">
        <f t="shared" ref="AU14:AU16" si="0">(AH14*$AY$9)</f>
        <v>332875.569230769</v>
      </c>
      <c r="AV14" s="239">
        <f t="shared" ref="AV14:AV16" si="1">IF(AU14&lt;400000,400000,IF(AU14&gt;1200000,1200000,AU14))</f>
        <v>400000</v>
      </c>
      <c r="AW14" s="231" t="e">
        <f t="shared" ref="AW14:AW16" si="2">IF(AY14=0.1,165000,IF(AY14=0.05,65000,0))</f>
        <v>#REF!</v>
      </c>
      <c r="AX14" s="231" t="e">
        <f>((AH14-AF14-AG14-W14)*AY$8)-(#REF!+#REF!)*150000</f>
        <v>#REF!</v>
      </c>
      <c r="AY14" s="231" t="e">
        <f t="shared" ref="AY14:AY16" si="3">IF(AX14&lt;1500000,0%,IF(AX14&lt;2000001,5%,10%))</f>
        <v>#REF!</v>
      </c>
      <c r="AZ14" s="241" t="str">
        <f t="shared" ref="AZ14:AZ16" si="4">C14</f>
        <v>SANN SAVOEUN</v>
      </c>
      <c r="BA14" s="231">
        <f t="shared" ref="BA14:BA16" si="5">AP14</f>
        <v>30</v>
      </c>
      <c r="BB14" s="231">
        <f t="shared" ref="BB14:BB16" si="6">TRUNC(BA14)</f>
        <v>30</v>
      </c>
      <c r="BC14" s="231">
        <f t="shared" ref="BC14:BC16" si="7">TRUNC(BB14/100)</f>
        <v>0</v>
      </c>
      <c r="BD14" s="231">
        <f t="shared" ref="BD14:BD16" si="8">TRUNC((BB14-(BC14*100))/50)</f>
        <v>0</v>
      </c>
      <c r="BE14" s="231">
        <f t="shared" ref="BE14:BE16" si="9">TRUNC((BB14-(BC14*100)-(BD14*50))/20)</f>
        <v>1</v>
      </c>
      <c r="BF14" s="231">
        <f t="shared" ref="BF14:BF16" si="10">TRUNC((BB14-(BC14*100)-(BD14*50)-(BE14*20))/10)</f>
        <v>1</v>
      </c>
      <c r="BG14" s="231">
        <f t="shared" ref="BG14:BG16" si="11">TRUNC((BB14-(BC14*100)-(BD14*50)-(BE14*20)-(BF14*10))/5)</f>
        <v>0</v>
      </c>
      <c r="BH14" s="231">
        <f t="shared" ref="BH14:BH16" si="12">TRUNC((BB14-(BC14*100)-(BD14*50)-(BE14*20)-(BF14*10)-(BG14*5))/1)</f>
        <v>0</v>
      </c>
      <c r="BI14" s="246">
        <f t="shared" ref="BI14:BI16" si="13">AO14-AP14</f>
        <v>2.13846153846154</v>
      </c>
      <c r="BJ14" s="247">
        <f t="shared" ref="BJ14:BJ16" si="14">ROUND(BI14*4000,-2)</f>
        <v>8600</v>
      </c>
      <c r="BK14" s="231">
        <f t="shared" ref="BK14:BK16" si="15">TRUNC(BJ14/20000)</f>
        <v>0</v>
      </c>
      <c r="BL14" s="231">
        <f t="shared" ref="BL14:BL16" si="16">TRUNC((BJ14-(BK14*20000))/10000)</f>
        <v>0</v>
      </c>
      <c r="BM14" s="231">
        <f t="shared" ref="BM14:BM16" si="17">TRUNC((BJ14-(BK14*20000)-(BL14*10000))/5000)</f>
        <v>1</v>
      </c>
      <c r="BN14" s="231">
        <f t="shared" ref="BN14:BN16" si="18">TRUNC((BJ14-(BK14*20000)-(BL14*10000)-(BM14*5000))/2000)</f>
        <v>1</v>
      </c>
      <c r="BO14" s="231">
        <f t="shared" ref="BO14:BO16" si="19">TRUNC((BJ14-(BK14*20000)-(BL14*10000)-(BM14*5000)-(BN14*2000))/1000)</f>
        <v>1</v>
      </c>
      <c r="BP14" s="231">
        <f t="shared" ref="BP14:BP16" si="20">TRUNC((BJ14-(BK14*20000)-(BL14*10000)-(BM14*5000)-(BN14*2000)-(BO14*1000))/500)</f>
        <v>1</v>
      </c>
      <c r="BQ14" s="231">
        <f t="shared" ref="BQ14:BQ16" si="21">TRUNC((BJ14-(BK14*20000)-(BL14*10000)-(BM14*5000)-(BN14*2000)-(BO14*1000)-(BP14*500))/100)</f>
        <v>1</v>
      </c>
    </row>
    <row r="15" ht="95" customHeight="1" spans="1:69">
      <c r="A15" s="161">
        <v>2</v>
      </c>
      <c r="B15" s="94">
        <v>446</v>
      </c>
      <c r="C15" s="162" t="s">
        <v>68</v>
      </c>
      <c r="D15" s="163">
        <v>44125</v>
      </c>
      <c r="E15" s="183" t="s">
        <v>69</v>
      </c>
      <c r="F15" s="184">
        <v>200</v>
      </c>
      <c r="G15" s="185">
        <v>7.69230769230769</v>
      </c>
      <c r="H15" s="161">
        <v>25</v>
      </c>
      <c r="I15" s="161">
        <v>0</v>
      </c>
      <c r="J15" s="161">
        <v>25</v>
      </c>
      <c r="K15" s="195">
        <v>192.307692307692</v>
      </c>
      <c r="L15" s="161">
        <v>0</v>
      </c>
      <c r="M15" s="185">
        <v>0</v>
      </c>
      <c r="N15" s="161">
        <v>0</v>
      </c>
      <c r="O15" s="161">
        <v>0</v>
      </c>
      <c r="P15" s="195">
        <v>0</v>
      </c>
      <c r="Q15" s="161">
        <v>1</v>
      </c>
      <c r="R15" s="195">
        <v>7.69230769230769</v>
      </c>
      <c r="S15" s="161">
        <v>0</v>
      </c>
      <c r="T15" s="195">
        <v>0</v>
      </c>
      <c r="U15" s="161">
        <v>0</v>
      </c>
      <c r="V15" s="161">
        <v>0</v>
      </c>
      <c r="W15" s="185">
        <v>0</v>
      </c>
      <c r="X15" s="185">
        <v>0</v>
      </c>
      <c r="Y15" s="161">
        <v>0</v>
      </c>
      <c r="Z15" s="185">
        <v>0</v>
      </c>
      <c r="AA15" s="161">
        <v>0</v>
      </c>
      <c r="AB15" s="185">
        <v>0</v>
      </c>
      <c r="AC15" s="184">
        <v>105.769230769231</v>
      </c>
      <c r="AD15" s="184">
        <v>28.8461538461538</v>
      </c>
      <c r="AE15" s="185">
        <v>9.6</v>
      </c>
      <c r="AF15" s="185">
        <v>13</v>
      </c>
      <c r="AG15" s="185">
        <v>12.5</v>
      </c>
      <c r="AH15" s="185">
        <v>369.715384615385</v>
      </c>
      <c r="AI15" s="258">
        <v>3</v>
      </c>
      <c r="AJ15" s="209">
        <v>0.5</v>
      </c>
      <c r="AK15" s="259"/>
      <c r="AL15" s="195">
        <v>0</v>
      </c>
      <c r="AM15" s="195">
        <v>6</v>
      </c>
      <c r="AN15" s="207">
        <v>100</v>
      </c>
      <c r="AO15" s="221">
        <v>266.215384615385</v>
      </c>
      <c r="AP15" s="184">
        <v>260</v>
      </c>
      <c r="AQ15" s="222">
        <v>24900</v>
      </c>
      <c r="AR15" s="225"/>
      <c r="AS15" s="146" t="s">
        <v>852</v>
      </c>
      <c r="AT15" s="146"/>
      <c r="AU15" s="224">
        <f t="shared" si="0"/>
        <v>1526185.10769231</v>
      </c>
      <c r="AV15" s="239">
        <f t="shared" si="1"/>
        <v>1200000</v>
      </c>
      <c r="AW15" s="231" t="e">
        <f t="shared" si="2"/>
        <v>#REF!</v>
      </c>
      <c r="AX15" s="231" t="e">
        <f>((AH15-AF15-AG15-W15)*AY$8)-(#REF!+#REF!)*150000</f>
        <v>#REF!</v>
      </c>
      <c r="AY15" s="231" t="e">
        <f t="shared" si="3"/>
        <v>#REF!</v>
      </c>
      <c r="AZ15" s="241" t="str">
        <f t="shared" si="4"/>
        <v>TEP PANHA</v>
      </c>
      <c r="BA15" s="231">
        <f t="shared" si="5"/>
        <v>260</v>
      </c>
      <c r="BB15" s="231">
        <f t="shared" si="6"/>
        <v>260</v>
      </c>
      <c r="BC15" s="231">
        <f t="shared" si="7"/>
        <v>2</v>
      </c>
      <c r="BD15" s="231">
        <f t="shared" si="8"/>
        <v>1</v>
      </c>
      <c r="BE15" s="231">
        <f t="shared" si="9"/>
        <v>0</v>
      </c>
      <c r="BF15" s="231">
        <f t="shared" si="10"/>
        <v>1</v>
      </c>
      <c r="BG15" s="231">
        <f t="shared" si="11"/>
        <v>0</v>
      </c>
      <c r="BH15" s="231">
        <f t="shared" si="12"/>
        <v>0</v>
      </c>
      <c r="BI15" s="246">
        <f t="shared" si="13"/>
        <v>6.21538461538461</v>
      </c>
      <c r="BJ15" s="247">
        <f t="shared" si="14"/>
        <v>24900</v>
      </c>
      <c r="BK15" s="231">
        <f t="shared" si="15"/>
        <v>1</v>
      </c>
      <c r="BL15" s="231">
        <f t="shared" si="16"/>
        <v>0</v>
      </c>
      <c r="BM15" s="231">
        <f t="shared" si="17"/>
        <v>0</v>
      </c>
      <c r="BN15" s="231">
        <f t="shared" si="18"/>
        <v>2</v>
      </c>
      <c r="BO15" s="231">
        <f t="shared" si="19"/>
        <v>0</v>
      </c>
      <c r="BP15" s="231">
        <f t="shared" si="20"/>
        <v>1</v>
      </c>
      <c r="BQ15" s="231">
        <f t="shared" si="21"/>
        <v>4</v>
      </c>
    </row>
    <row r="16" ht="95" customHeight="1" spans="1:69">
      <c r="A16" s="161">
        <v>3</v>
      </c>
      <c r="B16" s="94">
        <v>538</v>
      </c>
      <c r="C16" s="162" t="s">
        <v>72</v>
      </c>
      <c r="D16" s="163">
        <v>44133</v>
      </c>
      <c r="E16" s="183" t="s">
        <v>71</v>
      </c>
      <c r="F16" s="184">
        <v>200</v>
      </c>
      <c r="G16" s="185">
        <v>7.69230769230769</v>
      </c>
      <c r="H16" s="161">
        <v>7</v>
      </c>
      <c r="I16" s="161">
        <v>0</v>
      </c>
      <c r="J16" s="161">
        <v>7</v>
      </c>
      <c r="K16" s="195">
        <v>53.8461538461538</v>
      </c>
      <c r="L16" s="161">
        <v>0</v>
      </c>
      <c r="M16" s="185">
        <v>0</v>
      </c>
      <c r="N16" s="161">
        <v>0</v>
      </c>
      <c r="O16" s="161">
        <v>0</v>
      </c>
      <c r="P16" s="195">
        <v>0</v>
      </c>
      <c r="Q16" s="161">
        <v>1</v>
      </c>
      <c r="R16" s="195">
        <v>7.69230769230769</v>
      </c>
      <c r="S16" s="161">
        <v>0</v>
      </c>
      <c r="T16" s="195">
        <v>0</v>
      </c>
      <c r="U16" s="161">
        <v>1</v>
      </c>
      <c r="V16" s="161">
        <v>0</v>
      </c>
      <c r="W16" s="185">
        <v>0</v>
      </c>
      <c r="X16" s="185">
        <v>0</v>
      </c>
      <c r="Y16" s="161">
        <v>0</v>
      </c>
      <c r="Z16" s="185">
        <v>0</v>
      </c>
      <c r="AA16" s="161">
        <v>0</v>
      </c>
      <c r="AB16" s="185">
        <v>0</v>
      </c>
      <c r="AC16" s="184">
        <v>0</v>
      </c>
      <c r="AD16" s="184">
        <v>0</v>
      </c>
      <c r="AE16" s="185">
        <v>2.6</v>
      </c>
      <c r="AF16" s="185">
        <v>13</v>
      </c>
      <c r="AG16" s="185">
        <v>3.5</v>
      </c>
      <c r="AH16" s="185">
        <v>80.6384615384615</v>
      </c>
      <c r="AI16" s="258">
        <v>3</v>
      </c>
      <c r="AJ16" s="209">
        <v>0.5</v>
      </c>
      <c r="AK16" s="221"/>
      <c r="AL16" s="195">
        <v>0</v>
      </c>
      <c r="AM16" s="195">
        <v>2</v>
      </c>
      <c r="AN16" s="207">
        <v>50</v>
      </c>
      <c r="AO16" s="221">
        <v>31.1384615384615</v>
      </c>
      <c r="AP16" s="184">
        <v>30</v>
      </c>
      <c r="AQ16" s="222">
        <v>4600</v>
      </c>
      <c r="AR16" s="225"/>
      <c r="AS16" s="146" t="s">
        <v>852</v>
      </c>
      <c r="AT16" s="146"/>
      <c r="AU16" s="224">
        <f t="shared" si="0"/>
        <v>332875.569230769</v>
      </c>
      <c r="AV16" s="239">
        <f t="shared" si="1"/>
        <v>400000</v>
      </c>
      <c r="AW16" s="231" t="e">
        <f t="shared" si="2"/>
        <v>#REF!</v>
      </c>
      <c r="AX16" s="231" t="e">
        <f>((AH16-AF16-AG16-W16)*AY$8)-(#REF!+#REF!)*150000</f>
        <v>#REF!</v>
      </c>
      <c r="AY16" s="231" t="e">
        <f t="shared" si="3"/>
        <v>#REF!</v>
      </c>
      <c r="AZ16" s="241" t="str">
        <f t="shared" si="4"/>
        <v>CHUM MAO</v>
      </c>
      <c r="BA16" s="231">
        <f t="shared" si="5"/>
        <v>30</v>
      </c>
      <c r="BB16" s="231">
        <f t="shared" si="6"/>
        <v>30</v>
      </c>
      <c r="BC16" s="231">
        <f t="shared" si="7"/>
        <v>0</v>
      </c>
      <c r="BD16" s="231">
        <f t="shared" si="8"/>
        <v>0</v>
      </c>
      <c r="BE16" s="231">
        <f t="shared" si="9"/>
        <v>1</v>
      </c>
      <c r="BF16" s="231">
        <f t="shared" si="10"/>
        <v>1</v>
      </c>
      <c r="BG16" s="231">
        <f t="shared" si="11"/>
        <v>0</v>
      </c>
      <c r="BH16" s="231">
        <f t="shared" si="12"/>
        <v>0</v>
      </c>
      <c r="BI16" s="246">
        <f t="shared" si="13"/>
        <v>1.13846153846154</v>
      </c>
      <c r="BJ16" s="247">
        <f t="shared" si="14"/>
        <v>4600</v>
      </c>
      <c r="BK16" s="231">
        <f t="shared" si="15"/>
        <v>0</v>
      </c>
      <c r="BL16" s="231">
        <f t="shared" si="16"/>
        <v>0</v>
      </c>
      <c r="BM16" s="231">
        <f t="shared" si="17"/>
        <v>0</v>
      </c>
      <c r="BN16" s="231">
        <f t="shared" si="18"/>
        <v>2</v>
      </c>
      <c r="BO16" s="231">
        <f t="shared" si="19"/>
        <v>0</v>
      </c>
      <c r="BP16" s="231">
        <f t="shared" si="20"/>
        <v>1</v>
      </c>
      <c r="BQ16" s="231">
        <f t="shared" si="21"/>
        <v>1</v>
      </c>
    </row>
    <row r="17" ht="95" customHeight="1" spans="1:69">
      <c r="A17" s="161">
        <v>4</v>
      </c>
      <c r="B17" s="94">
        <v>445</v>
      </c>
      <c r="C17" s="162" t="s">
        <v>75</v>
      </c>
      <c r="D17" s="163">
        <v>44125</v>
      </c>
      <c r="E17" s="183" t="s">
        <v>74</v>
      </c>
      <c r="F17" s="184">
        <v>200</v>
      </c>
      <c r="G17" s="185">
        <v>7.69230769230769</v>
      </c>
      <c r="H17" s="161">
        <v>25</v>
      </c>
      <c r="I17" s="161">
        <v>0</v>
      </c>
      <c r="J17" s="161">
        <v>25</v>
      </c>
      <c r="K17" s="195">
        <v>192.307692307692</v>
      </c>
      <c r="L17" s="161">
        <v>0</v>
      </c>
      <c r="M17" s="185">
        <v>0</v>
      </c>
      <c r="N17" s="161">
        <v>0</v>
      </c>
      <c r="O17" s="161">
        <v>0</v>
      </c>
      <c r="P17" s="195">
        <v>0</v>
      </c>
      <c r="Q17" s="161">
        <v>1</v>
      </c>
      <c r="R17" s="195">
        <v>7.69230769230769</v>
      </c>
      <c r="S17" s="161">
        <v>0</v>
      </c>
      <c r="T17" s="195">
        <v>0</v>
      </c>
      <c r="U17" s="161">
        <v>0</v>
      </c>
      <c r="V17" s="161">
        <v>0</v>
      </c>
      <c r="W17" s="185">
        <v>0</v>
      </c>
      <c r="X17" s="185">
        <v>0</v>
      </c>
      <c r="Y17" s="161">
        <v>0</v>
      </c>
      <c r="Z17" s="185">
        <v>0</v>
      </c>
      <c r="AA17" s="161">
        <v>0</v>
      </c>
      <c r="AB17" s="185">
        <v>0</v>
      </c>
      <c r="AC17" s="184">
        <v>76.9230769230769</v>
      </c>
      <c r="AD17" s="184">
        <v>57.6923076923077</v>
      </c>
      <c r="AE17" s="185">
        <v>9.6</v>
      </c>
      <c r="AF17" s="185">
        <v>13</v>
      </c>
      <c r="AG17" s="185">
        <v>12.5</v>
      </c>
      <c r="AH17" s="185">
        <v>369.715384615385</v>
      </c>
      <c r="AI17" s="258">
        <v>3</v>
      </c>
      <c r="AJ17" s="209">
        <v>0.5</v>
      </c>
      <c r="AK17" s="207"/>
      <c r="AL17" s="195">
        <v>0</v>
      </c>
      <c r="AM17" s="195">
        <v>6</v>
      </c>
      <c r="AN17" s="207">
        <v>100</v>
      </c>
      <c r="AO17" s="221">
        <v>266.215384615385</v>
      </c>
      <c r="AP17" s="184">
        <v>260</v>
      </c>
      <c r="AQ17" s="222">
        <v>24900</v>
      </c>
      <c r="AR17" s="225"/>
      <c r="AS17" s="146" t="s">
        <v>852</v>
      </c>
      <c r="AT17" s="146"/>
      <c r="AU17" s="224">
        <f t="shared" ref="AU17:AU19" si="22">(AH17*$AY$9)</f>
        <v>1526185.10769231</v>
      </c>
      <c r="AV17" s="239">
        <f t="shared" ref="AV17:AV19" si="23">IF(AU17&lt;400000,400000,IF(AU17&gt;1200000,1200000,AU17))</f>
        <v>1200000</v>
      </c>
      <c r="AW17" s="231" t="e">
        <f t="shared" ref="AW17:AW19" si="24">IF(AY17=0.1,165000,IF(AY17=0.05,65000,0))</f>
        <v>#REF!</v>
      </c>
      <c r="AX17" s="231" t="e">
        <f>((AH17-AF17-AG17-W17)*AY$8)-(#REF!+#REF!)*150000</f>
        <v>#REF!</v>
      </c>
      <c r="AY17" s="231" t="e">
        <f t="shared" ref="AY17:AY19" si="25">IF(AX17&lt;1500000,0%,IF(AX17&lt;2000001,5%,10%))</f>
        <v>#REF!</v>
      </c>
      <c r="AZ17" s="241" t="str">
        <f t="shared" ref="AZ17:AZ19" si="26">C17</f>
        <v>PEN THOEUN</v>
      </c>
      <c r="BA17" s="231">
        <f t="shared" ref="BA17:BA19" si="27">AP17</f>
        <v>260</v>
      </c>
      <c r="BB17" s="231">
        <f t="shared" ref="BB17:BB19" si="28">TRUNC(BA17)</f>
        <v>260</v>
      </c>
      <c r="BC17" s="231">
        <f t="shared" ref="BC17:BC19" si="29">TRUNC(BB17/100)</f>
        <v>2</v>
      </c>
      <c r="BD17" s="231">
        <f t="shared" ref="BD17:BD19" si="30">TRUNC((BB17-(BC17*100))/50)</f>
        <v>1</v>
      </c>
      <c r="BE17" s="231">
        <f t="shared" ref="BE17:BE19" si="31">TRUNC((BB17-(BC17*100)-(BD17*50))/20)</f>
        <v>0</v>
      </c>
      <c r="BF17" s="231">
        <f t="shared" ref="BF17:BF19" si="32">TRUNC((BB17-(BC17*100)-(BD17*50)-(BE17*20))/10)</f>
        <v>1</v>
      </c>
      <c r="BG17" s="231">
        <f t="shared" ref="BG17:BG19" si="33">TRUNC((BB17-(BC17*100)-(BD17*50)-(BE17*20)-(BF17*10))/5)</f>
        <v>0</v>
      </c>
      <c r="BH17" s="231">
        <f t="shared" ref="BH17:BH19" si="34">TRUNC((BB17-(BC17*100)-(BD17*50)-(BE17*20)-(BF17*10)-(BG17*5))/1)</f>
        <v>0</v>
      </c>
      <c r="BI17" s="246">
        <f t="shared" ref="BI17:BI19" si="35">AO17-AP17</f>
        <v>6.21538461538461</v>
      </c>
      <c r="BJ17" s="247">
        <f t="shared" ref="BJ17:BJ19" si="36">ROUND(BI17*4000,-2)</f>
        <v>24900</v>
      </c>
      <c r="BK17" s="231">
        <f t="shared" ref="BK17:BK19" si="37">TRUNC(BJ17/20000)</f>
        <v>1</v>
      </c>
      <c r="BL17" s="231">
        <f t="shared" ref="BL17:BL19" si="38">TRUNC((BJ17-(BK17*20000))/10000)</f>
        <v>0</v>
      </c>
      <c r="BM17" s="231">
        <f t="shared" ref="BM17:BM19" si="39">TRUNC((BJ17-(BK17*20000)-(BL17*10000))/5000)</f>
        <v>0</v>
      </c>
      <c r="BN17" s="231">
        <f t="shared" ref="BN17:BN19" si="40">TRUNC((BJ17-(BK17*20000)-(BL17*10000)-(BM17*5000))/2000)</f>
        <v>2</v>
      </c>
      <c r="BO17" s="231">
        <f t="shared" ref="BO17:BO19" si="41">TRUNC((BJ17-(BK17*20000)-(BL17*10000)-(BM17*5000)-(BN17*2000))/1000)</f>
        <v>0</v>
      </c>
      <c r="BP17" s="231">
        <f t="shared" ref="BP17:BP19" si="42">TRUNC((BJ17-(BK17*20000)-(BL17*10000)-(BM17*5000)-(BN17*2000)-(BO17*1000))/500)</f>
        <v>1</v>
      </c>
      <c r="BQ17" s="231">
        <f t="shared" ref="BQ17:BQ19" si="43">TRUNC((BJ17-(BK17*20000)-(BL17*10000)-(BM17*5000)-(BN17*2000)-(BO17*1000)-(BP17*500))/100)</f>
        <v>4</v>
      </c>
    </row>
    <row r="18" ht="95" customHeight="1" spans="1:69">
      <c r="A18" s="161">
        <v>5</v>
      </c>
      <c r="B18" s="94">
        <v>537</v>
      </c>
      <c r="C18" s="162" t="s">
        <v>73</v>
      </c>
      <c r="D18" s="163">
        <v>44131</v>
      </c>
      <c r="E18" s="183" t="s">
        <v>74</v>
      </c>
      <c r="F18" s="184">
        <v>200</v>
      </c>
      <c r="G18" s="185">
        <v>7.69230769230769</v>
      </c>
      <c r="H18" s="161">
        <v>22</v>
      </c>
      <c r="I18" s="161">
        <v>0</v>
      </c>
      <c r="J18" s="161">
        <v>22</v>
      </c>
      <c r="K18" s="195">
        <v>169.230769230769</v>
      </c>
      <c r="L18" s="161">
        <v>0</v>
      </c>
      <c r="M18" s="185">
        <v>0</v>
      </c>
      <c r="N18" s="161">
        <v>0</v>
      </c>
      <c r="O18" s="161">
        <v>0</v>
      </c>
      <c r="P18" s="195">
        <v>0</v>
      </c>
      <c r="Q18" s="161">
        <v>1</v>
      </c>
      <c r="R18" s="195">
        <v>7.69230769230769</v>
      </c>
      <c r="S18" s="161">
        <v>0</v>
      </c>
      <c r="T18" s="195">
        <v>0</v>
      </c>
      <c r="U18" s="161">
        <v>3</v>
      </c>
      <c r="V18" s="161">
        <v>0</v>
      </c>
      <c r="W18" s="185">
        <v>0</v>
      </c>
      <c r="X18" s="185">
        <v>0</v>
      </c>
      <c r="Y18" s="161">
        <v>0</v>
      </c>
      <c r="Z18" s="185">
        <v>0</v>
      </c>
      <c r="AA18" s="161">
        <v>0</v>
      </c>
      <c r="AB18" s="185">
        <v>0</v>
      </c>
      <c r="AC18" s="184">
        <v>25.3846153846154</v>
      </c>
      <c r="AD18" s="184">
        <v>33.8461538461538</v>
      </c>
      <c r="AE18" s="185">
        <v>8.4</v>
      </c>
      <c r="AF18" s="185">
        <v>13</v>
      </c>
      <c r="AG18" s="185">
        <v>11</v>
      </c>
      <c r="AH18" s="185">
        <v>268.553846153846</v>
      </c>
      <c r="AI18" s="258">
        <v>3</v>
      </c>
      <c r="AJ18" s="209">
        <v>0.5</v>
      </c>
      <c r="AK18" s="207"/>
      <c r="AL18" s="195">
        <v>0</v>
      </c>
      <c r="AM18" s="195">
        <v>5.53758030769231</v>
      </c>
      <c r="AN18" s="207">
        <v>100</v>
      </c>
      <c r="AO18" s="221">
        <v>165.516265846154</v>
      </c>
      <c r="AP18" s="184">
        <v>160</v>
      </c>
      <c r="AQ18" s="222">
        <v>22100</v>
      </c>
      <c r="AR18" s="225"/>
      <c r="AS18" s="146" t="s">
        <v>852</v>
      </c>
      <c r="AT18" s="146"/>
      <c r="AU18" s="224">
        <f t="shared" si="22"/>
        <v>1108590.27692308</v>
      </c>
      <c r="AV18" s="239">
        <f t="shared" si="23"/>
        <v>1108590.27692308</v>
      </c>
      <c r="AW18" s="231" t="e">
        <f t="shared" si="24"/>
        <v>#REF!</v>
      </c>
      <c r="AX18" s="231" t="e">
        <f>((AH18-AF18-AG18-W18)*AY$8)-(#REF!+#REF!)*150000</f>
        <v>#REF!</v>
      </c>
      <c r="AY18" s="231" t="e">
        <f t="shared" si="25"/>
        <v>#REF!</v>
      </c>
      <c r="AZ18" s="241" t="str">
        <f t="shared" si="26"/>
        <v>PEN THUON</v>
      </c>
      <c r="BA18" s="231">
        <f t="shared" si="27"/>
        <v>160</v>
      </c>
      <c r="BB18" s="231">
        <f t="shared" si="28"/>
        <v>160</v>
      </c>
      <c r="BC18" s="231">
        <f t="shared" si="29"/>
        <v>1</v>
      </c>
      <c r="BD18" s="231">
        <f t="shared" si="30"/>
        <v>1</v>
      </c>
      <c r="BE18" s="231">
        <f t="shared" si="31"/>
        <v>0</v>
      </c>
      <c r="BF18" s="231">
        <f t="shared" si="32"/>
        <v>1</v>
      </c>
      <c r="BG18" s="231">
        <f t="shared" si="33"/>
        <v>0</v>
      </c>
      <c r="BH18" s="231">
        <f t="shared" si="34"/>
        <v>0</v>
      </c>
      <c r="BI18" s="246">
        <f t="shared" si="35"/>
        <v>5.5162658461538</v>
      </c>
      <c r="BJ18" s="247">
        <f t="shared" si="36"/>
        <v>22100</v>
      </c>
      <c r="BK18" s="231">
        <f t="shared" si="37"/>
        <v>1</v>
      </c>
      <c r="BL18" s="231">
        <f t="shared" si="38"/>
        <v>0</v>
      </c>
      <c r="BM18" s="231">
        <f t="shared" si="39"/>
        <v>0</v>
      </c>
      <c r="BN18" s="231">
        <f t="shared" si="40"/>
        <v>1</v>
      </c>
      <c r="BO18" s="231">
        <f t="shared" si="41"/>
        <v>0</v>
      </c>
      <c r="BP18" s="231">
        <f t="shared" si="42"/>
        <v>0</v>
      </c>
      <c r="BQ18" s="231">
        <f t="shared" si="43"/>
        <v>1</v>
      </c>
    </row>
    <row r="19" s="141" customFormat="1" ht="95" customHeight="1" spans="1:69">
      <c r="A19" s="161">
        <v>6</v>
      </c>
      <c r="B19" s="94">
        <v>2185</v>
      </c>
      <c r="C19" s="162" t="s">
        <v>76</v>
      </c>
      <c r="D19" s="163">
        <v>44732</v>
      </c>
      <c r="E19" s="183" t="s">
        <v>74</v>
      </c>
      <c r="F19" s="184">
        <v>300</v>
      </c>
      <c r="G19" s="185">
        <v>11.5384615384615</v>
      </c>
      <c r="H19" s="161">
        <v>25</v>
      </c>
      <c r="I19" s="161">
        <v>0</v>
      </c>
      <c r="J19" s="161">
        <v>25</v>
      </c>
      <c r="K19" s="195">
        <v>288.461538461538</v>
      </c>
      <c r="L19" s="161">
        <v>0</v>
      </c>
      <c r="M19" s="185">
        <v>0</v>
      </c>
      <c r="N19" s="161">
        <v>0</v>
      </c>
      <c r="O19" s="161">
        <v>0</v>
      </c>
      <c r="P19" s="195">
        <v>0</v>
      </c>
      <c r="Q19" s="161">
        <v>1</v>
      </c>
      <c r="R19" s="195">
        <v>11.5384615384615</v>
      </c>
      <c r="S19" s="161">
        <v>0</v>
      </c>
      <c r="T19" s="195">
        <v>0</v>
      </c>
      <c r="U19" s="161">
        <v>0</v>
      </c>
      <c r="V19" s="161">
        <v>0</v>
      </c>
      <c r="W19" s="185">
        <v>0</v>
      </c>
      <c r="X19" s="185">
        <v>0</v>
      </c>
      <c r="Y19" s="161">
        <v>0</v>
      </c>
      <c r="Z19" s="185">
        <v>0</v>
      </c>
      <c r="AA19" s="161">
        <v>0</v>
      </c>
      <c r="AB19" s="185">
        <v>0</v>
      </c>
      <c r="AC19" s="184">
        <v>0</v>
      </c>
      <c r="AD19" s="184">
        <v>0</v>
      </c>
      <c r="AE19" s="185">
        <v>9.6</v>
      </c>
      <c r="AF19" s="185">
        <v>13</v>
      </c>
      <c r="AG19" s="185">
        <v>12.5</v>
      </c>
      <c r="AH19" s="185">
        <v>335.1</v>
      </c>
      <c r="AI19" s="185"/>
      <c r="AJ19" s="209">
        <v>0.5</v>
      </c>
      <c r="AK19" s="184"/>
      <c r="AL19" s="195">
        <v>0</v>
      </c>
      <c r="AM19" s="195">
        <v>6</v>
      </c>
      <c r="AN19" s="207">
        <v>100</v>
      </c>
      <c r="AO19" s="221">
        <v>228.6</v>
      </c>
      <c r="AP19" s="184">
        <v>220</v>
      </c>
      <c r="AQ19" s="222">
        <v>34400</v>
      </c>
      <c r="AR19" s="223"/>
      <c r="AS19" s="146" t="s">
        <v>853</v>
      </c>
      <c r="AT19" s="146"/>
      <c r="AU19" s="224">
        <f t="shared" si="22"/>
        <v>1383292.8</v>
      </c>
      <c r="AV19" s="239">
        <f t="shared" si="23"/>
        <v>1200000</v>
      </c>
      <c r="AW19" s="231" t="e">
        <f t="shared" si="24"/>
        <v>#REF!</v>
      </c>
      <c r="AX19" s="231" t="e">
        <f>((AH19-AF19-AG19-W19)*AY$8)-(#REF!+#REF!)*150000</f>
        <v>#REF!</v>
      </c>
      <c r="AY19" s="231" t="e">
        <f t="shared" si="25"/>
        <v>#REF!</v>
      </c>
      <c r="AZ19" s="241" t="str">
        <f t="shared" si="26"/>
        <v>SAO RATHA</v>
      </c>
      <c r="BA19" s="231">
        <f t="shared" si="27"/>
        <v>220</v>
      </c>
      <c r="BB19" s="231">
        <f t="shared" si="28"/>
        <v>220</v>
      </c>
      <c r="BC19" s="231">
        <f t="shared" si="29"/>
        <v>2</v>
      </c>
      <c r="BD19" s="231">
        <f t="shared" si="30"/>
        <v>0</v>
      </c>
      <c r="BE19" s="231">
        <f t="shared" si="31"/>
        <v>1</v>
      </c>
      <c r="BF19" s="231">
        <f t="shared" si="32"/>
        <v>0</v>
      </c>
      <c r="BG19" s="231">
        <f t="shared" si="33"/>
        <v>0</v>
      </c>
      <c r="BH19" s="231">
        <f t="shared" si="34"/>
        <v>0</v>
      </c>
      <c r="BI19" s="246">
        <f t="shared" si="35"/>
        <v>8.60000000000002</v>
      </c>
      <c r="BJ19" s="247">
        <f t="shared" si="36"/>
        <v>34400</v>
      </c>
      <c r="BK19" s="231">
        <f t="shared" si="37"/>
        <v>1</v>
      </c>
      <c r="BL19" s="231">
        <f t="shared" si="38"/>
        <v>1</v>
      </c>
      <c r="BM19" s="231">
        <f t="shared" si="39"/>
        <v>0</v>
      </c>
      <c r="BN19" s="231">
        <f t="shared" si="40"/>
        <v>2</v>
      </c>
      <c r="BO19" s="231">
        <f t="shared" si="41"/>
        <v>0</v>
      </c>
      <c r="BP19" s="231">
        <f t="shared" si="42"/>
        <v>0</v>
      </c>
      <c r="BQ19" s="231">
        <f t="shared" si="43"/>
        <v>4</v>
      </c>
    </row>
    <row r="20" s="141" customFormat="1" ht="95" customHeight="1" spans="1:69">
      <c r="A20" s="161">
        <v>7</v>
      </c>
      <c r="B20" s="94">
        <v>285</v>
      </c>
      <c r="C20" s="162" t="s">
        <v>381</v>
      </c>
      <c r="D20" s="163">
        <v>44109</v>
      </c>
      <c r="E20" s="183" t="s">
        <v>383</v>
      </c>
      <c r="F20" s="184">
        <v>200</v>
      </c>
      <c r="G20" s="185">
        <v>7.69230769230769</v>
      </c>
      <c r="H20" s="161">
        <v>15</v>
      </c>
      <c r="I20" s="161">
        <v>0</v>
      </c>
      <c r="J20" s="161">
        <v>15</v>
      </c>
      <c r="K20" s="195">
        <v>115.384615384615</v>
      </c>
      <c r="L20" s="161">
        <v>0</v>
      </c>
      <c r="M20" s="185">
        <v>0</v>
      </c>
      <c r="N20" s="161">
        <v>0</v>
      </c>
      <c r="O20" s="161">
        <v>0</v>
      </c>
      <c r="P20" s="195">
        <v>0</v>
      </c>
      <c r="Q20" s="161">
        <v>1</v>
      </c>
      <c r="R20" s="195">
        <v>7.69230769230769</v>
      </c>
      <c r="S20" s="161">
        <v>0</v>
      </c>
      <c r="T20" s="195">
        <v>0</v>
      </c>
      <c r="U20" s="161">
        <v>0</v>
      </c>
      <c r="V20" s="161">
        <v>0</v>
      </c>
      <c r="W20" s="185">
        <v>0</v>
      </c>
      <c r="X20" s="185">
        <v>0</v>
      </c>
      <c r="Y20" s="161">
        <v>0</v>
      </c>
      <c r="Z20" s="185">
        <v>0</v>
      </c>
      <c r="AA20" s="161">
        <v>0</v>
      </c>
      <c r="AB20" s="185">
        <v>0</v>
      </c>
      <c r="AC20" s="184">
        <v>0</v>
      </c>
      <c r="AD20" s="184">
        <v>0</v>
      </c>
      <c r="AE20" s="185">
        <v>5.7</v>
      </c>
      <c r="AF20" s="185">
        <v>13</v>
      </c>
      <c r="AG20" s="185">
        <v>7.5</v>
      </c>
      <c r="AH20" s="185">
        <v>149.276923076923</v>
      </c>
      <c r="AI20" s="258">
        <v>3</v>
      </c>
      <c r="AJ20" s="209">
        <v>0.5</v>
      </c>
      <c r="AK20" s="207"/>
      <c r="AL20" s="195">
        <v>0</v>
      </c>
      <c r="AM20" s="195">
        <v>3.07809015384615</v>
      </c>
      <c r="AN20" s="207">
        <v>100</v>
      </c>
      <c r="AO20" s="221">
        <v>48.6988329230769</v>
      </c>
      <c r="AP20" s="184">
        <v>40</v>
      </c>
      <c r="AQ20" s="222">
        <v>34800</v>
      </c>
      <c r="AR20" s="223"/>
      <c r="AS20" s="146" t="s">
        <v>852</v>
      </c>
      <c r="AT20" s="146"/>
      <c r="AU20" s="224">
        <f t="shared" ref="AU20:AU39" si="44">(AH20*$AY$9)</f>
        <v>616215.138461538</v>
      </c>
      <c r="AV20" s="239">
        <f t="shared" ref="AV20:AV39" si="45">IF(AU20&lt;400000,400000,IF(AU20&gt;1200000,1200000,AU20))</f>
        <v>616215.138461538</v>
      </c>
      <c r="AW20" s="231" t="e">
        <f t="shared" ref="AW20:AW39" si="46">IF(AY20=0.1,165000,IF(AY20=0.05,65000,0))</f>
        <v>#REF!</v>
      </c>
      <c r="AX20" s="231" t="e">
        <f>((AH20-AF20-AG20-W20)*AY$8)-(#REF!+#REF!)*150000</f>
        <v>#REF!</v>
      </c>
      <c r="AY20" s="231" t="e">
        <f t="shared" ref="AY20:AY39" si="47">IF(AX20&lt;1500000,0%,IF(AX20&lt;2000001,5%,10%))</f>
        <v>#REF!</v>
      </c>
      <c r="AZ20" s="241" t="str">
        <f t="shared" ref="AZ20:AZ39" si="48">C20</f>
        <v>POV SOPHARA</v>
      </c>
      <c r="BA20" s="231">
        <f t="shared" ref="BA20:BA39" si="49">AP20</f>
        <v>40</v>
      </c>
      <c r="BB20" s="231">
        <f t="shared" ref="BB20:BB39" si="50">TRUNC(BA20)</f>
        <v>40</v>
      </c>
      <c r="BC20" s="231">
        <f t="shared" ref="BC20:BC39" si="51">TRUNC(BB20/100)</f>
        <v>0</v>
      </c>
      <c r="BD20" s="231">
        <f t="shared" ref="BD20:BD39" si="52">TRUNC((BB20-(BC20*100))/50)</f>
        <v>0</v>
      </c>
      <c r="BE20" s="231">
        <f t="shared" ref="BE20:BE39" si="53">TRUNC((BB20-(BC20*100)-(BD20*50))/20)</f>
        <v>2</v>
      </c>
      <c r="BF20" s="231">
        <f t="shared" ref="BF20:BF39" si="54">TRUNC((BB20-(BC20*100)-(BD20*50)-(BE20*20))/10)</f>
        <v>0</v>
      </c>
      <c r="BG20" s="231">
        <f t="shared" ref="BG20:BG39" si="55">TRUNC((BB20-(BC20*100)-(BD20*50)-(BE20*20)-(BF20*10))/5)</f>
        <v>0</v>
      </c>
      <c r="BH20" s="231">
        <f t="shared" ref="BH20:BH39" si="56">TRUNC((BB20-(BC20*100)-(BD20*50)-(BE20*20)-(BF20*10)-(BG20*5))/1)</f>
        <v>0</v>
      </c>
      <c r="BI20" s="246">
        <f t="shared" ref="BI20:BI39" si="57">AO20-AP20</f>
        <v>8.6988329230769</v>
      </c>
      <c r="BJ20" s="247">
        <f t="shared" ref="BJ20:BJ39" si="58">ROUND(BI20*4000,-2)</f>
        <v>34800</v>
      </c>
      <c r="BK20" s="231">
        <f t="shared" ref="BK20:BK39" si="59">TRUNC(BJ20/20000)</f>
        <v>1</v>
      </c>
      <c r="BL20" s="231">
        <f t="shared" ref="BL20:BL39" si="60">TRUNC((BJ20-(BK20*20000))/10000)</f>
        <v>1</v>
      </c>
      <c r="BM20" s="231">
        <f t="shared" ref="BM20:BM39" si="61">TRUNC((BJ20-(BK20*20000)-(BL20*10000))/5000)</f>
        <v>0</v>
      </c>
      <c r="BN20" s="231">
        <f t="shared" ref="BN20:BN39" si="62">TRUNC((BJ20-(BK20*20000)-(BL20*10000)-(BM20*5000))/2000)</f>
        <v>2</v>
      </c>
      <c r="BO20" s="231">
        <f t="shared" ref="BO20:BO39" si="63">TRUNC((BJ20-(BK20*20000)-(BL20*10000)-(BM20*5000)-(BN20*2000))/1000)</f>
        <v>0</v>
      </c>
      <c r="BP20" s="231">
        <f t="shared" ref="BP20:BP39" si="64">TRUNC((BJ20-(BK20*20000)-(BL20*10000)-(BM20*5000)-(BN20*2000)-(BO20*1000))/500)</f>
        <v>1</v>
      </c>
      <c r="BQ20" s="231">
        <f t="shared" ref="BQ20:BQ39" si="65">TRUNC((BJ20-(BK20*20000)-(BL20*10000)-(BM20*5000)-(BN20*2000)-(BO20*1000)-(BP20*500))/100)</f>
        <v>3</v>
      </c>
    </row>
    <row r="21" s="141" customFormat="1" ht="95" customHeight="1" spans="1:69">
      <c r="A21" s="161">
        <v>8</v>
      </c>
      <c r="B21" s="94">
        <v>286</v>
      </c>
      <c r="C21" s="162" t="s">
        <v>385</v>
      </c>
      <c r="D21" s="163">
        <v>44109</v>
      </c>
      <c r="E21" s="183" t="s">
        <v>383</v>
      </c>
      <c r="F21" s="184">
        <v>200</v>
      </c>
      <c r="G21" s="185">
        <v>7.69230769230769</v>
      </c>
      <c r="H21" s="161">
        <v>15</v>
      </c>
      <c r="I21" s="161">
        <v>0</v>
      </c>
      <c r="J21" s="161">
        <v>15</v>
      </c>
      <c r="K21" s="195">
        <v>115.384615384615</v>
      </c>
      <c r="L21" s="161">
        <v>0</v>
      </c>
      <c r="M21" s="185">
        <v>0</v>
      </c>
      <c r="N21" s="161">
        <v>0</v>
      </c>
      <c r="O21" s="161">
        <v>0</v>
      </c>
      <c r="P21" s="195">
        <v>0</v>
      </c>
      <c r="Q21" s="161">
        <v>1</v>
      </c>
      <c r="R21" s="195">
        <v>7.69230769230769</v>
      </c>
      <c r="S21" s="161">
        <v>0</v>
      </c>
      <c r="T21" s="195">
        <v>0</v>
      </c>
      <c r="U21" s="161">
        <v>0</v>
      </c>
      <c r="V21" s="161">
        <v>0</v>
      </c>
      <c r="W21" s="185">
        <v>0</v>
      </c>
      <c r="X21" s="185">
        <v>0</v>
      </c>
      <c r="Y21" s="161">
        <v>0</v>
      </c>
      <c r="Z21" s="185">
        <v>0</v>
      </c>
      <c r="AA21" s="161">
        <v>0</v>
      </c>
      <c r="AB21" s="185">
        <v>0</v>
      </c>
      <c r="AC21" s="184">
        <v>0</v>
      </c>
      <c r="AD21" s="184">
        <v>0</v>
      </c>
      <c r="AE21" s="185">
        <v>5.7</v>
      </c>
      <c r="AF21" s="185">
        <v>13</v>
      </c>
      <c r="AG21" s="185">
        <v>7.5</v>
      </c>
      <c r="AH21" s="185">
        <v>149.276923076923</v>
      </c>
      <c r="AI21" s="258">
        <v>3</v>
      </c>
      <c r="AJ21" s="209">
        <v>0.5</v>
      </c>
      <c r="AK21" s="207"/>
      <c r="AL21" s="195">
        <v>0</v>
      </c>
      <c r="AM21" s="195">
        <v>3.07809015384615</v>
      </c>
      <c r="AN21" s="207">
        <v>100</v>
      </c>
      <c r="AO21" s="221">
        <v>48.6988329230769</v>
      </c>
      <c r="AP21" s="184">
        <v>40</v>
      </c>
      <c r="AQ21" s="222">
        <v>34800</v>
      </c>
      <c r="AR21" s="223"/>
      <c r="AS21" s="146" t="s">
        <v>852</v>
      </c>
      <c r="AT21" s="146"/>
      <c r="AU21" s="224">
        <f t="shared" si="44"/>
        <v>616215.138461538</v>
      </c>
      <c r="AV21" s="239">
        <f t="shared" si="45"/>
        <v>616215.138461538</v>
      </c>
      <c r="AW21" s="231" t="e">
        <f t="shared" si="46"/>
        <v>#REF!</v>
      </c>
      <c r="AX21" s="231" t="e">
        <f>((AH21-AF21-AG21-W21)*AY$8)-(#REF!+#REF!)*150000</f>
        <v>#REF!</v>
      </c>
      <c r="AY21" s="231" t="e">
        <f t="shared" si="47"/>
        <v>#REF!</v>
      </c>
      <c r="AZ21" s="241" t="str">
        <f t="shared" si="48"/>
        <v>MAO THEARY</v>
      </c>
      <c r="BA21" s="231">
        <f t="shared" si="49"/>
        <v>40</v>
      </c>
      <c r="BB21" s="231">
        <f t="shared" si="50"/>
        <v>40</v>
      </c>
      <c r="BC21" s="231">
        <f t="shared" si="51"/>
        <v>0</v>
      </c>
      <c r="BD21" s="231">
        <f t="shared" si="52"/>
        <v>0</v>
      </c>
      <c r="BE21" s="231">
        <f t="shared" si="53"/>
        <v>2</v>
      </c>
      <c r="BF21" s="231">
        <f t="shared" si="54"/>
        <v>0</v>
      </c>
      <c r="BG21" s="231">
        <f t="shared" si="55"/>
        <v>0</v>
      </c>
      <c r="BH21" s="231">
        <f t="shared" si="56"/>
        <v>0</v>
      </c>
      <c r="BI21" s="246">
        <f t="shared" si="57"/>
        <v>8.6988329230769</v>
      </c>
      <c r="BJ21" s="247">
        <f t="shared" si="58"/>
        <v>34800</v>
      </c>
      <c r="BK21" s="231">
        <f t="shared" si="59"/>
        <v>1</v>
      </c>
      <c r="BL21" s="231">
        <f t="shared" si="60"/>
        <v>1</v>
      </c>
      <c r="BM21" s="231">
        <f t="shared" si="61"/>
        <v>0</v>
      </c>
      <c r="BN21" s="231">
        <f t="shared" si="62"/>
        <v>2</v>
      </c>
      <c r="BO21" s="231">
        <f t="shared" si="63"/>
        <v>0</v>
      </c>
      <c r="BP21" s="231">
        <f t="shared" si="64"/>
        <v>1</v>
      </c>
      <c r="BQ21" s="231">
        <f t="shared" si="65"/>
        <v>3</v>
      </c>
    </row>
    <row r="22" s="141" customFormat="1" ht="95" customHeight="1" spans="1:69">
      <c r="A22" s="161">
        <v>9</v>
      </c>
      <c r="B22" s="94">
        <v>292</v>
      </c>
      <c r="C22" s="162" t="s">
        <v>388</v>
      </c>
      <c r="D22" s="163">
        <v>44109</v>
      </c>
      <c r="E22" s="183" t="s">
        <v>383</v>
      </c>
      <c r="F22" s="184">
        <v>200</v>
      </c>
      <c r="G22" s="185">
        <v>7.69230769230769</v>
      </c>
      <c r="H22" s="161">
        <v>15</v>
      </c>
      <c r="I22" s="161">
        <v>0</v>
      </c>
      <c r="J22" s="161">
        <v>15</v>
      </c>
      <c r="K22" s="195">
        <v>115.384615384615</v>
      </c>
      <c r="L22" s="161">
        <v>0</v>
      </c>
      <c r="M22" s="185">
        <v>0</v>
      </c>
      <c r="N22" s="161">
        <v>0</v>
      </c>
      <c r="O22" s="161">
        <v>0</v>
      </c>
      <c r="P22" s="195">
        <v>0</v>
      </c>
      <c r="Q22" s="161">
        <v>1</v>
      </c>
      <c r="R22" s="195">
        <v>7.69230769230769</v>
      </c>
      <c r="S22" s="161">
        <v>0</v>
      </c>
      <c r="T22" s="195">
        <v>0</v>
      </c>
      <c r="U22" s="161">
        <v>0</v>
      </c>
      <c r="V22" s="161">
        <v>0</v>
      </c>
      <c r="W22" s="185">
        <v>0</v>
      </c>
      <c r="X22" s="185">
        <v>0</v>
      </c>
      <c r="Y22" s="161">
        <v>0</v>
      </c>
      <c r="Z22" s="185">
        <v>0</v>
      </c>
      <c r="AA22" s="161">
        <v>0</v>
      </c>
      <c r="AB22" s="185">
        <v>0</v>
      </c>
      <c r="AC22" s="184">
        <v>0</v>
      </c>
      <c r="AD22" s="184">
        <v>0</v>
      </c>
      <c r="AE22" s="185">
        <v>5.7</v>
      </c>
      <c r="AF22" s="185">
        <v>13</v>
      </c>
      <c r="AG22" s="185">
        <v>7.5</v>
      </c>
      <c r="AH22" s="185">
        <v>149.276923076923</v>
      </c>
      <c r="AI22" s="258">
        <v>3</v>
      </c>
      <c r="AJ22" s="209">
        <v>0.5</v>
      </c>
      <c r="AK22" s="207"/>
      <c r="AL22" s="195">
        <v>0</v>
      </c>
      <c r="AM22" s="195">
        <v>3.07809015384615</v>
      </c>
      <c r="AN22" s="207">
        <v>100</v>
      </c>
      <c r="AO22" s="221">
        <v>48.6988329230769</v>
      </c>
      <c r="AP22" s="184">
        <v>40</v>
      </c>
      <c r="AQ22" s="222">
        <v>34800</v>
      </c>
      <c r="AR22" s="223"/>
      <c r="AS22" s="146" t="s">
        <v>852</v>
      </c>
      <c r="AT22" s="146"/>
      <c r="AU22" s="224">
        <f t="shared" si="44"/>
        <v>616215.138461538</v>
      </c>
      <c r="AV22" s="239">
        <f t="shared" si="45"/>
        <v>616215.138461538</v>
      </c>
      <c r="AW22" s="231" t="e">
        <f t="shared" si="46"/>
        <v>#REF!</v>
      </c>
      <c r="AX22" s="231" t="e">
        <f>((AH22-AF22-AG22-W22)*AY$8)-(#REF!+#REF!)*150000</f>
        <v>#REF!</v>
      </c>
      <c r="AY22" s="231" t="e">
        <f t="shared" si="47"/>
        <v>#REF!</v>
      </c>
      <c r="AZ22" s="241" t="str">
        <f t="shared" si="48"/>
        <v>SEK SOPHAL</v>
      </c>
      <c r="BA22" s="231">
        <f t="shared" si="49"/>
        <v>40</v>
      </c>
      <c r="BB22" s="231">
        <f t="shared" si="50"/>
        <v>40</v>
      </c>
      <c r="BC22" s="231">
        <f t="shared" si="51"/>
        <v>0</v>
      </c>
      <c r="BD22" s="231">
        <f t="shared" si="52"/>
        <v>0</v>
      </c>
      <c r="BE22" s="231">
        <f t="shared" si="53"/>
        <v>2</v>
      </c>
      <c r="BF22" s="231">
        <f t="shared" si="54"/>
        <v>0</v>
      </c>
      <c r="BG22" s="231">
        <f t="shared" si="55"/>
        <v>0</v>
      </c>
      <c r="BH22" s="231">
        <f t="shared" si="56"/>
        <v>0</v>
      </c>
      <c r="BI22" s="246">
        <f t="shared" si="57"/>
        <v>8.6988329230769</v>
      </c>
      <c r="BJ22" s="247">
        <f t="shared" si="58"/>
        <v>34800</v>
      </c>
      <c r="BK22" s="231">
        <f t="shared" si="59"/>
        <v>1</v>
      </c>
      <c r="BL22" s="231">
        <f t="shared" si="60"/>
        <v>1</v>
      </c>
      <c r="BM22" s="231">
        <f t="shared" si="61"/>
        <v>0</v>
      </c>
      <c r="BN22" s="231">
        <f t="shared" si="62"/>
        <v>2</v>
      </c>
      <c r="BO22" s="231">
        <f t="shared" si="63"/>
        <v>0</v>
      </c>
      <c r="BP22" s="231">
        <f t="shared" si="64"/>
        <v>1</v>
      </c>
      <c r="BQ22" s="231">
        <f t="shared" si="65"/>
        <v>3</v>
      </c>
    </row>
    <row r="23" s="141" customFormat="1" ht="95" customHeight="1" spans="1:69">
      <c r="A23" s="161">
        <v>10</v>
      </c>
      <c r="B23" s="94">
        <v>293</v>
      </c>
      <c r="C23" s="162" t="s">
        <v>391</v>
      </c>
      <c r="D23" s="163">
        <v>44109</v>
      </c>
      <c r="E23" s="183" t="s">
        <v>383</v>
      </c>
      <c r="F23" s="184">
        <v>200</v>
      </c>
      <c r="G23" s="185">
        <v>7.69230769230769</v>
      </c>
      <c r="H23" s="161">
        <v>15</v>
      </c>
      <c r="I23" s="161">
        <v>0</v>
      </c>
      <c r="J23" s="161">
        <v>15</v>
      </c>
      <c r="K23" s="195">
        <v>115.384615384615</v>
      </c>
      <c r="L23" s="161">
        <v>0</v>
      </c>
      <c r="M23" s="185">
        <v>0</v>
      </c>
      <c r="N23" s="161">
        <v>0</v>
      </c>
      <c r="O23" s="161">
        <v>0</v>
      </c>
      <c r="P23" s="195">
        <v>0</v>
      </c>
      <c r="Q23" s="161">
        <v>1</v>
      </c>
      <c r="R23" s="195">
        <v>7.69230769230769</v>
      </c>
      <c r="S23" s="161">
        <v>0</v>
      </c>
      <c r="T23" s="195">
        <v>0</v>
      </c>
      <c r="U23" s="161">
        <v>0</v>
      </c>
      <c r="V23" s="161">
        <v>0</v>
      </c>
      <c r="W23" s="185">
        <v>0</v>
      </c>
      <c r="X23" s="185">
        <v>0</v>
      </c>
      <c r="Y23" s="161">
        <v>0</v>
      </c>
      <c r="Z23" s="185">
        <v>0</v>
      </c>
      <c r="AA23" s="161">
        <v>0</v>
      </c>
      <c r="AB23" s="185">
        <v>0</v>
      </c>
      <c r="AC23" s="184">
        <v>0</v>
      </c>
      <c r="AD23" s="184">
        <v>0</v>
      </c>
      <c r="AE23" s="185">
        <v>5.7</v>
      </c>
      <c r="AF23" s="185">
        <v>13</v>
      </c>
      <c r="AG23" s="185">
        <v>7.5</v>
      </c>
      <c r="AH23" s="185">
        <v>149.276923076923</v>
      </c>
      <c r="AI23" s="258">
        <v>3</v>
      </c>
      <c r="AJ23" s="209">
        <v>0.5</v>
      </c>
      <c r="AK23" s="207"/>
      <c r="AL23" s="195">
        <v>0</v>
      </c>
      <c r="AM23" s="195">
        <v>3.07809015384615</v>
      </c>
      <c r="AN23" s="207">
        <v>100</v>
      </c>
      <c r="AO23" s="221">
        <v>48.6988329230769</v>
      </c>
      <c r="AP23" s="184">
        <v>40</v>
      </c>
      <c r="AQ23" s="222">
        <v>34800</v>
      </c>
      <c r="AR23" s="223"/>
      <c r="AS23" s="146" t="s">
        <v>852</v>
      </c>
      <c r="AT23" s="146"/>
      <c r="AU23" s="224">
        <f t="shared" si="44"/>
        <v>616215.138461538</v>
      </c>
      <c r="AV23" s="239">
        <f t="shared" si="45"/>
        <v>616215.138461538</v>
      </c>
      <c r="AW23" s="231" t="e">
        <f t="shared" si="46"/>
        <v>#REF!</v>
      </c>
      <c r="AX23" s="231" t="e">
        <f>((AH23-AF23-AG23-W23)*AY$8)-(#REF!+#REF!)*150000</f>
        <v>#REF!</v>
      </c>
      <c r="AY23" s="231" t="e">
        <f t="shared" si="47"/>
        <v>#REF!</v>
      </c>
      <c r="AZ23" s="241" t="str">
        <f t="shared" si="48"/>
        <v>PRAK PHROLA</v>
      </c>
      <c r="BA23" s="231">
        <f t="shared" si="49"/>
        <v>40</v>
      </c>
      <c r="BB23" s="231">
        <f t="shared" si="50"/>
        <v>40</v>
      </c>
      <c r="BC23" s="231">
        <f t="shared" si="51"/>
        <v>0</v>
      </c>
      <c r="BD23" s="231">
        <f t="shared" si="52"/>
        <v>0</v>
      </c>
      <c r="BE23" s="231">
        <f t="shared" si="53"/>
        <v>2</v>
      </c>
      <c r="BF23" s="231">
        <f t="shared" si="54"/>
        <v>0</v>
      </c>
      <c r="BG23" s="231">
        <f t="shared" si="55"/>
        <v>0</v>
      </c>
      <c r="BH23" s="231">
        <f t="shared" si="56"/>
        <v>0</v>
      </c>
      <c r="BI23" s="246">
        <f t="shared" si="57"/>
        <v>8.6988329230769</v>
      </c>
      <c r="BJ23" s="247">
        <f t="shared" si="58"/>
        <v>34800</v>
      </c>
      <c r="BK23" s="231">
        <f t="shared" si="59"/>
        <v>1</v>
      </c>
      <c r="BL23" s="231">
        <f t="shared" si="60"/>
        <v>1</v>
      </c>
      <c r="BM23" s="231">
        <f t="shared" si="61"/>
        <v>0</v>
      </c>
      <c r="BN23" s="231">
        <f t="shared" si="62"/>
        <v>2</v>
      </c>
      <c r="BO23" s="231">
        <f t="shared" si="63"/>
        <v>0</v>
      </c>
      <c r="BP23" s="231">
        <f t="shared" si="64"/>
        <v>1</v>
      </c>
      <c r="BQ23" s="231">
        <f t="shared" si="65"/>
        <v>3</v>
      </c>
    </row>
    <row r="24" s="141" customFormat="1" ht="95" customHeight="1" spans="1:69">
      <c r="A24" s="161">
        <v>11</v>
      </c>
      <c r="B24" s="94">
        <v>296</v>
      </c>
      <c r="C24" s="162" t="s">
        <v>394</v>
      </c>
      <c r="D24" s="163">
        <v>44109</v>
      </c>
      <c r="E24" s="183" t="s">
        <v>383</v>
      </c>
      <c r="F24" s="184">
        <v>200</v>
      </c>
      <c r="G24" s="185">
        <v>7.69230769230769</v>
      </c>
      <c r="H24" s="161">
        <v>14</v>
      </c>
      <c r="I24" s="161">
        <v>0</v>
      </c>
      <c r="J24" s="161">
        <v>14</v>
      </c>
      <c r="K24" s="195">
        <v>107.692307692308</v>
      </c>
      <c r="L24" s="161">
        <v>0</v>
      </c>
      <c r="M24" s="185">
        <v>0</v>
      </c>
      <c r="N24" s="161">
        <v>0</v>
      </c>
      <c r="O24" s="161">
        <v>0</v>
      </c>
      <c r="P24" s="195">
        <v>0</v>
      </c>
      <c r="Q24" s="161">
        <v>2</v>
      </c>
      <c r="R24" s="195">
        <v>15.3846153846154</v>
      </c>
      <c r="S24" s="161">
        <v>0</v>
      </c>
      <c r="T24" s="195">
        <v>0</v>
      </c>
      <c r="U24" s="161">
        <v>0</v>
      </c>
      <c r="V24" s="161">
        <v>0</v>
      </c>
      <c r="W24" s="185">
        <v>0</v>
      </c>
      <c r="X24" s="185">
        <v>0</v>
      </c>
      <c r="Y24" s="161">
        <v>0</v>
      </c>
      <c r="Z24" s="185">
        <v>0</v>
      </c>
      <c r="AA24" s="161">
        <v>0</v>
      </c>
      <c r="AB24" s="185">
        <v>0</v>
      </c>
      <c r="AC24" s="184">
        <v>0</v>
      </c>
      <c r="AD24" s="184">
        <v>0</v>
      </c>
      <c r="AE24" s="185">
        <v>5.3</v>
      </c>
      <c r="AF24" s="185">
        <v>13</v>
      </c>
      <c r="AG24" s="185">
        <v>7</v>
      </c>
      <c r="AH24" s="185">
        <v>148.376923076923</v>
      </c>
      <c r="AI24" s="258">
        <v>3</v>
      </c>
      <c r="AJ24" s="209">
        <v>0.5</v>
      </c>
      <c r="AK24" s="207"/>
      <c r="AL24" s="195">
        <v>0</v>
      </c>
      <c r="AM24" s="195">
        <v>3.05953215384615</v>
      </c>
      <c r="AN24" s="207">
        <v>100</v>
      </c>
      <c r="AO24" s="221">
        <v>47.8173909230769</v>
      </c>
      <c r="AP24" s="184">
        <v>40</v>
      </c>
      <c r="AQ24" s="222">
        <v>31300</v>
      </c>
      <c r="AR24" s="223"/>
      <c r="AS24" s="146" t="s">
        <v>852</v>
      </c>
      <c r="AT24" s="146"/>
      <c r="AU24" s="224">
        <f t="shared" si="44"/>
        <v>612499.938461538</v>
      </c>
      <c r="AV24" s="239">
        <f t="shared" si="45"/>
        <v>612499.938461538</v>
      </c>
      <c r="AW24" s="231" t="e">
        <f t="shared" si="46"/>
        <v>#REF!</v>
      </c>
      <c r="AX24" s="231" t="e">
        <f>((AH24-AF24-AG24-W24)*AY$8)-(#REF!+#REF!)*150000</f>
        <v>#REF!</v>
      </c>
      <c r="AY24" s="231" t="e">
        <f t="shared" si="47"/>
        <v>#REF!</v>
      </c>
      <c r="AZ24" s="241" t="str">
        <f t="shared" si="48"/>
        <v>SOK PHARA</v>
      </c>
      <c r="BA24" s="231">
        <f t="shared" si="49"/>
        <v>40</v>
      </c>
      <c r="BB24" s="231">
        <f t="shared" si="50"/>
        <v>40</v>
      </c>
      <c r="BC24" s="231">
        <f t="shared" si="51"/>
        <v>0</v>
      </c>
      <c r="BD24" s="231">
        <f t="shared" si="52"/>
        <v>0</v>
      </c>
      <c r="BE24" s="231">
        <f t="shared" si="53"/>
        <v>2</v>
      </c>
      <c r="BF24" s="231">
        <f t="shared" si="54"/>
        <v>0</v>
      </c>
      <c r="BG24" s="231">
        <f t="shared" si="55"/>
        <v>0</v>
      </c>
      <c r="BH24" s="231">
        <f t="shared" si="56"/>
        <v>0</v>
      </c>
      <c r="BI24" s="246">
        <f t="shared" si="57"/>
        <v>7.81739092307692</v>
      </c>
      <c r="BJ24" s="247">
        <f t="shared" si="58"/>
        <v>31300</v>
      </c>
      <c r="BK24" s="231">
        <f t="shared" si="59"/>
        <v>1</v>
      </c>
      <c r="BL24" s="231">
        <f t="shared" si="60"/>
        <v>1</v>
      </c>
      <c r="BM24" s="231">
        <f t="shared" si="61"/>
        <v>0</v>
      </c>
      <c r="BN24" s="231">
        <f t="shared" si="62"/>
        <v>0</v>
      </c>
      <c r="BO24" s="231">
        <f t="shared" si="63"/>
        <v>1</v>
      </c>
      <c r="BP24" s="231">
        <f t="shared" si="64"/>
        <v>0</v>
      </c>
      <c r="BQ24" s="231">
        <f t="shared" si="65"/>
        <v>3</v>
      </c>
    </row>
    <row r="25" s="141" customFormat="1" ht="95" customHeight="1" spans="1:69">
      <c r="A25" s="161">
        <v>12</v>
      </c>
      <c r="B25" s="94">
        <v>417</v>
      </c>
      <c r="C25" s="162" t="s">
        <v>397</v>
      </c>
      <c r="D25" s="163">
        <v>44123</v>
      </c>
      <c r="E25" s="183" t="s">
        <v>383</v>
      </c>
      <c r="F25" s="184">
        <v>200</v>
      </c>
      <c r="G25" s="185">
        <v>7.69230769230769</v>
      </c>
      <c r="H25" s="161">
        <v>15</v>
      </c>
      <c r="I25" s="161">
        <v>0</v>
      </c>
      <c r="J25" s="161">
        <v>15</v>
      </c>
      <c r="K25" s="195">
        <v>115.384615384615</v>
      </c>
      <c r="L25" s="161">
        <v>0</v>
      </c>
      <c r="M25" s="185">
        <v>0</v>
      </c>
      <c r="N25" s="161">
        <v>0</v>
      </c>
      <c r="O25" s="161">
        <v>0</v>
      </c>
      <c r="P25" s="195">
        <v>0</v>
      </c>
      <c r="Q25" s="161">
        <v>1</v>
      </c>
      <c r="R25" s="195">
        <v>7.69230769230769</v>
      </c>
      <c r="S25" s="161">
        <v>0</v>
      </c>
      <c r="T25" s="195">
        <v>0</v>
      </c>
      <c r="U25" s="161">
        <v>0</v>
      </c>
      <c r="V25" s="161">
        <v>0</v>
      </c>
      <c r="W25" s="185">
        <v>0</v>
      </c>
      <c r="X25" s="185">
        <v>0</v>
      </c>
      <c r="Y25" s="161">
        <v>0</v>
      </c>
      <c r="Z25" s="185">
        <v>0</v>
      </c>
      <c r="AA25" s="161">
        <v>0</v>
      </c>
      <c r="AB25" s="185">
        <v>0</v>
      </c>
      <c r="AC25" s="184">
        <v>0</v>
      </c>
      <c r="AD25" s="184">
        <v>0</v>
      </c>
      <c r="AE25" s="185">
        <v>5.7</v>
      </c>
      <c r="AF25" s="185">
        <v>13</v>
      </c>
      <c r="AG25" s="185">
        <v>7.5</v>
      </c>
      <c r="AH25" s="185">
        <v>149.276923076923</v>
      </c>
      <c r="AI25" s="258">
        <v>3</v>
      </c>
      <c r="AJ25" s="209">
        <v>0.5</v>
      </c>
      <c r="AK25" s="207"/>
      <c r="AL25" s="195">
        <v>0</v>
      </c>
      <c r="AM25" s="195">
        <v>3.07809015384615</v>
      </c>
      <c r="AN25" s="207">
        <v>100</v>
      </c>
      <c r="AO25" s="221">
        <v>48.6988329230769</v>
      </c>
      <c r="AP25" s="184">
        <v>40</v>
      </c>
      <c r="AQ25" s="222">
        <v>34800</v>
      </c>
      <c r="AR25" s="223"/>
      <c r="AS25" s="146" t="s">
        <v>852</v>
      </c>
      <c r="AT25" s="146"/>
      <c r="AU25" s="224">
        <f t="shared" si="44"/>
        <v>616215.138461538</v>
      </c>
      <c r="AV25" s="239">
        <f t="shared" si="45"/>
        <v>616215.138461538</v>
      </c>
      <c r="AW25" s="231" t="e">
        <f t="shared" si="46"/>
        <v>#REF!</v>
      </c>
      <c r="AX25" s="231" t="e">
        <f>((AH25-AF25-AG25-W25)*AY$8)-(#REF!+#REF!)*150000</f>
        <v>#REF!</v>
      </c>
      <c r="AY25" s="231" t="e">
        <f t="shared" si="47"/>
        <v>#REF!</v>
      </c>
      <c r="AZ25" s="241" t="str">
        <f t="shared" si="48"/>
        <v>BOEUN SALORN</v>
      </c>
      <c r="BA25" s="231">
        <f t="shared" si="49"/>
        <v>40</v>
      </c>
      <c r="BB25" s="231">
        <f t="shared" si="50"/>
        <v>40</v>
      </c>
      <c r="BC25" s="231">
        <f t="shared" si="51"/>
        <v>0</v>
      </c>
      <c r="BD25" s="231">
        <f t="shared" si="52"/>
        <v>0</v>
      </c>
      <c r="BE25" s="231">
        <f t="shared" si="53"/>
        <v>2</v>
      </c>
      <c r="BF25" s="231">
        <f t="shared" si="54"/>
        <v>0</v>
      </c>
      <c r="BG25" s="231">
        <f t="shared" si="55"/>
        <v>0</v>
      </c>
      <c r="BH25" s="231">
        <f t="shared" si="56"/>
        <v>0</v>
      </c>
      <c r="BI25" s="246">
        <f t="shared" si="57"/>
        <v>8.6988329230769</v>
      </c>
      <c r="BJ25" s="247">
        <f t="shared" si="58"/>
        <v>34800</v>
      </c>
      <c r="BK25" s="231">
        <f t="shared" si="59"/>
        <v>1</v>
      </c>
      <c r="BL25" s="231">
        <f t="shared" si="60"/>
        <v>1</v>
      </c>
      <c r="BM25" s="231">
        <f t="shared" si="61"/>
        <v>0</v>
      </c>
      <c r="BN25" s="231">
        <f t="shared" si="62"/>
        <v>2</v>
      </c>
      <c r="BO25" s="231">
        <f t="shared" si="63"/>
        <v>0</v>
      </c>
      <c r="BP25" s="231">
        <f t="shared" si="64"/>
        <v>1</v>
      </c>
      <c r="BQ25" s="231">
        <f t="shared" si="65"/>
        <v>3</v>
      </c>
    </row>
    <row r="26" s="141" customFormat="1" ht="95" customHeight="1" spans="1:69">
      <c r="A26" s="161">
        <v>13</v>
      </c>
      <c r="B26" s="94">
        <v>628</v>
      </c>
      <c r="C26" s="162" t="s">
        <v>400</v>
      </c>
      <c r="D26" s="163">
        <v>44183</v>
      </c>
      <c r="E26" s="183" t="s">
        <v>383</v>
      </c>
      <c r="F26" s="184">
        <v>200</v>
      </c>
      <c r="G26" s="185">
        <v>7.69230769230769</v>
      </c>
      <c r="H26" s="161">
        <v>0</v>
      </c>
      <c r="I26" s="161">
        <v>0</v>
      </c>
      <c r="J26" s="161">
        <v>0</v>
      </c>
      <c r="K26" s="195">
        <v>0</v>
      </c>
      <c r="L26" s="161">
        <v>0</v>
      </c>
      <c r="M26" s="185">
        <v>0</v>
      </c>
      <c r="N26" s="161">
        <v>0</v>
      </c>
      <c r="O26" s="161">
        <v>0</v>
      </c>
      <c r="P26" s="195">
        <v>0</v>
      </c>
      <c r="Q26" s="161">
        <v>0</v>
      </c>
      <c r="R26" s="195">
        <v>0</v>
      </c>
      <c r="S26" s="161">
        <v>0</v>
      </c>
      <c r="T26" s="195">
        <v>0</v>
      </c>
      <c r="U26" s="161">
        <v>0</v>
      </c>
      <c r="V26" s="161">
        <v>0</v>
      </c>
      <c r="W26" s="185">
        <v>0</v>
      </c>
      <c r="X26" s="185">
        <v>0</v>
      </c>
      <c r="Y26" s="161">
        <v>0</v>
      </c>
      <c r="Z26" s="185">
        <v>0</v>
      </c>
      <c r="AA26" s="161">
        <v>0</v>
      </c>
      <c r="AB26" s="185">
        <v>0</v>
      </c>
      <c r="AC26" s="184">
        <v>0</v>
      </c>
      <c r="AD26" s="184">
        <v>0</v>
      </c>
      <c r="AE26" s="185">
        <v>0</v>
      </c>
      <c r="AF26" s="185">
        <v>0</v>
      </c>
      <c r="AG26" s="185">
        <v>0</v>
      </c>
      <c r="AH26" s="185">
        <v>0</v>
      </c>
      <c r="AI26" s="258"/>
      <c r="AJ26" s="209"/>
      <c r="AK26" s="207"/>
      <c r="AL26" s="195"/>
      <c r="AM26" s="195"/>
      <c r="AN26" s="207">
        <v>0</v>
      </c>
      <c r="AO26" s="221">
        <v>0</v>
      </c>
      <c r="AP26" s="184">
        <v>0</v>
      </c>
      <c r="AQ26" s="222">
        <v>0</v>
      </c>
      <c r="AR26" s="223"/>
      <c r="AS26" s="146" t="s">
        <v>854</v>
      </c>
      <c r="AT26" s="146"/>
      <c r="AU26" s="224">
        <f t="shared" si="44"/>
        <v>0</v>
      </c>
      <c r="AV26" s="239">
        <f t="shared" si="45"/>
        <v>400000</v>
      </c>
      <c r="AW26" s="231" t="e">
        <f t="shared" si="46"/>
        <v>#REF!</v>
      </c>
      <c r="AX26" s="231" t="e">
        <f>((AH26-AF26-AG26-W26)*AY$8)-(#REF!+#REF!)*150000</f>
        <v>#REF!</v>
      </c>
      <c r="AY26" s="231" t="e">
        <f t="shared" si="47"/>
        <v>#REF!</v>
      </c>
      <c r="AZ26" s="241" t="str">
        <f t="shared" si="48"/>
        <v>CHAN SOPAL</v>
      </c>
      <c r="BA26" s="231">
        <f t="shared" si="49"/>
        <v>0</v>
      </c>
      <c r="BB26" s="231">
        <f t="shared" si="50"/>
        <v>0</v>
      </c>
      <c r="BC26" s="231">
        <f t="shared" si="51"/>
        <v>0</v>
      </c>
      <c r="BD26" s="231">
        <f t="shared" si="52"/>
        <v>0</v>
      </c>
      <c r="BE26" s="231">
        <f t="shared" si="53"/>
        <v>0</v>
      </c>
      <c r="BF26" s="231">
        <f t="shared" si="54"/>
        <v>0</v>
      </c>
      <c r="BG26" s="231">
        <f t="shared" si="55"/>
        <v>0</v>
      </c>
      <c r="BH26" s="231">
        <f t="shared" si="56"/>
        <v>0</v>
      </c>
      <c r="BI26" s="246">
        <f t="shared" si="57"/>
        <v>0</v>
      </c>
      <c r="BJ26" s="247">
        <f t="shared" si="58"/>
        <v>0</v>
      </c>
      <c r="BK26" s="231">
        <f t="shared" si="59"/>
        <v>0</v>
      </c>
      <c r="BL26" s="231">
        <f t="shared" si="60"/>
        <v>0</v>
      </c>
      <c r="BM26" s="231">
        <f t="shared" si="61"/>
        <v>0</v>
      </c>
      <c r="BN26" s="231">
        <f t="shared" si="62"/>
        <v>0</v>
      </c>
      <c r="BO26" s="231">
        <f t="shared" si="63"/>
        <v>0</v>
      </c>
      <c r="BP26" s="231">
        <f t="shared" si="64"/>
        <v>0</v>
      </c>
      <c r="BQ26" s="231">
        <f t="shared" si="65"/>
        <v>0</v>
      </c>
    </row>
    <row r="27" s="141" customFormat="1" ht="95" customHeight="1" spans="1:69">
      <c r="A27" s="161">
        <v>14</v>
      </c>
      <c r="B27" s="94">
        <v>690</v>
      </c>
      <c r="C27" s="162" t="s">
        <v>403</v>
      </c>
      <c r="D27" s="163">
        <v>44200</v>
      </c>
      <c r="E27" s="183" t="s">
        <v>383</v>
      </c>
      <c r="F27" s="184">
        <v>200</v>
      </c>
      <c r="G27" s="185">
        <v>7.69230769230769</v>
      </c>
      <c r="H27" s="161">
        <v>15</v>
      </c>
      <c r="I27" s="161">
        <v>0</v>
      </c>
      <c r="J27" s="161">
        <v>15</v>
      </c>
      <c r="K27" s="195">
        <v>115.384615384615</v>
      </c>
      <c r="L27" s="161">
        <v>0</v>
      </c>
      <c r="M27" s="185">
        <v>0</v>
      </c>
      <c r="N27" s="161">
        <v>0</v>
      </c>
      <c r="O27" s="161">
        <v>0</v>
      </c>
      <c r="P27" s="195">
        <v>0</v>
      </c>
      <c r="Q27" s="161">
        <v>1</v>
      </c>
      <c r="R27" s="195">
        <v>7.69230769230769</v>
      </c>
      <c r="S27" s="161">
        <v>0</v>
      </c>
      <c r="T27" s="195">
        <v>0</v>
      </c>
      <c r="U27" s="161">
        <v>0</v>
      </c>
      <c r="V27" s="161">
        <v>0</v>
      </c>
      <c r="W27" s="185">
        <v>0</v>
      </c>
      <c r="X27" s="185">
        <v>0</v>
      </c>
      <c r="Y27" s="161">
        <v>0</v>
      </c>
      <c r="Z27" s="185">
        <v>0</v>
      </c>
      <c r="AA27" s="161">
        <v>0</v>
      </c>
      <c r="AB27" s="185">
        <v>0</v>
      </c>
      <c r="AC27" s="184">
        <v>0</v>
      </c>
      <c r="AD27" s="184">
        <v>0</v>
      </c>
      <c r="AE27" s="185">
        <v>5.7</v>
      </c>
      <c r="AF27" s="185">
        <v>13</v>
      </c>
      <c r="AG27" s="185">
        <v>7.5</v>
      </c>
      <c r="AH27" s="185">
        <v>149.276923076923</v>
      </c>
      <c r="AI27" s="258">
        <v>3</v>
      </c>
      <c r="AJ27" s="209">
        <v>0.5</v>
      </c>
      <c r="AK27" s="207"/>
      <c r="AL27" s="195">
        <v>0</v>
      </c>
      <c r="AM27" s="195">
        <v>3.07809015384615</v>
      </c>
      <c r="AN27" s="207">
        <v>100</v>
      </c>
      <c r="AO27" s="221">
        <v>48.6988329230769</v>
      </c>
      <c r="AP27" s="184">
        <v>40</v>
      </c>
      <c r="AQ27" s="222">
        <v>34800</v>
      </c>
      <c r="AR27" s="223"/>
      <c r="AS27" s="146" t="s">
        <v>855</v>
      </c>
      <c r="AT27" s="146"/>
      <c r="AU27" s="224">
        <f t="shared" si="44"/>
        <v>616215.138461538</v>
      </c>
      <c r="AV27" s="239">
        <f t="shared" si="45"/>
        <v>616215.138461538</v>
      </c>
      <c r="AW27" s="231" t="e">
        <f t="shared" si="46"/>
        <v>#REF!</v>
      </c>
      <c r="AX27" s="231" t="e">
        <f>((AH27-AF27-AG27-W27)*AY$8)-(#REF!+#REF!)*150000</f>
        <v>#REF!</v>
      </c>
      <c r="AY27" s="231" t="e">
        <f t="shared" si="47"/>
        <v>#REF!</v>
      </c>
      <c r="AZ27" s="241" t="str">
        <f t="shared" si="48"/>
        <v>HORN PHEAKTRA</v>
      </c>
      <c r="BA27" s="231">
        <f t="shared" si="49"/>
        <v>40</v>
      </c>
      <c r="BB27" s="231">
        <f t="shared" si="50"/>
        <v>40</v>
      </c>
      <c r="BC27" s="231">
        <f t="shared" si="51"/>
        <v>0</v>
      </c>
      <c r="BD27" s="231">
        <f t="shared" si="52"/>
        <v>0</v>
      </c>
      <c r="BE27" s="231">
        <f t="shared" si="53"/>
        <v>2</v>
      </c>
      <c r="BF27" s="231">
        <f t="shared" si="54"/>
        <v>0</v>
      </c>
      <c r="BG27" s="231">
        <f t="shared" si="55"/>
        <v>0</v>
      </c>
      <c r="BH27" s="231">
        <f t="shared" si="56"/>
        <v>0</v>
      </c>
      <c r="BI27" s="246">
        <f t="shared" si="57"/>
        <v>8.6988329230769</v>
      </c>
      <c r="BJ27" s="247">
        <f t="shared" si="58"/>
        <v>34800</v>
      </c>
      <c r="BK27" s="231">
        <f t="shared" si="59"/>
        <v>1</v>
      </c>
      <c r="BL27" s="231">
        <f t="shared" si="60"/>
        <v>1</v>
      </c>
      <c r="BM27" s="231">
        <f t="shared" si="61"/>
        <v>0</v>
      </c>
      <c r="BN27" s="231">
        <f t="shared" si="62"/>
        <v>2</v>
      </c>
      <c r="BO27" s="231">
        <f t="shared" si="63"/>
        <v>0</v>
      </c>
      <c r="BP27" s="231">
        <f t="shared" si="64"/>
        <v>1</v>
      </c>
      <c r="BQ27" s="231">
        <f t="shared" si="65"/>
        <v>3</v>
      </c>
    </row>
    <row r="28" s="141" customFormat="1" ht="95" customHeight="1" spans="1:69">
      <c r="A28" s="161">
        <v>15</v>
      </c>
      <c r="B28" s="94">
        <v>381</v>
      </c>
      <c r="C28" s="162" t="s">
        <v>406</v>
      </c>
      <c r="D28" s="163">
        <v>44118</v>
      </c>
      <c r="E28" s="183" t="s">
        <v>383</v>
      </c>
      <c r="F28" s="184">
        <v>200</v>
      </c>
      <c r="G28" s="185">
        <v>7.69230769230769</v>
      </c>
      <c r="H28" s="161">
        <v>15</v>
      </c>
      <c r="I28" s="161">
        <v>0</v>
      </c>
      <c r="J28" s="161">
        <v>15</v>
      </c>
      <c r="K28" s="195">
        <v>115.384615384615</v>
      </c>
      <c r="L28" s="161">
        <v>0</v>
      </c>
      <c r="M28" s="185">
        <v>0</v>
      </c>
      <c r="N28" s="161">
        <v>0</v>
      </c>
      <c r="O28" s="161">
        <v>0</v>
      </c>
      <c r="P28" s="195">
        <v>0</v>
      </c>
      <c r="Q28" s="161">
        <v>1</v>
      </c>
      <c r="R28" s="195">
        <v>7.69230769230769</v>
      </c>
      <c r="S28" s="161">
        <v>0</v>
      </c>
      <c r="T28" s="195">
        <v>0</v>
      </c>
      <c r="U28" s="161">
        <v>0</v>
      </c>
      <c r="V28" s="161">
        <v>0</v>
      </c>
      <c r="W28" s="185">
        <v>0</v>
      </c>
      <c r="X28" s="185">
        <v>0</v>
      </c>
      <c r="Y28" s="161">
        <v>0</v>
      </c>
      <c r="Z28" s="185">
        <v>0</v>
      </c>
      <c r="AA28" s="161">
        <v>0</v>
      </c>
      <c r="AB28" s="185">
        <v>0</v>
      </c>
      <c r="AC28" s="184">
        <v>0</v>
      </c>
      <c r="AD28" s="184">
        <v>0</v>
      </c>
      <c r="AE28" s="185">
        <v>5.7</v>
      </c>
      <c r="AF28" s="185">
        <v>13</v>
      </c>
      <c r="AG28" s="185">
        <v>7.5</v>
      </c>
      <c r="AH28" s="185">
        <v>149.276923076923</v>
      </c>
      <c r="AI28" s="258">
        <v>3</v>
      </c>
      <c r="AJ28" s="209">
        <v>0.5</v>
      </c>
      <c r="AK28" s="207"/>
      <c r="AL28" s="195">
        <v>0</v>
      </c>
      <c r="AM28" s="195">
        <v>3.07809015384615</v>
      </c>
      <c r="AN28" s="207">
        <v>100</v>
      </c>
      <c r="AO28" s="221">
        <v>48.6988329230769</v>
      </c>
      <c r="AP28" s="184">
        <v>40</v>
      </c>
      <c r="AQ28" s="222">
        <v>34800</v>
      </c>
      <c r="AR28" s="223"/>
      <c r="AS28" s="146" t="s">
        <v>852</v>
      </c>
      <c r="AT28" s="146"/>
      <c r="AU28" s="224">
        <f t="shared" si="44"/>
        <v>616215.138461538</v>
      </c>
      <c r="AV28" s="239">
        <f t="shared" si="45"/>
        <v>616215.138461538</v>
      </c>
      <c r="AW28" s="231" t="e">
        <f t="shared" si="46"/>
        <v>#REF!</v>
      </c>
      <c r="AX28" s="231" t="e">
        <f>((AH28-AF28-AG28-W28)*AY$8)-(#REF!+#REF!)*150000</f>
        <v>#REF!</v>
      </c>
      <c r="AY28" s="231" t="e">
        <f t="shared" si="47"/>
        <v>#REF!</v>
      </c>
      <c r="AZ28" s="241" t="str">
        <f t="shared" si="48"/>
        <v>CHAP SONA</v>
      </c>
      <c r="BA28" s="231">
        <f t="shared" si="49"/>
        <v>40</v>
      </c>
      <c r="BB28" s="231">
        <f t="shared" si="50"/>
        <v>40</v>
      </c>
      <c r="BC28" s="231">
        <f t="shared" si="51"/>
        <v>0</v>
      </c>
      <c r="BD28" s="231">
        <f t="shared" si="52"/>
        <v>0</v>
      </c>
      <c r="BE28" s="231">
        <f t="shared" si="53"/>
        <v>2</v>
      </c>
      <c r="BF28" s="231">
        <f t="shared" si="54"/>
        <v>0</v>
      </c>
      <c r="BG28" s="231">
        <f t="shared" si="55"/>
        <v>0</v>
      </c>
      <c r="BH28" s="231">
        <f t="shared" si="56"/>
        <v>0</v>
      </c>
      <c r="BI28" s="246">
        <f t="shared" si="57"/>
        <v>8.6988329230769</v>
      </c>
      <c r="BJ28" s="247">
        <f t="shared" si="58"/>
        <v>34800</v>
      </c>
      <c r="BK28" s="231">
        <f t="shared" si="59"/>
        <v>1</v>
      </c>
      <c r="BL28" s="231">
        <f t="shared" si="60"/>
        <v>1</v>
      </c>
      <c r="BM28" s="231">
        <f t="shared" si="61"/>
        <v>0</v>
      </c>
      <c r="BN28" s="231">
        <f t="shared" si="62"/>
        <v>2</v>
      </c>
      <c r="BO28" s="231">
        <f t="shared" si="63"/>
        <v>0</v>
      </c>
      <c r="BP28" s="231">
        <f t="shared" si="64"/>
        <v>1</v>
      </c>
      <c r="BQ28" s="231">
        <f t="shared" si="65"/>
        <v>3</v>
      </c>
    </row>
    <row r="29" s="141" customFormat="1" ht="95" customHeight="1" spans="1:69">
      <c r="A29" s="161">
        <v>16</v>
      </c>
      <c r="B29" s="94">
        <v>634</v>
      </c>
      <c r="C29" s="162" t="s">
        <v>856</v>
      </c>
      <c r="D29" s="163">
        <v>44184</v>
      </c>
      <c r="E29" s="183" t="s">
        <v>383</v>
      </c>
      <c r="F29" s="184">
        <v>200</v>
      </c>
      <c r="G29" s="185">
        <v>7.69230769230769</v>
      </c>
      <c r="H29" s="161">
        <v>15</v>
      </c>
      <c r="I29" s="161">
        <v>0</v>
      </c>
      <c r="J29" s="161">
        <v>15</v>
      </c>
      <c r="K29" s="195">
        <v>115.384615384615</v>
      </c>
      <c r="L29" s="161">
        <v>0</v>
      </c>
      <c r="M29" s="185">
        <v>0</v>
      </c>
      <c r="N29" s="161">
        <v>0</v>
      </c>
      <c r="O29" s="161">
        <v>0</v>
      </c>
      <c r="P29" s="195">
        <v>0</v>
      </c>
      <c r="Q29" s="161">
        <v>1</v>
      </c>
      <c r="R29" s="195">
        <v>7.69230769230769</v>
      </c>
      <c r="S29" s="161">
        <v>0</v>
      </c>
      <c r="T29" s="195">
        <v>0</v>
      </c>
      <c r="U29" s="161">
        <v>0</v>
      </c>
      <c r="V29" s="161">
        <v>0</v>
      </c>
      <c r="W29" s="185">
        <v>0</v>
      </c>
      <c r="X29" s="185">
        <v>0</v>
      </c>
      <c r="Y29" s="161">
        <v>0</v>
      </c>
      <c r="Z29" s="185">
        <v>0</v>
      </c>
      <c r="AA29" s="161">
        <v>0</v>
      </c>
      <c r="AB29" s="185">
        <v>0</v>
      </c>
      <c r="AC29" s="184">
        <v>0</v>
      </c>
      <c r="AD29" s="184">
        <v>0</v>
      </c>
      <c r="AE29" s="185">
        <v>5.7</v>
      </c>
      <c r="AF29" s="185">
        <v>13</v>
      </c>
      <c r="AG29" s="185">
        <v>7.5</v>
      </c>
      <c r="AH29" s="185">
        <v>149.276923076923</v>
      </c>
      <c r="AI29" s="258">
        <v>3</v>
      </c>
      <c r="AJ29" s="209">
        <v>0.5</v>
      </c>
      <c r="AK29" s="207"/>
      <c r="AL29" s="195">
        <v>0</v>
      </c>
      <c r="AM29" s="195">
        <v>3.07809015384615</v>
      </c>
      <c r="AN29" s="207">
        <v>100</v>
      </c>
      <c r="AO29" s="221">
        <v>48.6988329230769</v>
      </c>
      <c r="AP29" s="184">
        <v>40</v>
      </c>
      <c r="AQ29" s="222">
        <v>34800</v>
      </c>
      <c r="AR29" s="223"/>
      <c r="AS29" s="146" t="s">
        <v>854</v>
      </c>
      <c r="AT29" s="146"/>
      <c r="AU29" s="224">
        <f t="shared" si="44"/>
        <v>616215.138461538</v>
      </c>
      <c r="AV29" s="239">
        <f t="shared" si="45"/>
        <v>616215.138461538</v>
      </c>
      <c r="AW29" s="231" t="e">
        <f t="shared" si="46"/>
        <v>#REF!</v>
      </c>
      <c r="AX29" s="231" t="e">
        <f>((AH29-AF29-AG29-W29)*AY$8)-(#REF!+#REF!)*150000</f>
        <v>#REF!</v>
      </c>
      <c r="AY29" s="231" t="e">
        <f t="shared" si="47"/>
        <v>#REF!</v>
      </c>
      <c r="AZ29" s="241" t="str">
        <f t="shared" si="48"/>
        <v>KOP ANN</v>
      </c>
      <c r="BA29" s="231">
        <f t="shared" si="49"/>
        <v>40</v>
      </c>
      <c r="BB29" s="231">
        <f t="shared" si="50"/>
        <v>40</v>
      </c>
      <c r="BC29" s="231">
        <f t="shared" si="51"/>
        <v>0</v>
      </c>
      <c r="BD29" s="231">
        <f t="shared" si="52"/>
        <v>0</v>
      </c>
      <c r="BE29" s="231">
        <f t="shared" si="53"/>
        <v>2</v>
      </c>
      <c r="BF29" s="231">
        <f t="shared" si="54"/>
        <v>0</v>
      </c>
      <c r="BG29" s="231">
        <f t="shared" si="55"/>
        <v>0</v>
      </c>
      <c r="BH29" s="231">
        <f t="shared" si="56"/>
        <v>0</v>
      </c>
      <c r="BI29" s="246">
        <f t="shared" si="57"/>
        <v>8.6988329230769</v>
      </c>
      <c r="BJ29" s="247">
        <f t="shared" si="58"/>
        <v>34800</v>
      </c>
      <c r="BK29" s="231">
        <f t="shared" si="59"/>
        <v>1</v>
      </c>
      <c r="BL29" s="231">
        <f t="shared" si="60"/>
        <v>1</v>
      </c>
      <c r="BM29" s="231">
        <f t="shared" si="61"/>
        <v>0</v>
      </c>
      <c r="BN29" s="231">
        <f t="shared" si="62"/>
        <v>2</v>
      </c>
      <c r="BO29" s="231">
        <f t="shared" si="63"/>
        <v>0</v>
      </c>
      <c r="BP29" s="231">
        <f t="shared" si="64"/>
        <v>1</v>
      </c>
      <c r="BQ29" s="231">
        <f t="shared" si="65"/>
        <v>3</v>
      </c>
    </row>
    <row r="30" s="141" customFormat="1" ht="95" customHeight="1" spans="1:69">
      <c r="A30" s="161">
        <v>17</v>
      </c>
      <c r="B30" s="94">
        <v>632</v>
      </c>
      <c r="C30" s="162" t="s">
        <v>857</v>
      </c>
      <c r="D30" s="163">
        <v>44184</v>
      </c>
      <c r="E30" s="183" t="s">
        <v>383</v>
      </c>
      <c r="F30" s="184">
        <v>200</v>
      </c>
      <c r="G30" s="185">
        <v>7.69230769230769</v>
      </c>
      <c r="H30" s="161">
        <v>15</v>
      </c>
      <c r="I30" s="161">
        <v>0</v>
      </c>
      <c r="J30" s="161">
        <v>15</v>
      </c>
      <c r="K30" s="195">
        <v>115.384615384615</v>
      </c>
      <c r="L30" s="161">
        <v>0</v>
      </c>
      <c r="M30" s="185">
        <v>0</v>
      </c>
      <c r="N30" s="161">
        <v>0</v>
      </c>
      <c r="O30" s="161">
        <v>0</v>
      </c>
      <c r="P30" s="195">
        <v>0</v>
      </c>
      <c r="Q30" s="161">
        <v>1</v>
      </c>
      <c r="R30" s="195">
        <v>7.69230769230769</v>
      </c>
      <c r="S30" s="161">
        <v>0</v>
      </c>
      <c r="T30" s="195">
        <v>0</v>
      </c>
      <c r="U30" s="161">
        <v>0</v>
      </c>
      <c r="V30" s="161">
        <v>0</v>
      </c>
      <c r="W30" s="185">
        <v>0</v>
      </c>
      <c r="X30" s="185">
        <v>0</v>
      </c>
      <c r="Y30" s="161">
        <v>0</v>
      </c>
      <c r="Z30" s="185">
        <v>0</v>
      </c>
      <c r="AA30" s="161">
        <v>0</v>
      </c>
      <c r="AB30" s="185">
        <v>0</v>
      </c>
      <c r="AC30" s="184">
        <v>0</v>
      </c>
      <c r="AD30" s="184">
        <v>0</v>
      </c>
      <c r="AE30" s="185">
        <v>5.7</v>
      </c>
      <c r="AF30" s="185">
        <v>13</v>
      </c>
      <c r="AG30" s="185">
        <v>7.5</v>
      </c>
      <c r="AH30" s="185">
        <v>149.276923076923</v>
      </c>
      <c r="AI30" s="258">
        <v>3</v>
      </c>
      <c r="AJ30" s="209">
        <v>0.5</v>
      </c>
      <c r="AK30" s="207"/>
      <c r="AL30" s="195">
        <v>0</v>
      </c>
      <c r="AM30" s="195">
        <v>3.07809015384615</v>
      </c>
      <c r="AN30" s="207">
        <v>100</v>
      </c>
      <c r="AO30" s="221">
        <v>48.6988329230769</v>
      </c>
      <c r="AP30" s="184">
        <v>40</v>
      </c>
      <c r="AQ30" s="222">
        <v>34800</v>
      </c>
      <c r="AR30" s="223"/>
      <c r="AS30" s="146" t="s">
        <v>854</v>
      </c>
      <c r="AT30" s="146"/>
      <c r="AU30" s="224">
        <f t="shared" si="44"/>
        <v>616215.138461538</v>
      </c>
      <c r="AV30" s="239">
        <f t="shared" si="45"/>
        <v>616215.138461538</v>
      </c>
      <c r="AW30" s="231" t="e">
        <f t="shared" si="46"/>
        <v>#REF!</v>
      </c>
      <c r="AX30" s="231" t="e">
        <f>((AH30-AF30-AG30-W30)*AY$8)-(#REF!+#REF!)*150000</f>
        <v>#REF!</v>
      </c>
      <c r="AY30" s="231" t="e">
        <f t="shared" si="47"/>
        <v>#REF!</v>
      </c>
      <c r="AZ30" s="241" t="str">
        <f t="shared" si="48"/>
        <v>MY LIS</v>
      </c>
      <c r="BA30" s="231">
        <f t="shared" si="49"/>
        <v>40</v>
      </c>
      <c r="BB30" s="231">
        <f t="shared" si="50"/>
        <v>40</v>
      </c>
      <c r="BC30" s="231">
        <f t="shared" si="51"/>
        <v>0</v>
      </c>
      <c r="BD30" s="231">
        <f t="shared" si="52"/>
        <v>0</v>
      </c>
      <c r="BE30" s="231">
        <f t="shared" si="53"/>
        <v>2</v>
      </c>
      <c r="BF30" s="231">
        <f t="shared" si="54"/>
        <v>0</v>
      </c>
      <c r="BG30" s="231">
        <f t="shared" si="55"/>
        <v>0</v>
      </c>
      <c r="BH30" s="231">
        <f t="shared" si="56"/>
        <v>0</v>
      </c>
      <c r="BI30" s="246">
        <f t="shared" si="57"/>
        <v>8.6988329230769</v>
      </c>
      <c r="BJ30" s="247">
        <f t="shared" si="58"/>
        <v>34800</v>
      </c>
      <c r="BK30" s="231">
        <f t="shared" si="59"/>
        <v>1</v>
      </c>
      <c r="BL30" s="231">
        <f t="shared" si="60"/>
        <v>1</v>
      </c>
      <c r="BM30" s="231">
        <f t="shared" si="61"/>
        <v>0</v>
      </c>
      <c r="BN30" s="231">
        <f t="shared" si="62"/>
        <v>2</v>
      </c>
      <c r="BO30" s="231">
        <f t="shared" si="63"/>
        <v>0</v>
      </c>
      <c r="BP30" s="231">
        <f t="shared" si="64"/>
        <v>1</v>
      </c>
      <c r="BQ30" s="231">
        <f t="shared" si="65"/>
        <v>3</v>
      </c>
    </row>
    <row r="31" s="141" customFormat="1" ht="95" customHeight="1" spans="1:69">
      <c r="A31" s="161">
        <v>18</v>
      </c>
      <c r="B31" s="94">
        <v>657</v>
      </c>
      <c r="C31" s="162" t="s">
        <v>858</v>
      </c>
      <c r="D31" s="163">
        <v>44187</v>
      </c>
      <c r="E31" s="183" t="s">
        <v>383</v>
      </c>
      <c r="F31" s="184">
        <v>200</v>
      </c>
      <c r="G31" s="185">
        <v>7.69230769230769</v>
      </c>
      <c r="H31" s="161">
        <v>15</v>
      </c>
      <c r="I31" s="161">
        <v>0</v>
      </c>
      <c r="J31" s="161">
        <v>15</v>
      </c>
      <c r="K31" s="195">
        <v>115.384615384615</v>
      </c>
      <c r="L31" s="161">
        <v>0</v>
      </c>
      <c r="M31" s="185">
        <v>0</v>
      </c>
      <c r="N31" s="161">
        <v>0</v>
      </c>
      <c r="O31" s="161">
        <v>0</v>
      </c>
      <c r="P31" s="195">
        <v>0</v>
      </c>
      <c r="Q31" s="161">
        <v>1</v>
      </c>
      <c r="R31" s="195">
        <v>7.69230769230769</v>
      </c>
      <c r="S31" s="161">
        <v>0</v>
      </c>
      <c r="T31" s="195">
        <v>0</v>
      </c>
      <c r="U31" s="161">
        <v>0</v>
      </c>
      <c r="V31" s="161">
        <v>0</v>
      </c>
      <c r="W31" s="185">
        <v>0</v>
      </c>
      <c r="X31" s="185">
        <v>0</v>
      </c>
      <c r="Y31" s="161">
        <v>0</v>
      </c>
      <c r="Z31" s="185">
        <v>0</v>
      </c>
      <c r="AA31" s="161">
        <v>0</v>
      </c>
      <c r="AB31" s="185">
        <v>0</v>
      </c>
      <c r="AC31" s="184">
        <v>0</v>
      </c>
      <c r="AD31" s="184">
        <v>0</v>
      </c>
      <c r="AE31" s="185">
        <v>5.7</v>
      </c>
      <c r="AF31" s="185">
        <v>13</v>
      </c>
      <c r="AG31" s="185">
        <v>7.5</v>
      </c>
      <c r="AH31" s="185">
        <v>149.276923076923</v>
      </c>
      <c r="AI31" s="258">
        <v>3</v>
      </c>
      <c r="AJ31" s="209">
        <v>0.5</v>
      </c>
      <c r="AK31" s="207"/>
      <c r="AL31" s="195">
        <v>0</v>
      </c>
      <c r="AM31" s="195">
        <v>3.07809015384615</v>
      </c>
      <c r="AN31" s="207">
        <v>100</v>
      </c>
      <c r="AO31" s="221">
        <v>48.6988329230769</v>
      </c>
      <c r="AP31" s="184">
        <v>40</v>
      </c>
      <c r="AQ31" s="222">
        <v>34800</v>
      </c>
      <c r="AR31" s="223"/>
      <c r="AS31" s="146" t="s">
        <v>854</v>
      </c>
      <c r="AT31" s="146"/>
      <c r="AU31" s="224">
        <f t="shared" si="44"/>
        <v>616215.138461538</v>
      </c>
      <c r="AV31" s="239">
        <f t="shared" si="45"/>
        <v>616215.138461538</v>
      </c>
      <c r="AW31" s="231" t="e">
        <f t="shared" si="46"/>
        <v>#REF!</v>
      </c>
      <c r="AX31" s="231" t="e">
        <f>((AH31-AF31-AG31-W31)*AY$8)-(#REF!+#REF!)*150000</f>
        <v>#REF!</v>
      </c>
      <c r="AY31" s="231" t="e">
        <f t="shared" si="47"/>
        <v>#REF!</v>
      </c>
      <c r="AZ31" s="241" t="str">
        <f t="shared" si="48"/>
        <v>MERN SARUN</v>
      </c>
      <c r="BA31" s="231">
        <f t="shared" si="49"/>
        <v>40</v>
      </c>
      <c r="BB31" s="231">
        <f t="shared" si="50"/>
        <v>40</v>
      </c>
      <c r="BC31" s="231">
        <f t="shared" si="51"/>
        <v>0</v>
      </c>
      <c r="BD31" s="231">
        <f t="shared" si="52"/>
        <v>0</v>
      </c>
      <c r="BE31" s="231">
        <f t="shared" si="53"/>
        <v>2</v>
      </c>
      <c r="BF31" s="231">
        <f t="shared" si="54"/>
        <v>0</v>
      </c>
      <c r="BG31" s="231">
        <f t="shared" si="55"/>
        <v>0</v>
      </c>
      <c r="BH31" s="231">
        <f t="shared" si="56"/>
        <v>0</v>
      </c>
      <c r="BI31" s="246">
        <f t="shared" si="57"/>
        <v>8.6988329230769</v>
      </c>
      <c r="BJ31" s="247">
        <f t="shared" si="58"/>
        <v>34800</v>
      </c>
      <c r="BK31" s="231">
        <f t="shared" si="59"/>
        <v>1</v>
      </c>
      <c r="BL31" s="231">
        <f t="shared" si="60"/>
        <v>1</v>
      </c>
      <c r="BM31" s="231">
        <f t="shared" si="61"/>
        <v>0</v>
      </c>
      <c r="BN31" s="231">
        <f t="shared" si="62"/>
        <v>2</v>
      </c>
      <c r="BO31" s="231">
        <f t="shared" si="63"/>
        <v>0</v>
      </c>
      <c r="BP31" s="231">
        <f t="shared" si="64"/>
        <v>1</v>
      </c>
      <c r="BQ31" s="231">
        <f t="shared" si="65"/>
        <v>3</v>
      </c>
    </row>
    <row r="32" s="141" customFormat="1" ht="95" customHeight="1" spans="1:69">
      <c r="A32" s="161">
        <v>19</v>
      </c>
      <c r="B32" s="94">
        <v>938</v>
      </c>
      <c r="C32" s="162" t="s">
        <v>409</v>
      </c>
      <c r="D32" s="163">
        <v>44328</v>
      </c>
      <c r="E32" s="183" t="s">
        <v>383</v>
      </c>
      <c r="F32" s="184">
        <v>200</v>
      </c>
      <c r="G32" s="185">
        <v>7.69230769230769</v>
      </c>
      <c r="H32" s="161">
        <v>15</v>
      </c>
      <c r="I32" s="161">
        <v>0</v>
      </c>
      <c r="J32" s="161">
        <v>15</v>
      </c>
      <c r="K32" s="195">
        <v>115.384615384615</v>
      </c>
      <c r="L32" s="161">
        <v>0</v>
      </c>
      <c r="M32" s="185">
        <v>0</v>
      </c>
      <c r="N32" s="161">
        <v>0</v>
      </c>
      <c r="O32" s="161">
        <v>0</v>
      </c>
      <c r="P32" s="195">
        <v>0</v>
      </c>
      <c r="Q32" s="161">
        <v>1</v>
      </c>
      <c r="R32" s="195">
        <v>7.69230769230769</v>
      </c>
      <c r="S32" s="161">
        <v>0</v>
      </c>
      <c r="T32" s="195">
        <v>0</v>
      </c>
      <c r="U32" s="161">
        <v>0</v>
      </c>
      <c r="V32" s="161">
        <v>0</v>
      </c>
      <c r="W32" s="185">
        <v>0</v>
      </c>
      <c r="X32" s="185">
        <v>0</v>
      </c>
      <c r="Y32" s="161">
        <v>0</v>
      </c>
      <c r="Z32" s="185">
        <v>0</v>
      </c>
      <c r="AA32" s="161">
        <v>0</v>
      </c>
      <c r="AB32" s="185">
        <v>0</v>
      </c>
      <c r="AC32" s="184">
        <v>0</v>
      </c>
      <c r="AD32" s="184">
        <v>0</v>
      </c>
      <c r="AE32" s="185">
        <v>5.7</v>
      </c>
      <c r="AF32" s="185">
        <v>13</v>
      </c>
      <c r="AG32" s="185">
        <v>7.5</v>
      </c>
      <c r="AH32" s="185">
        <v>149.276923076923</v>
      </c>
      <c r="AI32" s="184">
        <v>3</v>
      </c>
      <c r="AJ32" s="209">
        <v>0.5</v>
      </c>
      <c r="AK32" s="207"/>
      <c r="AL32" s="195">
        <v>0</v>
      </c>
      <c r="AM32" s="195">
        <v>3.07809015384615</v>
      </c>
      <c r="AN32" s="207">
        <v>100</v>
      </c>
      <c r="AO32" s="221">
        <v>48.6988329230769</v>
      </c>
      <c r="AP32" s="184">
        <v>40</v>
      </c>
      <c r="AQ32" s="222">
        <v>34800</v>
      </c>
      <c r="AR32" s="223"/>
      <c r="AS32" s="146" t="s">
        <v>859</v>
      </c>
      <c r="AT32" s="146"/>
      <c r="AU32" s="224">
        <f t="shared" si="44"/>
        <v>616215.138461538</v>
      </c>
      <c r="AV32" s="239">
        <f t="shared" si="45"/>
        <v>616215.138461538</v>
      </c>
      <c r="AW32" s="231" t="e">
        <f t="shared" si="46"/>
        <v>#REF!</v>
      </c>
      <c r="AX32" s="231" t="e">
        <f>((AH32-AF32-AG32-W32)*AY$8)-(#REF!+#REF!)*150000</f>
        <v>#REF!</v>
      </c>
      <c r="AY32" s="231" t="e">
        <f t="shared" si="47"/>
        <v>#REF!</v>
      </c>
      <c r="AZ32" s="241" t="str">
        <f t="shared" si="48"/>
        <v>NUON PHARY</v>
      </c>
      <c r="BA32" s="231">
        <f t="shared" si="49"/>
        <v>40</v>
      </c>
      <c r="BB32" s="231">
        <f t="shared" si="50"/>
        <v>40</v>
      </c>
      <c r="BC32" s="231">
        <f t="shared" si="51"/>
        <v>0</v>
      </c>
      <c r="BD32" s="231">
        <f t="shared" si="52"/>
        <v>0</v>
      </c>
      <c r="BE32" s="231">
        <f t="shared" si="53"/>
        <v>2</v>
      </c>
      <c r="BF32" s="231">
        <f t="shared" si="54"/>
        <v>0</v>
      </c>
      <c r="BG32" s="231">
        <f t="shared" si="55"/>
        <v>0</v>
      </c>
      <c r="BH32" s="231">
        <f t="shared" si="56"/>
        <v>0</v>
      </c>
      <c r="BI32" s="246">
        <f t="shared" si="57"/>
        <v>8.6988329230769</v>
      </c>
      <c r="BJ32" s="247">
        <f t="shared" si="58"/>
        <v>34800</v>
      </c>
      <c r="BK32" s="231">
        <f t="shared" si="59"/>
        <v>1</v>
      </c>
      <c r="BL32" s="231">
        <f t="shared" si="60"/>
        <v>1</v>
      </c>
      <c r="BM32" s="231">
        <f t="shared" si="61"/>
        <v>0</v>
      </c>
      <c r="BN32" s="231">
        <f t="shared" si="62"/>
        <v>2</v>
      </c>
      <c r="BO32" s="231">
        <f t="shared" si="63"/>
        <v>0</v>
      </c>
      <c r="BP32" s="231">
        <f t="shared" si="64"/>
        <v>1</v>
      </c>
      <c r="BQ32" s="231">
        <f t="shared" si="65"/>
        <v>3</v>
      </c>
    </row>
    <row r="33" s="243" customFormat="1" ht="95" customHeight="1" spans="1:69">
      <c r="A33" s="161">
        <v>20</v>
      </c>
      <c r="B33" s="94">
        <v>1022</v>
      </c>
      <c r="C33" s="162" t="s">
        <v>412</v>
      </c>
      <c r="D33" s="163">
        <v>44406</v>
      </c>
      <c r="E33" s="183" t="s">
        <v>383</v>
      </c>
      <c r="F33" s="184">
        <v>200</v>
      </c>
      <c r="G33" s="185">
        <v>7.69230769230769</v>
      </c>
      <c r="H33" s="161">
        <v>15</v>
      </c>
      <c r="I33" s="161">
        <v>0</v>
      </c>
      <c r="J33" s="161">
        <v>15</v>
      </c>
      <c r="K33" s="195">
        <v>115.384615384615</v>
      </c>
      <c r="L33" s="161">
        <v>0</v>
      </c>
      <c r="M33" s="185">
        <v>0</v>
      </c>
      <c r="N33" s="161">
        <v>0</v>
      </c>
      <c r="O33" s="161">
        <v>0</v>
      </c>
      <c r="P33" s="195">
        <v>0</v>
      </c>
      <c r="Q33" s="161">
        <v>1</v>
      </c>
      <c r="R33" s="195">
        <v>7.69230769230769</v>
      </c>
      <c r="S33" s="161">
        <v>0</v>
      </c>
      <c r="T33" s="195">
        <v>0</v>
      </c>
      <c r="U33" s="161">
        <v>0</v>
      </c>
      <c r="V33" s="161">
        <v>0</v>
      </c>
      <c r="W33" s="185">
        <v>0</v>
      </c>
      <c r="X33" s="185">
        <v>0</v>
      </c>
      <c r="Y33" s="161">
        <v>0</v>
      </c>
      <c r="Z33" s="185">
        <v>0</v>
      </c>
      <c r="AA33" s="161">
        <v>0</v>
      </c>
      <c r="AB33" s="185">
        <v>0</v>
      </c>
      <c r="AC33" s="184">
        <v>0</v>
      </c>
      <c r="AD33" s="184">
        <v>0</v>
      </c>
      <c r="AE33" s="185">
        <v>5.7</v>
      </c>
      <c r="AF33" s="185">
        <v>13</v>
      </c>
      <c r="AG33" s="185">
        <v>7.5</v>
      </c>
      <c r="AH33" s="185">
        <v>149.276923076923</v>
      </c>
      <c r="AI33" s="207">
        <v>2</v>
      </c>
      <c r="AJ33" s="209">
        <v>0.5</v>
      </c>
      <c r="AK33" s="207"/>
      <c r="AL33" s="195">
        <v>0</v>
      </c>
      <c r="AM33" s="195">
        <v>3.07809015384615</v>
      </c>
      <c r="AN33" s="207">
        <v>100</v>
      </c>
      <c r="AO33" s="221">
        <v>47.6988329230769</v>
      </c>
      <c r="AP33" s="184">
        <v>40</v>
      </c>
      <c r="AQ33" s="222">
        <v>30800</v>
      </c>
      <c r="AR33" s="223"/>
      <c r="AS33" s="146" t="s">
        <v>860</v>
      </c>
      <c r="AT33" s="146"/>
      <c r="AU33" s="224">
        <f t="shared" si="44"/>
        <v>616215.138461538</v>
      </c>
      <c r="AV33" s="239">
        <f t="shared" si="45"/>
        <v>616215.138461538</v>
      </c>
      <c r="AW33" s="231" t="e">
        <f t="shared" si="46"/>
        <v>#REF!</v>
      </c>
      <c r="AX33" s="231" t="e">
        <f>((AH33-AF33-AG33-W33)*AY$8)-(#REF!+#REF!)*150000</f>
        <v>#REF!</v>
      </c>
      <c r="AY33" s="231" t="e">
        <f t="shared" si="47"/>
        <v>#REF!</v>
      </c>
      <c r="AZ33" s="241" t="str">
        <f t="shared" si="48"/>
        <v>KUL DARO</v>
      </c>
      <c r="BA33" s="231">
        <f t="shared" si="49"/>
        <v>40</v>
      </c>
      <c r="BB33" s="231">
        <f t="shared" si="50"/>
        <v>40</v>
      </c>
      <c r="BC33" s="231">
        <f t="shared" si="51"/>
        <v>0</v>
      </c>
      <c r="BD33" s="231">
        <f t="shared" si="52"/>
        <v>0</v>
      </c>
      <c r="BE33" s="231">
        <f t="shared" si="53"/>
        <v>2</v>
      </c>
      <c r="BF33" s="231">
        <f t="shared" si="54"/>
        <v>0</v>
      </c>
      <c r="BG33" s="231">
        <f t="shared" si="55"/>
        <v>0</v>
      </c>
      <c r="BH33" s="231">
        <f t="shared" si="56"/>
        <v>0</v>
      </c>
      <c r="BI33" s="246">
        <f t="shared" si="57"/>
        <v>7.6988329230769</v>
      </c>
      <c r="BJ33" s="247">
        <f t="shared" si="58"/>
        <v>30800</v>
      </c>
      <c r="BK33" s="231">
        <f t="shared" si="59"/>
        <v>1</v>
      </c>
      <c r="BL33" s="231">
        <f t="shared" si="60"/>
        <v>1</v>
      </c>
      <c r="BM33" s="231">
        <f t="shared" si="61"/>
        <v>0</v>
      </c>
      <c r="BN33" s="231">
        <f t="shared" si="62"/>
        <v>0</v>
      </c>
      <c r="BO33" s="231">
        <f t="shared" si="63"/>
        <v>0</v>
      </c>
      <c r="BP33" s="231">
        <f t="shared" si="64"/>
        <v>1</v>
      </c>
      <c r="BQ33" s="231">
        <f t="shared" si="65"/>
        <v>3</v>
      </c>
    </row>
    <row r="34" s="141" customFormat="1" ht="95" customHeight="1" spans="1:69">
      <c r="A34" s="161">
        <v>21</v>
      </c>
      <c r="B34" s="94">
        <v>695</v>
      </c>
      <c r="C34" s="162" t="s">
        <v>415</v>
      </c>
      <c r="D34" s="163">
        <v>44200</v>
      </c>
      <c r="E34" s="183" t="s">
        <v>383</v>
      </c>
      <c r="F34" s="184">
        <v>200</v>
      </c>
      <c r="G34" s="185">
        <v>7.69230769230769</v>
      </c>
      <c r="H34" s="161">
        <v>15</v>
      </c>
      <c r="I34" s="161">
        <v>0</v>
      </c>
      <c r="J34" s="161">
        <v>15</v>
      </c>
      <c r="K34" s="195">
        <v>115.384615384615</v>
      </c>
      <c r="L34" s="161">
        <v>0</v>
      </c>
      <c r="M34" s="185">
        <v>0</v>
      </c>
      <c r="N34" s="161">
        <v>0</v>
      </c>
      <c r="O34" s="161">
        <v>0</v>
      </c>
      <c r="P34" s="195">
        <v>0</v>
      </c>
      <c r="Q34" s="161">
        <v>1</v>
      </c>
      <c r="R34" s="195">
        <v>7.69230769230769</v>
      </c>
      <c r="S34" s="161">
        <v>0</v>
      </c>
      <c r="T34" s="195">
        <v>0</v>
      </c>
      <c r="U34" s="161">
        <v>0</v>
      </c>
      <c r="V34" s="161">
        <v>0</v>
      </c>
      <c r="W34" s="185">
        <v>0</v>
      </c>
      <c r="X34" s="185">
        <v>0</v>
      </c>
      <c r="Y34" s="161">
        <v>0</v>
      </c>
      <c r="Z34" s="185">
        <v>0</v>
      </c>
      <c r="AA34" s="161">
        <v>0</v>
      </c>
      <c r="AB34" s="185">
        <v>0</v>
      </c>
      <c r="AC34" s="184">
        <v>0</v>
      </c>
      <c r="AD34" s="184">
        <v>0</v>
      </c>
      <c r="AE34" s="185">
        <v>5.7</v>
      </c>
      <c r="AF34" s="185">
        <v>13</v>
      </c>
      <c r="AG34" s="185">
        <v>7.5</v>
      </c>
      <c r="AH34" s="185">
        <v>149.276923076923</v>
      </c>
      <c r="AI34" s="258">
        <v>3</v>
      </c>
      <c r="AJ34" s="209">
        <v>0.5</v>
      </c>
      <c r="AK34" s="207"/>
      <c r="AL34" s="195">
        <v>0</v>
      </c>
      <c r="AM34" s="195">
        <v>3.07809015384615</v>
      </c>
      <c r="AN34" s="207">
        <v>100</v>
      </c>
      <c r="AO34" s="221">
        <v>48.6988329230769</v>
      </c>
      <c r="AP34" s="184">
        <v>40</v>
      </c>
      <c r="AQ34" s="222">
        <v>34800</v>
      </c>
      <c r="AR34" s="223"/>
      <c r="AS34" s="146" t="s">
        <v>855</v>
      </c>
      <c r="AT34" s="146"/>
      <c r="AU34" s="224">
        <f t="shared" si="44"/>
        <v>616215.138461538</v>
      </c>
      <c r="AV34" s="239">
        <f t="shared" si="45"/>
        <v>616215.138461538</v>
      </c>
      <c r="AW34" s="231" t="e">
        <f t="shared" si="46"/>
        <v>#REF!</v>
      </c>
      <c r="AX34" s="231" t="e">
        <f>((AH34-AF34-AG34-W34)*AY$8)-(#REF!+#REF!)*150000</f>
        <v>#REF!</v>
      </c>
      <c r="AY34" s="231" t="e">
        <f t="shared" si="47"/>
        <v>#REF!</v>
      </c>
      <c r="AZ34" s="241" t="str">
        <f t="shared" si="48"/>
        <v>SREYHORM BOPHA</v>
      </c>
      <c r="BA34" s="231">
        <f t="shared" si="49"/>
        <v>40</v>
      </c>
      <c r="BB34" s="231">
        <f t="shared" si="50"/>
        <v>40</v>
      </c>
      <c r="BC34" s="231">
        <f t="shared" si="51"/>
        <v>0</v>
      </c>
      <c r="BD34" s="231">
        <f t="shared" si="52"/>
        <v>0</v>
      </c>
      <c r="BE34" s="231">
        <f t="shared" si="53"/>
        <v>2</v>
      </c>
      <c r="BF34" s="231">
        <f t="shared" si="54"/>
        <v>0</v>
      </c>
      <c r="BG34" s="231">
        <f t="shared" si="55"/>
        <v>0</v>
      </c>
      <c r="BH34" s="231">
        <f t="shared" si="56"/>
        <v>0</v>
      </c>
      <c r="BI34" s="246">
        <f t="shared" si="57"/>
        <v>8.6988329230769</v>
      </c>
      <c r="BJ34" s="247">
        <f t="shared" si="58"/>
        <v>34800</v>
      </c>
      <c r="BK34" s="231">
        <f t="shared" si="59"/>
        <v>1</v>
      </c>
      <c r="BL34" s="231">
        <f t="shared" si="60"/>
        <v>1</v>
      </c>
      <c r="BM34" s="231">
        <f t="shared" si="61"/>
        <v>0</v>
      </c>
      <c r="BN34" s="231">
        <f t="shared" si="62"/>
        <v>2</v>
      </c>
      <c r="BO34" s="231">
        <f t="shared" si="63"/>
        <v>0</v>
      </c>
      <c r="BP34" s="231">
        <f t="shared" si="64"/>
        <v>1</v>
      </c>
      <c r="BQ34" s="231">
        <f t="shared" si="65"/>
        <v>3</v>
      </c>
    </row>
    <row r="35" s="141" customFormat="1" ht="95" customHeight="1" spans="1:69">
      <c r="A35" s="161">
        <v>22</v>
      </c>
      <c r="B35" s="94">
        <v>707</v>
      </c>
      <c r="C35" s="162" t="s">
        <v>418</v>
      </c>
      <c r="D35" s="163">
        <v>44214</v>
      </c>
      <c r="E35" s="183" t="s">
        <v>383</v>
      </c>
      <c r="F35" s="184">
        <v>200</v>
      </c>
      <c r="G35" s="185">
        <v>7.69230769230769</v>
      </c>
      <c r="H35" s="161">
        <v>14</v>
      </c>
      <c r="I35" s="161">
        <v>0</v>
      </c>
      <c r="J35" s="161">
        <v>14</v>
      </c>
      <c r="K35" s="195">
        <v>107.692307692308</v>
      </c>
      <c r="L35" s="161">
        <v>0</v>
      </c>
      <c r="M35" s="185">
        <v>0</v>
      </c>
      <c r="N35" s="161">
        <v>0</v>
      </c>
      <c r="O35" s="161">
        <v>0</v>
      </c>
      <c r="P35" s="195">
        <v>0</v>
      </c>
      <c r="Q35" s="161">
        <v>1</v>
      </c>
      <c r="R35" s="195">
        <v>7.69230769230769</v>
      </c>
      <c r="S35" s="161">
        <v>0</v>
      </c>
      <c r="T35" s="195">
        <v>0</v>
      </c>
      <c r="U35" s="161">
        <v>0</v>
      </c>
      <c r="V35" s="161">
        <v>0</v>
      </c>
      <c r="W35" s="185">
        <v>0</v>
      </c>
      <c r="X35" s="185">
        <v>0</v>
      </c>
      <c r="Y35" s="161">
        <v>0</v>
      </c>
      <c r="Z35" s="185">
        <v>0</v>
      </c>
      <c r="AA35" s="161">
        <v>0</v>
      </c>
      <c r="AB35" s="185">
        <v>0</v>
      </c>
      <c r="AC35" s="184">
        <v>0</v>
      </c>
      <c r="AD35" s="184">
        <v>0</v>
      </c>
      <c r="AE35" s="185">
        <v>5.3</v>
      </c>
      <c r="AF35" s="185">
        <v>13</v>
      </c>
      <c r="AG35" s="185">
        <v>7</v>
      </c>
      <c r="AH35" s="185">
        <v>140.684615384615</v>
      </c>
      <c r="AI35" s="258">
        <v>3</v>
      </c>
      <c r="AJ35" s="209">
        <v>0.5</v>
      </c>
      <c r="AK35" s="207"/>
      <c r="AL35" s="195">
        <v>0</v>
      </c>
      <c r="AM35" s="195">
        <v>2.90091676923077</v>
      </c>
      <c r="AN35" s="207">
        <v>100</v>
      </c>
      <c r="AO35" s="221">
        <v>40.2836986153846</v>
      </c>
      <c r="AP35" s="184">
        <v>40</v>
      </c>
      <c r="AQ35" s="222">
        <v>1100</v>
      </c>
      <c r="AR35" s="223"/>
      <c r="AS35" s="146" t="s">
        <v>855</v>
      </c>
      <c r="AT35" s="146"/>
      <c r="AU35" s="224">
        <f t="shared" si="44"/>
        <v>580746.092307691</v>
      </c>
      <c r="AV35" s="239">
        <f t="shared" si="45"/>
        <v>580746.092307691</v>
      </c>
      <c r="AW35" s="231" t="e">
        <f t="shared" si="46"/>
        <v>#REF!</v>
      </c>
      <c r="AX35" s="231" t="e">
        <f>((AH35-AF35-AG35-W35)*AY$8)-(#REF!+#REF!)*150000</f>
        <v>#REF!</v>
      </c>
      <c r="AY35" s="231" t="e">
        <f t="shared" si="47"/>
        <v>#REF!</v>
      </c>
      <c r="AZ35" s="241" t="str">
        <f t="shared" si="48"/>
        <v>CHAN SEAKLENG</v>
      </c>
      <c r="BA35" s="231">
        <f t="shared" si="49"/>
        <v>40</v>
      </c>
      <c r="BB35" s="231">
        <f t="shared" si="50"/>
        <v>40</v>
      </c>
      <c r="BC35" s="231">
        <f t="shared" si="51"/>
        <v>0</v>
      </c>
      <c r="BD35" s="231">
        <f t="shared" si="52"/>
        <v>0</v>
      </c>
      <c r="BE35" s="231">
        <f t="shared" si="53"/>
        <v>2</v>
      </c>
      <c r="BF35" s="231">
        <f t="shared" si="54"/>
        <v>0</v>
      </c>
      <c r="BG35" s="231">
        <f t="shared" si="55"/>
        <v>0</v>
      </c>
      <c r="BH35" s="231">
        <f t="shared" si="56"/>
        <v>0</v>
      </c>
      <c r="BI35" s="246">
        <f t="shared" si="57"/>
        <v>0.283698615384601</v>
      </c>
      <c r="BJ35" s="247">
        <f t="shared" si="58"/>
        <v>1100</v>
      </c>
      <c r="BK35" s="231">
        <f t="shared" si="59"/>
        <v>0</v>
      </c>
      <c r="BL35" s="231">
        <f t="shared" si="60"/>
        <v>0</v>
      </c>
      <c r="BM35" s="231">
        <f t="shared" si="61"/>
        <v>0</v>
      </c>
      <c r="BN35" s="231">
        <f t="shared" si="62"/>
        <v>0</v>
      </c>
      <c r="BO35" s="231">
        <f t="shared" si="63"/>
        <v>1</v>
      </c>
      <c r="BP35" s="231">
        <f t="shared" si="64"/>
        <v>0</v>
      </c>
      <c r="BQ35" s="231">
        <f t="shared" si="65"/>
        <v>1</v>
      </c>
    </row>
    <row r="36" s="141" customFormat="1" ht="95" customHeight="1" spans="1:69">
      <c r="A36" s="161">
        <v>23</v>
      </c>
      <c r="B36" s="94">
        <v>708</v>
      </c>
      <c r="C36" s="162" t="s">
        <v>421</v>
      </c>
      <c r="D36" s="163">
        <v>44214</v>
      </c>
      <c r="E36" s="183" t="s">
        <v>383</v>
      </c>
      <c r="F36" s="184">
        <v>200</v>
      </c>
      <c r="G36" s="185">
        <v>7.69230769230769</v>
      </c>
      <c r="H36" s="161">
        <v>14</v>
      </c>
      <c r="I36" s="161">
        <v>0</v>
      </c>
      <c r="J36" s="161">
        <v>14</v>
      </c>
      <c r="K36" s="195">
        <v>107.692307692308</v>
      </c>
      <c r="L36" s="161">
        <v>0</v>
      </c>
      <c r="M36" s="185">
        <v>0</v>
      </c>
      <c r="N36" s="161">
        <v>0</v>
      </c>
      <c r="O36" s="161">
        <v>0</v>
      </c>
      <c r="P36" s="195">
        <v>0</v>
      </c>
      <c r="Q36" s="161">
        <v>1</v>
      </c>
      <c r="R36" s="195">
        <v>7.69230769230769</v>
      </c>
      <c r="S36" s="161">
        <v>0</v>
      </c>
      <c r="T36" s="195">
        <v>0</v>
      </c>
      <c r="U36" s="161">
        <v>0</v>
      </c>
      <c r="V36" s="161">
        <v>0</v>
      </c>
      <c r="W36" s="185">
        <v>0</v>
      </c>
      <c r="X36" s="185">
        <v>0</v>
      </c>
      <c r="Y36" s="161">
        <v>0</v>
      </c>
      <c r="Z36" s="185">
        <v>0</v>
      </c>
      <c r="AA36" s="161">
        <v>0</v>
      </c>
      <c r="AB36" s="185">
        <v>0</v>
      </c>
      <c r="AC36" s="184">
        <v>0</v>
      </c>
      <c r="AD36" s="184">
        <v>0</v>
      </c>
      <c r="AE36" s="185">
        <v>5.3</v>
      </c>
      <c r="AF36" s="185">
        <v>13</v>
      </c>
      <c r="AG36" s="185">
        <v>7</v>
      </c>
      <c r="AH36" s="185">
        <v>140.684615384615</v>
      </c>
      <c r="AI36" s="258">
        <v>3</v>
      </c>
      <c r="AJ36" s="209">
        <v>0.5</v>
      </c>
      <c r="AK36" s="207"/>
      <c r="AL36" s="195">
        <v>0</v>
      </c>
      <c r="AM36" s="195">
        <v>2.90091676923077</v>
      </c>
      <c r="AN36" s="207">
        <v>100</v>
      </c>
      <c r="AO36" s="221">
        <v>40.2836986153846</v>
      </c>
      <c r="AP36" s="184">
        <v>40</v>
      </c>
      <c r="AQ36" s="222">
        <v>1100</v>
      </c>
      <c r="AR36" s="223"/>
      <c r="AS36" s="146" t="s">
        <v>855</v>
      </c>
      <c r="AT36" s="146"/>
      <c r="AU36" s="224">
        <f t="shared" si="44"/>
        <v>580746.092307691</v>
      </c>
      <c r="AV36" s="239">
        <f t="shared" si="45"/>
        <v>580746.092307691</v>
      </c>
      <c r="AW36" s="231" t="e">
        <f t="shared" si="46"/>
        <v>#REF!</v>
      </c>
      <c r="AX36" s="231" t="e">
        <f>((AH36-AF36-AG36-W36)*AY$8)-(#REF!+#REF!)*150000</f>
        <v>#REF!</v>
      </c>
      <c r="AY36" s="231" t="e">
        <f t="shared" si="47"/>
        <v>#REF!</v>
      </c>
      <c r="AZ36" s="241" t="str">
        <f t="shared" si="48"/>
        <v>MOM SARUN</v>
      </c>
      <c r="BA36" s="231">
        <f t="shared" si="49"/>
        <v>40</v>
      </c>
      <c r="BB36" s="231">
        <f t="shared" si="50"/>
        <v>40</v>
      </c>
      <c r="BC36" s="231">
        <f t="shared" si="51"/>
        <v>0</v>
      </c>
      <c r="BD36" s="231">
        <f t="shared" si="52"/>
        <v>0</v>
      </c>
      <c r="BE36" s="231">
        <f t="shared" si="53"/>
        <v>2</v>
      </c>
      <c r="BF36" s="231">
        <f t="shared" si="54"/>
        <v>0</v>
      </c>
      <c r="BG36" s="231">
        <f t="shared" si="55"/>
        <v>0</v>
      </c>
      <c r="BH36" s="231">
        <f t="shared" si="56"/>
        <v>0</v>
      </c>
      <c r="BI36" s="246">
        <f t="shared" si="57"/>
        <v>0.283698615384601</v>
      </c>
      <c r="BJ36" s="247">
        <f t="shared" si="58"/>
        <v>1100</v>
      </c>
      <c r="BK36" s="231">
        <f t="shared" si="59"/>
        <v>0</v>
      </c>
      <c r="BL36" s="231">
        <f t="shared" si="60"/>
        <v>0</v>
      </c>
      <c r="BM36" s="231">
        <f t="shared" si="61"/>
        <v>0</v>
      </c>
      <c r="BN36" s="231">
        <f t="shared" si="62"/>
        <v>0</v>
      </c>
      <c r="BO36" s="231">
        <f t="shared" si="63"/>
        <v>1</v>
      </c>
      <c r="BP36" s="231">
        <f t="shared" si="64"/>
        <v>0</v>
      </c>
      <c r="BQ36" s="231">
        <f t="shared" si="65"/>
        <v>1</v>
      </c>
    </row>
    <row r="37" s="141" customFormat="1" ht="95" customHeight="1" spans="1:69">
      <c r="A37" s="161">
        <v>24</v>
      </c>
      <c r="B37" s="94">
        <v>1471</v>
      </c>
      <c r="C37" s="162" t="s">
        <v>451</v>
      </c>
      <c r="D37" s="163">
        <v>44551</v>
      </c>
      <c r="E37" s="183" t="s">
        <v>383</v>
      </c>
      <c r="F37" s="184">
        <v>200</v>
      </c>
      <c r="G37" s="185">
        <v>7.69230769230769</v>
      </c>
      <c r="H37" s="161">
        <v>15</v>
      </c>
      <c r="I37" s="161">
        <v>0</v>
      </c>
      <c r="J37" s="161">
        <v>15</v>
      </c>
      <c r="K37" s="195">
        <v>115.384615384615</v>
      </c>
      <c r="L37" s="161">
        <v>0</v>
      </c>
      <c r="M37" s="185">
        <v>0</v>
      </c>
      <c r="N37" s="161">
        <v>0</v>
      </c>
      <c r="O37" s="161">
        <v>0</v>
      </c>
      <c r="P37" s="195">
        <v>0</v>
      </c>
      <c r="Q37" s="161">
        <v>1</v>
      </c>
      <c r="R37" s="195">
        <v>7.69230769230769</v>
      </c>
      <c r="S37" s="161">
        <v>0</v>
      </c>
      <c r="T37" s="195">
        <v>0</v>
      </c>
      <c r="U37" s="161">
        <v>0</v>
      </c>
      <c r="V37" s="161">
        <v>0</v>
      </c>
      <c r="W37" s="185">
        <v>0</v>
      </c>
      <c r="X37" s="185">
        <v>0</v>
      </c>
      <c r="Y37" s="161">
        <v>0</v>
      </c>
      <c r="Z37" s="185">
        <v>0</v>
      </c>
      <c r="AA37" s="161">
        <v>0</v>
      </c>
      <c r="AB37" s="185">
        <v>0</v>
      </c>
      <c r="AC37" s="184">
        <v>0</v>
      </c>
      <c r="AD37" s="184">
        <v>0</v>
      </c>
      <c r="AE37" s="185">
        <v>5.7</v>
      </c>
      <c r="AF37" s="185">
        <v>13</v>
      </c>
      <c r="AG37" s="185">
        <v>7.5</v>
      </c>
      <c r="AH37" s="185">
        <v>149.276923076923</v>
      </c>
      <c r="AI37" s="207">
        <v>2</v>
      </c>
      <c r="AJ37" s="209">
        <v>0.5</v>
      </c>
      <c r="AK37" s="207"/>
      <c r="AL37" s="195">
        <v>0</v>
      </c>
      <c r="AM37" s="195">
        <v>3.07809015384615</v>
      </c>
      <c r="AN37" s="207">
        <v>100</v>
      </c>
      <c r="AO37" s="221">
        <v>47.6988329230769</v>
      </c>
      <c r="AP37" s="184">
        <v>40</v>
      </c>
      <c r="AQ37" s="222">
        <v>30800</v>
      </c>
      <c r="AR37" s="223"/>
      <c r="AS37" s="146" t="s">
        <v>861</v>
      </c>
      <c r="AT37" s="146"/>
      <c r="AU37" s="224">
        <f t="shared" si="44"/>
        <v>616215.138461538</v>
      </c>
      <c r="AV37" s="239">
        <f t="shared" si="45"/>
        <v>616215.138461538</v>
      </c>
      <c r="AW37" s="231" t="e">
        <f t="shared" si="46"/>
        <v>#REF!</v>
      </c>
      <c r="AX37" s="231" t="e">
        <f>((AH37-AF37-AG37-W37)*AY$8)-(#REF!+#REF!)*150000</f>
        <v>#REF!</v>
      </c>
      <c r="AY37" s="231" t="e">
        <f t="shared" si="47"/>
        <v>#REF!</v>
      </c>
      <c r="AZ37" s="241" t="str">
        <f t="shared" si="48"/>
        <v>SAO NAVY</v>
      </c>
      <c r="BA37" s="231">
        <f t="shared" si="49"/>
        <v>40</v>
      </c>
      <c r="BB37" s="231">
        <f t="shared" si="50"/>
        <v>40</v>
      </c>
      <c r="BC37" s="231">
        <f t="shared" si="51"/>
        <v>0</v>
      </c>
      <c r="BD37" s="231">
        <f t="shared" si="52"/>
        <v>0</v>
      </c>
      <c r="BE37" s="231">
        <f t="shared" si="53"/>
        <v>2</v>
      </c>
      <c r="BF37" s="231">
        <f t="shared" si="54"/>
        <v>0</v>
      </c>
      <c r="BG37" s="231">
        <f t="shared" si="55"/>
        <v>0</v>
      </c>
      <c r="BH37" s="231">
        <f t="shared" si="56"/>
        <v>0</v>
      </c>
      <c r="BI37" s="246">
        <f t="shared" si="57"/>
        <v>7.6988329230769</v>
      </c>
      <c r="BJ37" s="247">
        <f t="shared" si="58"/>
        <v>30800</v>
      </c>
      <c r="BK37" s="231">
        <f t="shared" si="59"/>
        <v>1</v>
      </c>
      <c r="BL37" s="231">
        <f t="shared" si="60"/>
        <v>1</v>
      </c>
      <c r="BM37" s="231">
        <f t="shared" si="61"/>
        <v>0</v>
      </c>
      <c r="BN37" s="231">
        <f t="shared" si="62"/>
        <v>0</v>
      </c>
      <c r="BO37" s="231">
        <f t="shared" si="63"/>
        <v>0</v>
      </c>
      <c r="BP37" s="231">
        <f t="shared" si="64"/>
        <v>1</v>
      </c>
      <c r="BQ37" s="231">
        <f t="shared" si="65"/>
        <v>3</v>
      </c>
    </row>
    <row r="38" s="141" customFormat="1" ht="95" customHeight="1" spans="1:69">
      <c r="A38" s="161">
        <v>25</v>
      </c>
      <c r="B38" s="94">
        <v>1739</v>
      </c>
      <c r="C38" s="162" t="s">
        <v>456</v>
      </c>
      <c r="D38" s="163">
        <v>44589</v>
      </c>
      <c r="E38" s="183" t="s">
        <v>383</v>
      </c>
      <c r="F38" s="184">
        <v>200</v>
      </c>
      <c r="G38" s="185">
        <v>7.69230769230769</v>
      </c>
      <c r="H38" s="161">
        <v>15</v>
      </c>
      <c r="I38" s="161">
        <v>0</v>
      </c>
      <c r="J38" s="161">
        <v>15</v>
      </c>
      <c r="K38" s="195">
        <v>115.384615384615</v>
      </c>
      <c r="L38" s="161">
        <v>0</v>
      </c>
      <c r="M38" s="185">
        <v>0</v>
      </c>
      <c r="N38" s="161">
        <v>0</v>
      </c>
      <c r="O38" s="161">
        <v>0</v>
      </c>
      <c r="P38" s="195">
        <v>0</v>
      </c>
      <c r="Q38" s="161">
        <v>1</v>
      </c>
      <c r="R38" s="195">
        <v>7.69230769230769</v>
      </c>
      <c r="S38" s="161">
        <v>0</v>
      </c>
      <c r="T38" s="195">
        <v>0</v>
      </c>
      <c r="U38" s="161">
        <v>0</v>
      </c>
      <c r="V38" s="161">
        <v>0</v>
      </c>
      <c r="W38" s="185">
        <v>0</v>
      </c>
      <c r="X38" s="185">
        <v>0</v>
      </c>
      <c r="Y38" s="161">
        <v>0</v>
      </c>
      <c r="Z38" s="185">
        <v>0</v>
      </c>
      <c r="AA38" s="161">
        <v>0</v>
      </c>
      <c r="AB38" s="185">
        <v>0</v>
      </c>
      <c r="AC38" s="184">
        <v>0</v>
      </c>
      <c r="AD38" s="184">
        <v>0</v>
      </c>
      <c r="AE38" s="185">
        <v>5.7</v>
      </c>
      <c r="AF38" s="185">
        <v>13</v>
      </c>
      <c r="AG38" s="185">
        <v>7.5</v>
      </c>
      <c r="AH38" s="185">
        <v>149.276923076923</v>
      </c>
      <c r="AI38" s="207">
        <v>2</v>
      </c>
      <c r="AJ38" s="209">
        <v>0.5</v>
      </c>
      <c r="AK38" s="207"/>
      <c r="AL38" s="195">
        <v>0</v>
      </c>
      <c r="AM38" s="195">
        <v>3.07809015384615</v>
      </c>
      <c r="AN38" s="207">
        <v>100</v>
      </c>
      <c r="AO38" s="221">
        <v>47.6988329230769</v>
      </c>
      <c r="AP38" s="184">
        <v>40</v>
      </c>
      <c r="AQ38" s="222">
        <v>30800</v>
      </c>
      <c r="AR38" s="223"/>
      <c r="AS38" s="146" t="s">
        <v>862</v>
      </c>
      <c r="AT38" s="146"/>
      <c r="AU38" s="224">
        <f t="shared" si="44"/>
        <v>616215.138461538</v>
      </c>
      <c r="AV38" s="239">
        <f t="shared" si="45"/>
        <v>616215.138461538</v>
      </c>
      <c r="AW38" s="231" t="e">
        <f t="shared" si="46"/>
        <v>#REF!</v>
      </c>
      <c r="AX38" s="231" t="e">
        <f>((AH38-AF38-AG38-W38)*AY$8)-(#REF!+#REF!)*150000</f>
        <v>#REF!</v>
      </c>
      <c r="AY38" s="231" t="e">
        <f t="shared" si="47"/>
        <v>#REF!</v>
      </c>
      <c r="AZ38" s="241" t="str">
        <f t="shared" si="48"/>
        <v>KOP SREYNA</v>
      </c>
      <c r="BA38" s="231">
        <f t="shared" si="49"/>
        <v>40</v>
      </c>
      <c r="BB38" s="231">
        <f t="shared" si="50"/>
        <v>40</v>
      </c>
      <c r="BC38" s="231">
        <f t="shared" si="51"/>
        <v>0</v>
      </c>
      <c r="BD38" s="231">
        <f t="shared" si="52"/>
        <v>0</v>
      </c>
      <c r="BE38" s="231">
        <f t="shared" si="53"/>
        <v>2</v>
      </c>
      <c r="BF38" s="231">
        <f t="shared" si="54"/>
        <v>0</v>
      </c>
      <c r="BG38" s="231">
        <f t="shared" si="55"/>
        <v>0</v>
      </c>
      <c r="BH38" s="231">
        <f t="shared" si="56"/>
        <v>0</v>
      </c>
      <c r="BI38" s="246">
        <f t="shared" si="57"/>
        <v>7.6988329230769</v>
      </c>
      <c r="BJ38" s="247">
        <f t="shared" si="58"/>
        <v>30800</v>
      </c>
      <c r="BK38" s="231">
        <f t="shared" si="59"/>
        <v>1</v>
      </c>
      <c r="BL38" s="231">
        <f t="shared" si="60"/>
        <v>1</v>
      </c>
      <c r="BM38" s="231">
        <f t="shared" si="61"/>
        <v>0</v>
      </c>
      <c r="BN38" s="231">
        <f t="shared" si="62"/>
        <v>0</v>
      </c>
      <c r="BO38" s="231">
        <f t="shared" si="63"/>
        <v>0</v>
      </c>
      <c r="BP38" s="231">
        <f t="shared" si="64"/>
        <v>1</v>
      </c>
      <c r="BQ38" s="231">
        <f t="shared" si="65"/>
        <v>3</v>
      </c>
    </row>
    <row r="39" s="141" customFormat="1" ht="95" customHeight="1" spans="1:69">
      <c r="A39" s="161">
        <v>26</v>
      </c>
      <c r="B39" s="94">
        <v>2217</v>
      </c>
      <c r="C39" s="162" t="s">
        <v>458</v>
      </c>
      <c r="D39" s="163">
        <v>44741</v>
      </c>
      <c r="E39" s="183" t="s">
        <v>383</v>
      </c>
      <c r="F39" s="184">
        <v>200</v>
      </c>
      <c r="G39" s="185">
        <v>7.69230769230769</v>
      </c>
      <c r="H39" s="161">
        <v>15</v>
      </c>
      <c r="I39" s="161">
        <v>0</v>
      </c>
      <c r="J39" s="161">
        <v>15</v>
      </c>
      <c r="K39" s="195">
        <v>115.384615384615</v>
      </c>
      <c r="L39" s="161">
        <v>0</v>
      </c>
      <c r="M39" s="185">
        <v>0</v>
      </c>
      <c r="N39" s="161">
        <v>0</v>
      </c>
      <c r="O39" s="161">
        <v>0</v>
      </c>
      <c r="P39" s="195">
        <v>0</v>
      </c>
      <c r="Q39" s="161">
        <v>1</v>
      </c>
      <c r="R39" s="195">
        <v>7.69230769230769</v>
      </c>
      <c r="S39" s="161">
        <v>0</v>
      </c>
      <c r="T39" s="195">
        <v>0</v>
      </c>
      <c r="U39" s="161">
        <v>0</v>
      </c>
      <c r="V39" s="161">
        <v>0</v>
      </c>
      <c r="W39" s="185">
        <v>0</v>
      </c>
      <c r="X39" s="185">
        <v>0</v>
      </c>
      <c r="Y39" s="161">
        <v>0</v>
      </c>
      <c r="Z39" s="185">
        <v>0</v>
      </c>
      <c r="AA39" s="161">
        <v>0</v>
      </c>
      <c r="AB39" s="185">
        <v>0</v>
      </c>
      <c r="AC39" s="184">
        <v>0</v>
      </c>
      <c r="AD39" s="184">
        <v>0</v>
      </c>
      <c r="AE39" s="185">
        <v>5.7</v>
      </c>
      <c r="AF39" s="185">
        <v>13</v>
      </c>
      <c r="AG39" s="185">
        <v>7.5</v>
      </c>
      <c r="AH39" s="185">
        <v>149.276923076923</v>
      </c>
      <c r="AI39" s="258"/>
      <c r="AJ39" s="209">
        <v>0.5</v>
      </c>
      <c r="AK39" s="207"/>
      <c r="AL39" s="195">
        <v>0</v>
      </c>
      <c r="AM39" s="195">
        <v>3.07809015384615</v>
      </c>
      <c r="AN39" s="207">
        <v>100</v>
      </c>
      <c r="AO39" s="221">
        <v>45.6988329230769</v>
      </c>
      <c r="AP39" s="184">
        <v>40</v>
      </c>
      <c r="AQ39" s="222">
        <v>22800</v>
      </c>
      <c r="AR39" s="223"/>
      <c r="AS39" s="146" t="s">
        <v>853</v>
      </c>
      <c r="AT39" s="146"/>
      <c r="AU39" s="224">
        <f t="shared" si="44"/>
        <v>616215.138461538</v>
      </c>
      <c r="AV39" s="239">
        <f t="shared" si="45"/>
        <v>616215.138461538</v>
      </c>
      <c r="AW39" s="231" t="e">
        <f t="shared" si="46"/>
        <v>#REF!</v>
      </c>
      <c r="AX39" s="231" t="e">
        <f>((AH39-AF39-AG39-W39)*AY$8)-(#REF!+#REF!)*150000</f>
        <v>#REF!</v>
      </c>
      <c r="AY39" s="231" t="e">
        <f t="shared" si="47"/>
        <v>#REF!</v>
      </c>
      <c r="AZ39" s="241" t="str">
        <f t="shared" si="48"/>
        <v>LONG KANHA</v>
      </c>
      <c r="BA39" s="231">
        <f t="shared" si="49"/>
        <v>40</v>
      </c>
      <c r="BB39" s="231">
        <f t="shared" si="50"/>
        <v>40</v>
      </c>
      <c r="BC39" s="231">
        <f t="shared" si="51"/>
        <v>0</v>
      </c>
      <c r="BD39" s="231">
        <f t="shared" si="52"/>
        <v>0</v>
      </c>
      <c r="BE39" s="231">
        <f t="shared" si="53"/>
        <v>2</v>
      </c>
      <c r="BF39" s="231">
        <f t="shared" si="54"/>
        <v>0</v>
      </c>
      <c r="BG39" s="231">
        <f t="shared" si="55"/>
        <v>0</v>
      </c>
      <c r="BH39" s="231">
        <f t="shared" si="56"/>
        <v>0</v>
      </c>
      <c r="BI39" s="246">
        <f t="shared" si="57"/>
        <v>5.6988329230769</v>
      </c>
      <c r="BJ39" s="247">
        <f t="shared" si="58"/>
        <v>22800</v>
      </c>
      <c r="BK39" s="231">
        <f t="shared" si="59"/>
        <v>1</v>
      </c>
      <c r="BL39" s="231">
        <f t="shared" si="60"/>
        <v>0</v>
      </c>
      <c r="BM39" s="231">
        <f t="shared" si="61"/>
        <v>0</v>
      </c>
      <c r="BN39" s="231">
        <f t="shared" si="62"/>
        <v>1</v>
      </c>
      <c r="BO39" s="231">
        <f t="shared" si="63"/>
        <v>0</v>
      </c>
      <c r="BP39" s="231">
        <f t="shared" si="64"/>
        <v>1</v>
      </c>
      <c r="BQ39" s="231">
        <f t="shared" si="65"/>
        <v>3</v>
      </c>
    </row>
    <row r="40" s="141" customFormat="1" ht="95" customHeight="1" spans="1:69">
      <c r="A40" s="161">
        <v>27</v>
      </c>
      <c r="B40" s="94">
        <v>218</v>
      </c>
      <c r="C40" s="162" t="s">
        <v>461</v>
      </c>
      <c r="D40" s="163">
        <v>44081</v>
      </c>
      <c r="E40" s="183" t="s">
        <v>463</v>
      </c>
      <c r="F40" s="184">
        <v>200</v>
      </c>
      <c r="G40" s="185">
        <v>7.69230769230769</v>
      </c>
      <c r="H40" s="161">
        <v>25</v>
      </c>
      <c r="I40" s="161">
        <v>0</v>
      </c>
      <c r="J40" s="161">
        <v>25</v>
      </c>
      <c r="K40" s="195">
        <v>192.307692307692</v>
      </c>
      <c r="L40" s="161">
        <v>0</v>
      </c>
      <c r="M40" s="185">
        <v>0</v>
      </c>
      <c r="N40" s="161">
        <v>0</v>
      </c>
      <c r="O40" s="161">
        <v>0</v>
      </c>
      <c r="P40" s="195">
        <v>0</v>
      </c>
      <c r="Q40" s="161">
        <v>1</v>
      </c>
      <c r="R40" s="195">
        <v>7.69230769230769</v>
      </c>
      <c r="S40" s="161">
        <v>0</v>
      </c>
      <c r="T40" s="195">
        <v>0</v>
      </c>
      <c r="U40" s="161">
        <v>0</v>
      </c>
      <c r="V40" s="161">
        <v>0</v>
      </c>
      <c r="W40" s="185">
        <v>0</v>
      </c>
      <c r="X40" s="185">
        <v>0</v>
      </c>
      <c r="Y40" s="161">
        <v>0</v>
      </c>
      <c r="Z40" s="185">
        <v>0</v>
      </c>
      <c r="AA40" s="161">
        <v>0</v>
      </c>
      <c r="AB40" s="185">
        <v>0</v>
      </c>
      <c r="AC40" s="184">
        <v>0</v>
      </c>
      <c r="AD40" s="184">
        <v>28.8461538461538</v>
      </c>
      <c r="AE40" s="185">
        <v>9.6</v>
      </c>
      <c r="AF40" s="185">
        <v>13</v>
      </c>
      <c r="AG40" s="185">
        <v>12.5</v>
      </c>
      <c r="AH40" s="185">
        <v>263.946153846154</v>
      </c>
      <c r="AI40" s="258">
        <v>3</v>
      </c>
      <c r="AJ40" s="209">
        <v>0.5</v>
      </c>
      <c r="AK40" s="207"/>
      <c r="AL40" s="195">
        <v>0</v>
      </c>
      <c r="AM40" s="195">
        <v>5.44256969230769</v>
      </c>
      <c r="AN40" s="207">
        <v>100</v>
      </c>
      <c r="AO40" s="221">
        <v>161.003584153846</v>
      </c>
      <c r="AP40" s="184">
        <v>160</v>
      </c>
      <c r="AQ40" s="222">
        <v>4000</v>
      </c>
      <c r="AR40" s="223"/>
      <c r="AS40" s="146" t="s">
        <v>863</v>
      </c>
      <c r="AT40" s="146"/>
      <c r="AU40" s="224">
        <f t="shared" ref="AU40:AU63" si="66">(AH40*$AY$9)</f>
        <v>1089569.72307692</v>
      </c>
      <c r="AV40" s="239">
        <f t="shared" ref="AV40:AV63" si="67">IF(AU40&lt;400000,400000,IF(AU40&gt;1200000,1200000,AU40))</f>
        <v>1089569.72307692</v>
      </c>
      <c r="AW40" s="231" t="e">
        <f t="shared" ref="AW40:AW63" si="68">IF(AY40=0.1,165000,IF(AY40=0.05,65000,0))</f>
        <v>#REF!</v>
      </c>
      <c r="AX40" s="231" t="e">
        <f>((AH40-AF40-AG40-W40)*AY$8)-(#REF!+#REF!)*150000</f>
        <v>#REF!</v>
      </c>
      <c r="AY40" s="231" t="e">
        <f t="shared" ref="AY40:AY63" si="69">IF(AX40&lt;1500000,0%,IF(AX40&lt;2000001,5%,10%))</f>
        <v>#REF!</v>
      </c>
      <c r="AZ40" s="241" t="str">
        <f t="shared" ref="AZ40:AZ63" si="70">C40</f>
        <v>EN SOPHA</v>
      </c>
      <c r="BA40" s="231">
        <f t="shared" ref="BA40:BA63" si="71">AP40</f>
        <v>160</v>
      </c>
      <c r="BB40" s="231">
        <f t="shared" ref="BB40:BB63" si="72">TRUNC(BA40)</f>
        <v>160</v>
      </c>
      <c r="BC40" s="231">
        <f t="shared" ref="BC40:BC63" si="73">TRUNC(BB40/100)</f>
        <v>1</v>
      </c>
      <c r="BD40" s="231">
        <f t="shared" ref="BD40:BD63" si="74">TRUNC((BB40-(BC40*100))/50)</f>
        <v>1</v>
      </c>
      <c r="BE40" s="231">
        <f t="shared" ref="BE40:BE63" si="75">TRUNC((BB40-(BC40*100)-(BD40*50))/20)</f>
        <v>0</v>
      </c>
      <c r="BF40" s="231">
        <f t="shared" ref="BF40:BF63" si="76">TRUNC((BB40-(BC40*100)-(BD40*50)-(BE40*20))/10)</f>
        <v>1</v>
      </c>
      <c r="BG40" s="231">
        <f t="shared" ref="BG40:BG63" si="77">TRUNC((BB40-(BC40*100)-(BD40*50)-(BE40*20)-(BF40*10))/5)</f>
        <v>0</v>
      </c>
      <c r="BH40" s="231">
        <f t="shared" ref="BH40:BH63" si="78">TRUNC((BB40-(BC40*100)-(BD40*50)-(BE40*20)-(BF40*10)-(BG40*5))/1)</f>
        <v>0</v>
      </c>
      <c r="BI40" s="246">
        <f t="shared" ref="BI40:BI63" si="79">AO40-AP40</f>
        <v>1.00358415384613</v>
      </c>
      <c r="BJ40" s="247">
        <f t="shared" ref="BJ40:BJ63" si="80">ROUND(BI40*4000,-2)</f>
        <v>4000</v>
      </c>
      <c r="BK40" s="231">
        <f t="shared" ref="BK40:BK63" si="81">TRUNC(BJ40/20000)</f>
        <v>0</v>
      </c>
      <c r="BL40" s="231">
        <f t="shared" ref="BL40:BL63" si="82">TRUNC((BJ40-(BK40*20000))/10000)</f>
        <v>0</v>
      </c>
      <c r="BM40" s="231">
        <f t="shared" ref="BM40:BM63" si="83">TRUNC((BJ40-(BK40*20000)-(BL40*10000))/5000)</f>
        <v>0</v>
      </c>
      <c r="BN40" s="231">
        <f t="shared" ref="BN40:BN63" si="84">TRUNC((BJ40-(BK40*20000)-(BL40*10000)-(BM40*5000))/2000)</f>
        <v>2</v>
      </c>
      <c r="BO40" s="231">
        <f t="shared" ref="BO40:BO63" si="85">TRUNC((BJ40-(BK40*20000)-(BL40*10000)-(BM40*5000)-(BN40*2000))/1000)</f>
        <v>0</v>
      </c>
      <c r="BP40" s="231">
        <f t="shared" ref="BP40:BP63" si="86">TRUNC((BJ40-(BK40*20000)-(BL40*10000)-(BM40*5000)-(BN40*2000)-(BO40*1000))/500)</f>
        <v>0</v>
      </c>
      <c r="BQ40" s="231">
        <f t="shared" ref="BQ40:BQ63" si="87">TRUNC((BJ40-(BK40*20000)-(BL40*10000)-(BM40*5000)-(BN40*2000)-(BO40*1000)-(BP40*500))/100)</f>
        <v>0</v>
      </c>
    </row>
    <row r="41" s="141" customFormat="1" ht="95" customHeight="1" spans="1:69">
      <c r="A41" s="161">
        <v>28</v>
      </c>
      <c r="B41" s="94">
        <v>220</v>
      </c>
      <c r="C41" s="162" t="s">
        <v>864</v>
      </c>
      <c r="D41" s="163">
        <v>44081</v>
      </c>
      <c r="E41" s="183" t="s">
        <v>467</v>
      </c>
      <c r="F41" s="184">
        <v>200</v>
      </c>
      <c r="G41" s="185">
        <v>7.69230769230769</v>
      </c>
      <c r="H41" s="161">
        <v>25</v>
      </c>
      <c r="I41" s="161">
        <v>0</v>
      </c>
      <c r="J41" s="161">
        <v>25</v>
      </c>
      <c r="K41" s="195">
        <v>192.307692307692</v>
      </c>
      <c r="L41" s="161">
        <v>0</v>
      </c>
      <c r="M41" s="185">
        <v>0</v>
      </c>
      <c r="N41" s="161">
        <v>0</v>
      </c>
      <c r="O41" s="161">
        <v>0</v>
      </c>
      <c r="P41" s="195">
        <v>0</v>
      </c>
      <c r="Q41" s="161">
        <v>1</v>
      </c>
      <c r="R41" s="195">
        <v>7.69230769230769</v>
      </c>
      <c r="S41" s="161">
        <v>0</v>
      </c>
      <c r="T41" s="195">
        <v>0</v>
      </c>
      <c r="U41" s="161">
        <v>0</v>
      </c>
      <c r="V41" s="161">
        <v>0</v>
      </c>
      <c r="W41" s="185">
        <v>0</v>
      </c>
      <c r="X41" s="185">
        <v>0</v>
      </c>
      <c r="Y41" s="161">
        <v>0</v>
      </c>
      <c r="Z41" s="185">
        <v>0</v>
      </c>
      <c r="AA41" s="161">
        <v>0</v>
      </c>
      <c r="AB41" s="185">
        <v>0</v>
      </c>
      <c r="AC41" s="184">
        <v>0</v>
      </c>
      <c r="AD41" s="184">
        <v>0</v>
      </c>
      <c r="AE41" s="185">
        <v>9.6</v>
      </c>
      <c r="AF41" s="185">
        <v>13</v>
      </c>
      <c r="AG41" s="185">
        <v>12.5</v>
      </c>
      <c r="AH41" s="185">
        <v>235.1</v>
      </c>
      <c r="AI41" s="258">
        <v>3</v>
      </c>
      <c r="AJ41" s="209">
        <v>0.5</v>
      </c>
      <c r="AK41" s="207"/>
      <c r="AL41" s="195">
        <v>0</v>
      </c>
      <c r="AM41" s="195">
        <v>4.847762</v>
      </c>
      <c r="AN41" s="207">
        <v>100</v>
      </c>
      <c r="AO41" s="221">
        <v>132.752238</v>
      </c>
      <c r="AP41" s="184">
        <v>130</v>
      </c>
      <c r="AQ41" s="222">
        <v>11000</v>
      </c>
      <c r="AR41" s="223"/>
      <c r="AS41" s="146" t="s">
        <v>863</v>
      </c>
      <c r="AT41" s="146"/>
      <c r="AU41" s="224">
        <f t="shared" si="66"/>
        <v>970492.8</v>
      </c>
      <c r="AV41" s="239">
        <f t="shared" si="67"/>
        <v>970492.8</v>
      </c>
      <c r="AW41" s="231" t="e">
        <f t="shared" si="68"/>
        <v>#REF!</v>
      </c>
      <c r="AX41" s="231" t="e">
        <f>((AH41-AF41-AG41-W41)*AY$8)-(#REF!+#REF!)*150000</f>
        <v>#REF!</v>
      </c>
      <c r="AY41" s="231" t="e">
        <f t="shared" si="69"/>
        <v>#REF!</v>
      </c>
      <c r="AZ41" s="241" t="str">
        <f t="shared" si="70"/>
        <v>PHON THEANY</v>
      </c>
      <c r="BA41" s="231">
        <f t="shared" si="71"/>
        <v>130</v>
      </c>
      <c r="BB41" s="231">
        <f t="shared" si="72"/>
        <v>130</v>
      </c>
      <c r="BC41" s="231">
        <f t="shared" si="73"/>
        <v>1</v>
      </c>
      <c r="BD41" s="231">
        <f t="shared" si="74"/>
        <v>0</v>
      </c>
      <c r="BE41" s="231">
        <f t="shared" si="75"/>
        <v>1</v>
      </c>
      <c r="BF41" s="231">
        <f t="shared" si="76"/>
        <v>1</v>
      </c>
      <c r="BG41" s="231">
        <f t="shared" si="77"/>
        <v>0</v>
      </c>
      <c r="BH41" s="231">
        <f t="shared" si="78"/>
        <v>0</v>
      </c>
      <c r="BI41" s="246">
        <f t="shared" si="79"/>
        <v>2.75223800000001</v>
      </c>
      <c r="BJ41" s="247">
        <f t="shared" si="80"/>
        <v>11000</v>
      </c>
      <c r="BK41" s="231">
        <f t="shared" si="81"/>
        <v>0</v>
      </c>
      <c r="BL41" s="231">
        <f t="shared" si="82"/>
        <v>1</v>
      </c>
      <c r="BM41" s="231">
        <f t="shared" si="83"/>
        <v>0</v>
      </c>
      <c r="BN41" s="231">
        <f t="shared" si="84"/>
        <v>0</v>
      </c>
      <c r="BO41" s="231">
        <f t="shared" si="85"/>
        <v>1</v>
      </c>
      <c r="BP41" s="231">
        <f t="shared" si="86"/>
        <v>0</v>
      </c>
      <c r="BQ41" s="231">
        <f t="shared" si="87"/>
        <v>0</v>
      </c>
    </row>
    <row r="42" s="141" customFormat="1" ht="95" customHeight="1" spans="1:69">
      <c r="A42" s="161">
        <v>29</v>
      </c>
      <c r="B42" s="94">
        <v>223</v>
      </c>
      <c r="C42" s="162" t="s">
        <v>865</v>
      </c>
      <c r="D42" s="163">
        <v>44081</v>
      </c>
      <c r="E42" s="183" t="s">
        <v>467</v>
      </c>
      <c r="F42" s="184">
        <v>200</v>
      </c>
      <c r="G42" s="185">
        <v>7.69230769230769</v>
      </c>
      <c r="H42" s="161">
        <v>25</v>
      </c>
      <c r="I42" s="161">
        <v>0</v>
      </c>
      <c r="J42" s="161">
        <v>25</v>
      </c>
      <c r="K42" s="195">
        <v>192.307692307692</v>
      </c>
      <c r="L42" s="161">
        <v>0</v>
      </c>
      <c r="M42" s="185">
        <v>0</v>
      </c>
      <c r="N42" s="161">
        <v>0</v>
      </c>
      <c r="O42" s="161">
        <v>0</v>
      </c>
      <c r="P42" s="195">
        <v>0</v>
      </c>
      <c r="Q42" s="161">
        <v>1</v>
      </c>
      <c r="R42" s="195">
        <v>7.69230769230769</v>
      </c>
      <c r="S42" s="161">
        <v>0</v>
      </c>
      <c r="T42" s="195">
        <v>0</v>
      </c>
      <c r="U42" s="161">
        <v>0</v>
      </c>
      <c r="V42" s="161">
        <v>0</v>
      </c>
      <c r="W42" s="185">
        <v>0</v>
      </c>
      <c r="X42" s="185">
        <v>0</v>
      </c>
      <c r="Y42" s="161">
        <v>0</v>
      </c>
      <c r="Z42" s="185">
        <v>0</v>
      </c>
      <c r="AA42" s="161">
        <v>0</v>
      </c>
      <c r="AB42" s="185">
        <v>0</v>
      </c>
      <c r="AC42" s="184">
        <v>0</v>
      </c>
      <c r="AD42" s="184">
        <v>0</v>
      </c>
      <c r="AE42" s="185">
        <v>9.6</v>
      </c>
      <c r="AF42" s="185">
        <v>13</v>
      </c>
      <c r="AG42" s="185">
        <v>12.5</v>
      </c>
      <c r="AH42" s="185">
        <v>235.1</v>
      </c>
      <c r="AI42" s="258">
        <v>3</v>
      </c>
      <c r="AJ42" s="209">
        <v>0.5</v>
      </c>
      <c r="AK42" s="207"/>
      <c r="AL42" s="195">
        <v>0</v>
      </c>
      <c r="AM42" s="195">
        <v>4.847762</v>
      </c>
      <c r="AN42" s="207">
        <v>100</v>
      </c>
      <c r="AO42" s="221">
        <v>132.752238</v>
      </c>
      <c r="AP42" s="184">
        <v>130</v>
      </c>
      <c r="AQ42" s="222">
        <v>11000</v>
      </c>
      <c r="AR42" s="223"/>
      <c r="AS42" s="146" t="s">
        <v>863</v>
      </c>
      <c r="AT42" s="146"/>
      <c r="AU42" s="224">
        <f t="shared" si="66"/>
        <v>970492.8</v>
      </c>
      <c r="AV42" s="239">
        <f t="shared" si="67"/>
        <v>970492.8</v>
      </c>
      <c r="AW42" s="231" t="e">
        <f t="shared" si="68"/>
        <v>#REF!</v>
      </c>
      <c r="AX42" s="231" t="e">
        <f>((AH42-AF42-AG42-W42)*AY$8)-(#REF!+#REF!)*150000</f>
        <v>#REF!</v>
      </c>
      <c r="AY42" s="231" t="e">
        <f t="shared" si="69"/>
        <v>#REF!</v>
      </c>
      <c r="AZ42" s="241" t="str">
        <f t="shared" si="70"/>
        <v>NHEB KUNTHEA</v>
      </c>
      <c r="BA42" s="231">
        <f t="shared" si="71"/>
        <v>130</v>
      </c>
      <c r="BB42" s="231">
        <f t="shared" si="72"/>
        <v>130</v>
      </c>
      <c r="BC42" s="231">
        <f t="shared" si="73"/>
        <v>1</v>
      </c>
      <c r="BD42" s="231">
        <f t="shared" si="74"/>
        <v>0</v>
      </c>
      <c r="BE42" s="231">
        <f t="shared" si="75"/>
        <v>1</v>
      </c>
      <c r="BF42" s="231">
        <f t="shared" si="76"/>
        <v>1</v>
      </c>
      <c r="BG42" s="231">
        <f t="shared" si="77"/>
        <v>0</v>
      </c>
      <c r="BH42" s="231">
        <f t="shared" si="78"/>
        <v>0</v>
      </c>
      <c r="BI42" s="246">
        <f t="shared" si="79"/>
        <v>2.75223800000001</v>
      </c>
      <c r="BJ42" s="247">
        <f t="shared" si="80"/>
        <v>11000</v>
      </c>
      <c r="BK42" s="231">
        <f t="shared" si="81"/>
        <v>0</v>
      </c>
      <c r="BL42" s="231">
        <f t="shared" si="82"/>
        <v>1</v>
      </c>
      <c r="BM42" s="231">
        <f t="shared" si="83"/>
        <v>0</v>
      </c>
      <c r="BN42" s="231">
        <f t="shared" si="84"/>
        <v>0</v>
      </c>
      <c r="BO42" s="231">
        <f t="shared" si="85"/>
        <v>1</v>
      </c>
      <c r="BP42" s="231">
        <f t="shared" si="86"/>
        <v>0</v>
      </c>
      <c r="BQ42" s="231">
        <f t="shared" si="87"/>
        <v>0</v>
      </c>
    </row>
    <row r="43" s="141" customFormat="1" ht="95" customHeight="1" spans="1:69">
      <c r="A43" s="161">
        <v>30</v>
      </c>
      <c r="B43" s="94">
        <v>233</v>
      </c>
      <c r="C43" s="162" t="s">
        <v>866</v>
      </c>
      <c r="D43" s="163">
        <v>44081</v>
      </c>
      <c r="E43" s="183" t="s">
        <v>467</v>
      </c>
      <c r="F43" s="184">
        <v>200</v>
      </c>
      <c r="G43" s="185">
        <v>7.69230769230769</v>
      </c>
      <c r="H43" s="161">
        <v>25</v>
      </c>
      <c r="I43" s="161">
        <v>0</v>
      </c>
      <c r="J43" s="161">
        <v>25</v>
      </c>
      <c r="K43" s="195">
        <v>192.307692307692</v>
      </c>
      <c r="L43" s="161">
        <v>0</v>
      </c>
      <c r="M43" s="185">
        <v>0</v>
      </c>
      <c r="N43" s="161">
        <v>0</v>
      </c>
      <c r="O43" s="161">
        <v>0</v>
      </c>
      <c r="P43" s="195">
        <v>0</v>
      </c>
      <c r="Q43" s="161">
        <v>1</v>
      </c>
      <c r="R43" s="195">
        <v>7.69230769230769</v>
      </c>
      <c r="S43" s="161">
        <v>0</v>
      </c>
      <c r="T43" s="195">
        <v>0</v>
      </c>
      <c r="U43" s="161">
        <v>0</v>
      </c>
      <c r="V43" s="161">
        <v>0</v>
      </c>
      <c r="W43" s="185">
        <v>0</v>
      </c>
      <c r="X43" s="185">
        <v>0</v>
      </c>
      <c r="Y43" s="161">
        <v>0</v>
      </c>
      <c r="Z43" s="185">
        <v>0</v>
      </c>
      <c r="AA43" s="161">
        <v>0</v>
      </c>
      <c r="AB43" s="185">
        <v>0</v>
      </c>
      <c r="AC43" s="184">
        <v>0</v>
      </c>
      <c r="AD43" s="184">
        <v>0</v>
      </c>
      <c r="AE43" s="185">
        <v>9.6</v>
      </c>
      <c r="AF43" s="185">
        <v>13</v>
      </c>
      <c r="AG43" s="185">
        <v>12.5</v>
      </c>
      <c r="AH43" s="185">
        <v>235.1</v>
      </c>
      <c r="AI43" s="258">
        <v>3</v>
      </c>
      <c r="AJ43" s="209">
        <v>0.5</v>
      </c>
      <c r="AK43" s="207"/>
      <c r="AL43" s="195">
        <v>0</v>
      </c>
      <c r="AM43" s="195">
        <v>4.847762</v>
      </c>
      <c r="AN43" s="207">
        <v>100</v>
      </c>
      <c r="AO43" s="221">
        <v>132.752238</v>
      </c>
      <c r="AP43" s="184">
        <v>130</v>
      </c>
      <c r="AQ43" s="222">
        <v>11000</v>
      </c>
      <c r="AR43" s="223"/>
      <c r="AS43" s="146" t="s">
        <v>863</v>
      </c>
      <c r="AT43" s="146"/>
      <c r="AU43" s="224">
        <f t="shared" si="66"/>
        <v>970492.8</v>
      </c>
      <c r="AV43" s="239">
        <f t="shared" si="67"/>
        <v>970492.8</v>
      </c>
      <c r="AW43" s="231" t="e">
        <f t="shared" si="68"/>
        <v>#REF!</v>
      </c>
      <c r="AX43" s="231" t="e">
        <f>((AH43-AF43-AG43-W43)*AY$8)-(#REF!+#REF!)*150000</f>
        <v>#REF!</v>
      </c>
      <c r="AY43" s="231" t="e">
        <f t="shared" si="69"/>
        <v>#REF!</v>
      </c>
      <c r="AZ43" s="241" t="str">
        <f t="shared" si="70"/>
        <v>CHEA SAMALY</v>
      </c>
      <c r="BA43" s="231">
        <f t="shared" si="71"/>
        <v>130</v>
      </c>
      <c r="BB43" s="231">
        <f t="shared" si="72"/>
        <v>130</v>
      </c>
      <c r="BC43" s="231">
        <f t="shared" si="73"/>
        <v>1</v>
      </c>
      <c r="BD43" s="231">
        <f t="shared" si="74"/>
        <v>0</v>
      </c>
      <c r="BE43" s="231">
        <f t="shared" si="75"/>
        <v>1</v>
      </c>
      <c r="BF43" s="231">
        <f t="shared" si="76"/>
        <v>1</v>
      </c>
      <c r="BG43" s="231">
        <f t="shared" si="77"/>
        <v>0</v>
      </c>
      <c r="BH43" s="231">
        <f t="shared" si="78"/>
        <v>0</v>
      </c>
      <c r="BI43" s="246">
        <f t="shared" si="79"/>
        <v>2.75223800000001</v>
      </c>
      <c r="BJ43" s="247">
        <f t="shared" si="80"/>
        <v>11000</v>
      </c>
      <c r="BK43" s="231">
        <f t="shared" si="81"/>
        <v>0</v>
      </c>
      <c r="BL43" s="231">
        <f t="shared" si="82"/>
        <v>1</v>
      </c>
      <c r="BM43" s="231">
        <f t="shared" si="83"/>
        <v>0</v>
      </c>
      <c r="BN43" s="231">
        <f t="shared" si="84"/>
        <v>0</v>
      </c>
      <c r="BO43" s="231">
        <f t="shared" si="85"/>
        <v>1</v>
      </c>
      <c r="BP43" s="231">
        <f t="shared" si="86"/>
        <v>0</v>
      </c>
      <c r="BQ43" s="231">
        <f t="shared" si="87"/>
        <v>0</v>
      </c>
    </row>
    <row r="44" s="141" customFormat="1" ht="95" customHeight="1" spans="1:69">
      <c r="A44" s="161">
        <v>31</v>
      </c>
      <c r="B44" s="94">
        <v>238</v>
      </c>
      <c r="C44" s="162" t="s">
        <v>867</v>
      </c>
      <c r="D44" s="163">
        <v>44081</v>
      </c>
      <c r="E44" s="183" t="s">
        <v>467</v>
      </c>
      <c r="F44" s="184">
        <v>200</v>
      </c>
      <c r="G44" s="185">
        <v>7.69230769230769</v>
      </c>
      <c r="H44" s="161">
        <v>25</v>
      </c>
      <c r="I44" s="161">
        <v>0</v>
      </c>
      <c r="J44" s="161">
        <v>25</v>
      </c>
      <c r="K44" s="195">
        <v>192.307692307692</v>
      </c>
      <c r="L44" s="161">
        <v>0</v>
      </c>
      <c r="M44" s="185">
        <v>0</v>
      </c>
      <c r="N44" s="161">
        <v>0</v>
      </c>
      <c r="O44" s="161">
        <v>0</v>
      </c>
      <c r="P44" s="195">
        <v>0</v>
      </c>
      <c r="Q44" s="161">
        <v>1</v>
      </c>
      <c r="R44" s="195">
        <v>7.69230769230769</v>
      </c>
      <c r="S44" s="161">
        <v>0</v>
      </c>
      <c r="T44" s="195">
        <v>0</v>
      </c>
      <c r="U44" s="161">
        <v>0</v>
      </c>
      <c r="V44" s="161">
        <v>0</v>
      </c>
      <c r="W44" s="185">
        <v>0</v>
      </c>
      <c r="X44" s="185">
        <v>0</v>
      </c>
      <c r="Y44" s="161">
        <v>0</v>
      </c>
      <c r="Z44" s="185">
        <v>0</v>
      </c>
      <c r="AA44" s="161">
        <v>0</v>
      </c>
      <c r="AB44" s="185">
        <v>0</v>
      </c>
      <c r="AC44" s="184">
        <v>0</v>
      </c>
      <c r="AD44" s="184">
        <v>0</v>
      </c>
      <c r="AE44" s="185">
        <v>9.6</v>
      </c>
      <c r="AF44" s="185">
        <v>13</v>
      </c>
      <c r="AG44" s="185">
        <v>12.5</v>
      </c>
      <c r="AH44" s="185">
        <v>235.1</v>
      </c>
      <c r="AI44" s="258">
        <v>3</v>
      </c>
      <c r="AJ44" s="209">
        <v>0.5</v>
      </c>
      <c r="AK44" s="207"/>
      <c r="AL44" s="195">
        <v>0</v>
      </c>
      <c r="AM44" s="195">
        <v>4.847762</v>
      </c>
      <c r="AN44" s="207">
        <v>100</v>
      </c>
      <c r="AO44" s="221">
        <v>132.752238</v>
      </c>
      <c r="AP44" s="184">
        <v>130</v>
      </c>
      <c r="AQ44" s="222">
        <v>11000</v>
      </c>
      <c r="AR44" s="223"/>
      <c r="AS44" s="146" t="s">
        <v>863</v>
      </c>
      <c r="AT44" s="146"/>
      <c r="AU44" s="224">
        <f t="shared" si="66"/>
        <v>970492.8</v>
      </c>
      <c r="AV44" s="239">
        <f t="shared" si="67"/>
        <v>970492.8</v>
      </c>
      <c r="AW44" s="231" t="e">
        <f t="shared" si="68"/>
        <v>#REF!</v>
      </c>
      <c r="AX44" s="231" t="e">
        <f>((AH44-AF44-AG44-W44)*AY$8)-(#REF!+#REF!)*150000</f>
        <v>#REF!</v>
      </c>
      <c r="AY44" s="231" t="e">
        <f t="shared" si="69"/>
        <v>#REF!</v>
      </c>
      <c r="AZ44" s="241" t="str">
        <f t="shared" si="70"/>
        <v>KEO SOCHEAT</v>
      </c>
      <c r="BA44" s="231">
        <f t="shared" si="71"/>
        <v>130</v>
      </c>
      <c r="BB44" s="231">
        <f t="shared" si="72"/>
        <v>130</v>
      </c>
      <c r="BC44" s="231">
        <f t="shared" si="73"/>
        <v>1</v>
      </c>
      <c r="BD44" s="231">
        <f t="shared" si="74"/>
        <v>0</v>
      </c>
      <c r="BE44" s="231">
        <f t="shared" si="75"/>
        <v>1</v>
      </c>
      <c r="BF44" s="231">
        <f t="shared" si="76"/>
        <v>1</v>
      </c>
      <c r="BG44" s="231">
        <f t="shared" si="77"/>
        <v>0</v>
      </c>
      <c r="BH44" s="231">
        <f t="shared" si="78"/>
        <v>0</v>
      </c>
      <c r="BI44" s="246">
        <f t="shared" si="79"/>
        <v>2.75223800000001</v>
      </c>
      <c r="BJ44" s="247">
        <f t="shared" si="80"/>
        <v>11000</v>
      </c>
      <c r="BK44" s="231">
        <f t="shared" si="81"/>
        <v>0</v>
      </c>
      <c r="BL44" s="231">
        <f t="shared" si="82"/>
        <v>1</v>
      </c>
      <c r="BM44" s="231">
        <f t="shared" si="83"/>
        <v>0</v>
      </c>
      <c r="BN44" s="231">
        <f t="shared" si="84"/>
        <v>0</v>
      </c>
      <c r="BO44" s="231">
        <f t="shared" si="85"/>
        <v>1</v>
      </c>
      <c r="BP44" s="231">
        <f t="shared" si="86"/>
        <v>0</v>
      </c>
      <c r="BQ44" s="231">
        <f t="shared" si="87"/>
        <v>0</v>
      </c>
    </row>
    <row r="45" s="141" customFormat="1" ht="95" customHeight="1" spans="1:69">
      <c r="A45" s="161">
        <v>32</v>
      </c>
      <c r="B45" s="94">
        <v>270</v>
      </c>
      <c r="C45" s="162" t="s">
        <v>465</v>
      </c>
      <c r="D45" s="163">
        <v>44103</v>
      </c>
      <c r="E45" s="183" t="s">
        <v>467</v>
      </c>
      <c r="F45" s="184">
        <v>200</v>
      </c>
      <c r="G45" s="185">
        <v>7.69230769230769</v>
      </c>
      <c r="H45" s="161">
        <v>25</v>
      </c>
      <c r="I45" s="161">
        <v>0</v>
      </c>
      <c r="J45" s="161">
        <v>25</v>
      </c>
      <c r="K45" s="195">
        <v>192.307692307692</v>
      </c>
      <c r="L45" s="161">
        <v>0</v>
      </c>
      <c r="M45" s="185">
        <v>0</v>
      </c>
      <c r="N45" s="161">
        <v>0</v>
      </c>
      <c r="O45" s="161">
        <v>0</v>
      </c>
      <c r="P45" s="195">
        <v>0</v>
      </c>
      <c r="Q45" s="161">
        <v>1</v>
      </c>
      <c r="R45" s="195">
        <v>7.69230769230769</v>
      </c>
      <c r="S45" s="161">
        <v>0</v>
      </c>
      <c r="T45" s="195">
        <v>0</v>
      </c>
      <c r="U45" s="161">
        <v>0</v>
      </c>
      <c r="V45" s="161">
        <v>0</v>
      </c>
      <c r="W45" s="185">
        <v>0</v>
      </c>
      <c r="X45" s="185">
        <v>0</v>
      </c>
      <c r="Y45" s="161">
        <v>0</v>
      </c>
      <c r="Z45" s="185">
        <v>0</v>
      </c>
      <c r="AA45" s="161">
        <v>0</v>
      </c>
      <c r="AB45" s="185">
        <v>0</v>
      </c>
      <c r="AC45" s="184">
        <v>0</v>
      </c>
      <c r="AD45" s="184">
        <v>0</v>
      </c>
      <c r="AE45" s="185">
        <v>9.6</v>
      </c>
      <c r="AF45" s="185">
        <v>13</v>
      </c>
      <c r="AG45" s="185">
        <v>12.5</v>
      </c>
      <c r="AH45" s="185">
        <v>235.1</v>
      </c>
      <c r="AI45" s="258">
        <v>3</v>
      </c>
      <c r="AJ45" s="209">
        <v>0.5</v>
      </c>
      <c r="AK45" s="207"/>
      <c r="AL45" s="195">
        <v>0</v>
      </c>
      <c r="AM45" s="195">
        <v>4.847762</v>
      </c>
      <c r="AN45" s="207">
        <v>100</v>
      </c>
      <c r="AO45" s="221">
        <v>132.752238</v>
      </c>
      <c r="AP45" s="184">
        <v>130</v>
      </c>
      <c r="AQ45" s="222">
        <v>11000</v>
      </c>
      <c r="AR45" s="223"/>
      <c r="AS45" s="146" t="s">
        <v>863</v>
      </c>
      <c r="AT45" s="146"/>
      <c r="AU45" s="224">
        <f t="shared" si="66"/>
        <v>970492.8</v>
      </c>
      <c r="AV45" s="239">
        <f t="shared" si="67"/>
        <v>970492.8</v>
      </c>
      <c r="AW45" s="231" t="e">
        <f t="shared" si="68"/>
        <v>#REF!</v>
      </c>
      <c r="AX45" s="231" t="e">
        <f>((AH45-AF45-AG45-W45)*AY$8)-(#REF!+#REF!)*150000</f>
        <v>#REF!</v>
      </c>
      <c r="AY45" s="231" t="e">
        <f t="shared" si="69"/>
        <v>#REF!</v>
      </c>
      <c r="AZ45" s="241" t="str">
        <f t="shared" si="70"/>
        <v>SUM SREYMA</v>
      </c>
      <c r="BA45" s="231">
        <f t="shared" si="71"/>
        <v>130</v>
      </c>
      <c r="BB45" s="231">
        <f t="shared" si="72"/>
        <v>130</v>
      </c>
      <c r="BC45" s="231">
        <f t="shared" si="73"/>
        <v>1</v>
      </c>
      <c r="BD45" s="231">
        <f t="shared" si="74"/>
        <v>0</v>
      </c>
      <c r="BE45" s="231">
        <f t="shared" si="75"/>
        <v>1</v>
      </c>
      <c r="BF45" s="231">
        <f t="shared" si="76"/>
        <v>1</v>
      </c>
      <c r="BG45" s="231">
        <f t="shared" si="77"/>
        <v>0</v>
      </c>
      <c r="BH45" s="231">
        <f t="shared" si="78"/>
        <v>0</v>
      </c>
      <c r="BI45" s="246">
        <f t="shared" si="79"/>
        <v>2.75223800000001</v>
      </c>
      <c r="BJ45" s="247">
        <f t="shared" si="80"/>
        <v>11000</v>
      </c>
      <c r="BK45" s="231">
        <f t="shared" si="81"/>
        <v>0</v>
      </c>
      <c r="BL45" s="231">
        <f t="shared" si="82"/>
        <v>1</v>
      </c>
      <c r="BM45" s="231">
        <f t="shared" si="83"/>
        <v>0</v>
      </c>
      <c r="BN45" s="231">
        <f t="shared" si="84"/>
        <v>0</v>
      </c>
      <c r="BO45" s="231">
        <f t="shared" si="85"/>
        <v>1</v>
      </c>
      <c r="BP45" s="231">
        <f t="shared" si="86"/>
        <v>0</v>
      </c>
      <c r="BQ45" s="231">
        <f t="shared" si="87"/>
        <v>0</v>
      </c>
    </row>
    <row r="46" s="141" customFormat="1" ht="95" customHeight="1" spans="1:69">
      <c r="A46" s="161">
        <v>33</v>
      </c>
      <c r="B46" s="94">
        <v>271</v>
      </c>
      <c r="C46" s="162" t="s">
        <v>78</v>
      </c>
      <c r="D46" s="163">
        <v>44103</v>
      </c>
      <c r="E46" s="183" t="s">
        <v>467</v>
      </c>
      <c r="F46" s="184">
        <v>200</v>
      </c>
      <c r="G46" s="185">
        <v>7.69230769230769</v>
      </c>
      <c r="H46" s="161">
        <v>25</v>
      </c>
      <c r="I46" s="161">
        <v>0</v>
      </c>
      <c r="J46" s="161">
        <v>25</v>
      </c>
      <c r="K46" s="195">
        <v>192.307692307692</v>
      </c>
      <c r="L46" s="161">
        <v>0</v>
      </c>
      <c r="M46" s="185">
        <v>0</v>
      </c>
      <c r="N46" s="161">
        <v>0</v>
      </c>
      <c r="O46" s="161">
        <v>0</v>
      </c>
      <c r="P46" s="195">
        <v>0</v>
      </c>
      <c r="Q46" s="161">
        <v>1</v>
      </c>
      <c r="R46" s="195">
        <v>7.69230769230769</v>
      </c>
      <c r="S46" s="161">
        <v>0</v>
      </c>
      <c r="T46" s="195">
        <v>0</v>
      </c>
      <c r="U46" s="161">
        <v>0</v>
      </c>
      <c r="V46" s="161">
        <v>0</v>
      </c>
      <c r="W46" s="185">
        <v>0</v>
      </c>
      <c r="X46" s="185">
        <v>0</v>
      </c>
      <c r="Y46" s="161">
        <v>0</v>
      </c>
      <c r="Z46" s="185">
        <v>0</v>
      </c>
      <c r="AA46" s="161">
        <v>0</v>
      </c>
      <c r="AB46" s="185">
        <v>0</v>
      </c>
      <c r="AC46" s="184">
        <v>0</v>
      </c>
      <c r="AD46" s="184">
        <v>0</v>
      </c>
      <c r="AE46" s="185">
        <v>9.6</v>
      </c>
      <c r="AF46" s="185">
        <v>13</v>
      </c>
      <c r="AG46" s="185">
        <v>12.5</v>
      </c>
      <c r="AH46" s="185">
        <v>235.1</v>
      </c>
      <c r="AI46" s="258">
        <v>3</v>
      </c>
      <c r="AJ46" s="209">
        <v>0.5</v>
      </c>
      <c r="AK46" s="207"/>
      <c r="AL46" s="195">
        <v>0</v>
      </c>
      <c r="AM46" s="195">
        <v>4.847762</v>
      </c>
      <c r="AN46" s="207">
        <v>100</v>
      </c>
      <c r="AO46" s="221">
        <v>132.752238</v>
      </c>
      <c r="AP46" s="184">
        <v>130</v>
      </c>
      <c r="AQ46" s="222">
        <v>11000</v>
      </c>
      <c r="AR46" s="223"/>
      <c r="AS46" s="146" t="s">
        <v>863</v>
      </c>
      <c r="AT46" s="146"/>
      <c r="AU46" s="224">
        <f t="shared" si="66"/>
        <v>970492.8</v>
      </c>
      <c r="AV46" s="239">
        <f t="shared" si="67"/>
        <v>970492.8</v>
      </c>
      <c r="AW46" s="231" t="e">
        <f t="shared" si="68"/>
        <v>#REF!</v>
      </c>
      <c r="AX46" s="231" t="e">
        <f>((AH46-AF46-AG46-W46)*AY$8)-(#REF!+#REF!)*150000</f>
        <v>#REF!</v>
      </c>
      <c r="AY46" s="231" t="e">
        <f t="shared" si="69"/>
        <v>#REF!</v>
      </c>
      <c r="AZ46" s="241" t="str">
        <f t="shared" si="70"/>
        <v>MON SAMY</v>
      </c>
      <c r="BA46" s="231">
        <f t="shared" si="71"/>
        <v>130</v>
      </c>
      <c r="BB46" s="231">
        <f t="shared" si="72"/>
        <v>130</v>
      </c>
      <c r="BC46" s="231">
        <f t="shared" si="73"/>
        <v>1</v>
      </c>
      <c r="BD46" s="231">
        <f t="shared" si="74"/>
        <v>0</v>
      </c>
      <c r="BE46" s="231">
        <f t="shared" si="75"/>
        <v>1</v>
      </c>
      <c r="BF46" s="231">
        <f t="shared" si="76"/>
        <v>1</v>
      </c>
      <c r="BG46" s="231">
        <f t="shared" si="77"/>
        <v>0</v>
      </c>
      <c r="BH46" s="231">
        <f t="shared" si="78"/>
        <v>0</v>
      </c>
      <c r="BI46" s="246">
        <f t="shared" si="79"/>
        <v>2.75223800000001</v>
      </c>
      <c r="BJ46" s="247">
        <f t="shared" si="80"/>
        <v>11000</v>
      </c>
      <c r="BK46" s="231">
        <f t="shared" si="81"/>
        <v>0</v>
      </c>
      <c r="BL46" s="231">
        <f t="shared" si="82"/>
        <v>1</v>
      </c>
      <c r="BM46" s="231">
        <f t="shared" si="83"/>
        <v>0</v>
      </c>
      <c r="BN46" s="231">
        <f t="shared" si="84"/>
        <v>0</v>
      </c>
      <c r="BO46" s="231">
        <f t="shared" si="85"/>
        <v>1</v>
      </c>
      <c r="BP46" s="231">
        <f t="shared" si="86"/>
        <v>0</v>
      </c>
      <c r="BQ46" s="231">
        <f t="shared" si="87"/>
        <v>0</v>
      </c>
    </row>
    <row r="47" s="141" customFormat="1" ht="95" customHeight="1" spans="1:69">
      <c r="A47" s="161">
        <v>34</v>
      </c>
      <c r="B47" s="94">
        <v>288</v>
      </c>
      <c r="C47" s="162" t="s">
        <v>469</v>
      </c>
      <c r="D47" s="163">
        <v>44109</v>
      </c>
      <c r="E47" s="183" t="s">
        <v>467</v>
      </c>
      <c r="F47" s="184">
        <v>200</v>
      </c>
      <c r="G47" s="185">
        <v>7.69230769230769</v>
      </c>
      <c r="H47" s="161">
        <v>24</v>
      </c>
      <c r="I47" s="161">
        <v>0</v>
      </c>
      <c r="J47" s="161">
        <v>24</v>
      </c>
      <c r="K47" s="195">
        <v>184.615384615385</v>
      </c>
      <c r="L47" s="161">
        <v>0</v>
      </c>
      <c r="M47" s="185">
        <v>0</v>
      </c>
      <c r="N47" s="161">
        <v>0</v>
      </c>
      <c r="O47" s="161">
        <v>0</v>
      </c>
      <c r="P47" s="195">
        <v>0</v>
      </c>
      <c r="Q47" s="161">
        <v>1</v>
      </c>
      <c r="R47" s="195">
        <v>7.69230769230769</v>
      </c>
      <c r="S47" s="161">
        <v>1</v>
      </c>
      <c r="T47" s="195">
        <v>7.69230769230769</v>
      </c>
      <c r="U47" s="161">
        <v>0</v>
      </c>
      <c r="V47" s="161">
        <v>0</v>
      </c>
      <c r="W47" s="185">
        <v>0</v>
      </c>
      <c r="X47" s="185">
        <v>0</v>
      </c>
      <c r="Y47" s="161">
        <v>0</v>
      </c>
      <c r="Z47" s="185">
        <v>0</v>
      </c>
      <c r="AA47" s="161">
        <v>0</v>
      </c>
      <c r="AB47" s="185">
        <v>0</v>
      </c>
      <c r="AC47" s="184">
        <v>0</v>
      </c>
      <c r="AD47" s="184">
        <v>0</v>
      </c>
      <c r="AE47" s="185">
        <v>9.2</v>
      </c>
      <c r="AF47" s="185">
        <v>13</v>
      </c>
      <c r="AG47" s="185">
        <v>12</v>
      </c>
      <c r="AH47" s="185">
        <v>234.2</v>
      </c>
      <c r="AI47" s="258">
        <v>3</v>
      </c>
      <c r="AJ47" s="209">
        <v>0.5</v>
      </c>
      <c r="AK47" s="207"/>
      <c r="AL47" s="195">
        <v>0</v>
      </c>
      <c r="AM47" s="195">
        <v>4.829204</v>
      </c>
      <c r="AN47" s="207">
        <v>100</v>
      </c>
      <c r="AO47" s="221">
        <v>131.870796</v>
      </c>
      <c r="AP47" s="184">
        <v>130</v>
      </c>
      <c r="AQ47" s="222">
        <v>7500</v>
      </c>
      <c r="AR47" s="223"/>
      <c r="AS47" s="146" t="s">
        <v>852</v>
      </c>
      <c r="AT47" s="146"/>
      <c r="AU47" s="224">
        <f t="shared" si="66"/>
        <v>966777.6</v>
      </c>
      <c r="AV47" s="239">
        <f t="shared" si="67"/>
        <v>966777.6</v>
      </c>
      <c r="AW47" s="231" t="e">
        <f t="shared" si="68"/>
        <v>#REF!</v>
      </c>
      <c r="AX47" s="231" t="e">
        <f>((AH47-AF47-AG47-W47)*AY$8)-(#REF!+#REF!)*150000</f>
        <v>#REF!</v>
      </c>
      <c r="AY47" s="231" t="e">
        <f t="shared" si="69"/>
        <v>#REF!</v>
      </c>
      <c r="AZ47" s="241" t="str">
        <f t="shared" si="70"/>
        <v>CHHAN SREY AUN</v>
      </c>
      <c r="BA47" s="231">
        <f t="shared" si="71"/>
        <v>130</v>
      </c>
      <c r="BB47" s="231">
        <f t="shared" si="72"/>
        <v>130</v>
      </c>
      <c r="BC47" s="231">
        <f t="shared" si="73"/>
        <v>1</v>
      </c>
      <c r="BD47" s="231">
        <f t="shared" si="74"/>
        <v>0</v>
      </c>
      <c r="BE47" s="231">
        <f t="shared" si="75"/>
        <v>1</v>
      </c>
      <c r="BF47" s="231">
        <f t="shared" si="76"/>
        <v>1</v>
      </c>
      <c r="BG47" s="231">
        <f t="shared" si="77"/>
        <v>0</v>
      </c>
      <c r="BH47" s="231">
        <f t="shared" si="78"/>
        <v>0</v>
      </c>
      <c r="BI47" s="246">
        <f t="shared" si="79"/>
        <v>1.87079599999998</v>
      </c>
      <c r="BJ47" s="247">
        <f t="shared" si="80"/>
        <v>7500</v>
      </c>
      <c r="BK47" s="231">
        <f t="shared" si="81"/>
        <v>0</v>
      </c>
      <c r="BL47" s="231">
        <f t="shared" si="82"/>
        <v>0</v>
      </c>
      <c r="BM47" s="231">
        <f t="shared" si="83"/>
        <v>1</v>
      </c>
      <c r="BN47" s="231">
        <f t="shared" si="84"/>
        <v>1</v>
      </c>
      <c r="BO47" s="231">
        <f t="shared" si="85"/>
        <v>0</v>
      </c>
      <c r="BP47" s="231">
        <f t="shared" si="86"/>
        <v>1</v>
      </c>
      <c r="BQ47" s="231">
        <f t="shared" si="87"/>
        <v>0</v>
      </c>
    </row>
    <row r="48" s="141" customFormat="1" ht="95" customHeight="1" spans="1:69">
      <c r="A48" s="161">
        <v>35</v>
      </c>
      <c r="B48" s="94">
        <v>422</v>
      </c>
      <c r="C48" s="162" t="s">
        <v>472</v>
      </c>
      <c r="D48" s="163">
        <v>44123</v>
      </c>
      <c r="E48" s="183" t="s">
        <v>467</v>
      </c>
      <c r="F48" s="184">
        <v>200</v>
      </c>
      <c r="G48" s="185">
        <v>7.69230769230769</v>
      </c>
      <c r="H48" s="161">
        <v>25</v>
      </c>
      <c r="I48" s="161">
        <v>0</v>
      </c>
      <c r="J48" s="161">
        <v>25</v>
      </c>
      <c r="K48" s="195">
        <v>192.307692307692</v>
      </c>
      <c r="L48" s="161">
        <v>0</v>
      </c>
      <c r="M48" s="185">
        <v>0</v>
      </c>
      <c r="N48" s="161">
        <v>0</v>
      </c>
      <c r="O48" s="161">
        <v>0</v>
      </c>
      <c r="P48" s="195">
        <v>0</v>
      </c>
      <c r="Q48" s="161">
        <v>1</v>
      </c>
      <c r="R48" s="195">
        <v>7.69230769230769</v>
      </c>
      <c r="S48" s="161">
        <v>0</v>
      </c>
      <c r="T48" s="195">
        <v>0</v>
      </c>
      <c r="U48" s="161">
        <v>0</v>
      </c>
      <c r="V48" s="161">
        <v>0</v>
      </c>
      <c r="W48" s="185">
        <v>0</v>
      </c>
      <c r="X48" s="185">
        <v>0</v>
      </c>
      <c r="Y48" s="161">
        <v>0</v>
      </c>
      <c r="Z48" s="185">
        <v>0</v>
      </c>
      <c r="AA48" s="161">
        <v>0</v>
      </c>
      <c r="AB48" s="185">
        <v>0</v>
      </c>
      <c r="AC48" s="184">
        <v>0</v>
      </c>
      <c r="AD48" s="184">
        <v>0</v>
      </c>
      <c r="AE48" s="185">
        <v>9.6</v>
      </c>
      <c r="AF48" s="185">
        <v>13</v>
      </c>
      <c r="AG48" s="185">
        <v>12.5</v>
      </c>
      <c r="AH48" s="185">
        <v>235.1</v>
      </c>
      <c r="AI48" s="258">
        <v>3</v>
      </c>
      <c r="AJ48" s="209">
        <v>0.5</v>
      </c>
      <c r="AK48" s="207"/>
      <c r="AL48" s="195">
        <v>0</v>
      </c>
      <c r="AM48" s="195">
        <v>4.847762</v>
      </c>
      <c r="AN48" s="207">
        <v>100</v>
      </c>
      <c r="AO48" s="221">
        <v>132.752238</v>
      </c>
      <c r="AP48" s="184">
        <v>130</v>
      </c>
      <c r="AQ48" s="222">
        <v>11000</v>
      </c>
      <c r="AR48" s="223"/>
      <c r="AS48" s="146" t="s">
        <v>852</v>
      </c>
      <c r="AT48" s="146"/>
      <c r="AU48" s="224">
        <f t="shared" si="66"/>
        <v>970492.8</v>
      </c>
      <c r="AV48" s="239">
        <f t="shared" si="67"/>
        <v>970492.8</v>
      </c>
      <c r="AW48" s="231" t="e">
        <f t="shared" si="68"/>
        <v>#REF!</v>
      </c>
      <c r="AX48" s="231" t="e">
        <f>((AH48-AF48-AG48-W48)*AY$8)-(#REF!+#REF!)*150000</f>
        <v>#REF!</v>
      </c>
      <c r="AY48" s="231" t="e">
        <f t="shared" si="69"/>
        <v>#REF!</v>
      </c>
      <c r="AZ48" s="241" t="str">
        <f t="shared" si="70"/>
        <v>DAM KUNG</v>
      </c>
      <c r="BA48" s="231">
        <f t="shared" si="71"/>
        <v>130</v>
      </c>
      <c r="BB48" s="231">
        <f t="shared" si="72"/>
        <v>130</v>
      </c>
      <c r="BC48" s="231">
        <f t="shared" si="73"/>
        <v>1</v>
      </c>
      <c r="BD48" s="231">
        <f t="shared" si="74"/>
        <v>0</v>
      </c>
      <c r="BE48" s="231">
        <f t="shared" si="75"/>
        <v>1</v>
      </c>
      <c r="BF48" s="231">
        <f t="shared" si="76"/>
        <v>1</v>
      </c>
      <c r="BG48" s="231">
        <f t="shared" si="77"/>
        <v>0</v>
      </c>
      <c r="BH48" s="231">
        <f t="shared" si="78"/>
        <v>0</v>
      </c>
      <c r="BI48" s="246">
        <f t="shared" si="79"/>
        <v>2.75223800000001</v>
      </c>
      <c r="BJ48" s="247">
        <f t="shared" si="80"/>
        <v>11000</v>
      </c>
      <c r="BK48" s="231">
        <f t="shared" si="81"/>
        <v>0</v>
      </c>
      <c r="BL48" s="231">
        <f t="shared" si="82"/>
        <v>1</v>
      </c>
      <c r="BM48" s="231">
        <f t="shared" si="83"/>
        <v>0</v>
      </c>
      <c r="BN48" s="231">
        <f t="shared" si="84"/>
        <v>0</v>
      </c>
      <c r="BO48" s="231">
        <f t="shared" si="85"/>
        <v>1</v>
      </c>
      <c r="BP48" s="231">
        <f t="shared" si="86"/>
        <v>0</v>
      </c>
      <c r="BQ48" s="231">
        <f t="shared" si="87"/>
        <v>0</v>
      </c>
    </row>
    <row r="49" s="141" customFormat="1" ht="95" customHeight="1" spans="1:69">
      <c r="A49" s="161">
        <v>36</v>
      </c>
      <c r="B49" s="94">
        <v>424</v>
      </c>
      <c r="C49" s="162" t="s">
        <v>475</v>
      </c>
      <c r="D49" s="163">
        <v>44123</v>
      </c>
      <c r="E49" s="183" t="s">
        <v>467</v>
      </c>
      <c r="F49" s="184">
        <v>200</v>
      </c>
      <c r="G49" s="185">
        <v>7.69230769230769</v>
      </c>
      <c r="H49" s="161">
        <v>24</v>
      </c>
      <c r="I49" s="161">
        <v>0</v>
      </c>
      <c r="J49" s="161">
        <v>24</v>
      </c>
      <c r="K49" s="195">
        <v>184.615384615385</v>
      </c>
      <c r="L49" s="161">
        <v>0</v>
      </c>
      <c r="M49" s="185">
        <v>0</v>
      </c>
      <c r="N49" s="161">
        <v>0.5</v>
      </c>
      <c r="O49" s="161">
        <v>0</v>
      </c>
      <c r="P49" s="195">
        <v>0</v>
      </c>
      <c r="Q49" s="161">
        <v>1</v>
      </c>
      <c r="R49" s="195">
        <v>7.69230769230769</v>
      </c>
      <c r="S49" s="161">
        <v>0</v>
      </c>
      <c r="T49" s="195">
        <v>0</v>
      </c>
      <c r="U49" s="161">
        <v>0.5</v>
      </c>
      <c r="V49" s="161">
        <v>0</v>
      </c>
      <c r="W49" s="185">
        <v>0</v>
      </c>
      <c r="X49" s="185">
        <v>0</v>
      </c>
      <c r="Y49" s="161">
        <v>0</v>
      </c>
      <c r="Z49" s="185">
        <v>0</v>
      </c>
      <c r="AA49" s="161">
        <v>0</v>
      </c>
      <c r="AB49" s="185">
        <v>0</v>
      </c>
      <c r="AC49" s="184">
        <v>0</v>
      </c>
      <c r="AD49" s="184">
        <v>0</v>
      </c>
      <c r="AE49" s="185">
        <v>9.2</v>
      </c>
      <c r="AF49" s="185">
        <v>13</v>
      </c>
      <c r="AG49" s="185">
        <v>12</v>
      </c>
      <c r="AH49" s="185">
        <v>226.507692307692</v>
      </c>
      <c r="AI49" s="258">
        <v>3</v>
      </c>
      <c r="AJ49" s="209">
        <v>0.5</v>
      </c>
      <c r="AK49" s="207"/>
      <c r="AL49" s="195">
        <v>0</v>
      </c>
      <c r="AM49" s="195">
        <v>4.67058861538461</v>
      </c>
      <c r="AN49" s="207">
        <v>100</v>
      </c>
      <c r="AO49" s="221">
        <v>124.337103692308</v>
      </c>
      <c r="AP49" s="184">
        <v>120</v>
      </c>
      <c r="AQ49" s="222">
        <v>17300</v>
      </c>
      <c r="AR49" s="223"/>
      <c r="AS49" s="146" t="s">
        <v>852</v>
      </c>
      <c r="AT49" s="146"/>
      <c r="AU49" s="224">
        <f t="shared" si="66"/>
        <v>935023.753846153</v>
      </c>
      <c r="AV49" s="239">
        <f t="shared" si="67"/>
        <v>935023.753846153</v>
      </c>
      <c r="AW49" s="231" t="e">
        <f t="shared" si="68"/>
        <v>#REF!</v>
      </c>
      <c r="AX49" s="231" t="e">
        <f>((AH49-AF49-AG49-W49)*AY$8)-(#REF!+#REF!)*150000</f>
        <v>#REF!</v>
      </c>
      <c r="AY49" s="231" t="e">
        <f t="shared" si="69"/>
        <v>#REF!</v>
      </c>
      <c r="AZ49" s="241" t="str">
        <f t="shared" si="70"/>
        <v>PRUM CHANTREA</v>
      </c>
      <c r="BA49" s="231">
        <f t="shared" si="71"/>
        <v>120</v>
      </c>
      <c r="BB49" s="231">
        <f t="shared" si="72"/>
        <v>120</v>
      </c>
      <c r="BC49" s="231">
        <f t="shared" si="73"/>
        <v>1</v>
      </c>
      <c r="BD49" s="231">
        <f t="shared" si="74"/>
        <v>0</v>
      </c>
      <c r="BE49" s="231">
        <f t="shared" si="75"/>
        <v>1</v>
      </c>
      <c r="BF49" s="231">
        <f t="shared" si="76"/>
        <v>0</v>
      </c>
      <c r="BG49" s="231">
        <f t="shared" si="77"/>
        <v>0</v>
      </c>
      <c r="BH49" s="231">
        <f t="shared" si="78"/>
        <v>0</v>
      </c>
      <c r="BI49" s="246">
        <f t="shared" si="79"/>
        <v>4.33710369230769</v>
      </c>
      <c r="BJ49" s="247">
        <f t="shared" si="80"/>
        <v>17300</v>
      </c>
      <c r="BK49" s="231">
        <f t="shared" si="81"/>
        <v>0</v>
      </c>
      <c r="BL49" s="231">
        <f t="shared" si="82"/>
        <v>1</v>
      </c>
      <c r="BM49" s="231">
        <f t="shared" si="83"/>
        <v>1</v>
      </c>
      <c r="BN49" s="231">
        <f t="shared" si="84"/>
        <v>1</v>
      </c>
      <c r="BO49" s="231">
        <f t="shared" si="85"/>
        <v>0</v>
      </c>
      <c r="BP49" s="231">
        <f t="shared" si="86"/>
        <v>0</v>
      </c>
      <c r="BQ49" s="231">
        <f t="shared" si="87"/>
        <v>3</v>
      </c>
    </row>
    <row r="50" s="141" customFormat="1" ht="95" customHeight="1" spans="1:69">
      <c r="A50" s="161">
        <v>37</v>
      </c>
      <c r="B50" s="94">
        <v>473</v>
      </c>
      <c r="C50" s="162" t="s">
        <v>80</v>
      </c>
      <c r="D50" s="163">
        <v>44131</v>
      </c>
      <c r="E50" s="183" t="s">
        <v>467</v>
      </c>
      <c r="F50" s="184">
        <v>200</v>
      </c>
      <c r="G50" s="185">
        <v>7.69230769230769</v>
      </c>
      <c r="H50" s="161">
        <v>25</v>
      </c>
      <c r="I50" s="161">
        <v>0</v>
      </c>
      <c r="J50" s="161">
        <v>25</v>
      </c>
      <c r="K50" s="195">
        <v>192.307692307692</v>
      </c>
      <c r="L50" s="161">
        <v>0</v>
      </c>
      <c r="M50" s="185">
        <v>0</v>
      </c>
      <c r="N50" s="161">
        <v>0</v>
      </c>
      <c r="O50" s="161">
        <v>0</v>
      </c>
      <c r="P50" s="195">
        <v>0</v>
      </c>
      <c r="Q50" s="161">
        <v>1</v>
      </c>
      <c r="R50" s="195">
        <v>7.69230769230769</v>
      </c>
      <c r="S50" s="161">
        <v>0</v>
      </c>
      <c r="T50" s="195">
        <v>0</v>
      </c>
      <c r="U50" s="161">
        <v>0</v>
      </c>
      <c r="V50" s="161">
        <v>0</v>
      </c>
      <c r="W50" s="185">
        <v>0</v>
      </c>
      <c r="X50" s="185">
        <v>0</v>
      </c>
      <c r="Y50" s="161">
        <v>0</v>
      </c>
      <c r="Z50" s="185">
        <v>0</v>
      </c>
      <c r="AA50" s="161">
        <v>0</v>
      </c>
      <c r="AB50" s="185">
        <v>0</v>
      </c>
      <c r="AC50" s="184">
        <v>0</v>
      </c>
      <c r="AD50" s="184">
        <v>0</v>
      </c>
      <c r="AE50" s="185">
        <v>9.6</v>
      </c>
      <c r="AF50" s="185">
        <v>13</v>
      </c>
      <c r="AG50" s="185">
        <v>12.5</v>
      </c>
      <c r="AH50" s="185">
        <v>235.1</v>
      </c>
      <c r="AI50" s="258">
        <v>3</v>
      </c>
      <c r="AJ50" s="209">
        <v>0.5</v>
      </c>
      <c r="AK50" s="207"/>
      <c r="AL50" s="195">
        <v>0</v>
      </c>
      <c r="AM50" s="195">
        <v>4.847762</v>
      </c>
      <c r="AN50" s="207">
        <v>100</v>
      </c>
      <c r="AO50" s="221">
        <v>132.752238</v>
      </c>
      <c r="AP50" s="184">
        <v>130</v>
      </c>
      <c r="AQ50" s="222">
        <v>11000</v>
      </c>
      <c r="AR50" s="223"/>
      <c r="AS50" s="146" t="s">
        <v>852</v>
      </c>
      <c r="AT50" s="146"/>
      <c r="AU50" s="224">
        <f t="shared" si="66"/>
        <v>970492.8</v>
      </c>
      <c r="AV50" s="239">
        <f t="shared" si="67"/>
        <v>970492.8</v>
      </c>
      <c r="AW50" s="231" t="e">
        <f t="shared" si="68"/>
        <v>#REF!</v>
      </c>
      <c r="AX50" s="231" t="e">
        <f>((AH50-AF50-AG50-W50)*AY$8)-(#REF!+#REF!)*150000</f>
        <v>#REF!</v>
      </c>
      <c r="AY50" s="231" t="e">
        <f t="shared" si="69"/>
        <v>#REF!</v>
      </c>
      <c r="AZ50" s="241" t="str">
        <f t="shared" si="70"/>
        <v>YIN VANDA</v>
      </c>
      <c r="BA50" s="231">
        <f t="shared" si="71"/>
        <v>130</v>
      </c>
      <c r="BB50" s="231">
        <f t="shared" si="72"/>
        <v>130</v>
      </c>
      <c r="BC50" s="231">
        <f t="shared" si="73"/>
        <v>1</v>
      </c>
      <c r="BD50" s="231">
        <f t="shared" si="74"/>
        <v>0</v>
      </c>
      <c r="BE50" s="231">
        <f t="shared" si="75"/>
        <v>1</v>
      </c>
      <c r="BF50" s="231">
        <f t="shared" si="76"/>
        <v>1</v>
      </c>
      <c r="BG50" s="231">
        <f t="shared" si="77"/>
        <v>0</v>
      </c>
      <c r="BH50" s="231">
        <f t="shared" si="78"/>
        <v>0</v>
      </c>
      <c r="BI50" s="246">
        <f t="shared" si="79"/>
        <v>2.75223800000001</v>
      </c>
      <c r="BJ50" s="247">
        <f t="shared" si="80"/>
        <v>11000</v>
      </c>
      <c r="BK50" s="231">
        <f t="shared" si="81"/>
        <v>0</v>
      </c>
      <c r="BL50" s="231">
        <f t="shared" si="82"/>
        <v>1</v>
      </c>
      <c r="BM50" s="231">
        <f t="shared" si="83"/>
        <v>0</v>
      </c>
      <c r="BN50" s="231">
        <f t="shared" si="84"/>
        <v>0</v>
      </c>
      <c r="BO50" s="231">
        <f t="shared" si="85"/>
        <v>1</v>
      </c>
      <c r="BP50" s="231">
        <f t="shared" si="86"/>
        <v>0</v>
      </c>
      <c r="BQ50" s="231">
        <f t="shared" si="87"/>
        <v>0</v>
      </c>
    </row>
    <row r="51" s="141" customFormat="1" ht="95" customHeight="1" spans="1:69">
      <c r="A51" s="161">
        <v>38</v>
      </c>
      <c r="B51" s="94">
        <v>661</v>
      </c>
      <c r="C51" s="162" t="s">
        <v>868</v>
      </c>
      <c r="D51" s="163">
        <v>44188</v>
      </c>
      <c r="E51" s="183" t="s">
        <v>467</v>
      </c>
      <c r="F51" s="184">
        <v>200</v>
      </c>
      <c r="G51" s="185">
        <v>7.69230769230769</v>
      </c>
      <c r="H51" s="161">
        <v>25</v>
      </c>
      <c r="I51" s="161">
        <v>0</v>
      </c>
      <c r="J51" s="161">
        <v>25</v>
      </c>
      <c r="K51" s="195">
        <v>192.307692307692</v>
      </c>
      <c r="L51" s="161">
        <v>0</v>
      </c>
      <c r="M51" s="185">
        <v>0</v>
      </c>
      <c r="N51" s="161">
        <v>0</v>
      </c>
      <c r="O51" s="161">
        <v>0</v>
      </c>
      <c r="P51" s="195">
        <v>0</v>
      </c>
      <c r="Q51" s="161">
        <v>1</v>
      </c>
      <c r="R51" s="195">
        <v>7.69230769230769</v>
      </c>
      <c r="S51" s="161">
        <v>0</v>
      </c>
      <c r="T51" s="195">
        <v>0</v>
      </c>
      <c r="U51" s="161">
        <v>0</v>
      </c>
      <c r="V51" s="161">
        <v>0</v>
      </c>
      <c r="W51" s="185">
        <v>0</v>
      </c>
      <c r="X51" s="185">
        <v>0</v>
      </c>
      <c r="Y51" s="161">
        <v>0</v>
      </c>
      <c r="Z51" s="185">
        <v>0</v>
      </c>
      <c r="AA51" s="161">
        <v>0</v>
      </c>
      <c r="AB51" s="185">
        <v>0</v>
      </c>
      <c r="AC51" s="184">
        <v>0</v>
      </c>
      <c r="AD51" s="184">
        <v>0</v>
      </c>
      <c r="AE51" s="185">
        <v>9.6</v>
      </c>
      <c r="AF51" s="185">
        <v>13</v>
      </c>
      <c r="AG51" s="185">
        <v>12.5</v>
      </c>
      <c r="AH51" s="185">
        <v>235.1</v>
      </c>
      <c r="AI51" s="258">
        <v>3</v>
      </c>
      <c r="AJ51" s="209">
        <v>0.5</v>
      </c>
      <c r="AK51" s="207"/>
      <c r="AL51" s="195">
        <v>0</v>
      </c>
      <c r="AM51" s="195">
        <v>4.847762</v>
      </c>
      <c r="AN51" s="207">
        <v>100</v>
      </c>
      <c r="AO51" s="221">
        <v>132.752238</v>
      </c>
      <c r="AP51" s="184">
        <v>130</v>
      </c>
      <c r="AQ51" s="222">
        <v>11000</v>
      </c>
      <c r="AR51" s="223"/>
      <c r="AS51" s="146" t="s">
        <v>854</v>
      </c>
      <c r="AT51" s="146"/>
      <c r="AU51" s="224">
        <f t="shared" si="66"/>
        <v>970492.8</v>
      </c>
      <c r="AV51" s="239">
        <f t="shared" si="67"/>
        <v>970492.8</v>
      </c>
      <c r="AW51" s="231" t="e">
        <f t="shared" si="68"/>
        <v>#REF!</v>
      </c>
      <c r="AX51" s="231" t="e">
        <f>((AH51-AF51-AG51-W51)*AY$8)-(#REF!+#REF!)*150000</f>
        <v>#REF!</v>
      </c>
      <c r="AY51" s="231" t="e">
        <f t="shared" si="69"/>
        <v>#REF!</v>
      </c>
      <c r="AZ51" s="241" t="str">
        <f t="shared" si="70"/>
        <v>MATT VANDY</v>
      </c>
      <c r="BA51" s="231">
        <f t="shared" si="71"/>
        <v>130</v>
      </c>
      <c r="BB51" s="231">
        <f t="shared" si="72"/>
        <v>130</v>
      </c>
      <c r="BC51" s="231">
        <f t="shared" si="73"/>
        <v>1</v>
      </c>
      <c r="BD51" s="231">
        <f t="shared" si="74"/>
        <v>0</v>
      </c>
      <c r="BE51" s="231">
        <f t="shared" si="75"/>
        <v>1</v>
      </c>
      <c r="BF51" s="231">
        <f t="shared" si="76"/>
        <v>1</v>
      </c>
      <c r="BG51" s="231">
        <f t="shared" si="77"/>
        <v>0</v>
      </c>
      <c r="BH51" s="231">
        <f t="shared" si="78"/>
        <v>0</v>
      </c>
      <c r="BI51" s="246">
        <f t="shared" si="79"/>
        <v>2.75223800000001</v>
      </c>
      <c r="BJ51" s="247">
        <f t="shared" si="80"/>
        <v>11000</v>
      </c>
      <c r="BK51" s="231">
        <f t="shared" si="81"/>
        <v>0</v>
      </c>
      <c r="BL51" s="231">
        <f t="shared" si="82"/>
        <v>1</v>
      </c>
      <c r="BM51" s="231">
        <f t="shared" si="83"/>
        <v>0</v>
      </c>
      <c r="BN51" s="231">
        <f t="shared" si="84"/>
        <v>0</v>
      </c>
      <c r="BO51" s="231">
        <f t="shared" si="85"/>
        <v>1</v>
      </c>
      <c r="BP51" s="231">
        <f t="shared" si="86"/>
        <v>0</v>
      </c>
      <c r="BQ51" s="231">
        <f t="shared" si="87"/>
        <v>0</v>
      </c>
    </row>
    <row r="52" s="243" customFormat="1" ht="95" customHeight="1" spans="1:69">
      <c r="A52" s="161">
        <v>39</v>
      </c>
      <c r="B52" s="94">
        <v>901</v>
      </c>
      <c r="C52" s="162" t="s">
        <v>478</v>
      </c>
      <c r="D52" s="163">
        <v>44321</v>
      </c>
      <c r="E52" s="183" t="s">
        <v>467</v>
      </c>
      <c r="F52" s="184">
        <v>200</v>
      </c>
      <c r="G52" s="185">
        <v>7.69230769230769</v>
      </c>
      <c r="H52" s="161">
        <v>25</v>
      </c>
      <c r="I52" s="161">
        <v>0</v>
      </c>
      <c r="J52" s="161">
        <v>25</v>
      </c>
      <c r="K52" s="195">
        <v>192.307692307692</v>
      </c>
      <c r="L52" s="161">
        <v>0</v>
      </c>
      <c r="M52" s="185">
        <v>0</v>
      </c>
      <c r="N52" s="161">
        <v>0</v>
      </c>
      <c r="O52" s="161">
        <v>0</v>
      </c>
      <c r="P52" s="195">
        <v>0</v>
      </c>
      <c r="Q52" s="161">
        <v>1</v>
      </c>
      <c r="R52" s="195">
        <v>7.69230769230769</v>
      </c>
      <c r="S52" s="161">
        <v>0</v>
      </c>
      <c r="T52" s="195">
        <v>0</v>
      </c>
      <c r="U52" s="161">
        <v>0</v>
      </c>
      <c r="V52" s="161">
        <v>0</v>
      </c>
      <c r="W52" s="185">
        <v>0</v>
      </c>
      <c r="X52" s="185">
        <v>0</v>
      </c>
      <c r="Y52" s="161">
        <v>0</v>
      </c>
      <c r="Z52" s="185">
        <v>0</v>
      </c>
      <c r="AA52" s="161">
        <v>0</v>
      </c>
      <c r="AB52" s="185">
        <v>0</v>
      </c>
      <c r="AC52" s="184">
        <v>0</v>
      </c>
      <c r="AD52" s="184">
        <v>0</v>
      </c>
      <c r="AE52" s="185">
        <v>9.6</v>
      </c>
      <c r="AF52" s="185">
        <v>13</v>
      </c>
      <c r="AG52" s="185">
        <v>12.5</v>
      </c>
      <c r="AH52" s="185">
        <v>235.1</v>
      </c>
      <c r="AI52" s="184">
        <v>3</v>
      </c>
      <c r="AJ52" s="209">
        <v>0.5</v>
      </c>
      <c r="AK52" s="207"/>
      <c r="AL52" s="195">
        <v>0</v>
      </c>
      <c r="AM52" s="195">
        <v>4.847762</v>
      </c>
      <c r="AN52" s="207">
        <v>100</v>
      </c>
      <c r="AO52" s="221">
        <v>132.752238</v>
      </c>
      <c r="AP52" s="184">
        <v>130</v>
      </c>
      <c r="AQ52" s="222">
        <v>11000</v>
      </c>
      <c r="AR52" s="223"/>
      <c r="AS52" s="146" t="s">
        <v>859</v>
      </c>
      <c r="AT52" s="146"/>
      <c r="AU52" s="224">
        <f t="shared" si="66"/>
        <v>970492.8</v>
      </c>
      <c r="AV52" s="239">
        <f t="shared" si="67"/>
        <v>970492.8</v>
      </c>
      <c r="AW52" s="231" t="e">
        <f t="shared" si="68"/>
        <v>#REF!</v>
      </c>
      <c r="AX52" s="231" t="e">
        <f>((AH52-AF52-AG52-W52)*AY$8)-(#REF!+#REF!)*150000</f>
        <v>#REF!</v>
      </c>
      <c r="AY52" s="231" t="e">
        <f t="shared" si="69"/>
        <v>#REF!</v>
      </c>
      <c r="AZ52" s="241" t="str">
        <f t="shared" si="70"/>
        <v>KHOUN CHEAT</v>
      </c>
      <c r="BA52" s="231">
        <f t="shared" si="71"/>
        <v>130</v>
      </c>
      <c r="BB52" s="231">
        <f t="shared" si="72"/>
        <v>130</v>
      </c>
      <c r="BC52" s="231">
        <f t="shared" si="73"/>
        <v>1</v>
      </c>
      <c r="BD52" s="231">
        <f t="shared" si="74"/>
        <v>0</v>
      </c>
      <c r="BE52" s="231">
        <f t="shared" si="75"/>
        <v>1</v>
      </c>
      <c r="BF52" s="231">
        <f t="shared" si="76"/>
        <v>1</v>
      </c>
      <c r="BG52" s="231">
        <f t="shared" si="77"/>
        <v>0</v>
      </c>
      <c r="BH52" s="231">
        <f t="shared" si="78"/>
        <v>0</v>
      </c>
      <c r="BI52" s="246">
        <f t="shared" si="79"/>
        <v>2.75223800000001</v>
      </c>
      <c r="BJ52" s="247">
        <f t="shared" si="80"/>
        <v>11000</v>
      </c>
      <c r="BK52" s="231">
        <f t="shared" si="81"/>
        <v>0</v>
      </c>
      <c r="BL52" s="231">
        <f t="shared" si="82"/>
        <v>1</v>
      </c>
      <c r="BM52" s="231">
        <f t="shared" si="83"/>
        <v>0</v>
      </c>
      <c r="BN52" s="231">
        <f t="shared" si="84"/>
        <v>0</v>
      </c>
      <c r="BO52" s="231">
        <f t="shared" si="85"/>
        <v>1</v>
      </c>
      <c r="BP52" s="231">
        <f t="shared" si="86"/>
        <v>0</v>
      </c>
      <c r="BQ52" s="231">
        <f t="shared" si="87"/>
        <v>0</v>
      </c>
    </row>
    <row r="53" s="243" customFormat="1" ht="95" customHeight="1" spans="1:69">
      <c r="A53" s="161">
        <v>40</v>
      </c>
      <c r="B53" s="94">
        <v>987</v>
      </c>
      <c r="C53" s="162" t="s">
        <v>481</v>
      </c>
      <c r="D53" s="163">
        <v>44398</v>
      </c>
      <c r="E53" s="183" t="s">
        <v>467</v>
      </c>
      <c r="F53" s="184">
        <v>200</v>
      </c>
      <c r="G53" s="185">
        <v>7.69230769230769</v>
      </c>
      <c r="H53" s="161">
        <v>25</v>
      </c>
      <c r="I53" s="161">
        <v>0</v>
      </c>
      <c r="J53" s="161">
        <v>25</v>
      </c>
      <c r="K53" s="195">
        <v>192.307692307692</v>
      </c>
      <c r="L53" s="161">
        <v>0</v>
      </c>
      <c r="M53" s="185">
        <v>0</v>
      </c>
      <c r="N53" s="161">
        <v>0</v>
      </c>
      <c r="O53" s="161">
        <v>0</v>
      </c>
      <c r="P53" s="195">
        <v>0</v>
      </c>
      <c r="Q53" s="161">
        <v>1</v>
      </c>
      <c r="R53" s="195">
        <v>7.69230769230769</v>
      </c>
      <c r="S53" s="161">
        <v>0</v>
      </c>
      <c r="T53" s="195">
        <v>0</v>
      </c>
      <c r="U53" s="161">
        <v>0</v>
      </c>
      <c r="V53" s="161">
        <v>0</v>
      </c>
      <c r="W53" s="185">
        <v>0</v>
      </c>
      <c r="X53" s="185">
        <v>0</v>
      </c>
      <c r="Y53" s="161">
        <v>0</v>
      </c>
      <c r="Z53" s="185">
        <v>0</v>
      </c>
      <c r="AA53" s="161">
        <v>0</v>
      </c>
      <c r="AB53" s="185">
        <v>0</v>
      </c>
      <c r="AC53" s="184">
        <v>0</v>
      </c>
      <c r="AD53" s="184">
        <v>0</v>
      </c>
      <c r="AE53" s="185">
        <v>9.6</v>
      </c>
      <c r="AF53" s="185">
        <v>13</v>
      </c>
      <c r="AG53" s="185">
        <v>12.5</v>
      </c>
      <c r="AH53" s="185">
        <v>235.1</v>
      </c>
      <c r="AI53" s="207">
        <v>2</v>
      </c>
      <c r="AJ53" s="209">
        <v>0.5</v>
      </c>
      <c r="AK53" s="207"/>
      <c r="AL53" s="195">
        <v>0</v>
      </c>
      <c r="AM53" s="195">
        <v>4.847762</v>
      </c>
      <c r="AN53" s="207">
        <v>100</v>
      </c>
      <c r="AO53" s="221">
        <v>131.752238</v>
      </c>
      <c r="AP53" s="184">
        <v>130</v>
      </c>
      <c r="AQ53" s="222">
        <v>7000</v>
      </c>
      <c r="AR53" s="223"/>
      <c r="AS53" s="146" t="s">
        <v>860</v>
      </c>
      <c r="AT53" s="146"/>
      <c r="AU53" s="224">
        <f t="shared" si="66"/>
        <v>970492.8</v>
      </c>
      <c r="AV53" s="239">
        <f t="shared" si="67"/>
        <v>970492.8</v>
      </c>
      <c r="AW53" s="231" t="e">
        <f t="shared" si="68"/>
        <v>#REF!</v>
      </c>
      <c r="AX53" s="231" t="e">
        <f>((AH53-AF53-AG53-W53)*AY$8)-(#REF!+#REF!)*150000</f>
        <v>#REF!</v>
      </c>
      <c r="AY53" s="231" t="e">
        <f t="shared" si="69"/>
        <v>#REF!</v>
      </c>
      <c r="AZ53" s="241" t="str">
        <f t="shared" si="70"/>
        <v>NOV RATHA</v>
      </c>
      <c r="BA53" s="231">
        <f t="shared" si="71"/>
        <v>130</v>
      </c>
      <c r="BB53" s="231">
        <f t="shared" si="72"/>
        <v>130</v>
      </c>
      <c r="BC53" s="231">
        <f t="shared" si="73"/>
        <v>1</v>
      </c>
      <c r="BD53" s="231">
        <f t="shared" si="74"/>
        <v>0</v>
      </c>
      <c r="BE53" s="231">
        <f t="shared" si="75"/>
        <v>1</v>
      </c>
      <c r="BF53" s="231">
        <f t="shared" si="76"/>
        <v>1</v>
      </c>
      <c r="BG53" s="231">
        <f t="shared" si="77"/>
        <v>0</v>
      </c>
      <c r="BH53" s="231">
        <f t="shared" si="78"/>
        <v>0</v>
      </c>
      <c r="BI53" s="246">
        <f t="shared" si="79"/>
        <v>1.75223800000001</v>
      </c>
      <c r="BJ53" s="247">
        <f t="shared" si="80"/>
        <v>7000</v>
      </c>
      <c r="BK53" s="231">
        <f t="shared" si="81"/>
        <v>0</v>
      </c>
      <c r="BL53" s="231">
        <f t="shared" si="82"/>
        <v>0</v>
      </c>
      <c r="BM53" s="231">
        <f t="shared" si="83"/>
        <v>1</v>
      </c>
      <c r="BN53" s="231">
        <f t="shared" si="84"/>
        <v>1</v>
      </c>
      <c r="BO53" s="231">
        <f t="shared" si="85"/>
        <v>0</v>
      </c>
      <c r="BP53" s="231">
        <f t="shared" si="86"/>
        <v>0</v>
      </c>
      <c r="BQ53" s="231">
        <f t="shared" si="87"/>
        <v>0</v>
      </c>
    </row>
    <row r="54" s="141" customFormat="1" ht="95" customHeight="1" spans="1:69">
      <c r="A54" s="161">
        <v>41</v>
      </c>
      <c r="B54" s="94">
        <v>1337</v>
      </c>
      <c r="C54" s="162" t="s">
        <v>869</v>
      </c>
      <c r="D54" s="163">
        <v>44503</v>
      </c>
      <c r="E54" s="183" t="s">
        <v>467</v>
      </c>
      <c r="F54" s="184">
        <v>200</v>
      </c>
      <c r="G54" s="185">
        <v>7.69230769230769</v>
      </c>
      <c r="H54" s="161">
        <v>25</v>
      </c>
      <c r="I54" s="161">
        <v>0</v>
      </c>
      <c r="J54" s="161">
        <v>25</v>
      </c>
      <c r="K54" s="195">
        <v>192.307692307692</v>
      </c>
      <c r="L54" s="161">
        <v>0</v>
      </c>
      <c r="M54" s="185">
        <v>0</v>
      </c>
      <c r="N54" s="161">
        <v>0</v>
      </c>
      <c r="O54" s="161">
        <v>0</v>
      </c>
      <c r="P54" s="195">
        <v>0</v>
      </c>
      <c r="Q54" s="161">
        <v>1</v>
      </c>
      <c r="R54" s="195">
        <v>7.69230769230769</v>
      </c>
      <c r="S54" s="161">
        <v>0</v>
      </c>
      <c r="T54" s="195">
        <v>0</v>
      </c>
      <c r="U54" s="161">
        <v>0</v>
      </c>
      <c r="V54" s="161">
        <v>0</v>
      </c>
      <c r="W54" s="185">
        <v>0</v>
      </c>
      <c r="X54" s="185">
        <v>0</v>
      </c>
      <c r="Y54" s="161">
        <v>0</v>
      </c>
      <c r="Z54" s="185">
        <v>0</v>
      </c>
      <c r="AA54" s="161">
        <v>0</v>
      </c>
      <c r="AB54" s="185">
        <v>0</v>
      </c>
      <c r="AC54" s="184">
        <v>0</v>
      </c>
      <c r="AD54" s="184">
        <v>0</v>
      </c>
      <c r="AE54" s="185">
        <v>9.6</v>
      </c>
      <c r="AF54" s="185">
        <v>13</v>
      </c>
      <c r="AG54" s="185">
        <v>12.5</v>
      </c>
      <c r="AH54" s="185">
        <v>235.1</v>
      </c>
      <c r="AI54" s="207">
        <v>2</v>
      </c>
      <c r="AJ54" s="209">
        <v>0.5</v>
      </c>
      <c r="AK54" s="207"/>
      <c r="AL54" s="195">
        <v>0</v>
      </c>
      <c r="AM54" s="195">
        <v>4.847762</v>
      </c>
      <c r="AN54" s="207">
        <v>100</v>
      </c>
      <c r="AO54" s="221">
        <v>131.752238</v>
      </c>
      <c r="AP54" s="184">
        <v>130</v>
      </c>
      <c r="AQ54" s="222">
        <v>7000</v>
      </c>
      <c r="AR54" s="225"/>
      <c r="AS54" s="146" t="s">
        <v>870</v>
      </c>
      <c r="AT54" s="146"/>
      <c r="AU54" s="224">
        <f t="shared" si="66"/>
        <v>970492.8</v>
      </c>
      <c r="AV54" s="239">
        <f t="shared" si="67"/>
        <v>970492.8</v>
      </c>
      <c r="AW54" s="231" t="e">
        <f t="shared" si="68"/>
        <v>#REF!</v>
      </c>
      <c r="AX54" s="231" t="e">
        <f>((AH54-AF54-AG54-W54)*AY$8)-(#REF!+#REF!)*150000</f>
        <v>#REF!</v>
      </c>
      <c r="AY54" s="231" t="e">
        <f t="shared" si="69"/>
        <v>#REF!</v>
      </c>
      <c r="AZ54" s="241" t="str">
        <f t="shared" si="70"/>
        <v>PHA PHEAP</v>
      </c>
      <c r="BA54" s="231">
        <f t="shared" si="71"/>
        <v>130</v>
      </c>
      <c r="BB54" s="231">
        <f t="shared" si="72"/>
        <v>130</v>
      </c>
      <c r="BC54" s="231">
        <f t="shared" si="73"/>
        <v>1</v>
      </c>
      <c r="BD54" s="231">
        <f t="shared" si="74"/>
        <v>0</v>
      </c>
      <c r="BE54" s="231">
        <f t="shared" si="75"/>
        <v>1</v>
      </c>
      <c r="BF54" s="231">
        <f t="shared" si="76"/>
        <v>1</v>
      </c>
      <c r="BG54" s="231">
        <f t="shared" si="77"/>
        <v>0</v>
      </c>
      <c r="BH54" s="231">
        <f t="shared" si="78"/>
        <v>0</v>
      </c>
      <c r="BI54" s="246">
        <f t="shared" si="79"/>
        <v>1.75223800000001</v>
      </c>
      <c r="BJ54" s="247">
        <f t="shared" si="80"/>
        <v>7000</v>
      </c>
      <c r="BK54" s="231">
        <f t="shared" si="81"/>
        <v>0</v>
      </c>
      <c r="BL54" s="231">
        <f t="shared" si="82"/>
        <v>0</v>
      </c>
      <c r="BM54" s="231">
        <f t="shared" si="83"/>
        <v>1</v>
      </c>
      <c r="BN54" s="231">
        <f t="shared" si="84"/>
        <v>1</v>
      </c>
      <c r="BO54" s="231">
        <f t="shared" si="85"/>
        <v>0</v>
      </c>
      <c r="BP54" s="231">
        <f t="shared" si="86"/>
        <v>0</v>
      </c>
      <c r="BQ54" s="231">
        <f t="shared" si="87"/>
        <v>0</v>
      </c>
    </row>
    <row r="55" s="141" customFormat="1" ht="95" customHeight="1" spans="1:69">
      <c r="A55" s="161">
        <v>42</v>
      </c>
      <c r="B55" s="94">
        <v>1474</v>
      </c>
      <c r="C55" s="162" t="s">
        <v>489</v>
      </c>
      <c r="D55" s="163">
        <v>44552</v>
      </c>
      <c r="E55" s="183" t="s">
        <v>467</v>
      </c>
      <c r="F55" s="184">
        <v>200</v>
      </c>
      <c r="G55" s="185">
        <v>7.69230769230769</v>
      </c>
      <c r="H55" s="161">
        <v>24</v>
      </c>
      <c r="I55" s="161">
        <v>0</v>
      </c>
      <c r="J55" s="161">
        <v>24</v>
      </c>
      <c r="K55" s="195">
        <v>184.615384615385</v>
      </c>
      <c r="L55" s="161">
        <v>0</v>
      </c>
      <c r="M55" s="185">
        <v>0</v>
      </c>
      <c r="N55" s="161">
        <v>0</v>
      </c>
      <c r="O55" s="161">
        <v>0</v>
      </c>
      <c r="P55" s="195">
        <v>0</v>
      </c>
      <c r="Q55" s="161">
        <v>1</v>
      </c>
      <c r="R55" s="195">
        <v>7.69230769230769</v>
      </c>
      <c r="S55" s="161">
        <v>0</v>
      </c>
      <c r="T55" s="195">
        <v>0</v>
      </c>
      <c r="U55" s="161">
        <v>1</v>
      </c>
      <c r="V55" s="161">
        <v>0</v>
      </c>
      <c r="W55" s="185">
        <v>0</v>
      </c>
      <c r="X55" s="185">
        <v>0</v>
      </c>
      <c r="Y55" s="161">
        <v>0</v>
      </c>
      <c r="Z55" s="185">
        <v>0</v>
      </c>
      <c r="AA55" s="161">
        <v>0</v>
      </c>
      <c r="AB55" s="185">
        <v>0</v>
      </c>
      <c r="AC55" s="184">
        <v>0</v>
      </c>
      <c r="AD55" s="184">
        <v>0</v>
      </c>
      <c r="AE55" s="185">
        <v>9.2</v>
      </c>
      <c r="AF55" s="185">
        <v>13</v>
      </c>
      <c r="AG55" s="185">
        <v>12</v>
      </c>
      <c r="AH55" s="185">
        <v>226.507692307692</v>
      </c>
      <c r="AI55" s="207">
        <v>2</v>
      </c>
      <c r="AJ55" s="209">
        <v>0.5</v>
      </c>
      <c r="AK55" s="207"/>
      <c r="AL55" s="195">
        <v>0</v>
      </c>
      <c r="AM55" s="195">
        <v>4.67058861538461</v>
      </c>
      <c r="AN55" s="207">
        <v>100</v>
      </c>
      <c r="AO55" s="221">
        <v>123.337103692308</v>
      </c>
      <c r="AP55" s="184">
        <v>120</v>
      </c>
      <c r="AQ55" s="222">
        <v>13300</v>
      </c>
      <c r="AR55" s="225"/>
      <c r="AS55" s="146" t="s">
        <v>861</v>
      </c>
      <c r="AT55" s="146"/>
      <c r="AU55" s="224">
        <f t="shared" si="66"/>
        <v>935023.753846153</v>
      </c>
      <c r="AV55" s="239">
        <f t="shared" si="67"/>
        <v>935023.753846153</v>
      </c>
      <c r="AW55" s="231" t="e">
        <f t="shared" si="68"/>
        <v>#REF!</v>
      </c>
      <c r="AX55" s="231" t="e">
        <f>((AH55-AF55-AG55-W55)*AY$8)-(#REF!+#REF!)*150000</f>
        <v>#REF!</v>
      </c>
      <c r="AY55" s="231" t="e">
        <f t="shared" si="69"/>
        <v>#REF!</v>
      </c>
      <c r="AZ55" s="241" t="str">
        <f t="shared" si="70"/>
        <v>KEO SAMNANG</v>
      </c>
      <c r="BA55" s="231">
        <f t="shared" si="71"/>
        <v>120</v>
      </c>
      <c r="BB55" s="231">
        <f t="shared" si="72"/>
        <v>120</v>
      </c>
      <c r="BC55" s="231">
        <f t="shared" si="73"/>
        <v>1</v>
      </c>
      <c r="BD55" s="231">
        <f t="shared" si="74"/>
        <v>0</v>
      </c>
      <c r="BE55" s="231">
        <f t="shared" si="75"/>
        <v>1</v>
      </c>
      <c r="BF55" s="231">
        <f t="shared" si="76"/>
        <v>0</v>
      </c>
      <c r="BG55" s="231">
        <f t="shared" si="77"/>
        <v>0</v>
      </c>
      <c r="BH55" s="231">
        <f t="shared" si="78"/>
        <v>0</v>
      </c>
      <c r="BI55" s="246">
        <f t="shared" si="79"/>
        <v>3.33710369230769</v>
      </c>
      <c r="BJ55" s="247">
        <f t="shared" si="80"/>
        <v>13300</v>
      </c>
      <c r="BK55" s="231">
        <f t="shared" si="81"/>
        <v>0</v>
      </c>
      <c r="BL55" s="231">
        <f t="shared" si="82"/>
        <v>1</v>
      </c>
      <c r="BM55" s="231">
        <f t="shared" si="83"/>
        <v>0</v>
      </c>
      <c r="BN55" s="231">
        <f t="shared" si="84"/>
        <v>1</v>
      </c>
      <c r="BO55" s="231">
        <f t="shared" si="85"/>
        <v>1</v>
      </c>
      <c r="BP55" s="231">
        <f t="shared" si="86"/>
        <v>0</v>
      </c>
      <c r="BQ55" s="231">
        <f t="shared" si="87"/>
        <v>3</v>
      </c>
    </row>
    <row r="56" s="141" customFormat="1" ht="95" customHeight="1" spans="1:69">
      <c r="A56" s="161">
        <v>43</v>
      </c>
      <c r="B56" s="94">
        <v>1431</v>
      </c>
      <c r="C56" s="162" t="s">
        <v>491</v>
      </c>
      <c r="D56" s="163">
        <v>44551</v>
      </c>
      <c r="E56" s="183" t="s">
        <v>467</v>
      </c>
      <c r="F56" s="184">
        <v>200</v>
      </c>
      <c r="G56" s="185">
        <v>7.69230769230769</v>
      </c>
      <c r="H56" s="161">
        <v>25</v>
      </c>
      <c r="I56" s="161">
        <v>0</v>
      </c>
      <c r="J56" s="161">
        <v>25</v>
      </c>
      <c r="K56" s="195">
        <v>192.307692307692</v>
      </c>
      <c r="L56" s="161">
        <v>0</v>
      </c>
      <c r="M56" s="185">
        <v>0</v>
      </c>
      <c r="N56" s="161">
        <v>0</v>
      </c>
      <c r="O56" s="161">
        <v>0</v>
      </c>
      <c r="P56" s="195">
        <v>0</v>
      </c>
      <c r="Q56" s="161">
        <v>1</v>
      </c>
      <c r="R56" s="195">
        <v>7.69230769230769</v>
      </c>
      <c r="S56" s="161">
        <v>0</v>
      </c>
      <c r="T56" s="195">
        <v>0</v>
      </c>
      <c r="U56" s="161">
        <v>0</v>
      </c>
      <c r="V56" s="161">
        <v>0</v>
      </c>
      <c r="W56" s="185">
        <v>0</v>
      </c>
      <c r="X56" s="185">
        <v>0</v>
      </c>
      <c r="Y56" s="161">
        <v>0</v>
      </c>
      <c r="Z56" s="185">
        <v>0</v>
      </c>
      <c r="AA56" s="161">
        <v>0</v>
      </c>
      <c r="AB56" s="185">
        <v>0</v>
      </c>
      <c r="AC56" s="184">
        <v>0</v>
      </c>
      <c r="AD56" s="184">
        <v>0</v>
      </c>
      <c r="AE56" s="185">
        <v>9.6</v>
      </c>
      <c r="AF56" s="185">
        <v>13</v>
      </c>
      <c r="AG56" s="185">
        <v>12.5</v>
      </c>
      <c r="AH56" s="185">
        <v>235.1</v>
      </c>
      <c r="AI56" s="207">
        <v>2</v>
      </c>
      <c r="AJ56" s="209">
        <v>0.5</v>
      </c>
      <c r="AK56" s="207"/>
      <c r="AL56" s="195">
        <v>0</v>
      </c>
      <c r="AM56" s="195">
        <v>4.847762</v>
      </c>
      <c r="AN56" s="207">
        <v>100</v>
      </c>
      <c r="AO56" s="221">
        <v>131.752238</v>
      </c>
      <c r="AP56" s="184">
        <v>130</v>
      </c>
      <c r="AQ56" s="222">
        <v>7000</v>
      </c>
      <c r="AR56" s="225"/>
      <c r="AS56" s="146" t="s">
        <v>861</v>
      </c>
      <c r="AT56" s="146"/>
      <c r="AU56" s="224">
        <f t="shared" si="66"/>
        <v>970492.8</v>
      </c>
      <c r="AV56" s="239">
        <f t="shared" si="67"/>
        <v>970492.8</v>
      </c>
      <c r="AW56" s="231" t="e">
        <f t="shared" si="68"/>
        <v>#REF!</v>
      </c>
      <c r="AX56" s="231" t="e">
        <f>((AH56-AF56-AG56-W56)*AY$8)-(#REF!+#REF!)*150000</f>
        <v>#REF!</v>
      </c>
      <c r="AY56" s="231" t="e">
        <f t="shared" si="69"/>
        <v>#REF!</v>
      </c>
      <c r="AZ56" s="241" t="str">
        <f t="shared" si="70"/>
        <v>CHEK SREYVI</v>
      </c>
      <c r="BA56" s="231">
        <f t="shared" si="71"/>
        <v>130</v>
      </c>
      <c r="BB56" s="231">
        <f t="shared" si="72"/>
        <v>130</v>
      </c>
      <c r="BC56" s="231">
        <f t="shared" si="73"/>
        <v>1</v>
      </c>
      <c r="BD56" s="231">
        <f t="shared" si="74"/>
        <v>0</v>
      </c>
      <c r="BE56" s="231">
        <f t="shared" si="75"/>
        <v>1</v>
      </c>
      <c r="BF56" s="231">
        <f t="shared" si="76"/>
        <v>1</v>
      </c>
      <c r="BG56" s="231">
        <f t="shared" si="77"/>
        <v>0</v>
      </c>
      <c r="BH56" s="231">
        <f t="shared" si="78"/>
        <v>0</v>
      </c>
      <c r="BI56" s="246">
        <f t="shared" si="79"/>
        <v>1.75223800000001</v>
      </c>
      <c r="BJ56" s="247">
        <f t="shared" si="80"/>
        <v>7000</v>
      </c>
      <c r="BK56" s="231">
        <f t="shared" si="81"/>
        <v>0</v>
      </c>
      <c r="BL56" s="231">
        <f t="shared" si="82"/>
        <v>0</v>
      </c>
      <c r="BM56" s="231">
        <f t="shared" si="83"/>
        <v>1</v>
      </c>
      <c r="BN56" s="231">
        <f t="shared" si="84"/>
        <v>1</v>
      </c>
      <c r="BO56" s="231">
        <f t="shared" si="85"/>
        <v>0</v>
      </c>
      <c r="BP56" s="231">
        <f t="shared" si="86"/>
        <v>0</v>
      </c>
      <c r="BQ56" s="231">
        <f t="shared" si="87"/>
        <v>0</v>
      </c>
    </row>
    <row r="57" s="145" customFormat="1" ht="95" customHeight="1" spans="1:69">
      <c r="A57" s="161">
        <v>44</v>
      </c>
      <c r="B57" s="94">
        <v>1621</v>
      </c>
      <c r="C57" s="162" t="s">
        <v>493</v>
      </c>
      <c r="D57" s="163">
        <v>44579</v>
      </c>
      <c r="E57" s="183" t="s">
        <v>467</v>
      </c>
      <c r="F57" s="184">
        <v>200</v>
      </c>
      <c r="G57" s="185">
        <v>7.69230769230769</v>
      </c>
      <c r="H57" s="161">
        <v>25</v>
      </c>
      <c r="I57" s="161">
        <v>0</v>
      </c>
      <c r="J57" s="161">
        <v>25</v>
      </c>
      <c r="K57" s="195">
        <v>192.307692307692</v>
      </c>
      <c r="L57" s="161">
        <v>0</v>
      </c>
      <c r="M57" s="185">
        <v>0</v>
      </c>
      <c r="N57" s="161">
        <v>0</v>
      </c>
      <c r="O57" s="161">
        <v>0</v>
      </c>
      <c r="P57" s="195">
        <v>0</v>
      </c>
      <c r="Q57" s="161">
        <v>1</v>
      </c>
      <c r="R57" s="195">
        <v>7.69230769230769</v>
      </c>
      <c r="S57" s="161">
        <v>0</v>
      </c>
      <c r="T57" s="195">
        <v>0</v>
      </c>
      <c r="U57" s="161">
        <v>0</v>
      </c>
      <c r="V57" s="161">
        <v>0</v>
      </c>
      <c r="W57" s="185">
        <v>0</v>
      </c>
      <c r="X57" s="185">
        <v>0</v>
      </c>
      <c r="Y57" s="161">
        <v>0</v>
      </c>
      <c r="Z57" s="185">
        <v>0</v>
      </c>
      <c r="AA57" s="161">
        <v>0</v>
      </c>
      <c r="AB57" s="185">
        <v>0</v>
      </c>
      <c r="AC57" s="184">
        <v>0</v>
      </c>
      <c r="AD57" s="184">
        <v>0</v>
      </c>
      <c r="AE57" s="185">
        <v>9.6</v>
      </c>
      <c r="AF57" s="185">
        <v>13</v>
      </c>
      <c r="AG57" s="185">
        <v>12.5</v>
      </c>
      <c r="AH57" s="185">
        <v>235.1</v>
      </c>
      <c r="AI57" s="207">
        <v>2</v>
      </c>
      <c r="AJ57" s="209">
        <v>0.5</v>
      </c>
      <c r="AK57" s="207"/>
      <c r="AL57" s="195">
        <v>0</v>
      </c>
      <c r="AM57" s="195">
        <v>4.847762</v>
      </c>
      <c r="AN57" s="207">
        <v>100</v>
      </c>
      <c r="AO57" s="221">
        <v>131.752238</v>
      </c>
      <c r="AP57" s="184">
        <v>130</v>
      </c>
      <c r="AQ57" s="222">
        <v>7000</v>
      </c>
      <c r="AR57" s="223"/>
      <c r="AS57" s="146" t="s">
        <v>862</v>
      </c>
      <c r="AT57" s="146"/>
      <c r="AU57" s="224">
        <f t="shared" si="66"/>
        <v>970492.8</v>
      </c>
      <c r="AV57" s="239">
        <f t="shared" si="67"/>
        <v>970492.8</v>
      </c>
      <c r="AW57" s="231" t="e">
        <f t="shared" si="68"/>
        <v>#REF!</v>
      </c>
      <c r="AX57" s="231" t="e">
        <f>((AH57-AF57-AG57-W57)*AY$8)-(#REF!+#REF!)*150000</f>
        <v>#REF!</v>
      </c>
      <c r="AY57" s="231" t="e">
        <f t="shared" si="69"/>
        <v>#REF!</v>
      </c>
      <c r="AZ57" s="241" t="str">
        <f t="shared" si="70"/>
        <v>EN SAMPHORS</v>
      </c>
      <c r="BA57" s="231">
        <f t="shared" si="71"/>
        <v>130</v>
      </c>
      <c r="BB57" s="231">
        <f t="shared" si="72"/>
        <v>130</v>
      </c>
      <c r="BC57" s="231">
        <f t="shared" si="73"/>
        <v>1</v>
      </c>
      <c r="BD57" s="231">
        <f t="shared" si="74"/>
        <v>0</v>
      </c>
      <c r="BE57" s="231">
        <f t="shared" si="75"/>
        <v>1</v>
      </c>
      <c r="BF57" s="231">
        <f t="shared" si="76"/>
        <v>1</v>
      </c>
      <c r="BG57" s="231">
        <f t="shared" si="77"/>
        <v>0</v>
      </c>
      <c r="BH57" s="231">
        <f t="shared" si="78"/>
        <v>0</v>
      </c>
      <c r="BI57" s="246">
        <f t="shared" si="79"/>
        <v>1.75223800000001</v>
      </c>
      <c r="BJ57" s="247">
        <f t="shared" si="80"/>
        <v>7000</v>
      </c>
      <c r="BK57" s="231">
        <f t="shared" si="81"/>
        <v>0</v>
      </c>
      <c r="BL57" s="231">
        <f t="shared" si="82"/>
        <v>0</v>
      </c>
      <c r="BM57" s="231">
        <f t="shared" si="83"/>
        <v>1</v>
      </c>
      <c r="BN57" s="231">
        <f t="shared" si="84"/>
        <v>1</v>
      </c>
      <c r="BO57" s="231">
        <f t="shared" si="85"/>
        <v>0</v>
      </c>
      <c r="BP57" s="231">
        <f t="shared" si="86"/>
        <v>0</v>
      </c>
      <c r="BQ57" s="231">
        <f t="shared" si="87"/>
        <v>0</v>
      </c>
    </row>
    <row r="58" s="145" customFormat="1" ht="95" customHeight="1" spans="1:69">
      <c r="A58" s="161">
        <v>45</v>
      </c>
      <c r="B58" s="94">
        <v>1910</v>
      </c>
      <c r="C58" s="162" t="s">
        <v>495</v>
      </c>
      <c r="D58" s="163">
        <v>44624</v>
      </c>
      <c r="E58" s="183" t="s">
        <v>467</v>
      </c>
      <c r="F58" s="184">
        <v>200</v>
      </c>
      <c r="G58" s="185">
        <v>7.69230769230769</v>
      </c>
      <c r="H58" s="161">
        <v>25</v>
      </c>
      <c r="I58" s="161">
        <v>0</v>
      </c>
      <c r="J58" s="161">
        <v>25</v>
      </c>
      <c r="K58" s="195">
        <v>192.307692307692</v>
      </c>
      <c r="L58" s="161">
        <v>0</v>
      </c>
      <c r="M58" s="185">
        <v>0</v>
      </c>
      <c r="N58" s="161">
        <v>0</v>
      </c>
      <c r="O58" s="161">
        <v>0</v>
      </c>
      <c r="P58" s="195">
        <v>0</v>
      </c>
      <c r="Q58" s="161">
        <v>1</v>
      </c>
      <c r="R58" s="195">
        <v>7.69230769230769</v>
      </c>
      <c r="S58" s="161">
        <v>0</v>
      </c>
      <c r="T58" s="195">
        <v>0</v>
      </c>
      <c r="U58" s="161">
        <v>0</v>
      </c>
      <c r="V58" s="161">
        <v>0</v>
      </c>
      <c r="W58" s="185">
        <v>0</v>
      </c>
      <c r="X58" s="185">
        <v>0</v>
      </c>
      <c r="Y58" s="161">
        <v>0</v>
      </c>
      <c r="Z58" s="185">
        <v>0</v>
      </c>
      <c r="AA58" s="161">
        <v>0</v>
      </c>
      <c r="AB58" s="185">
        <v>0</v>
      </c>
      <c r="AC58" s="184">
        <v>0</v>
      </c>
      <c r="AD58" s="184">
        <v>0</v>
      </c>
      <c r="AE58" s="185">
        <v>9.6</v>
      </c>
      <c r="AF58" s="185">
        <v>13</v>
      </c>
      <c r="AG58" s="185">
        <v>12.5</v>
      </c>
      <c r="AH58" s="185">
        <v>235.1</v>
      </c>
      <c r="AI58" s="207">
        <v>2</v>
      </c>
      <c r="AJ58" s="209">
        <v>0.5</v>
      </c>
      <c r="AK58" s="207"/>
      <c r="AL58" s="195">
        <v>0</v>
      </c>
      <c r="AM58" s="195">
        <v>4.847762</v>
      </c>
      <c r="AN58" s="207">
        <v>100</v>
      </c>
      <c r="AO58" s="221">
        <v>131.752238</v>
      </c>
      <c r="AP58" s="184">
        <v>130</v>
      </c>
      <c r="AQ58" s="222">
        <v>7000</v>
      </c>
      <c r="AR58" s="223"/>
      <c r="AS58" s="146" t="s">
        <v>871</v>
      </c>
      <c r="AT58" s="146"/>
      <c r="AU58" s="224">
        <f t="shared" si="66"/>
        <v>970492.8</v>
      </c>
      <c r="AV58" s="239">
        <f t="shared" si="67"/>
        <v>970492.8</v>
      </c>
      <c r="AW58" s="231" t="e">
        <f t="shared" si="68"/>
        <v>#REF!</v>
      </c>
      <c r="AX58" s="231" t="e">
        <f>((AH58-AF58-AG58-W58)*AY$8)-(#REF!+#REF!)*150000</f>
        <v>#REF!</v>
      </c>
      <c r="AY58" s="231" t="e">
        <f t="shared" si="69"/>
        <v>#REF!</v>
      </c>
      <c r="AZ58" s="241" t="str">
        <f t="shared" si="70"/>
        <v>RON RONGYA</v>
      </c>
      <c r="BA58" s="231">
        <f t="shared" si="71"/>
        <v>130</v>
      </c>
      <c r="BB58" s="231">
        <f t="shared" si="72"/>
        <v>130</v>
      </c>
      <c r="BC58" s="231">
        <f t="shared" si="73"/>
        <v>1</v>
      </c>
      <c r="BD58" s="231">
        <f t="shared" si="74"/>
        <v>0</v>
      </c>
      <c r="BE58" s="231">
        <f t="shared" si="75"/>
        <v>1</v>
      </c>
      <c r="BF58" s="231">
        <f t="shared" si="76"/>
        <v>1</v>
      </c>
      <c r="BG58" s="231">
        <f t="shared" si="77"/>
        <v>0</v>
      </c>
      <c r="BH58" s="231">
        <f t="shared" si="78"/>
        <v>0</v>
      </c>
      <c r="BI58" s="246">
        <f t="shared" si="79"/>
        <v>1.75223800000001</v>
      </c>
      <c r="BJ58" s="247">
        <f t="shared" si="80"/>
        <v>7000</v>
      </c>
      <c r="BK58" s="231">
        <f t="shared" si="81"/>
        <v>0</v>
      </c>
      <c r="BL58" s="231">
        <f t="shared" si="82"/>
        <v>0</v>
      </c>
      <c r="BM58" s="231">
        <f t="shared" si="83"/>
        <v>1</v>
      </c>
      <c r="BN58" s="231">
        <f t="shared" si="84"/>
        <v>1</v>
      </c>
      <c r="BO58" s="231">
        <f t="shared" si="85"/>
        <v>0</v>
      </c>
      <c r="BP58" s="231">
        <f t="shared" si="86"/>
        <v>0</v>
      </c>
      <c r="BQ58" s="231">
        <f t="shared" si="87"/>
        <v>0</v>
      </c>
    </row>
    <row r="59" s="145" customFormat="1" ht="95" customHeight="1" spans="1:69">
      <c r="A59" s="161">
        <v>46</v>
      </c>
      <c r="B59" s="94">
        <v>1911</v>
      </c>
      <c r="C59" s="162" t="s">
        <v>509</v>
      </c>
      <c r="D59" s="163">
        <v>44624</v>
      </c>
      <c r="E59" s="183" t="s">
        <v>467</v>
      </c>
      <c r="F59" s="184">
        <v>200</v>
      </c>
      <c r="G59" s="185">
        <v>7.69230769230769</v>
      </c>
      <c r="H59" s="161">
        <v>24</v>
      </c>
      <c r="I59" s="161">
        <v>0</v>
      </c>
      <c r="J59" s="161">
        <v>24</v>
      </c>
      <c r="K59" s="195">
        <v>184.615384615385</v>
      </c>
      <c r="L59" s="161">
        <v>0</v>
      </c>
      <c r="M59" s="185">
        <v>0</v>
      </c>
      <c r="N59" s="161">
        <v>0</v>
      </c>
      <c r="O59" s="161">
        <v>0</v>
      </c>
      <c r="P59" s="195">
        <v>0</v>
      </c>
      <c r="Q59" s="161">
        <v>1</v>
      </c>
      <c r="R59" s="195">
        <v>7.69230769230769</v>
      </c>
      <c r="S59" s="161">
        <v>0</v>
      </c>
      <c r="T59" s="195">
        <v>0</v>
      </c>
      <c r="U59" s="161">
        <v>1</v>
      </c>
      <c r="V59" s="161">
        <v>0</v>
      </c>
      <c r="W59" s="185">
        <v>0</v>
      </c>
      <c r="X59" s="185">
        <v>0</v>
      </c>
      <c r="Y59" s="161">
        <v>0</v>
      </c>
      <c r="Z59" s="185">
        <v>0</v>
      </c>
      <c r="AA59" s="161">
        <v>0</v>
      </c>
      <c r="AB59" s="185">
        <v>0</v>
      </c>
      <c r="AC59" s="184">
        <v>0</v>
      </c>
      <c r="AD59" s="184">
        <v>0</v>
      </c>
      <c r="AE59" s="185">
        <v>9.2</v>
      </c>
      <c r="AF59" s="185">
        <v>13</v>
      </c>
      <c r="AG59" s="185">
        <v>12</v>
      </c>
      <c r="AH59" s="185">
        <v>226.507692307692</v>
      </c>
      <c r="AI59" s="207">
        <v>2</v>
      </c>
      <c r="AJ59" s="209">
        <v>0.5</v>
      </c>
      <c r="AK59" s="207"/>
      <c r="AL59" s="195">
        <v>0</v>
      </c>
      <c r="AM59" s="195">
        <v>4.67058861538461</v>
      </c>
      <c r="AN59" s="207">
        <v>100</v>
      </c>
      <c r="AO59" s="221">
        <v>123.337103692308</v>
      </c>
      <c r="AP59" s="184">
        <v>120</v>
      </c>
      <c r="AQ59" s="222">
        <v>13300</v>
      </c>
      <c r="AR59" s="223"/>
      <c r="AS59" s="146" t="s">
        <v>871</v>
      </c>
      <c r="AT59" s="146"/>
      <c r="AU59" s="224">
        <f t="shared" si="66"/>
        <v>935023.753846153</v>
      </c>
      <c r="AV59" s="239">
        <f t="shared" si="67"/>
        <v>935023.753846153</v>
      </c>
      <c r="AW59" s="231" t="e">
        <f t="shared" si="68"/>
        <v>#REF!</v>
      </c>
      <c r="AX59" s="231" t="e">
        <f>((AH59-AF59-AG59-W59)*AY$8)-(#REF!+#REF!)*150000</f>
        <v>#REF!</v>
      </c>
      <c r="AY59" s="231" t="e">
        <f t="shared" si="69"/>
        <v>#REF!</v>
      </c>
      <c r="AZ59" s="241" t="str">
        <f t="shared" si="70"/>
        <v>LY MALIS</v>
      </c>
      <c r="BA59" s="231">
        <f t="shared" si="71"/>
        <v>120</v>
      </c>
      <c r="BB59" s="231">
        <f t="shared" si="72"/>
        <v>120</v>
      </c>
      <c r="BC59" s="231">
        <f t="shared" si="73"/>
        <v>1</v>
      </c>
      <c r="BD59" s="231">
        <f t="shared" si="74"/>
        <v>0</v>
      </c>
      <c r="BE59" s="231">
        <f t="shared" si="75"/>
        <v>1</v>
      </c>
      <c r="BF59" s="231">
        <f t="shared" si="76"/>
        <v>0</v>
      </c>
      <c r="BG59" s="231">
        <f t="shared" si="77"/>
        <v>0</v>
      </c>
      <c r="BH59" s="231">
        <f t="shared" si="78"/>
        <v>0</v>
      </c>
      <c r="BI59" s="246">
        <f t="shared" si="79"/>
        <v>3.33710369230769</v>
      </c>
      <c r="BJ59" s="247">
        <f t="shared" si="80"/>
        <v>13300</v>
      </c>
      <c r="BK59" s="231">
        <f t="shared" si="81"/>
        <v>0</v>
      </c>
      <c r="BL59" s="231">
        <f t="shared" si="82"/>
        <v>1</v>
      </c>
      <c r="BM59" s="231">
        <f t="shared" si="83"/>
        <v>0</v>
      </c>
      <c r="BN59" s="231">
        <f t="shared" si="84"/>
        <v>1</v>
      </c>
      <c r="BO59" s="231">
        <f t="shared" si="85"/>
        <v>1</v>
      </c>
      <c r="BP59" s="231">
        <f t="shared" si="86"/>
        <v>0</v>
      </c>
      <c r="BQ59" s="231">
        <f t="shared" si="87"/>
        <v>3</v>
      </c>
    </row>
    <row r="60" s="145" customFormat="1" ht="95" customHeight="1" spans="1:69">
      <c r="A60" s="161">
        <v>47</v>
      </c>
      <c r="B60" s="94">
        <v>1926</v>
      </c>
      <c r="C60" s="162" t="s">
        <v>523</v>
      </c>
      <c r="D60" s="163">
        <v>44625</v>
      </c>
      <c r="E60" s="183" t="s">
        <v>467</v>
      </c>
      <c r="F60" s="184">
        <v>200</v>
      </c>
      <c r="G60" s="185">
        <v>7.69230769230769</v>
      </c>
      <c r="H60" s="161">
        <v>25</v>
      </c>
      <c r="I60" s="161">
        <v>0</v>
      </c>
      <c r="J60" s="161">
        <v>25</v>
      </c>
      <c r="K60" s="195">
        <v>192.307692307692</v>
      </c>
      <c r="L60" s="161">
        <v>0</v>
      </c>
      <c r="M60" s="185">
        <v>0</v>
      </c>
      <c r="N60" s="161">
        <v>0</v>
      </c>
      <c r="O60" s="161">
        <v>0</v>
      </c>
      <c r="P60" s="195">
        <v>0</v>
      </c>
      <c r="Q60" s="161">
        <v>1</v>
      </c>
      <c r="R60" s="195">
        <v>7.69230769230769</v>
      </c>
      <c r="S60" s="161">
        <v>0</v>
      </c>
      <c r="T60" s="195">
        <v>0</v>
      </c>
      <c r="U60" s="161">
        <v>0</v>
      </c>
      <c r="V60" s="161">
        <v>0</v>
      </c>
      <c r="W60" s="185">
        <v>0</v>
      </c>
      <c r="X60" s="185">
        <v>0</v>
      </c>
      <c r="Y60" s="161">
        <v>0</v>
      </c>
      <c r="Z60" s="185">
        <v>0</v>
      </c>
      <c r="AA60" s="161">
        <v>0</v>
      </c>
      <c r="AB60" s="185">
        <v>0</v>
      </c>
      <c r="AC60" s="184">
        <v>0</v>
      </c>
      <c r="AD60" s="184">
        <v>0</v>
      </c>
      <c r="AE60" s="185">
        <v>9.6</v>
      </c>
      <c r="AF60" s="185">
        <v>13</v>
      </c>
      <c r="AG60" s="185">
        <v>12.5</v>
      </c>
      <c r="AH60" s="185">
        <v>235.1</v>
      </c>
      <c r="AI60" s="207">
        <v>2</v>
      </c>
      <c r="AJ60" s="209">
        <v>0.5</v>
      </c>
      <c r="AK60" s="207"/>
      <c r="AL60" s="195">
        <v>0</v>
      </c>
      <c r="AM60" s="195">
        <v>4.847762</v>
      </c>
      <c r="AN60" s="207">
        <v>100</v>
      </c>
      <c r="AO60" s="221">
        <v>131.752238</v>
      </c>
      <c r="AP60" s="184">
        <v>130</v>
      </c>
      <c r="AQ60" s="222">
        <v>7000</v>
      </c>
      <c r="AR60" s="223"/>
      <c r="AS60" s="146" t="s">
        <v>871</v>
      </c>
      <c r="AT60" s="146"/>
      <c r="AU60" s="224">
        <f t="shared" si="66"/>
        <v>970492.8</v>
      </c>
      <c r="AV60" s="239">
        <f t="shared" si="67"/>
        <v>970492.8</v>
      </c>
      <c r="AW60" s="231" t="e">
        <f t="shared" si="68"/>
        <v>#REF!</v>
      </c>
      <c r="AX60" s="231" t="e">
        <f>((AH60-AF60-AG60-W60)*AY$8)-(#REF!+#REF!)*150000</f>
        <v>#REF!</v>
      </c>
      <c r="AY60" s="231" t="e">
        <f t="shared" si="69"/>
        <v>#REF!</v>
      </c>
      <c r="AZ60" s="241" t="str">
        <f t="shared" si="70"/>
        <v>NOU PHALLA</v>
      </c>
      <c r="BA60" s="231">
        <f t="shared" si="71"/>
        <v>130</v>
      </c>
      <c r="BB60" s="231">
        <f t="shared" si="72"/>
        <v>130</v>
      </c>
      <c r="BC60" s="231">
        <f t="shared" si="73"/>
        <v>1</v>
      </c>
      <c r="BD60" s="231">
        <f t="shared" si="74"/>
        <v>0</v>
      </c>
      <c r="BE60" s="231">
        <f t="shared" si="75"/>
        <v>1</v>
      </c>
      <c r="BF60" s="231">
        <f t="shared" si="76"/>
        <v>1</v>
      </c>
      <c r="BG60" s="231">
        <f t="shared" si="77"/>
        <v>0</v>
      </c>
      <c r="BH60" s="231">
        <f t="shared" si="78"/>
        <v>0</v>
      </c>
      <c r="BI60" s="246">
        <f t="shared" si="79"/>
        <v>1.75223800000001</v>
      </c>
      <c r="BJ60" s="247">
        <f t="shared" si="80"/>
        <v>7000</v>
      </c>
      <c r="BK60" s="231">
        <f t="shared" si="81"/>
        <v>0</v>
      </c>
      <c r="BL60" s="231">
        <f t="shared" si="82"/>
        <v>0</v>
      </c>
      <c r="BM60" s="231">
        <f t="shared" si="83"/>
        <v>1</v>
      </c>
      <c r="BN60" s="231">
        <f t="shared" si="84"/>
        <v>1</v>
      </c>
      <c r="BO60" s="231">
        <f t="shared" si="85"/>
        <v>0</v>
      </c>
      <c r="BP60" s="231">
        <f t="shared" si="86"/>
        <v>0</v>
      </c>
      <c r="BQ60" s="231">
        <f t="shared" si="87"/>
        <v>0</v>
      </c>
    </row>
    <row r="61" s="145" customFormat="1" ht="95" customHeight="1" spans="1:69">
      <c r="A61" s="161">
        <v>48</v>
      </c>
      <c r="B61" s="94">
        <v>1946</v>
      </c>
      <c r="C61" s="162" t="s">
        <v>525</v>
      </c>
      <c r="D61" s="163">
        <v>44629</v>
      </c>
      <c r="E61" s="183" t="s">
        <v>467</v>
      </c>
      <c r="F61" s="184">
        <v>200</v>
      </c>
      <c r="G61" s="185">
        <v>7.69230769230769</v>
      </c>
      <c r="H61" s="161">
        <v>25</v>
      </c>
      <c r="I61" s="161">
        <v>0</v>
      </c>
      <c r="J61" s="161">
        <v>25</v>
      </c>
      <c r="K61" s="195">
        <v>192.307692307692</v>
      </c>
      <c r="L61" s="161">
        <v>0</v>
      </c>
      <c r="M61" s="185">
        <v>0</v>
      </c>
      <c r="N61" s="161">
        <v>0</v>
      </c>
      <c r="O61" s="161">
        <v>0</v>
      </c>
      <c r="P61" s="195">
        <v>0</v>
      </c>
      <c r="Q61" s="161">
        <v>1</v>
      </c>
      <c r="R61" s="195">
        <v>7.69230769230769</v>
      </c>
      <c r="S61" s="161">
        <v>0</v>
      </c>
      <c r="T61" s="195">
        <v>0</v>
      </c>
      <c r="U61" s="161">
        <v>0</v>
      </c>
      <c r="V61" s="161">
        <v>0</v>
      </c>
      <c r="W61" s="185">
        <v>0</v>
      </c>
      <c r="X61" s="185">
        <v>0</v>
      </c>
      <c r="Y61" s="161">
        <v>0</v>
      </c>
      <c r="Z61" s="185">
        <v>0</v>
      </c>
      <c r="AA61" s="161">
        <v>0</v>
      </c>
      <c r="AB61" s="185">
        <v>0</v>
      </c>
      <c r="AC61" s="184">
        <v>0</v>
      </c>
      <c r="AD61" s="184">
        <v>0</v>
      </c>
      <c r="AE61" s="185">
        <v>9.6</v>
      </c>
      <c r="AF61" s="185">
        <v>13</v>
      </c>
      <c r="AG61" s="185">
        <v>12.5</v>
      </c>
      <c r="AH61" s="185">
        <v>235.1</v>
      </c>
      <c r="AI61" s="207">
        <v>2</v>
      </c>
      <c r="AJ61" s="209">
        <v>0.5</v>
      </c>
      <c r="AK61" s="207"/>
      <c r="AL61" s="195">
        <v>0</v>
      </c>
      <c r="AM61" s="195">
        <v>4.847762</v>
      </c>
      <c r="AN61" s="207">
        <v>100</v>
      </c>
      <c r="AO61" s="221">
        <v>131.752238</v>
      </c>
      <c r="AP61" s="184">
        <v>130</v>
      </c>
      <c r="AQ61" s="222">
        <v>7000</v>
      </c>
      <c r="AR61" s="223"/>
      <c r="AS61" s="146" t="s">
        <v>871</v>
      </c>
      <c r="AT61" s="146"/>
      <c r="AU61" s="224">
        <f t="shared" si="66"/>
        <v>970492.8</v>
      </c>
      <c r="AV61" s="239">
        <f t="shared" si="67"/>
        <v>970492.8</v>
      </c>
      <c r="AW61" s="231" t="e">
        <f t="shared" si="68"/>
        <v>#REF!</v>
      </c>
      <c r="AX61" s="231" t="e">
        <f>((AH61-AF61-AG61-W61)*AY$8)-(#REF!+#REF!)*150000</f>
        <v>#REF!</v>
      </c>
      <c r="AY61" s="231" t="e">
        <f t="shared" si="69"/>
        <v>#REF!</v>
      </c>
      <c r="AZ61" s="241" t="str">
        <f t="shared" si="70"/>
        <v>SOR SOPHA</v>
      </c>
      <c r="BA61" s="231">
        <f t="shared" si="71"/>
        <v>130</v>
      </c>
      <c r="BB61" s="231">
        <f t="shared" si="72"/>
        <v>130</v>
      </c>
      <c r="BC61" s="231">
        <f t="shared" si="73"/>
        <v>1</v>
      </c>
      <c r="BD61" s="231">
        <f t="shared" si="74"/>
        <v>0</v>
      </c>
      <c r="BE61" s="231">
        <f t="shared" si="75"/>
        <v>1</v>
      </c>
      <c r="BF61" s="231">
        <f t="shared" si="76"/>
        <v>1</v>
      </c>
      <c r="BG61" s="231">
        <f t="shared" si="77"/>
        <v>0</v>
      </c>
      <c r="BH61" s="231">
        <f t="shared" si="78"/>
        <v>0</v>
      </c>
      <c r="BI61" s="246">
        <f t="shared" si="79"/>
        <v>1.75223800000001</v>
      </c>
      <c r="BJ61" s="247">
        <f t="shared" si="80"/>
        <v>7000</v>
      </c>
      <c r="BK61" s="231">
        <f t="shared" si="81"/>
        <v>0</v>
      </c>
      <c r="BL61" s="231">
        <f t="shared" si="82"/>
        <v>0</v>
      </c>
      <c r="BM61" s="231">
        <f t="shared" si="83"/>
        <v>1</v>
      </c>
      <c r="BN61" s="231">
        <f t="shared" si="84"/>
        <v>1</v>
      </c>
      <c r="BO61" s="231">
        <f t="shared" si="85"/>
        <v>0</v>
      </c>
      <c r="BP61" s="231">
        <f t="shared" si="86"/>
        <v>0</v>
      </c>
      <c r="BQ61" s="231">
        <f t="shared" si="87"/>
        <v>0</v>
      </c>
    </row>
    <row r="62" s="145" customFormat="1" ht="95" customHeight="1" spans="1:69">
      <c r="A62" s="161">
        <v>49</v>
      </c>
      <c r="B62" s="94">
        <v>1958</v>
      </c>
      <c r="C62" s="162" t="s">
        <v>527</v>
      </c>
      <c r="D62" s="163">
        <v>44630</v>
      </c>
      <c r="E62" s="183" t="s">
        <v>467</v>
      </c>
      <c r="F62" s="184">
        <v>200</v>
      </c>
      <c r="G62" s="185">
        <v>7.69230769230769</v>
      </c>
      <c r="H62" s="161">
        <v>24</v>
      </c>
      <c r="I62" s="161">
        <v>0</v>
      </c>
      <c r="J62" s="161">
        <v>24</v>
      </c>
      <c r="K62" s="195">
        <v>184.615384615385</v>
      </c>
      <c r="L62" s="161">
        <v>0</v>
      </c>
      <c r="M62" s="185">
        <v>0</v>
      </c>
      <c r="N62" s="161">
        <v>0</v>
      </c>
      <c r="O62" s="161">
        <v>0</v>
      </c>
      <c r="P62" s="195">
        <v>0</v>
      </c>
      <c r="Q62" s="161">
        <v>2</v>
      </c>
      <c r="R62" s="195">
        <v>15.3846153846154</v>
      </c>
      <c r="S62" s="161">
        <v>0</v>
      </c>
      <c r="T62" s="195">
        <v>0</v>
      </c>
      <c r="U62" s="161">
        <v>0</v>
      </c>
      <c r="V62" s="161">
        <v>0</v>
      </c>
      <c r="W62" s="185">
        <v>0</v>
      </c>
      <c r="X62" s="185">
        <v>0</v>
      </c>
      <c r="Y62" s="161">
        <v>0</v>
      </c>
      <c r="Z62" s="185">
        <v>0</v>
      </c>
      <c r="AA62" s="161">
        <v>0</v>
      </c>
      <c r="AB62" s="185">
        <v>0</v>
      </c>
      <c r="AC62" s="184">
        <v>0</v>
      </c>
      <c r="AD62" s="184">
        <v>0</v>
      </c>
      <c r="AE62" s="185">
        <v>9.2</v>
      </c>
      <c r="AF62" s="185">
        <v>13</v>
      </c>
      <c r="AG62" s="185">
        <v>12</v>
      </c>
      <c r="AH62" s="185">
        <v>234.2</v>
      </c>
      <c r="AI62" s="207">
        <v>2</v>
      </c>
      <c r="AJ62" s="209">
        <v>0.5</v>
      </c>
      <c r="AK62" s="207"/>
      <c r="AL62" s="195">
        <v>0</v>
      </c>
      <c r="AM62" s="195">
        <v>4.829204</v>
      </c>
      <c r="AN62" s="207">
        <v>100</v>
      </c>
      <c r="AO62" s="221">
        <v>130.870796</v>
      </c>
      <c r="AP62" s="184">
        <v>130</v>
      </c>
      <c r="AQ62" s="222">
        <v>3500</v>
      </c>
      <c r="AR62" s="223"/>
      <c r="AS62" s="146" t="s">
        <v>871</v>
      </c>
      <c r="AT62" s="146"/>
      <c r="AU62" s="224">
        <f t="shared" si="66"/>
        <v>966777.6</v>
      </c>
      <c r="AV62" s="239">
        <f t="shared" si="67"/>
        <v>966777.6</v>
      </c>
      <c r="AW62" s="231" t="e">
        <f t="shared" si="68"/>
        <v>#REF!</v>
      </c>
      <c r="AX62" s="231" t="e">
        <f>((AH62-AF62-AG62-W62)*AY$8)-(#REF!+#REF!)*150000</f>
        <v>#REF!</v>
      </c>
      <c r="AY62" s="231" t="e">
        <f t="shared" si="69"/>
        <v>#REF!</v>
      </c>
      <c r="AZ62" s="241" t="str">
        <f t="shared" si="70"/>
        <v>PICH SAEM</v>
      </c>
      <c r="BA62" s="231">
        <f t="shared" si="71"/>
        <v>130</v>
      </c>
      <c r="BB62" s="231">
        <f t="shared" si="72"/>
        <v>130</v>
      </c>
      <c r="BC62" s="231">
        <f t="shared" si="73"/>
        <v>1</v>
      </c>
      <c r="BD62" s="231">
        <f t="shared" si="74"/>
        <v>0</v>
      </c>
      <c r="BE62" s="231">
        <f t="shared" si="75"/>
        <v>1</v>
      </c>
      <c r="BF62" s="231">
        <f t="shared" si="76"/>
        <v>1</v>
      </c>
      <c r="BG62" s="231">
        <f t="shared" si="77"/>
        <v>0</v>
      </c>
      <c r="BH62" s="231">
        <f t="shared" si="78"/>
        <v>0</v>
      </c>
      <c r="BI62" s="246">
        <f t="shared" si="79"/>
        <v>0.870796000000013</v>
      </c>
      <c r="BJ62" s="247">
        <f t="shared" si="80"/>
        <v>3500</v>
      </c>
      <c r="BK62" s="231">
        <f t="shared" si="81"/>
        <v>0</v>
      </c>
      <c r="BL62" s="231">
        <f t="shared" si="82"/>
        <v>0</v>
      </c>
      <c r="BM62" s="231">
        <f t="shared" si="83"/>
        <v>0</v>
      </c>
      <c r="BN62" s="231">
        <f t="shared" si="84"/>
        <v>1</v>
      </c>
      <c r="BO62" s="231">
        <f t="shared" si="85"/>
        <v>1</v>
      </c>
      <c r="BP62" s="231">
        <f t="shared" si="86"/>
        <v>1</v>
      </c>
      <c r="BQ62" s="231">
        <f t="shared" si="87"/>
        <v>0</v>
      </c>
    </row>
    <row r="63" s="146" customFormat="1" ht="95" customHeight="1" spans="1:69">
      <c r="A63" s="161">
        <v>50</v>
      </c>
      <c r="B63" s="94">
        <v>1041</v>
      </c>
      <c r="C63" s="166" t="s">
        <v>529</v>
      </c>
      <c r="D63" s="163">
        <v>44412</v>
      </c>
      <c r="E63" s="183" t="s">
        <v>467</v>
      </c>
      <c r="F63" s="184">
        <v>200</v>
      </c>
      <c r="G63" s="185">
        <v>7.69230769230769</v>
      </c>
      <c r="H63" s="161">
        <v>25</v>
      </c>
      <c r="I63" s="161">
        <v>0</v>
      </c>
      <c r="J63" s="161">
        <v>25</v>
      </c>
      <c r="K63" s="195">
        <v>192.307692307692</v>
      </c>
      <c r="L63" s="161">
        <v>0</v>
      </c>
      <c r="M63" s="185">
        <v>0</v>
      </c>
      <c r="N63" s="161">
        <v>0</v>
      </c>
      <c r="O63" s="161">
        <v>0</v>
      </c>
      <c r="P63" s="195">
        <v>0</v>
      </c>
      <c r="Q63" s="161">
        <v>1</v>
      </c>
      <c r="R63" s="195">
        <v>7.69230769230769</v>
      </c>
      <c r="S63" s="161">
        <v>0</v>
      </c>
      <c r="T63" s="195">
        <v>0</v>
      </c>
      <c r="U63" s="161">
        <v>0</v>
      </c>
      <c r="V63" s="161">
        <v>0</v>
      </c>
      <c r="W63" s="185">
        <v>0</v>
      </c>
      <c r="X63" s="185">
        <v>0</v>
      </c>
      <c r="Y63" s="161">
        <v>0</v>
      </c>
      <c r="Z63" s="185">
        <v>0</v>
      </c>
      <c r="AA63" s="161">
        <v>0</v>
      </c>
      <c r="AB63" s="185">
        <v>0</v>
      </c>
      <c r="AC63" s="184">
        <v>0</v>
      </c>
      <c r="AD63" s="184">
        <v>0</v>
      </c>
      <c r="AE63" s="185">
        <v>9.6</v>
      </c>
      <c r="AF63" s="185">
        <v>13</v>
      </c>
      <c r="AG63" s="185">
        <v>12.5</v>
      </c>
      <c r="AH63" s="185">
        <v>235.1</v>
      </c>
      <c r="AI63" s="207">
        <v>2</v>
      </c>
      <c r="AJ63" s="209">
        <v>0.5</v>
      </c>
      <c r="AK63" s="207"/>
      <c r="AL63" s="195">
        <v>0</v>
      </c>
      <c r="AM63" s="195">
        <v>4.847762</v>
      </c>
      <c r="AN63" s="207">
        <v>100</v>
      </c>
      <c r="AO63" s="221">
        <v>131.752238</v>
      </c>
      <c r="AP63" s="184">
        <v>130</v>
      </c>
      <c r="AQ63" s="222">
        <v>7000</v>
      </c>
      <c r="AR63" s="225"/>
      <c r="AS63" s="146" t="s">
        <v>872</v>
      </c>
      <c r="AU63" s="224">
        <f t="shared" si="66"/>
        <v>970492.8</v>
      </c>
      <c r="AV63" s="239">
        <f t="shared" si="67"/>
        <v>970492.8</v>
      </c>
      <c r="AW63" s="231" t="e">
        <f t="shared" si="68"/>
        <v>#REF!</v>
      </c>
      <c r="AX63" s="231" t="e">
        <f>((AH63-AF63-AG63-W63)*AY$8)-(#REF!+#REF!)*150000</f>
        <v>#REF!</v>
      </c>
      <c r="AY63" s="231" t="e">
        <f t="shared" si="69"/>
        <v>#REF!</v>
      </c>
      <c r="AZ63" s="241" t="str">
        <f t="shared" si="70"/>
        <v>PHOEUNG SABAN</v>
      </c>
      <c r="BA63" s="231">
        <f t="shared" si="71"/>
        <v>130</v>
      </c>
      <c r="BB63" s="231">
        <f t="shared" si="72"/>
        <v>130</v>
      </c>
      <c r="BC63" s="231">
        <f t="shared" si="73"/>
        <v>1</v>
      </c>
      <c r="BD63" s="231">
        <f t="shared" si="74"/>
        <v>0</v>
      </c>
      <c r="BE63" s="231">
        <f t="shared" si="75"/>
        <v>1</v>
      </c>
      <c r="BF63" s="231">
        <f t="shared" si="76"/>
        <v>1</v>
      </c>
      <c r="BG63" s="231">
        <f t="shared" si="77"/>
        <v>0</v>
      </c>
      <c r="BH63" s="231">
        <f t="shared" si="78"/>
        <v>0</v>
      </c>
      <c r="BI63" s="246">
        <f t="shared" si="79"/>
        <v>1.75223800000001</v>
      </c>
      <c r="BJ63" s="247">
        <f t="shared" si="80"/>
        <v>7000</v>
      </c>
      <c r="BK63" s="231">
        <f t="shared" si="81"/>
        <v>0</v>
      </c>
      <c r="BL63" s="231">
        <f t="shared" si="82"/>
        <v>0</v>
      </c>
      <c r="BM63" s="231">
        <f t="shared" si="83"/>
        <v>1</v>
      </c>
      <c r="BN63" s="231">
        <f t="shared" si="84"/>
        <v>1</v>
      </c>
      <c r="BO63" s="231">
        <f t="shared" si="85"/>
        <v>0</v>
      </c>
      <c r="BP63" s="231">
        <f t="shared" si="86"/>
        <v>0</v>
      </c>
      <c r="BQ63" s="231">
        <f t="shared" si="87"/>
        <v>0</v>
      </c>
    </row>
    <row r="64" s="146" customFormat="1" ht="95" customHeight="1" spans="1:69">
      <c r="A64" s="161">
        <v>51</v>
      </c>
      <c r="B64" s="94">
        <v>533</v>
      </c>
      <c r="C64" s="162" t="s">
        <v>532</v>
      </c>
      <c r="D64" s="163">
        <v>44130</v>
      </c>
      <c r="E64" s="183" t="s">
        <v>534</v>
      </c>
      <c r="F64" s="184">
        <v>200</v>
      </c>
      <c r="G64" s="185">
        <v>7.69230769230769</v>
      </c>
      <c r="H64" s="161">
        <v>0</v>
      </c>
      <c r="I64" s="161">
        <v>0</v>
      </c>
      <c r="J64" s="161">
        <v>0</v>
      </c>
      <c r="K64" s="195">
        <v>0</v>
      </c>
      <c r="L64" s="161">
        <v>0</v>
      </c>
      <c r="M64" s="185">
        <v>0</v>
      </c>
      <c r="N64" s="161">
        <v>0</v>
      </c>
      <c r="O64" s="161">
        <v>0</v>
      </c>
      <c r="P64" s="195">
        <v>0</v>
      </c>
      <c r="Q64" s="161">
        <v>0</v>
      </c>
      <c r="R64" s="195">
        <v>0</v>
      </c>
      <c r="S64" s="161">
        <v>0</v>
      </c>
      <c r="T64" s="195">
        <v>0</v>
      </c>
      <c r="U64" s="161">
        <v>0</v>
      </c>
      <c r="V64" s="161">
        <v>0</v>
      </c>
      <c r="W64" s="185">
        <v>0</v>
      </c>
      <c r="X64" s="185">
        <v>0</v>
      </c>
      <c r="Y64" s="161">
        <v>0</v>
      </c>
      <c r="Z64" s="185">
        <v>0</v>
      </c>
      <c r="AA64" s="161">
        <v>0</v>
      </c>
      <c r="AB64" s="185">
        <v>0</v>
      </c>
      <c r="AC64" s="184">
        <v>0</v>
      </c>
      <c r="AD64" s="184">
        <v>0</v>
      </c>
      <c r="AE64" s="185">
        <v>0</v>
      </c>
      <c r="AF64" s="185">
        <v>0</v>
      </c>
      <c r="AG64" s="185">
        <v>0</v>
      </c>
      <c r="AH64" s="185">
        <v>0</v>
      </c>
      <c r="AI64" s="258"/>
      <c r="AJ64" s="209"/>
      <c r="AK64" s="207"/>
      <c r="AL64" s="195"/>
      <c r="AM64" s="195"/>
      <c r="AN64" s="207">
        <v>0</v>
      </c>
      <c r="AO64" s="221">
        <v>0</v>
      </c>
      <c r="AP64" s="184">
        <v>0</v>
      </c>
      <c r="AQ64" s="222">
        <v>0</v>
      </c>
      <c r="AR64" s="225"/>
      <c r="AS64" s="146" t="s">
        <v>852</v>
      </c>
      <c r="AU64" s="224">
        <f t="shared" ref="AU64:AU83" si="88">(AH64*$AY$9)</f>
        <v>0</v>
      </c>
      <c r="AV64" s="239">
        <f t="shared" ref="AV64:AV83" si="89">IF(AU64&lt;400000,400000,IF(AU64&gt;1200000,1200000,AU64))</f>
        <v>400000</v>
      </c>
      <c r="AW64" s="231" t="e">
        <f t="shared" ref="AW64:AW83" si="90">IF(AY64=0.1,165000,IF(AY64=0.05,65000,0))</f>
        <v>#REF!</v>
      </c>
      <c r="AX64" s="231" t="e">
        <f>((AH64-AF64-AG64-W64)*AY$8)-(#REF!+#REF!)*150000</f>
        <v>#REF!</v>
      </c>
      <c r="AY64" s="231" t="e">
        <f t="shared" ref="AY64:AY83" si="91">IF(AX64&lt;1500000,0%,IF(AX64&lt;2000001,5%,10%))</f>
        <v>#REF!</v>
      </c>
      <c r="AZ64" s="241" t="str">
        <f t="shared" ref="AZ64:AZ83" si="92">C64</f>
        <v>THAN ROTHA</v>
      </c>
      <c r="BA64" s="231">
        <f t="shared" ref="BA64:BA83" si="93">AP64</f>
        <v>0</v>
      </c>
      <c r="BB64" s="231">
        <f t="shared" ref="BB64:BB83" si="94">TRUNC(BA64)</f>
        <v>0</v>
      </c>
      <c r="BC64" s="231">
        <f t="shared" ref="BC64:BC83" si="95">TRUNC(BB64/100)</f>
        <v>0</v>
      </c>
      <c r="BD64" s="231">
        <f t="shared" ref="BD64:BD83" si="96">TRUNC((BB64-(BC64*100))/50)</f>
        <v>0</v>
      </c>
      <c r="BE64" s="231">
        <f t="shared" ref="BE64:BE83" si="97">TRUNC((BB64-(BC64*100)-(BD64*50))/20)</f>
        <v>0</v>
      </c>
      <c r="BF64" s="231">
        <f t="shared" ref="BF64:BF83" si="98">TRUNC((BB64-(BC64*100)-(BD64*50)-(BE64*20))/10)</f>
        <v>0</v>
      </c>
      <c r="BG64" s="231">
        <f t="shared" ref="BG64:BG83" si="99">TRUNC((BB64-(BC64*100)-(BD64*50)-(BE64*20)-(BF64*10))/5)</f>
        <v>0</v>
      </c>
      <c r="BH64" s="231">
        <f t="shared" ref="BH64:BH83" si="100">TRUNC((BB64-(BC64*100)-(BD64*50)-(BE64*20)-(BF64*10)-(BG64*5))/1)</f>
        <v>0</v>
      </c>
      <c r="BI64" s="246">
        <f t="shared" ref="BI64:BI83" si="101">AO64-AP64</f>
        <v>0</v>
      </c>
      <c r="BJ64" s="247">
        <f t="shared" ref="BJ64:BJ83" si="102">ROUND(BI64*4000,-2)</f>
        <v>0</v>
      </c>
      <c r="BK64" s="231">
        <f t="shared" ref="BK64:BK83" si="103">TRUNC(BJ64/20000)</f>
        <v>0</v>
      </c>
      <c r="BL64" s="231">
        <f t="shared" ref="BL64:BL83" si="104">TRUNC((BJ64-(BK64*20000))/10000)</f>
        <v>0</v>
      </c>
      <c r="BM64" s="231">
        <f t="shared" ref="BM64:BM83" si="105">TRUNC((BJ64-(BK64*20000)-(BL64*10000))/5000)</f>
        <v>0</v>
      </c>
      <c r="BN64" s="231">
        <f t="shared" ref="BN64:BN83" si="106">TRUNC((BJ64-(BK64*20000)-(BL64*10000)-(BM64*5000))/2000)</f>
        <v>0</v>
      </c>
      <c r="BO64" s="231">
        <f t="shared" ref="BO64:BO83" si="107">TRUNC((BJ64-(BK64*20000)-(BL64*10000)-(BM64*5000)-(BN64*2000))/1000)</f>
        <v>0</v>
      </c>
      <c r="BP64" s="231">
        <f t="shared" ref="BP64:BP83" si="108">TRUNC((BJ64-(BK64*20000)-(BL64*10000)-(BM64*5000)-(BN64*2000)-(BO64*1000))/500)</f>
        <v>0</v>
      </c>
      <c r="BQ64" s="231">
        <f t="shared" ref="BQ64:BQ83" si="109">TRUNC((BJ64-(BK64*20000)-(BL64*10000)-(BM64*5000)-(BN64*2000)-(BO64*1000)-(BP64*500))/100)</f>
        <v>0</v>
      </c>
    </row>
    <row r="65" s="146" customFormat="1" ht="95" customHeight="1" spans="1:69">
      <c r="A65" s="161">
        <v>52</v>
      </c>
      <c r="B65" s="94">
        <v>535</v>
      </c>
      <c r="C65" s="162" t="s">
        <v>536</v>
      </c>
      <c r="D65" s="163">
        <v>44130</v>
      </c>
      <c r="E65" s="183" t="s">
        <v>534</v>
      </c>
      <c r="F65" s="184">
        <v>200</v>
      </c>
      <c r="G65" s="185">
        <v>7.69230769230769</v>
      </c>
      <c r="H65" s="161">
        <v>15</v>
      </c>
      <c r="I65" s="161">
        <v>0</v>
      </c>
      <c r="J65" s="161">
        <v>15</v>
      </c>
      <c r="K65" s="195">
        <v>115.384615384615</v>
      </c>
      <c r="L65" s="161">
        <v>0</v>
      </c>
      <c r="M65" s="185">
        <v>0</v>
      </c>
      <c r="N65" s="161">
        <v>0</v>
      </c>
      <c r="O65" s="161">
        <v>0</v>
      </c>
      <c r="P65" s="195">
        <v>0</v>
      </c>
      <c r="Q65" s="161">
        <v>1</v>
      </c>
      <c r="R65" s="195">
        <v>7.69230769230769</v>
      </c>
      <c r="S65" s="161">
        <v>0</v>
      </c>
      <c r="T65" s="195">
        <v>0</v>
      </c>
      <c r="U65" s="161">
        <v>0</v>
      </c>
      <c r="V65" s="161">
        <v>0</v>
      </c>
      <c r="W65" s="185">
        <v>0</v>
      </c>
      <c r="X65" s="185">
        <v>0</v>
      </c>
      <c r="Y65" s="161">
        <v>0</v>
      </c>
      <c r="Z65" s="185">
        <v>0</v>
      </c>
      <c r="AA65" s="161">
        <v>0</v>
      </c>
      <c r="AB65" s="185">
        <v>0</v>
      </c>
      <c r="AC65" s="184">
        <v>0</v>
      </c>
      <c r="AD65" s="184">
        <v>0</v>
      </c>
      <c r="AE65" s="185">
        <v>5.7</v>
      </c>
      <c r="AF65" s="185">
        <v>13</v>
      </c>
      <c r="AG65" s="185">
        <v>7.5</v>
      </c>
      <c r="AH65" s="185">
        <v>149.276923076923</v>
      </c>
      <c r="AI65" s="258">
        <v>3</v>
      </c>
      <c r="AJ65" s="209">
        <v>0.5</v>
      </c>
      <c r="AK65" s="207"/>
      <c r="AL65" s="195">
        <v>0</v>
      </c>
      <c r="AM65" s="195">
        <v>3.07809015384615</v>
      </c>
      <c r="AN65" s="207">
        <v>100</v>
      </c>
      <c r="AO65" s="221">
        <v>48.6988329230769</v>
      </c>
      <c r="AP65" s="184">
        <v>40</v>
      </c>
      <c r="AQ65" s="222">
        <v>34800</v>
      </c>
      <c r="AR65" s="225"/>
      <c r="AS65" s="146" t="s">
        <v>852</v>
      </c>
      <c r="AU65" s="224">
        <f t="shared" si="88"/>
        <v>616215.138461538</v>
      </c>
      <c r="AV65" s="239">
        <f t="shared" si="89"/>
        <v>616215.138461538</v>
      </c>
      <c r="AW65" s="231" t="e">
        <f t="shared" si="90"/>
        <v>#REF!</v>
      </c>
      <c r="AX65" s="231" t="e">
        <f>((AH65-AF65-AG65-W65)*AY$8)-(#REF!+#REF!)*150000</f>
        <v>#REF!</v>
      </c>
      <c r="AY65" s="231" t="e">
        <f t="shared" si="91"/>
        <v>#REF!</v>
      </c>
      <c r="AZ65" s="241" t="str">
        <f t="shared" si="92"/>
        <v>PHOEUK SAROM</v>
      </c>
      <c r="BA65" s="231">
        <f t="shared" si="93"/>
        <v>40</v>
      </c>
      <c r="BB65" s="231">
        <f t="shared" si="94"/>
        <v>40</v>
      </c>
      <c r="BC65" s="231">
        <f t="shared" si="95"/>
        <v>0</v>
      </c>
      <c r="BD65" s="231">
        <f t="shared" si="96"/>
        <v>0</v>
      </c>
      <c r="BE65" s="231">
        <f t="shared" si="97"/>
        <v>2</v>
      </c>
      <c r="BF65" s="231">
        <f t="shared" si="98"/>
        <v>0</v>
      </c>
      <c r="BG65" s="231">
        <f t="shared" si="99"/>
        <v>0</v>
      </c>
      <c r="BH65" s="231">
        <f t="shared" si="100"/>
        <v>0</v>
      </c>
      <c r="BI65" s="246">
        <f t="shared" si="101"/>
        <v>8.6988329230769</v>
      </c>
      <c r="BJ65" s="247">
        <f t="shared" si="102"/>
        <v>34800</v>
      </c>
      <c r="BK65" s="231">
        <f t="shared" si="103"/>
        <v>1</v>
      </c>
      <c r="BL65" s="231">
        <f t="shared" si="104"/>
        <v>1</v>
      </c>
      <c r="BM65" s="231">
        <f t="shared" si="105"/>
        <v>0</v>
      </c>
      <c r="BN65" s="231">
        <f t="shared" si="106"/>
        <v>2</v>
      </c>
      <c r="BO65" s="231">
        <f t="shared" si="107"/>
        <v>0</v>
      </c>
      <c r="BP65" s="231">
        <f t="shared" si="108"/>
        <v>1</v>
      </c>
      <c r="BQ65" s="231">
        <f t="shared" si="109"/>
        <v>3</v>
      </c>
    </row>
    <row r="66" s="146" customFormat="1" ht="95" customHeight="1" spans="1:69">
      <c r="A66" s="161">
        <v>53</v>
      </c>
      <c r="B66" s="94">
        <v>689</v>
      </c>
      <c r="C66" s="162" t="s">
        <v>539</v>
      </c>
      <c r="D66" s="163">
        <v>44200</v>
      </c>
      <c r="E66" s="183" t="s">
        <v>534</v>
      </c>
      <c r="F66" s="184">
        <v>200</v>
      </c>
      <c r="G66" s="185">
        <v>7.69230769230769</v>
      </c>
      <c r="H66" s="161">
        <v>14</v>
      </c>
      <c r="I66" s="161">
        <v>0</v>
      </c>
      <c r="J66" s="161">
        <v>14</v>
      </c>
      <c r="K66" s="195">
        <v>107.692307692308</v>
      </c>
      <c r="L66" s="161">
        <v>0</v>
      </c>
      <c r="M66" s="185">
        <v>0</v>
      </c>
      <c r="N66" s="161">
        <v>0</v>
      </c>
      <c r="O66" s="161">
        <v>1</v>
      </c>
      <c r="P66" s="195">
        <v>7.69230769230769</v>
      </c>
      <c r="Q66" s="161">
        <v>1</v>
      </c>
      <c r="R66" s="195">
        <v>7.69230769230769</v>
      </c>
      <c r="S66" s="161">
        <v>0</v>
      </c>
      <c r="T66" s="195">
        <v>0</v>
      </c>
      <c r="U66" s="161">
        <v>0</v>
      </c>
      <c r="V66" s="161">
        <v>0</v>
      </c>
      <c r="W66" s="185">
        <v>0</v>
      </c>
      <c r="X66" s="185">
        <v>0</v>
      </c>
      <c r="Y66" s="161">
        <v>0</v>
      </c>
      <c r="Z66" s="185">
        <v>0</v>
      </c>
      <c r="AA66" s="161">
        <v>0</v>
      </c>
      <c r="AB66" s="185">
        <v>0</v>
      </c>
      <c r="AC66" s="184">
        <v>0</v>
      </c>
      <c r="AD66" s="184">
        <v>0</v>
      </c>
      <c r="AE66" s="185">
        <v>5.3</v>
      </c>
      <c r="AF66" s="185">
        <v>13</v>
      </c>
      <c r="AG66" s="185">
        <v>7</v>
      </c>
      <c r="AH66" s="185">
        <v>148.376923076923</v>
      </c>
      <c r="AI66" s="258">
        <v>3</v>
      </c>
      <c r="AJ66" s="209">
        <v>0.5</v>
      </c>
      <c r="AK66" s="207"/>
      <c r="AL66" s="195">
        <v>0</v>
      </c>
      <c r="AM66" s="195">
        <v>3.05953215384615</v>
      </c>
      <c r="AN66" s="207">
        <v>100</v>
      </c>
      <c r="AO66" s="221">
        <v>47.8173909230769</v>
      </c>
      <c r="AP66" s="184">
        <v>40</v>
      </c>
      <c r="AQ66" s="222">
        <v>31300</v>
      </c>
      <c r="AR66" s="225"/>
      <c r="AS66" s="146" t="s">
        <v>855</v>
      </c>
      <c r="AU66" s="224">
        <f t="shared" si="88"/>
        <v>612499.938461538</v>
      </c>
      <c r="AV66" s="239">
        <f t="shared" si="89"/>
        <v>612499.938461538</v>
      </c>
      <c r="AW66" s="231" t="e">
        <f t="shared" si="90"/>
        <v>#REF!</v>
      </c>
      <c r="AX66" s="231" t="e">
        <f>((AH66-AF66-AG66-W66)*AY$8)-(#REF!+#REF!)*150000</f>
        <v>#REF!</v>
      </c>
      <c r="AY66" s="231" t="e">
        <f t="shared" si="91"/>
        <v>#REF!</v>
      </c>
      <c r="AZ66" s="241" t="str">
        <f t="shared" si="92"/>
        <v>YIM SITHA</v>
      </c>
      <c r="BA66" s="231">
        <f t="shared" si="93"/>
        <v>40</v>
      </c>
      <c r="BB66" s="231">
        <f t="shared" si="94"/>
        <v>40</v>
      </c>
      <c r="BC66" s="231">
        <f t="shared" si="95"/>
        <v>0</v>
      </c>
      <c r="BD66" s="231">
        <f t="shared" si="96"/>
        <v>0</v>
      </c>
      <c r="BE66" s="231">
        <f t="shared" si="97"/>
        <v>2</v>
      </c>
      <c r="BF66" s="231">
        <f t="shared" si="98"/>
        <v>0</v>
      </c>
      <c r="BG66" s="231">
        <f t="shared" si="99"/>
        <v>0</v>
      </c>
      <c r="BH66" s="231">
        <f t="shared" si="100"/>
        <v>0</v>
      </c>
      <c r="BI66" s="246">
        <f t="shared" si="101"/>
        <v>7.81739092307689</v>
      </c>
      <c r="BJ66" s="247">
        <f t="shared" si="102"/>
        <v>31300</v>
      </c>
      <c r="BK66" s="231">
        <f t="shared" si="103"/>
        <v>1</v>
      </c>
      <c r="BL66" s="231">
        <f t="shared" si="104"/>
        <v>1</v>
      </c>
      <c r="BM66" s="231">
        <f t="shared" si="105"/>
        <v>0</v>
      </c>
      <c r="BN66" s="231">
        <f t="shared" si="106"/>
        <v>0</v>
      </c>
      <c r="BO66" s="231">
        <f t="shared" si="107"/>
        <v>1</v>
      </c>
      <c r="BP66" s="231">
        <f t="shared" si="108"/>
        <v>0</v>
      </c>
      <c r="BQ66" s="231">
        <f t="shared" si="109"/>
        <v>3</v>
      </c>
    </row>
    <row r="67" s="146" customFormat="1" ht="95" customHeight="1" spans="1:69">
      <c r="A67" s="161">
        <v>54</v>
      </c>
      <c r="B67" s="94">
        <v>701</v>
      </c>
      <c r="C67" s="162" t="s">
        <v>542</v>
      </c>
      <c r="D67" s="163">
        <v>44200</v>
      </c>
      <c r="E67" s="183" t="s">
        <v>534</v>
      </c>
      <c r="F67" s="184">
        <v>200</v>
      </c>
      <c r="G67" s="185">
        <v>7.69230769230769</v>
      </c>
      <c r="H67" s="161">
        <v>15</v>
      </c>
      <c r="I67" s="161">
        <v>0</v>
      </c>
      <c r="J67" s="161">
        <v>15</v>
      </c>
      <c r="K67" s="195">
        <v>115.384615384615</v>
      </c>
      <c r="L67" s="161">
        <v>0</v>
      </c>
      <c r="M67" s="185">
        <v>0</v>
      </c>
      <c r="N67" s="161">
        <v>0</v>
      </c>
      <c r="O67" s="161">
        <v>0</v>
      </c>
      <c r="P67" s="195">
        <v>0</v>
      </c>
      <c r="Q67" s="161">
        <v>1</v>
      </c>
      <c r="R67" s="195">
        <v>7.69230769230769</v>
      </c>
      <c r="S67" s="161">
        <v>0</v>
      </c>
      <c r="T67" s="195">
        <v>0</v>
      </c>
      <c r="U67" s="161">
        <v>0</v>
      </c>
      <c r="V67" s="161">
        <v>0</v>
      </c>
      <c r="W67" s="185">
        <v>0</v>
      </c>
      <c r="X67" s="185">
        <v>0</v>
      </c>
      <c r="Y67" s="161">
        <v>0</v>
      </c>
      <c r="Z67" s="185">
        <v>0</v>
      </c>
      <c r="AA67" s="161">
        <v>0</v>
      </c>
      <c r="AB67" s="185">
        <v>0</v>
      </c>
      <c r="AC67" s="184">
        <v>0</v>
      </c>
      <c r="AD67" s="184">
        <v>0</v>
      </c>
      <c r="AE67" s="185">
        <v>5.7</v>
      </c>
      <c r="AF67" s="185">
        <v>13</v>
      </c>
      <c r="AG67" s="185">
        <v>7.5</v>
      </c>
      <c r="AH67" s="185">
        <v>149.276923076923</v>
      </c>
      <c r="AI67" s="258">
        <v>3</v>
      </c>
      <c r="AJ67" s="209">
        <v>0.5</v>
      </c>
      <c r="AK67" s="207"/>
      <c r="AL67" s="195">
        <v>0</v>
      </c>
      <c r="AM67" s="195">
        <v>3.07809015384615</v>
      </c>
      <c r="AN67" s="207">
        <v>100</v>
      </c>
      <c r="AO67" s="221">
        <v>48.6988329230769</v>
      </c>
      <c r="AP67" s="184">
        <v>40</v>
      </c>
      <c r="AQ67" s="222">
        <v>34800</v>
      </c>
      <c r="AR67" s="225"/>
      <c r="AS67" s="146" t="s">
        <v>855</v>
      </c>
      <c r="AU67" s="224">
        <f t="shared" si="88"/>
        <v>616215.138461538</v>
      </c>
      <c r="AV67" s="239">
        <f t="shared" si="89"/>
        <v>616215.138461538</v>
      </c>
      <c r="AW67" s="231" t="e">
        <f t="shared" si="90"/>
        <v>#REF!</v>
      </c>
      <c r="AX67" s="231" t="e">
        <f>((AH67-AF67-AG67-W67)*AY$8)-(#REF!+#REF!)*150000</f>
        <v>#REF!</v>
      </c>
      <c r="AY67" s="231" t="e">
        <f t="shared" si="91"/>
        <v>#REF!</v>
      </c>
      <c r="AZ67" s="241" t="str">
        <f t="shared" si="92"/>
        <v>LONG SOKHA</v>
      </c>
      <c r="BA67" s="231">
        <f t="shared" si="93"/>
        <v>40</v>
      </c>
      <c r="BB67" s="231">
        <f t="shared" si="94"/>
        <v>40</v>
      </c>
      <c r="BC67" s="231">
        <f t="shared" si="95"/>
        <v>0</v>
      </c>
      <c r="BD67" s="231">
        <f t="shared" si="96"/>
        <v>0</v>
      </c>
      <c r="BE67" s="231">
        <f t="shared" si="97"/>
        <v>2</v>
      </c>
      <c r="BF67" s="231">
        <f t="shared" si="98"/>
        <v>0</v>
      </c>
      <c r="BG67" s="231">
        <f t="shared" si="99"/>
        <v>0</v>
      </c>
      <c r="BH67" s="231">
        <f t="shared" si="100"/>
        <v>0</v>
      </c>
      <c r="BI67" s="246">
        <f t="shared" si="101"/>
        <v>8.6988329230769</v>
      </c>
      <c r="BJ67" s="247">
        <f t="shared" si="102"/>
        <v>34800</v>
      </c>
      <c r="BK67" s="231">
        <f t="shared" si="103"/>
        <v>1</v>
      </c>
      <c r="BL67" s="231">
        <f t="shared" si="104"/>
        <v>1</v>
      </c>
      <c r="BM67" s="231">
        <f t="shared" si="105"/>
        <v>0</v>
      </c>
      <c r="BN67" s="231">
        <f t="shared" si="106"/>
        <v>2</v>
      </c>
      <c r="BO67" s="231">
        <f t="shared" si="107"/>
        <v>0</v>
      </c>
      <c r="BP67" s="231">
        <f t="shared" si="108"/>
        <v>1</v>
      </c>
      <c r="BQ67" s="231">
        <f t="shared" si="109"/>
        <v>3</v>
      </c>
    </row>
    <row r="68" s="146" customFormat="1" ht="95" customHeight="1" spans="1:69">
      <c r="A68" s="161">
        <v>55</v>
      </c>
      <c r="B68" s="94">
        <v>686</v>
      </c>
      <c r="C68" s="162" t="s">
        <v>545</v>
      </c>
      <c r="D68" s="163">
        <v>44200</v>
      </c>
      <c r="E68" s="183" t="s">
        <v>534</v>
      </c>
      <c r="F68" s="184">
        <v>200</v>
      </c>
      <c r="G68" s="185">
        <v>7.69230769230769</v>
      </c>
      <c r="H68" s="161">
        <v>15</v>
      </c>
      <c r="I68" s="161">
        <v>0</v>
      </c>
      <c r="J68" s="161">
        <v>15</v>
      </c>
      <c r="K68" s="195">
        <v>115.384615384615</v>
      </c>
      <c r="L68" s="161">
        <v>0</v>
      </c>
      <c r="M68" s="185">
        <v>0</v>
      </c>
      <c r="N68" s="161">
        <v>0</v>
      </c>
      <c r="O68" s="161">
        <v>0</v>
      </c>
      <c r="P68" s="195">
        <v>0</v>
      </c>
      <c r="Q68" s="161">
        <v>1</v>
      </c>
      <c r="R68" s="195">
        <v>7.69230769230769</v>
      </c>
      <c r="S68" s="161">
        <v>0</v>
      </c>
      <c r="T68" s="195">
        <v>0</v>
      </c>
      <c r="U68" s="161">
        <v>0</v>
      </c>
      <c r="V68" s="161">
        <v>0</v>
      </c>
      <c r="W68" s="185">
        <v>0</v>
      </c>
      <c r="X68" s="185">
        <v>0</v>
      </c>
      <c r="Y68" s="161">
        <v>0</v>
      </c>
      <c r="Z68" s="185">
        <v>0</v>
      </c>
      <c r="AA68" s="161">
        <v>0</v>
      </c>
      <c r="AB68" s="185">
        <v>0</v>
      </c>
      <c r="AC68" s="184">
        <v>0</v>
      </c>
      <c r="AD68" s="184">
        <v>0</v>
      </c>
      <c r="AE68" s="185">
        <v>5.7</v>
      </c>
      <c r="AF68" s="185">
        <v>13</v>
      </c>
      <c r="AG68" s="185">
        <v>7.5</v>
      </c>
      <c r="AH68" s="185">
        <v>149.276923076923</v>
      </c>
      <c r="AI68" s="258">
        <v>3</v>
      </c>
      <c r="AJ68" s="209">
        <v>0.5</v>
      </c>
      <c r="AK68" s="207"/>
      <c r="AL68" s="195">
        <v>0</v>
      </c>
      <c r="AM68" s="195">
        <v>3.07809015384615</v>
      </c>
      <c r="AN68" s="207">
        <v>100</v>
      </c>
      <c r="AO68" s="221">
        <v>48.6988329230769</v>
      </c>
      <c r="AP68" s="184">
        <v>40</v>
      </c>
      <c r="AQ68" s="222">
        <v>34800</v>
      </c>
      <c r="AR68" s="225"/>
      <c r="AS68" s="146" t="s">
        <v>855</v>
      </c>
      <c r="AU68" s="224">
        <f t="shared" si="88"/>
        <v>616215.138461538</v>
      </c>
      <c r="AV68" s="239">
        <f t="shared" si="89"/>
        <v>616215.138461538</v>
      </c>
      <c r="AW68" s="231" t="e">
        <f t="shared" si="90"/>
        <v>#REF!</v>
      </c>
      <c r="AX68" s="231" t="e">
        <f>((AH68-AF68-AG68-W68)*AY$8)-(#REF!+#REF!)*150000</f>
        <v>#REF!</v>
      </c>
      <c r="AY68" s="231" t="e">
        <f t="shared" si="91"/>
        <v>#REF!</v>
      </c>
      <c r="AZ68" s="241" t="str">
        <f t="shared" si="92"/>
        <v>CHHAN TOEMLEN</v>
      </c>
      <c r="BA68" s="231">
        <f t="shared" si="93"/>
        <v>40</v>
      </c>
      <c r="BB68" s="231">
        <f t="shared" si="94"/>
        <v>40</v>
      </c>
      <c r="BC68" s="231">
        <f t="shared" si="95"/>
        <v>0</v>
      </c>
      <c r="BD68" s="231">
        <f t="shared" si="96"/>
        <v>0</v>
      </c>
      <c r="BE68" s="231">
        <f t="shared" si="97"/>
        <v>2</v>
      </c>
      <c r="BF68" s="231">
        <f t="shared" si="98"/>
        <v>0</v>
      </c>
      <c r="BG68" s="231">
        <f t="shared" si="99"/>
        <v>0</v>
      </c>
      <c r="BH68" s="231">
        <f t="shared" si="100"/>
        <v>0</v>
      </c>
      <c r="BI68" s="246">
        <f t="shared" si="101"/>
        <v>8.6988329230769</v>
      </c>
      <c r="BJ68" s="247">
        <f t="shared" si="102"/>
        <v>34800</v>
      </c>
      <c r="BK68" s="231">
        <f t="shared" si="103"/>
        <v>1</v>
      </c>
      <c r="BL68" s="231">
        <f t="shared" si="104"/>
        <v>1</v>
      </c>
      <c r="BM68" s="231">
        <f t="shared" si="105"/>
        <v>0</v>
      </c>
      <c r="BN68" s="231">
        <f t="shared" si="106"/>
        <v>2</v>
      </c>
      <c r="BO68" s="231">
        <f t="shared" si="107"/>
        <v>0</v>
      </c>
      <c r="BP68" s="231">
        <f t="shared" si="108"/>
        <v>1</v>
      </c>
      <c r="BQ68" s="231">
        <f t="shared" si="109"/>
        <v>3</v>
      </c>
    </row>
    <row r="69" s="146" customFormat="1" ht="95" customHeight="1" spans="1:69">
      <c r="A69" s="161">
        <v>56</v>
      </c>
      <c r="B69" s="94">
        <v>741</v>
      </c>
      <c r="C69" s="162" t="s">
        <v>548</v>
      </c>
      <c r="D69" s="163">
        <v>44228</v>
      </c>
      <c r="E69" s="183" t="s">
        <v>550</v>
      </c>
      <c r="F69" s="184">
        <v>200</v>
      </c>
      <c r="G69" s="185">
        <v>7.69230769230769</v>
      </c>
      <c r="H69" s="161">
        <v>11</v>
      </c>
      <c r="I69" s="161">
        <v>0</v>
      </c>
      <c r="J69" s="161">
        <v>11</v>
      </c>
      <c r="K69" s="195">
        <v>84.6153846153846</v>
      </c>
      <c r="L69" s="161">
        <v>0</v>
      </c>
      <c r="M69" s="185">
        <v>0</v>
      </c>
      <c r="N69" s="161">
        <v>0</v>
      </c>
      <c r="O69" s="161">
        <v>0</v>
      </c>
      <c r="P69" s="195">
        <v>0</v>
      </c>
      <c r="Q69" s="161">
        <v>5</v>
      </c>
      <c r="R69" s="195">
        <v>38.4615384615385</v>
      </c>
      <c r="S69" s="161">
        <v>0</v>
      </c>
      <c r="T69" s="195">
        <v>0</v>
      </c>
      <c r="U69" s="161">
        <v>0</v>
      </c>
      <c r="V69" s="161">
        <v>0</v>
      </c>
      <c r="W69" s="185">
        <v>0</v>
      </c>
      <c r="X69" s="185">
        <v>0</v>
      </c>
      <c r="Y69" s="161">
        <v>0</v>
      </c>
      <c r="Z69" s="185">
        <v>0</v>
      </c>
      <c r="AA69" s="161">
        <v>0</v>
      </c>
      <c r="AB69" s="185">
        <v>0</v>
      </c>
      <c r="AC69" s="184">
        <v>0</v>
      </c>
      <c r="AD69" s="184">
        <v>12.6923076923077</v>
      </c>
      <c r="AE69" s="185">
        <v>4.2</v>
      </c>
      <c r="AF69" s="185">
        <v>13</v>
      </c>
      <c r="AG69" s="185">
        <v>5.5</v>
      </c>
      <c r="AH69" s="185">
        <v>158.469230769231</v>
      </c>
      <c r="AI69" s="258">
        <v>3</v>
      </c>
      <c r="AJ69" s="209">
        <v>0.5</v>
      </c>
      <c r="AK69" s="207"/>
      <c r="AL69" s="195">
        <v>0</v>
      </c>
      <c r="AM69" s="195">
        <v>3.26763553846154</v>
      </c>
      <c r="AN69" s="207">
        <v>100</v>
      </c>
      <c r="AO69" s="221">
        <v>57.7015952307692</v>
      </c>
      <c r="AP69" s="184">
        <v>50</v>
      </c>
      <c r="AQ69" s="222">
        <v>30800</v>
      </c>
      <c r="AR69" s="225"/>
      <c r="AS69" s="146" t="s">
        <v>855</v>
      </c>
      <c r="AU69" s="224">
        <f t="shared" si="88"/>
        <v>654160.984615386</v>
      </c>
      <c r="AV69" s="239">
        <f t="shared" si="89"/>
        <v>654160.984615386</v>
      </c>
      <c r="AW69" s="231" t="e">
        <f t="shared" si="90"/>
        <v>#REF!</v>
      </c>
      <c r="AX69" s="231" t="e">
        <f>((AH69-AF69-AG69-W69)*AY$8)-(#REF!+#REF!)*150000</f>
        <v>#REF!</v>
      </c>
      <c r="AY69" s="231" t="e">
        <f t="shared" si="91"/>
        <v>#REF!</v>
      </c>
      <c r="AZ69" s="241" t="str">
        <f t="shared" si="92"/>
        <v>LY LEUMSOEUG</v>
      </c>
      <c r="BA69" s="231">
        <f t="shared" si="93"/>
        <v>50</v>
      </c>
      <c r="BB69" s="231">
        <f t="shared" si="94"/>
        <v>50</v>
      </c>
      <c r="BC69" s="231">
        <f t="shared" si="95"/>
        <v>0</v>
      </c>
      <c r="BD69" s="231">
        <f t="shared" si="96"/>
        <v>1</v>
      </c>
      <c r="BE69" s="231">
        <f t="shared" si="97"/>
        <v>0</v>
      </c>
      <c r="BF69" s="231">
        <f t="shared" si="98"/>
        <v>0</v>
      </c>
      <c r="BG69" s="231">
        <f t="shared" si="99"/>
        <v>0</v>
      </c>
      <c r="BH69" s="231">
        <f t="shared" si="100"/>
        <v>0</v>
      </c>
      <c r="BI69" s="246">
        <f t="shared" si="101"/>
        <v>7.70159523076922</v>
      </c>
      <c r="BJ69" s="247">
        <f t="shared" si="102"/>
        <v>30800</v>
      </c>
      <c r="BK69" s="231">
        <f t="shared" si="103"/>
        <v>1</v>
      </c>
      <c r="BL69" s="231">
        <f t="shared" si="104"/>
        <v>1</v>
      </c>
      <c r="BM69" s="231">
        <f t="shared" si="105"/>
        <v>0</v>
      </c>
      <c r="BN69" s="231">
        <f t="shared" si="106"/>
        <v>0</v>
      </c>
      <c r="BO69" s="231">
        <f t="shared" si="107"/>
        <v>0</v>
      </c>
      <c r="BP69" s="231">
        <f t="shared" si="108"/>
        <v>1</v>
      </c>
      <c r="BQ69" s="231">
        <f t="shared" si="109"/>
        <v>3</v>
      </c>
    </row>
    <row r="70" s="145" customFormat="1" ht="95" customHeight="1" spans="1:69">
      <c r="A70" s="161">
        <v>57</v>
      </c>
      <c r="B70" s="94">
        <v>739</v>
      </c>
      <c r="C70" s="162" t="s">
        <v>552</v>
      </c>
      <c r="D70" s="163">
        <v>44221</v>
      </c>
      <c r="E70" s="183" t="s">
        <v>534</v>
      </c>
      <c r="F70" s="184">
        <v>200</v>
      </c>
      <c r="G70" s="185">
        <v>7.69230769230769</v>
      </c>
      <c r="H70" s="161">
        <v>15</v>
      </c>
      <c r="I70" s="161">
        <v>0</v>
      </c>
      <c r="J70" s="161">
        <v>15</v>
      </c>
      <c r="K70" s="195">
        <v>115.384615384615</v>
      </c>
      <c r="L70" s="161">
        <v>0</v>
      </c>
      <c r="M70" s="185">
        <v>0</v>
      </c>
      <c r="N70" s="161">
        <v>0</v>
      </c>
      <c r="O70" s="161">
        <v>0</v>
      </c>
      <c r="P70" s="195">
        <v>0</v>
      </c>
      <c r="Q70" s="161">
        <v>1</v>
      </c>
      <c r="R70" s="195">
        <v>7.69230769230769</v>
      </c>
      <c r="S70" s="161">
        <v>0</v>
      </c>
      <c r="T70" s="195">
        <v>0</v>
      </c>
      <c r="U70" s="161">
        <v>0</v>
      </c>
      <c r="V70" s="161">
        <v>0</v>
      </c>
      <c r="W70" s="185">
        <v>0</v>
      </c>
      <c r="X70" s="185">
        <v>0</v>
      </c>
      <c r="Y70" s="161">
        <v>0</v>
      </c>
      <c r="Z70" s="185">
        <v>0</v>
      </c>
      <c r="AA70" s="161">
        <v>0</v>
      </c>
      <c r="AB70" s="185">
        <v>0</v>
      </c>
      <c r="AC70" s="184">
        <v>0</v>
      </c>
      <c r="AD70" s="184">
        <v>0</v>
      </c>
      <c r="AE70" s="185">
        <v>5.7</v>
      </c>
      <c r="AF70" s="185">
        <v>13</v>
      </c>
      <c r="AG70" s="185">
        <v>7.5</v>
      </c>
      <c r="AH70" s="185">
        <v>149.276923076923</v>
      </c>
      <c r="AI70" s="258">
        <v>3</v>
      </c>
      <c r="AJ70" s="209">
        <v>0.5</v>
      </c>
      <c r="AK70" s="207"/>
      <c r="AL70" s="195">
        <v>0</v>
      </c>
      <c r="AM70" s="195">
        <v>3.07809015384615</v>
      </c>
      <c r="AN70" s="207">
        <v>100</v>
      </c>
      <c r="AO70" s="221">
        <v>48.6988329230769</v>
      </c>
      <c r="AP70" s="184">
        <v>40</v>
      </c>
      <c r="AQ70" s="222">
        <v>34800</v>
      </c>
      <c r="AR70" s="225"/>
      <c r="AS70" s="146" t="s">
        <v>855</v>
      </c>
      <c r="AT70" s="146"/>
      <c r="AU70" s="224">
        <f t="shared" si="88"/>
        <v>616215.138461538</v>
      </c>
      <c r="AV70" s="239">
        <f t="shared" si="89"/>
        <v>616215.138461538</v>
      </c>
      <c r="AW70" s="231" t="e">
        <f t="shared" si="90"/>
        <v>#REF!</v>
      </c>
      <c r="AX70" s="231" t="e">
        <f>((AH70-AF70-AG70-W70)*AY$8)-(#REF!+#REF!)*150000</f>
        <v>#REF!</v>
      </c>
      <c r="AY70" s="231" t="e">
        <f t="shared" si="91"/>
        <v>#REF!</v>
      </c>
      <c r="AZ70" s="241" t="str">
        <f t="shared" si="92"/>
        <v>LVEY SREYNY</v>
      </c>
      <c r="BA70" s="231">
        <f t="shared" si="93"/>
        <v>40</v>
      </c>
      <c r="BB70" s="231">
        <f t="shared" si="94"/>
        <v>40</v>
      </c>
      <c r="BC70" s="231">
        <f t="shared" si="95"/>
        <v>0</v>
      </c>
      <c r="BD70" s="231">
        <f t="shared" si="96"/>
        <v>0</v>
      </c>
      <c r="BE70" s="231">
        <f t="shared" si="97"/>
        <v>2</v>
      </c>
      <c r="BF70" s="231">
        <f t="shared" si="98"/>
        <v>0</v>
      </c>
      <c r="BG70" s="231">
        <f t="shared" si="99"/>
        <v>0</v>
      </c>
      <c r="BH70" s="231">
        <f t="shared" si="100"/>
        <v>0</v>
      </c>
      <c r="BI70" s="246">
        <f t="shared" si="101"/>
        <v>8.6988329230769</v>
      </c>
      <c r="BJ70" s="247">
        <f t="shared" si="102"/>
        <v>34800</v>
      </c>
      <c r="BK70" s="231">
        <f t="shared" si="103"/>
        <v>1</v>
      </c>
      <c r="BL70" s="231">
        <f t="shared" si="104"/>
        <v>1</v>
      </c>
      <c r="BM70" s="231">
        <f t="shared" si="105"/>
        <v>0</v>
      </c>
      <c r="BN70" s="231">
        <f t="shared" si="106"/>
        <v>2</v>
      </c>
      <c r="BO70" s="231">
        <f t="shared" si="107"/>
        <v>0</v>
      </c>
      <c r="BP70" s="231">
        <f t="shared" si="108"/>
        <v>1</v>
      </c>
      <c r="BQ70" s="231">
        <f t="shared" si="109"/>
        <v>3</v>
      </c>
    </row>
    <row r="71" s="145" customFormat="1" ht="95" customHeight="1" spans="1:69">
      <c r="A71" s="161">
        <v>58</v>
      </c>
      <c r="B71" s="94">
        <v>908</v>
      </c>
      <c r="C71" s="162" t="s">
        <v>555</v>
      </c>
      <c r="D71" s="163">
        <v>44321</v>
      </c>
      <c r="E71" s="183" t="s">
        <v>534</v>
      </c>
      <c r="F71" s="184">
        <v>200</v>
      </c>
      <c r="G71" s="185">
        <v>7.69230769230769</v>
      </c>
      <c r="H71" s="161">
        <v>15</v>
      </c>
      <c r="I71" s="161">
        <v>0</v>
      </c>
      <c r="J71" s="161">
        <v>15</v>
      </c>
      <c r="K71" s="195">
        <v>115.384615384615</v>
      </c>
      <c r="L71" s="161">
        <v>0</v>
      </c>
      <c r="M71" s="185">
        <v>0</v>
      </c>
      <c r="N71" s="161">
        <v>0</v>
      </c>
      <c r="O71" s="161">
        <v>0</v>
      </c>
      <c r="P71" s="195">
        <v>0</v>
      </c>
      <c r="Q71" s="161">
        <v>1</v>
      </c>
      <c r="R71" s="195">
        <v>7.69230769230769</v>
      </c>
      <c r="S71" s="161">
        <v>0</v>
      </c>
      <c r="T71" s="195">
        <v>0</v>
      </c>
      <c r="U71" s="161">
        <v>0</v>
      </c>
      <c r="V71" s="161">
        <v>0</v>
      </c>
      <c r="W71" s="185">
        <v>0</v>
      </c>
      <c r="X71" s="185">
        <v>0</v>
      </c>
      <c r="Y71" s="161">
        <v>0</v>
      </c>
      <c r="Z71" s="185">
        <v>0</v>
      </c>
      <c r="AA71" s="161">
        <v>0</v>
      </c>
      <c r="AB71" s="185">
        <v>0</v>
      </c>
      <c r="AC71" s="184">
        <v>0</v>
      </c>
      <c r="AD71" s="184">
        <v>0</v>
      </c>
      <c r="AE71" s="185">
        <v>5.7</v>
      </c>
      <c r="AF71" s="185">
        <v>13</v>
      </c>
      <c r="AG71" s="185">
        <v>7.5</v>
      </c>
      <c r="AH71" s="185">
        <v>149.276923076923</v>
      </c>
      <c r="AI71" s="184">
        <v>3</v>
      </c>
      <c r="AJ71" s="209">
        <v>0.5</v>
      </c>
      <c r="AK71" s="207"/>
      <c r="AL71" s="195">
        <v>0</v>
      </c>
      <c r="AM71" s="195">
        <v>3.07809015384615</v>
      </c>
      <c r="AN71" s="207">
        <v>100</v>
      </c>
      <c r="AO71" s="221">
        <v>48.6988329230769</v>
      </c>
      <c r="AP71" s="184">
        <v>40</v>
      </c>
      <c r="AQ71" s="222">
        <v>34800</v>
      </c>
      <c r="AR71" s="225"/>
      <c r="AS71" s="146" t="s">
        <v>859</v>
      </c>
      <c r="AT71" s="146"/>
      <c r="AU71" s="224">
        <f t="shared" si="88"/>
        <v>616215.138461538</v>
      </c>
      <c r="AV71" s="239">
        <f t="shared" si="89"/>
        <v>616215.138461538</v>
      </c>
      <c r="AW71" s="231" t="e">
        <f t="shared" si="90"/>
        <v>#REF!</v>
      </c>
      <c r="AX71" s="231" t="e">
        <f>((AH71-AF71-AG71-W71)*AY$8)-(#REF!+#REF!)*150000</f>
        <v>#REF!</v>
      </c>
      <c r="AY71" s="231" t="e">
        <f t="shared" si="91"/>
        <v>#REF!</v>
      </c>
      <c r="AZ71" s="241" t="str">
        <f t="shared" si="92"/>
        <v>SUM SINA</v>
      </c>
      <c r="BA71" s="231">
        <f t="shared" si="93"/>
        <v>40</v>
      </c>
      <c r="BB71" s="231">
        <f t="shared" si="94"/>
        <v>40</v>
      </c>
      <c r="BC71" s="231">
        <f t="shared" si="95"/>
        <v>0</v>
      </c>
      <c r="BD71" s="231">
        <f t="shared" si="96"/>
        <v>0</v>
      </c>
      <c r="BE71" s="231">
        <f t="shared" si="97"/>
        <v>2</v>
      </c>
      <c r="BF71" s="231">
        <f t="shared" si="98"/>
        <v>0</v>
      </c>
      <c r="BG71" s="231">
        <f t="shared" si="99"/>
        <v>0</v>
      </c>
      <c r="BH71" s="231">
        <f t="shared" si="100"/>
        <v>0</v>
      </c>
      <c r="BI71" s="246">
        <f t="shared" si="101"/>
        <v>8.6988329230769</v>
      </c>
      <c r="BJ71" s="247">
        <f t="shared" si="102"/>
        <v>34800</v>
      </c>
      <c r="BK71" s="231">
        <f t="shared" si="103"/>
        <v>1</v>
      </c>
      <c r="BL71" s="231">
        <f t="shared" si="104"/>
        <v>1</v>
      </c>
      <c r="BM71" s="231">
        <f t="shared" si="105"/>
        <v>0</v>
      </c>
      <c r="BN71" s="231">
        <f t="shared" si="106"/>
        <v>2</v>
      </c>
      <c r="BO71" s="231">
        <f t="shared" si="107"/>
        <v>0</v>
      </c>
      <c r="BP71" s="231">
        <f t="shared" si="108"/>
        <v>1</v>
      </c>
      <c r="BQ71" s="231">
        <f t="shared" si="109"/>
        <v>3</v>
      </c>
    </row>
    <row r="72" s="145" customFormat="1" ht="95" customHeight="1" spans="1:69">
      <c r="A72" s="161">
        <v>59</v>
      </c>
      <c r="B72" s="94">
        <v>1058</v>
      </c>
      <c r="C72" s="166" t="s">
        <v>558</v>
      </c>
      <c r="D72" s="163">
        <v>44414</v>
      </c>
      <c r="E72" s="183" t="s">
        <v>534</v>
      </c>
      <c r="F72" s="184">
        <v>200</v>
      </c>
      <c r="G72" s="185">
        <v>7.69230769230769</v>
      </c>
      <c r="H72" s="161">
        <v>15</v>
      </c>
      <c r="I72" s="161">
        <v>0</v>
      </c>
      <c r="J72" s="161">
        <v>15</v>
      </c>
      <c r="K72" s="195">
        <v>115.384615384615</v>
      </c>
      <c r="L72" s="161">
        <v>0</v>
      </c>
      <c r="M72" s="185">
        <v>0</v>
      </c>
      <c r="N72" s="161">
        <v>0</v>
      </c>
      <c r="O72" s="161">
        <v>0</v>
      </c>
      <c r="P72" s="195">
        <v>0</v>
      </c>
      <c r="Q72" s="161">
        <v>1</v>
      </c>
      <c r="R72" s="195">
        <v>7.69230769230769</v>
      </c>
      <c r="S72" s="161">
        <v>0</v>
      </c>
      <c r="T72" s="195">
        <v>0</v>
      </c>
      <c r="U72" s="161">
        <v>0</v>
      </c>
      <c r="V72" s="161">
        <v>0</v>
      </c>
      <c r="W72" s="185">
        <v>0</v>
      </c>
      <c r="X72" s="185">
        <v>0</v>
      </c>
      <c r="Y72" s="161">
        <v>0</v>
      </c>
      <c r="Z72" s="185">
        <v>0</v>
      </c>
      <c r="AA72" s="161">
        <v>0</v>
      </c>
      <c r="AB72" s="185">
        <v>0</v>
      </c>
      <c r="AC72" s="184">
        <v>0</v>
      </c>
      <c r="AD72" s="184">
        <v>0</v>
      </c>
      <c r="AE72" s="185">
        <v>5.7</v>
      </c>
      <c r="AF72" s="185">
        <v>13</v>
      </c>
      <c r="AG72" s="185">
        <v>7.5</v>
      </c>
      <c r="AH72" s="185">
        <v>149.276923076923</v>
      </c>
      <c r="AI72" s="207">
        <v>2</v>
      </c>
      <c r="AJ72" s="209">
        <v>0.5</v>
      </c>
      <c r="AK72" s="207"/>
      <c r="AL72" s="195">
        <v>0</v>
      </c>
      <c r="AM72" s="195">
        <v>3.07809015384615</v>
      </c>
      <c r="AN72" s="207">
        <v>100</v>
      </c>
      <c r="AO72" s="221">
        <v>47.6988329230769</v>
      </c>
      <c r="AP72" s="184">
        <v>40</v>
      </c>
      <c r="AQ72" s="222">
        <v>30800</v>
      </c>
      <c r="AR72" s="225"/>
      <c r="AS72" s="146" t="s">
        <v>872</v>
      </c>
      <c r="AT72" s="146"/>
      <c r="AU72" s="224">
        <f t="shared" si="88"/>
        <v>616215.138461538</v>
      </c>
      <c r="AV72" s="239">
        <f t="shared" si="89"/>
        <v>616215.138461538</v>
      </c>
      <c r="AW72" s="231" t="e">
        <f t="shared" si="90"/>
        <v>#REF!</v>
      </c>
      <c r="AX72" s="231" t="e">
        <f>((AH72-AF72-AG72-W72)*AY$8)-(#REF!+#REF!)*150000</f>
        <v>#REF!</v>
      </c>
      <c r="AY72" s="231" t="e">
        <f t="shared" si="91"/>
        <v>#REF!</v>
      </c>
      <c r="AZ72" s="241" t="str">
        <f t="shared" si="92"/>
        <v>NY SIYA</v>
      </c>
      <c r="BA72" s="231">
        <f t="shared" si="93"/>
        <v>40</v>
      </c>
      <c r="BB72" s="231">
        <f t="shared" si="94"/>
        <v>40</v>
      </c>
      <c r="BC72" s="231">
        <f t="shared" si="95"/>
        <v>0</v>
      </c>
      <c r="BD72" s="231">
        <f t="shared" si="96"/>
        <v>0</v>
      </c>
      <c r="BE72" s="231">
        <f t="shared" si="97"/>
        <v>2</v>
      </c>
      <c r="BF72" s="231">
        <f t="shared" si="98"/>
        <v>0</v>
      </c>
      <c r="BG72" s="231">
        <f t="shared" si="99"/>
        <v>0</v>
      </c>
      <c r="BH72" s="231">
        <f t="shared" si="100"/>
        <v>0</v>
      </c>
      <c r="BI72" s="246">
        <f t="shared" si="101"/>
        <v>7.6988329230769</v>
      </c>
      <c r="BJ72" s="247">
        <f t="shared" si="102"/>
        <v>30800</v>
      </c>
      <c r="BK72" s="231">
        <f t="shared" si="103"/>
        <v>1</v>
      </c>
      <c r="BL72" s="231">
        <f t="shared" si="104"/>
        <v>1</v>
      </c>
      <c r="BM72" s="231">
        <f t="shared" si="105"/>
        <v>0</v>
      </c>
      <c r="BN72" s="231">
        <f t="shared" si="106"/>
        <v>0</v>
      </c>
      <c r="BO72" s="231">
        <f t="shared" si="107"/>
        <v>0</v>
      </c>
      <c r="BP72" s="231">
        <f t="shared" si="108"/>
        <v>1</v>
      </c>
      <c r="BQ72" s="231">
        <f t="shared" si="109"/>
        <v>3</v>
      </c>
    </row>
    <row r="73" s="145" customFormat="1" ht="95" customHeight="1" spans="1:69">
      <c r="A73" s="161">
        <v>60</v>
      </c>
      <c r="B73" s="94">
        <v>1158</v>
      </c>
      <c r="C73" s="166" t="s">
        <v>561</v>
      </c>
      <c r="D73" s="163">
        <v>44424</v>
      </c>
      <c r="E73" s="183" t="s">
        <v>534</v>
      </c>
      <c r="F73" s="184">
        <v>200</v>
      </c>
      <c r="G73" s="185">
        <v>7.69230769230769</v>
      </c>
      <c r="H73" s="161">
        <v>15</v>
      </c>
      <c r="I73" s="161">
        <v>0</v>
      </c>
      <c r="J73" s="161">
        <v>15</v>
      </c>
      <c r="K73" s="195">
        <v>115.384615384615</v>
      </c>
      <c r="L73" s="161">
        <v>0</v>
      </c>
      <c r="M73" s="185">
        <v>0</v>
      </c>
      <c r="N73" s="161">
        <v>0</v>
      </c>
      <c r="O73" s="161">
        <v>0</v>
      </c>
      <c r="P73" s="195">
        <v>0</v>
      </c>
      <c r="Q73" s="161">
        <v>1</v>
      </c>
      <c r="R73" s="195">
        <v>7.69230769230769</v>
      </c>
      <c r="S73" s="161">
        <v>0</v>
      </c>
      <c r="T73" s="195">
        <v>0</v>
      </c>
      <c r="U73" s="161">
        <v>0</v>
      </c>
      <c r="V73" s="161">
        <v>0</v>
      </c>
      <c r="W73" s="185">
        <v>0</v>
      </c>
      <c r="X73" s="185">
        <v>0</v>
      </c>
      <c r="Y73" s="161">
        <v>0</v>
      </c>
      <c r="Z73" s="185">
        <v>0</v>
      </c>
      <c r="AA73" s="161">
        <v>0</v>
      </c>
      <c r="AB73" s="185">
        <v>0</v>
      </c>
      <c r="AC73" s="184">
        <v>0</v>
      </c>
      <c r="AD73" s="184">
        <v>0</v>
      </c>
      <c r="AE73" s="185">
        <v>5.7</v>
      </c>
      <c r="AF73" s="185">
        <v>13</v>
      </c>
      <c r="AG73" s="185">
        <v>7.5</v>
      </c>
      <c r="AH73" s="185">
        <v>149.276923076923</v>
      </c>
      <c r="AI73" s="207">
        <v>2</v>
      </c>
      <c r="AJ73" s="209">
        <v>0.5</v>
      </c>
      <c r="AK73" s="207"/>
      <c r="AL73" s="195">
        <v>0</v>
      </c>
      <c r="AM73" s="195">
        <v>3.07809015384615</v>
      </c>
      <c r="AN73" s="207">
        <v>100</v>
      </c>
      <c r="AO73" s="221">
        <v>47.6988329230769</v>
      </c>
      <c r="AP73" s="184">
        <v>40</v>
      </c>
      <c r="AQ73" s="222">
        <v>30800</v>
      </c>
      <c r="AR73" s="225"/>
      <c r="AS73" s="146" t="s">
        <v>872</v>
      </c>
      <c r="AT73" s="146"/>
      <c r="AU73" s="224">
        <f t="shared" si="88"/>
        <v>616215.138461538</v>
      </c>
      <c r="AV73" s="239">
        <f t="shared" si="89"/>
        <v>616215.138461538</v>
      </c>
      <c r="AW73" s="231" t="e">
        <f t="shared" si="90"/>
        <v>#REF!</v>
      </c>
      <c r="AX73" s="231" t="e">
        <f>((AH73-AF73-AG73-W73)*AY$8)-(#REF!+#REF!)*150000</f>
        <v>#REF!</v>
      </c>
      <c r="AY73" s="231" t="e">
        <f t="shared" si="91"/>
        <v>#REF!</v>
      </c>
      <c r="AZ73" s="241" t="str">
        <f t="shared" si="92"/>
        <v>HON SREYNICH</v>
      </c>
      <c r="BA73" s="231">
        <f t="shared" si="93"/>
        <v>40</v>
      </c>
      <c r="BB73" s="231">
        <f t="shared" si="94"/>
        <v>40</v>
      </c>
      <c r="BC73" s="231">
        <f t="shared" si="95"/>
        <v>0</v>
      </c>
      <c r="BD73" s="231">
        <f t="shared" si="96"/>
        <v>0</v>
      </c>
      <c r="BE73" s="231">
        <f t="shared" si="97"/>
        <v>2</v>
      </c>
      <c r="BF73" s="231">
        <f t="shared" si="98"/>
        <v>0</v>
      </c>
      <c r="BG73" s="231">
        <f t="shared" si="99"/>
        <v>0</v>
      </c>
      <c r="BH73" s="231">
        <f t="shared" si="100"/>
        <v>0</v>
      </c>
      <c r="BI73" s="246">
        <f t="shared" si="101"/>
        <v>7.6988329230769</v>
      </c>
      <c r="BJ73" s="247">
        <f t="shared" si="102"/>
        <v>30800</v>
      </c>
      <c r="BK73" s="231">
        <f t="shared" si="103"/>
        <v>1</v>
      </c>
      <c r="BL73" s="231">
        <f t="shared" si="104"/>
        <v>1</v>
      </c>
      <c r="BM73" s="231">
        <f t="shared" si="105"/>
        <v>0</v>
      </c>
      <c r="BN73" s="231">
        <f t="shared" si="106"/>
        <v>0</v>
      </c>
      <c r="BO73" s="231">
        <f t="shared" si="107"/>
        <v>0</v>
      </c>
      <c r="BP73" s="231">
        <f t="shared" si="108"/>
        <v>1</v>
      </c>
      <c r="BQ73" s="231">
        <f t="shared" si="109"/>
        <v>3</v>
      </c>
    </row>
    <row r="74" s="141" customFormat="1" ht="95" customHeight="1" spans="1:69">
      <c r="A74" s="161">
        <v>61</v>
      </c>
      <c r="B74" s="94">
        <v>505</v>
      </c>
      <c r="C74" s="162" t="s">
        <v>564</v>
      </c>
      <c r="D74" s="163">
        <v>44130</v>
      </c>
      <c r="E74" s="183" t="s">
        <v>534</v>
      </c>
      <c r="F74" s="184">
        <v>200</v>
      </c>
      <c r="G74" s="185">
        <v>7.69230769230769</v>
      </c>
      <c r="H74" s="161">
        <v>15</v>
      </c>
      <c r="I74" s="161">
        <v>0</v>
      </c>
      <c r="J74" s="161">
        <v>15</v>
      </c>
      <c r="K74" s="195">
        <v>115.384615384615</v>
      </c>
      <c r="L74" s="161">
        <v>0</v>
      </c>
      <c r="M74" s="185">
        <v>0</v>
      </c>
      <c r="N74" s="161">
        <v>0</v>
      </c>
      <c r="O74" s="161">
        <v>0</v>
      </c>
      <c r="P74" s="195">
        <v>0</v>
      </c>
      <c r="Q74" s="161">
        <v>1</v>
      </c>
      <c r="R74" s="195">
        <v>7.69230769230769</v>
      </c>
      <c r="S74" s="161">
        <v>0</v>
      </c>
      <c r="T74" s="195">
        <v>0</v>
      </c>
      <c r="U74" s="161">
        <v>0</v>
      </c>
      <c r="V74" s="161">
        <v>0</v>
      </c>
      <c r="W74" s="185">
        <v>0</v>
      </c>
      <c r="X74" s="185">
        <v>0</v>
      </c>
      <c r="Y74" s="161">
        <v>0</v>
      </c>
      <c r="Z74" s="185">
        <v>0</v>
      </c>
      <c r="AA74" s="161">
        <v>0</v>
      </c>
      <c r="AB74" s="185">
        <v>0</v>
      </c>
      <c r="AC74" s="184">
        <v>0</v>
      </c>
      <c r="AD74" s="184">
        <v>0</v>
      </c>
      <c r="AE74" s="185">
        <v>5.7</v>
      </c>
      <c r="AF74" s="185">
        <v>13</v>
      </c>
      <c r="AG74" s="185">
        <v>7.5</v>
      </c>
      <c r="AH74" s="185">
        <v>149.276923076923</v>
      </c>
      <c r="AI74" s="258">
        <v>3</v>
      </c>
      <c r="AJ74" s="209">
        <v>0.5</v>
      </c>
      <c r="AK74" s="207"/>
      <c r="AL74" s="195">
        <v>0</v>
      </c>
      <c r="AM74" s="195">
        <v>3.07809015384615</v>
      </c>
      <c r="AN74" s="207">
        <v>100</v>
      </c>
      <c r="AO74" s="221">
        <v>48.6988329230769</v>
      </c>
      <c r="AP74" s="184">
        <v>40</v>
      </c>
      <c r="AQ74" s="222">
        <v>34800</v>
      </c>
      <c r="AR74" s="225"/>
      <c r="AS74" s="146" t="s">
        <v>852</v>
      </c>
      <c r="AT74" s="146"/>
      <c r="AU74" s="224">
        <f t="shared" si="88"/>
        <v>616215.138461538</v>
      </c>
      <c r="AV74" s="239">
        <f t="shared" si="89"/>
        <v>616215.138461538</v>
      </c>
      <c r="AW74" s="231" t="e">
        <f t="shared" si="90"/>
        <v>#REF!</v>
      </c>
      <c r="AX74" s="231" t="e">
        <f>((AH74-AF74-AG74-W74)*AY$8)-(#REF!+#REF!)*150000</f>
        <v>#REF!</v>
      </c>
      <c r="AY74" s="231" t="e">
        <f t="shared" si="91"/>
        <v>#REF!</v>
      </c>
      <c r="AZ74" s="241" t="str">
        <f t="shared" si="92"/>
        <v>YIM SAPHAT</v>
      </c>
      <c r="BA74" s="231">
        <f t="shared" si="93"/>
        <v>40</v>
      </c>
      <c r="BB74" s="231">
        <f t="shared" si="94"/>
        <v>40</v>
      </c>
      <c r="BC74" s="231">
        <f t="shared" si="95"/>
        <v>0</v>
      </c>
      <c r="BD74" s="231">
        <f t="shared" si="96"/>
        <v>0</v>
      </c>
      <c r="BE74" s="231">
        <f t="shared" si="97"/>
        <v>2</v>
      </c>
      <c r="BF74" s="231">
        <f t="shared" si="98"/>
        <v>0</v>
      </c>
      <c r="BG74" s="231">
        <f t="shared" si="99"/>
        <v>0</v>
      </c>
      <c r="BH74" s="231">
        <f t="shared" si="100"/>
        <v>0</v>
      </c>
      <c r="BI74" s="246">
        <f t="shared" si="101"/>
        <v>8.6988329230769</v>
      </c>
      <c r="BJ74" s="247">
        <f t="shared" si="102"/>
        <v>34800</v>
      </c>
      <c r="BK74" s="231">
        <f t="shared" si="103"/>
        <v>1</v>
      </c>
      <c r="BL74" s="231">
        <f t="shared" si="104"/>
        <v>1</v>
      </c>
      <c r="BM74" s="231">
        <f t="shared" si="105"/>
        <v>0</v>
      </c>
      <c r="BN74" s="231">
        <f t="shared" si="106"/>
        <v>2</v>
      </c>
      <c r="BO74" s="231">
        <f t="shared" si="107"/>
        <v>0</v>
      </c>
      <c r="BP74" s="231">
        <f t="shared" si="108"/>
        <v>1</v>
      </c>
      <c r="BQ74" s="231">
        <f t="shared" si="109"/>
        <v>3</v>
      </c>
    </row>
    <row r="75" s="141" customFormat="1" ht="95" customHeight="1" spans="1:69">
      <c r="A75" s="161">
        <v>62</v>
      </c>
      <c r="B75" s="94">
        <v>1584</v>
      </c>
      <c r="C75" s="162" t="s">
        <v>567</v>
      </c>
      <c r="D75" s="163">
        <v>44572</v>
      </c>
      <c r="E75" s="183" t="s">
        <v>534</v>
      </c>
      <c r="F75" s="184">
        <v>200</v>
      </c>
      <c r="G75" s="185">
        <v>7.69230769230769</v>
      </c>
      <c r="H75" s="161">
        <v>15</v>
      </c>
      <c r="I75" s="161">
        <v>0</v>
      </c>
      <c r="J75" s="161">
        <v>15</v>
      </c>
      <c r="K75" s="195">
        <v>115.384615384615</v>
      </c>
      <c r="L75" s="161">
        <v>0</v>
      </c>
      <c r="M75" s="185">
        <v>0</v>
      </c>
      <c r="N75" s="161">
        <v>0</v>
      </c>
      <c r="O75" s="161">
        <v>0</v>
      </c>
      <c r="P75" s="195">
        <v>0</v>
      </c>
      <c r="Q75" s="161">
        <v>1</v>
      </c>
      <c r="R75" s="195">
        <v>7.69230769230769</v>
      </c>
      <c r="S75" s="161">
        <v>0</v>
      </c>
      <c r="T75" s="195">
        <v>0</v>
      </c>
      <c r="U75" s="161">
        <v>0</v>
      </c>
      <c r="V75" s="161">
        <v>0</v>
      </c>
      <c r="W75" s="185">
        <v>0</v>
      </c>
      <c r="X75" s="185">
        <v>0</v>
      </c>
      <c r="Y75" s="161">
        <v>0</v>
      </c>
      <c r="Z75" s="185">
        <v>0</v>
      </c>
      <c r="AA75" s="161">
        <v>0</v>
      </c>
      <c r="AB75" s="185">
        <v>0</v>
      </c>
      <c r="AC75" s="184">
        <v>0</v>
      </c>
      <c r="AD75" s="184">
        <v>0</v>
      </c>
      <c r="AE75" s="185">
        <v>5.7</v>
      </c>
      <c r="AF75" s="185">
        <v>13</v>
      </c>
      <c r="AG75" s="185">
        <v>7.5</v>
      </c>
      <c r="AH75" s="185">
        <v>149.276923076923</v>
      </c>
      <c r="AI75" s="207">
        <v>2</v>
      </c>
      <c r="AJ75" s="209">
        <v>0.5</v>
      </c>
      <c r="AK75" s="207"/>
      <c r="AL75" s="195">
        <v>0</v>
      </c>
      <c r="AM75" s="195">
        <v>3.07809015384615</v>
      </c>
      <c r="AN75" s="207">
        <v>100</v>
      </c>
      <c r="AO75" s="221">
        <v>47.6988329230769</v>
      </c>
      <c r="AP75" s="184">
        <v>40</v>
      </c>
      <c r="AQ75" s="222">
        <v>30800</v>
      </c>
      <c r="AR75" s="225"/>
      <c r="AS75" s="146" t="s">
        <v>862</v>
      </c>
      <c r="AT75" s="146"/>
      <c r="AU75" s="224">
        <f t="shared" si="88"/>
        <v>616215.138461538</v>
      </c>
      <c r="AV75" s="239">
        <f t="shared" si="89"/>
        <v>616215.138461538</v>
      </c>
      <c r="AW75" s="231" t="e">
        <f t="shared" si="90"/>
        <v>#REF!</v>
      </c>
      <c r="AX75" s="231" t="e">
        <f>((AH75-AF75-AG75-W75)*AY$8)-(#REF!+#REF!)*150000</f>
        <v>#REF!</v>
      </c>
      <c r="AY75" s="231" t="e">
        <f t="shared" si="91"/>
        <v>#REF!</v>
      </c>
      <c r="AZ75" s="241" t="str">
        <f t="shared" si="92"/>
        <v>IT HORY</v>
      </c>
      <c r="BA75" s="231">
        <f t="shared" si="93"/>
        <v>40</v>
      </c>
      <c r="BB75" s="231">
        <f t="shared" si="94"/>
        <v>40</v>
      </c>
      <c r="BC75" s="231">
        <f t="shared" si="95"/>
        <v>0</v>
      </c>
      <c r="BD75" s="231">
        <f t="shared" si="96"/>
        <v>0</v>
      </c>
      <c r="BE75" s="231">
        <f t="shared" si="97"/>
        <v>2</v>
      </c>
      <c r="BF75" s="231">
        <f t="shared" si="98"/>
        <v>0</v>
      </c>
      <c r="BG75" s="231">
        <f t="shared" si="99"/>
        <v>0</v>
      </c>
      <c r="BH75" s="231">
        <f t="shared" si="100"/>
        <v>0</v>
      </c>
      <c r="BI75" s="246">
        <f t="shared" si="101"/>
        <v>7.6988329230769</v>
      </c>
      <c r="BJ75" s="247">
        <f t="shared" si="102"/>
        <v>30800</v>
      </c>
      <c r="BK75" s="231">
        <f t="shared" si="103"/>
        <v>1</v>
      </c>
      <c r="BL75" s="231">
        <f t="shared" si="104"/>
        <v>1</v>
      </c>
      <c r="BM75" s="231">
        <f t="shared" si="105"/>
        <v>0</v>
      </c>
      <c r="BN75" s="231">
        <f t="shared" si="106"/>
        <v>0</v>
      </c>
      <c r="BO75" s="231">
        <f t="shared" si="107"/>
        <v>0</v>
      </c>
      <c r="BP75" s="231">
        <f t="shared" si="108"/>
        <v>1</v>
      </c>
      <c r="BQ75" s="231">
        <f t="shared" si="109"/>
        <v>3</v>
      </c>
    </row>
    <row r="76" s="145" customFormat="1" ht="95" customHeight="1" spans="1:69">
      <c r="A76" s="161">
        <v>63</v>
      </c>
      <c r="B76" s="94">
        <v>1708</v>
      </c>
      <c r="C76" s="162" t="s">
        <v>569</v>
      </c>
      <c r="D76" s="163">
        <v>44586</v>
      </c>
      <c r="E76" s="183" t="s">
        <v>534</v>
      </c>
      <c r="F76" s="184">
        <v>200</v>
      </c>
      <c r="G76" s="185">
        <v>7.69230769230769</v>
      </c>
      <c r="H76" s="161">
        <v>15</v>
      </c>
      <c r="I76" s="161">
        <v>0</v>
      </c>
      <c r="J76" s="161">
        <v>15</v>
      </c>
      <c r="K76" s="195">
        <v>115.384615384615</v>
      </c>
      <c r="L76" s="161">
        <v>0</v>
      </c>
      <c r="M76" s="185">
        <v>0</v>
      </c>
      <c r="N76" s="161">
        <v>0</v>
      </c>
      <c r="O76" s="161">
        <v>0</v>
      </c>
      <c r="P76" s="195">
        <v>0</v>
      </c>
      <c r="Q76" s="161">
        <v>1</v>
      </c>
      <c r="R76" s="195">
        <v>7.69230769230769</v>
      </c>
      <c r="S76" s="161">
        <v>0</v>
      </c>
      <c r="T76" s="195">
        <v>0</v>
      </c>
      <c r="U76" s="161">
        <v>0</v>
      </c>
      <c r="V76" s="161">
        <v>0</v>
      </c>
      <c r="W76" s="185">
        <v>0</v>
      </c>
      <c r="X76" s="185">
        <v>0</v>
      </c>
      <c r="Y76" s="161">
        <v>0</v>
      </c>
      <c r="Z76" s="185">
        <v>0</v>
      </c>
      <c r="AA76" s="161">
        <v>0</v>
      </c>
      <c r="AB76" s="185">
        <v>0</v>
      </c>
      <c r="AC76" s="184">
        <v>0</v>
      </c>
      <c r="AD76" s="184">
        <v>0</v>
      </c>
      <c r="AE76" s="185">
        <v>5.7</v>
      </c>
      <c r="AF76" s="185">
        <v>13</v>
      </c>
      <c r="AG76" s="185">
        <v>7.5</v>
      </c>
      <c r="AH76" s="185">
        <v>149.276923076923</v>
      </c>
      <c r="AI76" s="207">
        <v>2</v>
      </c>
      <c r="AJ76" s="209">
        <v>0.5</v>
      </c>
      <c r="AK76" s="207"/>
      <c r="AL76" s="195">
        <v>0</v>
      </c>
      <c r="AM76" s="195">
        <v>3.07809015384615</v>
      </c>
      <c r="AN76" s="207">
        <v>100</v>
      </c>
      <c r="AO76" s="221">
        <v>47.6988329230769</v>
      </c>
      <c r="AP76" s="184">
        <v>40</v>
      </c>
      <c r="AQ76" s="222">
        <v>30800</v>
      </c>
      <c r="AR76" s="223"/>
      <c r="AS76" s="146" t="s">
        <v>862</v>
      </c>
      <c r="AT76" s="146"/>
      <c r="AU76" s="224">
        <f t="shared" si="88"/>
        <v>616215.138461538</v>
      </c>
      <c r="AV76" s="239">
        <f t="shared" si="89"/>
        <v>616215.138461538</v>
      </c>
      <c r="AW76" s="231" t="e">
        <f t="shared" si="90"/>
        <v>#REF!</v>
      </c>
      <c r="AX76" s="231" t="e">
        <f>((AH76-AF76-AG76-W76)*AY$8)-(#REF!+#REF!)*150000</f>
        <v>#REF!</v>
      </c>
      <c r="AY76" s="231" t="e">
        <f t="shared" si="91"/>
        <v>#REF!</v>
      </c>
      <c r="AZ76" s="241" t="str">
        <f t="shared" si="92"/>
        <v>KONG DAVUTH</v>
      </c>
      <c r="BA76" s="231">
        <f t="shared" si="93"/>
        <v>40</v>
      </c>
      <c r="BB76" s="231">
        <f t="shared" si="94"/>
        <v>40</v>
      </c>
      <c r="BC76" s="231">
        <f t="shared" si="95"/>
        <v>0</v>
      </c>
      <c r="BD76" s="231">
        <f t="shared" si="96"/>
        <v>0</v>
      </c>
      <c r="BE76" s="231">
        <f t="shared" si="97"/>
        <v>2</v>
      </c>
      <c r="BF76" s="231">
        <f t="shared" si="98"/>
        <v>0</v>
      </c>
      <c r="BG76" s="231">
        <f t="shared" si="99"/>
        <v>0</v>
      </c>
      <c r="BH76" s="231">
        <f t="shared" si="100"/>
        <v>0</v>
      </c>
      <c r="BI76" s="246">
        <f t="shared" si="101"/>
        <v>7.6988329230769</v>
      </c>
      <c r="BJ76" s="247">
        <f t="shared" si="102"/>
        <v>30800</v>
      </c>
      <c r="BK76" s="231">
        <f t="shared" si="103"/>
        <v>1</v>
      </c>
      <c r="BL76" s="231">
        <f t="shared" si="104"/>
        <v>1</v>
      </c>
      <c r="BM76" s="231">
        <f t="shared" si="105"/>
        <v>0</v>
      </c>
      <c r="BN76" s="231">
        <f t="shared" si="106"/>
        <v>0</v>
      </c>
      <c r="BO76" s="231">
        <f t="shared" si="107"/>
        <v>0</v>
      </c>
      <c r="BP76" s="231">
        <f t="shared" si="108"/>
        <v>1</v>
      </c>
      <c r="BQ76" s="231">
        <f t="shared" si="109"/>
        <v>3</v>
      </c>
    </row>
    <row r="77" s="145" customFormat="1" ht="95" customHeight="1" spans="1:69">
      <c r="A77" s="161">
        <v>64</v>
      </c>
      <c r="B77" s="94">
        <v>1867</v>
      </c>
      <c r="C77" s="162" t="s">
        <v>873</v>
      </c>
      <c r="D77" s="163">
        <v>44615</v>
      </c>
      <c r="E77" s="183" t="s">
        <v>534</v>
      </c>
      <c r="F77" s="184">
        <v>200</v>
      </c>
      <c r="G77" s="185">
        <v>7.69230769230769</v>
      </c>
      <c r="H77" s="161">
        <v>15</v>
      </c>
      <c r="I77" s="161">
        <v>0</v>
      </c>
      <c r="J77" s="161">
        <v>15</v>
      </c>
      <c r="K77" s="195">
        <v>115.384615384615</v>
      </c>
      <c r="L77" s="161">
        <v>0</v>
      </c>
      <c r="M77" s="185">
        <v>0</v>
      </c>
      <c r="N77" s="161">
        <v>0</v>
      </c>
      <c r="O77" s="161">
        <v>0</v>
      </c>
      <c r="P77" s="195">
        <v>0</v>
      </c>
      <c r="Q77" s="161">
        <v>1</v>
      </c>
      <c r="R77" s="195">
        <v>7.69230769230769</v>
      </c>
      <c r="S77" s="161">
        <v>0</v>
      </c>
      <c r="T77" s="195">
        <v>0</v>
      </c>
      <c r="U77" s="161">
        <v>0</v>
      </c>
      <c r="V77" s="161">
        <v>0</v>
      </c>
      <c r="W77" s="185">
        <v>0</v>
      </c>
      <c r="X77" s="185">
        <v>0</v>
      </c>
      <c r="Y77" s="161">
        <v>0</v>
      </c>
      <c r="Z77" s="185">
        <v>0</v>
      </c>
      <c r="AA77" s="161">
        <v>0</v>
      </c>
      <c r="AB77" s="185">
        <v>0</v>
      </c>
      <c r="AC77" s="184">
        <v>0</v>
      </c>
      <c r="AD77" s="184">
        <v>0</v>
      </c>
      <c r="AE77" s="185">
        <v>5.7</v>
      </c>
      <c r="AF77" s="185">
        <v>13</v>
      </c>
      <c r="AG77" s="185">
        <v>7.5</v>
      </c>
      <c r="AH77" s="185">
        <v>149.276923076923</v>
      </c>
      <c r="AI77" s="207">
        <v>2</v>
      </c>
      <c r="AJ77" s="261">
        <v>0.5</v>
      </c>
      <c r="AK77" s="207"/>
      <c r="AL77" s="195">
        <v>0</v>
      </c>
      <c r="AM77" s="195">
        <v>3.07809015384615</v>
      </c>
      <c r="AN77" s="207">
        <v>100</v>
      </c>
      <c r="AO77" s="221">
        <v>47.6988329230769</v>
      </c>
      <c r="AP77" s="184">
        <v>40</v>
      </c>
      <c r="AQ77" s="222">
        <v>30800</v>
      </c>
      <c r="AR77" s="223"/>
      <c r="AS77" s="146" t="s">
        <v>874</v>
      </c>
      <c r="AT77" s="146"/>
      <c r="AU77" s="224">
        <f t="shared" si="88"/>
        <v>616215.138461538</v>
      </c>
      <c r="AV77" s="239">
        <f t="shared" si="89"/>
        <v>616215.138461538</v>
      </c>
      <c r="AW77" s="231" t="e">
        <f t="shared" si="90"/>
        <v>#REF!</v>
      </c>
      <c r="AX77" s="231" t="e">
        <f>((AH77-AF77-AG77-W77)*AY$8)-(#REF!+#REF!)*150000</f>
        <v>#REF!</v>
      </c>
      <c r="AY77" s="231" t="e">
        <f t="shared" si="91"/>
        <v>#REF!</v>
      </c>
      <c r="AZ77" s="241" t="str">
        <f t="shared" si="92"/>
        <v>KOV CHANTHY</v>
      </c>
      <c r="BA77" s="231">
        <f t="shared" si="93"/>
        <v>40</v>
      </c>
      <c r="BB77" s="231">
        <f t="shared" si="94"/>
        <v>40</v>
      </c>
      <c r="BC77" s="231">
        <f t="shared" si="95"/>
        <v>0</v>
      </c>
      <c r="BD77" s="231">
        <f t="shared" si="96"/>
        <v>0</v>
      </c>
      <c r="BE77" s="231">
        <f t="shared" si="97"/>
        <v>2</v>
      </c>
      <c r="BF77" s="231">
        <f t="shared" si="98"/>
        <v>0</v>
      </c>
      <c r="BG77" s="231">
        <f t="shared" si="99"/>
        <v>0</v>
      </c>
      <c r="BH77" s="231">
        <f t="shared" si="100"/>
        <v>0</v>
      </c>
      <c r="BI77" s="246">
        <f t="shared" si="101"/>
        <v>7.6988329230769</v>
      </c>
      <c r="BJ77" s="247">
        <f t="shared" si="102"/>
        <v>30800</v>
      </c>
      <c r="BK77" s="231">
        <f t="shared" si="103"/>
        <v>1</v>
      </c>
      <c r="BL77" s="231">
        <f t="shared" si="104"/>
        <v>1</v>
      </c>
      <c r="BM77" s="231">
        <f t="shared" si="105"/>
        <v>0</v>
      </c>
      <c r="BN77" s="231">
        <f t="shared" si="106"/>
        <v>0</v>
      </c>
      <c r="BO77" s="231">
        <f t="shared" si="107"/>
        <v>0</v>
      </c>
      <c r="BP77" s="231">
        <f t="shared" si="108"/>
        <v>1</v>
      </c>
      <c r="BQ77" s="231">
        <f t="shared" si="109"/>
        <v>3</v>
      </c>
    </row>
    <row r="78" s="145" customFormat="1" ht="95" customHeight="1" spans="1:69">
      <c r="A78" s="161">
        <v>65</v>
      </c>
      <c r="B78" s="94">
        <v>1707</v>
      </c>
      <c r="C78" s="162" t="s">
        <v>571</v>
      </c>
      <c r="D78" s="163">
        <v>44586</v>
      </c>
      <c r="E78" s="183" t="s">
        <v>534</v>
      </c>
      <c r="F78" s="184">
        <v>200</v>
      </c>
      <c r="G78" s="185">
        <v>7.69230769230769</v>
      </c>
      <c r="H78" s="161">
        <v>15</v>
      </c>
      <c r="I78" s="161">
        <v>0</v>
      </c>
      <c r="J78" s="161">
        <v>15</v>
      </c>
      <c r="K78" s="195">
        <v>115.384615384615</v>
      </c>
      <c r="L78" s="161">
        <v>0</v>
      </c>
      <c r="M78" s="185">
        <v>0</v>
      </c>
      <c r="N78" s="161">
        <v>0</v>
      </c>
      <c r="O78" s="161">
        <v>0</v>
      </c>
      <c r="P78" s="195">
        <v>0</v>
      </c>
      <c r="Q78" s="161">
        <v>1</v>
      </c>
      <c r="R78" s="195">
        <v>7.69230769230769</v>
      </c>
      <c r="S78" s="161">
        <v>0</v>
      </c>
      <c r="T78" s="195">
        <v>0</v>
      </c>
      <c r="U78" s="161">
        <v>0</v>
      </c>
      <c r="V78" s="161">
        <v>0</v>
      </c>
      <c r="W78" s="185">
        <v>0</v>
      </c>
      <c r="X78" s="185">
        <v>0</v>
      </c>
      <c r="Y78" s="161">
        <v>0</v>
      </c>
      <c r="Z78" s="185">
        <v>0</v>
      </c>
      <c r="AA78" s="161">
        <v>0</v>
      </c>
      <c r="AB78" s="185">
        <v>0</v>
      </c>
      <c r="AC78" s="184">
        <v>0</v>
      </c>
      <c r="AD78" s="184">
        <v>0</v>
      </c>
      <c r="AE78" s="185">
        <v>5.7</v>
      </c>
      <c r="AF78" s="185">
        <v>13</v>
      </c>
      <c r="AG78" s="185">
        <v>7.5</v>
      </c>
      <c r="AH78" s="185">
        <v>149.276923076923</v>
      </c>
      <c r="AI78" s="207">
        <v>2</v>
      </c>
      <c r="AJ78" s="209">
        <v>0.5</v>
      </c>
      <c r="AK78" s="207"/>
      <c r="AL78" s="195">
        <v>0</v>
      </c>
      <c r="AM78" s="195">
        <v>3.07809015384615</v>
      </c>
      <c r="AN78" s="207">
        <v>100</v>
      </c>
      <c r="AO78" s="221">
        <v>47.6988329230769</v>
      </c>
      <c r="AP78" s="184">
        <v>40</v>
      </c>
      <c r="AQ78" s="222">
        <v>30800</v>
      </c>
      <c r="AR78" s="223"/>
      <c r="AS78" s="146" t="s">
        <v>862</v>
      </c>
      <c r="AT78" s="146"/>
      <c r="AU78" s="224">
        <f t="shared" si="88"/>
        <v>616215.138461538</v>
      </c>
      <c r="AV78" s="239">
        <f t="shared" si="89"/>
        <v>616215.138461538</v>
      </c>
      <c r="AW78" s="231" t="e">
        <f t="shared" si="90"/>
        <v>#REF!</v>
      </c>
      <c r="AX78" s="231" t="e">
        <f>((AH78-AF78-AG78-W78)*AY$8)-(#REF!+#REF!)*150000</f>
        <v>#REF!</v>
      </c>
      <c r="AY78" s="231" t="e">
        <f t="shared" si="91"/>
        <v>#REF!</v>
      </c>
      <c r="AZ78" s="241" t="str">
        <f t="shared" si="92"/>
        <v>CHHIEMPHALY KHAKNISRN</v>
      </c>
      <c r="BA78" s="231">
        <f t="shared" si="93"/>
        <v>40</v>
      </c>
      <c r="BB78" s="231">
        <f t="shared" si="94"/>
        <v>40</v>
      </c>
      <c r="BC78" s="231">
        <f t="shared" si="95"/>
        <v>0</v>
      </c>
      <c r="BD78" s="231">
        <f t="shared" si="96"/>
        <v>0</v>
      </c>
      <c r="BE78" s="231">
        <f t="shared" si="97"/>
        <v>2</v>
      </c>
      <c r="BF78" s="231">
        <f t="shared" si="98"/>
        <v>0</v>
      </c>
      <c r="BG78" s="231">
        <f t="shared" si="99"/>
        <v>0</v>
      </c>
      <c r="BH78" s="231">
        <f t="shared" si="100"/>
        <v>0</v>
      </c>
      <c r="BI78" s="246">
        <f t="shared" si="101"/>
        <v>7.6988329230769</v>
      </c>
      <c r="BJ78" s="247">
        <f t="shared" si="102"/>
        <v>30800</v>
      </c>
      <c r="BK78" s="231">
        <f t="shared" si="103"/>
        <v>1</v>
      </c>
      <c r="BL78" s="231">
        <f t="shared" si="104"/>
        <v>1</v>
      </c>
      <c r="BM78" s="231">
        <f t="shared" si="105"/>
        <v>0</v>
      </c>
      <c r="BN78" s="231">
        <f t="shared" si="106"/>
        <v>0</v>
      </c>
      <c r="BO78" s="231">
        <f t="shared" si="107"/>
        <v>0</v>
      </c>
      <c r="BP78" s="231">
        <f t="shared" si="108"/>
        <v>1</v>
      </c>
      <c r="BQ78" s="231">
        <f t="shared" si="109"/>
        <v>3</v>
      </c>
    </row>
    <row r="79" s="145" customFormat="1" ht="95" customHeight="1" spans="1:69">
      <c r="A79" s="161">
        <v>66</v>
      </c>
      <c r="B79" s="94">
        <v>1855</v>
      </c>
      <c r="C79" s="162" t="s">
        <v>875</v>
      </c>
      <c r="D79" s="163">
        <v>44614</v>
      </c>
      <c r="E79" s="183" t="s">
        <v>534</v>
      </c>
      <c r="F79" s="184">
        <v>200</v>
      </c>
      <c r="G79" s="185">
        <v>7.69230769230769</v>
      </c>
      <c r="H79" s="161">
        <v>15</v>
      </c>
      <c r="I79" s="161">
        <v>0</v>
      </c>
      <c r="J79" s="161">
        <v>15</v>
      </c>
      <c r="K79" s="195">
        <v>115.384615384615</v>
      </c>
      <c r="L79" s="161">
        <v>0</v>
      </c>
      <c r="M79" s="185">
        <v>0</v>
      </c>
      <c r="N79" s="161">
        <v>0</v>
      </c>
      <c r="O79" s="161">
        <v>0</v>
      </c>
      <c r="P79" s="195">
        <v>0</v>
      </c>
      <c r="Q79" s="161">
        <v>1</v>
      </c>
      <c r="R79" s="195">
        <v>7.69230769230769</v>
      </c>
      <c r="S79" s="161">
        <v>0</v>
      </c>
      <c r="T79" s="195">
        <v>0</v>
      </c>
      <c r="U79" s="161">
        <v>0</v>
      </c>
      <c r="V79" s="161">
        <v>0</v>
      </c>
      <c r="W79" s="185">
        <v>0</v>
      </c>
      <c r="X79" s="185">
        <v>0</v>
      </c>
      <c r="Y79" s="161">
        <v>0</v>
      </c>
      <c r="Z79" s="185">
        <v>0</v>
      </c>
      <c r="AA79" s="161">
        <v>0</v>
      </c>
      <c r="AB79" s="185">
        <v>0</v>
      </c>
      <c r="AC79" s="184">
        <v>0</v>
      </c>
      <c r="AD79" s="184">
        <v>0</v>
      </c>
      <c r="AE79" s="185">
        <v>5.7</v>
      </c>
      <c r="AF79" s="185">
        <v>13</v>
      </c>
      <c r="AG79" s="185">
        <v>7.5</v>
      </c>
      <c r="AH79" s="185">
        <v>149.276923076923</v>
      </c>
      <c r="AI79" s="207">
        <v>2</v>
      </c>
      <c r="AJ79" s="261">
        <v>0.5</v>
      </c>
      <c r="AK79" s="207"/>
      <c r="AL79" s="195">
        <v>0</v>
      </c>
      <c r="AM79" s="195">
        <v>3.07809015384615</v>
      </c>
      <c r="AN79" s="207">
        <v>100</v>
      </c>
      <c r="AO79" s="221">
        <v>47.6988329230769</v>
      </c>
      <c r="AP79" s="184">
        <v>40</v>
      </c>
      <c r="AQ79" s="222">
        <v>30800</v>
      </c>
      <c r="AR79" s="223"/>
      <c r="AS79" s="146" t="s">
        <v>874</v>
      </c>
      <c r="AT79" s="146"/>
      <c r="AU79" s="224">
        <f t="shared" si="88"/>
        <v>616215.138461538</v>
      </c>
      <c r="AV79" s="239">
        <f t="shared" si="89"/>
        <v>616215.138461538</v>
      </c>
      <c r="AW79" s="231" t="e">
        <f t="shared" si="90"/>
        <v>#REF!</v>
      </c>
      <c r="AX79" s="231" t="e">
        <f>((AH79-AF79-AG79-W79)*AY$8)-(#REF!+#REF!)*150000</f>
        <v>#REF!</v>
      </c>
      <c r="AY79" s="231" t="e">
        <f t="shared" si="91"/>
        <v>#REF!</v>
      </c>
      <c r="AZ79" s="241" t="str">
        <f t="shared" si="92"/>
        <v>SORN SAMEN</v>
      </c>
      <c r="BA79" s="231">
        <f t="shared" si="93"/>
        <v>40</v>
      </c>
      <c r="BB79" s="231">
        <f t="shared" si="94"/>
        <v>40</v>
      </c>
      <c r="BC79" s="231">
        <f t="shared" si="95"/>
        <v>0</v>
      </c>
      <c r="BD79" s="231">
        <f t="shared" si="96"/>
        <v>0</v>
      </c>
      <c r="BE79" s="231">
        <f t="shared" si="97"/>
        <v>2</v>
      </c>
      <c r="BF79" s="231">
        <f t="shared" si="98"/>
        <v>0</v>
      </c>
      <c r="BG79" s="231">
        <f t="shared" si="99"/>
        <v>0</v>
      </c>
      <c r="BH79" s="231">
        <f t="shared" si="100"/>
        <v>0</v>
      </c>
      <c r="BI79" s="246">
        <f t="shared" si="101"/>
        <v>7.6988329230769</v>
      </c>
      <c r="BJ79" s="247">
        <f t="shared" si="102"/>
        <v>30800</v>
      </c>
      <c r="BK79" s="231">
        <f t="shared" si="103"/>
        <v>1</v>
      </c>
      <c r="BL79" s="231">
        <f t="shared" si="104"/>
        <v>1</v>
      </c>
      <c r="BM79" s="231">
        <f t="shared" si="105"/>
        <v>0</v>
      </c>
      <c r="BN79" s="231">
        <f t="shared" si="106"/>
        <v>0</v>
      </c>
      <c r="BO79" s="231">
        <f t="shared" si="107"/>
        <v>0</v>
      </c>
      <c r="BP79" s="231">
        <f t="shared" si="108"/>
        <v>1</v>
      </c>
      <c r="BQ79" s="231">
        <f t="shared" si="109"/>
        <v>3</v>
      </c>
    </row>
    <row r="80" s="145" customFormat="1" ht="95" customHeight="1" spans="1:69">
      <c r="A80" s="161">
        <v>67</v>
      </c>
      <c r="B80" s="94">
        <v>2233</v>
      </c>
      <c r="C80" s="162" t="s">
        <v>573</v>
      </c>
      <c r="D80" s="163">
        <v>44747</v>
      </c>
      <c r="E80" s="183" t="s">
        <v>534</v>
      </c>
      <c r="F80" s="184">
        <v>200</v>
      </c>
      <c r="G80" s="185">
        <v>7.69230769230769</v>
      </c>
      <c r="H80" s="161">
        <v>15</v>
      </c>
      <c r="I80" s="161">
        <v>0</v>
      </c>
      <c r="J80" s="161">
        <v>15</v>
      </c>
      <c r="K80" s="195">
        <v>115.384615384615</v>
      </c>
      <c r="L80" s="161">
        <v>0</v>
      </c>
      <c r="M80" s="185">
        <v>0</v>
      </c>
      <c r="N80" s="161">
        <v>0</v>
      </c>
      <c r="O80" s="161">
        <v>0</v>
      </c>
      <c r="P80" s="195">
        <v>0</v>
      </c>
      <c r="Q80" s="161">
        <v>1</v>
      </c>
      <c r="R80" s="195">
        <v>7.69230769230769</v>
      </c>
      <c r="S80" s="161">
        <v>0</v>
      </c>
      <c r="T80" s="195">
        <v>0</v>
      </c>
      <c r="U80" s="161">
        <v>0</v>
      </c>
      <c r="V80" s="161">
        <v>0</v>
      </c>
      <c r="W80" s="185">
        <v>0</v>
      </c>
      <c r="X80" s="185">
        <v>0</v>
      </c>
      <c r="Y80" s="161">
        <v>0</v>
      </c>
      <c r="Z80" s="185">
        <v>0</v>
      </c>
      <c r="AA80" s="161">
        <v>0</v>
      </c>
      <c r="AB80" s="185">
        <v>0</v>
      </c>
      <c r="AC80" s="184">
        <v>0</v>
      </c>
      <c r="AD80" s="184">
        <v>0</v>
      </c>
      <c r="AE80" s="185">
        <v>5.7</v>
      </c>
      <c r="AF80" s="185">
        <v>13</v>
      </c>
      <c r="AG80" s="185">
        <v>7.5</v>
      </c>
      <c r="AH80" s="185">
        <v>149.276923076923</v>
      </c>
      <c r="AI80" s="185"/>
      <c r="AJ80" s="209">
        <v>0.5</v>
      </c>
      <c r="AK80" s="207"/>
      <c r="AL80" s="195">
        <v>0</v>
      </c>
      <c r="AM80" s="195">
        <v>3.07809015384615</v>
      </c>
      <c r="AN80" s="207">
        <v>100</v>
      </c>
      <c r="AO80" s="221">
        <v>45.6988329230769</v>
      </c>
      <c r="AP80" s="184">
        <v>40</v>
      </c>
      <c r="AQ80" s="222">
        <v>22800</v>
      </c>
      <c r="AR80" s="223"/>
      <c r="AS80" s="146" t="s">
        <v>876</v>
      </c>
      <c r="AT80" s="146"/>
      <c r="AU80" s="224">
        <f t="shared" si="88"/>
        <v>616215.138461538</v>
      </c>
      <c r="AV80" s="239">
        <f t="shared" si="89"/>
        <v>616215.138461538</v>
      </c>
      <c r="AW80" s="231" t="e">
        <f t="shared" si="90"/>
        <v>#REF!</v>
      </c>
      <c r="AX80" s="231" t="e">
        <f>((AH80-AF80-AG80-W80)*AY$8)-(#REF!+#REF!)*150000</f>
        <v>#REF!</v>
      </c>
      <c r="AY80" s="231" t="e">
        <f t="shared" si="91"/>
        <v>#REF!</v>
      </c>
      <c r="AZ80" s="241" t="str">
        <f t="shared" si="92"/>
        <v>SAO CHANNY</v>
      </c>
      <c r="BA80" s="231">
        <f t="shared" si="93"/>
        <v>40</v>
      </c>
      <c r="BB80" s="231">
        <f t="shared" si="94"/>
        <v>40</v>
      </c>
      <c r="BC80" s="231">
        <f t="shared" si="95"/>
        <v>0</v>
      </c>
      <c r="BD80" s="231">
        <f t="shared" si="96"/>
        <v>0</v>
      </c>
      <c r="BE80" s="231">
        <f t="shared" si="97"/>
        <v>2</v>
      </c>
      <c r="BF80" s="231">
        <f t="shared" si="98"/>
        <v>0</v>
      </c>
      <c r="BG80" s="231">
        <f t="shared" si="99"/>
        <v>0</v>
      </c>
      <c r="BH80" s="231">
        <f t="shared" si="100"/>
        <v>0</v>
      </c>
      <c r="BI80" s="246">
        <f t="shared" si="101"/>
        <v>5.6988329230769</v>
      </c>
      <c r="BJ80" s="247">
        <f t="shared" si="102"/>
        <v>22800</v>
      </c>
      <c r="BK80" s="231">
        <f t="shared" si="103"/>
        <v>1</v>
      </c>
      <c r="BL80" s="231">
        <f t="shared" si="104"/>
        <v>0</v>
      </c>
      <c r="BM80" s="231">
        <f t="shared" si="105"/>
        <v>0</v>
      </c>
      <c r="BN80" s="231">
        <f t="shared" si="106"/>
        <v>1</v>
      </c>
      <c r="BO80" s="231">
        <f t="shared" si="107"/>
        <v>0</v>
      </c>
      <c r="BP80" s="231">
        <f t="shared" si="108"/>
        <v>1</v>
      </c>
      <c r="BQ80" s="231">
        <f t="shared" si="109"/>
        <v>3</v>
      </c>
    </row>
    <row r="81" s="145" customFormat="1" ht="95" customHeight="1" spans="1:69">
      <c r="A81" s="161">
        <v>68</v>
      </c>
      <c r="B81" s="94">
        <v>2088</v>
      </c>
      <c r="C81" s="162" t="s">
        <v>877</v>
      </c>
      <c r="D81" s="163">
        <v>44694</v>
      </c>
      <c r="E81" s="183" t="s">
        <v>534</v>
      </c>
      <c r="F81" s="184">
        <v>200</v>
      </c>
      <c r="G81" s="185">
        <v>7.69230769230769</v>
      </c>
      <c r="H81" s="161">
        <v>15</v>
      </c>
      <c r="I81" s="161">
        <v>0</v>
      </c>
      <c r="J81" s="161">
        <v>15</v>
      </c>
      <c r="K81" s="195">
        <v>115.384615384615</v>
      </c>
      <c r="L81" s="161">
        <v>0</v>
      </c>
      <c r="M81" s="185">
        <v>0</v>
      </c>
      <c r="N81" s="161">
        <v>0</v>
      </c>
      <c r="O81" s="161">
        <v>0</v>
      </c>
      <c r="P81" s="195">
        <v>0</v>
      </c>
      <c r="Q81" s="161">
        <v>1</v>
      </c>
      <c r="R81" s="195">
        <v>7.69230769230769</v>
      </c>
      <c r="S81" s="161">
        <v>0</v>
      </c>
      <c r="T81" s="195">
        <v>0</v>
      </c>
      <c r="U81" s="161">
        <v>0</v>
      </c>
      <c r="V81" s="161">
        <v>0</v>
      </c>
      <c r="W81" s="185">
        <v>0</v>
      </c>
      <c r="X81" s="185">
        <v>0</v>
      </c>
      <c r="Y81" s="161">
        <v>0</v>
      </c>
      <c r="Z81" s="185">
        <v>0</v>
      </c>
      <c r="AA81" s="161">
        <v>0</v>
      </c>
      <c r="AB81" s="185">
        <v>0</v>
      </c>
      <c r="AC81" s="184">
        <v>0</v>
      </c>
      <c r="AD81" s="184">
        <v>0</v>
      </c>
      <c r="AE81" s="185">
        <v>5.7</v>
      </c>
      <c r="AF81" s="185">
        <v>13</v>
      </c>
      <c r="AG81" s="185">
        <v>7.5</v>
      </c>
      <c r="AH81" s="185">
        <v>149.276923076923</v>
      </c>
      <c r="AI81" s="207">
        <v>2</v>
      </c>
      <c r="AJ81" s="209">
        <v>0.5</v>
      </c>
      <c r="AK81" s="207"/>
      <c r="AL81" s="195">
        <v>0</v>
      </c>
      <c r="AM81" s="195">
        <v>3.07809015384615</v>
      </c>
      <c r="AN81" s="207">
        <v>100</v>
      </c>
      <c r="AO81" s="221">
        <v>47.6988329230769</v>
      </c>
      <c r="AP81" s="184">
        <v>40</v>
      </c>
      <c r="AQ81" s="222">
        <v>30800</v>
      </c>
      <c r="AR81" s="223"/>
      <c r="AS81" s="146" t="s">
        <v>878</v>
      </c>
      <c r="AT81" s="146"/>
      <c r="AU81" s="224">
        <f t="shared" si="88"/>
        <v>616215.138461538</v>
      </c>
      <c r="AV81" s="239">
        <f t="shared" si="89"/>
        <v>616215.138461538</v>
      </c>
      <c r="AW81" s="231" t="e">
        <f t="shared" si="90"/>
        <v>#REF!</v>
      </c>
      <c r="AX81" s="231" t="e">
        <f>((AH81-AF81-AG81-W81)*AY$8)-(#REF!+#REF!)*150000</f>
        <v>#REF!</v>
      </c>
      <c r="AY81" s="231" t="e">
        <f t="shared" si="91"/>
        <v>#REF!</v>
      </c>
      <c r="AZ81" s="241" t="str">
        <f t="shared" si="92"/>
        <v>KHOUN YOEURM</v>
      </c>
      <c r="BA81" s="231">
        <f t="shared" si="93"/>
        <v>40</v>
      </c>
      <c r="BB81" s="231">
        <f t="shared" si="94"/>
        <v>40</v>
      </c>
      <c r="BC81" s="231">
        <f t="shared" si="95"/>
        <v>0</v>
      </c>
      <c r="BD81" s="231">
        <f t="shared" si="96"/>
        <v>0</v>
      </c>
      <c r="BE81" s="231">
        <f t="shared" si="97"/>
        <v>2</v>
      </c>
      <c r="BF81" s="231">
        <f t="shared" si="98"/>
        <v>0</v>
      </c>
      <c r="BG81" s="231">
        <f t="shared" si="99"/>
        <v>0</v>
      </c>
      <c r="BH81" s="231">
        <f t="shared" si="100"/>
        <v>0</v>
      </c>
      <c r="BI81" s="246">
        <f t="shared" si="101"/>
        <v>7.6988329230769</v>
      </c>
      <c r="BJ81" s="247">
        <f t="shared" si="102"/>
        <v>30800</v>
      </c>
      <c r="BK81" s="231">
        <f t="shared" si="103"/>
        <v>1</v>
      </c>
      <c r="BL81" s="231">
        <f t="shared" si="104"/>
        <v>1</v>
      </c>
      <c r="BM81" s="231">
        <f t="shared" si="105"/>
        <v>0</v>
      </c>
      <c r="BN81" s="231">
        <f t="shared" si="106"/>
        <v>0</v>
      </c>
      <c r="BO81" s="231">
        <f t="shared" si="107"/>
        <v>0</v>
      </c>
      <c r="BP81" s="231">
        <f t="shared" si="108"/>
        <v>1</v>
      </c>
      <c r="BQ81" s="231">
        <f t="shared" si="109"/>
        <v>3</v>
      </c>
    </row>
    <row r="82" s="145" customFormat="1" ht="95" customHeight="1" spans="1:69">
      <c r="A82" s="161">
        <v>69</v>
      </c>
      <c r="B82" s="94">
        <v>1948</v>
      </c>
      <c r="C82" s="162" t="s">
        <v>604</v>
      </c>
      <c r="D82" s="163">
        <v>44630</v>
      </c>
      <c r="E82" s="183" t="s">
        <v>534</v>
      </c>
      <c r="F82" s="184">
        <v>200</v>
      </c>
      <c r="G82" s="185">
        <v>7.69230769230769</v>
      </c>
      <c r="H82" s="161">
        <v>15</v>
      </c>
      <c r="I82" s="161">
        <v>0</v>
      </c>
      <c r="J82" s="161">
        <v>15</v>
      </c>
      <c r="K82" s="195">
        <v>115.384615384615</v>
      </c>
      <c r="L82" s="161">
        <v>0</v>
      </c>
      <c r="M82" s="185">
        <v>0</v>
      </c>
      <c r="N82" s="161">
        <v>0</v>
      </c>
      <c r="O82" s="161">
        <v>0</v>
      </c>
      <c r="P82" s="195">
        <v>0</v>
      </c>
      <c r="Q82" s="161">
        <v>1</v>
      </c>
      <c r="R82" s="195">
        <v>7.69230769230769</v>
      </c>
      <c r="S82" s="161">
        <v>0</v>
      </c>
      <c r="T82" s="195">
        <v>0</v>
      </c>
      <c r="U82" s="161">
        <v>0</v>
      </c>
      <c r="V82" s="161">
        <v>0</v>
      </c>
      <c r="W82" s="185">
        <v>0</v>
      </c>
      <c r="X82" s="185">
        <v>0</v>
      </c>
      <c r="Y82" s="161">
        <v>0</v>
      </c>
      <c r="Z82" s="185">
        <v>0</v>
      </c>
      <c r="AA82" s="161">
        <v>0</v>
      </c>
      <c r="AB82" s="185">
        <v>0</v>
      </c>
      <c r="AC82" s="184">
        <v>0</v>
      </c>
      <c r="AD82" s="184">
        <v>0</v>
      </c>
      <c r="AE82" s="185">
        <v>5.7</v>
      </c>
      <c r="AF82" s="185">
        <v>13</v>
      </c>
      <c r="AG82" s="185">
        <v>7.5</v>
      </c>
      <c r="AH82" s="185">
        <v>149.276923076923</v>
      </c>
      <c r="AI82" s="207">
        <v>2</v>
      </c>
      <c r="AJ82" s="209">
        <v>0.5</v>
      </c>
      <c r="AK82" s="207"/>
      <c r="AL82" s="195">
        <v>0</v>
      </c>
      <c r="AM82" s="195">
        <v>3.07809015384615</v>
      </c>
      <c r="AN82" s="207">
        <v>100</v>
      </c>
      <c r="AO82" s="221">
        <v>47.6988329230769</v>
      </c>
      <c r="AP82" s="184">
        <v>40</v>
      </c>
      <c r="AQ82" s="222">
        <v>30800</v>
      </c>
      <c r="AR82" s="223"/>
      <c r="AS82" s="146" t="s">
        <v>871</v>
      </c>
      <c r="AT82" s="146"/>
      <c r="AU82" s="224">
        <f t="shared" si="88"/>
        <v>616215.138461538</v>
      </c>
      <c r="AV82" s="239">
        <f t="shared" si="89"/>
        <v>616215.138461538</v>
      </c>
      <c r="AW82" s="231" t="e">
        <f t="shared" si="90"/>
        <v>#REF!</v>
      </c>
      <c r="AX82" s="231" t="e">
        <f>((AH82-AF82-AG82-W82)*AY$8)-(#REF!+#REF!)*150000</f>
        <v>#REF!</v>
      </c>
      <c r="AY82" s="231" t="e">
        <f t="shared" si="91"/>
        <v>#REF!</v>
      </c>
      <c r="AZ82" s="241" t="str">
        <f t="shared" si="92"/>
        <v>MEAK CHANTHY</v>
      </c>
      <c r="BA82" s="231">
        <f t="shared" si="93"/>
        <v>40</v>
      </c>
      <c r="BB82" s="231">
        <f t="shared" si="94"/>
        <v>40</v>
      </c>
      <c r="BC82" s="231">
        <f t="shared" si="95"/>
        <v>0</v>
      </c>
      <c r="BD82" s="231">
        <f t="shared" si="96"/>
        <v>0</v>
      </c>
      <c r="BE82" s="231">
        <f t="shared" si="97"/>
        <v>2</v>
      </c>
      <c r="BF82" s="231">
        <f t="shared" si="98"/>
        <v>0</v>
      </c>
      <c r="BG82" s="231">
        <f t="shared" si="99"/>
        <v>0</v>
      </c>
      <c r="BH82" s="231">
        <f t="shared" si="100"/>
        <v>0</v>
      </c>
      <c r="BI82" s="246">
        <f t="shared" si="101"/>
        <v>7.6988329230769</v>
      </c>
      <c r="BJ82" s="247">
        <f t="shared" si="102"/>
        <v>30800</v>
      </c>
      <c r="BK82" s="231">
        <f t="shared" si="103"/>
        <v>1</v>
      </c>
      <c r="BL82" s="231">
        <f t="shared" si="104"/>
        <v>1</v>
      </c>
      <c r="BM82" s="231">
        <f t="shared" si="105"/>
        <v>0</v>
      </c>
      <c r="BN82" s="231">
        <f t="shared" si="106"/>
        <v>0</v>
      </c>
      <c r="BO82" s="231">
        <f t="shared" si="107"/>
        <v>0</v>
      </c>
      <c r="BP82" s="231">
        <f t="shared" si="108"/>
        <v>1</v>
      </c>
      <c r="BQ82" s="231">
        <f t="shared" si="109"/>
        <v>3</v>
      </c>
    </row>
    <row r="83" s="145" customFormat="1" ht="95" customHeight="1" spans="1:69">
      <c r="A83" s="161">
        <v>70</v>
      </c>
      <c r="B83" s="94">
        <v>1900</v>
      </c>
      <c r="C83" s="162" t="s">
        <v>606</v>
      </c>
      <c r="D83" s="163">
        <v>44623</v>
      </c>
      <c r="E83" s="183" t="s">
        <v>534</v>
      </c>
      <c r="F83" s="184">
        <v>200</v>
      </c>
      <c r="G83" s="185">
        <v>7.69230769230769</v>
      </c>
      <c r="H83" s="161">
        <v>15</v>
      </c>
      <c r="I83" s="161">
        <v>0</v>
      </c>
      <c r="J83" s="161">
        <v>15</v>
      </c>
      <c r="K83" s="195">
        <v>115.384615384615</v>
      </c>
      <c r="L83" s="161">
        <v>0</v>
      </c>
      <c r="M83" s="185">
        <v>0</v>
      </c>
      <c r="N83" s="161">
        <v>0</v>
      </c>
      <c r="O83" s="161">
        <v>0</v>
      </c>
      <c r="P83" s="195">
        <v>0</v>
      </c>
      <c r="Q83" s="161">
        <v>1</v>
      </c>
      <c r="R83" s="195">
        <v>7.69230769230769</v>
      </c>
      <c r="S83" s="161">
        <v>0</v>
      </c>
      <c r="T83" s="195">
        <v>0</v>
      </c>
      <c r="U83" s="161">
        <v>0</v>
      </c>
      <c r="V83" s="161">
        <v>0</v>
      </c>
      <c r="W83" s="185">
        <v>0</v>
      </c>
      <c r="X83" s="185">
        <v>0</v>
      </c>
      <c r="Y83" s="161">
        <v>0</v>
      </c>
      <c r="Z83" s="185">
        <v>0</v>
      </c>
      <c r="AA83" s="161">
        <v>0</v>
      </c>
      <c r="AB83" s="185">
        <v>0</v>
      </c>
      <c r="AC83" s="184">
        <v>0</v>
      </c>
      <c r="AD83" s="184">
        <v>0</v>
      </c>
      <c r="AE83" s="185">
        <v>5.7</v>
      </c>
      <c r="AF83" s="185">
        <v>13</v>
      </c>
      <c r="AG83" s="185">
        <v>7.5</v>
      </c>
      <c r="AH83" s="185">
        <v>149.276923076923</v>
      </c>
      <c r="AI83" s="207">
        <v>2</v>
      </c>
      <c r="AJ83" s="209">
        <v>0.5</v>
      </c>
      <c r="AK83" s="207"/>
      <c r="AL83" s="195">
        <v>0</v>
      </c>
      <c r="AM83" s="195">
        <v>3.07809015384615</v>
      </c>
      <c r="AN83" s="207">
        <v>100</v>
      </c>
      <c r="AO83" s="221">
        <v>47.6988329230769</v>
      </c>
      <c r="AP83" s="184">
        <v>40</v>
      </c>
      <c r="AQ83" s="222">
        <v>30800</v>
      </c>
      <c r="AR83" s="223"/>
      <c r="AS83" s="146" t="s">
        <v>874</v>
      </c>
      <c r="AT83" s="146"/>
      <c r="AU83" s="224">
        <f t="shared" si="88"/>
        <v>616215.138461538</v>
      </c>
      <c r="AV83" s="239">
        <f t="shared" si="89"/>
        <v>616215.138461538</v>
      </c>
      <c r="AW83" s="231" t="e">
        <f t="shared" si="90"/>
        <v>#REF!</v>
      </c>
      <c r="AX83" s="231" t="e">
        <f>((AH83-AF83-AG83-W83)*AY$8)-(#REF!+#REF!)*150000</f>
        <v>#REF!</v>
      </c>
      <c r="AY83" s="231" t="e">
        <f t="shared" si="91"/>
        <v>#REF!</v>
      </c>
      <c r="AZ83" s="241" t="str">
        <f t="shared" si="92"/>
        <v>SOK SREYMAO</v>
      </c>
      <c r="BA83" s="231">
        <f t="shared" si="93"/>
        <v>40</v>
      </c>
      <c r="BB83" s="231">
        <f t="shared" si="94"/>
        <v>40</v>
      </c>
      <c r="BC83" s="231">
        <f t="shared" si="95"/>
        <v>0</v>
      </c>
      <c r="BD83" s="231">
        <f t="shared" si="96"/>
        <v>0</v>
      </c>
      <c r="BE83" s="231">
        <f t="shared" si="97"/>
        <v>2</v>
      </c>
      <c r="BF83" s="231">
        <f t="shared" si="98"/>
        <v>0</v>
      </c>
      <c r="BG83" s="231">
        <f t="shared" si="99"/>
        <v>0</v>
      </c>
      <c r="BH83" s="231">
        <f t="shared" si="100"/>
        <v>0</v>
      </c>
      <c r="BI83" s="246">
        <f t="shared" si="101"/>
        <v>7.6988329230769</v>
      </c>
      <c r="BJ83" s="247">
        <f t="shared" si="102"/>
        <v>30800</v>
      </c>
      <c r="BK83" s="231">
        <f t="shared" si="103"/>
        <v>1</v>
      </c>
      <c r="BL83" s="231">
        <f t="shared" si="104"/>
        <v>1</v>
      </c>
      <c r="BM83" s="231">
        <f t="shared" si="105"/>
        <v>0</v>
      </c>
      <c r="BN83" s="231">
        <f t="shared" si="106"/>
        <v>0</v>
      </c>
      <c r="BO83" s="231">
        <f t="shared" si="107"/>
        <v>0</v>
      </c>
      <c r="BP83" s="231">
        <f t="shared" si="108"/>
        <v>1</v>
      </c>
      <c r="BQ83" s="231">
        <f t="shared" si="109"/>
        <v>3</v>
      </c>
    </row>
    <row r="84" s="145" customFormat="1" ht="95" customHeight="1" spans="1:69">
      <c r="A84" s="161">
        <v>71</v>
      </c>
      <c r="B84" s="94">
        <v>2089</v>
      </c>
      <c r="C84" s="162" t="s">
        <v>879</v>
      </c>
      <c r="D84" s="163">
        <v>44694</v>
      </c>
      <c r="E84" s="183" t="s">
        <v>880</v>
      </c>
      <c r="F84" s="184">
        <v>200</v>
      </c>
      <c r="G84" s="185">
        <v>7.69230769230769</v>
      </c>
      <c r="H84" s="161">
        <v>14</v>
      </c>
      <c r="I84" s="161">
        <v>0</v>
      </c>
      <c r="J84" s="161">
        <v>14</v>
      </c>
      <c r="K84" s="195">
        <v>107.692307692308</v>
      </c>
      <c r="L84" s="161">
        <v>0</v>
      </c>
      <c r="M84" s="185">
        <v>0</v>
      </c>
      <c r="N84" s="161">
        <v>0</v>
      </c>
      <c r="O84" s="161">
        <v>0</v>
      </c>
      <c r="P84" s="195">
        <v>0</v>
      </c>
      <c r="Q84" s="161">
        <v>1</v>
      </c>
      <c r="R84" s="195">
        <v>7.69230769230769</v>
      </c>
      <c r="S84" s="161">
        <v>0</v>
      </c>
      <c r="T84" s="195">
        <v>0</v>
      </c>
      <c r="U84" s="161">
        <v>0</v>
      </c>
      <c r="V84" s="161">
        <v>0</v>
      </c>
      <c r="W84" s="185">
        <v>0</v>
      </c>
      <c r="X84" s="185">
        <v>0</v>
      </c>
      <c r="Y84" s="161">
        <v>0</v>
      </c>
      <c r="Z84" s="185">
        <v>0</v>
      </c>
      <c r="AA84" s="161">
        <v>0</v>
      </c>
      <c r="AB84" s="185">
        <v>0</v>
      </c>
      <c r="AC84" s="184">
        <v>0</v>
      </c>
      <c r="AD84" s="184">
        <v>0</v>
      </c>
      <c r="AE84" s="185">
        <v>5.3</v>
      </c>
      <c r="AF84" s="185">
        <v>13</v>
      </c>
      <c r="AG84" s="185">
        <v>7</v>
      </c>
      <c r="AH84" s="185">
        <v>140.684615384615</v>
      </c>
      <c r="AI84" s="207">
        <v>2</v>
      </c>
      <c r="AJ84" s="209">
        <v>0.5</v>
      </c>
      <c r="AK84" s="207"/>
      <c r="AL84" s="195">
        <v>0</v>
      </c>
      <c r="AM84" s="195">
        <v>2.90091676923077</v>
      </c>
      <c r="AN84" s="207">
        <v>100</v>
      </c>
      <c r="AO84" s="221">
        <v>39.2836986153846</v>
      </c>
      <c r="AP84" s="184">
        <v>30</v>
      </c>
      <c r="AQ84" s="222">
        <v>37100</v>
      </c>
      <c r="AR84" s="223"/>
      <c r="AS84" s="146" t="s">
        <v>878</v>
      </c>
      <c r="AT84" s="146"/>
      <c r="AU84" s="224">
        <f t="shared" ref="AU84:AU104" si="110">(AH84*$AY$9)</f>
        <v>580746.092307691</v>
      </c>
      <c r="AV84" s="239">
        <f t="shared" ref="AV84:AV104" si="111">IF(AU84&lt;400000,400000,IF(AU84&gt;1200000,1200000,AU84))</f>
        <v>580746.092307691</v>
      </c>
      <c r="AW84" s="231" t="e">
        <f t="shared" ref="AW84:AW104" si="112">IF(AY84=0.1,165000,IF(AY84=0.05,65000,0))</f>
        <v>#REF!</v>
      </c>
      <c r="AX84" s="231" t="e">
        <f>((AH84-AF84-AG84-W84)*AY$8)-(#REF!+#REF!)*150000</f>
        <v>#REF!</v>
      </c>
      <c r="AY84" s="231" t="e">
        <f t="shared" ref="AY84:AY104" si="113">IF(AX84&lt;1500000,0%,IF(AX84&lt;2000001,5%,10%))</f>
        <v>#REF!</v>
      </c>
      <c r="AZ84" s="241" t="str">
        <f t="shared" ref="AZ84:AZ104" si="114">C84</f>
        <v>PHEA RA</v>
      </c>
      <c r="BA84" s="231">
        <f t="shared" ref="BA84:BA104" si="115">AP84</f>
        <v>30</v>
      </c>
      <c r="BB84" s="231">
        <f t="shared" ref="BB84:BB104" si="116">TRUNC(BA84)</f>
        <v>30</v>
      </c>
      <c r="BC84" s="231">
        <f t="shared" ref="BC84:BC104" si="117">TRUNC(BB84/100)</f>
        <v>0</v>
      </c>
      <c r="BD84" s="231">
        <f t="shared" ref="BD84:BD104" si="118">TRUNC((BB84-(BC84*100))/50)</f>
        <v>0</v>
      </c>
      <c r="BE84" s="231">
        <f t="shared" ref="BE84:BE104" si="119">TRUNC((BB84-(BC84*100)-(BD84*50))/20)</f>
        <v>1</v>
      </c>
      <c r="BF84" s="231">
        <f t="shared" ref="BF84:BF104" si="120">TRUNC((BB84-(BC84*100)-(BD84*50)-(BE84*20))/10)</f>
        <v>1</v>
      </c>
      <c r="BG84" s="231">
        <f t="shared" ref="BG84:BG104" si="121">TRUNC((BB84-(BC84*100)-(BD84*50)-(BE84*20)-(BF84*10))/5)</f>
        <v>0</v>
      </c>
      <c r="BH84" s="231">
        <f t="shared" ref="BH84:BH104" si="122">TRUNC((BB84-(BC84*100)-(BD84*50)-(BE84*20)-(BF84*10)-(BG84*5))/1)</f>
        <v>0</v>
      </c>
      <c r="BI84" s="246">
        <f t="shared" ref="BI84:BI104" si="123">AO84-AP84</f>
        <v>9.2836986153846</v>
      </c>
      <c r="BJ84" s="247">
        <f t="shared" ref="BJ84:BJ104" si="124">ROUND(BI84*4000,-2)</f>
        <v>37100</v>
      </c>
      <c r="BK84" s="231">
        <f t="shared" ref="BK84:BK104" si="125">TRUNC(BJ84/20000)</f>
        <v>1</v>
      </c>
      <c r="BL84" s="231">
        <f t="shared" ref="BL84:BL104" si="126">TRUNC((BJ84-(BK84*20000))/10000)</f>
        <v>1</v>
      </c>
      <c r="BM84" s="231">
        <f t="shared" ref="BM84:BM104" si="127">TRUNC((BJ84-(BK84*20000)-(BL84*10000))/5000)</f>
        <v>1</v>
      </c>
      <c r="BN84" s="231">
        <f t="shared" ref="BN84:BN104" si="128">TRUNC((BJ84-(BK84*20000)-(BL84*10000)-(BM84*5000))/2000)</f>
        <v>1</v>
      </c>
      <c r="BO84" s="231">
        <f t="shared" ref="BO84:BO104" si="129">TRUNC((BJ84-(BK84*20000)-(BL84*10000)-(BM84*5000)-(BN84*2000))/1000)</f>
        <v>0</v>
      </c>
      <c r="BP84" s="231">
        <f t="shared" ref="BP84:BP104" si="130">TRUNC((BJ84-(BK84*20000)-(BL84*10000)-(BM84*5000)-(BN84*2000)-(BO84*1000))/500)</f>
        <v>0</v>
      </c>
      <c r="BQ84" s="231">
        <f t="shared" ref="BQ84:BQ104" si="131">TRUNC((BJ84-(BK84*20000)-(BL84*10000)-(BM84*5000)-(BN84*2000)-(BO84*1000)-(BP84*500))/100)</f>
        <v>1</v>
      </c>
    </row>
    <row r="85" s="146" customFormat="1" ht="95" customHeight="1" spans="1:69">
      <c r="A85" s="161">
        <v>72</v>
      </c>
      <c r="B85" s="94">
        <v>1105</v>
      </c>
      <c r="C85" s="166" t="s">
        <v>497</v>
      </c>
      <c r="D85" s="163">
        <v>44419</v>
      </c>
      <c r="E85" s="183" t="s">
        <v>880</v>
      </c>
      <c r="F85" s="184">
        <v>200</v>
      </c>
      <c r="G85" s="185">
        <v>7.69230769230769</v>
      </c>
      <c r="H85" s="161">
        <v>13.5</v>
      </c>
      <c r="I85" s="161">
        <v>0</v>
      </c>
      <c r="J85" s="161">
        <v>13.5</v>
      </c>
      <c r="K85" s="195">
        <v>103.846153846154</v>
      </c>
      <c r="L85" s="161">
        <v>0</v>
      </c>
      <c r="M85" s="185">
        <v>0</v>
      </c>
      <c r="N85" s="161">
        <v>0</v>
      </c>
      <c r="O85" s="161">
        <v>0</v>
      </c>
      <c r="P85" s="195">
        <v>0</v>
      </c>
      <c r="Q85" s="161">
        <v>1</v>
      </c>
      <c r="R85" s="195">
        <v>7.69230769230769</v>
      </c>
      <c r="S85" s="161">
        <v>0</v>
      </c>
      <c r="T85" s="195">
        <v>0</v>
      </c>
      <c r="U85" s="161">
        <v>1.5</v>
      </c>
      <c r="V85" s="161">
        <v>0</v>
      </c>
      <c r="W85" s="185">
        <v>0</v>
      </c>
      <c r="X85" s="185">
        <v>0</v>
      </c>
      <c r="Y85" s="161">
        <v>0</v>
      </c>
      <c r="Z85" s="185">
        <v>0</v>
      </c>
      <c r="AA85" s="161">
        <v>0</v>
      </c>
      <c r="AB85" s="185">
        <v>0</v>
      </c>
      <c r="AC85" s="184">
        <v>0</v>
      </c>
      <c r="AD85" s="184">
        <v>0</v>
      </c>
      <c r="AE85" s="185">
        <v>5.1</v>
      </c>
      <c r="AF85" s="185">
        <v>13</v>
      </c>
      <c r="AG85" s="185">
        <v>6.7</v>
      </c>
      <c r="AH85" s="185">
        <v>136.338461538462</v>
      </c>
      <c r="AI85" s="207">
        <v>2</v>
      </c>
      <c r="AJ85" s="209">
        <v>0.5</v>
      </c>
      <c r="AK85" s="207"/>
      <c r="AL85" s="195">
        <v>0</v>
      </c>
      <c r="AM85" s="195">
        <v>2.81129907692308</v>
      </c>
      <c r="AN85" s="207">
        <v>100</v>
      </c>
      <c r="AO85" s="221">
        <v>35.0271624615385</v>
      </c>
      <c r="AP85" s="184">
        <v>30</v>
      </c>
      <c r="AQ85" s="222">
        <v>20100</v>
      </c>
      <c r="AR85" s="225"/>
      <c r="AS85" s="146" t="s">
        <v>872</v>
      </c>
      <c r="AU85" s="224">
        <f t="shared" si="110"/>
        <v>562805.169230771</v>
      </c>
      <c r="AV85" s="239">
        <f t="shared" si="111"/>
        <v>562805.169230771</v>
      </c>
      <c r="AW85" s="231" t="e">
        <f t="shared" si="112"/>
        <v>#REF!</v>
      </c>
      <c r="AX85" s="231" t="e">
        <f>((AH85-AF85-AG85-W85)*AY$8)-(#REF!+#REF!)*150000</f>
        <v>#REF!</v>
      </c>
      <c r="AY85" s="231" t="e">
        <f t="shared" si="113"/>
        <v>#REF!</v>
      </c>
      <c r="AZ85" s="241" t="str">
        <f t="shared" si="114"/>
        <v>LUN SREYNITH</v>
      </c>
      <c r="BA85" s="231">
        <f t="shared" si="115"/>
        <v>30</v>
      </c>
      <c r="BB85" s="231">
        <f t="shared" si="116"/>
        <v>30</v>
      </c>
      <c r="BC85" s="231">
        <f t="shared" si="117"/>
        <v>0</v>
      </c>
      <c r="BD85" s="231">
        <f t="shared" si="118"/>
        <v>0</v>
      </c>
      <c r="BE85" s="231">
        <f t="shared" si="119"/>
        <v>1</v>
      </c>
      <c r="BF85" s="231">
        <f t="shared" si="120"/>
        <v>1</v>
      </c>
      <c r="BG85" s="231">
        <f t="shared" si="121"/>
        <v>0</v>
      </c>
      <c r="BH85" s="231">
        <f t="shared" si="122"/>
        <v>0</v>
      </c>
      <c r="BI85" s="246">
        <f t="shared" si="123"/>
        <v>5.02716246153845</v>
      </c>
      <c r="BJ85" s="247">
        <f t="shared" si="124"/>
        <v>20100</v>
      </c>
      <c r="BK85" s="231">
        <f t="shared" si="125"/>
        <v>1</v>
      </c>
      <c r="BL85" s="231">
        <f t="shared" si="126"/>
        <v>0</v>
      </c>
      <c r="BM85" s="231">
        <f t="shared" si="127"/>
        <v>0</v>
      </c>
      <c r="BN85" s="231">
        <f t="shared" si="128"/>
        <v>0</v>
      </c>
      <c r="BO85" s="231">
        <f t="shared" si="129"/>
        <v>0</v>
      </c>
      <c r="BP85" s="231">
        <f t="shared" si="130"/>
        <v>0</v>
      </c>
      <c r="BQ85" s="231">
        <f t="shared" si="131"/>
        <v>1</v>
      </c>
    </row>
    <row r="86" s="146" customFormat="1" ht="95" customHeight="1" spans="1:69">
      <c r="A86" s="161">
        <v>73</v>
      </c>
      <c r="B86" s="94">
        <v>1106</v>
      </c>
      <c r="C86" s="166" t="s">
        <v>500</v>
      </c>
      <c r="D86" s="163">
        <v>44419</v>
      </c>
      <c r="E86" s="183" t="s">
        <v>880</v>
      </c>
      <c r="F86" s="184">
        <v>200</v>
      </c>
      <c r="G86" s="185">
        <v>7.69230769230769</v>
      </c>
      <c r="H86" s="161">
        <v>25</v>
      </c>
      <c r="I86" s="161">
        <v>0</v>
      </c>
      <c r="J86" s="161">
        <v>25</v>
      </c>
      <c r="K86" s="195">
        <v>192.307692307692</v>
      </c>
      <c r="L86" s="161">
        <v>0</v>
      </c>
      <c r="M86" s="185">
        <v>0</v>
      </c>
      <c r="N86" s="161">
        <v>0</v>
      </c>
      <c r="O86" s="161">
        <v>0</v>
      </c>
      <c r="P86" s="195">
        <v>0</v>
      </c>
      <c r="Q86" s="161">
        <v>1</v>
      </c>
      <c r="R86" s="195">
        <v>7.69230769230769</v>
      </c>
      <c r="S86" s="161">
        <v>0</v>
      </c>
      <c r="T86" s="195">
        <v>0</v>
      </c>
      <c r="U86" s="161">
        <v>0</v>
      </c>
      <c r="V86" s="161">
        <v>0</v>
      </c>
      <c r="W86" s="185">
        <v>0</v>
      </c>
      <c r="X86" s="185">
        <v>0</v>
      </c>
      <c r="Y86" s="161">
        <v>0</v>
      </c>
      <c r="Z86" s="185">
        <v>0</v>
      </c>
      <c r="AA86" s="161">
        <v>0</v>
      </c>
      <c r="AB86" s="185">
        <v>0</v>
      </c>
      <c r="AC86" s="184">
        <v>0</v>
      </c>
      <c r="AD86" s="184">
        <v>0</v>
      </c>
      <c r="AE86" s="185">
        <v>9.6</v>
      </c>
      <c r="AF86" s="185">
        <v>13</v>
      </c>
      <c r="AG86" s="185">
        <v>12.5</v>
      </c>
      <c r="AH86" s="185">
        <v>235.1</v>
      </c>
      <c r="AI86" s="207">
        <v>2</v>
      </c>
      <c r="AJ86" s="209">
        <v>0.5</v>
      </c>
      <c r="AK86" s="207"/>
      <c r="AL86" s="195">
        <v>0</v>
      </c>
      <c r="AM86" s="195">
        <v>4.847762</v>
      </c>
      <c r="AN86" s="207">
        <v>100</v>
      </c>
      <c r="AO86" s="221">
        <v>131.752238</v>
      </c>
      <c r="AP86" s="184">
        <v>130</v>
      </c>
      <c r="AQ86" s="222">
        <v>7000</v>
      </c>
      <c r="AR86" s="225"/>
      <c r="AS86" s="146" t="s">
        <v>872</v>
      </c>
      <c r="AU86" s="224">
        <f t="shared" si="110"/>
        <v>970492.8</v>
      </c>
      <c r="AV86" s="239">
        <f t="shared" si="111"/>
        <v>970492.8</v>
      </c>
      <c r="AW86" s="231" t="e">
        <f t="shared" si="112"/>
        <v>#REF!</v>
      </c>
      <c r="AX86" s="231" t="e">
        <f>((AH86-AF86-AG86-W86)*AY$8)-(#REF!+#REF!)*150000</f>
        <v>#REF!</v>
      </c>
      <c r="AY86" s="231" t="e">
        <f t="shared" si="113"/>
        <v>#REF!</v>
      </c>
      <c r="AZ86" s="241" t="str">
        <f t="shared" si="114"/>
        <v>LORN LISA</v>
      </c>
      <c r="BA86" s="231">
        <f t="shared" si="115"/>
        <v>130</v>
      </c>
      <c r="BB86" s="231">
        <f t="shared" si="116"/>
        <v>130</v>
      </c>
      <c r="BC86" s="231">
        <f t="shared" si="117"/>
        <v>1</v>
      </c>
      <c r="BD86" s="231">
        <f t="shared" si="118"/>
        <v>0</v>
      </c>
      <c r="BE86" s="231">
        <f t="shared" si="119"/>
        <v>1</v>
      </c>
      <c r="BF86" s="231">
        <f t="shared" si="120"/>
        <v>1</v>
      </c>
      <c r="BG86" s="231">
        <f t="shared" si="121"/>
        <v>0</v>
      </c>
      <c r="BH86" s="231">
        <f t="shared" si="122"/>
        <v>0</v>
      </c>
      <c r="BI86" s="246">
        <f t="shared" si="123"/>
        <v>1.75223800000001</v>
      </c>
      <c r="BJ86" s="247">
        <f t="shared" si="124"/>
        <v>7000</v>
      </c>
      <c r="BK86" s="231">
        <f t="shared" si="125"/>
        <v>0</v>
      </c>
      <c r="BL86" s="231">
        <f t="shared" si="126"/>
        <v>0</v>
      </c>
      <c r="BM86" s="231">
        <f t="shared" si="127"/>
        <v>1</v>
      </c>
      <c r="BN86" s="231">
        <f t="shared" si="128"/>
        <v>1</v>
      </c>
      <c r="BO86" s="231">
        <f t="shared" si="129"/>
        <v>0</v>
      </c>
      <c r="BP86" s="231">
        <f t="shared" si="130"/>
        <v>0</v>
      </c>
      <c r="BQ86" s="231">
        <f t="shared" si="131"/>
        <v>0</v>
      </c>
    </row>
    <row r="87" s="146" customFormat="1" ht="95" customHeight="1" spans="1:69">
      <c r="A87" s="161">
        <v>74</v>
      </c>
      <c r="B87" s="94">
        <v>1117</v>
      </c>
      <c r="C87" s="166" t="s">
        <v>453</v>
      </c>
      <c r="D87" s="163">
        <v>44419</v>
      </c>
      <c r="E87" s="183" t="s">
        <v>880</v>
      </c>
      <c r="F87" s="184">
        <v>200</v>
      </c>
      <c r="G87" s="185">
        <v>7.69230769230769</v>
      </c>
      <c r="H87" s="161">
        <v>15</v>
      </c>
      <c r="I87" s="161">
        <v>0</v>
      </c>
      <c r="J87" s="161">
        <v>15</v>
      </c>
      <c r="K87" s="195">
        <v>115.384615384615</v>
      </c>
      <c r="L87" s="161">
        <v>0</v>
      </c>
      <c r="M87" s="185">
        <v>0</v>
      </c>
      <c r="N87" s="161">
        <v>0</v>
      </c>
      <c r="O87" s="161">
        <v>0</v>
      </c>
      <c r="P87" s="195">
        <v>0</v>
      </c>
      <c r="Q87" s="161">
        <v>1</v>
      </c>
      <c r="R87" s="195">
        <v>7.69230769230769</v>
      </c>
      <c r="S87" s="161">
        <v>0</v>
      </c>
      <c r="T87" s="195">
        <v>0</v>
      </c>
      <c r="U87" s="161">
        <v>0</v>
      </c>
      <c r="V87" s="161">
        <v>0</v>
      </c>
      <c r="W87" s="185">
        <v>0</v>
      </c>
      <c r="X87" s="185">
        <v>0</v>
      </c>
      <c r="Y87" s="161">
        <v>0</v>
      </c>
      <c r="Z87" s="185">
        <v>0</v>
      </c>
      <c r="AA87" s="161">
        <v>0</v>
      </c>
      <c r="AB87" s="185">
        <v>0</v>
      </c>
      <c r="AC87" s="184">
        <v>0</v>
      </c>
      <c r="AD87" s="184">
        <v>0</v>
      </c>
      <c r="AE87" s="185">
        <v>5.7</v>
      </c>
      <c r="AF87" s="185">
        <v>13</v>
      </c>
      <c r="AG87" s="185">
        <v>7.5</v>
      </c>
      <c r="AH87" s="185">
        <v>149.276923076923</v>
      </c>
      <c r="AI87" s="207">
        <v>2</v>
      </c>
      <c r="AJ87" s="209">
        <v>0.5</v>
      </c>
      <c r="AK87" s="207"/>
      <c r="AL87" s="195">
        <v>0</v>
      </c>
      <c r="AM87" s="195">
        <v>3.07809015384615</v>
      </c>
      <c r="AN87" s="207">
        <v>100</v>
      </c>
      <c r="AO87" s="221">
        <v>47.6988329230769</v>
      </c>
      <c r="AP87" s="184">
        <v>40</v>
      </c>
      <c r="AQ87" s="222">
        <v>30800</v>
      </c>
      <c r="AR87" s="225"/>
      <c r="AS87" s="146" t="s">
        <v>872</v>
      </c>
      <c r="AU87" s="224">
        <f t="shared" si="110"/>
        <v>616215.138461538</v>
      </c>
      <c r="AV87" s="239">
        <f t="shared" si="111"/>
        <v>616215.138461538</v>
      </c>
      <c r="AW87" s="231" t="e">
        <f t="shared" si="112"/>
        <v>#REF!</v>
      </c>
      <c r="AX87" s="231" t="e">
        <f>((AH87-AF87-AG87-W87)*AY$8)-(#REF!+#REF!)*150000</f>
        <v>#REF!</v>
      </c>
      <c r="AY87" s="231" t="e">
        <f t="shared" si="113"/>
        <v>#REF!</v>
      </c>
      <c r="AZ87" s="241" t="str">
        <f t="shared" si="114"/>
        <v>DEAM SEYHA</v>
      </c>
      <c r="BA87" s="231">
        <f t="shared" si="115"/>
        <v>40</v>
      </c>
      <c r="BB87" s="231">
        <f t="shared" si="116"/>
        <v>40</v>
      </c>
      <c r="BC87" s="231">
        <f t="shared" si="117"/>
        <v>0</v>
      </c>
      <c r="BD87" s="231">
        <f t="shared" si="118"/>
        <v>0</v>
      </c>
      <c r="BE87" s="231">
        <f t="shared" si="119"/>
        <v>2</v>
      </c>
      <c r="BF87" s="231">
        <f t="shared" si="120"/>
        <v>0</v>
      </c>
      <c r="BG87" s="231">
        <f t="shared" si="121"/>
        <v>0</v>
      </c>
      <c r="BH87" s="231">
        <f t="shared" si="122"/>
        <v>0</v>
      </c>
      <c r="BI87" s="246">
        <f t="shared" si="123"/>
        <v>7.6988329230769</v>
      </c>
      <c r="BJ87" s="247">
        <f t="shared" si="124"/>
        <v>30800</v>
      </c>
      <c r="BK87" s="231">
        <f t="shared" si="125"/>
        <v>1</v>
      </c>
      <c r="BL87" s="231">
        <f t="shared" si="126"/>
        <v>1</v>
      </c>
      <c r="BM87" s="231">
        <f t="shared" si="127"/>
        <v>0</v>
      </c>
      <c r="BN87" s="231">
        <f t="shared" si="128"/>
        <v>0</v>
      </c>
      <c r="BO87" s="231">
        <f t="shared" si="129"/>
        <v>0</v>
      </c>
      <c r="BP87" s="231">
        <f t="shared" si="130"/>
        <v>1</v>
      </c>
      <c r="BQ87" s="231">
        <f t="shared" si="131"/>
        <v>3</v>
      </c>
    </row>
    <row r="88" s="146" customFormat="1" ht="95" customHeight="1" spans="1:69">
      <c r="A88" s="161">
        <v>75</v>
      </c>
      <c r="B88" s="94">
        <v>1151</v>
      </c>
      <c r="C88" s="166" t="s">
        <v>503</v>
      </c>
      <c r="D88" s="163">
        <v>44422</v>
      </c>
      <c r="E88" s="183" t="s">
        <v>880</v>
      </c>
      <c r="F88" s="184">
        <v>200</v>
      </c>
      <c r="G88" s="185">
        <v>7.69230769230769</v>
      </c>
      <c r="H88" s="161">
        <v>25</v>
      </c>
      <c r="I88" s="161">
        <v>0</v>
      </c>
      <c r="J88" s="161">
        <v>25</v>
      </c>
      <c r="K88" s="195">
        <v>192.307692307692</v>
      </c>
      <c r="L88" s="161">
        <v>0</v>
      </c>
      <c r="M88" s="185">
        <v>0</v>
      </c>
      <c r="N88" s="161">
        <v>0</v>
      </c>
      <c r="O88" s="161">
        <v>0</v>
      </c>
      <c r="P88" s="195">
        <v>0</v>
      </c>
      <c r="Q88" s="161">
        <v>1</v>
      </c>
      <c r="R88" s="195">
        <v>7.69230769230769</v>
      </c>
      <c r="S88" s="161">
        <v>0</v>
      </c>
      <c r="T88" s="195">
        <v>0</v>
      </c>
      <c r="U88" s="161">
        <v>0</v>
      </c>
      <c r="V88" s="161">
        <v>0</v>
      </c>
      <c r="W88" s="185">
        <v>0</v>
      </c>
      <c r="X88" s="185">
        <v>0</v>
      </c>
      <c r="Y88" s="161">
        <v>0</v>
      </c>
      <c r="Z88" s="185">
        <v>0</v>
      </c>
      <c r="AA88" s="161">
        <v>0</v>
      </c>
      <c r="AB88" s="185">
        <v>0</v>
      </c>
      <c r="AC88" s="184">
        <v>0</v>
      </c>
      <c r="AD88" s="184">
        <v>0</v>
      </c>
      <c r="AE88" s="185">
        <v>9.6</v>
      </c>
      <c r="AF88" s="185">
        <v>13</v>
      </c>
      <c r="AG88" s="185">
        <v>12.5</v>
      </c>
      <c r="AH88" s="185">
        <v>235.1</v>
      </c>
      <c r="AI88" s="207">
        <v>2</v>
      </c>
      <c r="AJ88" s="209">
        <v>0.5</v>
      </c>
      <c r="AK88" s="207"/>
      <c r="AL88" s="195">
        <v>0</v>
      </c>
      <c r="AM88" s="195">
        <v>4.847762</v>
      </c>
      <c r="AN88" s="207">
        <v>100</v>
      </c>
      <c r="AO88" s="221">
        <v>131.752238</v>
      </c>
      <c r="AP88" s="184">
        <v>130</v>
      </c>
      <c r="AQ88" s="222">
        <v>7000</v>
      </c>
      <c r="AR88" s="225"/>
      <c r="AS88" s="146" t="s">
        <v>872</v>
      </c>
      <c r="AU88" s="224">
        <f t="shared" si="110"/>
        <v>970492.8</v>
      </c>
      <c r="AV88" s="239">
        <f t="shared" si="111"/>
        <v>970492.8</v>
      </c>
      <c r="AW88" s="231" t="e">
        <f t="shared" si="112"/>
        <v>#REF!</v>
      </c>
      <c r="AX88" s="231" t="e">
        <f>((AH88-AF88-AG88-W88)*AY$8)-(#REF!+#REF!)*150000</f>
        <v>#REF!</v>
      </c>
      <c r="AY88" s="231" t="e">
        <f t="shared" si="113"/>
        <v>#REF!</v>
      </c>
      <c r="AZ88" s="241" t="str">
        <f t="shared" si="114"/>
        <v>SOM NY</v>
      </c>
      <c r="BA88" s="231">
        <f t="shared" si="115"/>
        <v>130</v>
      </c>
      <c r="BB88" s="231">
        <f t="shared" si="116"/>
        <v>130</v>
      </c>
      <c r="BC88" s="231">
        <f t="shared" si="117"/>
        <v>1</v>
      </c>
      <c r="BD88" s="231">
        <f t="shared" si="118"/>
        <v>0</v>
      </c>
      <c r="BE88" s="231">
        <f t="shared" si="119"/>
        <v>1</v>
      </c>
      <c r="BF88" s="231">
        <f t="shared" si="120"/>
        <v>1</v>
      </c>
      <c r="BG88" s="231">
        <f t="shared" si="121"/>
        <v>0</v>
      </c>
      <c r="BH88" s="231">
        <f t="shared" si="122"/>
        <v>0</v>
      </c>
      <c r="BI88" s="246">
        <f t="shared" si="123"/>
        <v>1.75223800000001</v>
      </c>
      <c r="BJ88" s="247">
        <f t="shared" si="124"/>
        <v>7000</v>
      </c>
      <c r="BK88" s="231">
        <f t="shared" si="125"/>
        <v>0</v>
      </c>
      <c r="BL88" s="231">
        <f t="shared" si="126"/>
        <v>0</v>
      </c>
      <c r="BM88" s="231">
        <f t="shared" si="127"/>
        <v>1</v>
      </c>
      <c r="BN88" s="231">
        <f t="shared" si="128"/>
        <v>1</v>
      </c>
      <c r="BO88" s="231">
        <f t="shared" si="129"/>
        <v>0</v>
      </c>
      <c r="BP88" s="231">
        <f t="shared" si="130"/>
        <v>0</v>
      </c>
      <c r="BQ88" s="231">
        <f t="shared" si="131"/>
        <v>0</v>
      </c>
    </row>
    <row r="89" s="146" customFormat="1" ht="95" customHeight="1" spans="1:69">
      <c r="A89" s="161">
        <v>76</v>
      </c>
      <c r="B89" s="94">
        <v>1232</v>
      </c>
      <c r="C89" s="166" t="s">
        <v>506</v>
      </c>
      <c r="D89" s="163">
        <v>44482</v>
      </c>
      <c r="E89" s="183" t="s">
        <v>880</v>
      </c>
      <c r="F89" s="184">
        <v>200</v>
      </c>
      <c r="G89" s="185">
        <v>7.69230769230769</v>
      </c>
      <c r="H89" s="161">
        <v>25</v>
      </c>
      <c r="I89" s="161">
        <v>0</v>
      </c>
      <c r="J89" s="161">
        <v>25</v>
      </c>
      <c r="K89" s="195">
        <v>192.307692307692</v>
      </c>
      <c r="L89" s="161">
        <v>0</v>
      </c>
      <c r="M89" s="185">
        <v>0</v>
      </c>
      <c r="N89" s="161">
        <v>0</v>
      </c>
      <c r="O89" s="161">
        <v>0</v>
      </c>
      <c r="P89" s="195">
        <v>0</v>
      </c>
      <c r="Q89" s="161">
        <v>1</v>
      </c>
      <c r="R89" s="195">
        <v>7.69230769230769</v>
      </c>
      <c r="S89" s="161">
        <v>0</v>
      </c>
      <c r="T89" s="195">
        <v>0</v>
      </c>
      <c r="U89" s="161">
        <v>0</v>
      </c>
      <c r="V89" s="161">
        <v>0</v>
      </c>
      <c r="W89" s="185">
        <v>0</v>
      </c>
      <c r="X89" s="185">
        <v>0</v>
      </c>
      <c r="Y89" s="161">
        <v>0</v>
      </c>
      <c r="Z89" s="185">
        <v>0</v>
      </c>
      <c r="AA89" s="161">
        <v>0</v>
      </c>
      <c r="AB89" s="185">
        <v>0</v>
      </c>
      <c r="AC89" s="184">
        <v>0</v>
      </c>
      <c r="AD89" s="184">
        <v>0</v>
      </c>
      <c r="AE89" s="185">
        <v>9.6</v>
      </c>
      <c r="AF89" s="185">
        <v>13</v>
      </c>
      <c r="AG89" s="185">
        <v>12.5</v>
      </c>
      <c r="AH89" s="185">
        <v>235.1</v>
      </c>
      <c r="AI89" s="207">
        <v>2</v>
      </c>
      <c r="AJ89" s="209">
        <v>0.5</v>
      </c>
      <c r="AK89" s="207"/>
      <c r="AL89" s="195">
        <v>0</v>
      </c>
      <c r="AM89" s="195">
        <v>4.847762</v>
      </c>
      <c r="AN89" s="207">
        <v>100</v>
      </c>
      <c r="AO89" s="221">
        <v>131.752238</v>
      </c>
      <c r="AP89" s="184">
        <v>130</v>
      </c>
      <c r="AQ89" s="222">
        <v>7000</v>
      </c>
      <c r="AR89" s="225"/>
      <c r="AS89" s="146" t="s">
        <v>870</v>
      </c>
      <c r="AU89" s="224">
        <f t="shared" si="110"/>
        <v>970492.8</v>
      </c>
      <c r="AV89" s="239">
        <f t="shared" si="111"/>
        <v>970492.8</v>
      </c>
      <c r="AW89" s="231" t="e">
        <f t="shared" si="112"/>
        <v>#REF!</v>
      </c>
      <c r="AX89" s="231" t="e">
        <f>((AH89-AF89-AG89-W89)*AY$8)-(#REF!+#REF!)*150000</f>
        <v>#REF!</v>
      </c>
      <c r="AY89" s="231" t="e">
        <f t="shared" si="113"/>
        <v>#REF!</v>
      </c>
      <c r="AZ89" s="241" t="str">
        <f t="shared" si="114"/>
        <v>NAOMALA</v>
      </c>
      <c r="BA89" s="231">
        <f t="shared" si="115"/>
        <v>130</v>
      </c>
      <c r="BB89" s="231">
        <f t="shared" si="116"/>
        <v>130</v>
      </c>
      <c r="BC89" s="231">
        <f t="shared" si="117"/>
        <v>1</v>
      </c>
      <c r="BD89" s="231">
        <f t="shared" si="118"/>
        <v>0</v>
      </c>
      <c r="BE89" s="231">
        <f t="shared" si="119"/>
        <v>1</v>
      </c>
      <c r="BF89" s="231">
        <f t="shared" si="120"/>
        <v>1</v>
      </c>
      <c r="BG89" s="231">
        <f t="shared" si="121"/>
        <v>0</v>
      </c>
      <c r="BH89" s="231">
        <f t="shared" si="122"/>
        <v>0</v>
      </c>
      <c r="BI89" s="246">
        <f t="shared" si="123"/>
        <v>1.75223800000001</v>
      </c>
      <c r="BJ89" s="247">
        <f t="shared" si="124"/>
        <v>7000</v>
      </c>
      <c r="BK89" s="231">
        <f t="shared" si="125"/>
        <v>0</v>
      </c>
      <c r="BL89" s="231">
        <f t="shared" si="126"/>
        <v>0</v>
      </c>
      <c r="BM89" s="231">
        <f t="shared" si="127"/>
        <v>1</v>
      </c>
      <c r="BN89" s="231">
        <f t="shared" si="128"/>
        <v>1</v>
      </c>
      <c r="BO89" s="231">
        <f t="shared" si="129"/>
        <v>0</v>
      </c>
      <c r="BP89" s="231">
        <f t="shared" si="130"/>
        <v>0</v>
      </c>
      <c r="BQ89" s="231">
        <f t="shared" si="131"/>
        <v>0</v>
      </c>
    </row>
    <row r="90" s="145" customFormat="1" ht="95" customHeight="1" spans="1:69">
      <c r="A90" s="161">
        <v>77</v>
      </c>
      <c r="B90" s="94">
        <v>2085</v>
      </c>
      <c r="C90" s="162" t="s">
        <v>591</v>
      </c>
      <c r="D90" s="163">
        <v>44693</v>
      </c>
      <c r="E90" s="183" t="s">
        <v>880</v>
      </c>
      <c r="F90" s="184">
        <v>200</v>
      </c>
      <c r="G90" s="185">
        <v>7.69230769230769</v>
      </c>
      <c r="H90" s="161">
        <v>15</v>
      </c>
      <c r="I90" s="161">
        <v>0</v>
      </c>
      <c r="J90" s="161">
        <v>15</v>
      </c>
      <c r="K90" s="195">
        <v>115.384615384615</v>
      </c>
      <c r="L90" s="161">
        <v>0</v>
      </c>
      <c r="M90" s="185">
        <v>0</v>
      </c>
      <c r="N90" s="161">
        <v>0</v>
      </c>
      <c r="O90" s="161">
        <v>0</v>
      </c>
      <c r="P90" s="195">
        <v>0</v>
      </c>
      <c r="Q90" s="161">
        <v>1</v>
      </c>
      <c r="R90" s="195">
        <v>7.69230769230769</v>
      </c>
      <c r="S90" s="161">
        <v>0</v>
      </c>
      <c r="T90" s="195">
        <v>0</v>
      </c>
      <c r="U90" s="161">
        <v>0</v>
      </c>
      <c r="V90" s="161">
        <v>0</v>
      </c>
      <c r="W90" s="185">
        <v>0</v>
      </c>
      <c r="X90" s="185">
        <v>0</v>
      </c>
      <c r="Y90" s="161">
        <v>0</v>
      </c>
      <c r="Z90" s="185">
        <v>0</v>
      </c>
      <c r="AA90" s="161">
        <v>0</v>
      </c>
      <c r="AB90" s="185">
        <v>0</v>
      </c>
      <c r="AC90" s="184">
        <v>0</v>
      </c>
      <c r="AD90" s="184">
        <v>0</v>
      </c>
      <c r="AE90" s="185">
        <v>5.7</v>
      </c>
      <c r="AF90" s="185">
        <v>13</v>
      </c>
      <c r="AG90" s="185">
        <v>7.5</v>
      </c>
      <c r="AH90" s="185">
        <v>149.276923076923</v>
      </c>
      <c r="AI90" s="207">
        <v>2</v>
      </c>
      <c r="AJ90" s="209">
        <v>0.5</v>
      </c>
      <c r="AK90" s="207"/>
      <c r="AL90" s="195">
        <v>0</v>
      </c>
      <c r="AM90" s="195">
        <v>3.07809015384615</v>
      </c>
      <c r="AN90" s="207">
        <v>100</v>
      </c>
      <c r="AO90" s="221">
        <v>47.6988329230769</v>
      </c>
      <c r="AP90" s="184">
        <v>40</v>
      </c>
      <c r="AQ90" s="222">
        <v>30800</v>
      </c>
      <c r="AR90" s="223"/>
      <c r="AS90" s="146" t="s">
        <v>878</v>
      </c>
      <c r="AT90" s="146"/>
      <c r="AU90" s="224">
        <f t="shared" si="110"/>
        <v>616215.138461538</v>
      </c>
      <c r="AV90" s="239">
        <f t="shared" si="111"/>
        <v>616215.138461538</v>
      </c>
      <c r="AW90" s="231" t="e">
        <f t="shared" si="112"/>
        <v>#REF!</v>
      </c>
      <c r="AX90" s="231" t="e">
        <f>((AH90-AF90-AG90-W90)*AY$8)-(#REF!+#REF!)*150000</f>
        <v>#REF!</v>
      </c>
      <c r="AY90" s="231" t="e">
        <f t="shared" si="113"/>
        <v>#REF!</v>
      </c>
      <c r="AZ90" s="241" t="str">
        <f t="shared" si="114"/>
        <v>LAY VILA</v>
      </c>
      <c r="BA90" s="231">
        <f t="shared" si="115"/>
        <v>40</v>
      </c>
      <c r="BB90" s="231">
        <f t="shared" si="116"/>
        <v>40</v>
      </c>
      <c r="BC90" s="231">
        <f t="shared" si="117"/>
        <v>0</v>
      </c>
      <c r="BD90" s="231">
        <f t="shared" si="118"/>
        <v>0</v>
      </c>
      <c r="BE90" s="231">
        <f t="shared" si="119"/>
        <v>2</v>
      </c>
      <c r="BF90" s="231">
        <f t="shared" si="120"/>
        <v>0</v>
      </c>
      <c r="BG90" s="231">
        <f t="shared" si="121"/>
        <v>0</v>
      </c>
      <c r="BH90" s="231">
        <f t="shared" si="122"/>
        <v>0</v>
      </c>
      <c r="BI90" s="246">
        <f t="shared" si="123"/>
        <v>7.6988329230769</v>
      </c>
      <c r="BJ90" s="247">
        <f t="shared" si="124"/>
        <v>30800</v>
      </c>
      <c r="BK90" s="231">
        <f t="shared" si="125"/>
        <v>1</v>
      </c>
      <c r="BL90" s="231">
        <f t="shared" si="126"/>
        <v>1</v>
      </c>
      <c r="BM90" s="231">
        <f t="shared" si="127"/>
        <v>0</v>
      </c>
      <c r="BN90" s="231">
        <f t="shared" si="128"/>
        <v>0</v>
      </c>
      <c r="BO90" s="231">
        <f t="shared" si="129"/>
        <v>0</v>
      </c>
      <c r="BP90" s="231">
        <f t="shared" si="130"/>
        <v>1</v>
      </c>
      <c r="BQ90" s="231">
        <f t="shared" si="131"/>
        <v>3</v>
      </c>
    </row>
    <row r="91" s="141" customFormat="1" ht="95" customHeight="1" spans="1:69">
      <c r="A91" s="161">
        <v>78</v>
      </c>
      <c r="B91" s="94">
        <v>287</v>
      </c>
      <c r="C91" s="162" t="s">
        <v>425</v>
      </c>
      <c r="D91" s="163">
        <v>44109</v>
      </c>
      <c r="E91" s="183" t="s">
        <v>880</v>
      </c>
      <c r="F91" s="184">
        <v>200</v>
      </c>
      <c r="G91" s="185">
        <v>7.69230769230769</v>
      </c>
      <c r="H91" s="161">
        <v>12</v>
      </c>
      <c r="I91" s="161">
        <v>0</v>
      </c>
      <c r="J91" s="161">
        <v>12</v>
      </c>
      <c r="K91" s="195">
        <v>92.3076923076923</v>
      </c>
      <c r="L91" s="161">
        <v>0</v>
      </c>
      <c r="M91" s="185">
        <v>0</v>
      </c>
      <c r="N91" s="161">
        <v>0</v>
      </c>
      <c r="O91" s="161">
        <v>0</v>
      </c>
      <c r="P91" s="195">
        <v>0</v>
      </c>
      <c r="Q91" s="161">
        <v>1</v>
      </c>
      <c r="R91" s="195">
        <v>7.69230769230769</v>
      </c>
      <c r="S91" s="161">
        <v>0</v>
      </c>
      <c r="T91" s="195">
        <v>0</v>
      </c>
      <c r="U91" s="161">
        <v>3</v>
      </c>
      <c r="V91" s="161">
        <v>0</v>
      </c>
      <c r="W91" s="185">
        <v>0</v>
      </c>
      <c r="X91" s="185">
        <v>0</v>
      </c>
      <c r="Y91" s="161">
        <v>0</v>
      </c>
      <c r="Z91" s="185">
        <v>0</v>
      </c>
      <c r="AA91" s="161">
        <v>0</v>
      </c>
      <c r="AB91" s="185">
        <v>0</v>
      </c>
      <c r="AC91" s="184">
        <v>0</v>
      </c>
      <c r="AD91" s="184">
        <v>0</v>
      </c>
      <c r="AE91" s="185">
        <v>4.6</v>
      </c>
      <c r="AF91" s="185">
        <v>13</v>
      </c>
      <c r="AG91" s="185">
        <v>6</v>
      </c>
      <c r="AH91" s="185">
        <v>123.6</v>
      </c>
      <c r="AI91" s="258">
        <v>3</v>
      </c>
      <c r="AJ91" s="209">
        <v>0.5</v>
      </c>
      <c r="AK91" s="207"/>
      <c r="AL91" s="195">
        <v>0</v>
      </c>
      <c r="AM91" s="195">
        <v>2.548632</v>
      </c>
      <c r="AN91" s="207">
        <v>50</v>
      </c>
      <c r="AO91" s="221">
        <v>73.551368</v>
      </c>
      <c r="AP91" s="184">
        <v>70</v>
      </c>
      <c r="AQ91" s="222">
        <v>14200</v>
      </c>
      <c r="AR91" s="223"/>
      <c r="AS91" s="146" t="s">
        <v>852</v>
      </c>
      <c r="AT91" s="146"/>
      <c r="AU91" s="224">
        <f t="shared" si="110"/>
        <v>510220.8</v>
      </c>
      <c r="AV91" s="239">
        <f t="shared" si="111"/>
        <v>510220.8</v>
      </c>
      <c r="AW91" s="231" t="e">
        <f t="shared" si="112"/>
        <v>#REF!</v>
      </c>
      <c r="AX91" s="231" t="e">
        <f>((AH91-AF91-AG91-W91)*AY$8)-(#REF!+#REF!)*150000</f>
        <v>#REF!</v>
      </c>
      <c r="AY91" s="231" t="e">
        <f t="shared" si="113"/>
        <v>#REF!</v>
      </c>
      <c r="AZ91" s="241" t="str">
        <f t="shared" si="114"/>
        <v>ERL SOEM</v>
      </c>
      <c r="BA91" s="231">
        <f t="shared" si="115"/>
        <v>70</v>
      </c>
      <c r="BB91" s="231">
        <f t="shared" si="116"/>
        <v>70</v>
      </c>
      <c r="BC91" s="231">
        <f t="shared" si="117"/>
        <v>0</v>
      </c>
      <c r="BD91" s="231">
        <f t="shared" si="118"/>
        <v>1</v>
      </c>
      <c r="BE91" s="231">
        <f t="shared" si="119"/>
        <v>1</v>
      </c>
      <c r="BF91" s="231">
        <f t="shared" si="120"/>
        <v>0</v>
      </c>
      <c r="BG91" s="231">
        <f t="shared" si="121"/>
        <v>0</v>
      </c>
      <c r="BH91" s="231">
        <f t="shared" si="122"/>
        <v>0</v>
      </c>
      <c r="BI91" s="246">
        <f t="shared" si="123"/>
        <v>3.55136800000001</v>
      </c>
      <c r="BJ91" s="247">
        <f t="shared" si="124"/>
        <v>14200</v>
      </c>
      <c r="BK91" s="231">
        <f t="shared" si="125"/>
        <v>0</v>
      </c>
      <c r="BL91" s="231">
        <f t="shared" si="126"/>
        <v>1</v>
      </c>
      <c r="BM91" s="231">
        <f t="shared" si="127"/>
        <v>0</v>
      </c>
      <c r="BN91" s="231">
        <f t="shared" si="128"/>
        <v>2</v>
      </c>
      <c r="BO91" s="231">
        <f t="shared" si="129"/>
        <v>0</v>
      </c>
      <c r="BP91" s="231">
        <f t="shared" si="130"/>
        <v>0</v>
      </c>
      <c r="BQ91" s="231">
        <f t="shared" si="131"/>
        <v>2</v>
      </c>
    </row>
    <row r="92" s="141" customFormat="1" ht="95" customHeight="1" spans="1:69">
      <c r="A92" s="161">
        <v>79</v>
      </c>
      <c r="B92" s="94">
        <v>907</v>
      </c>
      <c r="C92" s="162" t="s">
        <v>448</v>
      </c>
      <c r="D92" s="163">
        <v>44321</v>
      </c>
      <c r="E92" s="183" t="s">
        <v>880</v>
      </c>
      <c r="F92" s="184">
        <v>200</v>
      </c>
      <c r="G92" s="185">
        <v>7.69230769230769</v>
      </c>
      <c r="H92" s="161">
        <v>25</v>
      </c>
      <c r="I92" s="161">
        <v>0</v>
      </c>
      <c r="J92" s="161">
        <v>25</v>
      </c>
      <c r="K92" s="195">
        <v>192.307692307692</v>
      </c>
      <c r="L92" s="161">
        <v>0</v>
      </c>
      <c r="M92" s="185">
        <v>0</v>
      </c>
      <c r="N92" s="161">
        <v>0</v>
      </c>
      <c r="O92" s="161">
        <v>0</v>
      </c>
      <c r="P92" s="195">
        <v>0</v>
      </c>
      <c r="Q92" s="161">
        <v>1</v>
      </c>
      <c r="R92" s="195">
        <v>7.69230769230769</v>
      </c>
      <c r="S92" s="161">
        <v>0</v>
      </c>
      <c r="T92" s="195">
        <v>0</v>
      </c>
      <c r="U92" s="161">
        <v>0</v>
      </c>
      <c r="V92" s="161">
        <v>0</v>
      </c>
      <c r="W92" s="185">
        <v>0</v>
      </c>
      <c r="X92" s="185">
        <v>0</v>
      </c>
      <c r="Y92" s="161">
        <v>0</v>
      </c>
      <c r="Z92" s="185">
        <v>0</v>
      </c>
      <c r="AA92" s="161">
        <v>0</v>
      </c>
      <c r="AB92" s="185">
        <v>0</v>
      </c>
      <c r="AC92" s="184">
        <v>0</v>
      </c>
      <c r="AD92" s="184">
        <v>0</v>
      </c>
      <c r="AE92" s="185">
        <v>9.6</v>
      </c>
      <c r="AF92" s="185">
        <v>13</v>
      </c>
      <c r="AG92" s="185">
        <v>12.5</v>
      </c>
      <c r="AH92" s="185">
        <v>235.1</v>
      </c>
      <c r="AI92" s="184">
        <v>3</v>
      </c>
      <c r="AJ92" s="209">
        <v>0.5</v>
      </c>
      <c r="AK92" s="207"/>
      <c r="AL92" s="195">
        <v>0</v>
      </c>
      <c r="AM92" s="195">
        <v>4.847762</v>
      </c>
      <c r="AN92" s="207">
        <v>100</v>
      </c>
      <c r="AO92" s="221">
        <v>132.752238</v>
      </c>
      <c r="AP92" s="184">
        <v>130</v>
      </c>
      <c r="AQ92" s="222">
        <v>11000</v>
      </c>
      <c r="AR92" s="223"/>
      <c r="AS92" s="146" t="s">
        <v>859</v>
      </c>
      <c r="AT92" s="146"/>
      <c r="AU92" s="224">
        <f t="shared" si="110"/>
        <v>970492.8</v>
      </c>
      <c r="AV92" s="239">
        <f t="shared" si="111"/>
        <v>970492.8</v>
      </c>
      <c r="AW92" s="231" t="e">
        <f t="shared" si="112"/>
        <v>#REF!</v>
      </c>
      <c r="AX92" s="231" t="e">
        <f>((AH92-AF92-AG92-W92)*AY$8)-(#REF!+#REF!)*150000</f>
        <v>#REF!</v>
      </c>
      <c r="AY92" s="231" t="e">
        <f t="shared" si="113"/>
        <v>#REF!</v>
      </c>
      <c r="AZ92" s="241" t="str">
        <f t="shared" si="114"/>
        <v>THOUCH MAKARA</v>
      </c>
      <c r="BA92" s="231">
        <f t="shared" si="115"/>
        <v>130</v>
      </c>
      <c r="BB92" s="231">
        <f t="shared" si="116"/>
        <v>130</v>
      </c>
      <c r="BC92" s="231">
        <f t="shared" si="117"/>
        <v>1</v>
      </c>
      <c r="BD92" s="231">
        <f t="shared" si="118"/>
        <v>0</v>
      </c>
      <c r="BE92" s="231">
        <f t="shared" si="119"/>
        <v>1</v>
      </c>
      <c r="BF92" s="231">
        <f t="shared" si="120"/>
        <v>1</v>
      </c>
      <c r="BG92" s="231">
        <f t="shared" si="121"/>
        <v>0</v>
      </c>
      <c r="BH92" s="231">
        <f t="shared" si="122"/>
        <v>0</v>
      </c>
      <c r="BI92" s="246">
        <f t="shared" si="123"/>
        <v>2.75223800000001</v>
      </c>
      <c r="BJ92" s="247">
        <f t="shared" si="124"/>
        <v>11000</v>
      </c>
      <c r="BK92" s="231">
        <f t="shared" si="125"/>
        <v>0</v>
      </c>
      <c r="BL92" s="231">
        <f t="shared" si="126"/>
        <v>1</v>
      </c>
      <c r="BM92" s="231">
        <f t="shared" si="127"/>
        <v>0</v>
      </c>
      <c r="BN92" s="231">
        <f t="shared" si="128"/>
        <v>0</v>
      </c>
      <c r="BO92" s="231">
        <f t="shared" si="129"/>
        <v>1</v>
      </c>
      <c r="BP92" s="231">
        <f t="shared" si="130"/>
        <v>0</v>
      </c>
      <c r="BQ92" s="231">
        <f t="shared" si="131"/>
        <v>0</v>
      </c>
    </row>
    <row r="93" s="146" customFormat="1" ht="95" customHeight="1" spans="1:69">
      <c r="A93" s="161">
        <v>80</v>
      </c>
      <c r="B93" s="94">
        <v>699</v>
      </c>
      <c r="C93" s="162" t="s">
        <v>511</v>
      </c>
      <c r="D93" s="163">
        <v>44200</v>
      </c>
      <c r="E93" s="183" t="s">
        <v>880</v>
      </c>
      <c r="F93" s="184">
        <v>200</v>
      </c>
      <c r="G93" s="185">
        <v>7.69230769230769</v>
      </c>
      <c r="H93" s="161">
        <v>25</v>
      </c>
      <c r="I93" s="161">
        <v>0</v>
      </c>
      <c r="J93" s="161">
        <v>25</v>
      </c>
      <c r="K93" s="195">
        <v>192.307692307692</v>
      </c>
      <c r="L93" s="161">
        <v>0</v>
      </c>
      <c r="M93" s="185">
        <v>0</v>
      </c>
      <c r="N93" s="161">
        <v>0</v>
      </c>
      <c r="O93" s="161">
        <v>0</v>
      </c>
      <c r="P93" s="195">
        <v>0</v>
      </c>
      <c r="Q93" s="161">
        <v>1</v>
      </c>
      <c r="R93" s="195">
        <v>7.69230769230769</v>
      </c>
      <c r="S93" s="161">
        <v>0</v>
      </c>
      <c r="T93" s="195">
        <v>0</v>
      </c>
      <c r="U93" s="161">
        <v>0</v>
      </c>
      <c r="V93" s="161">
        <v>0</v>
      </c>
      <c r="W93" s="185">
        <v>0</v>
      </c>
      <c r="X93" s="185">
        <v>0</v>
      </c>
      <c r="Y93" s="161">
        <v>0</v>
      </c>
      <c r="Z93" s="185">
        <v>0</v>
      </c>
      <c r="AA93" s="161">
        <v>0</v>
      </c>
      <c r="AB93" s="185">
        <v>0</v>
      </c>
      <c r="AC93" s="184">
        <v>0</v>
      </c>
      <c r="AD93" s="184">
        <v>0</v>
      </c>
      <c r="AE93" s="185">
        <v>9.6</v>
      </c>
      <c r="AF93" s="185">
        <v>13</v>
      </c>
      <c r="AG93" s="185">
        <v>12.5</v>
      </c>
      <c r="AH93" s="185">
        <v>235.1</v>
      </c>
      <c r="AI93" s="258">
        <v>3</v>
      </c>
      <c r="AJ93" s="209">
        <v>0.5</v>
      </c>
      <c r="AK93" s="207"/>
      <c r="AL93" s="195">
        <v>0</v>
      </c>
      <c r="AM93" s="195">
        <v>4.847762</v>
      </c>
      <c r="AN93" s="207">
        <v>100</v>
      </c>
      <c r="AO93" s="221">
        <v>132.752238</v>
      </c>
      <c r="AP93" s="184">
        <v>130</v>
      </c>
      <c r="AQ93" s="222">
        <v>11000</v>
      </c>
      <c r="AR93" s="225"/>
      <c r="AS93" s="146" t="s">
        <v>855</v>
      </c>
      <c r="AU93" s="224">
        <f t="shared" si="110"/>
        <v>970492.8</v>
      </c>
      <c r="AV93" s="239">
        <f t="shared" si="111"/>
        <v>970492.8</v>
      </c>
      <c r="AW93" s="231" t="e">
        <f t="shared" si="112"/>
        <v>#REF!</v>
      </c>
      <c r="AX93" s="231" t="e">
        <f>((AH93-AF93-AG93-W93)*AY$8)-(#REF!+#REF!)*150000</f>
        <v>#REF!</v>
      </c>
      <c r="AY93" s="231" t="e">
        <f t="shared" si="113"/>
        <v>#REF!</v>
      </c>
      <c r="AZ93" s="241" t="str">
        <f t="shared" si="114"/>
        <v>NON SAMOL</v>
      </c>
      <c r="BA93" s="231">
        <f t="shared" si="115"/>
        <v>130</v>
      </c>
      <c r="BB93" s="231">
        <f t="shared" si="116"/>
        <v>130</v>
      </c>
      <c r="BC93" s="231">
        <f t="shared" si="117"/>
        <v>1</v>
      </c>
      <c r="BD93" s="231">
        <f t="shared" si="118"/>
        <v>0</v>
      </c>
      <c r="BE93" s="231">
        <f t="shared" si="119"/>
        <v>1</v>
      </c>
      <c r="BF93" s="231">
        <f t="shared" si="120"/>
        <v>1</v>
      </c>
      <c r="BG93" s="231">
        <f t="shared" si="121"/>
        <v>0</v>
      </c>
      <c r="BH93" s="231">
        <f t="shared" si="122"/>
        <v>0</v>
      </c>
      <c r="BI93" s="246">
        <f t="shared" si="123"/>
        <v>2.75223800000001</v>
      </c>
      <c r="BJ93" s="247">
        <f t="shared" si="124"/>
        <v>11000</v>
      </c>
      <c r="BK93" s="231">
        <f t="shared" si="125"/>
        <v>0</v>
      </c>
      <c r="BL93" s="231">
        <f t="shared" si="126"/>
        <v>1</v>
      </c>
      <c r="BM93" s="231">
        <f t="shared" si="127"/>
        <v>0</v>
      </c>
      <c r="BN93" s="231">
        <f t="shared" si="128"/>
        <v>0</v>
      </c>
      <c r="BO93" s="231">
        <f t="shared" si="129"/>
        <v>1</v>
      </c>
      <c r="BP93" s="231">
        <f t="shared" si="130"/>
        <v>0</v>
      </c>
      <c r="BQ93" s="231">
        <f t="shared" si="131"/>
        <v>0</v>
      </c>
    </row>
    <row r="94" s="243" customFormat="1" ht="95" customHeight="1" spans="1:69">
      <c r="A94" s="161">
        <v>81</v>
      </c>
      <c r="B94" s="94">
        <v>922</v>
      </c>
      <c r="C94" s="162" t="s">
        <v>599</v>
      </c>
      <c r="D94" s="163">
        <v>44326</v>
      </c>
      <c r="E94" s="183" t="s">
        <v>880</v>
      </c>
      <c r="F94" s="184">
        <v>200</v>
      </c>
      <c r="G94" s="185">
        <v>7.69230769230769</v>
      </c>
      <c r="H94" s="161">
        <v>15</v>
      </c>
      <c r="I94" s="161">
        <v>0</v>
      </c>
      <c r="J94" s="161">
        <v>15</v>
      </c>
      <c r="K94" s="195">
        <v>115.384615384615</v>
      </c>
      <c r="L94" s="161">
        <v>0</v>
      </c>
      <c r="M94" s="185">
        <v>0</v>
      </c>
      <c r="N94" s="161">
        <v>0</v>
      </c>
      <c r="O94" s="161">
        <v>0</v>
      </c>
      <c r="P94" s="195">
        <v>0</v>
      </c>
      <c r="Q94" s="161">
        <v>1</v>
      </c>
      <c r="R94" s="195">
        <v>7.69230769230769</v>
      </c>
      <c r="S94" s="161">
        <v>0</v>
      </c>
      <c r="T94" s="195">
        <v>0</v>
      </c>
      <c r="U94" s="161">
        <v>0</v>
      </c>
      <c r="V94" s="161">
        <v>0</v>
      </c>
      <c r="W94" s="185">
        <v>0</v>
      </c>
      <c r="X94" s="185">
        <v>0</v>
      </c>
      <c r="Y94" s="161">
        <v>0</v>
      </c>
      <c r="Z94" s="185">
        <v>0</v>
      </c>
      <c r="AA94" s="161">
        <v>0</v>
      </c>
      <c r="AB94" s="185">
        <v>0</v>
      </c>
      <c r="AC94" s="184">
        <v>0</v>
      </c>
      <c r="AD94" s="184">
        <v>0</v>
      </c>
      <c r="AE94" s="185">
        <v>5.7</v>
      </c>
      <c r="AF94" s="185">
        <v>13</v>
      </c>
      <c r="AG94" s="185">
        <v>7.5</v>
      </c>
      <c r="AH94" s="185">
        <v>149.276923076923</v>
      </c>
      <c r="AI94" s="184">
        <v>3</v>
      </c>
      <c r="AJ94" s="209">
        <v>0.5</v>
      </c>
      <c r="AK94" s="207"/>
      <c r="AL94" s="195">
        <v>0</v>
      </c>
      <c r="AM94" s="195">
        <v>3.07809015384615</v>
      </c>
      <c r="AN94" s="207">
        <v>100</v>
      </c>
      <c r="AO94" s="221">
        <v>48.6988329230769</v>
      </c>
      <c r="AP94" s="184">
        <v>40</v>
      </c>
      <c r="AQ94" s="222">
        <v>34800</v>
      </c>
      <c r="AR94" s="223"/>
      <c r="AS94" s="146" t="s">
        <v>859</v>
      </c>
      <c r="AT94" s="146"/>
      <c r="AU94" s="224">
        <f t="shared" si="110"/>
        <v>616215.138461538</v>
      </c>
      <c r="AV94" s="239">
        <f t="shared" si="111"/>
        <v>616215.138461538</v>
      </c>
      <c r="AW94" s="231" t="e">
        <f t="shared" si="112"/>
        <v>#REF!</v>
      </c>
      <c r="AX94" s="231" t="e">
        <f>((AH94-AF94-AG94-W94)*AY$8)-(#REF!+#REF!)*150000</f>
        <v>#REF!</v>
      </c>
      <c r="AY94" s="231" t="e">
        <f t="shared" si="113"/>
        <v>#REF!</v>
      </c>
      <c r="AZ94" s="241" t="str">
        <f t="shared" si="114"/>
        <v>SOEUN SINAT</v>
      </c>
      <c r="BA94" s="231">
        <f t="shared" si="115"/>
        <v>40</v>
      </c>
      <c r="BB94" s="231">
        <f t="shared" si="116"/>
        <v>40</v>
      </c>
      <c r="BC94" s="231">
        <f t="shared" si="117"/>
        <v>0</v>
      </c>
      <c r="BD94" s="231">
        <f t="shared" si="118"/>
        <v>0</v>
      </c>
      <c r="BE94" s="231">
        <f t="shared" si="119"/>
        <v>2</v>
      </c>
      <c r="BF94" s="231">
        <f t="shared" si="120"/>
        <v>0</v>
      </c>
      <c r="BG94" s="231">
        <f t="shared" si="121"/>
        <v>0</v>
      </c>
      <c r="BH94" s="231">
        <f t="shared" si="122"/>
        <v>0</v>
      </c>
      <c r="BI94" s="246">
        <f t="shared" si="123"/>
        <v>8.6988329230769</v>
      </c>
      <c r="BJ94" s="247">
        <f t="shared" si="124"/>
        <v>34800</v>
      </c>
      <c r="BK94" s="231">
        <f t="shared" si="125"/>
        <v>1</v>
      </c>
      <c r="BL94" s="231">
        <f t="shared" si="126"/>
        <v>1</v>
      </c>
      <c r="BM94" s="231">
        <f t="shared" si="127"/>
        <v>0</v>
      </c>
      <c r="BN94" s="231">
        <f t="shared" si="128"/>
        <v>2</v>
      </c>
      <c r="BO94" s="231">
        <f t="shared" si="129"/>
        <v>0</v>
      </c>
      <c r="BP94" s="231">
        <f t="shared" si="130"/>
        <v>1</v>
      </c>
      <c r="BQ94" s="231">
        <f t="shared" si="131"/>
        <v>3</v>
      </c>
    </row>
    <row r="95" s="145" customFormat="1" ht="95" customHeight="1" spans="1:69">
      <c r="A95" s="161">
        <v>82</v>
      </c>
      <c r="B95" s="94">
        <v>1011</v>
      </c>
      <c r="C95" s="162" t="s">
        <v>520</v>
      </c>
      <c r="D95" s="163">
        <v>44404</v>
      </c>
      <c r="E95" s="183" t="s">
        <v>880</v>
      </c>
      <c r="F95" s="184">
        <v>200</v>
      </c>
      <c r="G95" s="185">
        <v>7.69230769230769</v>
      </c>
      <c r="H95" s="161">
        <v>13.5</v>
      </c>
      <c r="I95" s="161">
        <v>0</v>
      </c>
      <c r="J95" s="161">
        <v>13.5</v>
      </c>
      <c r="K95" s="195">
        <v>103.846153846154</v>
      </c>
      <c r="L95" s="161">
        <v>0</v>
      </c>
      <c r="M95" s="185">
        <v>0</v>
      </c>
      <c r="N95" s="161">
        <v>0</v>
      </c>
      <c r="O95" s="161">
        <v>0</v>
      </c>
      <c r="P95" s="195">
        <v>0</v>
      </c>
      <c r="Q95" s="161">
        <v>1</v>
      </c>
      <c r="R95" s="195">
        <v>7.69230769230769</v>
      </c>
      <c r="S95" s="161">
        <v>0</v>
      </c>
      <c r="T95" s="195">
        <v>0</v>
      </c>
      <c r="U95" s="161">
        <v>1.5</v>
      </c>
      <c r="V95" s="161">
        <v>0</v>
      </c>
      <c r="W95" s="185">
        <v>0</v>
      </c>
      <c r="X95" s="185">
        <v>0</v>
      </c>
      <c r="Y95" s="161">
        <v>0</v>
      </c>
      <c r="Z95" s="185">
        <v>0</v>
      </c>
      <c r="AA95" s="161">
        <v>0</v>
      </c>
      <c r="AB95" s="185">
        <v>0</v>
      </c>
      <c r="AC95" s="184">
        <v>0</v>
      </c>
      <c r="AD95" s="184">
        <v>0</v>
      </c>
      <c r="AE95" s="185">
        <v>5.1</v>
      </c>
      <c r="AF95" s="185">
        <v>13</v>
      </c>
      <c r="AG95" s="185">
        <v>6.7</v>
      </c>
      <c r="AH95" s="185">
        <v>136.338461538462</v>
      </c>
      <c r="AI95" s="207">
        <v>2</v>
      </c>
      <c r="AJ95" s="209">
        <v>0.5</v>
      </c>
      <c r="AK95" s="207"/>
      <c r="AL95" s="195">
        <v>0</v>
      </c>
      <c r="AM95" s="195">
        <v>2.81129907692308</v>
      </c>
      <c r="AN95" s="207">
        <v>100</v>
      </c>
      <c r="AO95" s="221">
        <v>35.0271624615385</v>
      </c>
      <c r="AP95" s="184">
        <v>30</v>
      </c>
      <c r="AQ95" s="222">
        <v>20100</v>
      </c>
      <c r="AR95" s="223"/>
      <c r="AS95" s="146" t="s">
        <v>860</v>
      </c>
      <c r="AT95" s="146"/>
      <c r="AU95" s="224">
        <f t="shared" si="110"/>
        <v>562805.169230771</v>
      </c>
      <c r="AV95" s="239">
        <f t="shared" si="111"/>
        <v>562805.169230771</v>
      </c>
      <c r="AW95" s="231" t="e">
        <f t="shared" si="112"/>
        <v>#REF!</v>
      </c>
      <c r="AX95" s="231" t="e">
        <f>((AH95-AF95-AG95-W95)*AY$8)-(#REF!+#REF!)*150000</f>
        <v>#REF!</v>
      </c>
      <c r="AY95" s="231" t="e">
        <f t="shared" si="113"/>
        <v>#REF!</v>
      </c>
      <c r="AZ95" s="241" t="str">
        <f t="shared" si="114"/>
        <v>NHEM SOPHEA </v>
      </c>
      <c r="BA95" s="231">
        <f t="shared" si="115"/>
        <v>30</v>
      </c>
      <c r="BB95" s="231">
        <f t="shared" si="116"/>
        <v>30</v>
      </c>
      <c r="BC95" s="231">
        <f t="shared" si="117"/>
        <v>0</v>
      </c>
      <c r="BD95" s="231">
        <f t="shared" si="118"/>
        <v>0</v>
      </c>
      <c r="BE95" s="231">
        <f t="shared" si="119"/>
        <v>1</v>
      </c>
      <c r="BF95" s="231">
        <f t="shared" si="120"/>
        <v>1</v>
      </c>
      <c r="BG95" s="231">
        <f t="shared" si="121"/>
        <v>0</v>
      </c>
      <c r="BH95" s="231">
        <f t="shared" si="122"/>
        <v>0</v>
      </c>
      <c r="BI95" s="246">
        <f t="shared" si="123"/>
        <v>5.02716246153845</v>
      </c>
      <c r="BJ95" s="247">
        <f t="shared" si="124"/>
        <v>20100</v>
      </c>
      <c r="BK95" s="231">
        <f t="shared" si="125"/>
        <v>1</v>
      </c>
      <c r="BL95" s="231">
        <f t="shared" si="126"/>
        <v>0</v>
      </c>
      <c r="BM95" s="231">
        <f t="shared" si="127"/>
        <v>0</v>
      </c>
      <c r="BN95" s="231">
        <f t="shared" si="128"/>
        <v>0</v>
      </c>
      <c r="BO95" s="231">
        <f t="shared" si="129"/>
        <v>0</v>
      </c>
      <c r="BP95" s="231">
        <f t="shared" si="130"/>
        <v>0</v>
      </c>
      <c r="BQ95" s="231">
        <f t="shared" si="131"/>
        <v>1</v>
      </c>
    </row>
    <row r="96" s="145" customFormat="1" ht="95" customHeight="1" spans="1:69">
      <c r="A96" s="161">
        <v>83</v>
      </c>
      <c r="B96" s="94">
        <v>1390</v>
      </c>
      <c r="C96" s="162" t="s">
        <v>444</v>
      </c>
      <c r="D96" s="163">
        <v>44531</v>
      </c>
      <c r="E96" s="183" t="s">
        <v>880</v>
      </c>
      <c r="F96" s="184">
        <v>200</v>
      </c>
      <c r="G96" s="185">
        <v>7.69230769230769</v>
      </c>
      <c r="H96" s="161">
        <v>15</v>
      </c>
      <c r="I96" s="161">
        <v>0</v>
      </c>
      <c r="J96" s="161">
        <v>15</v>
      </c>
      <c r="K96" s="195">
        <v>115.384615384615</v>
      </c>
      <c r="L96" s="161">
        <v>0</v>
      </c>
      <c r="M96" s="185">
        <v>0</v>
      </c>
      <c r="N96" s="161">
        <v>0</v>
      </c>
      <c r="O96" s="161">
        <v>0</v>
      </c>
      <c r="P96" s="195">
        <v>0</v>
      </c>
      <c r="Q96" s="161">
        <v>1</v>
      </c>
      <c r="R96" s="195">
        <v>7.69230769230769</v>
      </c>
      <c r="S96" s="161">
        <v>0</v>
      </c>
      <c r="T96" s="195">
        <v>0</v>
      </c>
      <c r="U96" s="161">
        <v>0</v>
      </c>
      <c r="V96" s="161">
        <v>0</v>
      </c>
      <c r="W96" s="185">
        <v>0</v>
      </c>
      <c r="X96" s="185">
        <v>0</v>
      </c>
      <c r="Y96" s="161">
        <v>0</v>
      </c>
      <c r="Z96" s="185">
        <v>0</v>
      </c>
      <c r="AA96" s="161">
        <v>0</v>
      </c>
      <c r="AB96" s="185">
        <v>0</v>
      </c>
      <c r="AC96" s="184">
        <v>0</v>
      </c>
      <c r="AD96" s="184">
        <v>0</v>
      </c>
      <c r="AE96" s="185">
        <v>5.7</v>
      </c>
      <c r="AF96" s="185">
        <v>13</v>
      </c>
      <c r="AG96" s="185">
        <v>7.5</v>
      </c>
      <c r="AH96" s="185">
        <v>149.276923076923</v>
      </c>
      <c r="AI96" s="207">
        <v>2</v>
      </c>
      <c r="AJ96" s="209">
        <v>0.5</v>
      </c>
      <c r="AK96" s="207"/>
      <c r="AL96" s="195">
        <v>0</v>
      </c>
      <c r="AM96" s="195">
        <v>3.07809015384615</v>
      </c>
      <c r="AN96" s="207">
        <v>100</v>
      </c>
      <c r="AO96" s="221">
        <v>47.6988329230769</v>
      </c>
      <c r="AP96" s="184">
        <v>40</v>
      </c>
      <c r="AQ96" s="222">
        <v>30800</v>
      </c>
      <c r="AR96" s="223"/>
      <c r="AS96" s="146" t="s">
        <v>881</v>
      </c>
      <c r="AT96" s="146"/>
      <c r="AU96" s="224">
        <f t="shared" si="110"/>
        <v>616215.138461538</v>
      </c>
      <c r="AV96" s="239">
        <f t="shared" si="111"/>
        <v>616215.138461538</v>
      </c>
      <c r="AW96" s="231" t="e">
        <f t="shared" si="112"/>
        <v>#REF!</v>
      </c>
      <c r="AX96" s="231" t="e">
        <f>((AH96-AF96-AG96-W96)*AY$8)-(#REF!+#REF!)*150000</f>
        <v>#REF!</v>
      </c>
      <c r="AY96" s="231" t="e">
        <f t="shared" si="113"/>
        <v>#REF!</v>
      </c>
      <c r="AZ96" s="241" t="str">
        <f t="shared" si="114"/>
        <v>EN SREYMOM</v>
      </c>
      <c r="BA96" s="231">
        <f t="shared" si="115"/>
        <v>40</v>
      </c>
      <c r="BB96" s="231">
        <f t="shared" si="116"/>
        <v>40</v>
      </c>
      <c r="BC96" s="231">
        <f t="shared" si="117"/>
        <v>0</v>
      </c>
      <c r="BD96" s="231">
        <f t="shared" si="118"/>
        <v>0</v>
      </c>
      <c r="BE96" s="231">
        <f t="shared" si="119"/>
        <v>2</v>
      </c>
      <c r="BF96" s="231">
        <f t="shared" si="120"/>
        <v>0</v>
      </c>
      <c r="BG96" s="231">
        <f t="shared" si="121"/>
        <v>0</v>
      </c>
      <c r="BH96" s="231">
        <f t="shared" si="122"/>
        <v>0</v>
      </c>
      <c r="BI96" s="246">
        <f t="shared" si="123"/>
        <v>7.6988329230769</v>
      </c>
      <c r="BJ96" s="247">
        <f t="shared" si="124"/>
        <v>30800</v>
      </c>
      <c r="BK96" s="231">
        <f t="shared" si="125"/>
        <v>1</v>
      </c>
      <c r="BL96" s="231">
        <f t="shared" si="126"/>
        <v>1</v>
      </c>
      <c r="BM96" s="231">
        <f t="shared" si="127"/>
        <v>0</v>
      </c>
      <c r="BN96" s="231">
        <f t="shared" si="128"/>
        <v>0</v>
      </c>
      <c r="BO96" s="231">
        <f t="shared" si="129"/>
        <v>0</v>
      </c>
      <c r="BP96" s="231">
        <f t="shared" si="130"/>
        <v>1</v>
      </c>
      <c r="BQ96" s="231">
        <f t="shared" si="131"/>
        <v>3</v>
      </c>
    </row>
    <row r="97" s="145" customFormat="1" ht="95" customHeight="1" spans="1:69">
      <c r="A97" s="161">
        <v>84</v>
      </c>
      <c r="B97" s="94">
        <v>1472</v>
      </c>
      <c r="C97" s="162" t="s">
        <v>602</v>
      </c>
      <c r="D97" s="163">
        <v>44551</v>
      </c>
      <c r="E97" s="183" t="s">
        <v>880</v>
      </c>
      <c r="F97" s="184">
        <v>200</v>
      </c>
      <c r="G97" s="185">
        <v>7.69230769230769</v>
      </c>
      <c r="H97" s="161">
        <v>15</v>
      </c>
      <c r="I97" s="161">
        <v>0</v>
      </c>
      <c r="J97" s="161">
        <v>15</v>
      </c>
      <c r="K97" s="195">
        <v>115.384615384615</v>
      </c>
      <c r="L97" s="161">
        <v>0</v>
      </c>
      <c r="M97" s="185">
        <v>0</v>
      </c>
      <c r="N97" s="161">
        <v>0</v>
      </c>
      <c r="O97" s="161">
        <v>0</v>
      </c>
      <c r="P97" s="195">
        <v>0</v>
      </c>
      <c r="Q97" s="161">
        <v>1</v>
      </c>
      <c r="R97" s="195">
        <v>7.69230769230769</v>
      </c>
      <c r="S97" s="161">
        <v>0</v>
      </c>
      <c r="T97" s="195">
        <v>0</v>
      </c>
      <c r="U97" s="161">
        <v>0</v>
      </c>
      <c r="V97" s="161">
        <v>0</v>
      </c>
      <c r="W97" s="185">
        <v>0</v>
      </c>
      <c r="X97" s="185">
        <v>0</v>
      </c>
      <c r="Y97" s="161">
        <v>0</v>
      </c>
      <c r="Z97" s="185">
        <v>0</v>
      </c>
      <c r="AA97" s="161">
        <v>0</v>
      </c>
      <c r="AB97" s="185">
        <v>0</v>
      </c>
      <c r="AC97" s="184">
        <v>0</v>
      </c>
      <c r="AD97" s="184">
        <v>0</v>
      </c>
      <c r="AE97" s="185">
        <v>5.7</v>
      </c>
      <c r="AF97" s="185">
        <v>13</v>
      </c>
      <c r="AG97" s="185">
        <v>7.5</v>
      </c>
      <c r="AH97" s="185">
        <v>149.276923076923</v>
      </c>
      <c r="AI97" s="207">
        <v>2</v>
      </c>
      <c r="AJ97" s="209">
        <v>0.5</v>
      </c>
      <c r="AK97" s="207"/>
      <c r="AL97" s="195">
        <v>0</v>
      </c>
      <c r="AM97" s="195">
        <v>3.07809015384615</v>
      </c>
      <c r="AN97" s="207">
        <v>100</v>
      </c>
      <c r="AO97" s="221">
        <v>47.6988329230769</v>
      </c>
      <c r="AP97" s="184">
        <v>40</v>
      </c>
      <c r="AQ97" s="222">
        <v>30800</v>
      </c>
      <c r="AR97" s="223"/>
      <c r="AS97" s="146" t="s">
        <v>861</v>
      </c>
      <c r="AT97" s="146"/>
      <c r="AU97" s="224">
        <f t="shared" si="110"/>
        <v>616215.138461538</v>
      </c>
      <c r="AV97" s="239">
        <f t="shared" si="111"/>
        <v>616215.138461538</v>
      </c>
      <c r="AW97" s="231" t="e">
        <f t="shared" si="112"/>
        <v>#REF!</v>
      </c>
      <c r="AX97" s="231" t="e">
        <f>((AH97-AF97-AG97-W97)*AY$8)-(#REF!+#REF!)*150000</f>
        <v>#REF!</v>
      </c>
      <c r="AY97" s="231" t="e">
        <f t="shared" si="113"/>
        <v>#REF!</v>
      </c>
      <c r="AZ97" s="241" t="str">
        <f t="shared" si="114"/>
        <v>SOR SREYPOV</v>
      </c>
      <c r="BA97" s="231">
        <f t="shared" si="115"/>
        <v>40</v>
      </c>
      <c r="BB97" s="231">
        <f t="shared" si="116"/>
        <v>40</v>
      </c>
      <c r="BC97" s="231">
        <f t="shared" si="117"/>
        <v>0</v>
      </c>
      <c r="BD97" s="231">
        <f t="shared" si="118"/>
        <v>0</v>
      </c>
      <c r="BE97" s="231">
        <f t="shared" si="119"/>
        <v>2</v>
      </c>
      <c r="BF97" s="231">
        <f t="shared" si="120"/>
        <v>0</v>
      </c>
      <c r="BG97" s="231">
        <f t="shared" si="121"/>
        <v>0</v>
      </c>
      <c r="BH97" s="231">
        <f t="shared" si="122"/>
        <v>0</v>
      </c>
      <c r="BI97" s="246">
        <f t="shared" si="123"/>
        <v>7.6988329230769</v>
      </c>
      <c r="BJ97" s="247">
        <f t="shared" si="124"/>
        <v>30800</v>
      </c>
      <c r="BK97" s="231">
        <f t="shared" si="125"/>
        <v>1</v>
      </c>
      <c r="BL97" s="231">
        <f t="shared" si="126"/>
        <v>1</v>
      </c>
      <c r="BM97" s="231">
        <f t="shared" si="127"/>
        <v>0</v>
      </c>
      <c r="BN97" s="231">
        <f t="shared" si="128"/>
        <v>0</v>
      </c>
      <c r="BO97" s="231">
        <f t="shared" si="129"/>
        <v>0</v>
      </c>
      <c r="BP97" s="231">
        <f t="shared" si="130"/>
        <v>1</v>
      </c>
      <c r="BQ97" s="231">
        <f t="shared" si="131"/>
        <v>3</v>
      </c>
    </row>
    <row r="98" s="145" customFormat="1" ht="95" customHeight="1" spans="1:69">
      <c r="A98" s="161">
        <v>85</v>
      </c>
      <c r="B98" s="94">
        <v>1604</v>
      </c>
      <c r="C98" s="162" t="s">
        <v>597</v>
      </c>
      <c r="D98" s="163">
        <v>44575</v>
      </c>
      <c r="E98" s="183" t="s">
        <v>442</v>
      </c>
      <c r="F98" s="184">
        <v>200</v>
      </c>
      <c r="G98" s="185">
        <v>7.69230769230769</v>
      </c>
      <c r="H98" s="161">
        <v>24</v>
      </c>
      <c r="I98" s="161">
        <v>0</v>
      </c>
      <c r="J98" s="161">
        <v>24</v>
      </c>
      <c r="K98" s="195">
        <v>184.615384615385</v>
      </c>
      <c r="L98" s="161">
        <v>0</v>
      </c>
      <c r="M98" s="185">
        <v>0</v>
      </c>
      <c r="N98" s="161">
        <v>0</v>
      </c>
      <c r="O98" s="161">
        <v>0</v>
      </c>
      <c r="P98" s="195">
        <v>0</v>
      </c>
      <c r="Q98" s="161">
        <v>1</v>
      </c>
      <c r="R98" s="195">
        <v>7.69230769230769</v>
      </c>
      <c r="S98" s="161">
        <v>0</v>
      </c>
      <c r="T98" s="195">
        <v>0</v>
      </c>
      <c r="U98" s="161">
        <v>1</v>
      </c>
      <c r="V98" s="161">
        <v>0</v>
      </c>
      <c r="W98" s="185">
        <v>0</v>
      </c>
      <c r="X98" s="185">
        <v>0</v>
      </c>
      <c r="Y98" s="161">
        <v>0</v>
      </c>
      <c r="Z98" s="185">
        <v>0</v>
      </c>
      <c r="AA98" s="161">
        <v>0</v>
      </c>
      <c r="AB98" s="185">
        <v>0</v>
      </c>
      <c r="AC98" s="184">
        <v>0</v>
      </c>
      <c r="AD98" s="184">
        <v>0</v>
      </c>
      <c r="AE98" s="185">
        <v>9.2</v>
      </c>
      <c r="AF98" s="185">
        <v>13</v>
      </c>
      <c r="AG98" s="185">
        <v>12</v>
      </c>
      <c r="AH98" s="185">
        <v>226.507692307692</v>
      </c>
      <c r="AI98" s="207">
        <v>2</v>
      </c>
      <c r="AJ98" s="209">
        <v>0.5</v>
      </c>
      <c r="AK98" s="207"/>
      <c r="AL98" s="195">
        <v>0</v>
      </c>
      <c r="AM98" s="195">
        <v>4.67058861538461</v>
      </c>
      <c r="AN98" s="207">
        <v>100</v>
      </c>
      <c r="AO98" s="221">
        <v>123.337103692308</v>
      </c>
      <c r="AP98" s="184">
        <v>120</v>
      </c>
      <c r="AQ98" s="222">
        <v>13300</v>
      </c>
      <c r="AR98" s="223"/>
      <c r="AS98" s="146" t="s">
        <v>862</v>
      </c>
      <c r="AT98" s="146"/>
      <c r="AU98" s="224">
        <f t="shared" si="110"/>
        <v>935023.753846153</v>
      </c>
      <c r="AV98" s="239">
        <f t="shared" si="111"/>
        <v>935023.753846153</v>
      </c>
      <c r="AW98" s="231" t="e">
        <f t="shared" si="112"/>
        <v>#REF!</v>
      </c>
      <c r="AX98" s="231" t="e">
        <f>((AH98-AF98-AG98-W98)*AY$8)-(#REF!+#REF!)*150000</f>
        <v>#REF!</v>
      </c>
      <c r="AY98" s="231" t="e">
        <f t="shared" si="113"/>
        <v>#REF!</v>
      </c>
      <c r="AZ98" s="241" t="str">
        <f t="shared" si="114"/>
        <v>HEAS HE</v>
      </c>
      <c r="BA98" s="231">
        <f t="shared" si="115"/>
        <v>120</v>
      </c>
      <c r="BB98" s="231">
        <f t="shared" si="116"/>
        <v>120</v>
      </c>
      <c r="BC98" s="231">
        <f t="shared" si="117"/>
        <v>1</v>
      </c>
      <c r="BD98" s="231">
        <f t="shared" si="118"/>
        <v>0</v>
      </c>
      <c r="BE98" s="231">
        <f t="shared" si="119"/>
        <v>1</v>
      </c>
      <c r="BF98" s="231">
        <f t="shared" si="120"/>
        <v>0</v>
      </c>
      <c r="BG98" s="231">
        <f t="shared" si="121"/>
        <v>0</v>
      </c>
      <c r="BH98" s="231">
        <f t="shared" si="122"/>
        <v>0</v>
      </c>
      <c r="BI98" s="246">
        <f t="shared" si="123"/>
        <v>3.33710369230769</v>
      </c>
      <c r="BJ98" s="247">
        <f t="shared" si="124"/>
        <v>13300</v>
      </c>
      <c r="BK98" s="231">
        <f t="shared" si="125"/>
        <v>0</v>
      </c>
      <c r="BL98" s="231">
        <f t="shared" si="126"/>
        <v>1</v>
      </c>
      <c r="BM98" s="231">
        <f t="shared" si="127"/>
        <v>0</v>
      </c>
      <c r="BN98" s="231">
        <f t="shared" si="128"/>
        <v>1</v>
      </c>
      <c r="BO98" s="231">
        <f t="shared" si="129"/>
        <v>1</v>
      </c>
      <c r="BP98" s="231">
        <f t="shared" si="130"/>
        <v>0</v>
      </c>
      <c r="BQ98" s="231">
        <f t="shared" si="131"/>
        <v>3</v>
      </c>
    </row>
    <row r="99" s="145" customFormat="1" ht="95" customHeight="1" spans="1:69">
      <c r="A99" s="161">
        <v>86</v>
      </c>
      <c r="B99" s="94">
        <v>1732</v>
      </c>
      <c r="C99" s="162" t="s">
        <v>484</v>
      </c>
      <c r="D99" s="163">
        <v>44589</v>
      </c>
      <c r="E99" s="183" t="s">
        <v>880</v>
      </c>
      <c r="F99" s="184">
        <v>200</v>
      </c>
      <c r="G99" s="185">
        <v>7.69230769230769</v>
      </c>
      <c r="H99" s="161">
        <v>24</v>
      </c>
      <c r="I99" s="161">
        <v>0</v>
      </c>
      <c r="J99" s="161">
        <v>24</v>
      </c>
      <c r="K99" s="195">
        <v>184.615384615385</v>
      </c>
      <c r="L99" s="161">
        <v>0</v>
      </c>
      <c r="M99" s="185">
        <v>0</v>
      </c>
      <c r="N99" s="161">
        <v>0</v>
      </c>
      <c r="O99" s="161">
        <v>0</v>
      </c>
      <c r="P99" s="195">
        <v>0</v>
      </c>
      <c r="Q99" s="161">
        <v>1</v>
      </c>
      <c r="R99" s="195">
        <v>7.69230769230769</v>
      </c>
      <c r="S99" s="161">
        <v>0</v>
      </c>
      <c r="T99" s="195">
        <v>0</v>
      </c>
      <c r="U99" s="161">
        <v>1</v>
      </c>
      <c r="V99" s="161">
        <v>0</v>
      </c>
      <c r="W99" s="185">
        <v>0</v>
      </c>
      <c r="X99" s="185">
        <v>0</v>
      </c>
      <c r="Y99" s="161">
        <v>0</v>
      </c>
      <c r="Z99" s="185">
        <v>0</v>
      </c>
      <c r="AA99" s="161">
        <v>0</v>
      </c>
      <c r="AB99" s="185">
        <v>0</v>
      </c>
      <c r="AC99" s="184">
        <v>0</v>
      </c>
      <c r="AD99" s="184">
        <v>0</v>
      </c>
      <c r="AE99" s="185">
        <v>9.2</v>
      </c>
      <c r="AF99" s="185">
        <v>13</v>
      </c>
      <c r="AG99" s="185">
        <v>12</v>
      </c>
      <c r="AH99" s="185">
        <v>226.507692307692</v>
      </c>
      <c r="AI99" s="207">
        <v>2</v>
      </c>
      <c r="AJ99" s="209">
        <v>0.5</v>
      </c>
      <c r="AK99" s="207"/>
      <c r="AL99" s="195">
        <v>0</v>
      </c>
      <c r="AM99" s="195">
        <v>4.67058861538461</v>
      </c>
      <c r="AN99" s="207">
        <v>100</v>
      </c>
      <c r="AO99" s="221">
        <v>123.337103692308</v>
      </c>
      <c r="AP99" s="184">
        <v>120</v>
      </c>
      <c r="AQ99" s="222">
        <v>13300</v>
      </c>
      <c r="AR99" s="223"/>
      <c r="AS99" s="146" t="s">
        <v>862</v>
      </c>
      <c r="AT99" s="146"/>
      <c r="AU99" s="224">
        <f t="shared" si="110"/>
        <v>935023.753846153</v>
      </c>
      <c r="AV99" s="239">
        <f t="shared" si="111"/>
        <v>935023.753846153</v>
      </c>
      <c r="AW99" s="231" t="e">
        <f t="shared" si="112"/>
        <v>#REF!</v>
      </c>
      <c r="AX99" s="231" t="e">
        <f>((AH99-AF99-AG99-W99)*AY$8)-(#REF!+#REF!)*150000</f>
        <v>#REF!</v>
      </c>
      <c r="AY99" s="231" t="e">
        <f t="shared" si="113"/>
        <v>#REF!</v>
      </c>
      <c r="AZ99" s="241" t="str">
        <f t="shared" si="114"/>
        <v>SOME NYSA</v>
      </c>
      <c r="BA99" s="231">
        <f t="shared" si="115"/>
        <v>120</v>
      </c>
      <c r="BB99" s="231">
        <f t="shared" si="116"/>
        <v>120</v>
      </c>
      <c r="BC99" s="231">
        <f t="shared" si="117"/>
        <v>1</v>
      </c>
      <c r="BD99" s="231">
        <f t="shared" si="118"/>
        <v>0</v>
      </c>
      <c r="BE99" s="231">
        <f t="shared" si="119"/>
        <v>1</v>
      </c>
      <c r="BF99" s="231">
        <f t="shared" si="120"/>
        <v>0</v>
      </c>
      <c r="BG99" s="231">
        <f t="shared" si="121"/>
        <v>0</v>
      </c>
      <c r="BH99" s="231">
        <f t="shared" si="122"/>
        <v>0</v>
      </c>
      <c r="BI99" s="246">
        <f t="shared" si="123"/>
        <v>3.33710369230769</v>
      </c>
      <c r="BJ99" s="247">
        <f t="shared" si="124"/>
        <v>13300</v>
      </c>
      <c r="BK99" s="231">
        <f t="shared" si="125"/>
        <v>0</v>
      </c>
      <c r="BL99" s="231">
        <f t="shared" si="126"/>
        <v>1</v>
      </c>
      <c r="BM99" s="231">
        <f t="shared" si="127"/>
        <v>0</v>
      </c>
      <c r="BN99" s="231">
        <f t="shared" si="128"/>
        <v>1</v>
      </c>
      <c r="BO99" s="231">
        <f t="shared" si="129"/>
        <v>1</v>
      </c>
      <c r="BP99" s="231">
        <f t="shared" si="130"/>
        <v>0</v>
      </c>
      <c r="BQ99" s="231">
        <f t="shared" si="131"/>
        <v>3</v>
      </c>
    </row>
    <row r="100" s="141" customFormat="1" ht="95" customHeight="1" spans="1:69">
      <c r="A100" s="161">
        <v>87</v>
      </c>
      <c r="B100" s="94">
        <v>1530</v>
      </c>
      <c r="C100" s="162" t="s">
        <v>446</v>
      </c>
      <c r="D100" s="163">
        <v>44559</v>
      </c>
      <c r="E100" s="183" t="s">
        <v>880</v>
      </c>
      <c r="F100" s="184">
        <v>200</v>
      </c>
      <c r="G100" s="185">
        <v>7.69230769230769</v>
      </c>
      <c r="H100" s="161">
        <v>14</v>
      </c>
      <c r="I100" s="161">
        <v>0</v>
      </c>
      <c r="J100" s="161">
        <v>14</v>
      </c>
      <c r="K100" s="195">
        <v>107.692307692308</v>
      </c>
      <c r="L100" s="161">
        <v>0</v>
      </c>
      <c r="M100" s="185">
        <v>0</v>
      </c>
      <c r="N100" s="161">
        <v>0</v>
      </c>
      <c r="O100" s="161">
        <v>0</v>
      </c>
      <c r="P100" s="195">
        <v>0</v>
      </c>
      <c r="Q100" s="161">
        <v>1</v>
      </c>
      <c r="R100" s="195">
        <v>7.69230769230769</v>
      </c>
      <c r="S100" s="161">
        <v>0</v>
      </c>
      <c r="T100" s="195">
        <v>0</v>
      </c>
      <c r="U100" s="161">
        <v>1</v>
      </c>
      <c r="V100" s="161">
        <v>0</v>
      </c>
      <c r="W100" s="185">
        <v>0</v>
      </c>
      <c r="X100" s="185">
        <v>0</v>
      </c>
      <c r="Y100" s="161">
        <v>0</v>
      </c>
      <c r="Z100" s="185">
        <v>0</v>
      </c>
      <c r="AA100" s="161">
        <v>0</v>
      </c>
      <c r="AB100" s="185">
        <v>0</v>
      </c>
      <c r="AC100" s="184">
        <v>0</v>
      </c>
      <c r="AD100" s="184">
        <v>0</v>
      </c>
      <c r="AE100" s="185">
        <v>5.3</v>
      </c>
      <c r="AF100" s="185">
        <v>13</v>
      </c>
      <c r="AG100" s="185">
        <v>7</v>
      </c>
      <c r="AH100" s="185">
        <v>140.684615384615</v>
      </c>
      <c r="AI100" s="207">
        <v>2</v>
      </c>
      <c r="AJ100" s="209">
        <v>0.5</v>
      </c>
      <c r="AK100" s="207"/>
      <c r="AL100" s="195">
        <v>0</v>
      </c>
      <c r="AM100" s="195">
        <v>2.90091676923077</v>
      </c>
      <c r="AN100" s="207">
        <v>100</v>
      </c>
      <c r="AO100" s="221">
        <v>39.2836986153846</v>
      </c>
      <c r="AP100" s="184">
        <v>30</v>
      </c>
      <c r="AQ100" s="222">
        <v>37100</v>
      </c>
      <c r="AR100" s="225"/>
      <c r="AS100" s="146" t="s">
        <v>861</v>
      </c>
      <c r="AT100" s="146"/>
      <c r="AU100" s="224">
        <f t="shared" si="110"/>
        <v>580746.092307691</v>
      </c>
      <c r="AV100" s="239">
        <f t="shared" si="111"/>
        <v>580746.092307691</v>
      </c>
      <c r="AW100" s="231" t="e">
        <f t="shared" si="112"/>
        <v>#REF!</v>
      </c>
      <c r="AX100" s="231" t="e">
        <f>((AH100-AF100-AG100-W100)*AY$8)-(#REF!+#REF!)*150000</f>
        <v>#REF!</v>
      </c>
      <c r="AY100" s="231" t="e">
        <f t="shared" si="113"/>
        <v>#REF!</v>
      </c>
      <c r="AZ100" s="241" t="str">
        <f t="shared" si="114"/>
        <v>AN VECHNA</v>
      </c>
      <c r="BA100" s="231">
        <f t="shared" si="115"/>
        <v>30</v>
      </c>
      <c r="BB100" s="231">
        <f t="shared" si="116"/>
        <v>30</v>
      </c>
      <c r="BC100" s="231">
        <f t="shared" si="117"/>
        <v>0</v>
      </c>
      <c r="BD100" s="231">
        <f t="shared" si="118"/>
        <v>0</v>
      </c>
      <c r="BE100" s="231">
        <f t="shared" si="119"/>
        <v>1</v>
      </c>
      <c r="BF100" s="231">
        <f t="shared" si="120"/>
        <v>1</v>
      </c>
      <c r="BG100" s="231">
        <f t="shared" si="121"/>
        <v>0</v>
      </c>
      <c r="BH100" s="231">
        <f t="shared" si="122"/>
        <v>0</v>
      </c>
      <c r="BI100" s="246">
        <f t="shared" si="123"/>
        <v>9.2836986153846</v>
      </c>
      <c r="BJ100" s="247">
        <f t="shared" si="124"/>
        <v>37100</v>
      </c>
      <c r="BK100" s="231">
        <f t="shared" si="125"/>
        <v>1</v>
      </c>
      <c r="BL100" s="231">
        <f t="shared" si="126"/>
        <v>1</v>
      </c>
      <c r="BM100" s="231">
        <f t="shared" si="127"/>
        <v>1</v>
      </c>
      <c r="BN100" s="231">
        <f t="shared" si="128"/>
        <v>1</v>
      </c>
      <c r="BO100" s="231">
        <f t="shared" si="129"/>
        <v>0</v>
      </c>
      <c r="BP100" s="231">
        <f t="shared" si="130"/>
        <v>0</v>
      </c>
      <c r="BQ100" s="231">
        <f t="shared" si="131"/>
        <v>1</v>
      </c>
    </row>
    <row r="101" s="141" customFormat="1" ht="95" customHeight="1" spans="1:69">
      <c r="A101" s="161">
        <v>88</v>
      </c>
      <c r="B101" s="94">
        <v>2114</v>
      </c>
      <c r="C101" s="162" t="s">
        <v>882</v>
      </c>
      <c r="D101" s="163">
        <v>44705</v>
      </c>
      <c r="E101" s="183" t="s">
        <v>880</v>
      </c>
      <c r="F101" s="184">
        <v>200</v>
      </c>
      <c r="G101" s="185">
        <v>7.69230769230769</v>
      </c>
      <c r="H101" s="161">
        <v>15</v>
      </c>
      <c r="I101" s="161">
        <v>0</v>
      </c>
      <c r="J101" s="161">
        <v>15</v>
      </c>
      <c r="K101" s="195">
        <v>115.384615384615</v>
      </c>
      <c r="L101" s="161">
        <v>0</v>
      </c>
      <c r="M101" s="185">
        <v>0</v>
      </c>
      <c r="N101" s="161">
        <v>0</v>
      </c>
      <c r="O101" s="161">
        <v>0</v>
      </c>
      <c r="P101" s="195">
        <v>0</v>
      </c>
      <c r="Q101" s="161">
        <v>1</v>
      </c>
      <c r="R101" s="195">
        <v>7.69230769230769</v>
      </c>
      <c r="S101" s="161">
        <v>0</v>
      </c>
      <c r="T101" s="195">
        <v>0</v>
      </c>
      <c r="U101" s="161">
        <v>0</v>
      </c>
      <c r="V101" s="161">
        <v>0</v>
      </c>
      <c r="W101" s="185">
        <v>0</v>
      </c>
      <c r="X101" s="185">
        <v>0</v>
      </c>
      <c r="Y101" s="161">
        <v>0</v>
      </c>
      <c r="Z101" s="185">
        <v>0</v>
      </c>
      <c r="AA101" s="161">
        <v>0</v>
      </c>
      <c r="AB101" s="185">
        <v>0</v>
      </c>
      <c r="AC101" s="184">
        <v>0</v>
      </c>
      <c r="AD101" s="184">
        <v>0</v>
      </c>
      <c r="AE101" s="185">
        <v>5.7</v>
      </c>
      <c r="AF101" s="185">
        <v>13</v>
      </c>
      <c r="AG101" s="185">
        <v>7.5</v>
      </c>
      <c r="AH101" s="185">
        <v>149.276923076923</v>
      </c>
      <c r="AI101" s="207">
        <v>2</v>
      </c>
      <c r="AJ101" s="209">
        <v>0.5</v>
      </c>
      <c r="AK101" s="207"/>
      <c r="AL101" s="195">
        <v>0</v>
      </c>
      <c r="AM101" s="195">
        <v>3.07809015384615</v>
      </c>
      <c r="AN101" s="207">
        <v>100</v>
      </c>
      <c r="AO101" s="221">
        <v>47.6988329230769</v>
      </c>
      <c r="AP101" s="184">
        <v>40</v>
      </c>
      <c r="AQ101" s="222">
        <v>30800</v>
      </c>
      <c r="AR101" s="225"/>
      <c r="AS101" s="146" t="s">
        <v>878</v>
      </c>
      <c r="AT101" s="146"/>
      <c r="AU101" s="224">
        <f t="shared" si="110"/>
        <v>616215.138461538</v>
      </c>
      <c r="AV101" s="239">
        <f t="shared" si="111"/>
        <v>616215.138461538</v>
      </c>
      <c r="AW101" s="231" t="e">
        <f t="shared" si="112"/>
        <v>#REF!</v>
      </c>
      <c r="AX101" s="231" t="e">
        <f>((AH101-AF101-AG101-W101)*AY$8)-(#REF!+#REF!)*150000</f>
        <v>#REF!</v>
      </c>
      <c r="AY101" s="231" t="e">
        <f t="shared" si="113"/>
        <v>#REF!</v>
      </c>
      <c r="AZ101" s="241" t="str">
        <f t="shared" si="114"/>
        <v>THAV PHALLY</v>
      </c>
      <c r="BA101" s="231">
        <f t="shared" si="115"/>
        <v>40</v>
      </c>
      <c r="BB101" s="231">
        <f t="shared" si="116"/>
        <v>40</v>
      </c>
      <c r="BC101" s="231">
        <f t="shared" si="117"/>
        <v>0</v>
      </c>
      <c r="BD101" s="231">
        <f t="shared" si="118"/>
        <v>0</v>
      </c>
      <c r="BE101" s="231">
        <f t="shared" si="119"/>
        <v>2</v>
      </c>
      <c r="BF101" s="231">
        <f t="shared" si="120"/>
        <v>0</v>
      </c>
      <c r="BG101" s="231">
        <f t="shared" si="121"/>
        <v>0</v>
      </c>
      <c r="BH101" s="231">
        <f t="shared" si="122"/>
        <v>0</v>
      </c>
      <c r="BI101" s="246">
        <f t="shared" si="123"/>
        <v>7.6988329230769</v>
      </c>
      <c r="BJ101" s="247">
        <f t="shared" si="124"/>
        <v>30800</v>
      </c>
      <c r="BK101" s="231">
        <f t="shared" si="125"/>
        <v>1</v>
      </c>
      <c r="BL101" s="231">
        <f t="shared" si="126"/>
        <v>1</v>
      </c>
      <c r="BM101" s="231">
        <f t="shared" si="127"/>
        <v>0</v>
      </c>
      <c r="BN101" s="231">
        <f t="shared" si="128"/>
        <v>0</v>
      </c>
      <c r="BO101" s="231">
        <f t="shared" si="129"/>
        <v>0</v>
      </c>
      <c r="BP101" s="231">
        <f t="shared" si="130"/>
        <v>1</v>
      </c>
      <c r="BQ101" s="231">
        <f t="shared" si="131"/>
        <v>3</v>
      </c>
    </row>
    <row r="102" s="141" customFormat="1" ht="95" customHeight="1" spans="1:69">
      <c r="A102" s="161">
        <v>89</v>
      </c>
      <c r="B102" s="94">
        <v>2125</v>
      </c>
      <c r="C102" s="162" t="s">
        <v>486</v>
      </c>
      <c r="D102" s="163">
        <v>44711</v>
      </c>
      <c r="E102" s="183" t="s">
        <v>442</v>
      </c>
      <c r="F102" s="184">
        <v>200</v>
      </c>
      <c r="G102" s="185">
        <v>7.69230769230769</v>
      </c>
      <c r="H102" s="161">
        <v>15</v>
      </c>
      <c r="I102" s="161">
        <v>0</v>
      </c>
      <c r="J102" s="161">
        <v>15</v>
      </c>
      <c r="K102" s="195">
        <v>115.384615384615</v>
      </c>
      <c r="L102" s="161">
        <v>0</v>
      </c>
      <c r="M102" s="185">
        <v>0</v>
      </c>
      <c r="N102" s="161">
        <v>0</v>
      </c>
      <c r="O102" s="161">
        <v>0</v>
      </c>
      <c r="P102" s="195">
        <v>0</v>
      </c>
      <c r="Q102" s="161">
        <v>1</v>
      </c>
      <c r="R102" s="195">
        <v>7.69230769230769</v>
      </c>
      <c r="S102" s="161">
        <v>0</v>
      </c>
      <c r="T102" s="195">
        <v>0</v>
      </c>
      <c r="U102" s="161">
        <v>0</v>
      </c>
      <c r="V102" s="161">
        <v>0</v>
      </c>
      <c r="W102" s="185">
        <v>0</v>
      </c>
      <c r="X102" s="185">
        <v>0</v>
      </c>
      <c r="Y102" s="161">
        <v>0</v>
      </c>
      <c r="Z102" s="185">
        <v>0</v>
      </c>
      <c r="AA102" s="161">
        <v>0</v>
      </c>
      <c r="AB102" s="185">
        <v>0</v>
      </c>
      <c r="AC102" s="184">
        <v>0</v>
      </c>
      <c r="AD102" s="184">
        <v>0</v>
      </c>
      <c r="AE102" s="185">
        <v>5.7</v>
      </c>
      <c r="AF102" s="185">
        <v>13</v>
      </c>
      <c r="AG102" s="185">
        <v>7.5</v>
      </c>
      <c r="AH102" s="185">
        <v>149.276923076923</v>
      </c>
      <c r="AI102" s="207">
        <v>2</v>
      </c>
      <c r="AJ102" s="209">
        <v>0.5</v>
      </c>
      <c r="AK102" s="207"/>
      <c r="AL102" s="195">
        <v>0</v>
      </c>
      <c r="AM102" s="195">
        <v>3.07809015384615</v>
      </c>
      <c r="AN102" s="207">
        <v>100</v>
      </c>
      <c r="AO102" s="221">
        <v>47.6988329230769</v>
      </c>
      <c r="AP102" s="184">
        <v>40</v>
      </c>
      <c r="AQ102" s="222">
        <v>30800</v>
      </c>
      <c r="AR102" s="225"/>
      <c r="AS102" s="146" t="s">
        <v>878</v>
      </c>
      <c r="AT102" s="146"/>
      <c r="AU102" s="224">
        <f t="shared" si="110"/>
        <v>616215.138461538</v>
      </c>
      <c r="AV102" s="239">
        <f t="shared" si="111"/>
        <v>616215.138461538</v>
      </c>
      <c r="AW102" s="231" t="e">
        <f t="shared" si="112"/>
        <v>#REF!</v>
      </c>
      <c r="AX102" s="231" t="e">
        <f>((AH102-AF102-AG102-W102)*AY$8)-(#REF!+#REF!)*150000</f>
        <v>#REF!</v>
      </c>
      <c r="AY102" s="231" t="e">
        <f t="shared" si="113"/>
        <v>#REF!</v>
      </c>
      <c r="AZ102" s="241" t="str">
        <f t="shared" si="114"/>
        <v>NHORN SOPHEAKTRA</v>
      </c>
      <c r="BA102" s="231">
        <f t="shared" si="115"/>
        <v>40</v>
      </c>
      <c r="BB102" s="231">
        <f t="shared" si="116"/>
        <v>40</v>
      </c>
      <c r="BC102" s="231">
        <f t="shared" si="117"/>
        <v>0</v>
      </c>
      <c r="BD102" s="231">
        <f t="shared" si="118"/>
        <v>0</v>
      </c>
      <c r="BE102" s="231">
        <f t="shared" si="119"/>
        <v>2</v>
      </c>
      <c r="BF102" s="231">
        <f t="shared" si="120"/>
        <v>0</v>
      </c>
      <c r="BG102" s="231">
        <f t="shared" si="121"/>
        <v>0</v>
      </c>
      <c r="BH102" s="231">
        <f t="shared" si="122"/>
        <v>0</v>
      </c>
      <c r="BI102" s="246">
        <f t="shared" si="123"/>
        <v>7.6988329230769</v>
      </c>
      <c r="BJ102" s="247">
        <f t="shared" si="124"/>
        <v>30800</v>
      </c>
      <c r="BK102" s="231">
        <f t="shared" si="125"/>
        <v>1</v>
      </c>
      <c r="BL102" s="231">
        <f t="shared" si="126"/>
        <v>1</v>
      </c>
      <c r="BM102" s="231">
        <f t="shared" si="127"/>
        <v>0</v>
      </c>
      <c r="BN102" s="231">
        <f t="shared" si="128"/>
        <v>0</v>
      </c>
      <c r="BO102" s="231">
        <f t="shared" si="129"/>
        <v>0</v>
      </c>
      <c r="BP102" s="231">
        <f t="shared" si="130"/>
        <v>1</v>
      </c>
      <c r="BQ102" s="231">
        <f t="shared" si="131"/>
        <v>3</v>
      </c>
    </row>
    <row r="103" s="145" customFormat="1" ht="95" customHeight="1" spans="1:69">
      <c r="A103" s="161">
        <v>90</v>
      </c>
      <c r="B103" s="94">
        <v>2058</v>
      </c>
      <c r="C103" s="162" t="s">
        <v>883</v>
      </c>
      <c r="D103" s="163">
        <v>44683</v>
      </c>
      <c r="E103" s="183" t="s">
        <v>880</v>
      </c>
      <c r="F103" s="184">
        <v>200</v>
      </c>
      <c r="G103" s="185">
        <v>7.69230769230769</v>
      </c>
      <c r="H103" s="161">
        <v>25</v>
      </c>
      <c r="I103" s="161">
        <v>0</v>
      </c>
      <c r="J103" s="161">
        <v>25</v>
      </c>
      <c r="K103" s="195">
        <v>192.307692307692</v>
      </c>
      <c r="L103" s="161">
        <v>0</v>
      </c>
      <c r="M103" s="185">
        <v>0</v>
      </c>
      <c r="N103" s="161">
        <v>0</v>
      </c>
      <c r="O103" s="161">
        <v>0</v>
      </c>
      <c r="P103" s="195">
        <v>0</v>
      </c>
      <c r="Q103" s="161">
        <v>1</v>
      </c>
      <c r="R103" s="195">
        <v>7.69230769230769</v>
      </c>
      <c r="S103" s="161">
        <v>0</v>
      </c>
      <c r="T103" s="195">
        <v>0</v>
      </c>
      <c r="U103" s="161">
        <v>0</v>
      </c>
      <c r="V103" s="161">
        <v>0</v>
      </c>
      <c r="W103" s="185">
        <v>0</v>
      </c>
      <c r="X103" s="185">
        <v>0</v>
      </c>
      <c r="Y103" s="161">
        <v>0</v>
      </c>
      <c r="Z103" s="185">
        <v>0</v>
      </c>
      <c r="AA103" s="161">
        <v>0</v>
      </c>
      <c r="AB103" s="185">
        <v>0</v>
      </c>
      <c r="AC103" s="184">
        <v>0</v>
      </c>
      <c r="AD103" s="184">
        <v>0</v>
      </c>
      <c r="AE103" s="185">
        <v>9.6</v>
      </c>
      <c r="AF103" s="185">
        <v>13</v>
      </c>
      <c r="AG103" s="185">
        <v>12.5</v>
      </c>
      <c r="AH103" s="185">
        <v>235.1</v>
      </c>
      <c r="AI103" s="207">
        <v>2</v>
      </c>
      <c r="AJ103" s="209">
        <v>0.5</v>
      </c>
      <c r="AK103" s="207"/>
      <c r="AL103" s="195">
        <v>0</v>
      </c>
      <c r="AM103" s="195">
        <v>4.847762</v>
      </c>
      <c r="AN103" s="207">
        <v>100</v>
      </c>
      <c r="AO103" s="221">
        <v>131.752238</v>
      </c>
      <c r="AP103" s="184">
        <v>130</v>
      </c>
      <c r="AQ103" s="222">
        <v>7000</v>
      </c>
      <c r="AR103" s="223"/>
      <c r="AS103" s="146" t="s">
        <v>884</v>
      </c>
      <c r="AT103" s="146"/>
      <c r="AU103" s="224">
        <f t="shared" si="110"/>
        <v>970492.8</v>
      </c>
      <c r="AV103" s="239">
        <f t="shared" si="111"/>
        <v>970492.8</v>
      </c>
      <c r="AW103" s="231" t="e">
        <f t="shared" si="112"/>
        <v>#REF!</v>
      </c>
      <c r="AX103" s="231" t="e">
        <f>((AH103-AF103-AG103-W103)*AY$8)-(#REF!+#REF!)*150000</f>
        <v>#REF!</v>
      </c>
      <c r="AY103" s="231" t="e">
        <f t="shared" si="113"/>
        <v>#REF!</v>
      </c>
      <c r="AZ103" s="241" t="str">
        <f t="shared" si="114"/>
        <v>KHENG KHOEUN</v>
      </c>
      <c r="BA103" s="231">
        <f t="shared" si="115"/>
        <v>130</v>
      </c>
      <c r="BB103" s="231">
        <f t="shared" si="116"/>
        <v>130</v>
      </c>
      <c r="BC103" s="231">
        <f t="shared" si="117"/>
        <v>1</v>
      </c>
      <c r="BD103" s="231">
        <f t="shared" si="118"/>
        <v>0</v>
      </c>
      <c r="BE103" s="231">
        <f t="shared" si="119"/>
        <v>1</v>
      </c>
      <c r="BF103" s="231">
        <f t="shared" si="120"/>
        <v>1</v>
      </c>
      <c r="BG103" s="231">
        <f t="shared" si="121"/>
        <v>0</v>
      </c>
      <c r="BH103" s="231">
        <f t="shared" si="122"/>
        <v>0</v>
      </c>
      <c r="BI103" s="246">
        <f t="shared" si="123"/>
        <v>1.75223800000001</v>
      </c>
      <c r="BJ103" s="247">
        <f t="shared" si="124"/>
        <v>7000</v>
      </c>
      <c r="BK103" s="231">
        <f t="shared" si="125"/>
        <v>0</v>
      </c>
      <c r="BL103" s="231">
        <f t="shared" si="126"/>
        <v>0</v>
      </c>
      <c r="BM103" s="231">
        <f t="shared" si="127"/>
        <v>1</v>
      </c>
      <c r="BN103" s="231">
        <f t="shared" si="128"/>
        <v>1</v>
      </c>
      <c r="BO103" s="231">
        <f t="shared" si="129"/>
        <v>0</v>
      </c>
      <c r="BP103" s="231">
        <f t="shared" si="130"/>
        <v>0</v>
      </c>
      <c r="BQ103" s="231">
        <f t="shared" si="131"/>
        <v>0</v>
      </c>
    </row>
    <row r="104" s="141" customFormat="1" ht="95" customHeight="1" spans="1:69">
      <c r="A104" s="161">
        <v>91</v>
      </c>
      <c r="B104" s="94">
        <v>2174</v>
      </c>
      <c r="C104" s="162" t="s">
        <v>594</v>
      </c>
      <c r="D104" s="163">
        <v>44733</v>
      </c>
      <c r="E104" s="183" t="s">
        <v>880</v>
      </c>
      <c r="F104" s="184">
        <v>200</v>
      </c>
      <c r="G104" s="185">
        <v>7.69230769230769</v>
      </c>
      <c r="H104" s="161">
        <v>13</v>
      </c>
      <c r="I104" s="161">
        <v>0</v>
      </c>
      <c r="J104" s="161">
        <v>13</v>
      </c>
      <c r="K104" s="195">
        <v>100</v>
      </c>
      <c r="L104" s="161">
        <v>0</v>
      </c>
      <c r="M104" s="185">
        <v>0</v>
      </c>
      <c r="N104" s="161">
        <v>1</v>
      </c>
      <c r="O104" s="161">
        <v>0</v>
      </c>
      <c r="P104" s="195">
        <v>0</v>
      </c>
      <c r="Q104" s="161">
        <v>1</v>
      </c>
      <c r="R104" s="195">
        <v>7.69230769230769</v>
      </c>
      <c r="S104" s="161">
        <v>0</v>
      </c>
      <c r="T104" s="195">
        <v>0</v>
      </c>
      <c r="U104" s="161">
        <v>1</v>
      </c>
      <c r="V104" s="161">
        <v>0</v>
      </c>
      <c r="W104" s="185">
        <v>0</v>
      </c>
      <c r="X104" s="185">
        <v>0</v>
      </c>
      <c r="Y104" s="161">
        <v>0</v>
      </c>
      <c r="Z104" s="185">
        <v>0</v>
      </c>
      <c r="AA104" s="161">
        <v>0</v>
      </c>
      <c r="AB104" s="185">
        <v>0</v>
      </c>
      <c r="AC104" s="184">
        <v>0</v>
      </c>
      <c r="AD104" s="184">
        <v>0</v>
      </c>
      <c r="AE104" s="185">
        <v>5</v>
      </c>
      <c r="AF104" s="185">
        <v>13</v>
      </c>
      <c r="AG104" s="185">
        <v>6.5</v>
      </c>
      <c r="AH104" s="185">
        <v>132.192307692308</v>
      </c>
      <c r="AI104" s="221"/>
      <c r="AJ104" s="209">
        <v>0.5</v>
      </c>
      <c r="AK104" s="207"/>
      <c r="AL104" s="195">
        <v>0</v>
      </c>
      <c r="AM104" s="195">
        <v>2.72580538461538</v>
      </c>
      <c r="AN104" s="207">
        <v>100</v>
      </c>
      <c r="AO104" s="221">
        <v>28.9665023076923</v>
      </c>
      <c r="AP104" s="184">
        <v>20</v>
      </c>
      <c r="AQ104" s="222">
        <v>35900</v>
      </c>
      <c r="AR104" s="225"/>
      <c r="AS104" s="146" t="s">
        <v>853</v>
      </c>
      <c r="AT104" s="146"/>
      <c r="AU104" s="224">
        <f t="shared" si="110"/>
        <v>545689.846153847</v>
      </c>
      <c r="AV104" s="239">
        <f t="shared" si="111"/>
        <v>545689.846153847</v>
      </c>
      <c r="AW104" s="231" t="e">
        <f t="shared" si="112"/>
        <v>#REF!</v>
      </c>
      <c r="AX104" s="231" t="e">
        <f>((AH104-AF104-AG104-W104)*AY$8)-(#REF!+#REF!)*150000</f>
        <v>#REF!</v>
      </c>
      <c r="AY104" s="231" t="e">
        <f t="shared" si="113"/>
        <v>#REF!</v>
      </c>
      <c r="AZ104" s="241" t="str">
        <f t="shared" si="114"/>
        <v>KIM SEYHA</v>
      </c>
      <c r="BA104" s="231">
        <f t="shared" si="115"/>
        <v>20</v>
      </c>
      <c r="BB104" s="231">
        <f t="shared" si="116"/>
        <v>20</v>
      </c>
      <c r="BC104" s="231">
        <f t="shared" si="117"/>
        <v>0</v>
      </c>
      <c r="BD104" s="231">
        <f t="shared" si="118"/>
        <v>0</v>
      </c>
      <c r="BE104" s="231">
        <f t="shared" si="119"/>
        <v>1</v>
      </c>
      <c r="BF104" s="231">
        <f t="shared" si="120"/>
        <v>0</v>
      </c>
      <c r="BG104" s="231">
        <f t="shared" si="121"/>
        <v>0</v>
      </c>
      <c r="BH104" s="231">
        <f t="shared" si="122"/>
        <v>0</v>
      </c>
      <c r="BI104" s="246">
        <f t="shared" si="123"/>
        <v>8.96650230769229</v>
      </c>
      <c r="BJ104" s="247">
        <f t="shared" si="124"/>
        <v>35900</v>
      </c>
      <c r="BK104" s="231">
        <f t="shared" si="125"/>
        <v>1</v>
      </c>
      <c r="BL104" s="231">
        <f t="shared" si="126"/>
        <v>1</v>
      </c>
      <c r="BM104" s="231">
        <f t="shared" si="127"/>
        <v>1</v>
      </c>
      <c r="BN104" s="231">
        <f t="shared" si="128"/>
        <v>0</v>
      </c>
      <c r="BO104" s="231">
        <f t="shared" si="129"/>
        <v>0</v>
      </c>
      <c r="BP104" s="231">
        <f t="shared" si="130"/>
        <v>1</v>
      </c>
      <c r="BQ104" s="231">
        <f t="shared" si="131"/>
        <v>4</v>
      </c>
    </row>
    <row r="105" s="146" customFormat="1" ht="95" customHeight="1" spans="1:69">
      <c r="A105" s="161">
        <v>92</v>
      </c>
      <c r="B105" s="94">
        <v>1120</v>
      </c>
      <c r="C105" s="166" t="s">
        <v>436</v>
      </c>
      <c r="D105" s="163">
        <v>44419</v>
      </c>
      <c r="E105" s="183" t="s">
        <v>885</v>
      </c>
      <c r="F105" s="184">
        <v>200</v>
      </c>
      <c r="G105" s="185">
        <v>7.69230769230769</v>
      </c>
      <c r="H105" s="161">
        <v>15</v>
      </c>
      <c r="I105" s="161">
        <v>0</v>
      </c>
      <c r="J105" s="161">
        <v>15</v>
      </c>
      <c r="K105" s="195">
        <v>115.384615384615</v>
      </c>
      <c r="L105" s="161">
        <v>0</v>
      </c>
      <c r="M105" s="185">
        <v>0</v>
      </c>
      <c r="N105" s="161">
        <v>0</v>
      </c>
      <c r="O105" s="161">
        <v>0</v>
      </c>
      <c r="P105" s="195">
        <v>0</v>
      </c>
      <c r="Q105" s="161">
        <v>1</v>
      </c>
      <c r="R105" s="195">
        <v>7.69230769230769</v>
      </c>
      <c r="S105" s="161">
        <v>0</v>
      </c>
      <c r="T105" s="195">
        <v>0</v>
      </c>
      <c r="U105" s="161">
        <v>0</v>
      </c>
      <c r="V105" s="161">
        <v>0</v>
      </c>
      <c r="W105" s="185">
        <v>0</v>
      </c>
      <c r="X105" s="185">
        <v>0</v>
      </c>
      <c r="Y105" s="161">
        <v>0</v>
      </c>
      <c r="Z105" s="185">
        <v>0</v>
      </c>
      <c r="AA105" s="161">
        <v>0</v>
      </c>
      <c r="AB105" s="185">
        <v>0</v>
      </c>
      <c r="AC105" s="184">
        <v>0</v>
      </c>
      <c r="AD105" s="184">
        <v>0</v>
      </c>
      <c r="AE105" s="185">
        <v>5.7</v>
      </c>
      <c r="AF105" s="185">
        <v>13</v>
      </c>
      <c r="AG105" s="185">
        <v>7.5</v>
      </c>
      <c r="AH105" s="185">
        <v>149.276923076923</v>
      </c>
      <c r="AI105" s="207">
        <v>2</v>
      </c>
      <c r="AJ105" s="209">
        <v>0.5</v>
      </c>
      <c r="AK105" s="207"/>
      <c r="AL105" s="195">
        <v>0</v>
      </c>
      <c r="AM105" s="195">
        <v>3.07809015384615</v>
      </c>
      <c r="AN105" s="207">
        <v>100</v>
      </c>
      <c r="AO105" s="221">
        <v>47.6988329230769</v>
      </c>
      <c r="AP105" s="184">
        <v>40</v>
      </c>
      <c r="AQ105" s="222">
        <v>30800</v>
      </c>
      <c r="AR105" s="225"/>
      <c r="AS105" s="146" t="s">
        <v>872</v>
      </c>
      <c r="AU105" s="224">
        <f t="shared" ref="AU105:AU125" si="132">(AH105*$AY$9)</f>
        <v>616215.138461538</v>
      </c>
      <c r="AV105" s="239">
        <f t="shared" ref="AV105:AV125" si="133">IF(AU105&lt;400000,400000,IF(AU105&gt;1200000,1200000,AU105))</f>
        <v>616215.138461538</v>
      </c>
      <c r="AW105" s="231" t="e">
        <f t="shared" ref="AW105:AW125" si="134">IF(AY105=0.1,165000,IF(AY105=0.05,65000,0))</f>
        <v>#REF!</v>
      </c>
      <c r="AX105" s="231" t="e">
        <f>((AH105-AF105-AG105-W105)*AY$8)-(#REF!+#REF!)*150000</f>
        <v>#REF!</v>
      </c>
      <c r="AY105" s="231" t="e">
        <f t="shared" ref="AY105:AY125" si="135">IF(AX105&lt;1500000,0%,IF(AX105&lt;2000001,5%,10%))</f>
        <v>#REF!</v>
      </c>
      <c r="AZ105" s="241" t="str">
        <f t="shared" ref="AZ105:AZ125" si="136">C105</f>
        <v>MAO TRY</v>
      </c>
      <c r="BA105" s="231">
        <f t="shared" ref="BA105:BA125" si="137">AP105</f>
        <v>40</v>
      </c>
      <c r="BB105" s="231">
        <f t="shared" ref="BB105:BB125" si="138">TRUNC(BA105)</f>
        <v>40</v>
      </c>
      <c r="BC105" s="231">
        <f t="shared" ref="BC105:BC125" si="139">TRUNC(BB105/100)</f>
        <v>0</v>
      </c>
      <c r="BD105" s="231">
        <f t="shared" ref="BD105:BD125" si="140">TRUNC((BB105-(BC105*100))/50)</f>
        <v>0</v>
      </c>
      <c r="BE105" s="231">
        <f t="shared" ref="BE105:BE125" si="141">TRUNC((BB105-(BC105*100)-(BD105*50))/20)</f>
        <v>2</v>
      </c>
      <c r="BF105" s="231">
        <f t="shared" ref="BF105:BF125" si="142">TRUNC((BB105-(BC105*100)-(BD105*50)-(BE105*20))/10)</f>
        <v>0</v>
      </c>
      <c r="BG105" s="231">
        <f t="shared" ref="BG105:BG125" si="143">TRUNC((BB105-(BC105*100)-(BD105*50)-(BE105*20)-(BF105*10))/5)</f>
        <v>0</v>
      </c>
      <c r="BH105" s="231">
        <f t="shared" ref="BH105:BH125" si="144">TRUNC((BB105-(BC105*100)-(BD105*50)-(BE105*20)-(BF105*10)-(BG105*5))/1)</f>
        <v>0</v>
      </c>
      <c r="BI105" s="246">
        <f t="shared" ref="BI105:BI125" si="145">AO105-AP105</f>
        <v>7.6988329230769</v>
      </c>
      <c r="BJ105" s="247">
        <f t="shared" ref="BJ105:BJ125" si="146">ROUND(BI105*4000,-2)</f>
        <v>30800</v>
      </c>
      <c r="BK105" s="231">
        <f t="shared" ref="BK105:BK125" si="147">TRUNC(BJ105/20000)</f>
        <v>1</v>
      </c>
      <c r="BL105" s="231">
        <f t="shared" ref="BL105:BL125" si="148">TRUNC((BJ105-(BK105*20000))/10000)</f>
        <v>1</v>
      </c>
      <c r="BM105" s="231">
        <f t="shared" ref="BM105:BM125" si="149">TRUNC((BJ105-(BK105*20000)-(BL105*10000))/5000)</f>
        <v>0</v>
      </c>
      <c r="BN105" s="231">
        <f t="shared" ref="BN105:BN125" si="150">TRUNC((BJ105-(BK105*20000)-(BL105*10000)-(BM105*5000))/2000)</f>
        <v>0</v>
      </c>
      <c r="BO105" s="231">
        <f t="shared" ref="BO105:BO125" si="151">TRUNC((BJ105-(BK105*20000)-(BL105*10000)-(BM105*5000)-(BN105*2000))/1000)</f>
        <v>0</v>
      </c>
      <c r="BP105" s="231">
        <f t="shared" ref="BP105:BP125" si="152">TRUNC((BJ105-(BK105*20000)-(BL105*10000)-(BM105*5000)-(BN105*2000)-(BO105*1000))/500)</f>
        <v>1</v>
      </c>
      <c r="BQ105" s="231">
        <f t="shared" ref="BQ105:BQ125" si="153">TRUNC((BJ105-(BK105*20000)-(BL105*10000)-(BM105*5000)-(BN105*2000)-(BO105*1000)-(BP105*500))/100)</f>
        <v>3</v>
      </c>
    </row>
    <row r="106" s="141" customFormat="1" ht="95" customHeight="1" spans="1:69">
      <c r="A106" s="161">
        <v>93</v>
      </c>
      <c r="B106" s="94">
        <v>648</v>
      </c>
      <c r="C106" s="162" t="s">
        <v>886</v>
      </c>
      <c r="D106" s="163">
        <v>44187</v>
      </c>
      <c r="E106" s="183" t="s">
        <v>885</v>
      </c>
      <c r="F106" s="184">
        <v>200</v>
      </c>
      <c r="G106" s="185">
        <v>7.69230769230769</v>
      </c>
      <c r="H106" s="161">
        <v>14</v>
      </c>
      <c r="I106" s="161">
        <v>0</v>
      </c>
      <c r="J106" s="161">
        <v>14</v>
      </c>
      <c r="K106" s="195">
        <v>107.692307692308</v>
      </c>
      <c r="L106" s="161">
        <v>0</v>
      </c>
      <c r="M106" s="185">
        <v>0</v>
      </c>
      <c r="N106" s="161">
        <v>0</v>
      </c>
      <c r="O106" s="161">
        <v>0</v>
      </c>
      <c r="P106" s="195">
        <v>0</v>
      </c>
      <c r="Q106" s="161">
        <v>1</v>
      </c>
      <c r="R106" s="195">
        <v>7.69230769230769</v>
      </c>
      <c r="S106" s="161">
        <v>0</v>
      </c>
      <c r="T106" s="195">
        <v>0</v>
      </c>
      <c r="U106" s="161">
        <v>0</v>
      </c>
      <c r="V106" s="161">
        <v>0</v>
      </c>
      <c r="W106" s="185">
        <v>0</v>
      </c>
      <c r="X106" s="185">
        <v>0</v>
      </c>
      <c r="Y106" s="161">
        <v>0</v>
      </c>
      <c r="Z106" s="185">
        <v>0</v>
      </c>
      <c r="AA106" s="161">
        <v>0</v>
      </c>
      <c r="AB106" s="185">
        <v>0</v>
      </c>
      <c r="AC106" s="184">
        <v>0</v>
      </c>
      <c r="AD106" s="184">
        <v>0</v>
      </c>
      <c r="AE106" s="185">
        <v>5.3</v>
      </c>
      <c r="AF106" s="185">
        <v>13</v>
      </c>
      <c r="AG106" s="185">
        <v>7</v>
      </c>
      <c r="AH106" s="185">
        <v>140.684615384615</v>
      </c>
      <c r="AI106" s="258">
        <v>3</v>
      </c>
      <c r="AJ106" s="209">
        <v>0.5</v>
      </c>
      <c r="AK106" s="207"/>
      <c r="AL106" s="195">
        <v>0</v>
      </c>
      <c r="AM106" s="195">
        <v>2.90091676923077</v>
      </c>
      <c r="AN106" s="207">
        <v>100</v>
      </c>
      <c r="AO106" s="221">
        <v>40.2836986153846</v>
      </c>
      <c r="AP106" s="184">
        <v>40</v>
      </c>
      <c r="AQ106" s="222">
        <v>1100</v>
      </c>
      <c r="AR106" s="223"/>
      <c r="AS106" s="146" t="s">
        <v>854</v>
      </c>
      <c r="AT106" s="146"/>
      <c r="AU106" s="224">
        <f t="shared" si="132"/>
        <v>580746.092307691</v>
      </c>
      <c r="AV106" s="239">
        <f t="shared" si="133"/>
        <v>580746.092307691</v>
      </c>
      <c r="AW106" s="231" t="e">
        <f t="shared" si="134"/>
        <v>#REF!</v>
      </c>
      <c r="AX106" s="231" t="e">
        <f>((AH106-AF106-AG106-W106)*AY$8)-(#REF!+#REF!)*150000</f>
        <v>#REF!</v>
      </c>
      <c r="AY106" s="231" t="e">
        <f t="shared" si="135"/>
        <v>#REF!</v>
      </c>
      <c r="AZ106" s="241" t="str">
        <f t="shared" si="136"/>
        <v>THOEURN CHOMBY</v>
      </c>
      <c r="BA106" s="231">
        <f t="shared" si="137"/>
        <v>40</v>
      </c>
      <c r="BB106" s="231">
        <f t="shared" si="138"/>
        <v>40</v>
      </c>
      <c r="BC106" s="231">
        <f t="shared" si="139"/>
        <v>0</v>
      </c>
      <c r="BD106" s="231">
        <f t="shared" si="140"/>
        <v>0</v>
      </c>
      <c r="BE106" s="231">
        <f t="shared" si="141"/>
        <v>2</v>
      </c>
      <c r="BF106" s="231">
        <f t="shared" si="142"/>
        <v>0</v>
      </c>
      <c r="BG106" s="231">
        <f t="shared" si="143"/>
        <v>0</v>
      </c>
      <c r="BH106" s="231">
        <f t="shared" si="144"/>
        <v>0</v>
      </c>
      <c r="BI106" s="246">
        <f t="shared" si="145"/>
        <v>0.283698615384601</v>
      </c>
      <c r="BJ106" s="247">
        <f t="shared" si="146"/>
        <v>1100</v>
      </c>
      <c r="BK106" s="231">
        <f t="shared" si="147"/>
        <v>0</v>
      </c>
      <c r="BL106" s="231">
        <f t="shared" si="148"/>
        <v>0</v>
      </c>
      <c r="BM106" s="231">
        <f t="shared" si="149"/>
        <v>0</v>
      </c>
      <c r="BN106" s="231">
        <f t="shared" si="150"/>
        <v>0</v>
      </c>
      <c r="BO106" s="231">
        <f t="shared" si="151"/>
        <v>1</v>
      </c>
      <c r="BP106" s="231">
        <f t="shared" si="152"/>
        <v>0</v>
      </c>
      <c r="BQ106" s="231">
        <f t="shared" si="153"/>
        <v>1</v>
      </c>
    </row>
    <row r="107" s="145" customFormat="1" ht="95" customHeight="1" spans="1:69">
      <c r="A107" s="161">
        <v>94</v>
      </c>
      <c r="B107" s="94">
        <v>1699</v>
      </c>
      <c r="C107" s="162" t="s">
        <v>439</v>
      </c>
      <c r="D107" s="163">
        <v>44586</v>
      </c>
      <c r="E107" s="183" t="s">
        <v>885</v>
      </c>
      <c r="F107" s="184">
        <v>200</v>
      </c>
      <c r="G107" s="185">
        <v>7.69230769230769</v>
      </c>
      <c r="H107" s="161">
        <v>14</v>
      </c>
      <c r="I107" s="161">
        <v>0</v>
      </c>
      <c r="J107" s="161">
        <v>14</v>
      </c>
      <c r="K107" s="195">
        <v>107.692307692308</v>
      </c>
      <c r="L107" s="161">
        <v>0</v>
      </c>
      <c r="M107" s="185">
        <v>0</v>
      </c>
      <c r="N107" s="161">
        <v>0</v>
      </c>
      <c r="O107" s="161">
        <v>0</v>
      </c>
      <c r="P107" s="195">
        <v>0</v>
      </c>
      <c r="Q107" s="161">
        <v>1</v>
      </c>
      <c r="R107" s="195">
        <v>7.69230769230769</v>
      </c>
      <c r="S107" s="161">
        <v>0</v>
      </c>
      <c r="T107" s="195">
        <v>0</v>
      </c>
      <c r="U107" s="161">
        <v>1</v>
      </c>
      <c r="V107" s="161">
        <v>0</v>
      </c>
      <c r="W107" s="185">
        <v>0</v>
      </c>
      <c r="X107" s="185">
        <v>0</v>
      </c>
      <c r="Y107" s="161">
        <v>0</v>
      </c>
      <c r="Z107" s="185">
        <v>0</v>
      </c>
      <c r="AA107" s="161">
        <v>0</v>
      </c>
      <c r="AB107" s="185">
        <v>0</v>
      </c>
      <c r="AC107" s="184">
        <v>0</v>
      </c>
      <c r="AD107" s="184">
        <v>0</v>
      </c>
      <c r="AE107" s="185">
        <v>5.3</v>
      </c>
      <c r="AF107" s="185">
        <v>13</v>
      </c>
      <c r="AG107" s="185">
        <v>7</v>
      </c>
      <c r="AH107" s="185">
        <v>140.684615384615</v>
      </c>
      <c r="AI107" s="207">
        <v>2</v>
      </c>
      <c r="AJ107" s="209">
        <v>0.5</v>
      </c>
      <c r="AK107" s="207"/>
      <c r="AL107" s="195">
        <v>0</v>
      </c>
      <c r="AM107" s="195">
        <v>2.90091676923077</v>
      </c>
      <c r="AN107" s="207">
        <v>100</v>
      </c>
      <c r="AO107" s="221">
        <v>39.2836986153846</v>
      </c>
      <c r="AP107" s="184">
        <v>30</v>
      </c>
      <c r="AQ107" s="222">
        <v>37100</v>
      </c>
      <c r="AR107" s="223"/>
      <c r="AS107" s="146" t="s">
        <v>862</v>
      </c>
      <c r="AT107" s="146"/>
      <c r="AU107" s="224">
        <f t="shared" si="132"/>
        <v>580746.092307691</v>
      </c>
      <c r="AV107" s="239">
        <f t="shared" si="133"/>
        <v>580746.092307691</v>
      </c>
      <c r="AW107" s="231" t="e">
        <f t="shared" si="134"/>
        <v>#REF!</v>
      </c>
      <c r="AX107" s="231" t="e">
        <f>((AH107-AF107-AG107-W107)*AY$8)-(#REF!+#REF!)*150000</f>
        <v>#REF!</v>
      </c>
      <c r="AY107" s="231" t="e">
        <f t="shared" si="135"/>
        <v>#REF!</v>
      </c>
      <c r="AZ107" s="241" t="str">
        <f t="shared" si="136"/>
        <v>YONG SALEAP</v>
      </c>
      <c r="BA107" s="231">
        <f t="shared" si="137"/>
        <v>30</v>
      </c>
      <c r="BB107" s="231">
        <f t="shared" si="138"/>
        <v>30</v>
      </c>
      <c r="BC107" s="231">
        <f t="shared" si="139"/>
        <v>0</v>
      </c>
      <c r="BD107" s="231">
        <f t="shared" si="140"/>
        <v>0</v>
      </c>
      <c r="BE107" s="231">
        <f t="shared" si="141"/>
        <v>1</v>
      </c>
      <c r="BF107" s="231">
        <f t="shared" si="142"/>
        <v>1</v>
      </c>
      <c r="BG107" s="231">
        <f t="shared" si="143"/>
        <v>0</v>
      </c>
      <c r="BH107" s="231">
        <f t="shared" si="144"/>
        <v>0</v>
      </c>
      <c r="BI107" s="246">
        <f t="shared" si="145"/>
        <v>9.2836986153846</v>
      </c>
      <c r="BJ107" s="247">
        <f t="shared" si="146"/>
        <v>37100</v>
      </c>
      <c r="BK107" s="231">
        <f t="shared" si="147"/>
        <v>1</v>
      </c>
      <c r="BL107" s="231">
        <f t="shared" si="148"/>
        <v>1</v>
      </c>
      <c r="BM107" s="231">
        <f t="shared" si="149"/>
        <v>1</v>
      </c>
      <c r="BN107" s="231">
        <f t="shared" si="150"/>
        <v>1</v>
      </c>
      <c r="BO107" s="231">
        <f t="shared" si="151"/>
        <v>0</v>
      </c>
      <c r="BP107" s="231">
        <f t="shared" si="152"/>
        <v>0</v>
      </c>
      <c r="BQ107" s="231">
        <f t="shared" si="153"/>
        <v>1</v>
      </c>
    </row>
    <row r="108" s="145" customFormat="1" ht="95" customHeight="1" spans="1:69">
      <c r="A108" s="161">
        <v>95</v>
      </c>
      <c r="B108" s="94">
        <v>1995</v>
      </c>
      <c r="C108" s="162" t="s">
        <v>441</v>
      </c>
      <c r="D108" s="163">
        <v>44639</v>
      </c>
      <c r="E108" s="183" t="s">
        <v>442</v>
      </c>
      <c r="F108" s="184">
        <v>200</v>
      </c>
      <c r="G108" s="185">
        <v>7.69230769230769</v>
      </c>
      <c r="H108" s="161">
        <v>15</v>
      </c>
      <c r="I108" s="161">
        <v>0</v>
      </c>
      <c r="J108" s="161">
        <v>15</v>
      </c>
      <c r="K108" s="195">
        <v>115.384615384615</v>
      </c>
      <c r="L108" s="161">
        <v>0</v>
      </c>
      <c r="M108" s="185">
        <v>0</v>
      </c>
      <c r="N108" s="161">
        <v>0</v>
      </c>
      <c r="O108" s="161">
        <v>0</v>
      </c>
      <c r="P108" s="195">
        <v>0</v>
      </c>
      <c r="Q108" s="161">
        <v>1</v>
      </c>
      <c r="R108" s="195">
        <v>7.69230769230769</v>
      </c>
      <c r="S108" s="161">
        <v>0</v>
      </c>
      <c r="T108" s="195">
        <v>0</v>
      </c>
      <c r="U108" s="161">
        <v>0</v>
      </c>
      <c r="V108" s="161">
        <v>0</v>
      </c>
      <c r="W108" s="185">
        <v>0</v>
      </c>
      <c r="X108" s="185">
        <v>0</v>
      </c>
      <c r="Y108" s="161">
        <v>0</v>
      </c>
      <c r="Z108" s="185">
        <v>0</v>
      </c>
      <c r="AA108" s="161">
        <v>0</v>
      </c>
      <c r="AB108" s="185">
        <v>0</v>
      </c>
      <c r="AC108" s="184">
        <v>0</v>
      </c>
      <c r="AD108" s="184">
        <v>0</v>
      </c>
      <c r="AE108" s="185">
        <v>5.7</v>
      </c>
      <c r="AF108" s="185">
        <v>13</v>
      </c>
      <c r="AG108" s="185">
        <v>7.5</v>
      </c>
      <c r="AH108" s="185">
        <v>149.276923076923</v>
      </c>
      <c r="AI108" s="207">
        <v>2</v>
      </c>
      <c r="AJ108" s="209">
        <v>0.5</v>
      </c>
      <c r="AK108" s="207"/>
      <c r="AL108" s="195">
        <v>0</v>
      </c>
      <c r="AM108" s="195">
        <v>3.07809015384615</v>
      </c>
      <c r="AN108" s="207">
        <v>100</v>
      </c>
      <c r="AO108" s="221">
        <v>47.6988329230769</v>
      </c>
      <c r="AP108" s="184">
        <v>40</v>
      </c>
      <c r="AQ108" s="222">
        <v>30800</v>
      </c>
      <c r="AR108" s="223"/>
      <c r="AS108" s="146" t="s">
        <v>871</v>
      </c>
      <c r="AT108" s="146"/>
      <c r="AU108" s="224">
        <f t="shared" si="132"/>
        <v>616215.138461538</v>
      </c>
      <c r="AV108" s="239">
        <f t="shared" si="133"/>
        <v>616215.138461538</v>
      </c>
      <c r="AW108" s="231" t="e">
        <f t="shared" si="134"/>
        <v>#REF!</v>
      </c>
      <c r="AX108" s="231" t="e">
        <f>((AH108-AF108-AG108-W108)*AY$8)-(#REF!+#REF!)*150000</f>
        <v>#REF!</v>
      </c>
      <c r="AY108" s="231" t="e">
        <f t="shared" si="135"/>
        <v>#REF!</v>
      </c>
      <c r="AZ108" s="241" t="str">
        <f t="shared" si="136"/>
        <v>MEAS HAI</v>
      </c>
      <c r="BA108" s="231">
        <f t="shared" si="137"/>
        <v>40</v>
      </c>
      <c r="BB108" s="231">
        <f t="shared" si="138"/>
        <v>40</v>
      </c>
      <c r="BC108" s="231">
        <f t="shared" si="139"/>
        <v>0</v>
      </c>
      <c r="BD108" s="231">
        <f t="shared" si="140"/>
        <v>0</v>
      </c>
      <c r="BE108" s="231">
        <f t="shared" si="141"/>
        <v>2</v>
      </c>
      <c r="BF108" s="231">
        <f t="shared" si="142"/>
        <v>0</v>
      </c>
      <c r="BG108" s="231">
        <f t="shared" si="143"/>
        <v>0</v>
      </c>
      <c r="BH108" s="231">
        <f t="shared" si="144"/>
        <v>0</v>
      </c>
      <c r="BI108" s="246">
        <f t="shared" si="145"/>
        <v>7.6988329230769</v>
      </c>
      <c r="BJ108" s="247">
        <f t="shared" si="146"/>
        <v>30800</v>
      </c>
      <c r="BK108" s="231">
        <f t="shared" si="147"/>
        <v>1</v>
      </c>
      <c r="BL108" s="231">
        <f t="shared" si="148"/>
        <v>1</v>
      </c>
      <c r="BM108" s="231">
        <f t="shared" si="149"/>
        <v>0</v>
      </c>
      <c r="BN108" s="231">
        <f t="shared" si="150"/>
        <v>0</v>
      </c>
      <c r="BO108" s="231">
        <f t="shared" si="151"/>
        <v>0</v>
      </c>
      <c r="BP108" s="231">
        <f t="shared" si="152"/>
        <v>1</v>
      </c>
      <c r="BQ108" s="231">
        <f t="shared" si="153"/>
        <v>3</v>
      </c>
    </row>
    <row r="109" s="145" customFormat="1" ht="95" customHeight="1" spans="1:69">
      <c r="A109" s="161">
        <v>96</v>
      </c>
      <c r="B109" s="94">
        <v>1818</v>
      </c>
      <c r="C109" s="162" t="s">
        <v>514</v>
      </c>
      <c r="D109" s="163">
        <v>44601</v>
      </c>
      <c r="E109" s="183" t="s">
        <v>885</v>
      </c>
      <c r="F109" s="184">
        <v>200</v>
      </c>
      <c r="G109" s="185">
        <v>7.69230769230769</v>
      </c>
      <c r="H109" s="161">
        <v>14</v>
      </c>
      <c r="I109" s="161">
        <v>0</v>
      </c>
      <c r="J109" s="161">
        <v>14</v>
      </c>
      <c r="K109" s="195">
        <v>107.692307692308</v>
      </c>
      <c r="L109" s="161">
        <v>0</v>
      </c>
      <c r="M109" s="185">
        <v>0</v>
      </c>
      <c r="N109" s="161">
        <v>0</v>
      </c>
      <c r="O109" s="161">
        <v>0</v>
      </c>
      <c r="P109" s="195">
        <v>0</v>
      </c>
      <c r="Q109" s="161">
        <v>1</v>
      </c>
      <c r="R109" s="195">
        <v>7.69230769230769</v>
      </c>
      <c r="S109" s="161">
        <v>1</v>
      </c>
      <c r="T109" s="195">
        <v>7.69230769230769</v>
      </c>
      <c r="U109" s="161">
        <v>0</v>
      </c>
      <c r="V109" s="161">
        <v>0</v>
      </c>
      <c r="W109" s="185">
        <v>0</v>
      </c>
      <c r="X109" s="185">
        <v>0</v>
      </c>
      <c r="Y109" s="161">
        <v>0</v>
      </c>
      <c r="Z109" s="185">
        <v>0</v>
      </c>
      <c r="AA109" s="161">
        <v>0</v>
      </c>
      <c r="AB109" s="185">
        <v>0</v>
      </c>
      <c r="AC109" s="184">
        <v>0</v>
      </c>
      <c r="AD109" s="184">
        <v>0</v>
      </c>
      <c r="AE109" s="185">
        <v>5.3</v>
      </c>
      <c r="AF109" s="185">
        <v>13</v>
      </c>
      <c r="AG109" s="185">
        <v>7</v>
      </c>
      <c r="AH109" s="185">
        <v>148.376923076923</v>
      </c>
      <c r="AI109" s="207">
        <v>2</v>
      </c>
      <c r="AJ109" s="261">
        <v>0.5</v>
      </c>
      <c r="AK109" s="207"/>
      <c r="AL109" s="195">
        <v>0</v>
      </c>
      <c r="AM109" s="195">
        <v>3.05953215384615</v>
      </c>
      <c r="AN109" s="207">
        <v>100</v>
      </c>
      <c r="AO109" s="221">
        <v>46.8173909230769</v>
      </c>
      <c r="AP109" s="184">
        <v>40</v>
      </c>
      <c r="AQ109" s="222">
        <v>27300</v>
      </c>
      <c r="AR109" s="223"/>
      <c r="AS109" s="146" t="s">
        <v>874</v>
      </c>
      <c r="AT109" s="146"/>
      <c r="AU109" s="224">
        <f t="shared" si="132"/>
        <v>612499.938461538</v>
      </c>
      <c r="AV109" s="239">
        <f t="shared" si="133"/>
        <v>612499.938461538</v>
      </c>
      <c r="AW109" s="231" t="e">
        <f t="shared" si="134"/>
        <v>#REF!</v>
      </c>
      <c r="AX109" s="231" t="e">
        <f>((AH109-AF109-AG109-W109)*AY$8)-(#REF!+#REF!)*150000</f>
        <v>#REF!</v>
      </c>
      <c r="AY109" s="231" t="e">
        <f t="shared" si="135"/>
        <v>#REF!</v>
      </c>
      <c r="AZ109" s="241" t="str">
        <f t="shared" si="136"/>
        <v>MOL RY</v>
      </c>
      <c r="BA109" s="231">
        <f t="shared" si="137"/>
        <v>40</v>
      </c>
      <c r="BB109" s="231">
        <f t="shared" si="138"/>
        <v>40</v>
      </c>
      <c r="BC109" s="231">
        <f t="shared" si="139"/>
        <v>0</v>
      </c>
      <c r="BD109" s="231">
        <f t="shared" si="140"/>
        <v>0</v>
      </c>
      <c r="BE109" s="231">
        <f t="shared" si="141"/>
        <v>2</v>
      </c>
      <c r="BF109" s="231">
        <f t="shared" si="142"/>
        <v>0</v>
      </c>
      <c r="BG109" s="231">
        <f t="shared" si="143"/>
        <v>0</v>
      </c>
      <c r="BH109" s="231">
        <f t="shared" si="144"/>
        <v>0</v>
      </c>
      <c r="BI109" s="246">
        <f t="shared" si="145"/>
        <v>6.81739092307689</v>
      </c>
      <c r="BJ109" s="247">
        <f t="shared" si="146"/>
        <v>27300</v>
      </c>
      <c r="BK109" s="231">
        <f t="shared" si="147"/>
        <v>1</v>
      </c>
      <c r="BL109" s="231">
        <f t="shared" si="148"/>
        <v>0</v>
      </c>
      <c r="BM109" s="231">
        <f t="shared" si="149"/>
        <v>1</v>
      </c>
      <c r="BN109" s="231">
        <f t="shared" si="150"/>
        <v>1</v>
      </c>
      <c r="BO109" s="231">
        <f t="shared" si="151"/>
        <v>0</v>
      </c>
      <c r="BP109" s="231">
        <f t="shared" si="152"/>
        <v>0</v>
      </c>
      <c r="BQ109" s="231">
        <f t="shared" si="153"/>
        <v>3</v>
      </c>
    </row>
    <row r="110" s="145" customFormat="1" ht="95" customHeight="1" spans="1:69">
      <c r="A110" s="161">
        <v>97</v>
      </c>
      <c r="B110" s="94">
        <v>1862</v>
      </c>
      <c r="C110" s="162" t="s">
        <v>887</v>
      </c>
      <c r="D110" s="163">
        <v>44614</v>
      </c>
      <c r="E110" s="183" t="s">
        <v>885</v>
      </c>
      <c r="F110" s="184">
        <v>200</v>
      </c>
      <c r="G110" s="185">
        <v>7.69230769230769</v>
      </c>
      <c r="H110" s="161">
        <v>15</v>
      </c>
      <c r="I110" s="161">
        <v>0</v>
      </c>
      <c r="J110" s="161">
        <v>15</v>
      </c>
      <c r="K110" s="195">
        <v>115.384615384615</v>
      </c>
      <c r="L110" s="161">
        <v>0</v>
      </c>
      <c r="M110" s="185">
        <v>0</v>
      </c>
      <c r="N110" s="161">
        <v>0</v>
      </c>
      <c r="O110" s="161">
        <v>0</v>
      </c>
      <c r="P110" s="195">
        <v>0</v>
      </c>
      <c r="Q110" s="161">
        <v>1</v>
      </c>
      <c r="R110" s="195">
        <v>7.69230769230769</v>
      </c>
      <c r="S110" s="161">
        <v>0</v>
      </c>
      <c r="T110" s="195">
        <v>0</v>
      </c>
      <c r="U110" s="161">
        <v>0</v>
      </c>
      <c r="V110" s="161">
        <v>0</v>
      </c>
      <c r="W110" s="185">
        <v>0</v>
      </c>
      <c r="X110" s="185">
        <v>0</v>
      </c>
      <c r="Y110" s="161">
        <v>0</v>
      </c>
      <c r="Z110" s="185">
        <v>0</v>
      </c>
      <c r="AA110" s="161">
        <v>0</v>
      </c>
      <c r="AB110" s="185">
        <v>0</v>
      </c>
      <c r="AC110" s="184">
        <v>0</v>
      </c>
      <c r="AD110" s="184">
        <v>0</v>
      </c>
      <c r="AE110" s="185">
        <v>5.7</v>
      </c>
      <c r="AF110" s="185">
        <v>13</v>
      </c>
      <c r="AG110" s="185">
        <v>7.5</v>
      </c>
      <c r="AH110" s="185">
        <v>149.276923076923</v>
      </c>
      <c r="AI110" s="207">
        <v>2</v>
      </c>
      <c r="AJ110" s="261">
        <v>0.5</v>
      </c>
      <c r="AK110" s="207"/>
      <c r="AL110" s="195">
        <v>0</v>
      </c>
      <c r="AM110" s="195">
        <v>3.07809015384615</v>
      </c>
      <c r="AN110" s="207">
        <v>100</v>
      </c>
      <c r="AO110" s="221">
        <v>47.6988329230769</v>
      </c>
      <c r="AP110" s="184">
        <v>40</v>
      </c>
      <c r="AQ110" s="222">
        <v>30800</v>
      </c>
      <c r="AR110" s="223"/>
      <c r="AS110" s="146" t="s">
        <v>874</v>
      </c>
      <c r="AT110" s="146"/>
      <c r="AU110" s="224">
        <f t="shared" si="132"/>
        <v>616215.138461538</v>
      </c>
      <c r="AV110" s="239">
        <f t="shared" si="133"/>
        <v>616215.138461538</v>
      </c>
      <c r="AW110" s="231" t="e">
        <f t="shared" si="134"/>
        <v>#REF!</v>
      </c>
      <c r="AX110" s="231" t="e">
        <f>((AH110-AF110-AG110-W110)*AY$8)-(#REF!+#REF!)*150000</f>
        <v>#REF!</v>
      </c>
      <c r="AY110" s="231" t="e">
        <f t="shared" si="135"/>
        <v>#REF!</v>
      </c>
      <c r="AZ110" s="241" t="str">
        <f t="shared" si="136"/>
        <v>UNG SAVON</v>
      </c>
      <c r="BA110" s="231">
        <f t="shared" si="137"/>
        <v>40</v>
      </c>
      <c r="BB110" s="231">
        <f t="shared" si="138"/>
        <v>40</v>
      </c>
      <c r="BC110" s="231">
        <f t="shared" si="139"/>
        <v>0</v>
      </c>
      <c r="BD110" s="231">
        <f t="shared" si="140"/>
        <v>0</v>
      </c>
      <c r="BE110" s="231">
        <f t="shared" si="141"/>
        <v>2</v>
      </c>
      <c r="BF110" s="231">
        <f t="shared" si="142"/>
        <v>0</v>
      </c>
      <c r="BG110" s="231">
        <f t="shared" si="143"/>
        <v>0</v>
      </c>
      <c r="BH110" s="231">
        <f t="shared" si="144"/>
        <v>0</v>
      </c>
      <c r="BI110" s="246">
        <f t="shared" si="145"/>
        <v>7.6988329230769</v>
      </c>
      <c r="BJ110" s="247">
        <f t="shared" si="146"/>
        <v>30800</v>
      </c>
      <c r="BK110" s="231">
        <f t="shared" si="147"/>
        <v>1</v>
      </c>
      <c r="BL110" s="231">
        <f t="shared" si="148"/>
        <v>1</v>
      </c>
      <c r="BM110" s="231">
        <f t="shared" si="149"/>
        <v>0</v>
      </c>
      <c r="BN110" s="231">
        <f t="shared" si="150"/>
        <v>0</v>
      </c>
      <c r="BO110" s="231">
        <f t="shared" si="151"/>
        <v>0</v>
      </c>
      <c r="BP110" s="231">
        <f t="shared" si="152"/>
        <v>1</v>
      </c>
      <c r="BQ110" s="231">
        <f t="shared" si="153"/>
        <v>3</v>
      </c>
    </row>
    <row r="111" s="145" customFormat="1" ht="95" customHeight="1" spans="1:69">
      <c r="A111" s="161">
        <v>98</v>
      </c>
      <c r="B111" s="94">
        <v>1407</v>
      </c>
      <c r="C111" s="162" t="s">
        <v>576</v>
      </c>
      <c r="D111" s="163">
        <v>44532</v>
      </c>
      <c r="E111" s="183" t="s">
        <v>885</v>
      </c>
      <c r="F111" s="184">
        <v>200</v>
      </c>
      <c r="G111" s="185">
        <v>7.69230769230769</v>
      </c>
      <c r="H111" s="161">
        <v>25</v>
      </c>
      <c r="I111" s="161">
        <v>0</v>
      </c>
      <c r="J111" s="161">
        <v>25</v>
      </c>
      <c r="K111" s="195">
        <v>192.307692307692</v>
      </c>
      <c r="L111" s="161">
        <v>0</v>
      </c>
      <c r="M111" s="185">
        <v>0</v>
      </c>
      <c r="N111" s="161">
        <v>0</v>
      </c>
      <c r="O111" s="161">
        <v>0</v>
      </c>
      <c r="P111" s="195">
        <v>0</v>
      </c>
      <c r="Q111" s="161">
        <v>1</v>
      </c>
      <c r="R111" s="195">
        <v>7.69230769230769</v>
      </c>
      <c r="S111" s="161">
        <v>0</v>
      </c>
      <c r="T111" s="195">
        <v>0</v>
      </c>
      <c r="U111" s="161">
        <v>0</v>
      </c>
      <c r="V111" s="161">
        <v>0</v>
      </c>
      <c r="W111" s="185">
        <v>0</v>
      </c>
      <c r="X111" s="185">
        <v>0</v>
      </c>
      <c r="Y111" s="161">
        <v>0</v>
      </c>
      <c r="Z111" s="185">
        <v>0</v>
      </c>
      <c r="AA111" s="161">
        <v>0</v>
      </c>
      <c r="AB111" s="185">
        <v>0</v>
      </c>
      <c r="AC111" s="184">
        <v>0</v>
      </c>
      <c r="AD111" s="184">
        <v>0</v>
      </c>
      <c r="AE111" s="185">
        <v>9.6</v>
      </c>
      <c r="AF111" s="185">
        <v>13</v>
      </c>
      <c r="AG111" s="185">
        <v>12.5</v>
      </c>
      <c r="AH111" s="185">
        <v>235.1</v>
      </c>
      <c r="AI111" s="207">
        <v>2</v>
      </c>
      <c r="AJ111" s="209">
        <v>0.5</v>
      </c>
      <c r="AK111" s="207"/>
      <c r="AL111" s="195">
        <v>0</v>
      </c>
      <c r="AM111" s="195">
        <v>4.847762</v>
      </c>
      <c r="AN111" s="207">
        <v>100</v>
      </c>
      <c r="AO111" s="221">
        <v>131.752238</v>
      </c>
      <c r="AP111" s="184">
        <v>130</v>
      </c>
      <c r="AQ111" s="222">
        <v>7000</v>
      </c>
      <c r="AR111" s="223"/>
      <c r="AS111" s="146" t="s">
        <v>881</v>
      </c>
      <c r="AT111" s="146"/>
      <c r="AU111" s="224">
        <f t="shared" si="132"/>
        <v>970492.8</v>
      </c>
      <c r="AV111" s="239">
        <f t="shared" si="133"/>
        <v>970492.8</v>
      </c>
      <c r="AW111" s="231" t="e">
        <f t="shared" si="134"/>
        <v>#REF!</v>
      </c>
      <c r="AX111" s="231" t="e">
        <f>((AH111-AF111-AG111-W111)*AY$8)-(#REF!+#REF!)*150000</f>
        <v>#REF!</v>
      </c>
      <c r="AY111" s="231" t="e">
        <f t="shared" si="135"/>
        <v>#REF!</v>
      </c>
      <c r="AZ111" s="241" t="str">
        <f t="shared" si="136"/>
        <v>SENG VANNA</v>
      </c>
      <c r="BA111" s="231">
        <f t="shared" si="137"/>
        <v>130</v>
      </c>
      <c r="BB111" s="231">
        <f t="shared" si="138"/>
        <v>130</v>
      </c>
      <c r="BC111" s="231">
        <f t="shared" si="139"/>
        <v>1</v>
      </c>
      <c r="BD111" s="231">
        <f t="shared" si="140"/>
        <v>0</v>
      </c>
      <c r="BE111" s="231">
        <f t="shared" si="141"/>
        <v>1</v>
      </c>
      <c r="BF111" s="231">
        <f t="shared" si="142"/>
        <v>1</v>
      </c>
      <c r="BG111" s="231">
        <f t="shared" si="143"/>
        <v>0</v>
      </c>
      <c r="BH111" s="231">
        <f t="shared" si="144"/>
        <v>0</v>
      </c>
      <c r="BI111" s="246">
        <f t="shared" si="145"/>
        <v>1.75223800000001</v>
      </c>
      <c r="BJ111" s="247">
        <f t="shared" si="146"/>
        <v>7000</v>
      </c>
      <c r="BK111" s="231">
        <f t="shared" si="147"/>
        <v>0</v>
      </c>
      <c r="BL111" s="231">
        <f t="shared" si="148"/>
        <v>0</v>
      </c>
      <c r="BM111" s="231">
        <f t="shared" si="149"/>
        <v>1</v>
      </c>
      <c r="BN111" s="231">
        <f t="shared" si="150"/>
        <v>1</v>
      </c>
      <c r="BO111" s="231">
        <f t="shared" si="151"/>
        <v>0</v>
      </c>
      <c r="BP111" s="231">
        <f t="shared" si="152"/>
        <v>0</v>
      </c>
      <c r="BQ111" s="231">
        <f t="shared" si="153"/>
        <v>0</v>
      </c>
    </row>
    <row r="112" s="145" customFormat="1" ht="95" customHeight="1" spans="1:69">
      <c r="A112" s="161">
        <v>99</v>
      </c>
      <c r="B112" s="94">
        <v>1768</v>
      </c>
      <c r="C112" s="162" t="s">
        <v>428</v>
      </c>
      <c r="D112" s="163">
        <v>44594</v>
      </c>
      <c r="E112" s="183" t="s">
        <v>885</v>
      </c>
      <c r="F112" s="184">
        <v>200</v>
      </c>
      <c r="G112" s="185">
        <v>7.69230769230769</v>
      </c>
      <c r="H112" s="161">
        <v>14</v>
      </c>
      <c r="I112" s="161">
        <v>0</v>
      </c>
      <c r="J112" s="161">
        <v>14</v>
      </c>
      <c r="K112" s="195">
        <v>107.692307692308</v>
      </c>
      <c r="L112" s="161">
        <v>0</v>
      </c>
      <c r="M112" s="185">
        <v>0</v>
      </c>
      <c r="N112" s="161">
        <v>0</v>
      </c>
      <c r="O112" s="161">
        <v>0</v>
      </c>
      <c r="P112" s="195">
        <v>0</v>
      </c>
      <c r="Q112" s="161">
        <v>1</v>
      </c>
      <c r="R112" s="195">
        <v>7.69230769230769</v>
      </c>
      <c r="S112" s="161">
        <v>0</v>
      </c>
      <c r="T112" s="195">
        <v>0</v>
      </c>
      <c r="U112" s="161">
        <v>0</v>
      </c>
      <c r="V112" s="161">
        <v>0</v>
      </c>
      <c r="W112" s="185">
        <v>0</v>
      </c>
      <c r="X112" s="185">
        <v>0</v>
      </c>
      <c r="Y112" s="161">
        <v>0</v>
      </c>
      <c r="Z112" s="185">
        <v>0</v>
      </c>
      <c r="AA112" s="161">
        <v>0</v>
      </c>
      <c r="AB112" s="185">
        <v>0</v>
      </c>
      <c r="AC112" s="184">
        <v>0</v>
      </c>
      <c r="AD112" s="184">
        <v>0</v>
      </c>
      <c r="AE112" s="185">
        <v>5.3</v>
      </c>
      <c r="AF112" s="185">
        <v>13</v>
      </c>
      <c r="AG112" s="185">
        <v>7</v>
      </c>
      <c r="AH112" s="185">
        <v>140.684615384615</v>
      </c>
      <c r="AI112" s="207">
        <v>2</v>
      </c>
      <c r="AJ112" s="261">
        <v>0.5</v>
      </c>
      <c r="AK112" s="207"/>
      <c r="AL112" s="195">
        <v>0</v>
      </c>
      <c r="AM112" s="195">
        <v>2.90091676923077</v>
      </c>
      <c r="AN112" s="207">
        <v>100</v>
      </c>
      <c r="AO112" s="221">
        <v>39.2836986153846</v>
      </c>
      <c r="AP112" s="184">
        <v>30</v>
      </c>
      <c r="AQ112" s="222">
        <v>37100</v>
      </c>
      <c r="AR112" s="223"/>
      <c r="AS112" s="146" t="s">
        <v>862</v>
      </c>
      <c r="AT112" s="146"/>
      <c r="AU112" s="224">
        <f t="shared" si="132"/>
        <v>580746.092307691</v>
      </c>
      <c r="AV112" s="239">
        <f t="shared" si="133"/>
        <v>580746.092307691</v>
      </c>
      <c r="AW112" s="231" t="e">
        <f t="shared" si="134"/>
        <v>#REF!</v>
      </c>
      <c r="AX112" s="231" t="e">
        <f>((AH112-AF112-AG112-W112)*AY$8)-(#REF!+#REF!)*150000</f>
        <v>#REF!</v>
      </c>
      <c r="AY112" s="231" t="e">
        <f t="shared" si="135"/>
        <v>#REF!</v>
      </c>
      <c r="AZ112" s="241" t="str">
        <f t="shared" si="136"/>
        <v>RATH SOKHEA</v>
      </c>
      <c r="BA112" s="231">
        <f t="shared" si="137"/>
        <v>30</v>
      </c>
      <c r="BB112" s="231">
        <f t="shared" si="138"/>
        <v>30</v>
      </c>
      <c r="BC112" s="231">
        <f t="shared" si="139"/>
        <v>0</v>
      </c>
      <c r="BD112" s="231">
        <f t="shared" si="140"/>
        <v>0</v>
      </c>
      <c r="BE112" s="231">
        <f t="shared" si="141"/>
        <v>1</v>
      </c>
      <c r="BF112" s="231">
        <f t="shared" si="142"/>
        <v>1</v>
      </c>
      <c r="BG112" s="231">
        <f t="shared" si="143"/>
        <v>0</v>
      </c>
      <c r="BH112" s="231">
        <f t="shared" si="144"/>
        <v>0</v>
      </c>
      <c r="BI112" s="246">
        <f t="shared" si="145"/>
        <v>9.2836986153846</v>
      </c>
      <c r="BJ112" s="247">
        <f t="shared" si="146"/>
        <v>37100</v>
      </c>
      <c r="BK112" s="231">
        <f t="shared" si="147"/>
        <v>1</v>
      </c>
      <c r="BL112" s="231">
        <f t="shared" si="148"/>
        <v>1</v>
      </c>
      <c r="BM112" s="231">
        <f t="shared" si="149"/>
        <v>1</v>
      </c>
      <c r="BN112" s="231">
        <f t="shared" si="150"/>
        <v>1</v>
      </c>
      <c r="BO112" s="231">
        <f t="shared" si="151"/>
        <v>0</v>
      </c>
      <c r="BP112" s="231">
        <f t="shared" si="152"/>
        <v>0</v>
      </c>
      <c r="BQ112" s="231">
        <f t="shared" si="153"/>
        <v>1</v>
      </c>
    </row>
    <row r="113" s="145" customFormat="1" ht="95" customHeight="1" spans="1:69">
      <c r="A113" s="161">
        <v>100</v>
      </c>
      <c r="B113" s="94">
        <v>1820</v>
      </c>
      <c r="C113" s="162" t="s">
        <v>516</v>
      </c>
      <c r="D113" s="163">
        <v>44601</v>
      </c>
      <c r="E113" s="183" t="s">
        <v>885</v>
      </c>
      <c r="F113" s="184">
        <v>200</v>
      </c>
      <c r="G113" s="185">
        <v>7.69230769230769</v>
      </c>
      <c r="H113" s="161">
        <v>0</v>
      </c>
      <c r="I113" s="161">
        <v>0</v>
      </c>
      <c r="J113" s="161">
        <v>0</v>
      </c>
      <c r="K113" s="195">
        <v>0</v>
      </c>
      <c r="L113" s="161">
        <v>0</v>
      </c>
      <c r="M113" s="185">
        <v>0</v>
      </c>
      <c r="N113" s="161">
        <v>0</v>
      </c>
      <c r="O113" s="161">
        <v>0</v>
      </c>
      <c r="P113" s="195">
        <v>0</v>
      </c>
      <c r="Q113" s="161">
        <v>0</v>
      </c>
      <c r="R113" s="195">
        <v>0</v>
      </c>
      <c r="S113" s="161">
        <v>0</v>
      </c>
      <c r="T113" s="195">
        <v>0</v>
      </c>
      <c r="U113" s="161">
        <v>0</v>
      </c>
      <c r="V113" s="161">
        <v>0</v>
      </c>
      <c r="W113" s="185">
        <v>0</v>
      </c>
      <c r="X113" s="185">
        <v>0</v>
      </c>
      <c r="Y113" s="161">
        <v>0</v>
      </c>
      <c r="Z113" s="185">
        <v>0</v>
      </c>
      <c r="AA113" s="161">
        <v>0</v>
      </c>
      <c r="AB113" s="185">
        <v>0</v>
      </c>
      <c r="AC113" s="184">
        <v>0</v>
      </c>
      <c r="AD113" s="184">
        <v>0</v>
      </c>
      <c r="AE113" s="185">
        <v>0</v>
      </c>
      <c r="AF113" s="185">
        <v>0</v>
      </c>
      <c r="AG113" s="185">
        <v>0</v>
      </c>
      <c r="AH113" s="185">
        <v>0</v>
      </c>
      <c r="AI113" s="207"/>
      <c r="AJ113" s="261"/>
      <c r="AK113" s="207"/>
      <c r="AL113" s="195"/>
      <c r="AM113" s="195"/>
      <c r="AN113" s="207">
        <v>0</v>
      </c>
      <c r="AO113" s="221">
        <v>0</v>
      </c>
      <c r="AP113" s="184">
        <v>0</v>
      </c>
      <c r="AQ113" s="222">
        <v>0</v>
      </c>
      <c r="AR113" s="223"/>
      <c r="AS113" s="146" t="s">
        <v>874</v>
      </c>
      <c r="AT113" s="146"/>
      <c r="AU113" s="224">
        <f t="shared" si="132"/>
        <v>0</v>
      </c>
      <c r="AV113" s="239">
        <f t="shared" si="133"/>
        <v>400000</v>
      </c>
      <c r="AW113" s="231" t="e">
        <f t="shared" si="134"/>
        <v>#REF!</v>
      </c>
      <c r="AX113" s="231" t="e">
        <f>((AH113-AF113-AG113-W113)*AY$8)-(#REF!+#REF!)*150000</f>
        <v>#REF!</v>
      </c>
      <c r="AY113" s="231" t="e">
        <f t="shared" si="135"/>
        <v>#REF!</v>
      </c>
      <c r="AZ113" s="241" t="str">
        <f t="shared" si="136"/>
        <v>PHANN NAI</v>
      </c>
      <c r="BA113" s="231">
        <f t="shared" si="137"/>
        <v>0</v>
      </c>
      <c r="BB113" s="231">
        <f t="shared" si="138"/>
        <v>0</v>
      </c>
      <c r="BC113" s="231">
        <f t="shared" si="139"/>
        <v>0</v>
      </c>
      <c r="BD113" s="231">
        <f t="shared" si="140"/>
        <v>0</v>
      </c>
      <c r="BE113" s="231">
        <f t="shared" si="141"/>
        <v>0</v>
      </c>
      <c r="BF113" s="231">
        <f t="shared" si="142"/>
        <v>0</v>
      </c>
      <c r="BG113" s="231">
        <f t="shared" si="143"/>
        <v>0</v>
      </c>
      <c r="BH113" s="231">
        <f t="shared" si="144"/>
        <v>0</v>
      </c>
      <c r="BI113" s="246">
        <f t="shared" si="145"/>
        <v>0</v>
      </c>
      <c r="BJ113" s="247">
        <f t="shared" si="146"/>
        <v>0</v>
      </c>
      <c r="BK113" s="231">
        <f t="shared" si="147"/>
        <v>0</v>
      </c>
      <c r="BL113" s="231">
        <f t="shared" si="148"/>
        <v>0</v>
      </c>
      <c r="BM113" s="231">
        <f t="shared" si="149"/>
        <v>0</v>
      </c>
      <c r="BN113" s="231">
        <f t="shared" si="150"/>
        <v>0</v>
      </c>
      <c r="BO113" s="231">
        <f t="shared" si="151"/>
        <v>0</v>
      </c>
      <c r="BP113" s="231">
        <f t="shared" si="152"/>
        <v>0</v>
      </c>
      <c r="BQ113" s="231">
        <f t="shared" si="153"/>
        <v>0</v>
      </c>
    </row>
    <row r="114" s="145" customFormat="1" ht="95" customHeight="1" spans="1:69">
      <c r="A114" s="161">
        <v>101</v>
      </c>
      <c r="B114" s="94">
        <v>1879</v>
      </c>
      <c r="C114" s="162" t="s">
        <v>888</v>
      </c>
      <c r="D114" s="163">
        <v>44617</v>
      </c>
      <c r="E114" s="183" t="s">
        <v>885</v>
      </c>
      <c r="F114" s="184">
        <v>200</v>
      </c>
      <c r="G114" s="185">
        <v>7.69230769230769</v>
      </c>
      <c r="H114" s="161">
        <v>25</v>
      </c>
      <c r="I114" s="161">
        <v>0</v>
      </c>
      <c r="J114" s="161">
        <v>25</v>
      </c>
      <c r="K114" s="195">
        <v>192.307692307692</v>
      </c>
      <c r="L114" s="161">
        <v>0</v>
      </c>
      <c r="M114" s="185">
        <v>0</v>
      </c>
      <c r="N114" s="161">
        <v>0</v>
      </c>
      <c r="O114" s="161">
        <v>0</v>
      </c>
      <c r="P114" s="195">
        <v>0</v>
      </c>
      <c r="Q114" s="161">
        <v>1</v>
      </c>
      <c r="R114" s="195">
        <v>7.69230769230769</v>
      </c>
      <c r="S114" s="161">
        <v>0</v>
      </c>
      <c r="T114" s="195">
        <v>0</v>
      </c>
      <c r="U114" s="161">
        <v>0</v>
      </c>
      <c r="V114" s="161">
        <v>0</v>
      </c>
      <c r="W114" s="185">
        <v>0</v>
      </c>
      <c r="X114" s="185">
        <v>0</v>
      </c>
      <c r="Y114" s="161">
        <v>0</v>
      </c>
      <c r="Z114" s="185">
        <v>0</v>
      </c>
      <c r="AA114" s="161">
        <v>0</v>
      </c>
      <c r="AB114" s="185">
        <v>0</v>
      </c>
      <c r="AC114" s="184">
        <v>0</v>
      </c>
      <c r="AD114" s="184">
        <v>0</v>
      </c>
      <c r="AE114" s="185">
        <v>9.6</v>
      </c>
      <c r="AF114" s="185">
        <v>13</v>
      </c>
      <c r="AG114" s="185">
        <v>12.5</v>
      </c>
      <c r="AH114" s="185">
        <v>235.1</v>
      </c>
      <c r="AI114" s="207">
        <v>2</v>
      </c>
      <c r="AJ114" s="261">
        <v>0.5</v>
      </c>
      <c r="AK114" s="207"/>
      <c r="AL114" s="195">
        <v>0</v>
      </c>
      <c r="AM114" s="195">
        <v>4.847762</v>
      </c>
      <c r="AN114" s="207">
        <v>100</v>
      </c>
      <c r="AO114" s="221">
        <v>131.752238</v>
      </c>
      <c r="AP114" s="184">
        <v>130</v>
      </c>
      <c r="AQ114" s="222">
        <v>7000</v>
      </c>
      <c r="AR114" s="223"/>
      <c r="AS114" s="146" t="s">
        <v>874</v>
      </c>
      <c r="AT114" s="146"/>
      <c r="AU114" s="224">
        <f t="shared" si="132"/>
        <v>970492.8</v>
      </c>
      <c r="AV114" s="239">
        <f t="shared" si="133"/>
        <v>970492.8</v>
      </c>
      <c r="AW114" s="231" t="e">
        <f t="shared" si="134"/>
        <v>#REF!</v>
      </c>
      <c r="AX114" s="231" t="e">
        <f>((AH114-AF114-AG114-W114)*AY$8)-(#REF!+#REF!)*150000</f>
        <v>#REF!</v>
      </c>
      <c r="AY114" s="231" t="e">
        <f t="shared" si="135"/>
        <v>#REF!</v>
      </c>
      <c r="AZ114" s="241" t="str">
        <f t="shared" si="136"/>
        <v>SIE KHNAO</v>
      </c>
      <c r="BA114" s="231">
        <f t="shared" si="137"/>
        <v>130</v>
      </c>
      <c r="BB114" s="231">
        <f t="shared" si="138"/>
        <v>130</v>
      </c>
      <c r="BC114" s="231">
        <f t="shared" si="139"/>
        <v>1</v>
      </c>
      <c r="BD114" s="231">
        <f t="shared" si="140"/>
        <v>0</v>
      </c>
      <c r="BE114" s="231">
        <f t="shared" si="141"/>
        <v>1</v>
      </c>
      <c r="BF114" s="231">
        <f t="shared" si="142"/>
        <v>1</v>
      </c>
      <c r="BG114" s="231">
        <f t="shared" si="143"/>
        <v>0</v>
      </c>
      <c r="BH114" s="231">
        <f t="shared" si="144"/>
        <v>0</v>
      </c>
      <c r="BI114" s="246">
        <f t="shared" si="145"/>
        <v>1.75223800000001</v>
      </c>
      <c r="BJ114" s="247">
        <f t="shared" si="146"/>
        <v>7000</v>
      </c>
      <c r="BK114" s="231">
        <f t="shared" si="147"/>
        <v>0</v>
      </c>
      <c r="BL114" s="231">
        <f t="shared" si="148"/>
        <v>0</v>
      </c>
      <c r="BM114" s="231">
        <f t="shared" si="149"/>
        <v>1</v>
      </c>
      <c r="BN114" s="231">
        <f t="shared" si="150"/>
        <v>1</v>
      </c>
      <c r="BO114" s="231">
        <f t="shared" si="151"/>
        <v>0</v>
      </c>
      <c r="BP114" s="231">
        <f t="shared" si="152"/>
        <v>0</v>
      </c>
      <c r="BQ114" s="231">
        <f t="shared" si="153"/>
        <v>0</v>
      </c>
    </row>
    <row r="115" s="145" customFormat="1" ht="95" customHeight="1" spans="1:69">
      <c r="A115" s="161">
        <v>102</v>
      </c>
      <c r="B115" s="94">
        <v>1909</v>
      </c>
      <c r="C115" s="162" t="s">
        <v>578</v>
      </c>
      <c r="D115" s="163">
        <v>44624</v>
      </c>
      <c r="E115" s="183" t="s">
        <v>885</v>
      </c>
      <c r="F115" s="184">
        <v>200</v>
      </c>
      <c r="G115" s="185">
        <v>7.69230769230769</v>
      </c>
      <c r="H115" s="161">
        <v>15</v>
      </c>
      <c r="I115" s="161">
        <v>0</v>
      </c>
      <c r="J115" s="161">
        <v>15</v>
      </c>
      <c r="K115" s="195">
        <v>115.384615384615</v>
      </c>
      <c r="L115" s="161">
        <v>0</v>
      </c>
      <c r="M115" s="185">
        <v>0</v>
      </c>
      <c r="N115" s="161">
        <v>0</v>
      </c>
      <c r="O115" s="161">
        <v>0</v>
      </c>
      <c r="P115" s="195">
        <v>0</v>
      </c>
      <c r="Q115" s="161">
        <v>1</v>
      </c>
      <c r="R115" s="195">
        <v>7.69230769230769</v>
      </c>
      <c r="S115" s="161">
        <v>0</v>
      </c>
      <c r="T115" s="195">
        <v>0</v>
      </c>
      <c r="U115" s="161">
        <v>0</v>
      </c>
      <c r="V115" s="161">
        <v>0</v>
      </c>
      <c r="W115" s="185">
        <v>0</v>
      </c>
      <c r="X115" s="185">
        <v>0</v>
      </c>
      <c r="Y115" s="161">
        <v>0</v>
      </c>
      <c r="Z115" s="185">
        <v>0</v>
      </c>
      <c r="AA115" s="161">
        <v>0</v>
      </c>
      <c r="AB115" s="185">
        <v>0</v>
      </c>
      <c r="AC115" s="184">
        <v>0</v>
      </c>
      <c r="AD115" s="184">
        <v>0</v>
      </c>
      <c r="AE115" s="185">
        <v>5.7</v>
      </c>
      <c r="AF115" s="185">
        <v>13</v>
      </c>
      <c r="AG115" s="185">
        <v>7.5</v>
      </c>
      <c r="AH115" s="185">
        <v>149.276923076923</v>
      </c>
      <c r="AI115" s="207">
        <v>2</v>
      </c>
      <c r="AJ115" s="209">
        <v>0.5</v>
      </c>
      <c r="AK115" s="207"/>
      <c r="AL115" s="195">
        <v>0</v>
      </c>
      <c r="AM115" s="195">
        <v>3.07809015384615</v>
      </c>
      <c r="AN115" s="207">
        <v>100</v>
      </c>
      <c r="AO115" s="221">
        <v>47.6988329230769</v>
      </c>
      <c r="AP115" s="184">
        <v>40</v>
      </c>
      <c r="AQ115" s="222">
        <v>30800</v>
      </c>
      <c r="AR115" s="223"/>
      <c r="AS115" s="146" t="s">
        <v>871</v>
      </c>
      <c r="AT115" s="146"/>
      <c r="AU115" s="224">
        <f t="shared" si="132"/>
        <v>616215.138461538</v>
      </c>
      <c r="AV115" s="239">
        <f t="shared" si="133"/>
        <v>616215.138461538</v>
      </c>
      <c r="AW115" s="231" t="e">
        <f t="shared" si="134"/>
        <v>#REF!</v>
      </c>
      <c r="AX115" s="231" t="e">
        <f>((AH115-AF115-AG115-W115)*AY$8)-(#REF!+#REF!)*150000</f>
        <v>#REF!</v>
      </c>
      <c r="AY115" s="231" t="e">
        <f t="shared" si="135"/>
        <v>#REF!</v>
      </c>
      <c r="AZ115" s="241" t="str">
        <f t="shared" si="136"/>
        <v>UK SARET</v>
      </c>
      <c r="BA115" s="231">
        <f t="shared" si="137"/>
        <v>40</v>
      </c>
      <c r="BB115" s="231">
        <f t="shared" si="138"/>
        <v>40</v>
      </c>
      <c r="BC115" s="231">
        <f t="shared" si="139"/>
        <v>0</v>
      </c>
      <c r="BD115" s="231">
        <f t="shared" si="140"/>
        <v>0</v>
      </c>
      <c r="BE115" s="231">
        <f t="shared" si="141"/>
        <v>2</v>
      </c>
      <c r="BF115" s="231">
        <f t="shared" si="142"/>
        <v>0</v>
      </c>
      <c r="BG115" s="231">
        <f t="shared" si="143"/>
        <v>0</v>
      </c>
      <c r="BH115" s="231">
        <f t="shared" si="144"/>
        <v>0</v>
      </c>
      <c r="BI115" s="246">
        <f t="shared" si="145"/>
        <v>7.6988329230769</v>
      </c>
      <c r="BJ115" s="247">
        <f t="shared" si="146"/>
        <v>30800</v>
      </c>
      <c r="BK115" s="231">
        <f t="shared" si="147"/>
        <v>1</v>
      </c>
      <c r="BL115" s="231">
        <f t="shared" si="148"/>
        <v>1</v>
      </c>
      <c r="BM115" s="231">
        <f t="shared" si="149"/>
        <v>0</v>
      </c>
      <c r="BN115" s="231">
        <f t="shared" si="150"/>
        <v>0</v>
      </c>
      <c r="BO115" s="231">
        <f t="shared" si="151"/>
        <v>0</v>
      </c>
      <c r="BP115" s="231">
        <f t="shared" si="152"/>
        <v>1</v>
      </c>
      <c r="BQ115" s="231">
        <f t="shared" si="153"/>
        <v>3</v>
      </c>
    </row>
    <row r="116" s="145" customFormat="1" ht="95" customHeight="1" spans="1:69">
      <c r="A116" s="161">
        <v>103</v>
      </c>
      <c r="B116" s="94">
        <v>1828</v>
      </c>
      <c r="C116" s="162" t="s">
        <v>580</v>
      </c>
      <c r="D116" s="163">
        <v>44604</v>
      </c>
      <c r="E116" s="183" t="s">
        <v>885</v>
      </c>
      <c r="F116" s="184">
        <v>200</v>
      </c>
      <c r="G116" s="185">
        <v>7.69230769230769</v>
      </c>
      <c r="H116" s="161">
        <v>15</v>
      </c>
      <c r="I116" s="161">
        <v>0</v>
      </c>
      <c r="J116" s="161">
        <v>15</v>
      </c>
      <c r="K116" s="195">
        <v>115.384615384615</v>
      </c>
      <c r="L116" s="161">
        <v>0</v>
      </c>
      <c r="M116" s="185">
        <v>0</v>
      </c>
      <c r="N116" s="161">
        <v>0</v>
      </c>
      <c r="O116" s="161">
        <v>0</v>
      </c>
      <c r="P116" s="195">
        <v>0</v>
      </c>
      <c r="Q116" s="161">
        <v>1</v>
      </c>
      <c r="R116" s="195">
        <v>7.69230769230769</v>
      </c>
      <c r="S116" s="161">
        <v>0</v>
      </c>
      <c r="T116" s="195">
        <v>0</v>
      </c>
      <c r="U116" s="161">
        <v>0</v>
      </c>
      <c r="V116" s="161">
        <v>0</v>
      </c>
      <c r="W116" s="185">
        <v>0</v>
      </c>
      <c r="X116" s="185">
        <v>0</v>
      </c>
      <c r="Y116" s="161">
        <v>0</v>
      </c>
      <c r="Z116" s="185">
        <v>0</v>
      </c>
      <c r="AA116" s="161">
        <v>0</v>
      </c>
      <c r="AB116" s="185">
        <v>0</v>
      </c>
      <c r="AC116" s="184">
        <v>0</v>
      </c>
      <c r="AD116" s="184">
        <v>0</v>
      </c>
      <c r="AE116" s="185">
        <v>5.7</v>
      </c>
      <c r="AF116" s="185">
        <v>13</v>
      </c>
      <c r="AG116" s="185">
        <v>7.5</v>
      </c>
      <c r="AH116" s="185">
        <v>149.276923076923</v>
      </c>
      <c r="AI116" s="207">
        <v>2</v>
      </c>
      <c r="AJ116" s="261">
        <v>0.5</v>
      </c>
      <c r="AK116" s="207"/>
      <c r="AL116" s="195">
        <v>0</v>
      </c>
      <c r="AM116" s="195">
        <v>3.07809015384615</v>
      </c>
      <c r="AN116" s="207">
        <v>100</v>
      </c>
      <c r="AO116" s="221">
        <v>47.6988329230769</v>
      </c>
      <c r="AP116" s="184">
        <v>40</v>
      </c>
      <c r="AQ116" s="222">
        <v>30800</v>
      </c>
      <c r="AR116" s="223"/>
      <c r="AS116" s="146" t="s">
        <v>874</v>
      </c>
      <c r="AT116" s="146"/>
      <c r="AU116" s="224">
        <f t="shared" si="132"/>
        <v>616215.138461538</v>
      </c>
      <c r="AV116" s="239">
        <f t="shared" si="133"/>
        <v>616215.138461538</v>
      </c>
      <c r="AW116" s="231" t="e">
        <f t="shared" si="134"/>
        <v>#REF!</v>
      </c>
      <c r="AX116" s="231" t="e">
        <f>((AH116-AF116-AG116-W116)*AY$8)-(#REF!+#REF!)*150000</f>
        <v>#REF!</v>
      </c>
      <c r="AY116" s="231" t="e">
        <f t="shared" si="135"/>
        <v>#REF!</v>
      </c>
      <c r="AZ116" s="241" t="str">
        <f t="shared" si="136"/>
        <v>CHUT SREYKONG</v>
      </c>
      <c r="BA116" s="231">
        <f t="shared" si="137"/>
        <v>40</v>
      </c>
      <c r="BB116" s="231">
        <f t="shared" si="138"/>
        <v>40</v>
      </c>
      <c r="BC116" s="231">
        <f t="shared" si="139"/>
        <v>0</v>
      </c>
      <c r="BD116" s="231">
        <f t="shared" si="140"/>
        <v>0</v>
      </c>
      <c r="BE116" s="231">
        <f t="shared" si="141"/>
        <v>2</v>
      </c>
      <c r="BF116" s="231">
        <f t="shared" si="142"/>
        <v>0</v>
      </c>
      <c r="BG116" s="231">
        <f t="shared" si="143"/>
        <v>0</v>
      </c>
      <c r="BH116" s="231">
        <f t="shared" si="144"/>
        <v>0</v>
      </c>
      <c r="BI116" s="246">
        <f t="shared" si="145"/>
        <v>7.6988329230769</v>
      </c>
      <c r="BJ116" s="247">
        <f t="shared" si="146"/>
        <v>30800</v>
      </c>
      <c r="BK116" s="231">
        <f t="shared" si="147"/>
        <v>1</v>
      </c>
      <c r="BL116" s="231">
        <f t="shared" si="148"/>
        <v>1</v>
      </c>
      <c r="BM116" s="231">
        <f t="shared" si="149"/>
        <v>0</v>
      </c>
      <c r="BN116" s="231">
        <f t="shared" si="150"/>
        <v>0</v>
      </c>
      <c r="BO116" s="231">
        <f t="shared" si="151"/>
        <v>0</v>
      </c>
      <c r="BP116" s="231">
        <f t="shared" si="152"/>
        <v>1</v>
      </c>
      <c r="BQ116" s="231">
        <f t="shared" si="153"/>
        <v>3</v>
      </c>
    </row>
    <row r="117" s="145" customFormat="1" ht="95" customHeight="1" spans="1:69">
      <c r="A117" s="161">
        <v>104</v>
      </c>
      <c r="B117" s="94">
        <v>1769</v>
      </c>
      <c r="C117" s="162" t="s">
        <v>589</v>
      </c>
      <c r="D117" s="163">
        <v>44594</v>
      </c>
      <c r="E117" s="183" t="s">
        <v>885</v>
      </c>
      <c r="F117" s="184">
        <v>200</v>
      </c>
      <c r="G117" s="185">
        <v>7.69230769230769</v>
      </c>
      <c r="H117" s="161">
        <v>15</v>
      </c>
      <c r="I117" s="161">
        <v>0</v>
      </c>
      <c r="J117" s="161">
        <v>15</v>
      </c>
      <c r="K117" s="195">
        <v>115.384615384615</v>
      </c>
      <c r="L117" s="161">
        <v>0</v>
      </c>
      <c r="M117" s="185">
        <v>0</v>
      </c>
      <c r="N117" s="161">
        <v>0</v>
      </c>
      <c r="O117" s="161">
        <v>0</v>
      </c>
      <c r="P117" s="195">
        <v>0</v>
      </c>
      <c r="Q117" s="161">
        <v>1</v>
      </c>
      <c r="R117" s="195">
        <v>7.69230769230769</v>
      </c>
      <c r="S117" s="161">
        <v>0</v>
      </c>
      <c r="T117" s="195">
        <v>0</v>
      </c>
      <c r="U117" s="161">
        <v>0</v>
      </c>
      <c r="V117" s="161">
        <v>0</v>
      </c>
      <c r="W117" s="185">
        <v>0</v>
      </c>
      <c r="X117" s="185">
        <v>0</v>
      </c>
      <c r="Y117" s="161">
        <v>0</v>
      </c>
      <c r="Z117" s="185">
        <v>0</v>
      </c>
      <c r="AA117" s="161">
        <v>0</v>
      </c>
      <c r="AB117" s="185">
        <v>0</v>
      </c>
      <c r="AC117" s="184">
        <v>0</v>
      </c>
      <c r="AD117" s="184">
        <v>0</v>
      </c>
      <c r="AE117" s="185">
        <v>5.7</v>
      </c>
      <c r="AF117" s="185">
        <v>13</v>
      </c>
      <c r="AG117" s="185">
        <v>7.5</v>
      </c>
      <c r="AH117" s="185">
        <v>149.276923076923</v>
      </c>
      <c r="AI117" s="207">
        <v>2</v>
      </c>
      <c r="AJ117" s="261">
        <v>0.5</v>
      </c>
      <c r="AK117" s="207"/>
      <c r="AL117" s="195">
        <v>0</v>
      </c>
      <c r="AM117" s="195">
        <v>3.07809015384615</v>
      </c>
      <c r="AN117" s="207">
        <v>100</v>
      </c>
      <c r="AO117" s="221">
        <v>47.6988329230769</v>
      </c>
      <c r="AP117" s="184">
        <v>40</v>
      </c>
      <c r="AQ117" s="222">
        <v>30800</v>
      </c>
      <c r="AR117" s="223"/>
      <c r="AS117" s="146" t="s">
        <v>862</v>
      </c>
      <c r="AT117" s="146"/>
      <c r="AU117" s="224">
        <f t="shared" si="132"/>
        <v>616215.138461538</v>
      </c>
      <c r="AV117" s="239">
        <f t="shared" si="133"/>
        <v>616215.138461538</v>
      </c>
      <c r="AW117" s="231" t="e">
        <f t="shared" si="134"/>
        <v>#REF!</v>
      </c>
      <c r="AX117" s="231" t="e">
        <f>((AH117-AF117-AG117-W117)*AY$8)-(#REF!+#REF!)*150000</f>
        <v>#REF!</v>
      </c>
      <c r="AY117" s="231" t="e">
        <f t="shared" si="135"/>
        <v>#REF!</v>
      </c>
      <c r="AZ117" s="241" t="str">
        <f t="shared" si="136"/>
        <v>YOEM BOREY</v>
      </c>
      <c r="BA117" s="231">
        <f t="shared" si="137"/>
        <v>40</v>
      </c>
      <c r="BB117" s="231">
        <f t="shared" si="138"/>
        <v>40</v>
      </c>
      <c r="BC117" s="231">
        <f t="shared" si="139"/>
        <v>0</v>
      </c>
      <c r="BD117" s="231">
        <f t="shared" si="140"/>
        <v>0</v>
      </c>
      <c r="BE117" s="231">
        <f t="shared" si="141"/>
        <v>2</v>
      </c>
      <c r="BF117" s="231">
        <f t="shared" si="142"/>
        <v>0</v>
      </c>
      <c r="BG117" s="231">
        <f t="shared" si="143"/>
        <v>0</v>
      </c>
      <c r="BH117" s="231">
        <f t="shared" si="144"/>
        <v>0</v>
      </c>
      <c r="BI117" s="246">
        <f t="shared" si="145"/>
        <v>7.6988329230769</v>
      </c>
      <c r="BJ117" s="247">
        <f t="shared" si="146"/>
        <v>30800</v>
      </c>
      <c r="BK117" s="231">
        <f t="shared" si="147"/>
        <v>1</v>
      </c>
      <c r="BL117" s="231">
        <f t="shared" si="148"/>
        <v>1</v>
      </c>
      <c r="BM117" s="231">
        <f t="shared" si="149"/>
        <v>0</v>
      </c>
      <c r="BN117" s="231">
        <f t="shared" si="150"/>
        <v>0</v>
      </c>
      <c r="BO117" s="231">
        <f t="shared" si="151"/>
        <v>0</v>
      </c>
      <c r="BP117" s="231">
        <f t="shared" si="152"/>
        <v>1</v>
      </c>
      <c r="BQ117" s="231">
        <f t="shared" si="153"/>
        <v>3</v>
      </c>
    </row>
    <row r="118" s="145" customFormat="1" ht="95" customHeight="1" spans="1:69">
      <c r="A118" s="161">
        <v>105</v>
      </c>
      <c r="B118" s="94">
        <v>1700</v>
      </c>
      <c r="C118" s="162" t="s">
        <v>430</v>
      </c>
      <c r="D118" s="163">
        <v>44586</v>
      </c>
      <c r="E118" s="183" t="s">
        <v>885</v>
      </c>
      <c r="F118" s="184">
        <v>200</v>
      </c>
      <c r="G118" s="185">
        <v>7.69230769230769</v>
      </c>
      <c r="H118" s="161">
        <v>15</v>
      </c>
      <c r="I118" s="161">
        <v>0</v>
      </c>
      <c r="J118" s="161">
        <v>15</v>
      </c>
      <c r="K118" s="195">
        <v>115.384615384615</v>
      </c>
      <c r="L118" s="161">
        <v>0</v>
      </c>
      <c r="M118" s="185">
        <v>0</v>
      </c>
      <c r="N118" s="161">
        <v>0</v>
      </c>
      <c r="O118" s="161">
        <v>0</v>
      </c>
      <c r="P118" s="195">
        <v>0</v>
      </c>
      <c r="Q118" s="161">
        <v>1</v>
      </c>
      <c r="R118" s="195">
        <v>7.69230769230769</v>
      </c>
      <c r="S118" s="161">
        <v>0</v>
      </c>
      <c r="T118" s="195">
        <v>0</v>
      </c>
      <c r="U118" s="161">
        <v>0</v>
      </c>
      <c r="V118" s="161">
        <v>0</v>
      </c>
      <c r="W118" s="185">
        <v>0</v>
      </c>
      <c r="X118" s="185">
        <v>0</v>
      </c>
      <c r="Y118" s="161">
        <v>0</v>
      </c>
      <c r="Z118" s="185">
        <v>0</v>
      </c>
      <c r="AA118" s="161">
        <v>0</v>
      </c>
      <c r="AB118" s="185">
        <v>0</v>
      </c>
      <c r="AC118" s="184">
        <v>0</v>
      </c>
      <c r="AD118" s="184">
        <v>0</v>
      </c>
      <c r="AE118" s="185">
        <v>5.7</v>
      </c>
      <c r="AF118" s="185">
        <v>13</v>
      </c>
      <c r="AG118" s="185">
        <v>7.5</v>
      </c>
      <c r="AH118" s="185">
        <v>149.276923076923</v>
      </c>
      <c r="AI118" s="207">
        <v>2</v>
      </c>
      <c r="AJ118" s="209">
        <v>0.5</v>
      </c>
      <c r="AK118" s="207"/>
      <c r="AL118" s="195">
        <v>0</v>
      </c>
      <c r="AM118" s="195">
        <v>3.07809015384615</v>
      </c>
      <c r="AN118" s="207">
        <v>100</v>
      </c>
      <c r="AO118" s="221">
        <v>47.6988329230769</v>
      </c>
      <c r="AP118" s="184">
        <v>40</v>
      </c>
      <c r="AQ118" s="222">
        <v>30800</v>
      </c>
      <c r="AR118" s="223"/>
      <c r="AS118" s="146" t="s">
        <v>862</v>
      </c>
      <c r="AT118" s="146"/>
      <c r="AU118" s="224">
        <f t="shared" si="132"/>
        <v>616215.138461538</v>
      </c>
      <c r="AV118" s="239">
        <f t="shared" si="133"/>
        <v>616215.138461538</v>
      </c>
      <c r="AW118" s="231" t="e">
        <f t="shared" si="134"/>
        <v>#REF!</v>
      </c>
      <c r="AX118" s="231" t="e">
        <f>((AH118-AF118-AG118-W118)*AY$8)-(#REF!+#REF!)*150000</f>
        <v>#REF!</v>
      </c>
      <c r="AY118" s="231" t="e">
        <f t="shared" si="135"/>
        <v>#REF!</v>
      </c>
      <c r="AZ118" s="241" t="str">
        <f t="shared" si="136"/>
        <v>BOEURN NGORL</v>
      </c>
      <c r="BA118" s="231">
        <f t="shared" si="137"/>
        <v>40</v>
      </c>
      <c r="BB118" s="231">
        <f t="shared" si="138"/>
        <v>40</v>
      </c>
      <c r="BC118" s="231">
        <f t="shared" si="139"/>
        <v>0</v>
      </c>
      <c r="BD118" s="231">
        <f t="shared" si="140"/>
        <v>0</v>
      </c>
      <c r="BE118" s="231">
        <f t="shared" si="141"/>
        <v>2</v>
      </c>
      <c r="BF118" s="231">
        <f t="shared" si="142"/>
        <v>0</v>
      </c>
      <c r="BG118" s="231">
        <f t="shared" si="143"/>
        <v>0</v>
      </c>
      <c r="BH118" s="231">
        <f t="shared" si="144"/>
        <v>0</v>
      </c>
      <c r="BI118" s="246">
        <f t="shared" si="145"/>
        <v>7.6988329230769</v>
      </c>
      <c r="BJ118" s="247">
        <f t="shared" si="146"/>
        <v>30800</v>
      </c>
      <c r="BK118" s="231">
        <f t="shared" si="147"/>
        <v>1</v>
      </c>
      <c r="BL118" s="231">
        <f t="shared" si="148"/>
        <v>1</v>
      </c>
      <c r="BM118" s="231">
        <f t="shared" si="149"/>
        <v>0</v>
      </c>
      <c r="BN118" s="231">
        <f t="shared" si="150"/>
        <v>0</v>
      </c>
      <c r="BO118" s="231">
        <f t="shared" si="151"/>
        <v>0</v>
      </c>
      <c r="BP118" s="231">
        <f t="shared" si="152"/>
        <v>1</v>
      </c>
      <c r="BQ118" s="231">
        <f t="shared" si="153"/>
        <v>3</v>
      </c>
    </row>
    <row r="119" s="145" customFormat="1" ht="95" customHeight="1" spans="1:69">
      <c r="A119" s="161">
        <v>106</v>
      </c>
      <c r="B119" s="94">
        <v>1782</v>
      </c>
      <c r="C119" s="162" t="s">
        <v>432</v>
      </c>
      <c r="D119" s="163">
        <v>44595</v>
      </c>
      <c r="E119" s="183" t="s">
        <v>885</v>
      </c>
      <c r="F119" s="184">
        <v>200</v>
      </c>
      <c r="G119" s="185">
        <v>7.69230769230769</v>
      </c>
      <c r="H119" s="161">
        <v>14.5</v>
      </c>
      <c r="I119" s="161">
        <v>0</v>
      </c>
      <c r="J119" s="161">
        <v>14.5</v>
      </c>
      <c r="K119" s="195">
        <v>111.538461538462</v>
      </c>
      <c r="L119" s="161">
        <v>0</v>
      </c>
      <c r="M119" s="185">
        <v>0</v>
      </c>
      <c r="N119" s="161">
        <v>0</v>
      </c>
      <c r="O119" s="161">
        <v>0</v>
      </c>
      <c r="P119" s="195">
        <v>0</v>
      </c>
      <c r="Q119" s="161">
        <v>1</v>
      </c>
      <c r="R119" s="195">
        <v>7.69230769230769</v>
      </c>
      <c r="S119" s="161">
        <v>0</v>
      </c>
      <c r="T119" s="195">
        <v>0</v>
      </c>
      <c r="U119" s="161">
        <v>0.5</v>
      </c>
      <c r="V119" s="161">
        <v>0</v>
      </c>
      <c r="W119" s="185">
        <v>0</v>
      </c>
      <c r="X119" s="185">
        <v>0</v>
      </c>
      <c r="Y119" s="161">
        <v>0</v>
      </c>
      <c r="Z119" s="185">
        <v>0</v>
      </c>
      <c r="AA119" s="161">
        <v>0</v>
      </c>
      <c r="AB119" s="185">
        <v>0</v>
      </c>
      <c r="AC119" s="184">
        <v>0</v>
      </c>
      <c r="AD119" s="184">
        <v>0</v>
      </c>
      <c r="AE119" s="185">
        <v>5.5</v>
      </c>
      <c r="AF119" s="185">
        <v>13</v>
      </c>
      <c r="AG119" s="185">
        <v>7.2</v>
      </c>
      <c r="AH119" s="185">
        <v>144.930769230769</v>
      </c>
      <c r="AI119" s="207">
        <v>2</v>
      </c>
      <c r="AJ119" s="261">
        <v>0.5</v>
      </c>
      <c r="AK119" s="207"/>
      <c r="AL119" s="195">
        <v>0</v>
      </c>
      <c r="AM119" s="195">
        <v>2.98847246153846</v>
      </c>
      <c r="AN119" s="207">
        <v>100</v>
      </c>
      <c r="AO119" s="221">
        <v>43.4422967692308</v>
      </c>
      <c r="AP119" s="184">
        <v>40</v>
      </c>
      <c r="AQ119" s="222">
        <v>13800</v>
      </c>
      <c r="AR119" s="223"/>
      <c r="AS119" s="146" t="s">
        <v>862</v>
      </c>
      <c r="AT119" s="146"/>
      <c r="AU119" s="224">
        <f t="shared" si="132"/>
        <v>598274.215384614</v>
      </c>
      <c r="AV119" s="239">
        <f t="shared" si="133"/>
        <v>598274.215384614</v>
      </c>
      <c r="AW119" s="231" t="e">
        <f t="shared" si="134"/>
        <v>#REF!</v>
      </c>
      <c r="AX119" s="231" t="e">
        <f>((AH119-AF119-AG119-W119)*AY$8)-(#REF!+#REF!)*150000</f>
        <v>#REF!</v>
      </c>
      <c r="AY119" s="231" t="e">
        <f t="shared" si="135"/>
        <v>#REF!</v>
      </c>
      <c r="AZ119" s="241" t="str">
        <f t="shared" si="136"/>
        <v>SEO SABAN</v>
      </c>
      <c r="BA119" s="231">
        <f t="shared" si="137"/>
        <v>40</v>
      </c>
      <c r="BB119" s="231">
        <f t="shared" si="138"/>
        <v>40</v>
      </c>
      <c r="BC119" s="231">
        <f t="shared" si="139"/>
        <v>0</v>
      </c>
      <c r="BD119" s="231">
        <f t="shared" si="140"/>
        <v>0</v>
      </c>
      <c r="BE119" s="231">
        <f t="shared" si="141"/>
        <v>2</v>
      </c>
      <c r="BF119" s="231">
        <f t="shared" si="142"/>
        <v>0</v>
      </c>
      <c r="BG119" s="231">
        <f t="shared" si="143"/>
        <v>0</v>
      </c>
      <c r="BH119" s="231">
        <f t="shared" si="144"/>
        <v>0</v>
      </c>
      <c r="BI119" s="246">
        <f t="shared" si="145"/>
        <v>3.44229676923075</v>
      </c>
      <c r="BJ119" s="247">
        <f t="shared" si="146"/>
        <v>13800</v>
      </c>
      <c r="BK119" s="231">
        <f t="shared" si="147"/>
        <v>0</v>
      </c>
      <c r="BL119" s="231">
        <f t="shared" si="148"/>
        <v>1</v>
      </c>
      <c r="BM119" s="231">
        <f t="shared" si="149"/>
        <v>0</v>
      </c>
      <c r="BN119" s="231">
        <f t="shared" si="150"/>
        <v>1</v>
      </c>
      <c r="BO119" s="231">
        <f t="shared" si="151"/>
        <v>1</v>
      </c>
      <c r="BP119" s="231">
        <f t="shared" si="152"/>
        <v>1</v>
      </c>
      <c r="BQ119" s="231">
        <f t="shared" si="153"/>
        <v>3</v>
      </c>
    </row>
    <row r="120" s="145" customFormat="1" ht="95" customHeight="1" spans="1:69">
      <c r="A120" s="161">
        <v>107</v>
      </c>
      <c r="B120" s="94">
        <v>1722</v>
      </c>
      <c r="C120" s="162" t="s">
        <v>434</v>
      </c>
      <c r="D120" s="163">
        <v>44587</v>
      </c>
      <c r="E120" s="183" t="s">
        <v>885</v>
      </c>
      <c r="F120" s="184">
        <v>200</v>
      </c>
      <c r="G120" s="185">
        <v>7.69230769230769</v>
      </c>
      <c r="H120" s="161">
        <v>15</v>
      </c>
      <c r="I120" s="161">
        <v>0</v>
      </c>
      <c r="J120" s="161">
        <v>15</v>
      </c>
      <c r="K120" s="195">
        <v>115.384615384615</v>
      </c>
      <c r="L120" s="161">
        <v>0</v>
      </c>
      <c r="M120" s="185">
        <v>0</v>
      </c>
      <c r="N120" s="161">
        <v>0</v>
      </c>
      <c r="O120" s="161">
        <v>0</v>
      </c>
      <c r="P120" s="195">
        <v>0</v>
      </c>
      <c r="Q120" s="161">
        <v>1</v>
      </c>
      <c r="R120" s="195">
        <v>7.69230769230769</v>
      </c>
      <c r="S120" s="161">
        <v>0</v>
      </c>
      <c r="T120" s="195">
        <v>0</v>
      </c>
      <c r="U120" s="161">
        <v>0</v>
      </c>
      <c r="V120" s="161">
        <v>0</v>
      </c>
      <c r="W120" s="185">
        <v>0</v>
      </c>
      <c r="X120" s="185">
        <v>0</v>
      </c>
      <c r="Y120" s="161">
        <v>0</v>
      </c>
      <c r="Z120" s="185">
        <v>0</v>
      </c>
      <c r="AA120" s="161">
        <v>0</v>
      </c>
      <c r="AB120" s="185">
        <v>0</v>
      </c>
      <c r="AC120" s="184">
        <v>0</v>
      </c>
      <c r="AD120" s="184">
        <v>0</v>
      </c>
      <c r="AE120" s="185">
        <v>5.7</v>
      </c>
      <c r="AF120" s="185">
        <v>13</v>
      </c>
      <c r="AG120" s="185">
        <v>7.5</v>
      </c>
      <c r="AH120" s="185">
        <v>149.276923076923</v>
      </c>
      <c r="AI120" s="207">
        <v>2</v>
      </c>
      <c r="AJ120" s="209">
        <v>0.5</v>
      </c>
      <c r="AK120" s="207"/>
      <c r="AL120" s="195">
        <v>0</v>
      </c>
      <c r="AM120" s="195">
        <v>3.07809015384615</v>
      </c>
      <c r="AN120" s="207">
        <v>100</v>
      </c>
      <c r="AO120" s="221">
        <v>47.6988329230769</v>
      </c>
      <c r="AP120" s="184">
        <v>40</v>
      </c>
      <c r="AQ120" s="222">
        <v>30800</v>
      </c>
      <c r="AR120" s="223"/>
      <c r="AS120" s="146" t="s">
        <v>862</v>
      </c>
      <c r="AT120" s="146"/>
      <c r="AU120" s="224">
        <f t="shared" si="132"/>
        <v>616215.138461538</v>
      </c>
      <c r="AV120" s="239">
        <f t="shared" si="133"/>
        <v>616215.138461538</v>
      </c>
      <c r="AW120" s="231" t="e">
        <f t="shared" si="134"/>
        <v>#REF!</v>
      </c>
      <c r="AX120" s="231" t="e">
        <f>((AH120-AF120-AG120-W120)*AY$8)-(#REF!+#REF!)*150000</f>
        <v>#REF!</v>
      </c>
      <c r="AY120" s="231" t="e">
        <f t="shared" si="135"/>
        <v>#REF!</v>
      </c>
      <c r="AZ120" s="241" t="str">
        <f t="shared" si="136"/>
        <v>KHIEV PISET</v>
      </c>
      <c r="BA120" s="231">
        <f t="shared" si="137"/>
        <v>40</v>
      </c>
      <c r="BB120" s="231">
        <f t="shared" si="138"/>
        <v>40</v>
      </c>
      <c r="BC120" s="231">
        <f t="shared" si="139"/>
        <v>0</v>
      </c>
      <c r="BD120" s="231">
        <f t="shared" si="140"/>
        <v>0</v>
      </c>
      <c r="BE120" s="231">
        <f t="shared" si="141"/>
        <v>2</v>
      </c>
      <c r="BF120" s="231">
        <f t="shared" si="142"/>
        <v>0</v>
      </c>
      <c r="BG120" s="231">
        <f t="shared" si="143"/>
        <v>0</v>
      </c>
      <c r="BH120" s="231">
        <f t="shared" si="144"/>
        <v>0</v>
      </c>
      <c r="BI120" s="246">
        <f t="shared" si="145"/>
        <v>7.6988329230769</v>
      </c>
      <c r="BJ120" s="247">
        <f t="shared" si="146"/>
        <v>30800</v>
      </c>
      <c r="BK120" s="231">
        <f t="shared" si="147"/>
        <v>1</v>
      </c>
      <c r="BL120" s="231">
        <f t="shared" si="148"/>
        <v>1</v>
      </c>
      <c r="BM120" s="231">
        <f t="shared" si="149"/>
        <v>0</v>
      </c>
      <c r="BN120" s="231">
        <f t="shared" si="150"/>
        <v>0</v>
      </c>
      <c r="BO120" s="231">
        <f t="shared" si="151"/>
        <v>0</v>
      </c>
      <c r="BP120" s="231">
        <f t="shared" si="152"/>
        <v>1</v>
      </c>
      <c r="BQ120" s="231">
        <f t="shared" si="153"/>
        <v>3</v>
      </c>
    </row>
    <row r="121" s="145" customFormat="1" ht="95" customHeight="1" spans="1:69">
      <c r="A121" s="161">
        <v>108</v>
      </c>
      <c r="B121" s="94">
        <v>2087</v>
      </c>
      <c r="C121" s="162" t="s">
        <v>889</v>
      </c>
      <c r="D121" s="163">
        <v>44694</v>
      </c>
      <c r="E121" s="183" t="s">
        <v>885</v>
      </c>
      <c r="F121" s="184">
        <v>200</v>
      </c>
      <c r="G121" s="185">
        <v>7.69230769230769</v>
      </c>
      <c r="H121" s="161">
        <v>15</v>
      </c>
      <c r="I121" s="161">
        <v>0</v>
      </c>
      <c r="J121" s="161">
        <v>15</v>
      </c>
      <c r="K121" s="195">
        <v>115.384615384615</v>
      </c>
      <c r="L121" s="161">
        <v>0</v>
      </c>
      <c r="M121" s="185">
        <v>0</v>
      </c>
      <c r="N121" s="161">
        <v>0</v>
      </c>
      <c r="O121" s="161">
        <v>0</v>
      </c>
      <c r="P121" s="195">
        <v>0</v>
      </c>
      <c r="Q121" s="161">
        <v>1</v>
      </c>
      <c r="R121" s="195">
        <v>7.69230769230769</v>
      </c>
      <c r="S121" s="161">
        <v>0</v>
      </c>
      <c r="T121" s="195">
        <v>0</v>
      </c>
      <c r="U121" s="161">
        <v>0</v>
      </c>
      <c r="V121" s="161">
        <v>0</v>
      </c>
      <c r="W121" s="185">
        <v>0</v>
      </c>
      <c r="X121" s="185">
        <v>0</v>
      </c>
      <c r="Y121" s="161">
        <v>0</v>
      </c>
      <c r="Z121" s="185">
        <v>0</v>
      </c>
      <c r="AA121" s="161">
        <v>0</v>
      </c>
      <c r="AB121" s="185">
        <v>0</v>
      </c>
      <c r="AC121" s="184">
        <v>0</v>
      </c>
      <c r="AD121" s="184">
        <v>0</v>
      </c>
      <c r="AE121" s="185">
        <v>5.7</v>
      </c>
      <c r="AF121" s="185">
        <v>13</v>
      </c>
      <c r="AG121" s="185">
        <v>7.5</v>
      </c>
      <c r="AH121" s="185">
        <v>149.276923076923</v>
      </c>
      <c r="AI121" s="207">
        <v>2</v>
      </c>
      <c r="AJ121" s="209">
        <v>0.5</v>
      </c>
      <c r="AK121" s="207"/>
      <c r="AL121" s="195">
        <v>0</v>
      </c>
      <c r="AM121" s="195">
        <v>3.07809015384615</v>
      </c>
      <c r="AN121" s="207">
        <v>100</v>
      </c>
      <c r="AO121" s="221">
        <v>47.6988329230769</v>
      </c>
      <c r="AP121" s="184">
        <v>40</v>
      </c>
      <c r="AQ121" s="222">
        <v>30800</v>
      </c>
      <c r="AR121" s="223"/>
      <c r="AS121" s="146" t="s">
        <v>878</v>
      </c>
      <c r="AT121" s="146"/>
      <c r="AU121" s="224">
        <f t="shared" si="132"/>
        <v>616215.138461538</v>
      </c>
      <c r="AV121" s="239">
        <f t="shared" si="133"/>
        <v>616215.138461538</v>
      </c>
      <c r="AW121" s="231" t="e">
        <f t="shared" si="134"/>
        <v>#REF!</v>
      </c>
      <c r="AX121" s="231" t="e">
        <f>((AH121-AF121-AG121-W121)*AY$8)-(#REF!+#REF!)*150000</f>
        <v>#REF!</v>
      </c>
      <c r="AY121" s="231" t="e">
        <f t="shared" si="135"/>
        <v>#REF!</v>
      </c>
      <c r="AZ121" s="241" t="str">
        <f t="shared" si="136"/>
        <v>OEM SREYNITH</v>
      </c>
      <c r="BA121" s="231">
        <f t="shared" si="137"/>
        <v>40</v>
      </c>
      <c r="BB121" s="231">
        <f t="shared" si="138"/>
        <v>40</v>
      </c>
      <c r="BC121" s="231">
        <f t="shared" si="139"/>
        <v>0</v>
      </c>
      <c r="BD121" s="231">
        <f t="shared" si="140"/>
        <v>0</v>
      </c>
      <c r="BE121" s="231">
        <f t="shared" si="141"/>
        <v>2</v>
      </c>
      <c r="BF121" s="231">
        <f t="shared" si="142"/>
        <v>0</v>
      </c>
      <c r="BG121" s="231">
        <f t="shared" si="143"/>
        <v>0</v>
      </c>
      <c r="BH121" s="231">
        <f t="shared" si="144"/>
        <v>0</v>
      </c>
      <c r="BI121" s="246">
        <f t="shared" si="145"/>
        <v>7.6988329230769</v>
      </c>
      <c r="BJ121" s="247">
        <f t="shared" si="146"/>
        <v>30800</v>
      </c>
      <c r="BK121" s="231">
        <f t="shared" si="147"/>
        <v>1</v>
      </c>
      <c r="BL121" s="231">
        <f t="shared" si="148"/>
        <v>1</v>
      </c>
      <c r="BM121" s="231">
        <f t="shared" si="149"/>
        <v>0</v>
      </c>
      <c r="BN121" s="231">
        <f t="shared" si="150"/>
        <v>0</v>
      </c>
      <c r="BO121" s="231">
        <f t="shared" si="151"/>
        <v>0</v>
      </c>
      <c r="BP121" s="231">
        <f t="shared" si="152"/>
        <v>1</v>
      </c>
      <c r="BQ121" s="231">
        <f t="shared" si="153"/>
        <v>3</v>
      </c>
    </row>
    <row r="122" s="145" customFormat="1" ht="95" customHeight="1" spans="1:69">
      <c r="A122" s="161">
        <v>109</v>
      </c>
      <c r="B122" s="94">
        <v>1920</v>
      </c>
      <c r="C122" s="162" t="s">
        <v>582</v>
      </c>
      <c r="D122" s="163">
        <v>44625</v>
      </c>
      <c r="E122" s="183" t="s">
        <v>885</v>
      </c>
      <c r="F122" s="184">
        <v>200</v>
      </c>
      <c r="G122" s="185">
        <v>7.69230769230769</v>
      </c>
      <c r="H122" s="161">
        <v>14</v>
      </c>
      <c r="I122" s="161">
        <v>0</v>
      </c>
      <c r="J122" s="161">
        <v>14</v>
      </c>
      <c r="K122" s="195">
        <v>107.692307692308</v>
      </c>
      <c r="L122" s="161">
        <v>0</v>
      </c>
      <c r="M122" s="185">
        <v>0</v>
      </c>
      <c r="N122" s="161">
        <v>1</v>
      </c>
      <c r="O122" s="161">
        <v>0</v>
      </c>
      <c r="P122" s="195">
        <v>0</v>
      </c>
      <c r="Q122" s="161">
        <v>1</v>
      </c>
      <c r="R122" s="195">
        <v>7.69230769230769</v>
      </c>
      <c r="S122" s="161">
        <v>0</v>
      </c>
      <c r="T122" s="195">
        <v>0</v>
      </c>
      <c r="U122" s="161">
        <v>0</v>
      </c>
      <c r="V122" s="161">
        <v>0</v>
      </c>
      <c r="W122" s="185">
        <v>0</v>
      </c>
      <c r="X122" s="185">
        <v>0</v>
      </c>
      <c r="Y122" s="161">
        <v>0</v>
      </c>
      <c r="Z122" s="185">
        <v>0</v>
      </c>
      <c r="AA122" s="161">
        <v>0</v>
      </c>
      <c r="AB122" s="185">
        <v>0</v>
      </c>
      <c r="AC122" s="184">
        <v>0</v>
      </c>
      <c r="AD122" s="184">
        <v>0</v>
      </c>
      <c r="AE122" s="185">
        <v>5.3</v>
      </c>
      <c r="AF122" s="185">
        <v>13</v>
      </c>
      <c r="AG122" s="185">
        <v>7</v>
      </c>
      <c r="AH122" s="185">
        <v>140.684615384615</v>
      </c>
      <c r="AI122" s="207">
        <v>2</v>
      </c>
      <c r="AJ122" s="209">
        <v>0.5</v>
      </c>
      <c r="AK122" s="207"/>
      <c r="AL122" s="195">
        <v>0</v>
      </c>
      <c r="AM122" s="195">
        <v>2.90091676923077</v>
      </c>
      <c r="AN122" s="207">
        <v>100</v>
      </c>
      <c r="AO122" s="221">
        <v>39.2836986153846</v>
      </c>
      <c r="AP122" s="184">
        <v>30</v>
      </c>
      <c r="AQ122" s="222">
        <v>37100</v>
      </c>
      <c r="AR122" s="223"/>
      <c r="AS122" s="146" t="s">
        <v>871</v>
      </c>
      <c r="AT122" s="146"/>
      <c r="AU122" s="224">
        <f t="shared" si="132"/>
        <v>580746.092307691</v>
      </c>
      <c r="AV122" s="239">
        <f t="shared" si="133"/>
        <v>580746.092307691</v>
      </c>
      <c r="AW122" s="231" t="e">
        <f t="shared" si="134"/>
        <v>#REF!</v>
      </c>
      <c r="AX122" s="231" t="e">
        <f>((AH122-AF122-AG122-W122)*AY$8)-(#REF!+#REF!)*150000</f>
        <v>#REF!</v>
      </c>
      <c r="AY122" s="231" t="e">
        <f t="shared" si="135"/>
        <v>#REF!</v>
      </c>
      <c r="AZ122" s="241" t="str">
        <f t="shared" si="136"/>
        <v>SOK RATHA</v>
      </c>
      <c r="BA122" s="231">
        <f t="shared" si="137"/>
        <v>30</v>
      </c>
      <c r="BB122" s="231">
        <f t="shared" si="138"/>
        <v>30</v>
      </c>
      <c r="BC122" s="231">
        <f t="shared" si="139"/>
        <v>0</v>
      </c>
      <c r="BD122" s="231">
        <f t="shared" si="140"/>
        <v>0</v>
      </c>
      <c r="BE122" s="231">
        <f t="shared" si="141"/>
        <v>1</v>
      </c>
      <c r="BF122" s="231">
        <f t="shared" si="142"/>
        <v>1</v>
      </c>
      <c r="BG122" s="231">
        <f t="shared" si="143"/>
        <v>0</v>
      </c>
      <c r="BH122" s="231">
        <f t="shared" si="144"/>
        <v>0</v>
      </c>
      <c r="BI122" s="246">
        <f t="shared" si="145"/>
        <v>9.2836986153846</v>
      </c>
      <c r="BJ122" s="247">
        <f t="shared" si="146"/>
        <v>37100</v>
      </c>
      <c r="BK122" s="231">
        <f t="shared" si="147"/>
        <v>1</v>
      </c>
      <c r="BL122" s="231">
        <f t="shared" si="148"/>
        <v>1</v>
      </c>
      <c r="BM122" s="231">
        <f t="shared" si="149"/>
        <v>1</v>
      </c>
      <c r="BN122" s="231">
        <f t="shared" si="150"/>
        <v>1</v>
      </c>
      <c r="BO122" s="231">
        <f t="shared" si="151"/>
        <v>0</v>
      </c>
      <c r="BP122" s="231">
        <f t="shared" si="152"/>
        <v>0</v>
      </c>
      <c r="BQ122" s="231">
        <f t="shared" si="153"/>
        <v>1</v>
      </c>
    </row>
    <row r="123" s="145" customFormat="1" ht="95" customHeight="1" spans="1:69">
      <c r="A123" s="161">
        <v>110</v>
      </c>
      <c r="B123" s="94">
        <v>2131</v>
      </c>
      <c r="C123" s="162" t="s">
        <v>584</v>
      </c>
      <c r="D123" s="163">
        <v>44714</v>
      </c>
      <c r="E123" s="183" t="s">
        <v>885</v>
      </c>
      <c r="F123" s="184">
        <v>200</v>
      </c>
      <c r="G123" s="185">
        <v>7.69230769230769</v>
      </c>
      <c r="H123" s="161">
        <v>14</v>
      </c>
      <c r="I123" s="161">
        <v>0</v>
      </c>
      <c r="J123" s="161">
        <v>14</v>
      </c>
      <c r="K123" s="195">
        <v>107.692307692308</v>
      </c>
      <c r="L123" s="161">
        <v>0</v>
      </c>
      <c r="M123" s="185">
        <v>0</v>
      </c>
      <c r="N123" s="161">
        <v>0</v>
      </c>
      <c r="O123" s="161">
        <v>0</v>
      </c>
      <c r="P123" s="195">
        <v>0</v>
      </c>
      <c r="Q123" s="161">
        <v>1</v>
      </c>
      <c r="R123" s="195">
        <v>7.69230769230769</v>
      </c>
      <c r="S123" s="161">
        <v>0</v>
      </c>
      <c r="T123" s="195">
        <v>0</v>
      </c>
      <c r="U123" s="161">
        <v>1</v>
      </c>
      <c r="V123" s="161">
        <v>0</v>
      </c>
      <c r="W123" s="185">
        <v>0</v>
      </c>
      <c r="X123" s="185">
        <v>0</v>
      </c>
      <c r="Y123" s="161">
        <v>0</v>
      </c>
      <c r="Z123" s="185">
        <v>0</v>
      </c>
      <c r="AA123" s="161">
        <v>0</v>
      </c>
      <c r="AB123" s="185">
        <v>0</v>
      </c>
      <c r="AC123" s="184">
        <v>0</v>
      </c>
      <c r="AD123" s="184">
        <v>0</v>
      </c>
      <c r="AE123" s="185">
        <v>5.3</v>
      </c>
      <c r="AF123" s="185">
        <v>13</v>
      </c>
      <c r="AG123" s="185">
        <v>7</v>
      </c>
      <c r="AH123" s="185">
        <v>140.684615384615</v>
      </c>
      <c r="AI123" s="185">
        <v>2</v>
      </c>
      <c r="AJ123" s="209">
        <v>0.5</v>
      </c>
      <c r="AK123" s="207"/>
      <c r="AL123" s="195">
        <v>0</v>
      </c>
      <c r="AM123" s="195">
        <v>2.90091676923077</v>
      </c>
      <c r="AN123" s="207">
        <v>100</v>
      </c>
      <c r="AO123" s="221">
        <v>39.2836986153846</v>
      </c>
      <c r="AP123" s="184">
        <v>30</v>
      </c>
      <c r="AQ123" s="222">
        <v>37100</v>
      </c>
      <c r="AR123" s="223"/>
      <c r="AS123" s="146" t="s">
        <v>878</v>
      </c>
      <c r="AT123" s="146"/>
      <c r="AU123" s="224">
        <f t="shared" si="132"/>
        <v>580746.092307691</v>
      </c>
      <c r="AV123" s="239">
        <f t="shared" si="133"/>
        <v>580746.092307691</v>
      </c>
      <c r="AW123" s="231" t="e">
        <f t="shared" si="134"/>
        <v>#REF!</v>
      </c>
      <c r="AX123" s="231" t="e">
        <f>((AH123-AF123-AG123-W123)*AY$8)-(#REF!+#REF!)*150000</f>
        <v>#REF!</v>
      </c>
      <c r="AY123" s="231" t="e">
        <f t="shared" si="135"/>
        <v>#REF!</v>
      </c>
      <c r="AZ123" s="241" t="str">
        <f t="shared" si="136"/>
        <v>YON HAY</v>
      </c>
      <c r="BA123" s="231">
        <f t="shared" si="137"/>
        <v>30</v>
      </c>
      <c r="BB123" s="231">
        <f t="shared" si="138"/>
        <v>30</v>
      </c>
      <c r="BC123" s="231">
        <f t="shared" si="139"/>
        <v>0</v>
      </c>
      <c r="BD123" s="231">
        <f t="shared" si="140"/>
        <v>0</v>
      </c>
      <c r="BE123" s="231">
        <f t="shared" si="141"/>
        <v>1</v>
      </c>
      <c r="BF123" s="231">
        <f t="shared" si="142"/>
        <v>1</v>
      </c>
      <c r="BG123" s="231">
        <f t="shared" si="143"/>
        <v>0</v>
      </c>
      <c r="BH123" s="231">
        <f t="shared" si="144"/>
        <v>0</v>
      </c>
      <c r="BI123" s="246">
        <f t="shared" si="145"/>
        <v>9.2836986153846</v>
      </c>
      <c r="BJ123" s="247">
        <f t="shared" si="146"/>
        <v>37100</v>
      </c>
      <c r="BK123" s="231">
        <f t="shared" si="147"/>
        <v>1</v>
      </c>
      <c r="BL123" s="231">
        <f t="shared" si="148"/>
        <v>1</v>
      </c>
      <c r="BM123" s="231">
        <f t="shared" si="149"/>
        <v>1</v>
      </c>
      <c r="BN123" s="231">
        <f t="shared" si="150"/>
        <v>1</v>
      </c>
      <c r="BO123" s="231">
        <f t="shared" si="151"/>
        <v>0</v>
      </c>
      <c r="BP123" s="231">
        <f t="shared" si="152"/>
        <v>0</v>
      </c>
      <c r="BQ123" s="231">
        <f t="shared" si="153"/>
        <v>1</v>
      </c>
    </row>
    <row r="124" s="145" customFormat="1" ht="95" customHeight="1" spans="1:69">
      <c r="A124" s="161">
        <v>111</v>
      </c>
      <c r="B124" s="94">
        <v>1917</v>
      </c>
      <c r="C124" s="162" t="s">
        <v>587</v>
      </c>
      <c r="D124" s="163">
        <v>44624</v>
      </c>
      <c r="E124" s="183" t="s">
        <v>885</v>
      </c>
      <c r="F124" s="184">
        <v>200</v>
      </c>
      <c r="G124" s="185">
        <v>7.69230769230769</v>
      </c>
      <c r="H124" s="161">
        <v>15</v>
      </c>
      <c r="I124" s="161">
        <v>0</v>
      </c>
      <c r="J124" s="161">
        <v>15</v>
      </c>
      <c r="K124" s="195">
        <v>115.384615384615</v>
      </c>
      <c r="L124" s="161">
        <v>0</v>
      </c>
      <c r="M124" s="185">
        <v>0</v>
      </c>
      <c r="N124" s="161">
        <v>0</v>
      </c>
      <c r="O124" s="161">
        <v>0</v>
      </c>
      <c r="P124" s="195">
        <v>0</v>
      </c>
      <c r="Q124" s="161">
        <v>1</v>
      </c>
      <c r="R124" s="195">
        <v>7.69230769230769</v>
      </c>
      <c r="S124" s="161">
        <v>0</v>
      </c>
      <c r="T124" s="195">
        <v>0</v>
      </c>
      <c r="U124" s="161">
        <v>0</v>
      </c>
      <c r="V124" s="161">
        <v>0</v>
      </c>
      <c r="W124" s="185">
        <v>0</v>
      </c>
      <c r="X124" s="185">
        <v>0</v>
      </c>
      <c r="Y124" s="161">
        <v>0</v>
      </c>
      <c r="Z124" s="185">
        <v>0</v>
      </c>
      <c r="AA124" s="161">
        <v>0</v>
      </c>
      <c r="AB124" s="185">
        <v>0</v>
      </c>
      <c r="AC124" s="184">
        <v>0</v>
      </c>
      <c r="AD124" s="184">
        <v>0</v>
      </c>
      <c r="AE124" s="185">
        <v>5.7</v>
      </c>
      <c r="AF124" s="185">
        <v>13</v>
      </c>
      <c r="AG124" s="185">
        <v>7.5</v>
      </c>
      <c r="AH124" s="185">
        <v>149.276923076923</v>
      </c>
      <c r="AI124" s="207">
        <v>2</v>
      </c>
      <c r="AJ124" s="209">
        <v>0.5</v>
      </c>
      <c r="AK124" s="207"/>
      <c r="AL124" s="195">
        <v>0</v>
      </c>
      <c r="AM124" s="195">
        <v>3.07809015384615</v>
      </c>
      <c r="AN124" s="207">
        <v>100</v>
      </c>
      <c r="AO124" s="221">
        <v>47.6988329230769</v>
      </c>
      <c r="AP124" s="184">
        <v>40</v>
      </c>
      <c r="AQ124" s="222">
        <v>30800</v>
      </c>
      <c r="AR124" s="223"/>
      <c r="AS124" s="146" t="s">
        <v>871</v>
      </c>
      <c r="AT124" s="146"/>
      <c r="AU124" s="224">
        <f t="shared" si="132"/>
        <v>616215.138461538</v>
      </c>
      <c r="AV124" s="239">
        <f t="shared" si="133"/>
        <v>616215.138461538</v>
      </c>
      <c r="AW124" s="231" t="e">
        <f t="shared" si="134"/>
        <v>#REF!</v>
      </c>
      <c r="AX124" s="231" t="e">
        <f>((AH124-AF124-AG124-W124)*AY$8)-(#REF!+#REF!)*150000</f>
        <v>#REF!</v>
      </c>
      <c r="AY124" s="231" t="e">
        <f t="shared" si="135"/>
        <v>#REF!</v>
      </c>
      <c r="AZ124" s="241" t="str">
        <f t="shared" si="136"/>
        <v> MAN RAMBO</v>
      </c>
      <c r="BA124" s="231">
        <f t="shared" si="137"/>
        <v>40</v>
      </c>
      <c r="BB124" s="231">
        <f t="shared" si="138"/>
        <v>40</v>
      </c>
      <c r="BC124" s="231">
        <f t="shared" si="139"/>
        <v>0</v>
      </c>
      <c r="BD124" s="231">
        <f t="shared" si="140"/>
        <v>0</v>
      </c>
      <c r="BE124" s="231">
        <f t="shared" si="141"/>
        <v>2</v>
      </c>
      <c r="BF124" s="231">
        <f t="shared" si="142"/>
        <v>0</v>
      </c>
      <c r="BG124" s="231">
        <f t="shared" si="143"/>
        <v>0</v>
      </c>
      <c r="BH124" s="231">
        <f t="shared" si="144"/>
        <v>0</v>
      </c>
      <c r="BI124" s="246">
        <f t="shared" si="145"/>
        <v>7.6988329230769</v>
      </c>
      <c r="BJ124" s="247">
        <f t="shared" si="146"/>
        <v>30800</v>
      </c>
      <c r="BK124" s="231">
        <f t="shared" si="147"/>
        <v>1</v>
      </c>
      <c r="BL124" s="231">
        <f t="shared" si="148"/>
        <v>1</v>
      </c>
      <c r="BM124" s="231">
        <f t="shared" si="149"/>
        <v>0</v>
      </c>
      <c r="BN124" s="231">
        <f t="shared" si="150"/>
        <v>0</v>
      </c>
      <c r="BO124" s="231">
        <f t="shared" si="151"/>
        <v>0</v>
      </c>
      <c r="BP124" s="231">
        <f t="shared" si="152"/>
        <v>1</v>
      </c>
      <c r="BQ124" s="231">
        <f t="shared" si="153"/>
        <v>3</v>
      </c>
    </row>
    <row r="125" s="145" customFormat="1" ht="95" customHeight="1" spans="1:69">
      <c r="A125" s="161">
        <v>112</v>
      </c>
      <c r="B125" s="94">
        <v>1389</v>
      </c>
      <c r="C125" s="162" t="s">
        <v>518</v>
      </c>
      <c r="D125" s="163">
        <v>44531</v>
      </c>
      <c r="E125" s="183" t="s">
        <v>885</v>
      </c>
      <c r="F125" s="184">
        <v>200</v>
      </c>
      <c r="G125" s="185">
        <v>7.69230769230769</v>
      </c>
      <c r="H125" s="161">
        <v>24</v>
      </c>
      <c r="I125" s="161">
        <v>0</v>
      </c>
      <c r="J125" s="161">
        <v>24</v>
      </c>
      <c r="K125" s="195">
        <v>184.615384615385</v>
      </c>
      <c r="L125" s="161">
        <v>0</v>
      </c>
      <c r="M125" s="185">
        <v>0</v>
      </c>
      <c r="N125" s="161">
        <v>0</v>
      </c>
      <c r="O125" s="161">
        <v>0</v>
      </c>
      <c r="P125" s="195">
        <v>0</v>
      </c>
      <c r="Q125" s="161">
        <v>1</v>
      </c>
      <c r="R125" s="195">
        <v>7.69230769230769</v>
      </c>
      <c r="S125" s="161">
        <v>0</v>
      </c>
      <c r="T125" s="195">
        <v>0</v>
      </c>
      <c r="U125" s="161">
        <v>1</v>
      </c>
      <c r="V125" s="161">
        <v>0</v>
      </c>
      <c r="W125" s="185">
        <v>0</v>
      </c>
      <c r="X125" s="185">
        <v>0</v>
      </c>
      <c r="Y125" s="161">
        <v>0</v>
      </c>
      <c r="Z125" s="185">
        <v>0</v>
      </c>
      <c r="AA125" s="161">
        <v>0</v>
      </c>
      <c r="AB125" s="185">
        <v>0</v>
      </c>
      <c r="AC125" s="184">
        <v>0</v>
      </c>
      <c r="AD125" s="184">
        <v>0</v>
      </c>
      <c r="AE125" s="185">
        <v>9.2</v>
      </c>
      <c r="AF125" s="185">
        <v>13</v>
      </c>
      <c r="AG125" s="185">
        <v>12</v>
      </c>
      <c r="AH125" s="185">
        <v>226.507692307692</v>
      </c>
      <c r="AI125" s="207">
        <v>2</v>
      </c>
      <c r="AJ125" s="209">
        <v>0.5</v>
      </c>
      <c r="AK125" s="207"/>
      <c r="AL125" s="195">
        <v>0</v>
      </c>
      <c r="AM125" s="195">
        <v>4.67058861538461</v>
      </c>
      <c r="AN125" s="207">
        <v>100</v>
      </c>
      <c r="AO125" s="221">
        <v>123.337103692308</v>
      </c>
      <c r="AP125" s="184">
        <v>120</v>
      </c>
      <c r="AQ125" s="222">
        <v>13300</v>
      </c>
      <c r="AR125" s="223"/>
      <c r="AS125" s="146" t="s">
        <v>881</v>
      </c>
      <c r="AT125" s="146"/>
      <c r="AU125" s="224">
        <f t="shared" si="132"/>
        <v>935023.753846153</v>
      </c>
      <c r="AV125" s="239">
        <f t="shared" si="133"/>
        <v>935023.753846153</v>
      </c>
      <c r="AW125" s="231" t="e">
        <f t="shared" si="134"/>
        <v>#REF!</v>
      </c>
      <c r="AX125" s="231" t="e">
        <f>((AH125-AF125-AG125-W125)*AY$8)-(#REF!+#REF!)*150000</f>
        <v>#REF!</v>
      </c>
      <c r="AY125" s="231" t="e">
        <f t="shared" si="135"/>
        <v>#REF!</v>
      </c>
      <c r="AZ125" s="241" t="str">
        <f t="shared" si="136"/>
        <v>NHEB MORAKORT</v>
      </c>
      <c r="BA125" s="231">
        <f t="shared" si="137"/>
        <v>120</v>
      </c>
      <c r="BB125" s="231">
        <f t="shared" si="138"/>
        <v>120</v>
      </c>
      <c r="BC125" s="231">
        <f t="shared" si="139"/>
        <v>1</v>
      </c>
      <c r="BD125" s="231">
        <f t="shared" si="140"/>
        <v>0</v>
      </c>
      <c r="BE125" s="231">
        <f t="shared" si="141"/>
        <v>1</v>
      </c>
      <c r="BF125" s="231">
        <f t="shared" si="142"/>
        <v>0</v>
      </c>
      <c r="BG125" s="231">
        <f t="shared" si="143"/>
        <v>0</v>
      </c>
      <c r="BH125" s="231">
        <f t="shared" si="144"/>
        <v>0</v>
      </c>
      <c r="BI125" s="246">
        <f t="shared" si="145"/>
        <v>3.33710369230769</v>
      </c>
      <c r="BJ125" s="247">
        <f t="shared" si="146"/>
        <v>13300</v>
      </c>
      <c r="BK125" s="231">
        <f t="shared" si="147"/>
        <v>0</v>
      </c>
      <c r="BL125" s="231">
        <f t="shared" si="148"/>
        <v>1</v>
      </c>
      <c r="BM125" s="231">
        <f t="shared" si="149"/>
        <v>0</v>
      </c>
      <c r="BN125" s="231">
        <f t="shared" si="150"/>
        <v>1</v>
      </c>
      <c r="BO125" s="231">
        <f t="shared" si="151"/>
        <v>1</v>
      </c>
      <c r="BP125" s="231">
        <f t="shared" si="152"/>
        <v>0</v>
      </c>
      <c r="BQ125" s="231">
        <f t="shared" si="153"/>
        <v>3</v>
      </c>
    </row>
    <row r="126" s="146" customFormat="1" ht="95" customHeight="1" spans="1:69">
      <c r="A126" s="161">
        <v>113</v>
      </c>
      <c r="B126" s="94">
        <v>358</v>
      </c>
      <c r="C126" s="162" t="s">
        <v>97</v>
      </c>
      <c r="D126" s="163">
        <v>44118</v>
      </c>
      <c r="E126" s="183" t="s">
        <v>98</v>
      </c>
      <c r="F126" s="184">
        <v>200</v>
      </c>
      <c r="G126" s="185">
        <v>7.69230769230769</v>
      </c>
      <c r="H126" s="161">
        <v>5</v>
      </c>
      <c r="I126" s="161">
        <v>0</v>
      </c>
      <c r="J126" s="161">
        <v>5</v>
      </c>
      <c r="K126" s="195">
        <v>38.4615384615385</v>
      </c>
      <c r="L126" s="161">
        <v>0</v>
      </c>
      <c r="M126" s="185">
        <v>0</v>
      </c>
      <c r="N126" s="161">
        <v>0</v>
      </c>
      <c r="O126" s="161">
        <v>0</v>
      </c>
      <c r="P126" s="195">
        <v>0</v>
      </c>
      <c r="Q126" s="161">
        <v>1</v>
      </c>
      <c r="R126" s="195">
        <v>7.69230769230769</v>
      </c>
      <c r="S126" s="161">
        <v>0</v>
      </c>
      <c r="T126" s="195">
        <v>0</v>
      </c>
      <c r="U126" s="161">
        <v>0</v>
      </c>
      <c r="V126" s="161">
        <v>0</v>
      </c>
      <c r="W126" s="185">
        <v>0</v>
      </c>
      <c r="X126" s="185">
        <v>0</v>
      </c>
      <c r="Y126" s="161">
        <v>0</v>
      </c>
      <c r="Z126" s="185">
        <v>0</v>
      </c>
      <c r="AA126" s="161">
        <v>0</v>
      </c>
      <c r="AB126" s="185">
        <v>0</v>
      </c>
      <c r="AC126" s="184">
        <v>0</v>
      </c>
      <c r="AD126" s="184">
        <v>0</v>
      </c>
      <c r="AE126" s="185">
        <v>1.9</v>
      </c>
      <c r="AF126" s="185">
        <v>13</v>
      </c>
      <c r="AG126" s="185">
        <v>2.5</v>
      </c>
      <c r="AH126" s="185">
        <v>63.5538461538462</v>
      </c>
      <c r="AI126" s="258">
        <v>3</v>
      </c>
      <c r="AJ126" s="209">
        <v>0.5</v>
      </c>
      <c r="AK126" s="207"/>
      <c r="AL126" s="195">
        <v>0</v>
      </c>
      <c r="AM126" s="195">
        <v>2</v>
      </c>
      <c r="AN126" s="207">
        <v>50</v>
      </c>
      <c r="AO126" s="221">
        <v>14.0538461538462</v>
      </c>
      <c r="AP126" s="184">
        <v>10</v>
      </c>
      <c r="AQ126" s="222">
        <v>16200</v>
      </c>
      <c r="AR126" s="225"/>
      <c r="AS126" s="146" t="s">
        <v>852</v>
      </c>
      <c r="AU126" s="224">
        <f t="shared" ref="AU126:AU149" si="154">(AH126*$AY$9)</f>
        <v>262350.276923077</v>
      </c>
      <c r="AV126" s="239">
        <f t="shared" ref="AV126:AV149" si="155">IF(AU126&lt;400000,400000,IF(AU126&gt;1200000,1200000,AU126))</f>
        <v>400000</v>
      </c>
      <c r="AW126" s="231" t="e">
        <f t="shared" ref="AW126:AW149" si="156">IF(AY126=0.1,165000,IF(AY126=0.05,65000,0))</f>
        <v>#REF!</v>
      </c>
      <c r="AX126" s="231" t="e">
        <f>((AH126-AF126-AG126-W126)*AY$8)-(#REF!+#REF!)*150000</f>
        <v>#REF!</v>
      </c>
      <c r="AY126" s="231" t="e">
        <f t="shared" ref="AY126:AY149" si="157">IF(AX126&lt;1500000,0%,IF(AX126&lt;2000001,5%,10%))</f>
        <v>#REF!</v>
      </c>
      <c r="AZ126" s="241" t="str">
        <f t="shared" ref="AZ126:AZ149" si="158">C126</f>
        <v>POV PHIYA</v>
      </c>
      <c r="BA126" s="231">
        <f t="shared" ref="BA126:BA149" si="159">AP126</f>
        <v>10</v>
      </c>
      <c r="BB126" s="231">
        <f t="shared" ref="BB126:BB149" si="160">TRUNC(BA126)</f>
        <v>10</v>
      </c>
      <c r="BC126" s="231">
        <f t="shared" ref="BC126:BC149" si="161">TRUNC(BB126/100)</f>
        <v>0</v>
      </c>
      <c r="BD126" s="231">
        <f t="shared" ref="BD126:BD149" si="162">TRUNC((BB126-(BC126*100))/50)</f>
        <v>0</v>
      </c>
      <c r="BE126" s="231">
        <f t="shared" ref="BE126:BE149" si="163">TRUNC((BB126-(BC126*100)-(BD126*50))/20)</f>
        <v>0</v>
      </c>
      <c r="BF126" s="231">
        <f t="shared" ref="BF126:BF149" si="164">TRUNC((BB126-(BC126*100)-(BD126*50)-(BE126*20))/10)</f>
        <v>1</v>
      </c>
      <c r="BG126" s="231">
        <f t="shared" ref="BG126:BG149" si="165">TRUNC((BB126-(BC126*100)-(BD126*50)-(BE126*20)-(BF126*10))/5)</f>
        <v>0</v>
      </c>
      <c r="BH126" s="231">
        <f t="shared" ref="BH126:BH149" si="166">TRUNC((BB126-(BC126*100)-(BD126*50)-(BE126*20)-(BF126*10)-(BG126*5))/1)</f>
        <v>0</v>
      </c>
      <c r="BI126" s="246">
        <f t="shared" ref="BI126:BI149" si="167">AO126-AP126</f>
        <v>4.05384615384615</v>
      </c>
      <c r="BJ126" s="247">
        <f t="shared" ref="BJ126:BJ149" si="168">ROUND(BI126*4000,-2)</f>
        <v>16200</v>
      </c>
      <c r="BK126" s="231">
        <f t="shared" ref="BK126:BK149" si="169">TRUNC(BJ126/20000)</f>
        <v>0</v>
      </c>
      <c r="BL126" s="231">
        <f t="shared" ref="BL126:BL149" si="170">TRUNC((BJ126-(BK126*20000))/10000)</f>
        <v>1</v>
      </c>
      <c r="BM126" s="231">
        <f t="shared" ref="BM126:BM149" si="171">TRUNC((BJ126-(BK126*20000)-(BL126*10000))/5000)</f>
        <v>1</v>
      </c>
      <c r="BN126" s="231">
        <f t="shared" ref="BN126:BN149" si="172">TRUNC((BJ126-(BK126*20000)-(BL126*10000)-(BM126*5000))/2000)</f>
        <v>0</v>
      </c>
      <c r="BO126" s="231">
        <f t="shared" ref="BO126:BO149" si="173">TRUNC((BJ126-(BK126*20000)-(BL126*10000)-(BM126*5000)-(BN126*2000))/1000)</f>
        <v>1</v>
      </c>
      <c r="BP126" s="231">
        <f t="shared" ref="BP126:BP149" si="174">TRUNC((BJ126-(BK126*20000)-(BL126*10000)-(BM126*5000)-(BN126*2000)-(BO126*1000))/500)</f>
        <v>0</v>
      </c>
      <c r="BQ126" s="231">
        <f t="shared" ref="BQ126:BQ149" si="175">TRUNC((BJ126-(BK126*20000)-(BL126*10000)-(BM126*5000)-(BN126*2000)-(BO126*1000)-(BP126*500))/100)</f>
        <v>2</v>
      </c>
    </row>
    <row r="127" s="146" customFormat="1" ht="95" customHeight="1" spans="1:69">
      <c r="A127" s="161">
        <v>114</v>
      </c>
      <c r="B127" s="94">
        <v>376</v>
      </c>
      <c r="C127" s="162" t="s">
        <v>99</v>
      </c>
      <c r="D127" s="163">
        <v>44118</v>
      </c>
      <c r="E127" s="183" t="s">
        <v>98</v>
      </c>
      <c r="F127" s="184">
        <v>200</v>
      </c>
      <c r="G127" s="185">
        <v>7.69230769230769</v>
      </c>
      <c r="H127" s="161">
        <v>5</v>
      </c>
      <c r="I127" s="161">
        <v>0</v>
      </c>
      <c r="J127" s="161">
        <v>5</v>
      </c>
      <c r="K127" s="195">
        <v>38.4615384615385</v>
      </c>
      <c r="L127" s="161">
        <v>0</v>
      </c>
      <c r="M127" s="185">
        <v>0</v>
      </c>
      <c r="N127" s="161">
        <v>0</v>
      </c>
      <c r="O127" s="161">
        <v>0</v>
      </c>
      <c r="P127" s="195">
        <v>0</v>
      </c>
      <c r="Q127" s="161">
        <v>1</v>
      </c>
      <c r="R127" s="195">
        <v>7.69230769230769</v>
      </c>
      <c r="S127" s="161">
        <v>0</v>
      </c>
      <c r="T127" s="195">
        <v>0</v>
      </c>
      <c r="U127" s="161">
        <v>0</v>
      </c>
      <c r="V127" s="161">
        <v>0</v>
      </c>
      <c r="W127" s="185">
        <v>0</v>
      </c>
      <c r="X127" s="185">
        <v>0</v>
      </c>
      <c r="Y127" s="161">
        <v>0</v>
      </c>
      <c r="Z127" s="185">
        <v>0</v>
      </c>
      <c r="AA127" s="161">
        <v>0</v>
      </c>
      <c r="AB127" s="185">
        <v>0</v>
      </c>
      <c r="AC127" s="184">
        <v>0</v>
      </c>
      <c r="AD127" s="184">
        <v>0</v>
      </c>
      <c r="AE127" s="185">
        <v>1.9</v>
      </c>
      <c r="AF127" s="185">
        <v>13</v>
      </c>
      <c r="AG127" s="185">
        <v>2.5</v>
      </c>
      <c r="AH127" s="185">
        <v>63.5538461538462</v>
      </c>
      <c r="AI127" s="258">
        <v>3</v>
      </c>
      <c r="AJ127" s="209">
        <v>0.5</v>
      </c>
      <c r="AK127" s="207"/>
      <c r="AL127" s="195">
        <v>0</v>
      </c>
      <c r="AM127" s="195">
        <v>2</v>
      </c>
      <c r="AN127" s="207">
        <v>50</v>
      </c>
      <c r="AO127" s="221">
        <v>14.0538461538462</v>
      </c>
      <c r="AP127" s="184">
        <v>10</v>
      </c>
      <c r="AQ127" s="222">
        <v>16200</v>
      </c>
      <c r="AR127" s="225"/>
      <c r="AS127" s="146" t="s">
        <v>852</v>
      </c>
      <c r="AU127" s="224">
        <f t="shared" si="154"/>
        <v>262350.276923077</v>
      </c>
      <c r="AV127" s="239">
        <f t="shared" si="155"/>
        <v>400000</v>
      </c>
      <c r="AW127" s="231" t="e">
        <f t="shared" si="156"/>
        <v>#REF!</v>
      </c>
      <c r="AX127" s="231" t="e">
        <f>((AH127-AF127-AG127-W127)*AY$8)-(#REF!+#REF!)*150000</f>
        <v>#REF!</v>
      </c>
      <c r="AY127" s="231" t="e">
        <f t="shared" si="157"/>
        <v>#REF!</v>
      </c>
      <c r="AZ127" s="241" t="str">
        <f t="shared" si="158"/>
        <v>SO SOVANNARA</v>
      </c>
      <c r="BA127" s="231">
        <f t="shared" si="159"/>
        <v>10</v>
      </c>
      <c r="BB127" s="231">
        <f t="shared" si="160"/>
        <v>10</v>
      </c>
      <c r="BC127" s="231">
        <f t="shared" si="161"/>
        <v>0</v>
      </c>
      <c r="BD127" s="231">
        <f t="shared" si="162"/>
        <v>0</v>
      </c>
      <c r="BE127" s="231">
        <f t="shared" si="163"/>
        <v>0</v>
      </c>
      <c r="BF127" s="231">
        <f t="shared" si="164"/>
        <v>1</v>
      </c>
      <c r="BG127" s="231">
        <f t="shared" si="165"/>
        <v>0</v>
      </c>
      <c r="BH127" s="231">
        <f t="shared" si="166"/>
        <v>0</v>
      </c>
      <c r="BI127" s="246">
        <f t="shared" si="167"/>
        <v>4.05384615384615</v>
      </c>
      <c r="BJ127" s="247">
        <f t="shared" si="168"/>
        <v>16200</v>
      </c>
      <c r="BK127" s="231">
        <f t="shared" si="169"/>
        <v>0</v>
      </c>
      <c r="BL127" s="231">
        <f t="shared" si="170"/>
        <v>1</v>
      </c>
      <c r="BM127" s="231">
        <f t="shared" si="171"/>
        <v>1</v>
      </c>
      <c r="BN127" s="231">
        <f t="shared" si="172"/>
        <v>0</v>
      </c>
      <c r="BO127" s="231">
        <f t="shared" si="173"/>
        <v>1</v>
      </c>
      <c r="BP127" s="231">
        <f t="shared" si="174"/>
        <v>0</v>
      </c>
      <c r="BQ127" s="231">
        <f t="shared" si="175"/>
        <v>2</v>
      </c>
    </row>
    <row r="128" s="146" customFormat="1" ht="95" customHeight="1" spans="1:69">
      <c r="A128" s="161">
        <v>115</v>
      </c>
      <c r="B128" s="94">
        <v>385</v>
      </c>
      <c r="C128" s="162" t="s">
        <v>100</v>
      </c>
      <c r="D128" s="163">
        <v>44118</v>
      </c>
      <c r="E128" s="183" t="s">
        <v>98</v>
      </c>
      <c r="F128" s="184">
        <v>200</v>
      </c>
      <c r="G128" s="185">
        <v>7.69230769230769</v>
      </c>
      <c r="H128" s="161">
        <v>4</v>
      </c>
      <c r="I128" s="161">
        <v>0</v>
      </c>
      <c r="J128" s="161">
        <v>4</v>
      </c>
      <c r="K128" s="195">
        <v>30.7692307692308</v>
      </c>
      <c r="L128" s="161">
        <v>0</v>
      </c>
      <c r="M128" s="185">
        <v>0</v>
      </c>
      <c r="N128" s="161">
        <v>0</v>
      </c>
      <c r="O128" s="161">
        <v>0</v>
      </c>
      <c r="P128" s="195">
        <v>0</v>
      </c>
      <c r="Q128" s="161">
        <v>1</v>
      </c>
      <c r="R128" s="195">
        <v>7.69230769230769</v>
      </c>
      <c r="S128" s="161">
        <v>0</v>
      </c>
      <c r="T128" s="195">
        <v>0</v>
      </c>
      <c r="U128" s="161">
        <v>1</v>
      </c>
      <c r="V128" s="161">
        <v>0</v>
      </c>
      <c r="W128" s="185">
        <v>0</v>
      </c>
      <c r="X128" s="185">
        <v>0</v>
      </c>
      <c r="Y128" s="161">
        <v>0</v>
      </c>
      <c r="Z128" s="185">
        <v>0</v>
      </c>
      <c r="AA128" s="161">
        <v>0</v>
      </c>
      <c r="AB128" s="185">
        <v>0</v>
      </c>
      <c r="AC128" s="184">
        <v>0</v>
      </c>
      <c r="AD128" s="184">
        <v>0</v>
      </c>
      <c r="AE128" s="185">
        <v>1.5</v>
      </c>
      <c r="AF128" s="185">
        <v>13</v>
      </c>
      <c r="AG128" s="185">
        <v>2</v>
      </c>
      <c r="AH128" s="185">
        <v>54.9615384615385</v>
      </c>
      <c r="AI128" s="258">
        <v>3</v>
      </c>
      <c r="AJ128" s="209">
        <v>0.5</v>
      </c>
      <c r="AK128" s="207"/>
      <c r="AL128" s="195">
        <v>0</v>
      </c>
      <c r="AM128" s="195">
        <v>2</v>
      </c>
      <c r="AN128" s="207">
        <v>50</v>
      </c>
      <c r="AO128" s="221">
        <v>5.46153846153847</v>
      </c>
      <c r="AP128" s="184">
        <v>0</v>
      </c>
      <c r="AQ128" s="222">
        <v>21800</v>
      </c>
      <c r="AR128" s="225"/>
      <c r="AS128" s="146" t="s">
        <v>852</v>
      </c>
      <c r="AU128" s="224">
        <f t="shared" si="154"/>
        <v>226881.230769231</v>
      </c>
      <c r="AV128" s="239">
        <f t="shared" si="155"/>
        <v>400000</v>
      </c>
      <c r="AW128" s="231" t="e">
        <f t="shared" si="156"/>
        <v>#REF!</v>
      </c>
      <c r="AX128" s="231" t="e">
        <f>((AH128-AF128-AG128-W128)*AY$8)-(#REF!+#REF!)*150000</f>
        <v>#REF!</v>
      </c>
      <c r="AY128" s="231" t="e">
        <f t="shared" si="157"/>
        <v>#REF!</v>
      </c>
      <c r="AZ128" s="241" t="str">
        <f t="shared" si="158"/>
        <v>NEANG CHHVY</v>
      </c>
      <c r="BA128" s="231">
        <f t="shared" si="159"/>
        <v>0</v>
      </c>
      <c r="BB128" s="231">
        <f t="shared" si="160"/>
        <v>0</v>
      </c>
      <c r="BC128" s="231">
        <f t="shared" si="161"/>
        <v>0</v>
      </c>
      <c r="BD128" s="231">
        <f t="shared" si="162"/>
        <v>0</v>
      </c>
      <c r="BE128" s="231">
        <f t="shared" si="163"/>
        <v>0</v>
      </c>
      <c r="BF128" s="231">
        <f t="shared" si="164"/>
        <v>0</v>
      </c>
      <c r="BG128" s="231">
        <f t="shared" si="165"/>
        <v>0</v>
      </c>
      <c r="BH128" s="231">
        <f t="shared" si="166"/>
        <v>0</v>
      </c>
      <c r="BI128" s="246">
        <f t="shared" si="167"/>
        <v>5.46153846153847</v>
      </c>
      <c r="BJ128" s="247">
        <f t="shared" si="168"/>
        <v>21800</v>
      </c>
      <c r="BK128" s="231">
        <f t="shared" si="169"/>
        <v>1</v>
      </c>
      <c r="BL128" s="231">
        <f t="shared" si="170"/>
        <v>0</v>
      </c>
      <c r="BM128" s="231">
        <f t="shared" si="171"/>
        <v>0</v>
      </c>
      <c r="BN128" s="231">
        <f t="shared" si="172"/>
        <v>0</v>
      </c>
      <c r="BO128" s="231">
        <f t="shared" si="173"/>
        <v>1</v>
      </c>
      <c r="BP128" s="231">
        <f t="shared" si="174"/>
        <v>1</v>
      </c>
      <c r="BQ128" s="231">
        <f t="shared" si="175"/>
        <v>3</v>
      </c>
    </row>
    <row r="129" s="146" customFormat="1" ht="95" customHeight="1" spans="1:69">
      <c r="A129" s="161">
        <v>116</v>
      </c>
      <c r="B129" s="94">
        <v>387</v>
      </c>
      <c r="C129" s="162" t="s">
        <v>101</v>
      </c>
      <c r="D129" s="163">
        <v>44118</v>
      </c>
      <c r="E129" s="183" t="s">
        <v>98</v>
      </c>
      <c r="F129" s="184">
        <v>200</v>
      </c>
      <c r="G129" s="185">
        <v>7.69230769230769</v>
      </c>
      <c r="H129" s="161">
        <v>5</v>
      </c>
      <c r="I129" s="161">
        <v>0</v>
      </c>
      <c r="J129" s="161">
        <v>5</v>
      </c>
      <c r="K129" s="195">
        <v>38.4615384615385</v>
      </c>
      <c r="L129" s="161">
        <v>0</v>
      </c>
      <c r="M129" s="185">
        <v>0</v>
      </c>
      <c r="N129" s="161">
        <v>0</v>
      </c>
      <c r="O129" s="161">
        <v>0</v>
      </c>
      <c r="P129" s="195">
        <v>0</v>
      </c>
      <c r="Q129" s="161">
        <v>1</v>
      </c>
      <c r="R129" s="195">
        <v>7.69230769230769</v>
      </c>
      <c r="S129" s="161">
        <v>0</v>
      </c>
      <c r="T129" s="195">
        <v>0</v>
      </c>
      <c r="U129" s="161">
        <v>0</v>
      </c>
      <c r="V129" s="161">
        <v>0</v>
      </c>
      <c r="W129" s="185">
        <v>0</v>
      </c>
      <c r="X129" s="185">
        <v>0</v>
      </c>
      <c r="Y129" s="161">
        <v>0</v>
      </c>
      <c r="Z129" s="185">
        <v>0</v>
      </c>
      <c r="AA129" s="161">
        <v>0</v>
      </c>
      <c r="AB129" s="185">
        <v>0</v>
      </c>
      <c r="AC129" s="184">
        <v>0</v>
      </c>
      <c r="AD129" s="184">
        <v>0</v>
      </c>
      <c r="AE129" s="185">
        <v>1.9</v>
      </c>
      <c r="AF129" s="185">
        <v>13</v>
      </c>
      <c r="AG129" s="185">
        <v>2.5</v>
      </c>
      <c r="AH129" s="185">
        <v>63.5538461538462</v>
      </c>
      <c r="AI129" s="258">
        <v>3</v>
      </c>
      <c r="AJ129" s="209">
        <v>0.5</v>
      </c>
      <c r="AK129" s="207"/>
      <c r="AL129" s="195">
        <v>0</v>
      </c>
      <c r="AM129" s="195">
        <v>2</v>
      </c>
      <c r="AN129" s="207">
        <v>50</v>
      </c>
      <c r="AO129" s="221">
        <v>14.0538461538462</v>
      </c>
      <c r="AP129" s="184">
        <v>10</v>
      </c>
      <c r="AQ129" s="222">
        <v>16200</v>
      </c>
      <c r="AR129" s="225"/>
      <c r="AS129" s="146" t="s">
        <v>852</v>
      </c>
      <c r="AU129" s="224">
        <f t="shared" si="154"/>
        <v>262350.276923077</v>
      </c>
      <c r="AV129" s="239">
        <f t="shared" si="155"/>
        <v>400000</v>
      </c>
      <c r="AW129" s="231" t="e">
        <f t="shared" si="156"/>
        <v>#REF!</v>
      </c>
      <c r="AX129" s="231" t="e">
        <f>((AH129-AF129-AG129-W129)*AY$8)-(#REF!+#REF!)*150000</f>
        <v>#REF!</v>
      </c>
      <c r="AY129" s="231" t="e">
        <f t="shared" si="157"/>
        <v>#REF!</v>
      </c>
      <c r="AZ129" s="241" t="str">
        <f t="shared" si="158"/>
        <v>SAM SIDA</v>
      </c>
      <c r="BA129" s="231">
        <f t="shared" si="159"/>
        <v>10</v>
      </c>
      <c r="BB129" s="231">
        <f t="shared" si="160"/>
        <v>10</v>
      </c>
      <c r="BC129" s="231">
        <f t="shared" si="161"/>
        <v>0</v>
      </c>
      <c r="BD129" s="231">
        <f t="shared" si="162"/>
        <v>0</v>
      </c>
      <c r="BE129" s="231">
        <f t="shared" si="163"/>
        <v>0</v>
      </c>
      <c r="BF129" s="231">
        <f t="shared" si="164"/>
        <v>1</v>
      </c>
      <c r="BG129" s="231">
        <f t="shared" si="165"/>
        <v>0</v>
      </c>
      <c r="BH129" s="231">
        <f t="shared" si="166"/>
        <v>0</v>
      </c>
      <c r="BI129" s="246">
        <f t="shared" si="167"/>
        <v>4.05384615384615</v>
      </c>
      <c r="BJ129" s="247">
        <f t="shared" si="168"/>
        <v>16200</v>
      </c>
      <c r="BK129" s="231">
        <f t="shared" si="169"/>
        <v>0</v>
      </c>
      <c r="BL129" s="231">
        <f t="shared" si="170"/>
        <v>1</v>
      </c>
      <c r="BM129" s="231">
        <f t="shared" si="171"/>
        <v>1</v>
      </c>
      <c r="BN129" s="231">
        <f t="shared" si="172"/>
        <v>0</v>
      </c>
      <c r="BO129" s="231">
        <f t="shared" si="173"/>
        <v>1</v>
      </c>
      <c r="BP129" s="231">
        <f t="shared" si="174"/>
        <v>0</v>
      </c>
      <c r="BQ129" s="231">
        <f t="shared" si="175"/>
        <v>2</v>
      </c>
    </row>
    <row r="130" s="146" customFormat="1" ht="95" customHeight="1" spans="1:69">
      <c r="A130" s="161">
        <v>117</v>
      </c>
      <c r="B130" s="94">
        <v>390</v>
      </c>
      <c r="C130" s="162" t="s">
        <v>890</v>
      </c>
      <c r="D130" s="163">
        <v>44118</v>
      </c>
      <c r="E130" s="183" t="s">
        <v>98</v>
      </c>
      <c r="F130" s="184">
        <v>200</v>
      </c>
      <c r="G130" s="185">
        <v>7.69230769230769</v>
      </c>
      <c r="H130" s="161">
        <v>5</v>
      </c>
      <c r="I130" s="161">
        <v>0</v>
      </c>
      <c r="J130" s="161">
        <v>5</v>
      </c>
      <c r="K130" s="195">
        <v>38.4615384615385</v>
      </c>
      <c r="L130" s="161">
        <v>0</v>
      </c>
      <c r="M130" s="185">
        <v>0</v>
      </c>
      <c r="N130" s="161">
        <v>0</v>
      </c>
      <c r="O130" s="161">
        <v>0</v>
      </c>
      <c r="P130" s="195">
        <v>0</v>
      </c>
      <c r="Q130" s="161">
        <v>1</v>
      </c>
      <c r="R130" s="195">
        <v>7.69230769230769</v>
      </c>
      <c r="S130" s="161">
        <v>0</v>
      </c>
      <c r="T130" s="195">
        <v>0</v>
      </c>
      <c r="U130" s="161">
        <v>0</v>
      </c>
      <c r="V130" s="161">
        <v>0</v>
      </c>
      <c r="W130" s="185">
        <v>0</v>
      </c>
      <c r="X130" s="185">
        <v>0</v>
      </c>
      <c r="Y130" s="161">
        <v>0</v>
      </c>
      <c r="Z130" s="185">
        <v>0</v>
      </c>
      <c r="AA130" s="161">
        <v>0</v>
      </c>
      <c r="AB130" s="185">
        <v>0</v>
      </c>
      <c r="AC130" s="184">
        <v>0</v>
      </c>
      <c r="AD130" s="184">
        <v>0</v>
      </c>
      <c r="AE130" s="185">
        <v>1.9</v>
      </c>
      <c r="AF130" s="185">
        <v>13</v>
      </c>
      <c r="AG130" s="185">
        <v>2.5</v>
      </c>
      <c r="AH130" s="185">
        <v>63.5538461538462</v>
      </c>
      <c r="AI130" s="258">
        <v>3</v>
      </c>
      <c r="AJ130" s="209">
        <v>0.5</v>
      </c>
      <c r="AK130" s="207"/>
      <c r="AL130" s="195">
        <v>0</v>
      </c>
      <c r="AM130" s="195">
        <v>2</v>
      </c>
      <c r="AN130" s="207">
        <v>50</v>
      </c>
      <c r="AO130" s="221">
        <v>14.0538461538462</v>
      </c>
      <c r="AP130" s="184">
        <v>10</v>
      </c>
      <c r="AQ130" s="222">
        <v>16200</v>
      </c>
      <c r="AR130" s="225"/>
      <c r="AS130" s="146" t="s">
        <v>852</v>
      </c>
      <c r="AU130" s="224">
        <f t="shared" si="154"/>
        <v>262350.276923077</v>
      </c>
      <c r="AV130" s="239">
        <f t="shared" si="155"/>
        <v>400000</v>
      </c>
      <c r="AW130" s="231" t="e">
        <f t="shared" si="156"/>
        <v>#REF!</v>
      </c>
      <c r="AX130" s="231" t="e">
        <f>((AH130-AF130-AG130-W130)*AY$8)-(#REF!+#REF!)*150000</f>
        <v>#REF!</v>
      </c>
      <c r="AY130" s="231" t="e">
        <f t="shared" si="157"/>
        <v>#REF!</v>
      </c>
      <c r="AZ130" s="241" t="str">
        <f t="shared" si="158"/>
        <v>CHHON YAT</v>
      </c>
      <c r="BA130" s="231">
        <f t="shared" si="159"/>
        <v>10</v>
      </c>
      <c r="BB130" s="231">
        <f t="shared" si="160"/>
        <v>10</v>
      </c>
      <c r="BC130" s="231">
        <f t="shared" si="161"/>
        <v>0</v>
      </c>
      <c r="BD130" s="231">
        <f t="shared" si="162"/>
        <v>0</v>
      </c>
      <c r="BE130" s="231">
        <f t="shared" si="163"/>
        <v>0</v>
      </c>
      <c r="BF130" s="231">
        <f t="shared" si="164"/>
        <v>1</v>
      </c>
      <c r="BG130" s="231">
        <f t="shared" si="165"/>
        <v>0</v>
      </c>
      <c r="BH130" s="231">
        <f t="shared" si="166"/>
        <v>0</v>
      </c>
      <c r="BI130" s="246">
        <f t="shared" si="167"/>
        <v>4.05384615384615</v>
      </c>
      <c r="BJ130" s="247">
        <f t="shared" si="168"/>
        <v>16200</v>
      </c>
      <c r="BK130" s="231">
        <f t="shared" si="169"/>
        <v>0</v>
      </c>
      <c r="BL130" s="231">
        <f t="shared" si="170"/>
        <v>1</v>
      </c>
      <c r="BM130" s="231">
        <f t="shared" si="171"/>
        <v>1</v>
      </c>
      <c r="BN130" s="231">
        <f t="shared" si="172"/>
        <v>0</v>
      </c>
      <c r="BO130" s="231">
        <f t="shared" si="173"/>
        <v>1</v>
      </c>
      <c r="BP130" s="231">
        <f t="shared" si="174"/>
        <v>0</v>
      </c>
      <c r="BQ130" s="231">
        <f t="shared" si="175"/>
        <v>2</v>
      </c>
    </row>
    <row r="131" s="146" customFormat="1" ht="95" customHeight="1" spans="1:69">
      <c r="A131" s="161">
        <v>118</v>
      </c>
      <c r="B131" s="94">
        <v>395</v>
      </c>
      <c r="C131" s="162" t="s">
        <v>102</v>
      </c>
      <c r="D131" s="163">
        <v>44118</v>
      </c>
      <c r="E131" s="183" t="s">
        <v>98</v>
      </c>
      <c r="F131" s="184">
        <v>200</v>
      </c>
      <c r="G131" s="185">
        <v>7.69230769230769</v>
      </c>
      <c r="H131" s="161">
        <v>5</v>
      </c>
      <c r="I131" s="161">
        <v>0</v>
      </c>
      <c r="J131" s="161">
        <v>5</v>
      </c>
      <c r="K131" s="195">
        <v>38.4615384615385</v>
      </c>
      <c r="L131" s="161">
        <v>0</v>
      </c>
      <c r="M131" s="185">
        <v>0</v>
      </c>
      <c r="N131" s="161">
        <v>0</v>
      </c>
      <c r="O131" s="161">
        <v>0</v>
      </c>
      <c r="P131" s="195">
        <v>0</v>
      </c>
      <c r="Q131" s="161">
        <v>1</v>
      </c>
      <c r="R131" s="195">
        <v>7.69230769230769</v>
      </c>
      <c r="S131" s="161">
        <v>0</v>
      </c>
      <c r="T131" s="195">
        <v>0</v>
      </c>
      <c r="U131" s="161">
        <v>0</v>
      </c>
      <c r="V131" s="161">
        <v>0</v>
      </c>
      <c r="W131" s="185">
        <v>0</v>
      </c>
      <c r="X131" s="185">
        <v>0</v>
      </c>
      <c r="Y131" s="161">
        <v>0</v>
      </c>
      <c r="Z131" s="185">
        <v>0</v>
      </c>
      <c r="AA131" s="161">
        <v>0</v>
      </c>
      <c r="AB131" s="185">
        <v>0</v>
      </c>
      <c r="AC131" s="184">
        <v>0</v>
      </c>
      <c r="AD131" s="184">
        <v>0</v>
      </c>
      <c r="AE131" s="185">
        <v>1.9</v>
      </c>
      <c r="AF131" s="185">
        <v>13</v>
      </c>
      <c r="AG131" s="185">
        <v>2.5</v>
      </c>
      <c r="AH131" s="185">
        <v>63.5538461538462</v>
      </c>
      <c r="AI131" s="258">
        <v>3</v>
      </c>
      <c r="AJ131" s="209">
        <v>0.5</v>
      </c>
      <c r="AK131" s="207"/>
      <c r="AL131" s="195">
        <v>0</v>
      </c>
      <c r="AM131" s="195">
        <v>2</v>
      </c>
      <c r="AN131" s="207">
        <v>50</v>
      </c>
      <c r="AO131" s="221">
        <v>14.0538461538462</v>
      </c>
      <c r="AP131" s="184">
        <v>10</v>
      </c>
      <c r="AQ131" s="222">
        <v>16200</v>
      </c>
      <c r="AR131" s="225"/>
      <c r="AS131" s="146" t="s">
        <v>852</v>
      </c>
      <c r="AU131" s="224">
        <f t="shared" si="154"/>
        <v>262350.276923077</v>
      </c>
      <c r="AV131" s="239">
        <f t="shared" si="155"/>
        <v>400000</v>
      </c>
      <c r="AW131" s="231" t="e">
        <f t="shared" si="156"/>
        <v>#REF!</v>
      </c>
      <c r="AX131" s="231" t="e">
        <f>((AH131-AF131-AG131-W131)*AY$8)-(#REF!+#REF!)*150000</f>
        <v>#REF!</v>
      </c>
      <c r="AY131" s="231" t="e">
        <f t="shared" si="157"/>
        <v>#REF!</v>
      </c>
      <c r="AZ131" s="241" t="str">
        <f t="shared" si="158"/>
        <v>MEAN CHANTHAN</v>
      </c>
      <c r="BA131" s="231">
        <f t="shared" si="159"/>
        <v>10</v>
      </c>
      <c r="BB131" s="231">
        <f t="shared" si="160"/>
        <v>10</v>
      </c>
      <c r="BC131" s="231">
        <f t="shared" si="161"/>
        <v>0</v>
      </c>
      <c r="BD131" s="231">
        <f t="shared" si="162"/>
        <v>0</v>
      </c>
      <c r="BE131" s="231">
        <f t="shared" si="163"/>
        <v>0</v>
      </c>
      <c r="BF131" s="231">
        <f t="shared" si="164"/>
        <v>1</v>
      </c>
      <c r="BG131" s="231">
        <f t="shared" si="165"/>
        <v>0</v>
      </c>
      <c r="BH131" s="231">
        <f t="shared" si="166"/>
        <v>0</v>
      </c>
      <c r="BI131" s="246">
        <f t="shared" si="167"/>
        <v>4.05384615384615</v>
      </c>
      <c r="BJ131" s="247">
        <f t="shared" si="168"/>
        <v>16200</v>
      </c>
      <c r="BK131" s="231">
        <f t="shared" si="169"/>
        <v>0</v>
      </c>
      <c r="BL131" s="231">
        <f t="shared" si="170"/>
        <v>1</v>
      </c>
      <c r="BM131" s="231">
        <f t="shared" si="171"/>
        <v>1</v>
      </c>
      <c r="BN131" s="231">
        <f t="shared" si="172"/>
        <v>0</v>
      </c>
      <c r="BO131" s="231">
        <f t="shared" si="173"/>
        <v>1</v>
      </c>
      <c r="BP131" s="231">
        <f t="shared" si="174"/>
        <v>0</v>
      </c>
      <c r="BQ131" s="231">
        <f t="shared" si="175"/>
        <v>2</v>
      </c>
    </row>
    <row r="132" s="146" customFormat="1" ht="95" customHeight="1" spans="1:69">
      <c r="A132" s="161">
        <v>119</v>
      </c>
      <c r="B132" s="94">
        <v>396</v>
      </c>
      <c r="C132" s="162" t="s">
        <v>891</v>
      </c>
      <c r="D132" s="163">
        <v>44118</v>
      </c>
      <c r="E132" s="183" t="s">
        <v>98</v>
      </c>
      <c r="F132" s="184">
        <v>200</v>
      </c>
      <c r="G132" s="185">
        <v>7.69230769230769</v>
      </c>
      <c r="H132" s="161">
        <v>5</v>
      </c>
      <c r="I132" s="161">
        <v>0</v>
      </c>
      <c r="J132" s="161">
        <v>5</v>
      </c>
      <c r="K132" s="195">
        <v>38.4615384615385</v>
      </c>
      <c r="L132" s="161">
        <v>0</v>
      </c>
      <c r="M132" s="185">
        <v>0</v>
      </c>
      <c r="N132" s="161">
        <v>0</v>
      </c>
      <c r="O132" s="161">
        <v>0</v>
      </c>
      <c r="P132" s="195">
        <v>0</v>
      </c>
      <c r="Q132" s="161">
        <v>1</v>
      </c>
      <c r="R132" s="195">
        <v>7.69230769230769</v>
      </c>
      <c r="S132" s="161">
        <v>0</v>
      </c>
      <c r="T132" s="195">
        <v>0</v>
      </c>
      <c r="U132" s="161">
        <v>0</v>
      </c>
      <c r="V132" s="161">
        <v>0</v>
      </c>
      <c r="W132" s="185">
        <v>0</v>
      </c>
      <c r="X132" s="185">
        <v>0</v>
      </c>
      <c r="Y132" s="161">
        <v>0</v>
      </c>
      <c r="Z132" s="185">
        <v>0</v>
      </c>
      <c r="AA132" s="161">
        <v>0</v>
      </c>
      <c r="AB132" s="185">
        <v>0</v>
      </c>
      <c r="AC132" s="184">
        <v>0</v>
      </c>
      <c r="AD132" s="184">
        <v>0</v>
      </c>
      <c r="AE132" s="185">
        <v>1.9</v>
      </c>
      <c r="AF132" s="185">
        <v>13</v>
      </c>
      <c r="AG132" s="185">
        <v>2.5</v>
      </c>
      <c r="AH132" s="185">
        <v>63.5538461538462</v>
      </c>
      <c r="AI132" s="258">
        <v>3</v>
      </c>
      <c r="AJ132" s="209">
        <v>0.5</v>
      </c>
      <c r="AK132" s="207"/>
      <c r="AL132" s="195">
        <v>0</v>
      </c>
      <c r="AM132" s="195">
        <v>2</v>
      </c>
      <c r="AN132" s="207">
        <v>50</v>
      </c>
      <c r="AO132" s="221">
        <v>14.0538461538462</v>
      </c>
      <c r="AP132" s="184">
        <v>10</v>
      </c>
      <c r="AQ132" s="222">
        <v>16200</v>
      </c>
      <c r="AR132" s="225"/>
      <c r="AS132" s="146" t="s">
        <v>852</v>
      </c>
      <c r="AU132" s="224">
        <f t="shared" si="154"/>
        <v>262350.276923077</v>
      </c>
      <c r="AV132" s="239">
        <f t="shared" si="155"/>
        <v>400000</v>
      </c>
      <c r="AW132" s="231" t="e">
        <f t="shared" si="156"/>
        <v>#REF!</v>
      </c>
      <c r="AX132" s="231" t="e">
        <f>((AH132-AF132-AG132-W132)*AY$8)-(#REF!+#REF!)*150000</f>
        <v>#REF!</v>
      </c>
      <c r="AY132" s="231" t="e">
        <f t="shared" si="157"/>
        <v>#REF!</v>
      </c>
      <c r="AZ132" s="241" t="str">
        <f t="shared" si="158"/>
        <v>PHOU RIDA</v>
      </c>
      <c r="BA132" s="231">
        <f t="shared" si="159"/>
        <v>10</v>
      </c>
      <c r="BB132" s="231">
        <f t="shared" si="160"/>
        <v>10</v>
      </c>
      <c r="BC132" s="231">
        <f t="shared" si="161"/>
        <v>0</v>
      </c>
      <c r="BD132" s="231">
        <f t="shared" si="162"/>
        <v>0</v>
      </c>
      <c r="BE132" s="231">
        <f t="shared" si="163"/>
        <v>0</v>
      </c>
      <c r="BF132" s="231">
        <f t="shared" si="164"/>
        <v>1</v>
      </c>
      <c r="BG132" s="231">
        <f t="shared" si="165"/>
        <v>0</v>
      </c>
      <c r="BH132" s="231">
        <f t="shared" si="166"/>
        <v>0</v>
      </c>
      <c r="BI132" s="246">
        <f t="shared" si="167"/>
        <v>4.05384615384615</v>
      </c>
      <c r="BJ132" s="247">
        <f t="shared" si="168"/>
        <v>16200</v>
      </c>
      <c r="BK132" s="231">
        <f t="shared" si="169"/>
        <v>0</v>
      </c>
      <c r="BL132" s="231">
        <f t="shared" si="170"/>
        <v>1</v>
      </c>
      <c r="BM132" s="231">
        <f t="shared" si="171"/>
        <v>1</v>
      </c>
      <c r="BN132" s="231">
        <f t="shared" si="172"/>
        <v>0</v>
      </c>
      <c r="BO132" s="231">
        <f t="shared" si="173"/>
        <v>1</v>
      </c>
      <c r="BP132" s="231">
        <f t="shared" si="174"/>
        <v>0</v>
      </c>
      <c r="BQ132" s="231">
        <f t="shared" si="175"/>
        <v>2</v>
      </c>
    </row>
    <row r="133" s="146" customFormat="1" ht="95" customHeight="1" spans="1:69">
      <c r="A133" s="161">
        <v>120</v>
      </c>
      <c r="B133" s="94">
        <v>401</v>
      </c>
      <c r="C133" s="162" t="s">
        <v>892</v>
      </c>
      <c r="D133" s="163">
        <v>44118</v>
      </c>
      <c r="E133" s="183" t="s">
        <v>98</v>
      </c>
      <c r="F133" s="184">
        <v>200</v>
      </c>
      <c r="G133" s="185">
        <v>7.69230769230769</v>
      </c>
      <c r="H133" s="161">
        <v>5</v>
      </c>
      <c r="I133" s="161">
        <v>0</v>
      </c>
      <c r="J133" s="161">
        <v>5</v>
      </c>
      <c r="K133" s="195">
        <v>38.4615384615385</v>
      </c>
      <c r="L133" s="161">
        <v>0</v>
      </c>
      <c r="M133" s="185">
        <v>0</v>
      </c>
      <c r="N133" s="161">
        <v>0</v>
      </c>
      <c r="O133" s="161">
        <v>0</v>
      </c>
      <c r="P133" s="195">
        <v>0</v>
      </c>
      <c r="Q133" s="161">
        <v>1</v>
      </c>
      <c r="R133" s="195">
        <v>7.69230769230769</v>
      </c>
      <c r="S133" s="161">
        <v>0</v>
      </c>
      <c r="T133" s="195">
        <v>0</v>
      </c>
      <c r="U133" s="161">
        <v>0</v>
      </c>
      <c r="V133" s="161">
        <v>0</v>
      </c>
      <c r="W133" s="185">
        <v>0</v>
      </c>
      <c r="X133" s="185">
        <v>0</v>
      </c>
      <c r="Y133" s="161">
        <v>0</v>
      </c>
      <c r="Z133" s="185">
        <v>0</v>
      </c>
      <c r="AA133" s="161">
        <v>0</v>
      </c>
      <c r="AB133" s="185">
        <v>0</v>
      </c>
      <c r="AC133" s="184">
        <v>0</v>
      </c>
      <c r="AD133" s="184">
        <v>0</v>
      </c>
      <c r="AE133" s="185">
        <v>1.9</v>
      </c>
      <c r="AF133" s="185">
        <v>13</v>
      </c>
      <c r="AG133" s="185">
        <v>2.5</v>
      </c>
      <c r="AH133" s="185">
        <v>63.5538461538462</v>
      </c>
      <c r="AI133" s="258">
        <v>3</v>
      </c>
      <c r="AJ133" s="209">
        <v>0.5</v>
      </c>
      <c r="AK133" s="207"/>
      <c r="AL133" s="195">
        <v>0</v>
      </c>
      <c r="AM133" s="195"/>
      <c r="AN133" s="207">
        <v>50</v>
      </c>
      <c r="AO133" s="221">
        <v>16.0538461538462</v>
      </c>
      <c r="AP133" s="184">
        <v>10</v>
      </c>
      <c r="AQ133" s="222">
        <v>24200</v>
      </c>
      <c r="AR133" s="225"/>
      <c r="AS133" s="146" t="s">
        <v>852</v>
      </c>
      <c r="AU133" s="224">
        <f t="shared" si="154"/>
        <v>262350.276923077</v>
      </c>
      <c r="AV133" s="239">
        <f t="shared" si="155"/>
        <v>400000</v>
      </c>
      <c r="AW133" s="231" t="e">
        <f t="shared" si="156"/>
        <v>#REF!</v>
      </c>
      <c r="AX133" s="231" t="e">
        <f>((AH133-AF133-AG133-W133)*AY$8)-(#REF!+#REF!)*150000</f>
        <v>#REF!</v>
      </c>
      <c r="AY133" s="231" t="e">
        <f t="shared" si="157"/>
        <v>#REF!</v>
      </c>
      <c r="AZ133" s="241" t="str">
        <f t="shared" si="158"/>
        <v>SAMEAN</v>
      </c>
      <c r="BA133" s="231">
        <f t="shared" si="159"/>
        <v>10</v>
      </c>
      <c r="BB133" s="231">
        <f t="shared" si="160"/>
        <v>10</v>
      </c>
      <c r="BC133" s="231">
        <f t="shared" si="161"/>
        <v>0</v>
      </c>
      <c r="BD133" s="231">
        <f t="shared" si="162"/>
        <v>0</v>
      </c>
      <c r="BE133" s="231">
        <f t="shared" si="163"/>
        <v>0</v>
      </c>
      <c r="BF133" s="231">
        <f t="shared" si="164"/>
        <v>1</v>
      </c>
      <c r="BG133" s="231">
        <f t="shared" si="165"/>
        <v>0</v>
      </c>
      <c r="BH133" s="231">
        <f t="shared" si="166"/>
        <v>0</v>
      </c>
      <c r="BI133" s="246">
        <f t="shared" si="167"/>
        <v>6.05384615384615</v>
      </c>
      <c r="BJ133" s="247">
        <f t="shared" si="168"/>
        <v>24200</v>
      </c>
      <c r="BK133" s="231">
        <f t="shared" si="169"/>
        <v>1</v>
      </c>
      <c r="BL133" s="231">
        <f t="shared" si="170"/>
        <v>0</v>
      </c>
      <c r="BM133" s="231">
        <f t="shared" si="171"/>
        <v>0</v>
      </c>
      <c r="BN133" s="231">
        <f t="shared" si="172"/>
        <v>2</v>
      </c>
      <c r="BO133" s="231">
        <f t="shared" si="173"/>
        <v>0</v>
      </c>
      <c r="BP133" s="231">
        <f t="shared" si="174"/>
        <v>0</v>
      </c>
      <c r="BQ133" s="231">
        <f t="shared" si="175"/>
        <v>2</v>
      </c>
    </row>
    <row r="134" s="146" customFormat="1" ht="95" customHeight="1" spans="1:69">
      <c r="A134" s="161">
        <v>121</v>
      </c>
      <c r="B134" s="94">
        <v>406</v>
      </c>
      <c r="C134" s="162" t="s">
        <v>103</v>
      </c>
      <c r="D134" s="163">
        <v>44118</v>
      </c>
      <c r="E134" s="183" t="s">
        <v>98</v>
      </c>
      <c r="F134" s="184">
        <v>200</v>
      </c>
      <c r="G134" s="185">
        <v>7.69230769230769</v>
      </c>
      <c r="H134" s="161">
        <v>4.5</v>
      </c>
      <c r="I134" s="161">
        <v>0</v>
      </c>
      <c r="J134" s="161">
        <v>4.5</v>
      </c>
      <c r="K134" s="195">
        <v>34.6153846153846</v>
      </c>
      <c r="L134" s="161">
        <v>0</v>
      </c>
      <c r="M134" s="185">
        <v>0</v>
      </c>
      <c r="N134" s="161">
        <v>0</v>
      </c>
      <c r="O134" s="161">
        <v>0</v>
      </c>
      <c r="P134" s="195">
        <v>0</v>
      </c>
      <c r="Q134" s="161">
        <v>1</v>
      </c>
      <c r="R134" s="195">
        <v>7.69230769230769</v>
      </c>
      <c r="S134" s="161">
        <v>0</v>
      </c>
      <c r="T134" s="195">
        <v>0</v>
      </c>
      <c r="U134" s="161">
        <v>0.5</v>
      </c>
      <c r="V134" s="161">
        <v>0</v>
      </c>
      <c r="W134" s="185">
        <v>0</v>
      </c>
      <c r="X134" s="185">
        <v>0</v>
      </c>
      <c r="Y134" s="161">
        <v>0</v>
      </c>
      <c r="Z134" s="185">
        <v>0</v>
      </c>
      <c r="AA134" s="161">
        <v>0</v>
      </c>
      <c r="AB134" s="185">
        <v>0</v>
      </c>
      <c r="AC134" s="184">
        <v>0</v>
      </c>
      <c r="AD134" s="184">
        <v>0</v>
      </c>
      <c r="AE134" s="185">
        <v>1.7</v>
      </c>
      <c r="AF134" s="185">
        <v>13</v>
      </c>
      <c r="AG134" s="185">
        <v>2.2</v>
      </c>
      <c r="AH134" s="185">
        <v>59.2076923076923</v>
      </c>
      <c r="AI134" s="258">
        <v>3</v>
      </c>
      <c r="AJ134" s="209">
        <v>0.5</v>
      </c>
      <c r="AK134" s="207"/>
      <c r="AL134" s="195">
        <v>0</v>
      </c>
      <c r="AM134" s="195">
        <v>2</v>
      </c>
      <c r="AN134" s="207">
        <v>50</v>
      </c>
      <c r="AO134" s="221">
        <v>9.70769230769231</v>
      </c>
      <c r="AP134" s="184">
        <v>0</v>
      </c>
      <c r="AQ134" s="222">
        <v>38800</v>
      </c>
      <c r="AR134" s="225"/>
      <c r="AS134" s="146" t="s">
        <v>852</v>
      </c>
      <c r="AU134" s="224">
        <f t="shared" si="154"/>
        <v>244409.353846154</v>
      </c>
      <c r="AV134" s="239">
        <f t="shared" si="155"/>
        <v>400000</v>
      </c>
      <c r="AW134" s="231" t="e">
        <f t="shared" si="156"/>
        <v>#REF!</v>
      </c>
      <c r="AX134" s="231" t="e">
        <f>((AH134-AF134-AG134-W134)*AY$8)-(#REF!+#REF!)*150000</f>
        <v>#REF!</v>
      </c>
      <c r="AY134" s="231" t="e">
        <f t="shared" si="157"/>
        <v>#REF!</v>
      </c>
      <c r="AZ134" s="241" t="str">
        <f t="shared" si="158"/>
        <v>RON SAROM</v>
      </c>
      <c r="BA134" s="231">
        <f t="shared" si="159"/>
        <v>0</v>
      </c>
      <c r="BB134" s="231">
        <f t="shared" si="160"/>
        <v>0</v>
      </c>
      <c r="BC134" s="231">
        <f t="shared" si="161"/>
        <v>0</v>
      </c>
      <c r="BD134" s="231">
        <f t="shared" si="162"/>
        <v>0</v>
      </c>
      <c r="BE134" s="231">
        <f t="shared" si="163"/>
        <v>0</v>
      </c>
      <c r="BF134" s="231">
        <f t="shared" si="164"/>
        <v>0</v>
      </c>
      <c r="BG134" s="231">
        <f t="shared" si="165"/>
        <v>0</v>
      </c>
      <c r="BH134" s="231">
        <f t="shared" si="166"/>
        <v>0</v>
      </c>
      <c r="BI134" s="246">
        <f t="shared" si="167"/>
        <v>9.70769230769231</v>
      </c>
      <c r="BJ134" s="247">
        <f t="shared" si="168"/>
        <v>38800</v>
      </c>
      <c r="BK134" s="231">
        <f t="shared" si="169"/>
        <v>1</v>
      </c>
      <c r="BL134" s="231">
        <f t="shared" si="170"/>
        <v>1</v>
      </c>
      <c r="BM134" s="231">
        <f t="shared" si="171"/>
        <v>1</v>
      </c>
      <c r="BN134" s="231">
        <f t="shared" si="172"/>
        <v>1</v>
      </c>
      <c r="BO134" s="231">
        <f t="shared" si="173"/>
        <v>1</v>
      </c>
      <c r="BP134" s="231">
        <f t="shared" si="174"/>
        <v>1</v>
      </c>
      <c r="BQ134" s="231">
        <f t="shared" si="175"/>
        <v>3</v>
      </c>
    </row>
    <row r="135" s="146" customFormat="1" ht="95" customHeight="1" spans="1:69">
      <c r="A135" s="161">
        <v>122</v>
      </c>
      <c r="B135" s="94">
        <v>636</v>
      </c>
      <c r="C135" s="162" t="s">
        <v>122</v>
      </c>
      <c r="D135" s="163">
        <v>44184</v>
      </c>
      <c r="E135" s="183" t="s">
        <v>98</v>
      </c>
      <c r="F135" s="184">
        <v>200</v>
      </c>
      <c r="G135" s="185">
        <v>7.69230769230769</v>
      </c>
      <c r="H135" s="161">
        <v>5</v>
      </c>
      <c r="I135" s="161">
        <v>0</v>
      </c>
      <c r="J135" s="161">
        <v>5</v>
      </c>
      <c r="K135" s="195">
        <v>38.4615384615385</v>
      </c>
      <c r="L135" s="161">
        <v>0</v>
      </c>
      <c r="M135" s="185">
        <v>0</v>
      </c>
      <c r="N135" s="161">
        <v>0</v>
      </c>
      <c r="O135" s="161">
        <v>0</v>
      </c>
      <c r="P135" s="195">
        <v>0</v>
      </c>
      <c r="Q135" s="161">
        <v>1</v>
      </c>
      <c r="R135" s="195">
        <v>7.69230769230769</v>
      </c>
      <c r="S135" s="161">
        <v>0</v>
      </c>
      <c r="T135" s="195">
        <v>0</v>
      </c>
      <c r="U135" s="161">
        <v>0</v>
      </c>
      <c r="V135" s="161">
        <v>0</v>
      </c>
      <c r="W135" s="185">
        <v>0</v>
      </c>
      <c r="X135" s="185">
        <v>0</v>
      </c>
      <c r="Y135" s="161">
        <v>0</v>
      </c>
      <c r="Z135" s="185">
        <v>0</v>
      </c>
      <c r="AA135" s="161">
        <v>0</v>
      </c>
      <c r="AB135" s="185">
        <v>0</v>
      </c>
      <c r="AC135" s="184">
        <v>0</v>
      </c>
      <c r="AD135" s="184">
        <v>0</v>
      </c>
      <c r="AE135" s="185">
        <v>1.9</v>
      </c>
      <c r="AF135" s="185">
        <v>13</v>
      </c>
      <c r="AG135" s="185">
        <v>2.5</v>
      </c>
      <c r="AH135" s="185">
        <v>63.5538461538462</v>
      </c>
      <c r="AI135" s="258">
        <v>3</v>
      </c>
      <c r="AJ135" s="209">
        <v>0.5</v>
      </c>
      <c r="AK135" s="207"/>
      <c r="AL135" s="195">
        <v>0</v>
      </c>
      <c r="AM135" s="195">
        <v>2</v>
      </c>
      <c r="AN135" s="207">
        <v>50</v>
      </c>
      <c r="AO135" s="221">
        <v>14.0538461538462</v>
      </c>
      <c r="AP135" s="184">
        <v>10</v>
      </c>
      <c r="AQ135" s="222">
        <v>16200</v>
      </c>
      <c r="AR135" s="225"/>
      <c r="AS135" s="146" t="s">
        <v>854</v>
      </c>
      <c r="AU135" s="224">
        <f t="shared" si="154"/>
        <v>262350.276923077</v>
      </c>
      <c r="AV135" s="239">
        <f t="shared" si="155"/>
        <v>400000</v>
      </c>
      <c r="AW135" s="231" t="e">
        <f t="shared" si="156"/>
        <v>#REF!</v>
      </c>
      <c r="AX135" s="231" t="e">
        <f>((AH135-AF135-AG135-W135)*AY$8)-(#REF!+#REF!)*150000</f>
        <v>#REF!</v>
      </c>
      <c r="AY135" s="231" t="e">
        <f t="shared" si="157"/>
        <v>#REF!</v>
      </c>
      <c r="AZ135" s="241" t="str">
        <f t="shared" si="158"/>
        <v>SAN KOLAB</v>
      </c>
      <c r="BA135" s="231">
        <f t="shared" si="159"/>
        <v>10</v>
      </c>
      <c r="BB135" s="231">
        <f t="shared" si="160"/>
        <v>10</v>
      </c>
      <c r="BC135" s="231">
        <f t="shared" si="161"/>
        <v>0</v>
      </c>
      <c r="BD135" s="231">
        <f t="shared" si="162"/>
        <v>0</v>
      </c>
      <c r="BE135" s="231">
        <f t="shared" si="163"/>
        <v>0</v>
      </c>
      <c r="BF135" s="231">
        <f t="shared" si="164"/>
        <v>1</v>
      </c>
      <c r="BG135" s="231">
        <f t="shared" si="165"/>
        <v>0</v>
      </c>
      <c r="BH135" s="231">
        <f t="shared" si="166"/>
        <v>0</v>
      </c>
      <c r="BI135" s="246">
        <f t="shared" si="167"/>
        <v>4.05384615384615</v>
      </c>
      <c r="BJ135" s="247">
        <f t="shared" si="168"/>
        <v>16200</v>
      </c>
      <c r="BK135" s="231">
        <f t="shared" si="169"/>
        <v>0</v>
      </c>
      <c r="BL135" s="231">
        <f t="shared" si="170"/>
        <v>1</v>
      </c>
      <c r="BM135" s="231">
        <f t="shared" si="171"/>
        <v>1</v>
      </c>
      <c r="BN135" s="231">
        <f t="shared" si="172"/>
        <v>0</v>
      </c>
      <c r="BO135" s="231">
        <f t="shared" si="173"/>
        <v>1</v>
      </c>
      <c r="BP135" s="231">
        <f t="shared" si="174"/>
        <v>0</v>
      </c>
      <c r="BQ135" s="231">
        <f t="shared" si="175"/>
        <v>2</v>
      </c>
    </row>
    <row r="136" s="146" customFormat="1" ht="95" customHeight="1" spans="1:69">
      <c r="A136" s="161">
        <v>123</v>
      </c>
      <c r="B136" s="94">
        <v>658</v>
      </c>
      <c r="C136" s="162" t="s">
        <v>893</v>
      </c>
      <c r="D136" s="163">
        <v>44187</v>
      </c>
      <c r="E136" s="183" t="s">
        <v>98</v>
      </c>
      <c r="F136" s="184">
        <v>200</v>
      </c>
      <c r="G136" s="185">
        <v>7.69230769230769</v>
      </c>
      <c r="H136" s="161">
        <v>5</v>
      </c>
      <c r="I136" s="161">
        <v>0</v>
      </c>
      <c r="J136" s="161">
        <v>5</v>
      </c>
      <c r="K136" s="195">
        <v>38.4615384615385</v>
      </c>
      <c r="L136" s="161">
        <v>0</v>
      </c>
      <c r="M136" s="185">
        <v>0</v>
      </c>
      <c r="N136" s="161">
        <v>0</v>
      </c>
      <c r="O136" s="161">
        <v>0</v>
      </c>
      <c r="P136" s="195">
        <v>0</v>
      </c>
      <c r="Q136" s="161">
        <v>1</v>
      </c>
      <c r="R136" s="195">
        <v>7.69230769230769</v>
      </c>
      <c r="S136" s="161">
        <v>0</v>
      </c>
      <c r="T136" s="195">
        <v>0</v>
      </c>
      <c r="U136" s="161">
        <v>0</v>
      </c>
      <c r="V136" s="161">
        <v>0</v>
      </c>
      <c r="W136" s="185">
        <v>0</v>
      </c>
      <c r="X136" s="185">
        <v>0</v>
      </c>
      <c r="Y136" s="161">
        <v>0</v>
      </c>
      <c r="Z136" s="185">
        <v>0</v>
      </c>
      <c r="AA136" s="161">
        <v>0</v>
      </c>
      <c r="AB136" s="185">
        <v>0</v>
      </c>
      <c r="AC136" s="184">
        <v>0</v>
      </c>
      <c r="AD136" s="184">
        <v>0</v>
      </c>
      <c r="AE136" s="185">
        <v>1.9</v>
      </c>
      <c r="AF136" s="185">
        <v>13</v>
      </c>
      <c r="AG136" s="185">
        <v>2.5</v>
      </c>
      <c r="AH136" s="185">
        <v>63.5538461538462</v>
      </c>
      <c r="AI136" s="258">
        <v>3</v>
      </c>
      <c r="AJ136" s="209">
        <v>0.5</v>
      </c>
      <c r="AK136" s="207"/>
      <c r="AL136" s="195">
        <v>0</v>
      </c>
      <c r="AM136" s="195">
        <v>2</v>
      </c>
      <c r="AN136" s="207">
        <v>50</v>
      </c>
      <c r="AO136" s="221">
        <v>14.0538461538462</v>
      </c>
      <c r="AP136" s="184">
        <v>10</v>
      </c>
      <c r="AQ136" s="222">
        <v>16200</v>
      </c>
      <c r="AR136" s="225"/>
      <c r="AS136" s="146" t="s">
        <v>854</v>
      </c>
      <c r="AU136" s="224">
        <f t="shared" si="154"/>
        <v>262350.276923077</v>
      </c>
      <c r="AV136" s="239">
        <f t="shared" si="155"/>
        <v>400000</v>
      </c>
      <c r="AW136" s="231" t="e">
        <f t="shared" si="156"/>
        <v>#REF!</v>
      </c>
      <c r="AX136" s="231" t="e">
        <f>((AH136-AF136-AG136-W136)*AY$8)-(#REF!+#REF!)*150000</f>
        <v>#REF!</v>
      </c>
      <c r="AY136" s="231" t="e">
        <f t="shared" si="157"/>
        <v>#REF!</v>
      </c>
      <c r="AZ136" s="241" t="str">
        <f t="shared" si="158"/>
        <v>POV NEANG</v>
      </c>
      <c r="BA136" s="231">
        <f t="shared" si="159"/>
        <v>10</v>
      </c>
      <c r="BB136" s="231">
        <f t="shared" si="160"/>
        <v>10</v>
      </c>
      <c r="BC136" s="231">
        <f t="shared" si="161"/>
        <v>0</v>
      </c>
      <c r="BD136" s="231">
        <f t="shared" si="162"/>
        <v>0</v>
      </c>
      <c r="BE136" s="231">
        <f t="shared" si="163"/>
        <v>0</v>
      </c>
      <c r="BF136" s="231">
        <f t="shared" si="164"/>
        <v>1</v>
      </c>
      <c r="BG136" s="231">
        <f t="shared" si="165"/>
        <v>0</v>
      </c>
      <c r="BH136" s="231">
        <f t="shared" si="166"/>
        <v>0</v>
      </c>
      <c r="BI136" s="246">
        <f t="shared" si="167"/>
        <v>4.05384615384615</v>
      </c>
      <c r="BJ136" s="247">
        <f t="shared" si="168"/>
        <v>16200</v>
      </c>
      <c r="BK136" s="231">
        <f t="shared" si="169"/>
        <v>0</v>
      </c>
      <c r="BL136" s="231">
        <f t="shared" si="170"/>
        <v>1</v>
      </c>
      <c r="BM136" s="231">
        <f t="shared" si="171"/>
        <v>1</v>
      </c>
      <c r="BN136" s="231">
        <f t="shared" si="172"/>
        <v>0</v>
      </c>
      <c r="BO136" s="231">
        <f t="shared" si="173"/>
        <v>1</v>
      </c>
      <c r="BP136" s="231">
        <f t="shared" si="174"/>
        <v>0</v>
      </c>
      <c r="BQ136" s="231">
        <f t="shared" si="175"/>
        <v>2</v>
      </c>
    </row>
    <row r="137" s="146" customFormat="1" ht="95" customHeight="1" spans="1:69">
      <c r="A137" s="161">
        <v>124</v>
      </c>
      <c r="B137" s="94">
        <v>608</v>
      </c>
      <c r="C137" s="162" t="s">
        <v>104</v>
      </c>
      <c r="D137" s="163">
        <v>44167</v>
      </c>
      <c r="E137" s="183" t="s">
        <v>98</v>
      </c>
      <c r="F137" s="184">
        <v>200</v>
      </c>
      <c r="G137" s="185">
        <v>7.69230769230769</v>
      </c>
      <c r="H137" s="161">
        <v>5</v>
      </c>
      <c r="I137" s="161">
        <v>0</v>
      </c>
      <c r="J137" s="161">
        <v>5</v>
      </c>
      <c r="K137" s="195">
        <v>38.4615384615385</v>
      </c>
      <c r="L137" s="161">
        <v>0</v>
      </c>
      <c r="M137" s="185">
        <v>0</v>
      </c>
      <c r="N137" s="161">
        <v>0</v>
      </c>
      <c r="O137" s="161">
        <v>0</v>
      </c>
      <c r="P137" s="195">
        <v>0</v>
      </c>
      <c r="Q137" s="161">
        <v>1</v>
      </c>
      <c r="R137" s="195">
        <v>7.69230769230769</v>
      </c>
      <c r="S137" s="161">
        <v>0</v>
      </c>
      <c r="T137" s="195">
        <v>0</v>
      </c>
      <c r="U137" s="161">
        <v>0</v>
      </c>
      <c r="V137" s="161">
        <v>0</v>
      </c>
      <c r="W137" s="185">
        <v>0</v>
      </c>
      <c r="X137" s="185">
        <v>0</v>
      </c>
      <c r="Y137" s="161">
        <v>0</v>
      </c>
      <c r="Z137" s="185">
        <v>0</v>
      </c>
      <c r="AA137" s="161">
        <v>0</v>
      </c>
      <c r="AB137" s="185">
        <v>0</v>
      </c>
      <c r="AC137" s="184">
        <v>0</v>
      </c>
      <c r="AD137" s="184">
        <v>0</v>
      </c>
      <c r="AE137" s="185">
        <v>1.9</v>
      </c>
      <c r="AF137" s="185">
        <v>13</v>
      </c>
      <c r="AG137" s="185">
        <v>2.5</v>
      </c>
      <c r="AH137" s="185">
        <v>63.5538461538462</v>
      </c>
      <c r="AI137" s="258">
        <v>3</v>
      </c>
      <c r="AJ137" s="209">
        <v>0.5</v>
      </c>
      <c r="AK137" s="207"/>
      <c r="AL137" s="195">
        <v>0</v>
      </c>
      <c r="AM137" s="195">
        <v>2</v>
      </c>
      <c r="AN137" s="207">
        <v>50</v>
      </c>
      <c r="AO137" s="221">
        <v>14.0538461538462</v>
      </c>
      <c r="AP137" s="184">
        <v>10</v>
      </c>
      <c r="AQ137" s="222">
        <v>16200</v>
      </c>
      <c r="AR137" s="225"/>
      <c r="AS137" s="146" t="s">
        <v>894</v>
      </c>
      <c r="AU137" s="224">
        <f t="shared" si="154"/>
        <v>262350.276923077</v>
      </c>
      <c r="AV137" s="239">
        <f t="shared" si="155"/>
        <v>400000</v>
      </c>
      <c r="AW137" s="231" t="e">
        <f t="shared" si="156"/>
        <v>#REF!</v>
      </c>
      <c r="AX137" s="231" t="e">
        <f>((AH137-AF137-AG137-W137)*AY$8)-(#REF!+#REF!)*150000</f>
        <v>#REF!</v>
      </c>
      <c r="AY137" s="231" t="e">
        <f t="shared" si="157"/>
        <v>#REF!</v>
      </c>
      <c r="AZ137" s="241" t="str">
        <f t="shared" si="158"/>
        <v>PRUM CHAN</v>
      </c>
      <c r="BA137" s="231">
        <f t="shared" si="159"/>
        <v>10</v>
      </c>
      <c r="BB137" s="231">
        <f t="shared" si="160"/>
        <v>10</v>
      </c>
      <c r="BC137" s="231">
        <f t="shared" si="161"/>
        <v>0</v>
      </c>
      <c r="BD137" s="231">
        <f t="shared" si="162"/>
        <v>0</v>
      </c>
      <c r="BE137" s="231">
        <f t="shared" si="163"/>
        <v>0</v>
      </c>
      <c r="BF137" s="231">
        <f t="shared" si="164"/>
        <v>1</v>
      </c>
      <c r="BG137" s="231">
        <f t="shared" si="165"/>
        <v>0</v>
      </c>
      <c r="BH137" s="231">
        <f t="shared" si="166"/>
        <v>0</v>
      </c>
      <c r="BI137" s="246">
        <f t="shared" si="167"/>
        <v>4.05384615384615</v>
      </c>
      <c r="BJ137" s="247">
        <f t="shared" si="168"/>
        <v>16200</v>
      </c>
      <c r="BK137" s="231">
        <f t="shared" si="169"/>
        <v>0</v>
      </c>
      <c r="BL137" s="231">
        <f t="shared" si="170"/>
        <v>1</v>
      </c>
      <c r="BM137" s="231">
        <f t="shared" si="171"/>
        <v>1</v>
      </c>
      <c r="BN137" s="231">
        <f t="shared" si="172"/>
        <v>0</v>
      </c>
      <c r="BO137" s="231">
        <f t="shared" si="173"/>
        <v>1</v>
      </c>
      <c r="BP137" s="231">
        <f t="shared" si="174"/>
        <v>0</v>
      </c>
      <c r="BQ137" s="231">
        <f t="shared" si="175"/>
        <v>2</v>
      </c>
    </row>
    <row r="138" s="146" customFormat="1" ht="95" customHeight="1" spans="1:69">
      <c r="A138" s="161">
        <v>125</v>
      </c>
      <c r="B138" s="94">
        <v>655</v>
      </c>
      <c r="C138" s="162" t="s">
        <v>895</v>
      </c>
      <c r="D138" s="163">
        <v>44187</v>
      </c>
      <c r="E138" s="183" t="s">
        <v>98</v>
      </c>
      <c r="F138" s="184">
        <v>200</v>
      </c>
      <c r="G138" s="185">
        <v>7.69230769230769</v>
      </c>
      <c r="H138" s="161">
        <v>5</v>
      </c>
      <c r="I138" s="161">
        <v>0</v>
      </c>
      <c r="J138" s="161">
        <v>5</v>
      </c>
      <c r="K138" s="195">
        <v>38.4615384615385</v>
      </c>
      <c r="L138" s="161">
        <v>0</v>
      </c>
      <c r="M138" s="185">
        <v>0</v>
      </c>
      <c r="N138" s="161">
        <v>0</v>
      </c>
      <c r="O138" s="161">
        <v>0</v>
      </c>
      <c r="P138" s="195">
        <v>0</v>
      </c>
      <c r="Q138" s="161">
        <v>1</v>
      </c>
      <c r="R138" s="195">
        <v>7.69230769230769</v>
      </c>
      <c r="S138" s="161">
        <v>0</v>
      </c>
      <c r="T138" s="195">
        <v>0</v>
      </c>
      <c r="U138" s="161">
        <v>0</v>
      </c>
      <c r="V138" s="161">
        <v>0</v>
      </c>
      <c r="W138" s="185">
        <v>0</v>
      </c>
      <c r="X138" s="185">
        <v>0</v>
      </c>
      <c r="Y138" s="161">
        <v>0</v>
      </c>
      <c r="Z138" s="185">
        <v>0</v>
      </c>
      <c r="AA138" s="161">
        <v>0</v>
      </c>
      <c r="AB138" s="185">
        <v>0</v>
      </c>
      <c r="AC138" s="184">
        <v>0</v>
      </c>
      <c r="AD138" s="184">
        <v>0</v>
      </c>
      <c r="AE138" s="185">
        <v>1.9</v>
      </c>
      <c r="AF138" s="185">
        <v>13</v>
      </c>
      <c r="AG138" s="185">
        <v>2.5</v>
      </c>
      <c r="AH138" s="185">
        <v>63.5538461538462</v>
      </c>
      <c r="AI138" s="258">
        <v>3</v>
      </c>
      <c r="AJ138" s="209">
        <v>0.5</v>
      </c>
      <c r="AK138" s="207"/>
      <c r="AL138" s="195">
        <v>0</v>
      </c>
      <c r="AM138" s="195">
        <v>2</v>
      </c>
      <c r="AN138" s="207">
        <v>50</v>
      </c>
      <c r="AO138" s="221">
        <v>14.0538461538462</v>
      </c>
      <c r="AP138" s="184">
        <v>10</v>
      </c>
      <c r="AQ138" s="222">
        <v>16200</v>
      </c>
      <c r="AR138" s="225"/>
      <c r="AS138" s="146" t="s">
        <v>854</v>
      </c>
      <c r="AU138" s="224">
        <f t="shared" si="154"/>
        <v>262350.276923077</v>
      </c>
      <c r="AV138" s="239">
        <f t="shared" si="155"/>
        <v>400000</v>
      </c>
      <c r="AW138" s="231" t="e">
        <f t="shared" si="156"/>
        <v>#REF!</v>
      </c>
      <c r="AX138" s="231" t="e">
        <f>((AH138-AF138-AG138-W138)*AY$8)-(#REF!+#REF!)*150000</f>
        <v>#REF!</v>
      </c>
      <c r="AY138" s="231" t="e">
        <f t="shared" si="157"/>
        <v>#REF!</v>
      </c>
      <c r="AZ138" s="241" t="str">
        <f t="shared" si="158"/>
        <v>MAO SET</v>
      </c>
      <c r="BA138" s="231">
        <f t="shared" si="159"/>
        <v>10</v>
      </c>
      <c r="BB138" s="231">
        <f t="shared" si="160"/>
        <v>10</v>
      </c>
      <c r="BC138" s="231">
        <f t="shared" si="161"/>
        <v>0</v>
      </c>
      <c r="BD138" s="231">
        <f t="shared" si="162"/>
        <v>0</v>
      </c>
      <c r="BE138" s="231">
        <f t="shared" si="163"/>
        <v>0</v>
      </c>
      <c r="BF138" s="231">
        <f t="shared" si="164"/>
        <v>1</v>
      </c>
      <c r="BG138" s="231">
        <f t="shared" si="165"/>
        <v>0</v>
      </c>
      <c r="BH138" s="231">
        <f t="shared" si="166"/>
        <v>0</v>
      </c>
      <c r="BI138" s="246">
        <f t="shared" si="167"/>
        <v>4.05384615384615</v>
      </c>
      <c r="BJ138" s="247">
        <f t="shared" si="168"/>
        <v>16200</v>
      </c>
      <c r="BK138" s="231">
        <f t="shared" si="169"/>
        <v>0</v>
      </c>
      <c r="BL138" s="231">
        <f t="shared" si="170"/>
        <v>1</v>
      </c>
      <c r="BM138" s="231">
        <f t="shared" si="171"/>
        <v>1</v>
      </c>
      <c r="BN138" s="231">
        <f t="shared" si="172"/>
        <v>0</v>
      </c>
      <c r="BO138" s="231">
        <f t="shared" si="173"/>
        <v>1</v>
      </c>
      <c r="BP138" s="231">
        <f t="shared" si="174"/>
        <v>0</v>
      </c>
      <c r="BQ138" s="231">
        <f t="shared" si="175"/>
        <v>2</v>
      </c>
    </row>
    <row r="139" s="146" customFormat="1" ht="95" customHeight="1" spans="1:69">
      <c r="A139" s="161">
        <v>126</v>
      </c>
      <c r="B139" s="94">
        <v>652</v>
      </c>
      <c r="C139" s="162" t="s">
        <v>896</v>
      </c>
      <c r="D139" s="163">
        <v>44188</v>
      </c>
      <c r="E139" s="183" t="s">
        <v>98</v>
      </c>
      <c r="F139" s="184">
        <v>200</v>
      </c>
      <c r="G139" s="185">
        <v>7.69230769230769</v>
      </c>
      <c r="H139" s="161">
        <v>5</v>
      </c>
      <c r="I139" s="161">
        <v>0</v>
      </c>
      <c r="J139" s="161">
        <v>5</v>
      </c>
      <c r="K139" s="195">
        <v>38.4615384615385</v>
      </c>
      <c r="L139" s="161">
        <v>0</v>
      </c>
      <c r="M139" s="185">
        <v>0</v>
      </c>
      <c r="N139" s="161">
        <v>0</v>
      </c>
      <c r="O139" s="161">
        <v>0</v>
      </c>
      <c r="P139" s="195">
        <v>0</v>
      </c>
      <c r="Q139" s="161">
        <v>1</v>
      </c>
      <c r="R139" s="195">
        <v>7.69230769230769</v>
      </c>
      <c r="S139" s="161">
        <v>0</v>
      </c>
      <c r="T139" s="195">
        <v>0</v>
      </c>
      <c r="U139" s="161">
        <v>0</v>
      </c>
      <c r="V139" s="161">
        <v>0</v>
      </c>
      <c r="W139" s="185">
        <v>0</v>
      </c>
      <c r="X139" s="185">
        <v>0</v>
      </c>
      <c r="Y139" s="161">
        <v>0</v>
      </c>
      <c r="Z139" s="185">
        <v>0</v>
      </c>
      <c r="AA139" s="161">
        <v>0</v>
      </c>
      <c r="AB139" s="185">
        <v>0</v>
      </c>
      <c r="AC139" s="184">
        <v>0</v>
      </c>
      <c r="AD139" s="184">
        <v>0</v>
      </c>
      <c r="AE139" s="185">
        <v>1.9</v>
      </c>
      <c r="AF139" s="185">
        <v>13</v>
      </c>
      <c r="AG139" s="185">
        <v>2.5</v>
      </c>
      <c r="AH139" s="185">
        <v>63.5538461538462</v>
      </c>
      <c r="AI139" s="258">
        <v>3</v>
      </c>
      <c r="AJ139" s="209">
        <v>0.5</v>
      </c>
      <c r="AK139" s="207"/>
      <c r="AL139" s="195">
        <v>0</v>
      </c>
      <c r="AM139" s="195">
        <v>2</v>
      </c>
      <c r="AN139" s="207">
        <v>50</v>
      </c>
      <c r="AO139" s="221">
        <v>14.0538461538462</v>
      </c>
      <c r="AP139" s="184">
        <v>10</v>
      </c>
      <c r="AQ139" s="222">
        <v>16200</v>
      </c>
      <c r="AR139" s="225"/>
      <c r="AS139" s="146" t="s">
        <v>854</v>
      </c>
      <c r="AU139" s="224">
        <f t="shared" si="154"/>
        <v>262350.276923077</v>
      </c>
      <c r="AV139" s="239">
        <f t="shared" si="155"/>
        <v>400000</v>
      </c>
      <c r="AW139" s="231" t="e">
        <f t="shared" si="156"/>
        <v>#REF!</v>
      </c>
      <c r="AX139" s="231" t="e">
        <f>((AH139-AF139-AG139-W139)*AY$8)-(#REF!+#REF!)*150000</f>
        <v>#REF!</v>
      </c>
      <c r="AY139" s="231" t="e">
        <f t="shared" si="157"/>
        <v>#REF!</v>
      </c>
      <c r="AZ139" s="241" t="str">
        <f t="shared" si="158"/>
        <v>KHOEM SALEY</v>
      </c>
      <c r="BA139" s="231">
        <f t="shared" si="159"/>
        <v>10</v>
      </c>
      <c r="BB139" s="231">
        <f t="shared" si="160"/>
        <v>10</v>
      </c>
      <c r="BC139" s="231">
        <f t="shared" si="161"/>
        <v>0</v>
      </c>
      <c r="BD139" s="231">
        <f t="shared" si="162"/>
        <v>0</v>
      </c>
      <c r="BE139" s="231">
        <f t="shared" si="163"/>
        <v>0</v>
      </c>
      <c r="BF139" s="231">
        <f t="shared" si="164"/>
        <v>1</v>
      </c>
      <c r="BG139" s="231">
        <f t="shared" si="165"/>
        <v>0</v>
      </c>
      <c r="BH139" s="231">
        <f t="shared" si="166"/>
        <v>0</v>
      </c>
      <c r="BI139" s="246">
        <f t="shared" si="167"/>
        <v>4.05384615384615</v>
      </c>
      <c r="BJ139" s="247">
        <f t="shared" si="168"/>
        <v>16200</v>
      </c>
      <c r="BK139" s="231">
        <f t="shared" si="169"/>
        <v>0</v>
      </c>
      <c r="BL139" s="231">
        <f t="shared" si="170"/>
        <v>1</v>
      </c>
      <c r="BM139" s="231">
        <f t="shared" si="171"/>
        <v>1</v>
      </c>
      <c r="BN139" s="231">
        <f t="shared" si="172"/>
        <v>0</v>
      </c>
      <c r="BO139" s="231">
        <f t="shared" si="173"/>
        <v>1</v>
      </c>
      <c r="BP139" s="231">
        <f t="shared" si="174"/>
        <v>0</v>
      </c>
      <c r="BQ139" s="231">
        <f t="shared" si="175"/>
        <v>2</v>
      </c>
    </row>
    <row r="140" s="141" customFormat="1" ht="95" customHeight="1" spans="1:69">
      <c r="A140" s="161">
        <v>127</v>
      </c>
      <c r="B140" s="94">
        <v>1634</v>
      </c>
      <c r="C140" s="162" t="s">
        <v>105</v>
      </c>
      <c r="D140" s="163">
        <v>44579</v>
      </c>
      <c r="E140" s="183" t="s">
        <v>98</v>
      </c>
      <c r="F140" s="184">
        <v>200</v>
      </c>
      <c r="G140" s="185">
        <v>7.69230769230769</v>
      </c>
      <c r="H140" s="161">
        <v>5</v>
      </c>
      <c r="I140" s="161">
        <v>0</v>
      </c>
      <c r="J140" s="161">
        <v>5</v>
      </c>
      <c r="K140" s="195">
        <v>38.4615384615385</v>
      </c>
      <c r="L140" s="161">
        <v>0</v>
      </c>
      <c r="M140" s="185">
        <v>0</v>
      </c>
      <c r="N140" s="161">
        <v>0</v>
      </c>
      <c r="O140" s="161">
        <v>0</v>
      </c>
      <c r="P140" s="195">
        <v>0</v>
      </c>
      <c r="Q140" s="161">
        <v>1</v>
      </c>
      <c r="R140" s="195">
        <v>7.69230769230769</v>
      </c>
      <c r="S140" s="161">
        <v>0</v>
      </c>
      <c r="T140" s="195">
        <v>0</v>
      </c>
      <c r="U140" s="161">
        <v>0</v>
      </c>
      <c r="V140" s="161">
        <v>0</v>
      </c>
      <c r="W140" s="185">
        <v>0</v>
      </c>
      <c r="X140" s="185">
        <v>0</v>
      </c>
      <c r="Y140" s="161">
        <v>0</v>
      </c>
      <c r="Z140" s="185">
        <v>0</v>
      </c>
      <c r="AA140" s="161">
        <v>0</v>
      </c>
      <c r="AB140" s="185">
        <v>0</v>
      </c>
      <c r="AC140" s="184">
        <v>0</v>
      </c>
      <c r="AD140" s="184">
        <v>0</v>
      </c>
      <c r="AE140" s="185">
        <v>1.9</v>
      </c>
      <c r="AF140" s="185">
        <v>13</v>
      </c>
      <c r="AG140" s="185">
        <v>2.5</v>
      </c>
      <c r="AH140" s="185">
        <v>63.5538461538462</v>
      </c>
      <c r="AI140" s="207">
        <v>2</v>
      </c>
      <c r="AJ140" s="209">
        <v>0.5</v>
      </c>
      <c r="AK140" s="207"/>
      <c r="AL140" s="195">
        <v>0</v>
      </c>
      <c r="AM140" s="195">
        <v>2</v>
      </c>
      <c r="AN140" s="207">
        <v>50</v>
      </c>
      <c r="AO140" s="221">
        <v>13.0538461538462</v>
      </c>
      <c r="AP140" s="184">
        <v>10</v>
      </c>
      <c r="AQ140" s="222">
        <v>12200</v>
      </c>
      <c r="AR140" s="225"/>
      <c r="AS140" s="146" t="s">
        <v>862</v>
      </c>
      <c r="AT140" s="146"/>
      <c r="AU140" s="224">
        <f t="shared" si="154"/>
        <v>262350.276923077</v>
      </c>
      <c r="AV140" s="239">
        <f t="shared" si="155"/>
        <v>400000</v>
      </c>
      <c r="AW140" s="231" t="e">
        <f t="shared" si="156"/>
        <v>#REF!</v>
      </c>
      <c r="AX140" s="231" t="e">
        <f>((AH140-AF140-AG140-W140)*AY$8)-(#REF!+#REF!)*150000</f>
        <v>#REF!</v>
      </c>
      <c r="AY140" s="231" t="e">
        <f t="shared" si="157"/>
        <v>#REF!</v>
      </c>
      <c r="AZ140" s="241" t="str">
        <f t="shared" si="158"/>
        <v>YOEM PONH</v>
      </c>
      <c r="BA140" s="231">
        <f t="shared" si="159"/>
        <v>10</v>
      </c>
      <c r="BB140" s="231">
        <f t="shared" si="160"/>
        <v>10</v>
      </c>
      <c r="BC140" s="231">
        <f t="shared" si="161"/>
        <v>0</v>
      </c>
      <c r="BD140" s="231">
        <f t="shared" si="162"/>
        <v>0</v>
      </c>
      <c r="BE140" s="231">
        <f t="shared" si="163"/>
        <v>0</v>
      </c>
      <c r="BF140" s="231">
        <f t="shared" si="164"/>
        <v>1</v>
      </c>
      <c r="BG140" s="231">
        <f t="shared" si="165"/>
        <v>0</v>
      </c>
      <c r="BH140" s="231">
        <f t="shared" si="166"/>
        <v>0</v>
      </c>
      <c r="BI140" s="246">
        <f t="shared" si="167"/>
        <v>3.05384615384615</v>
      </c>
      <c r="BJ140" s="247">
        <f t="shared" si="168"/>
        <v>12200</v>
      </c>
      <c r="BK140" s="231">
        <f t="shared" si="169"/>
        <v>0</v>
      </c>
      <c r="BL140" s="231">
        <f t="shared" si="170"/>
        <v>1</v>
      </c>
      <c r="BM140" s="231">
        <f t="shared" si="171"/>
        <v>0</v>
      </c>
      <c r="BN140" s="231">
        <f t="shared" si="172"/>
        <v>1</v>
      </c>
      <c r="BO140" s="231">
        <f t="shared" si="173"/>
        <v>0</v>
      </c>
      <c r="BP140" s="231">
        <f t="shared" si="174"/>
        <v>0</v>
      </c>
      <c r="BQ140" s="231">
        <f t="shared" si="175"/>
        <v>2</v>
      </c>
    </row>
    <row r="141" s="147" customFormat="1" ht="95" customHeight="1" spans="1:69">
      <c r="A141" s="161">
        <v>128</v>
      </c>
      <c r="B141" s="94">
        <v>1883</v>
      </c>
      <c r="C141" s="162" t="s">
        <v>94</v>
      </c>
      <c r="D141" s="163">
        <v>44617</v>
      </c>
      <c r="E141" s="183" t="s">
        <v>98</v>
      </c>
      <c r="F141" s="184">
        <v>200</v>
      </c>
      <c r="G141" s="185">
        <v>7.69230769230769</v>
      </c>
      <c r="H141" s="161">
        <v>4</v>
      </c>
      <c r="I141" s="161">
        <v>0</v>
      </c>
      <c r="J141" s="161">
        <v>4</v>
      </c>
      <c r="K141" s="195">
        <v>30.7692307692308</v>
      </c>
      <c r="L141" s="161">
        <v>0</v>
      </c>
      <c r="M141" s="185">
        <v>0</v>
      </c>
      <c r="N141" s="161">
        <v>0</v>
      </c>
      <c r="O141" s="161">
        <v>0</v>
      </c>
      <c r="P141" s="195">
        <v>0</v>
      </c>
      <c r="Q141" s="161">
        <v>1</v>
      </c>
      <c r="R141" s="195">
        <v>7.69230769230769</v>
      </c>
      <c r="S141" s="161">
        <v>0</v>
      </c>
      <c r="T141" s="195">
        <v>0</v>
      </c>
      <c r="U141" s="161">
        <v>1</v>
      </c>
      <c r="V141" s="161">
        <v>0</v>
      </c>
      <c r="W141" s="185">
        <v>0</v>
      </c>
      <c r="X141" s="185">
        <v>0</v>
      </c>
      <c r="Y141" s="161">
        <v>0</v>
      </c>
      <c r="Z141" s="185">
        <v>0</v>
      </c>
      <c r="AA141" s="161">
        <v>0</v>
      </c>
      <c r="AB141" s="185">
        <v>0</v>
      </c>
      <c r="AC141" s="184">
        <v>0</v>
      </c>
      <c r="AD141" s="184">
        <v>0</v>
      </c>
      <c r="AE141" s="185">
        <v>1.5</v>
      </c>
      <c r="AF141" s="185">
        <v>13</v>
      </c>
      <c r="AG141" s="185">
        <v>2</v>
      </c>
      <c r="AH141" s="185">
        <v>54.9615384615385</v>
      </c>
      <c r="AI141" s="207">
        <v>2</v>
      </c>
      <c r="AJ141" s="261">
        <v>0.5</v>
      </c>
      <c r="AK141" s="207"/>
      <c r="AL141" s="195">
        <v>0</v>
      </c>
      <c r="AM141" s="195">
        <v>2</v>
      </c>
      <c r="AN141" s="207">
        <v>50</v>
      </c>
      <c r="AO141" s="221">
        <v>4.46153846153847</v>
      </c>
      <c r="AP141" s="184">
        <v>0</v>
      </c>
      <c r="AQ141" s="222">
        <v>17800</v>
      </c>
      <c r="AR141" s="225"/>
      <c r="AS141" s="146" t="s">
        <v>874</v>
      </c>
      <c r="AT141" s="146"/>
      <c r="AU141" s="224">
        <f t="shared" si="154"/>
        <v>226881.230769231</v>
      </c>
      <c r="AV141" s="239">
        <f t="shared" si="155"/>
        <v>400000</v>
      </c>
      <c r="AW141" s="231" t="e">
        <f t="shared" si="156"/>
        <v>#REF!</v>
      </c>
      <c r="AX141" s="231" t="e">
        <f>((AH141-AF141-AG141-W141)*AY$8)-(#REF!+#REF!)*150000</f>
        <v>#REF!</v>
      </c>
      <c r="AY141" s="231" t="e">
        <f t="shared" si="157"/>
        <v>#REF!</v>
      </c>
      <c r="AZ141" s="241" t="str">
        <f t="shared" si="158"/>
        <v>RITH CHANTHIDA</v>
      </c>
      <c r="BA141" s="231">
        <f t="shared" si="159"/>
        <v>0</v>
      </c>
      <c r="BB141" s="231">
        <f t="shared" si="160"/>
        <v>0</v>
      </c>
      <c r="BC141" s="231">
        <f t="shared" si="161"/>
        <v>0</v>
      </c>
      <c r="BD141" s="231">
        <f t="shared" si="162"/>
        <v>0</v>
      </c>
      <c r="BE141" s="231">
        <f t="shared" si="163"/>
        <v>0</v>
      </c>
      <c r="BF141" s="231">
        <f t="shared" si="164"/>
        <v>0</v>
      </c>
      <c r="BG141" s="231">
        <f t="shared" si="165"/>
        <v>0</v>
      </c>
      <c r="BH141" s="231">
        <f t="shared" si="166"/>
        <v>0</v>
      </c>
      <c r="BI141" s="246">
        <f t="shared" si="167"/>
        <v>4.46153846153847</v>
      </c>
      <c r="BJ141" s="247">
        <f t="shared" si="168"/>
        <v>17800</v>
      </c>
      <c r="BK141" s="231">
        <f t="shared" si="169"/>
        <v>0</v>
      </c>
      <c r="BL141" s="231">
        <f t="shared" si="170"/>
        <v>1</v>
      </c>
      <c r="BM141" s="231">
        <f t="shared" si="171"/>
        <v>1</v>
      </c>
      <c r="BN141" s="231">
        <f t="shared" si="172"/>
        <v>1</v>
      </c>
      <c r="BO141" s="231">
        <f t="shared" si="173"/>
        <v>0</v>
      </c>
      <c r="BP141" s="231">
        <f t="shared" si="174"/>
        <v>1</v>
      </c>
      <c r="BQ141" s="231">
        <f t="shared" si="175"/>
        <v>3</v>
      </c>
    </row>
    <row r="142" s="147" customFormat="1" ht="95" customHeight="1" spans="1:69">
      <c r="A142" s="161">
        <v>129</v>
      </c>
      <c r="B142" s="94">
        <v>1889</v>
      </c>
      <c r="C142" s="162" t="s">
        <v>185</v>
      </c>
      <c r="D142" s="163">
        <v>44618</v>
      </c>
      <c r="E142" s="183" t="s">
        <v>98</v>
      </c>
      <c r="F142" s="184">
        <v>200</v>
      </c>
      <c r="G142" s="185">
        <v>7.69230769230769</v>
      </c>
      <c r="H142" s="161">
        <v>5</v>
      </c>
      <c r="I142" s="161">
        <v>0</v>
      </c>
      <c r="J142" s="161">
        <v>5</v>
      </c>
      <c r="K142" s="195">
        <v>38.4615384615385</v>
      </c>
      <c r="L142" s="161">
        <v>0</v>
      </c>
      <c r="M142" s="185">
        <v>0</v>
      </c>
      <c r="N142" s="161">
        <v>0</v>
      </c>
      <c r="O142" s="161">
        <v>0</v>
      </c>
      <c r="P142" s="195">
        <v>0</v>
      </c>
      <c r="Q142" s="161">
        <v>1</v>
      </c>
      <c r="R142" s="195">
        <v>7.69230769230769</v>
      </c>
      <c r="S142" s="161">
        <v>0</v>
      </c>
      <c r="T142" s="195">
        <v>0</v>
      </c>
      <c r="U142" s="161">
        <v>0</v>
      </c>
      <c r="V142" s="161">
        <v>0</v>
      </c>
      <c r="W142" s="185">
        <v>0</v>
      </c>
      <c r="X142" s="185">
        <v>0</v>
      </c>
      <c r="Y142" s="161">
        <v>0</v>
      </c>
      <c r="Z142" s="185">
        <v>0</v>
      </c>
      <c r="AA142" s="161">
        <v>0</v>
      </c>
      <c r="AB142" s="185">
        <v>0</v>
      </c>
      <c r="AC142" s="184">
        <v>0</v>
      </c>
      <c r="AD142" s="184">
        <v>0</v>
      </c>
      <c r="AE142" s="185">
        <v>1.9</v>
      </c>
      <c r="AF142" s="185">
        <v>13</v>
      </c>
      <c r="AG142" s="185">
        <v>2.5</v>
      </c>
      <c r="AH142" s="185">
        <v>63.5538461538462</v>
      </c>
      <c r="AI142" s="207">
        <v>2</v>
      </c>
      <c r="AJ142" s="261">
        <v>0.5</v>
      </c>
      <c r="AK142" s="207"/>
      <c r="AL142" s="195">
        <v>0</v>
      </c>
      <c r="AM142" s="195">
        <v>2</v>
      </c>
      <c r="AN142" s="207">
        <v>50</v>
      </c>
      <c r="AO142" s="221">
        <v>13.0538461538462</v>
      </c>
      <c r="AP142" s="184">
        <v>10</v>
      </c>
      <c r="AQ142" s="222">
        <v>12200</v>
      </c>
      <c r="AR142" s="225"/>
      <c r="AS142" s="146" t="s">
        <v>874</v>
      </c>
      <c r="AT142" s="146"/>
      <c r="AU142" s="224">
        <f t="shared" si="154"/>
        <v>262350.276923077</v>
      </c>
      <c r="AV142" s="239">
        <f t="shared" si="155"/>
        <v>400000</v>
      </c>
      <c r="AW142" s="231" t="e">
        <f t="shared" si="156"/>
        <v>#REF!</v>
      </c>
      <c r="AX142" s="231" t="e">
        <f>((AH142-AF142-AG142-W142)*AY$8)-(#REF!+#REF!)*150000</f>
        <v>#REF!</v>
      </c>
      <c r="AY142" s="231" t="e">
        <f t="shared" si="157"/>
        <v>#REF!</v>
      </c>
      <c r="AZ142" s="241" t="str">
        <f t="shared" si="158"/>
        <v>AN PHEANIN</v>
      </c>
      <c r="BA142" s="231">
        <f t="shared" si="159"/>
        <v>10</v>
      </c>
      <c r="BB142" s="231">
        <f t="shared" si="160"/>
        <v>10</v>
      </c>
      <c r="BC142" s="231">
        <f t="shared" si="161"/>
        <v>0</v>
      </c>
      <c r="BD142" s="231">
        <f t="shared" si="162"/>
        <v>0</v>
      </c>
      <c r="BE142" s="231">
        <f t="shared" si="163"/>
        <v>0</v>
      </c>
      <c r="BF142" s="231">
        <f t="shared" si="164"/>
        <v>1</v>
      </c>
      <c r="BG142" s="231">
        <f t="shared" si="165"/>
        <v>0</v>
      </c>
      <c r="BH142" s="231">
        <f t="shared" si="166"/>
        <v>0</v>
      </c>
      <c r="BI142" s="246">
        <f t="shared" si="167"/>
        <v>3.05384615384615</v>
      </c>
      <c r="BJ142" s="247">
        <f t="shared" si="168"/>
        <v>12200</v>
      </c>
      <c r="BK142" s="231">
        <f t="shared" si="169"/>
        <v>0</v>
      </c>
      <c r="BL142" s="231">
        <f t="shared" si="170"/>
        <v>1</v>
      </c>
      <c r="BM142" s="231">
        <f t="shared" si="171"/>
        <v>0</v>
      </c>
      <c r="BN142" s="231">
        <f t="shared" si="172"/>
        <v>1</v>
      </c>
      <c r="BO142" s="231">
        <f t="shared" si="173"/>
        <v>0</v>
      </c>
      <c r="BP142" s="231">
        <f t="shared" si="174"/>
        <v>0</v>
      </c>
      <c r="BQ142" s="231">
        <f t="shared" si="175"/>
        <v>2</v>
      </c>
    </row>
    <row r="143" s="146" customFormat="1" ht="95" customHeight="1" spans="1:69">
      <c r="A143" s="161">
        <v>130</v>
      </c>
      <c r="B143" s="94">
        <v>1380</v>
      </c>
      <c r="C143" s="162" t="s">
        <v>106</v>
      </c>
      <c r="D143" s="163">
        <v>44527</v>
      </c>
      <c r="E143" s="183" t="s">
        <v>98</v>
      </c>
      <c r="F143" s="184">
        <v>200</v>
      </c>
      <c r="G143" s="185">
        <v>7.69230769230769</v>
      </c>
      <c r="H143" s="161">
        <v>5</v>
      </c>
      <c r="I143" s="161">
        <v>0</v>
      </c>
      <c r="J143" s="161">
        <v>5</v>
      </c>
      <c r="K143" s="195">
        <v>38.4615384615385</v>
      </c>
      <c r="L143" s="161">
        <v>0</v>
      </c>
      <c r="M143" s="185">
        <v>0</v>
      </c>
      <c r="N143" s="161">
        <v>0</v>
      </c>
      <c r="O143" s="161">
        <v>0</v>
      </c>
      <c r="P143" s="195">
        <v>0</v>
      </c>
      <c r="Q143" s="161">
        <v>1</v>
      </c>
      <c r="R143" s="195">
        <v>7.69230769230769</v>
      </c>
      <c r="S143" s="161">
        <v>0</v>
      </c>
      <c r="T143" s="195">
        <v>0</v>
      </c>
      <c r="U143" s="161">
        <v>0</v>
      </c>
      <c r="V143" s="161">
        <v>0</v>
      </c>
      <c r="W143" s="185">
        <v>0</v>
      </c>
      <c r="X143" s="185">
        <v>0</v>
      </c>
      <c r="Y143" s="161">
        <v>0</v>
      </c>
      <c r="Z143" s="185">
        <v>0</v>
      </c>
      <c r="AA143" s="161">
        <v>0</v>
      </c>
      <c r="AB143" s="185">
        <v>0</v>
      </c>
      <c r="AC143" s="184">
        <v>0</v>
      </c>
      <c r="AD143" s="184">
        <v>0</v>
      </c>
      <c r="AE143" s="185">
        <v>1.9</v>
      </c>
      <c r="AF143" s="185">
        <v>13</v>
      </c>
      <c r="AG143" s="185">
        <v>2.5</v>
      </c>
      <c r="AH143" s="185">
        <v>63.5538461538462</v>
      </c>
      <c r="AI143" s="207">
        <v>2</v>
      </c>
      <c r="AJ143" s="209">
        <v>0.5</v>
      </c>
      <c r="AK143" s="207"/>
      <c r="AL143" s="195">
        <v>0</v>
      </c>
      <c r="AM143" s="195">
        <v>2</v>
      </c>
      <c r="AN143" s="207">
        <v>50</v>
      </c>
      <c r="AO143" s="221">
        <v>13.0538461538462</v>
      </c>
      <c r="AP143" s="184">
        <v>10</v>
      </c>
      <c r="AQ143" s="222">
        <v>12200</v>
      </c>
      <c r="AR143" s="223"/>
      <c r="AS143" s="146" t="s">
        <v>881</v>
      </c>
      <c r="AU143" s="224">
        <f t="shared" si="154"/>
        <v>262350.276923077</v>
      </c>
      <c r="AV143" s="239">
        <f t="shared" si="155"/>
        <v>400000</v>
      </c>
      <c r="AW143" s="231" t="e">
        <f t="shared" si="156"/>
        <v>#REF!</v>
      </c>
      <c r="AX143" s="231" t="e">
        <f>((AH143-AF143-AG143-W143)*AY$8)-(#REF!+#REF!)*150000</f>
        <v>#REF!</v>
      </c>
      <c r="AY143" s="231" t="e">
        <f t="shared" si="157"/>
        <v>#REF!</v>
      </c>
      <c r="AZ143" s="241" t="str">
        <f t="shared" si="158"/>
        <v>NEOU KUNTHEA</v>
      </c>
      <c r="BA143" s="231">
        <f t="shared" si="159"/>
        <v>10</v>
      </c>
      <c r="BB143" s="231">
        <f t="shared" si="160"/>
        <v>10</v>
      </c>
      <c r="BC143" s="231">
        <f t="shared" si="161"/>
        <v>0</v>
      </c>
      <c r="BD143" s="231">
        <f t="shared" si="162"/>
        <v>0</v>
      </c>
      <c r="BE143" s="231">
        <f t="shared" si="163"/>
        <v>0</v>
      </c>
      <c r="BF143" s="231">
        <f t="shared" si="164"/>
        <v>1</v>
      </c>
      <c r="BG143" s="231">
        <f t="shared" si="165"/>
        <v>0</v>
      </c>
      <c r="BH143" s="231">
        <f t="shared" si="166"/>
        <v>0</v>
      </c>
      <c r="BI143" s="246">
        <f t="shared" si="167"/>
        <v>3.05384615384615</v>
      </c>
      <c r="BJ143" s="247">
        <f t="shared" si="168"/>
        <v>12200</v>
      </c>
      <c r="BK143" s="231">
        <f t="shared" si="169"/>
        <v>0</v>
      </c>
      <c r="BL143" s="231">
        <f t="shared" si="170"/>
        <v>1</v>
      </c>
      <c r="BM143" s="231">
        <f t="shared" si="171"/>
        <v>0</v>
      </c>
      <c r="BN143" s="231">
        <f t="shared" si="172"/>
        <v>1</v>
      </c>
      <c r="BO143" s="231">
        <f t="shared" si="173"/>
        <v>0</v>
      </c>
      <c r="BP143" s="231">
        <f t="shared" si="174"/>
        <v>0</v>
      </c>
      <c r="BQ143" s="231">
        <f t="shared" si="175"/>
        <v>2</v>
      </c>
    </row>
    <row r="144" s="141" customFormat="1" ht="95" customHeight="1" spans="1:69">
      <c r="A144" s="161">
        <v>131</v>
      </c>
      <c r="B144" s="94">
        <v>1459</v>
      </c>
      <c r="C144" s="162" t="s">
        <v>897</v>
      </c>
      <c r="D144" s="163">
        <v>44551</v>
      </c>
      <c r="E144" s="183" t="s">
        <v>98</v>
      </c>
      <c r="F144" s="184">
        <v>200</v>
      </c>
      <c r="G144" s="185">
        <v>7.69230769230769</v>
      </c>
      <c r="H144" s="161">
        <v>5</v>
      </c>
      <c r="I144" s="161">
        <v>0</v>
      </c>
      <c r="J144" s="161">
        <v>5</v>
      </c>
      <c r="K144" s="195">
        <v>38.4615384615385</v>
      </c>
      <c r="L144" s="161">
        <v>0</v>
      </c>
      <c r="M144" s="185">
        <v>0</v>
      </c>
      <c r="N144" s="161">
        <v>0</v>
      </c>
      <c r="O144" s="161">
        <v>0</v>
      </c>
      <c r="P144" s="195">
        <v>0</v>
      </c>
      <c r="Q144" s="161">
        <v>1</v>
      </c>
      <c r="R144" s="195">
        <v>7.69230769230769</v>
      </c>
      <c r="S144" s="161">
        <v>0</v>
      </c>
      <c r="T144" s="195">
        <v>0</v>
      </c>
      <c r="U144" s="161">
        <v>0</v>
      </c>
      <c r="V144" s="161">
        <v>0</v>
      </c>
      <c r="W144" s="185">
        <v>0</v>
      </c>
      <c r="X144" s="185">
        <v>0</v>
      </c>
      <c r="Y144" s="161">
        <v>0</v>
      </c>
      <c r="Z144" s="185">
        <v>0</v>
      </c>
      <c r="AA144" s="161">
        <v>0</v>
      </c>
      <c r="AB144" s="185">
        <v>0</v>
      </c>
      <c r="AC144" s="184">
        <v>0</v>
      </c>
      <c r="AD144" s="184">
        <v>0</v>
      </c>
      <c r="AE144" s="185">
        <v>1.9</v>
      </c>
      <c r="AF144" s="185">
        <v>13</v>
      </c>
      <c r="AG144" s="185">
        <v>2.5</v>
      </c>
      <c r="AH144" s="185">
        <v>63.5538461538462</v>
      </c>
      <c r="AI144" s="207">
        <v>2</v>
      </c>
      <c r="AJ144" s="209">
        <v>0.5</v>
      </c>
      <c r="AK144" s="207">
        <v>7.69230769230769</v>
      </c>
      <c r="AL144" s="195">
        <v>0</v>
      </c>
      <c r="AM144" s="195">
        <v>2</v>
      </c>
      <c r="AN144" s="207">
        <v>50</v>
      </c>
      <c r="AO144" s="221">
        <v>20.7461538461538</v>
      </c>
      <c r="AP144" s="184">
        <v>20</v>
      </c>
      <c r="AQ144" s="222">
        <v>3000</v>
      </c>
      <c r="AR144" s="225"/>
      <c r="AS144" s="146" t="s">
        <v>861</v>
      </c>
      <c r="AT144" s="146"/>
      <c r="AU144" s="224">
        <f t="shared" si="154"/>
        <v>262350.276923077</v>
      </c>
      <c r="AV144" s="239">
        <f t="shared" si="155"/>
        <v>400000</v>
      </c>
      <c r="AW144" s="231" t="e">
        <f t="shared" si="156"/>
        <v>#REF!</v>
      </c>
      <c r="AX144" s="231" t="e">
        <f>((AH144-AF144-AG144-W144)*AY$8)-(#REF!+#REF!)*150000</f>
        <v>#REF!</v>
      </c>
      <c r="AY144" s="231" t="e">
        <f t="shared" si="157"/>
        <v>#REF!</v>
      </c>
      <c r="AZ144" s="241" t="str">
        <f t="shared" si="158"/>
        <v>PRAK RADY</v>
      </c>
      <c r="BA144" s="231">
        <f t="shared" si="159"/>
        <v>20</v>
      </c>
      <c r="BB144" s="231">
        <f t="shared" si="160"/>
        <v>20</v>
      </c>
      <c r="BC144" s="231">
        <f t="shared" si="161"/>
        <v>0</v>
      </c>
      <c r="BD144" s="231">
        <f t="shared" si="162"/>
        <v>0</v>
      </c>
      <c r="BE144" s="231">
        <f t="shared" si="163"/>
        <v>1</v>
      </c>
      <c r="BF144" s="231">
        <f t="shared" si="164"/>
        <v>0</v>
      </c>
      <c r="BG144" s="231">
        <f t="shared" si="165"/>
        <v>0</v>
      </c>
      <c r="BH144" s="231">
        <f t="shared" si="166"/>
        <v>0</v>
      </c>
      <c r="BI144" s="246">
        <f t="shared" si="167"/>
        <v>0.746153846153845</v>
      </c>
      <c r="BJ144" s="247">
        <f t="shared" si="168"/>
        <v>3000</v>
      </c>
      <c r="BK144" s="231">
        <f t="shared" si="169"/>
        <v>0</v>
      </c>
      <c r="BL144" s="231">
        <f t="shared" si="170"/>
        <v>0</v>
      </c>
      <c r="BM144" s="231">
        <f t="shared" si="171"/>
        <v>0</v>
      </c>
      <c r="BN144" s="231">
        <f t="shared" si="172"/>
        <v>1</v>
      </c>
      <c r="BO144" s="231">
        <f t="shared" si="173"/>
        <v>1</v>
      </c>
      <c r="BP144" s="231">
        <f t="shared" si="174"/>
        <v>0</v>
      </c>
      <c r="BQ144" s="231">
        <f t="shared" si="175"/>
        <v>0</v>
      </c>
    </row>
    <row r="145" s="141" customFormat="1" ht="95" customHeight="1" spans="1:69">
      <c r="A145" s="161">
        <v>132</v>
      </c>
      <c r="B145" s="94">
        <v>1539</v>
      </c>
      <c r="C145" s="162" t="s">
        <v>107</v>
      </c>
      <c r="D145" s="163">
        <v>44565</v>
      </c>
      <c r="E145" s="183" t="s">
        <v>98</v>
      </c>
      <c r="F145" s="184">
        <v>200</v>
      </c>
      <c r="G145" s="185">
        <v>7.69230769230769</v>
      </c>
      <c r="H145" s="161">
        <v>5</v>
      </c>
      <c r="I145" s="161">
        <v>0</v>
      </c>
      <c r="J145" s="161">
        <v>5</v>
      </c>
      <c r="K145" s="195">
        <v>38.4615384615385</v>
      </c>
      <c r="L145" s="161">
        <v>0</v>
      </c>
      <c r="M145" s="185">
        <v>0</v>
      </c>
      <c r="N145" s="161">
        <v>0</v>
      </c>
      <c r="O145" s="161">
        <v>0</v>
      </c>
      <c r="P145" s="195">
        <v>0</v>
      </c>
      <c r="Q145" s="161">
        <v>1</v>
      </c>
      <c r="R145" s="195">
        <v>7.69230769230769</v>
      </c>
      <c r="S145" s="161">
        <v>0</v>
      </c>
      <c r="T145" s="195">
        <v>0</v>
      </c>
      <c r="U145" s="161">
        <v>0</v>
      </c>
      <c r="V145" s="161">
        <v>0</v>
      </c>
      <c r="W145" s="185">
        <v>0</v>
      </c>
      <c r="X145" s="185">
        <v>0</v>
      </c>
      <c r="Y145" s="161">
        <v>0</v>
      </c>
      <c r="Z145" s="185">
        <v>0</v>
      </c>
      <c r="AA145" s="161">
        <v>0</v>
      </c>
      <c r="AB145" s="185">
        <v>0</v>
      </c>
      <c r="AC145" s="184">
        <v>0</v>
      </c>
      <c r="AD145" s="184">
        <v>0</v>
      </c>
      <c r="AE145" s="185">
        <v>1.9</v>
      </c>
      <c r="AF145" s="185">
        <v>13</v>
      </c>
      <c r="AG145" s="185">
        <v>2.5</v>
      </c>
      <c r="AH145" s="185">
        <v>63.5538461538462</v>
      </c>
      <c r="AI145" s="207">
        <v>2</v>
      </c>
      <c r="AJ145" s="209">
        <v>0.5</v>
      </c>
      <c r="AK145" s="207">
        <v>7.69230769230769</v>
      </c>
      <c r="AL145" s="195">
        <v>0</v>
      </c>
      <c r="AM145" s="195">
        <v>2</v>
      </c>
      <c r="AN145" s="207">
        <v>50</v>
      </c>
      <c r="AO145" s="221">
        <v>20.7461538461538</v>
      </c>
      <c r="AP145" s="184">
        <v>20</v>
      </c>
      <c r="AQ145" s="222">
        <v>3000</v>
      </c>
      <c r="AR145" s="225"/>
      <c r="AS145" s="146" t="s">
        <v>862</v>
      </c>
      <c r="AT145" s="146"/>
      <c r="AU145" s="224">
        <f t="shared" si="154"/>
        <v>262350.276923077</v>
      </c>
      <c r="AV145" s="239">
        <f t="shared" si="155"/>
        <v>400000</v>
      </c>
      <c r="AW145" s="231" t="e">
        <f t="shared" si="156"/>
        <v>#REF!</v>
      </c>
      <c r="AX145" s="231" t="e">
        <f>((AH145-AF145-AG145-W145)*AY$8)-(#REF!+#REF!)*150000</f>
        <v>#REF!</v>
      </c>
      <c r="AY145" s="231" t="e">
        <f t="shared" si="157"/>
        <v>#REF!</v>
      </c>
      <c r="AZ145" s="241" t="str">
        <f t="shared" si="158"/>
        <v>UK VANNAK</v>
      </c>
      <c r="BA145" s="231">
        <f t="shared" si="159"/>
        <v>20</v>
      </c>
      <c r="BB145" s="231">
        <f t="shared" si="160"/>
        <v>20</v>
      </c>
      <c r="BC145" s="231">
        <f t="shared" si="161"/>
        <v>0</v>
      </c>
      <c r="BD145" s="231">
        <f t="shared" si="162"/>
        <v>0</v>
      </c>
      <c r="BE145" s="231">
        <f t="shared" si="163"/>
        <v>1</v>
      </c>
      <c r="BF145" s="231">
        <f t="shared" si="164"/>
        <v>0</v>
      </c>
      <c r="BG145" s="231">
        <f t="shared" si="165"/>
        <v>0</v>
      </c>
      <c r="BH145" s="231">
        <f t="shared" si="166"/>
        <v>0</v>
      </c>
      <c r="BI145" s="246">
        <f t="shared" si="167"/>
        <v>0.746153846153845</v>
      </c>
      <c r="BJ145" s="247">
        <f t="shared" si="168"/>
        <v>3000</v>
      </c>
      <c r="BK145" s="231">
        <f t="shared" si="169"/>
        <v>0</v>
      </c>
      <c r="BL145" s="231">
        <f t="shared" si="170"/>
        <v>0</v>
      </c>
      <c r="BM145" s="231">
        <f t="shared" si="171"/>
        <v>0</v>
      </c>
      <c r="BN145" s="231">
        <f t="shared" si="172"/>
        <v>1</v>
      </c>
      <c r="BO145" s="231">
        <f t="shared" si="173"/>
        <v>1</v>
      </c>
      <c r="BP145" s="231">
        <f t="shared" si="174"/>
        <v>0</v>
      </c>
      <c r="BQ145" s="231">
        <f t="shared" si="175"/>
        <v>0</v>
      </c>
    </row>
    <row r="146" s="147" customFormat="1" ht="95" customHeight="1" spans="1:69">
      <c r="A146" s="161">
        <v>133</v>
      </c>
      <c r="B146" s="94">
        <v>784</v>
      </c>
      <c r="C146" s="162" t="s">
        <v>123</v>
      </c>
      <c r="D146" s="163">
        <v>44280</v>
      </c>
      <c r="E146" s="183" t="s">
        <v>98</v>
      </c>
      <c r="F146" s="184">
        <v>200</v>
      </c>
      <c r="G146" s="185">
        <v>7.69230769230769</v>
      </c>
      <c r="H146" s="161">
        <v>5</v>
      </c>
      <c r="I146" s="161">
        <v>0</v>
      </c>
      <c r="J146" s="161">
        <v>5</v>
      </c>
      <c r="K146" s="195">
        <v>38.4615384615385</v>
      </c>
      <c r="L146" s="161">
        <v>0</v>
      </c>
      <c r="M146" s="185">
        <v>0</v>
      </c>
      <c r="N146" s="161">
        <v>0</v>
      </c>
      <c r="O146" s="161">
        <v>0</v>
      </c>
      <c r="P146" s="195">
        <v>0</v>
      </c>
      <c r="Q146" s="161">
        <v>1</v>
      </c>
      <c r="R146" s="195">
        <v>7.69230769230769</v>
      </c>
      <c r="S146" s="161">
        <v>0</v>
      </c>
      <c r="T146" s="195">
        <v>0</v>
      </c>
      <c r="U146" s="161">
        <v>0</v>
      </c>
      <c r="V146" s="161">
        <v>0</v>
      </c>
      <c r="W146" s="185">
        <v>0</v>
      </c>
      <c r="X146" s="185">
        <v>0</v>
      </c>
      <c r="Y146" s="161">
        <v>0</v>
      </c>
      <c r="Z146" s="185">
        <v>0</v>
      </c>
      <c r="AA146" s="161">
        <v>0</v>
      </c>
      <c r="AB146" s="185">
        <v>0</v>
      </c>
      <c r="AC146" s="184">
        <v>0</v>
      </c>
      <c r="AD146" s="184">
        <v>0</v>
      </c>
      <c r="AE146" s="185">
        <v>1.9</v>
      </c>
      <c r="AF146" s="185">
        <v>13</v>
      </c>
      <c r="AG146" s="185">
        <v>2.5</v>
      </c>
      <c r="AH146" s="185">
        <v>63.5538461538462</v>
      </c>
      <c r="AI146" s="258">
        <v>3</v>
      </c>
      <c r="AJ146" s="209">
        <v>0.5</v>
      </c>
      <c r="AK146" s="207"/>
      <c r="AL146" s="195">
        <v>0</v>
      </c>
      <c r="AM146" s="195">
        <v>2</v>
      </c>
      <c r="AN146" s="207">
        <v>50</v>
      </c>
      <c r="AO146" s="221">
        <v>14.0538461538462</v>
      </c>
      <c r="AP146" s="184">
        <v>10</v>
      </c>
      <c r="AQ146" s="222">
        <v>16200</v>
      </c>
      <c r="AR146" s="225"/>
      <c r="AS146" s="146" t="s">
        <v>898</v>
      </c>
      <c r="AT146" s="146"/>
      <c r="AU146" s="224">
        <f t="shared" si="154"/>
        <v>262350.276923077</v>
      </c>
      <c r="AV146" s="239">
        <f t="shared" si="155"/>
        <v>400000</v>
      </c>
      <c r="AW146" s="231" t="e">
        <f t="shared" si="156"/>
        <v>#REF!</v>
      </c>
      <c r="AX146" s="231" t="e">
        <f>((AH146-AF146-AG146-W146)*AY$8)-(#REF!+#REF!)*150000</f>
        <v>#REF!</v>
      </c>
      <c r="AY146" s="231" t="e">
        <f t="shared" si="157"/>
        <v>#REF!</v>
      </c>
      <c r="AZ146" s="241" t="str">
        <f t="shared" si="158"/>
        <v>LUN SAVY</v>
      </c>
      <c r="BA146" s="231">
        <f t="shared" si="159"/>
        <v>10</v>
      </c>
      <c r="BB146" s="231">
        <f t="shared" si="160"/>
        <v>10</v>
      </c>
      <c r="BC146" s="231">
        <f t="shared" si="161"/>
        <v>0</v>
      </c>
      <c r="BD146" s="231">
        <f t="shared" si="162"/>
        <v>0</v>
      </c>
      <c r="BE146" s="231">
        <f t="shared" si="163"/>
        <v>0</v>
      </c>
      <c r="BF146" s="231">
        <f t="shared" si="164"/>
        <v>1</v>
      </c>
      <c r="BG146" s="231">
        <f t="shared" si="165"/>
        <v>0</v>
      </c>
      <c r="BH146" s="231">
        <f t="shared" si="166"/>
        <v>0</v>
      </c>
      <c r="BI146" s="246">
        <f t="shared" si="167"/>
        <v>4.05384615384615</v>
      </c>
      <c r="BJ146" s="247">
        <f t="shared" si="168"/>
        <v>16200</v>
      </c>
      <c r="BK146" s="231">
        <f t="shared" si="169"/>
        <v>0</v>
      </c>
      <c r="BL146" s="231">
        <f t="shared" si="170"/>
        <v>1</v>
      </c>
      <c r="BM146" s="231">
        <f t="shared" si="171"/>
        <v>1</v>
      </c>
      <c r="BN146" s="231">
        <f t="shared" si="172"/>
        <v>0</v>
      </c>
      <c r="BO146" s="231">
        <f t="shared" si="173"/>
        <v>1</v>
      </c>
      <c r="BP146" s="231">
        <f t="shared" si="174"/>
        <v>0</v>
      </c>
      <c r="BQ146" s="231">
        <f t="shared" si="175"/>
        <v>2</v>
      </c>
    </row>
    <row r="147" s="147" customFormat="1" ht="95" customHeight="1" spans="1:69">
      <c r="A147" s="161">
        <v>134</v>
      </c>
      <c r="B147" s="94">
        <v>1470</v>
      </c>
      <c r="C147" s="162" t="s">
        <v>899</v>
      </c>
      <c r="D147" s="163">
        <v>44551</v>
      </c>
      <c r="E147" s="183" t="s">
        <v>98</v>
      </c>
      <c r="F147" s="184">
        <v>200</v>
      </c>
      <c r="G147" s="185">
        <v>7.69230769230769</v>
      </c>
      <c r="H147" s="161">
        <v>5</v>
      </c>
      <c r="I147" s="161">
        <v>0</v>
      </c>
      <c r="J147" s="161">
        <v>5</v>
      </c>
      <c r="K147" s="195">
        <v>38.4615384615385</v>
      </c>
      <c r="L147" s="161">
        <v>0</v>
      </c>
      <c r="M147" s="185">
        <v>0</v>
      </c>
      <c r="N147" s="161">
        <v>0</v>
      </c>
      <c r="O147" s="161">
        <v>0</v>
      </c>
      <c r="P147" s="195">
        <v>0</v>
      </c>
      <c r="Q147" s="161">
        <v>1</v>
      </c>
      <c r="R147" s="195">
        <v>7.69230769230769</v>
      </c>
      <c r="S147" s="161">
        <v>0</v>
      </c>
      <c r="T147" s="195">
        <v>0</v>
      </c>
      <c r="U147" s="161">
        <v>0</v>
      </c>
      <c r="V147" s="161">
        <v>0</v>
      </c>
      <c r="W147" s="185">
        <v>0</v>
      </c>
      <c r="X147" s="185">
        <v>0</v>
      </c>
      <c r="Y147" s="161">
        <v>0</v>
      </c>
      <c r="Z147" s="185">
        <v>0</v>
      </c>
      <c r="AA147" s="161">
        <v>0</v>
      </c>
      <c r="AB147" s="185">
        <v>0</v>
      </c>
      <c r="AC147" s="184">
        <v>0</v>
      </c>
      <c r="AD147" s="184">
        <v>0</v>
      </c>
      <c r="AE147" s="185">
        <v>1.9</v>
      </c>
      <c r="AF147" s="185">
        <v>13</v>
      </c>
      <c r="AG147" s="185">
        <v>2.5</v>
      </c>
      <c r="AH147" s="185">
        <v>63.5538461538462</v>
      </c>
      <c r="AI147" s="207">
        <v>2</v>
      </c>
      <c r="AJ147" s="209">
        <v>0.5</v>
      </c>
      <c r="AK147" s="207"/>
      <c r="AL147" s="195">
        <v>0</v>
      </c>
      <c r="AM147" s="195">
        <v>2</v>
      </c>
      <c r="AN147" s="207">
        <v>50</v>
      </c>
      <c r="AO147" s="221">
        <v>13.0538461538462</v>
      </c>
      <c r="AP147" s="184">
        <v>10</v>
      </c>
      <c r="AQ147" s="222">
        <v>12200</v>
      </c>
      <c r="AR147" s="225"/>
      <c r="AS147" s="146" t="s">
        <v>861</v>
      </c>
      <c r="AT147" s="146"/>
      <c r="AU147" s="224">
        <f t="shared" si="154"/>
        <v>262350.276923077</v>
      </c>
      <c r="AV147" s="239">
        <f t="shared" si="155"/>
        <v>400000</v>
      </c>
      <c r="AW147" s="231" t="e">
        <f t="shared" si="156"/>
        <v>#REF!</v>
      </c>
      <c r="AX147" s="231" t="e">
        <f>((AH147-AF147-AG147-W147)*AY$8)-(#REF!+#REF!)*150000</f>
        <v>#REF!</v>
      </c>
      <c r="AY147" s="231" t="e">
        <f t="shared" si="157"/>
        <v>#REF!</v>
      </c>
      <c r="AZ147" s="241" t="str">
        <f t="shared" si="158"/>
        <v>POV SARUN</v>
      </c>
      <c r="BA147" s="231">
        <f t="shared" si="159"/>
        <v>10</v>
      </c>
      <c r="BB147" s="231">
        <f t="shared" si="160"/>
        <v>10</v>
      </c>
      <c r="BC147" s="231">
        <f t="shared" si="161"/>
        <v>0</v>
      </c>
      <c r="BD147" s="231">
        <f t="shared" si="162"/>
        <v>0</v>
      </c>
      <c r="BE147" s="231">
        <f t="shared" si="163"/>
        <v>0</v>
      </c>
      <c r="BF147" s="231">
        <f t="shared" si="164"/>
        <v>1</v>
      </c>
      <c r="BG147" s="231">
        <f t="shared" si="165"/>
        <v>0</v>
      </c>
      <c r="BH147" s="231">
        <f t="shared" si="166"/>
        <v>0</v>
      </c>
      <c r="BI147" s="246">
        <f t="shared" si="167"/>
        <v>3.05384615384615</v>
      </c>
      <c r="BJ147" s="247">
        <f t="shared" si="168"/>
        <v>12200</v>
      </c>
      <c r="BK147" s="231">
        <f t="shared" si="169"/>
        <v>0</v>
      </c>
      <c r="BL147" s="231">
        <f t="shared" si="170"/>
        <v>1</v>
      </c>
      <c r="BM147" s="231">
        <f t="shared" si="171"/>
        <v>0</v>
      </c>
      <c r="BN147" s="231">
        <f t="shared" si="172"/>
        <v>1</v>
      </c>
      <c r="BO147" s="231">
        <f t="shared" si="173"/>
        <v>0</v>
      </c>
      <c r="BP147" s="231">
        <f t="shared" si="174"/>
        <v>0</v>
      </c>
      <c r="BQ147" s="231">
        <f t="shared" si="175"/>
        <v>2</v>
      </c>
    </row>
    <row r="148" s="147" customFormat="1" ht="95" customHeight="1" spans="1:69">
      <c r="A148" s="161">
        <v>135</v>
      </c>
      <c r="B148" s="94">
        <v>2067</v>
      </c>
      <c r="C148" s="162" t="s">
        <v>92</v>
      </c>
      <c r="D148" s="163">
        <v>44685</v>
      </c>
      <c r="E148" s="183" t="s">
        <v>98</v>
      </c>
      <c r="F148" s="184">
        <v>200</v>
      </c>
      <c r="G148" s="185">
        <v>7.69230769230769</v>
      </c>
      <c r="H148" s="161">
        <v>5</v>
      </c>
      <c r="I148" s="161">
        <v>0</v>
      </c>
      <c r="J148" s="161">
        <v>5</v>
      </c>
      <c r="K148" s="195">
        <v>38.4615384615385</v>
      </c>
      <c r="L148" s="161">
        <v>0</v>
      </c>
      <c r="M148" s="185">
        <v>0</v>
      </c>
      <c r="N148" s="161">
        <v>0</v>
      </c>
      <c r="O148" s="161">
        <v>0</v>
      </c>
      <c r="P148" s="195">
        <v>0</v>
      </c>
      <c r="Q148" s="161">
        <v>1</v>
      </c>
      <c r="R148" s="195">
        <v>7.69230769230769</v>
      </c>
      <c r="S148" s="161">
        <v>0</v>
      </c>
      <c r="T148" s="195">
        <v>0</v>
      </c>
      <c r="U148" s="161">
        <v>0</v>
      </c>
      <c r="V148" s="161">
        <v>0</v>
      </c>
      <c r="W148" s="185">
        <v>0</v>
      </c>
      <c r="X148" s="185">
        <v>0</v>
      </c>
      <c r="Y148" s="161">
        <v>0</v>
      </c>
      <c r="Z148" s="185">
        <v>0</v>
      </c>
      <c r="AA148" s="161">
        <v>0</v>
      </c>
      <c r="AB148" s="185">
        <v>0</v>
      </c>
      <c r="AC148" s="184">
        <v>0</v>
      </c>
      <c r="AD148" s="184">
        <v>0</v>
      </c>
      <c r="AE148" s="185">
        <v>1.9</v>
      </c>
      <c r="AF148" s="185">
        <v>13</v>
      </c>
      <c r="AG148" s="185">
        <v>2.5</v>
      </c>
      <c r="AH148" s="185">
        <v>63.5538461538462</v>
      </c>
      <c r="AI148" s="207">
        <v>2</v>
      </c>
      <c r="AJ148" s="209">
        <v>0.5</v>
      </c>
      <c r="AK148" s="207"/>
      <c r="AL148" s="195">
        <v>0</v>
      </c>
      <c r="AM148" s="195">
        <v>2</v>
      </c>
      <c r="AN148" s="207">
        <v>50</v>
      </c>
      <c r="AO148" s="221">
        <v>13.0538461538462</v>
      </c>
      <c r="AP148" s="184">
        <v>10</v>
      </c>
      <c r="AQ148" s="222">
        <v>12200</v>
      </c>
      <c r="AR148" s="225"/>
      <c r="AS148" s="146" t="s">
        <v>878</v>
      </c>
      <c r="AT148" s="146"/>
      <c r="AU148" s="224">
        <f t="shared" si="154"/>
        <v>262350.276923077</v>
      </c>
      <c r="AV148" s="239">
        <f t="shared" si="155"/>
        <v>400000</v>
      </c>
      <c r="AW148" s="231" t="e">
        <f t="shared" si="156"/>
        <v>#REF!</v>
      </c>
      <c r="AX148" s="231" t="e">
        <f>((AH148-AF148-AG148-W148)*AY$8)-(#REF!+#REF!)*150000</f>
        <v>#REF!</v>
      </c>
      <c r="AY148" s="231" t="e">
        <f t="shared" si="157"/>
        <v>#REF!</v>
      </c>
      <c r="AZ148" s="241" t="str">
        <f t="shared" si="158"/>
        <v>YOEURM RATHA</v>
      </c>
      <c r="BA148" s="231">
        <f t="shared" si="159"/>
        <v>10</v>
      </c>
      <c r="BB148" s="231">
        <f t="shared" si="160"/>
        <v>10</v>
      </c>
      <c r="BC148" s="231">
        <f t="shared" si="161"/>
        <v>0</v>
      </c>
      <c r="BD148" s="231">
        <f t="shared" si="162"/>
        <v>0</v>
      </c>
      <c r="BE148" s="231">
        <f t="shared" si="163"/>
        <v>0</v>
      </c>
      <c r="BF148" s="231">
        <f t="shared" si="164"/>
        <v>1</v>
      </c>
      <c r="BG148" s="231">
        <f t="shared" si="165"/>
        <v>0</v>
      </c>
      <c r="BH148" s="231">
        <f t="shared" si="166"/>
        <v>0</v>
      </c>
      <c r="BI148" s="246">
        <f t="shared" si="167"/>
        <v>3.05384615384615</v>
      </c>
      <c r="BJ148" s="247">
        <f t="shared" si="168"/>
        <v>12200</v>
      </c>
      <c r="BK148" s="231">
        <f t="shared" si="169"/>
        <v>0</v>
      </c>
      <c r="BL148" s="231">
        <f t="shared" si="170"/>
        <v>1</v>
      </c>
      <c r="BM148" s="231">
        <f t="shared" si="171"/>
        <v>0</v>
      </c>
      <c r="BN148" s="231">
        <f t="shared" si="172"/>
        <v>1</v>
      </c>
      <c r="BO148" s="231">
        <f t="shared" si="173"/>
        <v>0</v>
      </c>
      <c r="BP148" s="231">
        <f t="shared" si="174"/>
        <v>0</v>
      </c>
      <c r="BQ148" s="231">
        <f t="shared" si="175"/>
        <v>2</v>
      </c>
    </row>
    <row r="149" s="147" customFormat="1" ht="95" customHeight="1" spans="1:69">
      <c r="A149" s="161">
        <v>136</v>
      </c>
      <c r="B149" s="94">
        <v>2068</v>
      </c>
      <c r="C149" s="162" t="s">
        <v>900</v>
      </c>
      <c r="D149" s="163">
        <v>44685</v>
      </c>
      <c r="E149" s="183" t="s">
        <v>98</v>
      </c>
      <c r="F149" s="184">
        <v>200</v>
      </c>
      <c r="G149" s="185">
        <v>7.69230769230769</v>
      </c>
      <c r="H149" s="161">
        <v>5</v>
      </c>
      <c r="I149" s="161">
        <v>0</v>
      </c>
      <c r="J149" s="161">
        <v>5</v>
      </c>
      <c r="K149" s="195">
        <v>38.4615384615385</v>
      </c>
      <c r="L149" s="161">
        <v>0</v>
      </c>
      <c r="M149" s="185">
        <v>0</v>
      </c>
      <c r="N149" s="161">
        <v>0</v>
      </c>
      <c r="O149" s="161">
        <v>0</v>
      </c>
      <c r="P149" s="195">
        <v>0</v>
      </c>
      <c r="Q149" s="161">
        <v>1</v>
      </c>
      <c r="R149" s="195">
        <v>7.69230769230769</v>
      </c>
      <c r="S149" s="161">
        <v>0</v>
      </c>
      <c r="T149" s="195">
        <v>0</v>
      </c>
      <c r="U149" s="161">
        <v>0</v>
      </c>
      <c r="V149" s="161">
        <v>0</v>
      </c>
      <c r="W149" s="185">
        <v>0</v>
      </c>
      <c r="X149" s="185">
        <v>0</v>
      </c>
      <c r="Y149" s="161">
        <v>0</v>
      </c>
      <c r="Z149" s="185">
        <v>0</v>
      </c>
      <c r="AA149" s="161">
        <v>0</v>
      </c>
      <c r="AB149" s="185">
        <v>0</v>
      </c>
      <c r="AC149" s="184">
        <v>0</v>
      </c>
      <c r="AD149" s="184">
        <v>0</v>
      </c>
      <c r="AE149" s="185">
        <v>1.9</v>
      </c>
      <c r="AF149" s="185">
        <v>13</v>
      </c>
      <c r="AG149" s="185">
        <v>2.5</v>
      </c>
      <c r="AH149" s="185">
        <v>63.5538461538462</v>
      </c>
      <c r="AI149" s="207">
        <v>2</v>
      </c>
      <c r="AJ149" s="209">
        <v>0.5</v>
      </c>
      <c r="AK149" s="207"/>
      <c r="AL149" s="195">
        <v>0</v>
      </c>
      <c r="AM149" s="195">
        <v>2</v>
      </c>
      <c r="AN149" s="207">
        <v>50</v>
      </c>
      <c r="AO149" s="221">
        <v>13.0538461538462</v>
      </c>
      <c r="AP149" s="184">
        <v>10</v>
      </c>
      <c r="AQ149" s="222">
        <v>12200</v>
      </c>
      <c r="AR149" s="225"/>
      <c r="AS149" s="146" t="s">
        <v>878</v>
      </c>
      <c r="AT149" s="146"/>
      <c r="AU149" s="224">
        <f t="shared" si="154"/>
        <v>262350.276923077</v>
      </c>
      <c r="AV149" s="239">
        <f t="shared" si="155"/>
        <v>400000</v>
      </c>
      <c r="AW149" s="231" t="e">
        <f t="shared" si="156"/>
        <v>#REF!</v>
      </c>
      <c r="AX149" s="231" t="e">
        <f>((AH149-AF149-AG149-W149)*AY$8)-(#REF!+#REF!)*150000</f>
        <v>#REF!</v>
      </c>
      <c r="AY149" s="231" t="e">
        <f t="shared" si="157"/>
        <v>#REF!</v>
      </c>
      <c r="AZ149" s="241" t="str">
        <f t="shared" si="158"/>
        <v>PHENG RACHAKNA</v>
      </c>
      <c r="BA149" s="231">
        <f t="shared" si="159"/>
        <v>10</v>
      </c>
      <c r="BB149" s="231">
        <f t="shared" si="160"/>
        <v>10</v>
      </c>
      <c r="BC149" s="231">
        <f t="shared" si="161"/>
        <v>0</v>
      </c>
      <c r="BD149" s="231">
        <f t="shared" si="162"/>
        <v>0</v>
      </c>
      <c r="BE149" s="231">
        <f t="shared" si="163"/>
        <v>0</v>
      </c>
      <c r="BF149" s="231">
        <f t="shared" si="164"/>
        <v>1</v>
      </c>
      <c r="BG149" s="231">
        <f t="shared" si="165"/>
        <v>0</v>
      </c>
      <c r="BH149" s="231">
        <f t="shared" si="166"/>
        <v>0</v>
      </c>
      <c r="BI149" s="246">
        <f t="shared" si="167"/>
        <v>3.05384615384615</v>
      </c>
      <c r="BJ149" s="247">
        <f t="shared" si="168"/>
        <v>12200</v>
      </c>
      <c r="BK149" s="231">
        <f t="shared" si="169"/>
        <v>0</v>
      </c>
      <c r="BL149" s="231">
        <f t="shared" si="170"/>
        <v>1</v>
      </c>
      <c r="BM149" s="231">
        <f t="shared" si="171"/>
        <v>0</v>
      </c>
      <c r="BN149" s="231">
        <f t="shared" si="172"/>
        <v>1</v>
      </c>
      <c r="BO149" s="231">
        <f t="shared" si="173"/>
        <v>0</v>
      </c>
      <c r="BP149" s="231">
        <f t="shared" si="174"/>
        <v>0</v>
      </c>
      <c r="BQ149" s="231">
        <f t="shared" si="175"/>
        <v>2</v>
      </c>
    </row>
    <row r="150" s="146" customFormat="1" ht="95" customHeight="1" spans="1:69">
      <c r="A150" s="161">
        <v>137</v>
      </c>
      <c r="B150" s="94">
        <v>352</v>
      </c>
      <c r="C150" s="162" t="s">
        <v>901</v>
      </c>
      <c r="D150" s="163">
        <v>44118</v>
      </c>
      <c r="E150" s="183" t="s">
        <v>125</v>
      </c>
      <c r="F150" s="184">
        <v>200</v>
      </c>
      <c r="G150" s="185">
        <v>7.69230769230769</v>
      </c>
      <c r="H150" s="161">
        <v>5</v>
      </c>
      <c r="I150" s="161">
        <v>0</v>
      </c>
      <c r="J150" s="161">
        <v>5</v>
      </c>
      <c r="K150" s="195">
        <v>38.4615384615385</v>
      </c>
      <c r="L150" s="161">
        <v>0</v>
      </c>
      <c r="M150" s="185">
        <v>0</v>
      </c>
      <c r="N150" s="161">
        <v>0</v>
      </c>
      <c r="O150" s="161">
        <v>0</v>
      </c>
      <c r="P150" s="195">
        <v>0</v>
      </c>
      <c r="Q150" s="161">
        <v>1</v>
      </c>
      <c r="R150" s="195">
        <v>7.69230769230769</v>
      </c>
      <c r="S150" s="161">
        <v>0</v>
      </c>
      <c r="T150" s="195">
        <v>0</v>
      </c>
      <c r="U150" s="161">
        <v>0</v>
      </c>
      <c r="V150" s="161">
        <v>0</v>
      </c>
      <c r="W150" s="185">
        <v>0</v>
      </c>
      <c r="X150" s="185">
        <v>0</v>
      </c>
      <c r="Y150" s="161">
        <v>0</v>
      </c>
      <c r="Z150" s="185">
        <v>0</v>
      </c>
      <c r="AA150" s="161">
        <v>0</v>
      </c>
      <c r="AB150" s="185">
        <v>0</v>
      </c>
      <c r="AC150" s="184">
        <v>0</v>
      </c>
      <c r="AD150" s="184">
        <v>0</v>
      </c>
      <c r="AE150" s="185">
        <v>1.9</v>
      </c>
      <c r="AF150" s="185">
        <v>13</v>
      </c>
      <c r="AG150" s="185">
        <v>2.5</v>
      </c>
      <c r="AH150" s="185">
        <v>63.5538461538462</v>
      </c>
      <c r="AI150" s="258">
        <v>3</v>
      </c>
      <c r="AJ150" s="209">
        <v>0.5</v>
      </c>
      <c r="AK150" s="207"/>
      <c r="AL150" s="195">
        <v>0</v>
      </c>
      <c r="AM150" s="195">
        <v>2</v>
      </c>
      <c r="AN150" s="207">
        <v>50</v>
      </c>
      <c r="AO150" s="221">
        <v>14.0538461538462</v>
      </c>
      <c r="AP150" s="184">
        <v>10</v>
      </c>
      <c r="AQ150" s="222">
        <v>16200</v>
      </c>
      <c r="AR150" s="225"/>
      <c r="AS150" s="146" t="s">
        <v>852</v>
      </c>
      <c r="AU150" s="224">
        <f t="shared" ref="AU150:AU174" si="176">(AH150*$AY$9)</f>
        <v>262350.276923077</v>
      </c>
      <c r="AV150" s="239">
        <f t="shared" ref="AV150:AV174" si="177">IF(AU150&lt;400000,400000,IF(AU150&gt;1200000,1200000,AU150))</f>
        <v>400000</v>
      </c>
      <c r="AW150" s="231" t="e">
        <f t="shared" ref="AW150:AW174" si="178">IF(AY150=0.1,165000,IF(AY150=0.05,65000,0))</f>
        <v>#REF!</v>
      </c>
      <c r="AX150" s="231" t="e">
        <f>((AH150-AF150-AG150-W150)*AY$8)-(#REF!+#REF!)*150000</f>
        <v>#REF!</v>
      </c>
      <c r="AY150" s="231" t="e">
        <f t="shared" ref="AY150:AY174" si="179">IF(AX150&lt;1500000,0%,IF(AX150&lt;2000001,5%,10%))</f>
        <v>#REF!</v>
      </c>
      <c r="AZ150" s="241" t="str">
        <f t="shared" ref="AZ150:AZ174" si="180">C150</f>
        <v>THOK PHALLA</v>
      </c>
      <c r="BA150" s="231">
        <f t="shared" ref="BA150:BA174" si="181">AP150</f>
        <v>10</v>
      </c>
      <c r="BB150" s="231">
        <f t="shared" ref="BB150:BB174" si="182">TRUNC(BA150)</f>
        <v>10</v>
      </c>
      <c r="BC150" s="231">
        <f t="shared" ref="BC150:BC174" si="183">TRUNC(BB150/100)</f>
        <v>0</v>
      </c>
      <c r="BD150" s="231">
        <f t="shared" ref="BD150:BD174" si="184">TRUNC((BB150-(BC150*100))/50)</f>
        <v>0</v>
      </c>
      <c r="BE150" s="231">
        <f t="shared" ref="BE150:BE174" si="185">TRUNC((BB150-(BC150*100)-(BD150*50))/20)</f>
        <v>0</v>
      </c>
      <c r="BF150" s="231">
        <f t="shared" ref="BF150:BF174" si="186">TRUNC((BB150-(BC150*100)-(BD150*50)-(BE150*20))/10)</f>
        <v>1</v>
      </c>
      <c r="BG150" s="231">
        <f t="shared" ref="BG150:BG174" si="187">TRUNC((BB150-(BC150*100)-(BD150*50)-(BE150*20)-(BF150*10))/5)</f>
        <v>0</v>
      </c>
      <c r="BH150" s="231">
        <f t="shared" ref="BH150:BH174" si="188">TRUNC((BB150-(BC150*100)-(BD150*50)-(BE150*20)-(BF150*10)-(BG150*5))/1)</f>
        <v>0</v>
      </c>
      <c r="BI150" s="246">
        <f t="shared" ref="BI150:BI174" si="189">AO150-AP150</f>
        <v>4.05384615384615</v>
      </c>
      <c r="BJ150" s="247">
        <f t="shared" ref="BJ150:BJ174" si="190">ROUND(BI150*4000,-2)</f>
        <v>16200</v>
      </c>
      <c r="BK150" s="231">
        <f t="shared" ref="BK150:BK174" si="191">TRUNC(BJ150/20000)</f>
        <v>0</v>
      </c>
      <c r="BL150" s="231">
        <f t="shared" ref="BL150:BL174" si="192">TRUNC((BJ150-(BK150*20000))/10000)</f>
        <v>1</v>
      </c>
      <c r="BM150" s="231">
        <f t="shared" ref="BM150:BM174" si="193">TRUNC((BJ150-(BK150*20000)-(BL150*10000))/5000)</f>
        <v>1</v>
      </c>
      <c r="BN150" s="231">
        <f t="shared" ref="BN150:BN174" si="194">TRUNC((BJ150-(BK150*20000)-(BL150*10000)-(BM150*5000))/2000)</f>
        <v>0</v>
      </c>
      <c r="BO150" s="231">
        <f t="shared" ref="BO150:BO174" si="195">TRUNC((BJ150-(BK150*20000)-(BL150*10000)-(BM150*5000)-(BN150*2000))/1000)</f>
        <v>1</v>
      </c>
      <c r="BP150" s="231">
        <f t="shared" ref="BP150:BP174" si="196">TRUNC((BJ150-(BK150*20000)-(BL150*10000)-(BM150*5000)-(BN150*2000)-(BO150*1000))/500)</f>
        <v>0</v>
      </c>
      <c r="BQ150" s="231">
        <f t="shared" ref="BQ150:BQ174" si="197">TRUNC((BJ150-(BK150*20000)-(BL150*10000)-(BM150*5000)-(BN150*2000)-(BO150*1000)-(BP150*500))/100)</f>
        <v>2</v>
      </c>
    </row>
    <row r="151" s="146" customFormat="1" ht="95" customHeight="1" spans="1:69">
      <c r="A151" s="161">
        <v>138</v>
      </c>
      <c r="B151" s="94">
        <v>353</v>
      </c>
      <c r="C151" s="162" t="s">
        <v>124</v>
      </c>
      <c r="D151" s="163">
        <v>44118</v>
      </c>
      <c r="E151" s="183" t="s">
        <v>125</v>
      </c>
      <c r="F151" s="184">
        <v>200</v>
      </c>
      <c r="G151" s="185">
        <v>7.69230769230769</v>
      </c>
      <c r="H151" s="161">
        <v>5</v>
      </c>
      <c r="I151" s="161">
        <v>0</v>
      </c>
      <c r="J151" s="161">
        <v>5</v>
      </c>
      <c r="K151" s="195">
        <v>38.4615384615385</v>
      </c>
      <c r="L151" s="161">
        <v>0</v>
      </c>
      <c r="M151" s="185">
        <v>0</v>
      </c>
      <c r="N151" s="161">
        <v>0</v>
      </c>
      <c r="O151" s="161">
        <v>0</v>
      </c>
      <c r="P151" s="195">
        <v>0</v>
      </c>
      <c r="Q151" s="161">
        <v>1</v>
      </c>
      <c r="R151" s="195">
        <v>7.69230769230769</v>
      </c>
      <c r="S151" s="161">
        <v>0</v>
      </c>
      <c r="T151" s="195">
        <v>0</v>
      </c>
      <c r="U151" s="161">
        <v>0</v>
      </c>
      <c r="V151" s="161">
        <v>0</v>
      </c>
      <c r="W151" s="185">
        <v>0</v>
      </c>
      <c r="X151" s="185">
        <v>0</v>
      </c>
      <c r="Y151" s="161">
        <v>0</v>
      </c>
      <c r="Z151" s="185">
        <v>0</v>
      </c>
      <c r="AA151" s="161">
        <v>0</v>
      </c>
      <c r="AB151" s="185">
        <v>0</v>
      </c>
      <c r="AC151" s="184">
        <v>0</v>
      </c>
      <c r="AD151" s="184">
        <v>0</v>
      </c>
      <c r="AE151" s="185">
        <v>1.9</v>
      </c>
      <c r="AF151" s="185">
        <v>13</v>
      </c>
      <c r="AG151" s="185">
        <v>2.5</v>
      </c>
      <c r="AH151" s="185">
        <v>63.5538461538462</v>
      </c>
      <c r="AI151" s="258">
        <v>3</v>
      </c>
      <c r="AJ151" s="209">
        <v>0.5</v>
      </c>
      <c r="AK151" s="207"/>
      <c r="AL151" s="195">
        <v>0</v>
      </c>
      <c r="AM151" s="195">
        <v>2</v>
      </c>
      <c r="AN151" s="207">
        <v>50</v>
      </c>
      <c r="AO151" s="221">
        <v>14.0538461538462</v>
      </c>
      <c r="AP151" s="184">
        <v>10</v>
      </c>
      <c r="AQ151" s="222">
        <v>16200</v>
      </c>
      <c r="AR151" s="225"/>
      <c r="AS151" s="146" t="s">
        <v>852</v>
      </c>
      <c r="AU151" s="224">
        <f t="shared" si="176"/>
        <v>262350.276923077</v>
      </c>
      <c r="AV151" s="239">
        <f t="shared" si="177"/>
        <v>400000</v>
      </c>
      <c r="AW151" s="231" t="e">
        <f t="shared" si="178"/>
        <v>#REF!</v>
      </c>
      <c r="AX151" s="231" t="e">
        <f>((AH151-AF151-AG151-W151)*AY$8)-(#REF!+#REF!)*150000</f>
        <v>#REF!</v>
      </c>
      <c r="AY151" s="231" t="e">
        <f t="shared" si="179"/>
        <v>#REF!</v>
      </c>
      <c r="AZ151" s="241" t="str">
        <f t="shared" si="180"/>
        <v>DORK SREYKA</v>
      </c>
      <c r="BA151" s="231">
        <f t="shared" si="181"/>
        <v>10</v>
      </c>
      <c r="BB151" s="231">
        <f t="shared" si="182"/>
        <v>10</v>
      </c>
      <c r="BC151" s="231">
        <f t="shared" si="183"/>
        <v>0</v>
      </c>
      <c r="BD151" s="231">
        <f t="shared" si="184"/>
        <v>0</v>
      </c>
      <c r="BE151" s="231">
        <f t="shared" si="185"/>
        <v>0</v>
      </c>
      <c r="BF151" s="231">
        <f t="shared" si="186"/>
        <v>1</v>
      </c>
      <c r="BG151" s="231">
        <f t="shared" si="187"/>
        <v>0</v>
      </c>
      <c r="BH151" s="231">
        <f t="shared" si="188"/>
        <v>0</v>
      </c>
      <c r="BI151" s="246">
        <f t="shared" si="189"/>
        <v>4.05384615384615</v>
      </c>
      <c r="BJ151" s="247">
        <f t="shared" si="190"/>
        <v>16200</v>
      </c>
      <c r="BK151" s="231">
        <f t="shared" si="191"/>
        <v>0</v>
      </c>
      <c r="BL151" s="231">
        <f t="shared" si="192"/>
        <v>1</v>
      </c>
      <c r="BM151" s="231">
        <f t="shared" si="193"/>
        <v>1</v>
      </c>
      <c r="BN151" s="231">
        <f t="shared" si="194"/>
        <v>0</v>
      </c>
      <c r="BO151" s="231">
        <f t="shared" si="195"/>
        <v>1</v>
      </c>
      <c r="BP151" s="231">
        <f t="shared" si="196"/>
        <v>0</v>
      </c>
      <c r="BQ151" s="231">
        <f t="shared" si="197"/>
        <v>2</v>
      </c>
    </row>
    <row r="152" s="146" customFormat="1" ht="95" customHeight="1" spans="1:69">
      <c r="A152" s="161">
        <v>139</v>
      </c>
      <c r="B152" s="94">
        <v>367</v>
      </c>
      <c r="C152" s="162" t="s">
        <v>902</v>
      </c>
      <c r="D152" s="163">
        <v>44118</v>
      </c>
      <c r="E152" s="183" t="s">
        <v>125</v>
      </c>
      <c r="F152" s="184">
        <v>200</v>
      </c>
      <c r="G152" s="185">
        <v>7.69230769230769</v>
      </c>
      <c r="H152" s="161">
        <v>5</v>
      </c>
      <c r="I152" s="161">
        <v>0</v>
      </c>
      <c r="J152" s="161">
        <v>5</v>
      </c>
      <c r="K152" s="195">
        <v>38.4615384615385</v>
      </c>
      <c r="L152" s="161">
        <v>0</v>
      </c>
      <c r="M152" s="185">
        <v>0</v>
      </c>
      <c r="N152" s="161">
        <v>0</v>
      </c>
      <c r="O152" s="161">
        <v>0</v>
      </c>
      <c r="P152" s="195">
        <v>0</v>
      </c>
      <c r="Q152" s="161">
        <v>1</v>
      </c>
      <c r="R152" s="195">
        <v>7.69230769230769</v>
      </c>
      <c r="S152" s="161">
        <v>0</v>
      </c>
      <c r="T152" s="195">
        <v>0</v>
      </c>
      <c r="U152" s="161">
        <v>0</v>
      </c>
      <c r="V152" s="161">
        <v>0</v>
      </c>
      <c r="W152" s="185">
        <v>0</v>
      </c>
      <c r="X152" s="185">
        <v>0</v>
      </c>
      <c r="Y152" s="161">
        <v>0</v>
      </c>
      <c r="Z152" s="185">
        <v>0</v>
      </c>
      <c r="AA152" s="161">
        <v>0</v>
      </c>
      <c r="AB152" s="185">
        <v>0</v>
      </c>
      <c r="AC152" s="184">
        <v>0</v>
      </c>
      <c r="AD152" s="184">
        <v>0</v>
      </c>
      <c r="AE152" s="185">
        <v>1.9</v>
      </c>
      <c r="AF152" s="185">
        <v>13</v>
      </c>
      <c r="AG152" s="185">
        <v>2.5</v>
      </c>
      <c r="AH152" s="185">
        <v>63.5538461538462</v>
      </c>
      <c r="AI152" s="258">
        <v>3</v>
      </c>
      <c r="AJ152" s="209">
        <v>0.5</v>
      </c>
      <c r="AK152" s="207"/>
      <c r="AL152" s="195">
        <v>0</v>
      </c>
      <c r="AM152" s="195">
        <v>2</v>
      </c>
      <c r="AN152" s="207">
        <v>50</v>
      </c>
      <c r="AO152" s="221">
        <v>14.0538461538462</v>
      </c>
      <c r="AP152" s="184">
        <v>10</v>
      </c>
      <c r="AQ152" s="222">
        <v>16200</v>
      </c>
      <c r="AR152" s="225"/>
      <c r="AS152" s="146" t="s">
        <v>852</v>
      </c>
      <c r="AU152" s="224">
        <f t="shared" si="176"/>
        <v>262350.276923077</v>
      </c>
      <c r="AV152" s="239">
        <f t="shared" si="177"/>
        <v>400000</v>
      </c>
      <c r="AW152" s="231" t="e">
        <f t="shared" si="178"/>
        <v>#REF!</v>
      </c>
      <c r="AX152" s="231" t="e">
        <f>((AH152-AF152-AG152-W152)*AY$8)-(#REF!+#REF!)*150000</f>
        <v>#REF!</v>
      </c>
      <c r="AY152" s="231" t="e">
        <f t="shared" si="179"/>
        <v>#REF!</v>
      </c>
      <c r="AZ152" s="241" t="str">
        <f t="shared" si="180"/>
        <v>KUL CHORY</v>
      </c>
      <c r="BA152" s="231">
        <f t="shared" si="181"/>
        <v>10</v>
      </c>
      <c r="BB152" s="231">
        <f t="shared" si="182"/>
        <v>10</v>
      </c>
      <c r="BC152" s="231">
        <f t="shared" si="183"/>
        <v>0</v>
      </c>
      <c r="BD152" s="231">
        <f t="shared" si="184"/>
        <v>0</v>
      </c>
      <c r="BE152" s="231">
        <f t="shared" si="185"/>
        <v>0</v>
      </c>
      <c r="BF152" s="231">
        <f t="shared" si="186"/>
        <v>1</v>
      </c>
      <c r="BG152" s="231">
        <f t="shared" si="187"/>
        <v>0</v>
      </c>
      <c r="BH152" s="231">
        <f t="shared" si="188"/>
        <v>0</v>
      </c>
      <c r="BI152" s="246">
        <f t="shared" si="189"/>
        <v>4.05384615384615</v>
      </c>
      <c r="BJ152" s="247">
        <f t="shared" si="190"/>
        <v>16200</v>
      </c>
      <c r="BK152" s="231">
        <f t="shared" si="191"/>
        <v>0</v>
      </c>
      <c r="BL152" s="231">
        <f t="shared" si="192"/>
        <v>1</v>
      </c>
      <c r="BM152" s="231">
        <f t="shared" si="193"/>
        <v>1</v>
      </c>
      <c r="BN152" s="231">
        <f t="shared" si="194"/>
        <v>0</v>
      </c>
      <c r="BO152" s="231">
        <f t="shared" si="195"/>
        <v>1</v>
      </c>
      <c r="BP152" s="231">
        <f t="shared" si="196"/>
        <v>0</v>
      </c>
      <c r="BQ152" s="231">
        <f t="shared" si="197"/>
        <v>2</v>
      </c>
    </row>
    <row r="153" s="146" customFormat="1" ht="95" customHeight="1" spans="1:69">
      <c r="A153" s="161">
        <v>140</v>
      </c>
      <c r="B153" s="94">
        <v>379</v>
      </c>
      <c r="C153" s="162" t="s">
        <v>126</v>
      </c>
      <c r="D153" s="163">
        <v>44118</v>
      </c>
      <c r="E153" s="183" t="s">
        <v>125</v>
      </c>
      <c r="F153" s="184">
        <v>200</v>
      </c>
      <c r="G153" s="185">
        <v>7.69230769230769</v>
      </c>
      <c r="H153" s="161">
        <v>4</v>
      </c>
      <c r="I153" s="161">
        <v>0</v>
      </c>
      <c r="J153" s="161">
        <v>4</v>
      </c>
      <c r="K153" s="195">
        <v>30.7692307692308</v>
      </c>
      <c r="L153" s="161">
        <v>0</v>
      </c>
      <c r="M153" s="185">
        <v>0</v>
      </c>
      <c r="N153" s="161">
        <v>0</v>
      </c>
      <c r="O153" s="161">
        <v>0</v>
      </c>
      <c r="P153" s="195">
        <v>0</v>
      </c>
      <c r="Q153" s="161">
        <v>1</v>
      </c>
      <c r="R153" s="195">
        <v>7.69230769230769</v>
      </c>
      <c r="S153" s="161">
        <v>1</v>
      </c>
      <c r="T153" s="195">
        <v>7.69230769230769</v>
      </c>
      <c r="U153" s="161">
        <v>0</v>
      </c>
      <c r="V153" s="161">
        <v>0</v>
      </c>
      <c r="W153" s="185">
        <v>0</v>
      </c>
      <c r="X153" s="185">
        <v>0</v>
      </c>
      <c r="Y153" s="161">
        <v>0</v>
      </c>
      <c r="Z153" s="185">
        <v>0</v>
      </c>
      <c r="AA153" s="161">
        <v>0</v>
      </c>
      <c r="AB153" s="185">
        <v>0</v>
      </c>
      <c r="AC153" s="184">
        <v>0</v>
      </c>
      <c r="AD153" s="184">
        <v>0</v>
      </c>
      <c r="AE153" s="185">
        <v>1.5</v>
      </c>
      <c r="AF153" s="185">
        <v>13</v>
      </c>
      <c r="AG153" s="185">
        <v>2</v>
      </c>
      <c r="AH153" s="185">
        <v>62.6538461538462</v>
      </c>
      <c r="AI153" s="258">
        <v>3</v>
      </c>
      <c r="AJ153" s="209">
        <v>0.5</v>
      </c>
      <c r="AK153" s="207"/>
      <c r="AL153" s="195">
        <v>0</v>
      </c>
      <c r="AM153" s="195">
        <v>2</v>
      </c>
      <c r="AN153" s="207">
        <v>50</v>
      </c>
      <c r="AO153" s="221">
        <v>13.1538461538462</v>
      </c>
      <c r="AP153" s="184">
        <v>10</v>
      </c>
      <c r="AQ153" s="222">
        <v>12600</v>
      </c>
      <c r="AR153" s="225"/>
      <c r="AS153" s="146" t="s">
        <v>852</v>
      </c>
      <c r="AU153" s="224">
        <f t="shared" si="176"/>
        <v>258635.076923077</v>
      </c>
      <c r="AV153" s="239">
        <f t="shared" si="177"/>
        <v>400000</v>
      </c>
      <c r="AW153" s="231" t="e">
        <f t="shared" si="178"/>
        <v>#REF!</v>
      </c>
      <c r="AX153" s="231" t="e">
        <f>((AH153-AF153-AG153-W153)*AY$8)-(#REF!+#REF!)*150000</f>
        <v>#REF!</v>
      </c>
      <c r="AY153" s="231" t="e">
        <f t="shared" si="179"/>
        <v>#REF!</v>
      </c>
      <c r="AZ153" s="241" t="str">
        <f t="shared" si="180"/>
        <v>NOV SORPHEA</v>
      </c>
      <c r="BA153" s="231">
        <f t="shared" si="181"/>
        <v>10</v>
      </c>
      <c r="BB153" s="231">
        <f t="shared" si="182"/>
        <v>10</v>
      </c>
      <c r="BC153" s="231">
        <f t="shared" si="183"/>
        <v>0</v>
      </c>
      <c r="BD153" s="231">
        <f t="shared" si="184"/>
        <v>0</v>
      </c>
      <c r="BE153" s="231">
        <f t="shared" si="185"/>
        <v>0</v>
      </c>
      <c r="BF153" s="231">
        <f t="shared" si="186"/>
        <v>1</v>
      </c>
      <c r="BG153" s="231">
        <f t="shared" si="187"/>
        <v>0</v>
      </c>
      <c r="BH153" s="231">
        <f t="shared" si="188"/>
        <v>0</v>
      </c>
      <c r="BI153" s="246">
        <f t="shared" si="189"/>
        <v>3.15384615384616</v>
      </c>
      <c r="BJ153" s="247">
        <f t="shared" si="190"/>
        <v>12600</v>
      </c>
      <c r="BK153" s="231">
        <f t="shared" si="191"/>
        <v>0</v>
      </c>
      <c r="BL153" s="231">
        <f t="shared" si="192"/>
        <v>1</v>
      </c>
      <c r="BM153" s="231">
        <f t="shared" si="193"/>
        <v>0</v>
      </c>
      <c r="BN153" s="231">
        <f t="shared" si="194"/>
        <v>1</v>
      </c>
      <c r="BO153" s="231">
        <f t="shared" si="195"/>
        <v>0</v>
      </c>
      <c r="BP153" s="231">
        <f t="shared" si="196"/>
        <v>1</v>
      </c>
      <c r="BQ153" s="231">
        <f t="shared" si="197"/>
        <v>1</v>
      </c>
    </row>
    <row r="154" s="146" customFormat="1" ht="95" customHeight="1" spans="1:69">
      <c r="A154" s="161">
        <v>141</v>
      </c>
      <c r="B154" s="94">
        <v>392</v>
      </c>
      <c r="C154" s="162" t="s">
        <v>127</v>
      </c>
      <c r="D154" s="163">
        <v>44118</v>
      </c>
      <c r="E154" s="183" t="s">
        <v>125</v>
      </c>
      <c r="F154" s="184">
        <v>200</v>
      </c>
      <c r="G154" s="185">
        <v>7.69230769230769</v>
      </c>
      <c r="H154" s="161">
        <v>5</v>
      </c>
      <c r="I154" s="161">
        <v>0</v>
      </c>
      <c r="J154" s="161">
        <v>5</v>
      </c>
      <c r="K154" s="195">
        <v>38.4615384615385</v>
      </c>
      <c r="L154" s="161">
        <v>0</v>
      </c>
      <c r="M154" s="185">
        <v>0</v>
      </c>
      <c r="N154" s="161">
        <v>0</v>
      </c>
      <c r="O154" s="161">
        <v>0</v>
      </c>
      <c r="P154" s="195">
        <v>0</v>
      </c>
      <c r="Q154" s="161">
        <v>1</v>
      </c>
      <c r="R154" s="195">
        <v>7.69230769230769</v>
      </c>
      <c r="S154" s="161">
        <v>0</v>
      </c>
      <c r="T154" s="195">
        <v>0</v>
      </c>
      <c r="U154" s="161">
        <v>0</v>
      </c>
      <c r="V154" s="161">
        <v>0</v>
      </c>
      <c r="W154" s="185">
        <v>0</v>
      </c>
      <c r="X154" s="185">
        <v>0</v>
      </c>
      <c r="Y154" s="161">
        <v>0</v>
      </c>
      <c r="Z154" s="185">
        <v>0</v>
      </c>
      <c r="AA154" s="161">
        <v>0</v>
      </c>
      <c r="AB154" s="185">
        <v>0</v>
      </c>
      <c r="AC154" s="184">
        <v>0</v>
      </c>
      <c r="AD154" s="184">
        <v>0</v>
      </c>
      <c r="AE154" s="185">
        <v>1.9</v>
      </c>
      <c r="AF154" s="185">
        <v>13</v>
      </c>
      <c r="AG154" s="185">
        <v>2.5</v>
      </c>
      <c r="AH154" s="185">
        <v>63.5538461538462</v>
      </c>
      <c r="AI154" s="258">
        <v>3</v>
      </c>
      <c r="AJ154" s="209">
        <v>0.5</v>
      </c>
      <c r="AK154" s="207"/>
      <c r="AL154" s="195">
        <v>0</v>
      </c>
      <c r="AM154" s="195">
        <v>2</v>
      </c>
      <c r="AN154" s="207">
        <v>50</v>
      </c>
      <c r="AO154" s="221">
        <v>14.0538461538462</v>
      </c>
      <c r="AP154" s="184">
        <v>10</v>
      </c>
      <c r="AQ154" s="222">
        <v>16200</v>
      </c>
      <c r="AR154" s="225"/>
      <c r="AS154" s="146" t="s">
        <v>852</v>
      </c>
      <c r="AU154" s="224">
        <f t="shared" si="176"/>
        <v>262350.276923077</v>
      </c>
      <c r="AV154" s="239">
        <f t="shared" si="177"/>
        <v>400000</v>
      </c>
      <c r="AW154" s="231" t="e">
        <f t="shared" si="178"/>
        <v>#REF!</v>
      </c>
      <c r="AX154" s="231" t="e">
        <f>((AH154-AF154-AG154-W154)*AY$8)-(#REF!+#REF!)*150000</f>
        <v>#REF!</v>
      </c>
      <c r="AY154" s="231" t="e">
        <f t="shared" si="179"/>
        <v>#REF!</v>
      </c>
      <c r="AZ154" s="241" t="str">
        <f t="shared" si="180"/>
        <v>KAO SOKHA</v>
      </c>
      <c r="BA154" s="231">
        <f t="shared" si="181"/>
        <v>10</v>
      </c>
      <c r="BB154" s="231">
        <f t="shared" si="182"/>
        <v>10</v>
      </c>
      <c r="BC154" s="231">
        <f t="shared" si="183"/>
        <v>0</v>
      </c>
      <c r="BD154" s="231">
        <f t="shared" si="184"/>
        <v>0</v>
      </c>
      <c r="BE154" s="231">
        <f t="shared" si="185"/>
        <v>0</v>
      </c>
      <c r="BF154" s="231">
        <f t="shared" si="186"/>
        <v>1</v>
      </c>
      <c r="BG154" s="231">
        <f t="shared" si="187"/>
        <v>0</v>
      </c>
      <c r="BH154" s="231">
        <f t="shared" si="188"/>
        <v>0</v>
      </c>
      <c r="BI154" s="246">
        <f t="shared" si="189"/>
        <v>4.05384615384615</v>
      </c>
      <c r="BJ154" s="247">
        <f t="shared" si="190"/>
        <v>16200</v>
      </c>
      <c r="BK154" s="231">
        <f t="shared" si="191"/>
        <v>0</v>
      </c>
      <c r="BL154" s="231">
        <f t="shared" si="192"/>
        <v>1</v>
      </c>
      <c r="BM154" s="231">
        <f t="shared" si="193"/>
        <v>1</v>
      </c>
      <c r="BN154" s="231">
        <f t="shared" si="194"/>
        <v>0</v>
      </c>
      <c r="BO154" s="231">
        <f t="shared" si="195"/>
        <v>1</v>
      </c>
      <c r="BP154" s="231">
        <f t="shared" si="196"/>
        <v>0</v>
      </c>
      <c r="BQ154" s="231">
        <f t="shared" si="197"/>
        <v>2</v>
      </c>
    </row>
    <row r="155" s="146" customFormat="1" ht="95" customHeight="1" spans="1:69">
      <c r="A155" s="161">
        <v>142</v>
      </c>
      <c r="B155" s="94">
        <v>654</v>
      </c>
      <c r="C155" s="162" t="s">
        <v>903</v>
      </c>
      <c r="D155" s="163">
        <v>44187</v>
      </c>
      <c r="E155" s="183" t="s">
        <v>125</v>
      </c>
      <c r="F155" s="184">
        <v>200</v>
      </c>
      <c r="G155" s="185">
        <v>7.69230769230769</v>
      </c>
      <c r="H155" s="161">
        <v>5</v>
      </c>
      <c r="I155" s="161">
        <v>0</v>
      </c>
      <c r="J155" s="161">
        <v>5</v>
      </c>
      <c r="K155" s="195">
        <v>38.4615384615385</v>
      </c>
      <c r="L155" s="161">
        <v>0</v>
      </c>
      <c r="M155" s="185">
        <v>0</v>
      </c>
      <c r="N155" s="161">
        <v>0</v>
      </c>
      <c r="O155" s="161">
        <v>0</v>
      </c>
      <c r="P155" s="195">
        <v>0</v>
      </c>
      <c r="Q155" s="161">
        <v>1</v>
      </c>
      <c r="R155" s="195">
        <v>7.69230769230769</v>
      </c>
      <c r="S155" s="161">
        <v>0</v>
      </c>
      <c r="T155" s="195">
        <v>0</v>
      </c>
      <c r="U155" s="161">
        <v>0</v>
      </c>
      <c r="V155" s="161">
        <v>0</v>
      </c>
      <c r="W155" s="185">
        <v>0</v>
      </c>
      <c r="X155" s="185">
        <v>0</v>
      </c>
      <c r="Y155" s="161">
        <v>0</v>
      </c>
      <c r="Z155" s="185">
        <v>0</v>
      </c>
      <c r="AA155" s="161">
        <v>0</v>
      </c>
      <c r="AB155" s="185">
        <v>0</v>
      </c>
      <c r="AC155" s="184">
        <v>0</v>
      </c>
      <c r="AD155" s="184">
        <v>0</v>
      </c>
      <c r="AE155" s="185">
        <v>1.9</v>
      </c>
      <c r="AF155" s="185">
        <v>13</v>
      </c>
      <c r="AG155" s="185">
        <v>2.5</v>
      </c>
      <c r="AH155" s="185">
        <v>63.5538461538462</v>
      </c>
      <c r="AI155" s="258">
        <v>3</v>
      </c>
      <c r="AJ155" s="209">
        <v>0.5</v>
      </c>
      <c r="AK155" s="207"/>
      <c r="AL155" s="195">
        <v>0</v>
      </c>
      <c r="AM155" s="195">
        <v>2</v>
      </c>
      <c r="AN155" s="207">
        <v>50</v>
      </c>
      <c r="AO155" s="221">
        <v>14.0538461538462</v>
      </c>
      <c r="AP155" s="184">
        <v>10</v>
      </c>
      <c r="AQ155" s="222">
        <v>16200</v>
      </c>
      <c r="AR155" s="225"/>
      <c r="AS155" s="146" t="s">
        <v>854</v>
      </c>
      <c r="AU155" s="224">
        <f t="shared" si="176"/>
        <v>262350.276923077</v>
      </c>
      <c r="AV155" s="239">
        <f t="shared" si="177"/>
        <v>400000</v>
      </c>
      <c r="AW155" s="231" t="e">
        <f t="shared" si="178"/>
        <v>#REF!</v>
      </c>
      <c r="AX155" s="231" t="e">
        <f>((AH155-AF155-AG155-W155)*AY$8)-(#REF!+#REF!)*150000</f>
        <v>#REF!</v>
      </c>
      <c r="AY155" s="231" t="e">
        <f t="shared" si="179"/>
        <v>#REF!</v>
      </c>
      <c r="AZ155" s="241" t="str">
        <f t="shared" si="180"/>
        <v>VUT KANHA</v>
      </c>
      <c r="BA155" s="231">
        <f t="shared" si="181"/>
        <v>10</v>
      </c>
      <c r="BB155" s="231">
        <f t="shared" si="182"/>
        <v>10</v>
      </c>
      <c r="BC155" s="231">
        <f t="shared" si="183"/>
        <v>0</v>
      </c>
      <c r="BD155" s="231">
        <f t="shared" si="184"/>
        <v>0</v>
      </c>
      <c r="BE155" s="231">
        <f t="shared" si="185"/>
        <v>0</v>
      </c>
      <c r="BF155" s="231">
        <f t="shared" si="186"/>
        <v>1</v>
      </c>
      <c r="BG155" s="231">
        <f t="shared" si="187"/>
        <v>0</v>
      </c>
      <c r="BH155" s="231">
        <f t="shared" si="188"/>
        <v>0</v>
      </c>
      <c r="BI155" s="246">
        <f t="shared" si="189"/>
        <v>4.05384615384615</v>
      </c>
      <c r="BJ155" s="247">
        <f t="shared" si="190"/>
        <v>16200</v>
      </c>
      <c r="BK155" s="231">
        <f t="shared" si="191"/>
        <v>0</v>
      </c>
      <c r="BL155" s="231">
        <f t="shared" si="192"/>
        <v>1</v>
      </c>
      <c r="BM155" s="231">
        <f t="shared" si="193"/>
        <v>1</v>
      </c>
      <c r="BN155" s="231">
        <f t="shared" si="194"/>
        <v>0</v>
      </c>
      <c r="BO155" s="231">
        <f t="shared" si="195"/>
        <v>1</v>
      </c>
      <c r="BP155" s="231">
        <f t="shared" si="196"/>
        <v>0</v>
      </c>
      <c r="BQ155" s="231">
        <f t="shared" si="197"/>
        <v>2</v>
      </c>
    </row>
    <row r="156" s="146" customFormat="1" ht="95" customHeight="1" spans="1:69">
      <c r="A156" s="161">
        <v>143</v>
      </c>
      <c r="B156" s="94">
        <v>983</v>
      </c>
      <c r="C156" s="162" t="s">
        <v>128</v>
      </c>
      <c r="D156" s="163">
        <v>44397</v>
      </c>
      <c r="E156" s="183" t="s">
        <v>125</v>
      </c>
      <c r="F156" s="184">
        <v>200</v>
      </c>
      <c r="G156" s="185">
        <v>7.69230769230769</v>
      </c>
      <c r="H156" s="161">
        <v>5</v>
      </c>
      <c r="I156" s="161">
        <v>0</v>
      </c>
      <c r="J156" s="161">
        <v>5</v>
      </c>
      <c r="K156" s="195">
        <v>38.4615384615385</v>
      </c>
      <c r="L156" s="161">
        <v>0</v>
      </c>
      <c r="M156" s="185">
        <v>0</v>
      </c>
      <c r="N156" s="161">
        <v>0</v>
      </c>
      <c r="O156" s="161">
        <v>0</v>
      </c>
      <c r="P156" s="195">
        <v>0</v>
      </c>
      <c r="Q156" s="161">
        <v>1</v>
      </c>
      <c r="R156" s="195">
        <v>7.69230769230769</v>
      </c>
      <c r="S156" s="161">
        <v>0</v>
      </c>
      <c r="T156" s="195">
        <v>0</v>
      </c>
      <c r="U156" s="161">
        <v>0</v>
      </c>
      <c r="V156" s="161">
        <v>0</v>
      </c>
      <c r="W156" s="185">
        <v>0</v>
      </c>
      <c r="X156" s="185">
        <v>0</v>
      </c>
      <c r="Y156" s="161">
        <v>0</v>
      </c>
      <c r="Z156" s="185">
        <v>0</v>
      </c>
      <c r="AA156" s="161">
        <v>0</v>
      </c>
      <c r="AB156" s="185">
        <v>0</v>
      </c>
      <c r="AC156" s="184">
        <v>0</v>
      </c>
      <c r="AD156" s="184">
        <v>0</v>
      </c>
      <c r="AE156" s="185">
        <v>1.9</v>
      </c>
      <c r="AF156" s="185">
        <v>13</v>
      </c>
      <c r="AG156" s="185">
        <v>2.5</v>
      </c>
      <c r="AH156" s="185">
        <v>63.5538461538462</v>
      </c>
      <c r="AI156" s="207">
        <v>2</v>
      </c>
      <c r="AJ156" s="209">
        <v>0.5</v>
      </c>
      <c r="AK156" s="207"/>
      <c r="AL156" s="195">
        <v>0</v>
      </c>
      <c r="AM156" s="195">
        <v>2</v>
      </c>
      <c r="AN156" s="207">
        <v>50</v>
      </c>
      <c r="AO156" s="221">
        <v>13.0538461538462</v>
      </c>
      <c r="AP156" s="184">
        <v>10</v>
      </c>
      <c r="AQ156" s="222">
        <v>12200</v>
      </c>
      <c r="AR156" s="225"/>
      <c r="AS156" s="146" t="s">
        <v>860</v>
      </c>
      <c r="AU156" s="224">
        <f t="shared" si="176"/>
        <v>262350.276923077</v>
      </c>
      <c r="AV156" s="239">
        <f t="shared" si="177"/>
        <v>400000</v>
      </c>
      <c r="AW156" s="231" t="e">
        <f t="shared" si="178"/>
        <v>#REF!</v>
      </c>
      <c r="AX156" s="231" t="e">
        <f>((AH156-AF156-AG156-W156)*AY$8)-(#REF!+#REF!)*150000</f>
        <v>#REF!</v>
      </c>
      <c r="AY156" s="231" t="e">
        <f t="shared" si="179"/>
        <v>#REF!</v>
      </c>
      <c r="AZ156" s="241" t="str">
        <f t="shared" si="180"/>
        <v>PRUM THAVY</v>
      </c>
      <c r="BA156" s="231">
        <f t="shared" si="181"/>
        <v>10</v>
      </c>
      <c r="BB156" s="231">
        <f t="shared" si="182"/>
        <v>10</v>
      </c>
      <c r="BC156" s="231">
        <f t="shared" si="183"/>
        <v>0</v>
      </c>
      <c r="BD156" s="231">
        <f t="shared" si="184"/>
        <v>0</v>
      </c>
      <c r="BE156" s="231">
        <f t="shared" si="185"/>
        <v>0</v>
      </c>
      <c r="BF156" s="231">
        <f t="shared" si="186"/>
        <v>1</v>
      </c>
      <c r="BG156" s="231">
        <f t="shared" si="187"/>
        <v>0</v>
      </c>
      <c r="BH156" s="231">
        <f t="shared" si="188"/>
        <v>0</v>
      </c>
      <c r="BI156" s="246">
        <f t="shared" si="189"/>
        <v>3.05384615384615</v>
      </c>
      <c r="BJ156" s="247">
        <f t="shared" si="190"/>
        <v>12200</v>
      </c>
      <c r="BK156" s="231">
        <f t="shared" si="191"/>
        <v>0</v>
      </c>
      <c r="BL156" s="231">
        <f t="shared" si="192"/>
        <v>1</v>
      </c>
      <c r="BM156" s="231">
        <f t="shared" si="193"/>
        <v>0</v>
      </c>
      <c r="BN156" s="231">
        <f t="shared" si="194"/>
        <v>1</v>
      </c>
      <c r="BO156" s="231">
        <f t="shared" si="195"/>
        <v>0</v>
      </c>
      <c r="BP156" s="231">
        <f t="shared" si="196"/>
        <v>0</v>
      </c>
      <c r="BQ156" s="231">
        <f t="shared" si="197"/>
        <v>2</v>
      </c>
    </row>
    <row r="157" s="146" customFormat="1" ht="95" customHeight="1" spans="1:69">
      <c r="A157" s="161">
        <v>144</v>
      </c>
      <c r="B157" s="94">
        <v>1085</v>
      </c>
      <c r="C157" s="166" t="s">
        <v>132</v>
      </c>
      <c r="D157" s="163">
        <v>44418</v>
      </c>
      <c r="E157" s="183" t="s">
        <v>125</v>
      </c>
      <c r="F157" s="184">
        <v>200</v>
      </c>
      <c r="G157" s="185">
        <v>7.69230769230769</v>
      </c>
      <c r="H157" s="161">
        <v>5</v>
      </c>
      <c r="I157" s="161">
        <v>0</v>
      </c>
      <c r="J157" s="161">
        <v>5</v>
      </c>
      <c r="K157" s="195">
        <v>38.4615384615385</v>
      </c>
      <c r="L157" s="161">
        <v>0</v>
      </c>
      <c r="M157" s="185">
        <v>0</v>
      </c>
      <c r="N157" s="161">
        <v>0</v>
      </c>
      <c r="O157" s="161">
        <v>0</v>
      </c>
      <c r="P157" s="195">
        <v>0</v>
      </c>
      <c r="Q157" s="161">
        <v>1</v>
      </c>
      <c r="R157" s="195">
        <v>7.69230769230769</v>
      </c>
      <c r="S157" s="161">
        <v>0</v>
      </c>
      <c r="T157" s="195">
        <v>0</v>
      </c>
      <c r="U157" s="161">
        <v>0</v>
      </c>
      <c r="V157" s="161">
        <v>0</v>
      </c>
      <c r="W157" s="185">
        <v>0</v>
      </c>
      <c r="X157" s="185">
        <v>0</v>
      </c>
      <c r="Y157" s="161">
        <v>0</v>
      </c>
      <c r="Z157" s="185">
        <v>0</v>
      </c>
      <c r="AA157" s="161">
        <v>0</v>
      </c>
      <c r="AB157" s="185">
        <v>0</v>
      </c>
      <c r="AC157" s="184">
        <v>0</v>
      </c>
      <c r="AD157" s="184">
        <v>0</v>
      </c>
      <c r="AE157" s="185">
        <v>1.9</v>
      </c>
      <c r="AF157" s="185">
        <v>13</v>
      </c>
      <c r="AG157" s="185">
        <v>2.5</v>
      </c>
      <c r="AH157" s="185">
        <v>63.5538461538462</v>
      </c>
      <c r="AI157" s="207">
        <v>2</v>
      </c>
      <c r="AJ157" s="209">
        <v>0.5</v>
      </c>
      <c r="AK157" s="207"/>
      <c r="AL157" s="195">
        <v>0</v>
      </c>
      <c r="AM157" s="195">
        <v>2</v>
      </c>
      <c r="AN157" s="207">
        <v>50</v>
      </c>
      <c r="AO157" s="221">
        <v>13.0538461538462</v>
      </c>
      <c r="AP157" s="184">
        <v>10</v>
      </c>
      <c r="AQ157" s="222">
        <v>12200</v>
      </c>
      <c r="AR157" s="225"/>
      <c r="AS157" s="146" t="s">
        <v>872</v>
      </c>
      <c r="AU157" s="224">
        <f t="shared" si="176"/>
        <v>262350.276923077</v>
      </c>
      <c r="AV157" s="239">
        <f t="shared" si="177"/>
        <v>400000</v>
      </c>
      <c r="AW157" s="231" t="e">
        <f t="shared" si="178"/>
        <v>#REF!</v>
      </c>
      <c r="AX157" s="231" t="e">
        <f>((AH157-AF157-AG157-W157)*AY$8)-(#REF!+#REF!)*150000</f>
        <v>#REF!</v>
      </c>
      <c r="AY157" s="231" t="e">
        <f t="shared" si="179"/>
        <v>#REF!</v>
      </c>
      <c r="AZ157" s="241" t="str">
        <f t="shared" si="180"/>
        <v>YEM PHANHA</v>
      </c>
      <c r="BA157" s="231">
        <f t="shared" si="181"/>
        <v>10</v>
      </c>
      <c r="BB157" s="231">
        <f t="shared" si="182"/>
        <v>10</v>
      </c>
      <c r="BC157" s="231">
        <f t="shared" si="183"/>
        <v>0</v>
      </c>
      <c r="BD157" s="231">
        <f t="shared" si="184"/>
        <v>0</v>
      </c>
      <c r="BE157" s="231">
        <f t="shared" si="185"/>
        <v>0</v>
      </c>
      <c r="BF157" s="231">
        <f t="shared" si="186"/>
        <v>1</v>
      </c>
      <c r="BG157" s="231">
        <f t="shared" si="187"/>
        <v>0</v>
      </c>
      <c r="BH157" s="231">
        <f t="shared" si="188"/>
        <v>0</v>
      </c>
      <c r="BI157" s="246">
        <f t="shared" si="189"/>
        <v>3.05384615384615</v>
      </c>
      <c r="BJ157" s="247">
        <f t="shared" si="190"/>
        <v>12200</v>
      </c>
      <c r="BK157" s="231">
        <f t="shared" si="191"/>
        <v>0</v>
      </c>
      <c r="BL157" s="231">
        <f t="shared" si="192"/>
        <v>1</v>
      </c>
      <c r="BM157" s="231">
        <f t="shared" si="193"/>
        <v>0</v>
      </c>
      <c r="BN157" s="231">
        <f t="shared" si="194"/>
        <v>1</v>
      </c>
      <c r="BO157" s="231">
        <f t="shared" si="195"/>
        <v>0</v>
      </c>
      <c r="BP157" s="231">
        <f t="shared" si="196"/>
        <v>0</v>
      </c>
      <c r="BQ157" s="231">
        <f t="shared" si="197"/>
        <v>2</v>
      </c>
    </row>
    <row r="158" s="147" customFormat="1" ht="95" customHeight="1" spans="1:69">
      <c r="A158" s="161">
        <v>145</v>
      </c>
      <c r="B158" s="94">
        <v>1340</v>
      </c>
      <c r="C158" s="162" t="s">
        <v>904</v>
      </c>
      <c r="D158" s="163">
        <v>44503</v>
      </c>
      <c r="E158" s="183" t="s">
        <v>125</v>
      </c>
      <c r="F158" s="184">
        <v>200</v>
      </c>
      <c r="G158" s="185">
        <v>7.69230769230769</v>
      </c>
      <c r="H158" s="161">
        <v>5</v>
      </c>
      <c r="I158" s="161">
        <v>0</v>
      </c>
      <c r="J158" s="161">
        <v>5</v>
      </c>
      <c r="K158" s="195">
        <v>38.4615384615385</v>
      </c>
      <c r="L158" s="161">
        <v>0</v>
      </c>
      <c r="M158" s="185">
        <v>0</v>
      </c>
      <c r="N158" s="161">
        <v>0</v>
      </c>
      <c r="O158" s="161">
        <v>0</v>
      </c>
      <c r="P158" s="195">
        <v>0</v>
      </c>
      <c r="Q158" s="161">
        <v>1</v>
      </c>
      <c r="R158" s="195">
        <v>7.69230769230769</v>
      </c>
      <c r="S158" s="161">
        <v>0</v>
      </c>
      <c r="T158" s="195">
        <v>0</v>
      </c>
      <c r="U158" s="161">
        <v>0</v>
      </c>
      <c r="V158" s="161">
        <v>0</v>
      </c>
      <c r="W158" s="185">
        <v>0</v>
      </c>
      <c r="X158" s="185">
        <v>0</v>
      </c>
      <c r="Y158" s="161">
        <v>0</v>
      </c>
      <c r="Z158" s="185">
        <v>0</v>
      </c>
      <c r="AA158" s="161">
        <v>0</v>
      </c>
      <c r="AB158" s="185">
        <v>0</v>
      </c>
      <c r="AC158" s="184">
        <v>0</v>
      </c>
      <c r="AD158" s="184">
        <v>0</v>
      </c>
      <c r="AE158" s="185">
        <v>1.9</v>
      </c>
      <c r="AF158" s="185">
        <v>13</v>
      </c>
      <c r="AG158" s="185">
        <v>2.5</v>
      </c>
      <c r="AH158" s="185">
        <v>63.5538461538462</v>
      </c>
      <c r="AI158" s="207">
        <v>2</v>
      </c>
      <c r="AJ158" s="209">
        <v>0.5</v>
      </c>
      <c r="AK158" s="207"/>
      <c r="AL158" s="195">
        <v>0</v>
      </c>
      <c r="AM158" s="195">
        <v>2</v>
      </c>
      <c r="AN158" s="207">
        <v>50</v>
      </c>
      <c r="AO158" s="221">
        <v>13.0538461538462</v>
      </c>
      <c r="AP158" s="184">
        <v>10</v>
      </c>
      <c r="AQ158" s="222">
        <v>12200</v>
      </c>
      <c r="AR158" s="225"/>
      <c r="AS158" s="146" t="s">
        <v>870</v>
      </c>
      <c r="AT158" s="146"/>
      <c r="AU158" s="224">
        <f t="shared" si="176"/>
        <v>262350.276923077</v>
      </c>
      <c r="AV158" s="239">
        <f t="shared" si="177"/>
        <v>400000</v>
      </c>
      <c r="AW158" s="231" t="e">
        <f t="shared" si="178"/>
        <v>#REF!</v>
      </c>
      <c r="AX158" s="231" t="e">
        <f>((AH158-AF158-AG158-W158)*AY$8)-(#REF!+#REF!)*150000</f>
        <v>#REF!</v>
      </c>
      <c r="AY158" s="231" t="e">
        <f t="shared" si="179"/>
        <v>#REF!</v>
      </c>
      <c r="AZ158" s="241" t="str">
        <f t="shared" si="180"/>
        <v>MEAK NOR</v>
      </c>
      <c r="BA158" s="231">
        <f t="shared" si="181"/>
        <v>10</v>
      </c>
      <c r="BB158" s="231">
        <f t="shared" si="182"/>
        <v>10</v>
      </c>
      <c r="BC158" s="231">
        <f t="shared" si="183"/>
        <v>0</v>
      </c>
      <c r="BD158" s="231">
        <f t="shared" si="184"/>
        <v>0</v>
      </c>
      <c r="BE158" s="231">
        <f t="shared" si="185"/>
        <v>0</v>
      </c>
      <c r="BF158" s="231">
        <f t="shared" si="186"/>
        <v>1</v>
      </c>
      <c r="BG158" s="231">
        <f t="shared" si="187"/>
        <v>0</v>
      </c>
      <c r="BH158" s="231">
        <f t="shared" si="188"/>
        <v>0</v>
      </c>
      <c r="BI158" s="246">
        <f t="shared" si="189"/>
        <v>3.05384615384615</v>
      </c>
      <c r="BJ158" s="247">
        <f t="shared" si="190"/>
        <v>12200</v>
      </c>
      <c r="BK158" s="231">
        <f t="shared" si="191"/>
        <v>0</v>
      </c>
      <c r="BL158" s="231">
        <f t="shared" si="192"/>
        <v>1</v>
      </c>
      <c r="BM158" s="231">
        <f t="shared" si="193"/>
        <v>0</v>
      </c>
      <c r="BN158" s="231">
        <f t="shared" si="194"/>
        <v>1</v>
      </c>
      <c r="BO158" s="231">
        <f t="shared" si="195"/>
        <v>0</v>
      </c>
      <c r="BP158" s="231">
        <f t="shared" si="196"/>
        <v>0</v>
      </c>
      <c r="BQ158" s="231">
        <f t="shared" si="197"/>
        <v>2</v>
      </c>
    </row>
    <row r="159" s="141" customFormat="1" ht="95" customHeight="1" spans="1:69">
      <c r="A159" s="161">
        <v>146</v>
      </c>
      <c r="B159" s="94">
        <v>2189</v>
      </c>
      <c r="C159" s="162" t="s">
        <v>133</v>
      </c>
      <c r="D159" s="163">
        <v>44734</v>
      </c>
      <c r="E159" s="183" t="s">
        <v>125</v>
      </c>
      <c r="F159" s="184">
        <v>200</v>
      </c>
      <c r="G159" s="185">
        <v>7.69230769230769</v>
      </c>
      <c r="H159" s="161">
        <v>4</v>
      </c>
      <c r="I159" s="161">
        <v>0</v>
      </c>
      <c r="J159" s="161">
        <v>4</v>
      </c>
      <c r="K159" s="195">
        <v>30.7692307692308</v>
      </c>
      <c r="L159" s="161">
        <v>0</v>
      </c>
      <c r="M159" s="185">
        <v>0</v>
      </c>
      <c r="N159" s="161">
        <v>0</v>
      </c>
      <c r="O159" s="161">
        <v>0</v>
      </c>
      <c r="P159" s="195">
        <v>0</v>
      </c>
      <c r="Q159" s="161">
        <v>1</v>
      </c>
      <c r="R159" s="195">
        <v>7.69230769230769</v>
      </c>
      <c r="S159" s="161">
        <v>0</v>
      </c>
      <c r="T159" s="195">
        <v>0</v>
      </c>
      <c r="U159" s="161">
        <v>1</v>
      </c>
      <c r="V159" s="161">
        <v>0</v>
      </c>
      <c r="W159" s="185">
        <v>0</v>
      </c>
      <c r="X159" s="185">
        <v>0</v>
      </c>
      <c r="Y159" s="161">
        <v>0</v>
      </c>
      <c r="Z159" s="185">
        <v>0</v>
      </c>
      <c r="AA159" s="161">
        <v>0</v>
      </c>
      <c r="AB159" s="185">
        <v>0</v>
      </c>
      <c r="AC159" s="184">
        <v>0</v>
      </c>
      <c r="AD159" s="184">
        <v>0</v>
      </c>
      <c r="AE159" s="185">
        <v>1.5</v>
      </c>
      <c r="AF159" s="185">
        <v>13</v>
      </c>
      <c r="AG159" s="185">
        <v>2</v>
      </c>
      <c r="AH159" s="185">
        <v>54.9615384615385</v>
      </c>
      <c r="AI159" s="185"/>
      <c r="AJ159" s="209">
        <v>0.5</v>
      </c>
      <c r="AK159" s="184"/>
      <c r="AL159" s="195">
        <v>0</v>
      </c>
      <c r="AM159" s="195">
        <v>2</v>
      </c>
      <c r="AN159" s="207">
        <v>50</v>
      </c>
      <c r="AO159" s="221">
        <v>2.46153846153847</v>
      </c>
      <c r="AP159" s="184">
        <v>0</v>
      </c>
      <c r="AQ159" s="222">
        <v>9800</v>
      </c>
      <c r="AR159" s="223"/>
      <c r="AS159" s="146" t="s">
        <v>853</v>
      </c>
      <c r="AU159" s="224">
        <f t="shared" si="176"/>
        <v>226881.230769231</v>
      </c>
      <c r="AV159" s="239">
        <f t="shared" si="177"/>
        <v>400000</v>
      </c>
      <c r="AW159" s="231" t="e">
        <f t="shared" si="178"/>
        <v>#REF!</v>
      </c>
      <c r="AX159" s="231" t="e">
        <f>((AH159-AF159-AG159-W159)*AY$8)-(#REF!+#REF!)*150000</f>
        <v>#REF!</v>
      </c>
      <c r="AY159" s="231" t="e">
        <f t="shared" si="179"/>
        <v>#REF!</v>
      </c>
      <c r="AZ159" s="241" t="str">
        <f t="shared" si="180"/>
        <v>CHHUN SAMNANG</v>
      </c>
      <c r="BA159" s="231">
        <f t="shared" si="181"/>
        <v>0</v>
      </c>
      <c r="BB159" s="231">
        <f t="shared" si="182"/>
        <v>0</v>
      </c>
      <c r="BC159" s="231">
        <f t="shared" si="183"/>
        <v>0</v>
      </c>
      <c r="BD159" s="231">
        <f t="shared" si="184"/>
        <v>0</v>
      </c>
      <c r="BE159" s="231">
        <f t="shared" si="185"/>
        <v>0</v>
      </c>
      <c r="BF159" s="231">
        <f t="shared" si="186"/>
        <v>0</v>
      </c>
      <c r="BG159" s="231">
        <f t="shared" si="187"/>
        <v>0</v>
      </c>
      <c r="BH159" s="231">
        <f t="shared" si="188"/>
        <v>0</v>
      </c>
      <c r="BI159" s="246">
        <f t="shared" si="189"/>
        <v>2.46153846153847</v>
      </c>
      <c r="BJ159" s="247">
        <f t="shared" si="190"/>
        <v>9800</v>
      </c>
      <c r="BK159" s="231">
        <f t="shared" si="191"/>
        <v>0</v>
      </c>
      <c r="BL159" s="231">
        <f t="shared" si="192"/>
        <v>0</v>
      </c>
      <c r="BM159" s="231">
        <f t="shared" si="193"/>
        <v>1</v>
      </c>
      <c r="BN159" s="231">
        <f t="shared" si="194"/>
        <v>2</v>
      </c>
      <c r="BO159" s="231">
        <f t="shared" si="195"/>
        <v>0</v>
      </c>
      <c r="BP159" s="231">
        <f t="shared" si="196"/>
        <v>1</v>
      </c>
      <c r="BQ159" s="231">
        <f t="shared" si="197"/>
        <v>3</v>
      </c>
    </row>
    <row r="160" s="141" customFormat="1" ht="95" customHeight="1" spans="1:69">
      <c r="A160" s="161">
        <v>147</v>
      </c>
      <c r="B160" s="94">
        <v>2234</v>
      </c>
      <c r="C160" s="162" t="s">
        <v>84</v>
      </c>
      <c r="D160" s="163">
        <v>44746</v>
      </c>
      <c r="E160" s="183" t="s">
        <v>125</v>
      </c>
      <c r="F160" s="184">
        <v>200</v>
      </c>
      <c r="G160" s="185">
        <v>7.69230769230769</v>
      </c>
      <c r="H160" s="161">
        <v>5</v>
      </c>
      <c r="I160" s="161">
        <v>0</v>
      </c>
      <c r="J160" s="161">
        <v>5</v>
      </c>
      <c r="K160" s="195">
        <v>38.4615384615385</v>
      </c>
      <c r="L160" s="161">
        <v>0</v>
      </c>
      <c r="M160" s="185">
        <v>0</v>
      </c>
      <c r="N160" s="161">
        <v>0</v>
      </c>
      <c r="O160" s="161">
        <v>0</v>
      </c>
      <c r="P160" s="195">
        <v>0</v>
      </c>
      <c r="Q160" s="161">
        <v>1</v>
      </c>
      <c r="R160" s="195">
        <v>7.69230769230769</v>
      </c>
      <c r="S160" s="161">
        <v>0</v>
      </c>
      <c r="T160" s="195">
        <v>0</v>
      </c>
      <c r="U160" s="161">
        <v>0</v>
      </c>
      <c r="V160" s="161">
        <v>0</v>
      </c>
      <c r="W160" s="185">
        <v>0</v>
      </c>
      <c r="X160" s="185">
        <v>0</v>
      </c>
      <c r="Y160" s="161">
        <v>0</v>
      </c>
      <c r="Z160" s="185">
        <v>0</v>
      </c>
      <c r="AA160" s="161">
        <v>0</v>
      </c>
      <c r="AB160" s="185">
        <v>0</v>
      </c>
      <c r="AC160" s="184">
        <v>0</v>
      </c>
      <c r="AD160" s="184">
        <v>0</v>
      </c>
      <c r="AE160" s="185">
        <v>1.9</v>
      </c>
      <c r="AF160" s="185">
        <v>13</v>
      </c>
      <c r="AG160" s="185">
        <v>2.5</v>
      </c>
      <c r="AH160" s="185">
        <v>63.5538461538462</v>
      </c>
      <c r="AI160" s="185"/>
      <c r="AJ160" s="209">
        <v>0.5</v>
      </c>
      <c r="AK160" s="184"/>
      <c r="AL160" s="195">
        <v>0</v>
      </c>
      <c r="AM160" s="195">
        <v>2</v>
      </c>
      <c r="AN160" s="207">
        <v>50</v>
      </c>
      <c r="AO160" s="221">
        <v>11.0538461538462</v>
      </c>
      <c r="AP160" s="184">
        <v>10</v>
      </c>
      <c r="AQ160" s="222">
        <v>4200</v>
      </c>
      <c r="AR160" s="223"/>
      <c r="AS160" s="146" t="s">
        <v>876</v>
      </c>
      <c r="AU160" s="224">
        <f t="shared" si="176"/>
        <v>262350.276923077</v>
      </c>
      <c r="AV160" s="239">
        <f t="shared" si="177"/>
        <v>400000</v>
      </c>
      <c r="AW160" s="231" t="e">
        <f t="shared" si="178"/>
        <v>#REF!</v>
      </c>
      <c r="AX160" s="231" t="e">
        <f>((AH160-AF160-AG160-W160)*AY$8)-(#REF!+#REF!)*150000</f>
        <v>#REF!</v>
      </c>
      <c r="AY160" s="231" t="e">
        <f t="shared" si="179"/>
        <v>#REF!</v>
      </c>
      <c r="AZ160" s="241" t="str">
        <f t="shared" si="180"/>
        <v>THOEURN CHAMROEUN</v>
      </c>
      <c r="BA160" s="231">
        <f t="shared" si="181"/>
        <v>10</v>
      </c>
      <c r="BB160" s="231">
        <f t="shared" si="182"/>
        <v>10</v>
      </c>
      <c r="BC160" s="231">
        <f t="shared" si="183"/>
        <v>0</v>
      </c>
      <c r="BD160" s="231">
        <f t="shared" si="184"/>
        <v>0</v>
      </c>
      <c r="BE160" s="231">
        <f t="shared" si="185"/>
        <v>0</v>
      </c>
      <c r="BF160" s="231">
        <f t="shared" si="186"/>
        <v>1</v>
      </c>
      <c r="BG160" s="231">
        <f t="shared" si="187"/>
        <v>0</v>
      </c>
      <c r="BH160" s="231">
        <f t="shared" si="188"/>
        <v>0</v>
      </c>
      <c r="BI160" s="246">
        <f t="shared" si="189"/>
        <v>1.05384615384615</v>
      </c>
      <c r="BJ160" s="247">
        <f t="shared" si="190"/>
        <v>4200</v>
      </c>
      <c r="BK160" s="231">
        <f t="shared" si="191"/>
        <v>0</v>
      </c>
      <c r="BL160" s="231">
        <f t="shared" si="192"/>
        <v>0</v>
      </c>
      <c r="BM160" s="231">
        <f t="shared" si="193"/>
        <v>0</v>
      </c>
      <c r="BN160" s="231">
        <f t="shared" si="194"/>
        <v>2</v>
      </c>
      <c r="BO160" s="231">
        <f t="shared" si="195"/>
        <v>0</v>
      </c>
      <c r="BP160" s="231">
        <f t="shared" si="196"/>
        <v>0</v>
      </c>
      <c r="BQ160" s="231">
        <f t="shared" si="197"/>
        <v>2</v>
      </c>
    </row>
    <row r="161" s="147" customFormat="1" ht="95" customHeight="1" spans="1:69">
      <c r="A161" s="161">
        <v>148</v>
      </c>
      <c r="B161" s="94">
        <v>680</v>
      </c>
      <c r="C161" s="162" t="s">
        <v>134</v>
      </c>
      <c r="D161" s="163">
        <v>44200</v>
      </c>
      <c r="E161" s="183" t="s">
        <v>125</v>
      </c>
      <c r="F161" s="184">
        <v>200</v>
      </c>
      <c r="G161" s="185">
        <v>7.69230769230769</v>
      </c>
      <c r="H161" s="161">
        <v>5</v>
      </c>
      <c r="I161" s="161">
        <v>0</v>
      </c>
      <c r="J161" s="161">
        <v>5</v>
      </c>
      <c r="K161" s="195">
        <v>38.4615384615385</v>
      </c>
      <c r="L161" s="161">
        <v>0</v>
      </c>
      <c r="M161" s="185">
        <v>0</v>
      </c>
      <c r="N161" s="161">
        <v>0</v>
      </c>
      <c r="O161" s="161">
        <v>0</v>
      </c>
      <c r="P161" s="195">
        <v>0</v>
      </c>
      <c r="Q161" s="161">
        <v>1</v>
      </c>
      <c r="R161" s="195">
        <v>7.69230769230769</v>
      </c>
      <c r="S161" s="161">
        <v>0</v>
      </c>
      <c r="T161" s="195">
        <v>0</v>
      </c>
      <c r="U161" s="161">
        <v>0</v>
      </c>
      <c r="V161" s="161">
        <v>0</v>
      </c>
      <c r="W161" s="185">
        <v>0</v>
      </c>
      <c r="X161" s="185">
        <v>0</v>
      </c>
      <c r="Y161" s="161">
        <v>0</v>
      </c>
      <c r="Z161" s="185">
        <v>0</v>
      </c>
      <c r="AA161" s="161">
        <v>0</v>
      </c>
      <c r="AB161" s="185">
        <v>0</v>
      </c>
      <c r="AC161" s="184">
        <v>0</v>
      </c>
      <c r="AD161" s="184">
        <v>0</v>
      </c>
      <c r="AE161" s="185">
        <v>1.9</v>
      </c>
      <c r="AF161" s="185">
        <v>13</v>
      </c>
      <c r="AG161" s="185">
        <v>2.5</v>
      </c>
      <c r="AH161" s="185">
        <v>63.5538461538462</v>
      </c>
      <c r="AI161" s="258">
        <v>3</v>
      </c>
      <c r="AJ161" s="209">
        <v>0.5</v>
      </c>
      <c r="AK161" s="207"/>
      <c r="AL161" s="195">
        <v>0</v>
      </c>
      <c r="AM161" s="195">
        <v>2</v>
      </c>
      <c r="AN161" s="207">
        <v>50</v>
      </c>
      <c r="AO161" s="221">
        <v>14.0538461538462</v>
      </c>
      <c r="AP161" s="184">
        <v>10</v>
      </c>
      <c r="AQ161" s="222">
        <v>16200</v>
      </c>
      <c r="AR161" s="225"/>
      <c r="AS161" s="146" t="s">
        <v>855</v>
      </c>
      <c r="AT161" s="146"/>
      <c r="AU161" s="224">
        <f t="shared" si="176"/>
        <v>262350.276923077</v>
      </c>
      <c r="AV161" s="239">
        <f t="shared" si="177"/>
        <v>400000</v>
      </c>
      <c r="AW161" s="231" t="e">
        <f t="shared" si="178"/>
        <v>#REF!</v>
      </c>
      <c r="AX161" s="231" t="e">
        <f>((AH161-AF161-AG161-W161)*AY$8)-(#REF!+#REF!)*150000</f>
        <v>#REF!</v>
      </c>
      <c r="AY161" s="231" t="e">
        <f t="shared" si="179"/>
        <v>#REF!</v>
      </c>
      <c r="AZ161" s="241" t="str">
        <f t="shared" si="180"/>
        <v>MAO SARAN</v>
      </c>
      <c r="BA161" s="231">
        <f t="shared" si="181"/>
        <v>10</v>
      </c>
      <c r="BB161" s="231">
        <f t="shared" si="182"/>
        <v>10</v>
      </c>
      <c r="BC161" s="231">
        <f t="shared" si="183"/>
        <v>0</v>
      </c>
      <c r="BD161" s="231">
        <f t="shared" si="184"/>
        <v>0</v>
      </c>
      <c r="BE161" s="231">
        <f t="shared" si="185"/>
        <v>0</v>
      </c>
      <c r="BF161" s="231">
        <f t="shared" si="186"/>
        <v>1</v>
      </c>
      <c r="BG161" s="231">
        <f t="shared" si="187"/>
        <v>0</v>
      </c>
      <c r="BH161" s="231">
        <f t="shared" si="188"/>
        <v>0</v>
      </c>
      <c r="BI161" s="246">
        <f t="shared" si="189"/>
        <v>4.05384615384615</v>
      </c>
      <c r="BJ161" s="247">
        <f t="shared" si="190"/>
        <v>16200</v>
      </c>
      <c r="BK161" s="231">
        <f t="shared" si="191"/>
        <v>0</v>
      </c>
      <c r="BL161" s="231">
        <f t="shared" si="192"/>
        <v>1</v>
      </c>
      <c r="BM161" s="231">
        <f t="shared" si="193"/>
        <v>1</v>
      </c>
      <c r="BN161" s="231">
        <f t="shared" si="194"/>
        <v>0</v>
      </c>
      <c r="BO161" s="231">
        <f t="shared" si="195"/>
        <v>1</v>
      </c>
      <c r="BP161" s="231">
        <f t="shared" si="196"/>
        <v>0</v>
      </c>
      <c r="BQ161" s="231">
        <f t="shared" si="197"/>
        <v>2</v>
      </c>
    </row>
    <row r="162" s="147" customFormat="1" ht="95" customHeight="1" spans="1:69">
      <c r="A162" s="161">
        <v>149</v>
      </c>
      <c r="B162" s="94">
        <v>461</v>
      </c>
      <c r="C162" s="162" t="s">
        <v>135</v>
      </c>
      <c r="D162" s="163">
        <v>44130</v>
      </c>
      <c r="E162" s="183" t="s">
        <v>125</v>
      </c>
      <c r="F162" s="184">
        <v>200</v>
      </c>
      <c r="G162" s="185">
        <v>7.69230769230769</v>
      </c>
      <c r="H162" s="161">
        <v>5</v>
      </c>
      <c r="I162" s="161">
        <v>0</v>
      </c>
      <c r="J162" s="161">
        <v>5</v>
      </c>
      <c r="K162" s="195">
        <v>38.4615384615385</v>
      </c>
      <c r="L162" s="161">
        <v>0</v>
      </c>
      <c r="M162" s="185">
        <v>0</v>
      </c>
      <c r="N162" s="161">
        <v>0</v>
      </c>
      <c r="O162" s="161">
        <v>0</v>
      </c>
      <c r="P162" s="195">
        <v>0</v>
      </c>
      <c r="Q162" s="161">
        <v>1</v>
      </c>
      <c r="R162" s="195">
        <v>7.69230769230769</v>
      </c>
      <c r="S162" s="161">
        <v>0</v>
      </c>
      <c r="T162" s="195">
        <v>0</v>
      </c>
      <c r="U162" s="161">
        <v>0</v>
      </c>
      <c r="V162" s="161">
        <v>0</v>
      </c>
      <c r="W162" s="185">
        <v>0</v>
      </c>
      <c r="X162" s="185">
        <v>0</v>
      </c>
      <c r="Y162" s="161">
        <v>0</v>
      </c>
      <c r="Z162" s="185">
        <v>0</v>
      </c>
      <c r="AA162" s="161">
        <v>0</v>
      </c>
      <c r="AB162" s="185">
        <v>0</v>
      </c>
      <c r="AC162" s="184">
        <v>0</v>
      </c>
      <c r="AD162" s="184">
        <v>0</v>
      </c>
      <c r="AE162" s="185">
        <v>1.9</v>
      </c>
      <c r="AF162" s="185">
        <v>13</v>
      </c>
      <c r="AG162" s="185">
        <v>2.5</v>
      </c>
      <c r="AH162" s="185">
        <v>63.5538461538462</v>
      </c>
      <c r="AI162" s="258">
        <v>3</v>
      </c>
      <c r="AJ162" s="209">
        <v>0.5</v>
      </c>
      <c r="AK162" s="207"/>
      <c r="AL162" s="195">
        <v>0</v>
      </c>
      <c r="AM162" s="195">
        <v>2</v>
      </c>
      <c r="AN162" s="207">
        <v>50</v>
      </c>
      <c r="AO162" s="221">
        <v>14.0538461538462</v>
      </c>
      <c r="AP162" s="184">
        <v>10</v>
      </c>
      <c r="AQ162" s="222">
        <v>16200</v>
      </c>
      <c r="AR162" s="225"/>
      <c r="AS162" s="146" t="s">
        <v>852</v>
      </c>
      <c r="AT162" s="146"/>
      <c r="AU162" s="224">
        <f t="shared" si="176"/>
        <v>262350.276923077</v>
      </c>
      <c r="AV162" s="239">
        <f t="shared" si="177"/>
        <v>400000</v>
      </c>
      <c r="AW162" s="231" t="e">
        <f t="shared" si="178"/>
        <v>#REF!</v>
      </c>
      <c r="AX162" s="231" t="e">
        <f>((AH162-AF162-AG162-W162)*AY$8)-(#REF!+#REF!)*150000</f>
        <v>#REF!</v>
      </c>
      <c r="AY162" s="231" t="e">
        <f t="shared" si="179"/>
        <v>#REF!</v>
      </c>
      <c r="AZ162" s="241" t="str">
        <f t="shared" si="180"/>
        <v>MOEUN CHANTHA</v>
      </c>
      <c r="BA162" s="231">
        <f t="shared" si="181"/>
        <v>10</v>
      </c>
      <c r="BB162" s="231">
        <f t="shared" si="182"/>
        <v>10</v>
      </c>
      <c r="BC162" s="231">
        <f t="shared" si="183"/>
        <v>0</v>
      </c>
      <c r="BD162" s="231">
        <f t="shared" si="184"/>
        <v>0</v>
      </c>
      <c r="BE162" s="231">
        <f t="shared" si="185"/>
        <v>0</v>
      </c>
      <c r="BF162" s="231">
        <f t="shared" si="186"/>
        <v>1</v>
      </c>
      <c r="BG162" s="231">
        <f t="shared" si="187"/>
        <v>0</v>
      </c>
      <c r="BH162" s="231">
        <f t="shared" si="188"/>
        <v>0</v>
      </c>
      <c r="BI162" s="246">
        <f t="shared" si="189"/>
        <v>4.05384615384615</v>
      </c>
      <c r="BJ162" s="247">
        <f t="shared" si="190"/>
        <v>16200</v>
      </c>
      <c r="BK162" s="231">
        <f t="shared" si="191"/>
        <v>0</v>
      </c>
      <c r="BL162" s="231">
        <f t="shared" si="192"/>
        <v>1</v>
      </c>
      <c r="BM162" s="231">
        <f t="shared" si="193"/>
        <v>1</v>
      </c>
      <c r="BN162" s="231">
        <f t="shared" si="194"/>
        <v>0</v>
      </c>
      <c r="BO162" s="231">
        <f t="shared" si="195"/>
        <v>1</v>
      </c>
      <c r="BP162" s="231">
        <f t="shared" si="196"/>
        <v>0</v>
      </c>
      <c r="BQ162" s="231">
        <f t="shared" si="197"/>
        <v>2</v>
      </c>
    </row>
    <row r="163" s="147" customFormat="1" ht="95" customHeight="1" spans="1:69">
      <c r="A163" s="161">
        <v>150</v>
      </c>
      <c r="B163" s="94">
        <v>1127</v>
      </c>
      <c r="C163" s="166" t="s">
        <v>905</v>
      </c>
      <c r="D163" s="163">
        <v>44420</v>
      </c>
      <c r="E163" s="183" t="s">
        <v>125</v>
      </c>
      <c r="F163" s="184">
        <v>200</v>
      </c>
      <c r="G163" s="185">
        <v>7.69230769230769</v>
      </c>
      <c r="H163" s="161">
        <v>5</v>
      </c>
      <c r="I163" s="161">
        <v>0</v>
      </c>
      <c r="J163" s="161">
        <v>5</v>
      </c>
      <c r="K163" s="195">
        <v>38.4615384615385</v>
      </c>
      <c r="L163" s="161">
        <v>0</v>
      </c>
      <c r="M163" s="185">
        <v>0</v>
      </c>
      <c r="N163" s="161">
        <v>0</v>
      </c>
      <c r="O163" s="161">
        <v>0</v>
      </c>
      <c r="P163" s="195">
        <v>0</v>
      </c>
      <c r="Q163" s="161">
        <v>1</v>
      </c>
      <c r="R163" s="195">
        <v>7.69230769230769</v>
      </c>
      <c r="S163" s="161">
        <v>0</v>
      </c>
      <c r="T163" s="195">
        <v>0</v>
      </c>
      <c r="U163" s="161">
        <v>0</v>
      </c>
      <c r="V163" s="161">
        <v>0</v>
      </c>
      <c r="W163" s="185">
        <v>0</v>
      </c>
      <c r="X163" s="185">
        <v>0</v>
      </c>
      <c r="Y163" s="161">
        <v>0</v>
      </c>
      <c r="Z163" s="185">
        <v>0</v>
      </c>
      <c r="AA163" s="161">
        <v>0</v>
      </c>
      <c r="AB163" s="185">
        <v>0</v>
      </c>
      <c r="AC163" s="184">
        <v>0</v>
      </c>
      <c r="AD163" s="184">
        <v>0</v>
      </c>
      <c r="AE163" s="185">
        <v>1.9</v>
      </c>
      <c r="AF163" s="185">
        <v>13</v>
      </c>
      <c r="AG163" s="185">
        <v>2.5</v>
      </c>
      <c r="AH163" s="185">
        <v>63.5538461538462</v>
      </c>
      <c r="AI163" s="207">
        <v>2</v>
      </c>
      <c r="AJ163" s="209">
        <v>0.5</v>
      </c>
      <c r="AK163" s="207"/>
      <c r="AL163" s="195">
        <v>0</v>
      </c>
      <c r="AM163" s="195">
        <v>2</v>
      </c>
      <c r="AN163" s="207">
        <v>50</v>
      </c>
      <c r="AO163" s="221">
        <v>13.0538461538462</v>
      </c>
      <c r="AP163" s="184">
        <v>10</v>
      </c>
      <c r="AQ163" s="222">
        <v>12200</v>
      </c>
      <c r="AR163" s="225"/>
      <c r="AS163" s="146" t="s">
        <v>872</v>
      </c>
      <c r="AT163" s="146"/>
      <c r="AU163" s="224">
        <f t="shared" si="176"/>
        <v>262350.276923077</v>
      </c>
      <c r="AV163" s="239">
        <f t="shared" si="177"/>
        <v>400000</v>
      </c>
      <c r="AW163" s="231" t="e">
        <f t="shared" si="178"/>
        <v>#REF!</v>
      </c>
      <c r="AX163" s="231" t="e">
        <f>((AH163-AF163-AG163-W163)*AY$8)-(#REF!+#REF!)*150000</f>
        <v>#REF!</v>
      </c>
      <c r="AY163" s="231" t="e">
        <f t="shared" si="179"/>
        <v>#REF!</v>
      </c>
      <c r="AZ163" s="241" t="str">
        <f t="shared" si="180"/>
        <v>KOEM RUMDUOL</v>
      </c>
      <c r="BA163" s="231">
        <f t="shared" si="181"/>
        <v>10</v>
      </c>
      <c r="BB163" s="231">
        <f t="shared" si="182"/>
        <v>10</v>
      </c>
      <c r="BC163" s="231">
        <f t="shared" si="183"/>
        <v>0</v>
      </c>
      <c r="BD163" s="231">
        <f t="shared" si="184"/>
        <v>0</v>
      </c>
      <c r="BE163" s="231">
        <f t="shared" si="185"/>
        <v>0</v>
      </c>
      <c r="BF163" s="231">
        <f t="shared" si="186"/>
        <v>1</v>
      </c>
      <c r="BG163" s="231">
        <f t="shared" si="187"/>
        <v>0</v>
      </c>
      <c r="BH163" s="231">
        <f t="shared" si="188"/>
        <v>0</v>
      </c>
      <c r="BI163" s="246">
        <f t="shared" si="189"/>
        <v>3.05384615384615</v>
      </c>
      <c r="BJ163" s="247">
        <f t="shared" si="190"/>
        <v>12200</v>
      </c>
      <c r="BK163" s="231">
        <f t="shared" si="191"/>
        <v>0</v>
      </c>
      <c r="BL163" s="231">
        <f t="shared" si="192"/>
        <v>1</v>
      </c>
      <c r="BM163" s="231">
        <f t="shared" si="193"/>
        <v>0</v>
      </c>
      <c r="BN163" s="231">
        <f t="shared" si="194"/>
        <v>1</v>
      </c>
      <c r="BO163" s="231">
        <f t="shared" si="195"/>
        <v>0</v>
      </c>
      <c r="BP163" s="231">
        <f t="shared" si="196"/>
        <v>0</v>
      </c>
      <c r="BQ163" s="231">
        <f t="shared" si="197"/>
        <v>2</v>
      </c>
    </row>
    <row r="164" s="147" customFormat="1" ht="95" customHeight="1" spans="1:69">
      <c r="A164" s="161">
        <v>151</v>
      </c>
      <c r="B164" s="94">
        <v>1429</v>
      </c>
      <c r="C164" s="162" t="s">
        <v>906</v>
      </c>
      <c r="D164" s="163">
        <v>44546</v>
      </c>
      <c r="E164" s="183" t="s">
        <v>125</v>
      </c>
      <c r="F164" s="184">
        <v>200</v>
      </c>
      <c r="G164" s="185">
        <v>7.69230769230769</v>
      </c>
      <c r="H164" s="161">
        <v>1</v>
      </c>
      <c r="I164" s="161">
        <v>0</v>
      </c>
      <c r="J164" s="161">
        <v>1</v>
      </c>
      <c r="K164" s="195">
        <v>7.69230769230769</v>
      </c>
      <c r="L164" s="161">
        <v>0</v>
      </c>
      <c r="M164" s="185">
        <v>0</v>
      </c>
      <c r="N164" s="161">
        <v>0</v>
      </c>
      <c r="O164" s="161">
        <v>0</v>
      </c>
      <c r="P164" s="195">
        <v>0</v>
      </c>
      <c r="Q164" s="161">
        <v>0</v>
      </c>
      <c r="R164" s="195">
        <v>0</v>
      </c>
      <c r="S164" s="161">
        <v>0</v>
      </c>
      <c r="T164" s="195">
        <v>0</v>
      </c>
      <c r="U164" s="161">
        <v>0</v>
      </c>
      <c r="V164" s="161">
        <v>0</v>
      </c>
      <c r="W164" s="185">
        <v>0</v>
      </c>
      <c r="X164" s="185">
        <v>0</v>
      </c>
      <c r="Y164" s="161">
        <v>0</v>
      </c>
      <c r="Z164" s="185">
        <v>0</v>
      </c>
      <c r="AA164" s="161">
        <v>0</v>
      </c>
      <c r="AB164" s="185">
        <v>0</v>
      </c>
      <c r="AC164" s="184">
        <v>0</v>
      </c>
      <c r="AD164" s="184">
        <v>0</v>
      </c>
      <c r="AE164" s="185">
        <v>0.3</v>
      </c>
      <c r="AF164" s="185">
        <v>13</v>
      </c>
      <c r="AG164" s="185">
        <v>0.5</v>
      </c>
      <c r="AH164" s="185">
        <v>21.4923076923077</v>
      </c>
      <c r="AI164" s="207">
        <v>2</v>
      </c>
      <c r="AJ164" s="209">
        <v>0.5</v>
      </c>
      <c r="AK164" s="207"/>
      <c r="AL164" s="195">
        <v>0</v>
      </c>
      <c r="AM164" s="195">
        <v>2</v>
      </c>
      <c r="AN164" s="207">
        <v>0</v>
      </c>
      <c r="AO164" s="221">
        <v>20.9923076923077</v>
      </c>
      <c r="AP164" s="184">
        <v>20</v>
      </c>
      <c r="AQ164" s="222">
        <v>4000</v>
      </c>
      <c r="AR164" s="225"/>
      <c r="AS164" s="146" t="s">
        <v>861</v>
      </c>
      <c r="AT164" s="146"/>
      <c r="AU164" s="224">
        <f t="shared" si="176"/>
        <v>88720.2461538462</v>
      </c>
      <c r="AV164" s="239">
        <f t="shared" si="177"/>
        <v>400000</v>
      </c>
      <c r="AW164" s="231" t="e">
        <f t="shared" si="178"/>
        <v>#REF!</v>
      </c>
      <c r="AX164" s="231" t="e">
        <f>((AH164-AF164-AG164-W164)*AY$8)-(#REF!+#REF!)*150000</f>
        <v>#REF!</v>
      </c>
      <c r="AY164" s="231" t="e">
        <f t="shared" si="179"/>
        <v>#REF!</v>
      </c>
      <c r="AZ164" s="241" t="str">
        <f t="shared" si="180"/>
        <v>TORK MACH</v>
      </c>
      <c r="BA164" s="231">
        <f t="shared" si="181"/>
        <v>20</v>
      </c>
      <c r="BB164" s="231">
        <f t="shared" si="182"/>
        <v>20</v>
      </c>
      <c r="BC164" s="231">
        <f t="shared" si="183"/>
        <v>0</v>
      </c>
      <c r="BD164" s="231">
        <f t="shared" si="184"/>
        <v>0</v>
      </c>
      <c r="BE164" s="231">
        <f t="shared" si="185"/>
        <v>1</v>
      </c>
      <c r="BF164" s="231">
        <f t="shared" si="186"/>
        <v>0</v>
      </c>
      <c r="BG164" s="231">
        <f t="shared" si="187"/>
        <v>0</v>
      </c>
      <c r="BH164" s="231">
        <f t="shared" si="188"/>
        <v>0</v>
      </c>
      <c r="BI164" s="246">
        <f t="shared" si="189"/>
        <v>0.992307692307694</v>
      </c>
      <c r="BJ164" s="247">
        <f t="shared" si="190"/>
        <v>4000</v>
      </c>
      <c r="BK164" s="231">
        <f t="shared" si="191"/>
        <v>0</v>
      </c>
      <c r="BL164" s="231">
        <f t="shared" si="192"/>
        <v>0</v>
      </c>
      <c r="BM164" s="231">
        <f t="shared" si="193"/>
        <v>0</v>
      </c>
      <c r="BN164" s="231">
        <f t="shared" si="194"/>
        <v>2</v>
      </c>
      <c r="BO164" s="231">
        <f t="shared" si="195"/>
        <v>0</v>
      </c>
      <c r="BP164" s="231">
        <f t="shared" si="196"/>
        <v>0</v>
      </c>
      <c r="BQ164" s="231">
        <f t="shared" si="197"/>
        <v>0</v>
      </c>
    </row>
    <row r="165" s="147" customFormat="1" ht="95" customHeight="1" spans="1:69">
      <c r="A165" s="161">
        <v>152</v>
      </c>
      <c r="B165" s="94">
        <v>639</v>
      </c>
      <c r="C165" s="162" t="s">
        <v>907</v>
      </c>
      <c r="D165" s="163">
        <v>44186</v>
      </c>
      <c r="E165" s="183" t="s">
        <v>125</v>
      </c>
      <c r="F165" s="184">
        <v>200</v>
      </c>
      <c r="G165" s="185">
        <v>7.69230769230769</v>
      </c>
      <c r="H165" s="161">
        <v>5</v>
      </c>
      <c r="I165" s="161">
        <v>0</v>
      </c>
      <c r="J165" s="161">
        <v>5</v>
      </c>
      <c r="K165" s="195">
        <v>38.4615384615385</v>
      </c>
      <c r="L165" s="161">
        <v>0</v>
      </c>
      <c r="M165" s="185">
        <v>0</v>
      </c>
      <c r="N165" s="161">
        <v>0</v>
      </c>
      <c r="O165" s="161">
        <v>0</v>
      </c>
      <c r="P165" s="195">
        <v>0</v>
      </c>
      <c r="Q165" s="161">
        <v>1</v>
      </c>
      <c r="R165" s="195">
        <v>7.69230769230769</v>
      </c>
      <c r="S165" s="161">
        <v>0</v>
      </c>
      <c r="T165" s="195">
        <v>0</v>
      </c>
      <c r="U165" s="161">
        <v>0</v>
      </c>
      <c r="V165" s="161">
        <v>0</v>
      </c>
      <c r="W165" s="185">
        <v>0</v>
      </c>
      <c r="X165" s="185">
        <v>0</v>
      </c>
      <c r="Y165" s="161">
        <v>0</v>
      </c>
      <c r="Z165" s="185">
        <v>0</v>
      </c>
      <c r="AA165" s="161">
        <v>0</v>
      </c>
      <c r="AB165" s="185">
        <v>0</v>
      </c>
      <c r="AC165" s="184">
        <v>0</v>
      </c>
      <c r="AD165" s="184">
        <v>0</v>
      </c>
      <c r="AE165" s="185">
        <v>1.9</v>
      </c>
      <c r="AF165" s="185">
        <v>13</v>
      </c>
      <c r="AG165" s="185">
        <v>2.5</v>
      </c>
      <c r="AH165" s="185">
        <v>63.5538461538462</v>
      </c>
      <c r="AI165" s="258">
        <v>3</v>
      </c>
      <c r="AJ165" s="209">
        <v>0.5</v>
      </c>
      <c r="AK165" s="207"/>
      <c r="AL165" s="195">
        <v>0</v>
      </c>
      <c r="AM165" s="195">
        <v>2</v>
      </c>
      <c r="AN165" s="207">
        <v>50</v>
      </c>
      <c r="AO165" s="221">
        <v>14.0538461538462</v>
      </c>
      <c r="AP165" s="184">
        <v>10</v>
      </c>
      <c r="AQ165" s="222">
        <v>16200</v>
      </c>
      <c r="AR165" s="225"/>
      <c r="AS165" s="146" t="s">
        <v>854</v>
      </c>
      <c r="AT165" s="146"/>
      <c r="AU165" s="224">
        <f t="shared" si="176"/>
        <v>262350.276923077</v>
      </c>
      <c r="AV165" s="239">
        <f t="shared" si="177"/>
        <v>400000</v>
      </c>
      <c r="AW165" s="231" t="e">
        <f t="shared" si="178"/>
        <v>#REF!</v>
      </c>
      <c r="AX165" s="231" t="e">
        <f>((AH165-AF165-AG165-W165)*AY$8)-(#REF!+#REF!)*150000</f>
        <v>#REF!</v>
      </c>
      <c r="AY165" s="231" t="e">
        <f t="shared" si="179"/>
        <v>#REF!</v>
      </c>
      <c r="AZ165" s="241" t="str">
        <f t="shared" si="180"/>
        <v>KHVAI SOPHEAP</v>
      </c>
      <c r="BA165" s="231">
        <f t="shared" si="181"/>
        <v>10</v>
      </c>
      <c r="BB165" s="231">
        <f t="shared" si="182"/>
        <v>10</v>
      </c>
      <c r="BC165" s="231">
        <f t="shared" si="183"/>
        <v>0</v>
      </c>
      <c r="BD165" s="231">
        <f t="shared" si="184"/>
        <v>0</v>
      </c>
      <c r="BE165" s="231">
        <f t="shared" si="185"/>
        <v>0</v>
      </c>
      <c r="BF165" s="231">
        <f t="shared" si="186"/>
        <v>1</v>
      </c>
      <c r="BG165" s="231">
        <f t="shared" si="187"/>
        <v>0</v>
      </c>
      <c r="BH165" s="231">
        <f t="shared" si="188"/>
        <v>0</v>
      </c>
      <c r="BI165" s="246">
        <f t="shared" si="189"/>
        <v>4.05384615384615</v>
      </c>
      <c r="BJ165" s="247">
        <f t="shared" si="190"/>
        <v>16200</v>
      </c>
      <c r="BK165" s="231">
        <f t="shared" si="191"/>
        <v>0</v>
      </c>
      <c r="BL165" s="231">
        <f t="shared" si="192"/>
        <v>1</v>
      </c>
      <c r="BM165" s="231">
        <f t="shared" si="193"/>
        <v>1</v>
      </c>
      <c r="BN165" s="231">
        <f t="shared" si="194"/>
        <v>0</v>
      </c>
      <c r="BO165" s="231">
        <f t="shared" si="195"/>
        <v>1</v>
      </c>
      <c r="BP165" s="231">
        <f t="shared" si="196"/>
        <v>0</v>
      </c>
      <c r="BQ165" s="231">
        <f t="shared" si="197"/>
        <v>2</v>
      </c>
    </row>
    <row r="166" s="141" customFormat="1" ht="95" customHeight="1" spans="1:69">
      <c r="A166" s="161">
        <v>153</v>
      </c>
      <c r="B166" s="94">
        <v>610</v>
      </c>
      <c r="C166" s="162" t="s">
        <v>908</v>
      </c>
      <c r="D166" s="163">
        <v>44166</v>
      </c>
      <c r="E166" s="183" t="s">
        <v>125</v>
      </c>
      <c r="F166" s="184">
        <v>200</v>
      </c>
      <c r="G166" s="185">
        <v>7.69230769230769</v>
      </c>
      <c r="H166" s="161">
        <v>5</v>
      </c>
      <c r="I166" s="161">
        <v>0</v>
      </c>
      <c r="J166" s="161">
        <v>5</v>
      </c>
      <c r="K166" s="195">
        <v>38.4615384615385</v>
      </c>
      <c r="L166" s="161">
        <v>0</v>
      </c>
      <c r="M166" s="185">
        <v>0</v>
      </c>
      <c r="N166" s="161">
        <v>0</v>
      </c>
      <c r="O166" s="161">
        <v>0</v>
      </c>
      <c r="P166" s="195">
        <v>0</v>
      </c>
      <c r="Q166" s="161">
        <v>1</v>
      </c>
      <c r="R166" s="195">
        <v>7.69230769230769</v>
      </c>
      <c r="S166" s="161">
        <v>0</v>
      </c>
      <c r="T166" s="195">
        <v>0</v>
      </c>
      <c r="U166" s="161">
        <v>0</v>
      </c>
      <c r="V166" s="161">
        <v>0</v>
      </c>
      <c r="W166" s="185">
        <v>0</v>
      </c>
      <c r="X166" s="185">
        <v>0</v>
      </c>
      <c r="Y166" s="161">
        <v>0</v>
      </c>
      <c r="Z166" s="185">
        <v>0</v>
      </c>
      <c r="AA166" s="161">
        <v>0</v>
      </c>
      <c r="AB166" s="185">
        <v>0</v>
      </c>
      <c r="AC166" s="184">
        <v>0</v>
      </c>
      <c r="AD166" s="184">
        <v>0</v>
      </c>
      <c r="AE166" s="185">
        <v>1.9</v>
      </c>
      <c r="AF166" s="185">
        <v>13</v>
      </c>
      <c r="AG166" s="185">
        <v>2.5</v>
      </c>
      <c r="AH166" s="185">
        <v>63.5538461538462</v>
      </c>
      <c r="AI166" s="258">
        <v>3</v>
      </c>
      <c r="AJ166" s="209">
        <v>0.5</v>
      </c>
      <c r="AK166" s="207"/>
      <c r="AL166" s="195">
        <v>0</v>
      </c>
      <c r="AM166" s="195">
        <v>2</v>
      </c>
      <c r="AN166" s="207">
        <v>50</v>
      </c>
      <c r="AO166" s="221">
        <v>14.0538461538462</v>
      </c>
      <c r="AP166" s="184">
        <v>10</v>
      </c>
      <c r="AQ166" s="222">
        <v>16200</v>
      </c>
      <c r="AR166" s="225"/>
      <c r="AS166" s="146" t="s">
        <v>894</v>
      </c>
      <c r="AT166" s="149"/>
      <c r="AU166" s="224">
        <f t="shared" si="176"/>
        <v>262350.276923077</v>
      </c>
      <c r="AV166" s="239">
        <f t="shared" si="177"/>
        <v>400000</v>
      </c>
      <c r="AW166" s="231" t="e">
        <f t="shared" si="178"/>
        <v>#REF!</v>
      </c>
      <c r="AX166" s="231" t="e">
        <f>((AH166-AF166-AG166-W166)*AY$8)-(#REF!+#REF!)*150000</f>
        <v>#REF!</v>
      </c>
      <c r="AY166" s="231" t="e">
        <f t="shared" si="179"/>
        <v>#REF!</v>
      </c>
      <c r="AZ166" s="241" t="str">
        <f t="shared" si="180"/>
        <v>CHANN SOPHAL</v>
      </c>
      <c r="BA166" s="231">
        <f t="shared" si="181"/>
        <v>10</v>
      </c>
      <c r="BB166" s="231">
        <f t="shared" si="182"/>
        <v>10</v>
      </c>
      <c r="BC166" s="231">
        <f t="shared" si="183"/>
        <v>0</v>
      </c>
      <c r="BD166" s="231">
        <f t="shared" si="184"/>
        <v>0</v>
      </c>
      <c r="BE166" s="231">
        <f t="shared" si="185"/>
        <v>0</v>
      </c>
      <c r="BF166" s="231">
        <f t="shared" si="186"/>
        <v>1</v>
      </c>
      <c r="BG166" s="231">
        <f t="shared" si="187"/>
        <v>0</v>
      </c>
      <c r="BH166" s="231">
        <f t="shared" si="188"/>
        <v>0</v>
      </c>
      <c r="BI166" s="246">
        <f t="shared" si="189"/>
        <v>4.05384615384615</v>
      </c>
      <c r="BJ166" s="247">
        <f t="shared" si="190"/>
        <v>16200</v>
      </c>
      <c r="BK166" s="231">
        <f t="shared" si="191"/>
        <v>0</v>
      </c>
      <c r="BL166" s="231">
        <f t="shared" si="192"/>
        <v>1</v>
      </c>
      <c r="BM166" s="231">
        <f t="shared" si="193"/>
        <v>1</v>
      </c>
      <c r="BN166" s="231">
        <f t="shared" si="194"/>
        <v>0</v>
      </c>
      <c r="BO166" s="231">
        <f t="shared" si="195"/>
        <v>1</v>
      </c>
      <c r="BP166" s="231">
        <f t="shared" si="196"/>
        <v>0</v>
      </c>
      <c r="BQ166" s="231">
        <f t="shared" si="197"/>
        <v>2</v>
      </c>
    </row>
    <row r="167" s="147" customFormat="1" ht="95" customHeight="1" spans="1:69">
      <c r="A167" s="161">
        <v>154</v>
      </c>
      <c r="B167" s="94">
        <v>941</v>
      </c>
      <c r="C167" s="162" t="s">
        <v>136</v>
      </c>
      <c r="D167" s="163">
        <v>44329</v>
      </c>
      <c r="E167" s="183" t="s">
        <v>125</v>
      </c>
      <c r="F167" s="184">
        <v>200</v>
      </c>
      <c r="G167" s="185">
        <v>7.69230769230769</v>
      </c>
      <c r="H167" s="161">
        <v>5</v>
      </c>
      <c r="I167" s="161">
        <v>0</v>
      </c>
      <c r="J167" s="161">
        <v>5</v>
      </c>
      <c r="K167" s="195">
        <v>38.4615384615385</v>
      </c>
      <c r="L167" s="161">
        <v>0</v>
      </c>
      <c r="M167" s="185">
        <v>0</v>
      </c>
      <c r="N167" s="161">
        <v>0</v>
      </c>
      <c r="O167" s="161">
        <v>0</v>
      </c>
      <c r="P167" s="195">
        <v>0</v>
      </c>
      <c r="Q167" s="161">
        <v>1</v>
      </c>
      <c r="R167" s="195">
        <v>7.69230769230769</v>
      </c>
      <c r="S167" s="161">
        <v>0</v>
      </c>
      <c r="T167" s="195">
        <v>0</v>
      </c>
      <c r="U167" s="161">
        <v>0</v>
      </c>
      <c r="V167" s="161">
        <v>0</v>
      </c>
      <c r="W167" s="185">
        <v>0</v>
      </c>
      <c r="X167" s="185">
        <v>0</v>
      </c>
      <c r="Y167" s="161">
        <v>0</v>
      </c>
      <c r="Z167" s="185">
        <v>0</v>
      </c>
      <c r="AA167" s="161">
        <v>0</v>
      </c>
      <c r="AB167" s="185">
        <v>0</v>
      </c>
      <c r="AC167" s="184">
        <v>0</v>
      </c>
      <c r="AD167" s="184">
        <v>0</v>
      </c>
      <c r="AE167" s="185">
        <v>1.9</v>
      </c>
      <c r="AF167" s="185">
        <v>13</v>
      </c>
      <c r="AG167" s="185">
        <v>2.5</v>
      </c>
      <c r="AH167" s="185">
        <v>63.5538461538462</v>
      </c>
      <c r="AI167" s="184">
        <v>3</v>
      </c>
      <c r="AJ167" s="209">
        <v>0.5</v>
      </c>
      <c r="AK167" s="207"/>
      <c r="AL167" s="195">
        <v>0</v>
      </c>
      <c r="AM167" s="195">
        <v>2</v>
      </c>
      <c r="AN167" s="207">
        <v>50</v>
      </c>
      <c r="AO167" s="221">
        <v>14.0538461538462</v>
      </c>
      <c r="AP167" s="184">
        <v>10</v>
      </c>
      <c r="AQ167" s="222">
        <v>16200</v>
      </c>
      <c r="AR167" s="225"/>
      <c r="AS167" s="146" t="s">
        <v>859</v>
      </c>
      <c r="AT167" s="146"/>
      <c r="AU167" s="224">
        <f t="shared" si="176"/>
        <v>262350.276923077</v>
      </c>
      <c r="AV167" s="239">
        <f t="shared" si="177"/>
        <v>400000</v>
      </c>
      <c r="AW167" s="231" t="e">
        <f t="shared" si="178"/>
        <v>#REF!</v>
      </c>
      <c r="AX167" s="231" t="e">
        <f>((AH167-AF167-AG167-W167)*AY$8)-(#REF!+#REF!)*150000</f>
        <v>#REF!</v>
      </c>
      <c r="AY167" s="231" t="e">
        <f t="shared" si="179"/>
        <v>#REF!</v>
      </c>
      <c r="AZ167" s="241" t="str">
        <f t="shared" si="180"/>
        <v>YAOK SOPHY</v>
      </c>
      <c r="BA167" s="231">
        <f t="shared" si="181"/>
        <v>10</v>
      </c>
      <c r="BB167" s="231">
        <f t="shared" si="182"/>
        <v>10</v>
      </c>
      <c r="BC167" s="231">
        <f t="shared" si="183"/>
        <v>0</v>
      </c>
      <c r="BD167" s="231">
        <f t="shared" si="184"/>
        <v>0</v>
      </c>
      <c r="BE167" s="231">
        <f t="shared" si="185"/>
        <v>0</v>
      </c>
      <c r="BF167" s="231">
        <f t="shared" si="186"/>
        <v>1</v>
      </c>
      <c r="BG167" s="231">
        <f t="shared" si="187"/>
        <v>0</v>
      </c>
      <c r="BH167" s="231">
        <f t="shared" si="188"/>
        <v>0</v>
      </c>
      <c r="BI167" s="246">
        <f t="shared" si="189"/>
        <v>4.05384615384615</v>
      </c>
      <c r="BJ167" s="247">
        <f t="shared" si="190"/>
        <v>16200</v>
      </c>
      <c r="BK167" s="231">
        <f t="shared" si="191"/>
        <v>0</v>
      </c>
      <c r="BL167" s="231">
        <f t="shared" si="192"/>
        <v>1</v>
      </c>
      <c r="BM167" s="231">
        <f t="shared" si="193"/>
        <v>1</v>
      </c>
      <c r="BN167" s="231">
        <f t="shared" si="194"/>
        <v>0</v>
      </c>
      <c r="BO167" s="231">
        <f t="shared" si="195"/>
        <v>1</v>
      </c>
      <c r="BP167" s="231">
        <f t="shared" si="196"/>
        <v>0</v>
      </c>
      <c r="BQ167" s="231">
        <f t="shared" si="197"/>
        <v>2</v>
      </c>
    </row>
    <row r="168" s="147" customFormat="1" ht="95" customHeight="1" spans="1:69">
      <c r="A168" s="161">
        <v>155</v>
      </c>
      <c r="B168" s="94">
        <v>484</v>
      </c>
      <c r="C168" s="162" t="s">
        <v>909</v>
      </c>
      <c r="D168" s="163">
        <v>44130</v>
      </c>
      <c r="E168" s="183" t="s">
        <v>125</v>
      </c>
      <c r="F168" s="184">
        <v>200</v>
      </c>
      <c r="G168" s="185">
        <v>7.69230769230769</v>
      </c>
      <c r="H168" s="161">
        <v>5</v>
      </c>
      <c r="I168" s="161">
        <v>0</v>
      </c>
      <c r="J168" s="161">
        <v>5</v>
      </c>
      <c r="K168" s="195">
        <v>38.4615384615385</v>
      </c>
      <c r="L168" s="161">
        <v>0</v>
      </c>
      <c r="M168" s="185">
        <v>0</v>
      </c>
      <c r="N168" s="161">
        <v>0</v>
      </c>
      <c r="O168" s="161">
        <v>0</v>
      </c>
      <c r="P168" s="195">
        <v>0</v>
      </c>
      <c r="Q168" s="161">
        <v>1</v>
      </c>
      <c r="R168" s="195">
        <v>7.69230769230769</v>
      </c>
      <c r="S168" s="161">
        <v>0</v>
      </c>
      <c r="T168" s="195">
        <v>0</v>
      </c>
      <c r="U168" s="161">
        <v>0</v>
      </c>
      <c r="V168" s="161">
        <v>0</v>
      </c>
      <c r="W168" s="185">
        <v>0</v>
      </c>
      <c r="X168" s="185">
        <v>0</v>
      </c>
      <c r="Y168" s="161">
        <v>0</v>
      </c>
      <c r="Z168" s="185">
        <v>0</v>
      </c>
      <c r="AA168" s="161">
        <v>0</v>
      </c>
      <c r="AB168" s="185">
        <v>0</v>
      </c>
      <c r="AC168" s="184">
        <v>0</v>
      </c>
      <c r="AD168" s="184">
        <v>0</v>
      </c>
      <c r="AE168" s="185">
        <v>1.9</v>
      </c>
      <c r="AF168" s="185">
        <v>13</v>
      </c>
      <c r="AG168" s="185">
        <v>2.5</v>
      </c>
      <c r="AH168" s="185">
        <v>63.5538461538462</v>
      </c>
      <c r="AI168" s="258">
        <v>3</v>
      </c>
      <c r="AJ168" s="209">
        <v>0.5</v>
      </c>
      <c r="AK168" s="207"/>
      <c r="AL168" s="195">
        <v>0</v>
      </c>
      <c r="AM168" s="195">
        <v>2</v>
      </c>
      <c r="AN168" s="207">
        <v>50</v>
      </c>
      <c r="AO168" s="221">
        <v>14.0538461538462</v>
      </c>
      <c r="AP168" s="184">
        <v>10</v>
      </c>
      <c r="AQ168" s="222">
        <v>16200</v>
      </c>
      <c r="AR168" s="225"/>
      <c r="AS168" s="146" t="s">
        <v>852</v>
      </c>
      <c r="AT168" s="146"/>
      <c r="AU168" s="224">
        <f t="shared" si="176"/>
        <v>262350.276923077</v>
      </c>
      <c r="AV168" s="239">
        <f t="shared" si="177"/>
        <v>400000</v>
      </c>
      <c r="AW168" s="231" t="e">
        <f t="shared" si="178"/>
        <v>#REF!</v>
      </c>
      <c r="AX168" s="231" t="e">
        <f>((AH168-AF168-AG168-W168)*AY$8)-(#REF!+#REF!)*150000</f>
        <v>#REF!</v>
      </c>
      <c r="AY168" s="231" t="e">
        <f t="shared" si="179"/>
        <v>#REF!</v>
      </c>
      <c r="AZ168" s="241" t="str">
        <f t="shared" si="180"/>
        <v>CHAN LAKANA</v>
      </c>
      <c r="BA168" s="231">
        <f t="shared" si="181"/>
        <v>10</v>
      </c>
      <c r="BB168" s="231">
        <f t="shared" si="182"/>
        <v>10</v>
      </c>
      <c r="BC168" s="231">
        <f t="shared" si="183"/>
        <v>0</v>
      </c>
      <c r="BD168" s="231">
        <f t="shared" si="184"/>
        <v>0</v>
      </c>
      <c r="BE168" s="231">
        <f t="shared" si="185"/>
        <v>0</v>
      </c>
      <c r="BF168" s="231">
        <f t="shared" si="186"/>
        <v>1</v>
      </c>
      <c r="BG168" s="231">
        <f t="shared" si="187"/>
        <v>0</v>
      </c>
      <c r="BH168" s="231">
        <f t="shared" si="188"/>
        <v>0</v>
      </c>
      <c r="BI168" s="246">
        <f t="shared" si="189"/>
        <v>4.05384615384615</v>
      </c>
      <c r="BJ168" s="247">
        <f t="shared" si="190"/>
        <v>16200</v>
      </c>
      <c r="BK168" s="231">
        <f t="shared" si="191"/>
        <v>0</v>
      </c>
      <c r="BL168" s="231">
        <f t="shared" si="192"/>
        <v>1</v>
      </c>
      <c r="BM168" s="231">
        <f t="shared" si="193"/>
        <v>1</v>
      </c>
      <c r="BN168" s="231">
        <f t="shared" si="194"/>
        <v>0</v>
      </c>
      <c r="BO168" s="231">
        <f t="shared" si="195"/>
        <v>1</v>
      </c>
      <c r="BP168" s="231">
        <f t="shared" si="196"/>
        <v>0</v>
      </c>
      <c r="BQ168" s="231">
        <f t="shared" si="197"/>
        <v>2</v>
      </c>
    </row>
    <row r="169" s="147" customFormat="1" ht="95" customHeight="1" spans="1:69">
      <c r="A169" s="161">
        <v>156</v>
      </c>
      <c r="B169" s="94">
        <v>1521</v>
      </c>
      <c r="C169" s="162" t="s">
        <v>910</v>
      </c>
      <c r="D169" s="163">
        <v>44558</v>
      </c>
      <c r="E169" s="183" t="s">
        <v>125</v>
      </c>
      <c r="F169" s="184">
        <v>200</v>
      </c>
      <c r="G169" s="185">
        <v>7.69230769230769</v>
      </c>
      <c r="H169" s="161">
        <v>5</v>
      </c>
      <c r="I169" s="161">
        <v>0</v>
      </c>
      <c r="J169" s="161">
        <v>5</v>
      </c>
      <c r="K169" s="195">
        <v>38.4615384615385</v>
      </c>
      <c r="L169" s="161">
        <v>0</v>
      </c>
      <c r="M169" s="185">
        <v>0</v>
      </c>
      <c r="N169" s="161">
        <v>0</v>
      </c>
      <c r="O169" s="161">
        <v>0</v>
      </c>
      <c r="P169" s="195">
        <v>0</v>
      </c>
      <c r="Q169" s="161">
        <v>1</v>
      </c>
      <c r="R169" s="195">
        <v>7.69230769230769</v>
      </c>
      <c r="S169" s="161">
        <v>0</v>
      </c>
      <c r="T169" s="195">
        <v>0</v>
      </c>
      <c r="U169" s="161">
        <v>0</v>
      </c>
      <c r="V169" s="161">
        <v>0</v>
      </c>
      <c r="W169" s="185">
        <v>0</v>
      </c>
      <c r="X169" s="185">
        <v>0</v>
      </c>
      <c r="Y169" s="161">
        <v>0</v>
      </c>
      <c r="Z169" s="185">
        <v>0</v>
      </c>
      <c r="AA169" s="161">
        <v>0</v>
      </c>
      <c r="AB169" s="185">
        <v>0</v>
      </c>
      <c r="AC169" s="184">
        <v>0</v>
      </c>
      <c r="AD169" s="184">
        <v>0</v>
      </c>
      <c r="AE169" s="185">
        <v>1.9</v>
      </c>
      <c r="AF169" s="185">
        <v>13</v>
      </c>
      <c r="AG169" s="185">
        <v>2.5</v>
      </c>
      <c r="AH169" s="185">
        <v>63.5538461538462</v>
      </c>
      <c r="AI169" s="207">
        <v>2</v>
      </c>
      <c r="AJ169" s="209">
        <v>0.5</v>
      </c>
      <c r="AK169" s="207"/>
      <c r="AL169" s="195">
        <v>0</v>
      </c>
      <c r="AM169" s="195">
        <v>2</v>
      </c>
      <c r="AN169" s="207">
        <v>50</v>
      </c>
      <c r="AO169" s="221">
        <v>13.0538461538462</v>
      </c>
      <c r="AP169" s="184">
        <v>10</v>
      </c>
      <c r="AQ169" s="222">
        <v>12200</v>
      </c>
      <c r="AR169" s="225"/>
      <c r="AS169" s="146" t="s">
        <v>861</v>
      </c>
      <c r="AT169" s="146"/>
      <c r="AU169" s="224">
        <f t="shared" si="176"/>
        <v>262350.276923077</v>
      </c>
      <c r="AV169" s="239">
        <f t="shared" si="177"/>
        <v>400000</v>
      </c>
      <c r="AW169" s="231" t="e">
        <f t="shared" si="178"/>
        <v>#REF!</v>
      </c>
      <c r="AX169" s="231" t="e">
        <f>((AH169-AF169-AG169-W169)*AY$8)-(#REF!+#REF!)*150000</f>
        <v>#REF!</v>
      </c>
      <c r="AY169" s="231" t="e">
        <f t="shared" si="179"/>
        <v>#REF!</v>
      </c>
      <c r="AZ169" s="241" t="str">
        <f t="shared" si="180"/>
        <v>PREAP DYNASAK</v>
      </c>
      <c r="BA169" s="231">
        <f t="shared" si="181"/>
        <v>10</v>
      </c>
      <c r="BB169" s="231">
        <f t="shared" si="182"/>
        <v>10</v>
      </c>
      <c r="BC169" s="231">
        <f t="shared" si="183"/>
        <v>0</v>
      </c>
      <c r="BD169" s="231">
        <f t="shared" si="184"/>
        <v>0</v>
      </c>
      <c r="BE169" s="231">
        <f t="shared" si="185"/>
        <v>0</v>
      </c>
      <c r="BF169" s="231">
        <f t="shared" si="186"/>
        <v>1</v>
      </c>
      <c r="BG169" s="231">
        <f t="shared" si="187"/>
        <v>0</v>
      </c>
      <c r="BH169" s="231">
        <f t="shared" si="188"/>
        <v>0</v>
      </c>
      <c r="BI169" s="246">
        <f t="shared" si="189"/>
        <v>3.05384615384615</v>
      </c>
      <c r="BJ169" s="247">
        <f t="shared" si="190"/>
        <v>12200</v>
      </c>
      <c r="BK169" s="231">
        <f t="shared" si="191"/>
        <v>0</v>
      </c>
      <c r="BL169" s="231">
        <f t="shared" si="192"/>
        <v>1</v>
      </c>
      <c r="BM169" s="231">
        <f t="shared" si="193"/>
        <v>0</v>
      </c>
      <c r="BN169" s="231">
        <f t="shared" si="194"/>
        <v>1</v>
      </c>
      <c r="BO169" s="231">
        <f t="shared" si="195"/>
        <v>0</v>
      </c>
      <c r="BP169" s="231">
        <f t="shared" si="196"/>
        <v>0</v>
      </c>
      <c r="BQ169" s="231">
        <f t="shared" si="197"/>
        <v>2</v>
      </c>
    </row>
    <row r="170" s="141" customFormat="1" ht="95" customHeight="1" spans="1:69">
      <c r="A170" s="161">
        <v>157</v>
      </c>
      <c r="B170" s="94">
        <v>1798</v>
      </c>
      <c r="C170" s="162" t="s">
        <v>137</v>
      </c>
      <c r="D170" s="163">
        <v>44597</v>
      </c>
      <c r="E170" s="183" t="s">
        <v>125</v>
      </c>
      <c r="F170" s="184">
        <v>200</v>
      </c>
      <c r="G170" s="185">
        <v>7.69230769230769</v>
      </c>
      <c r="H170" s="161">
        <v>5</v>
      </c>
      <c r="I170" s="161">
        <v>0</v>
      </c>
      <c r="J170" s="161">
        <v>5</v>
      </c>
      <c r="K170" s="195">
        <v>38.4615384615385</v>
      </c>
      <c r="L170" s="161">
        <v>0</v>
      </c>
      <c r="M170" s="185">
        <v>0</v>
      </c>
      <c r="N170" s="161">
        <v>0</v>
      </c>
      <c r="O170" s="161">
        <v>0</v>
      </c>
      <c r="P170" s="195">
        <v>0</v>
      </c>
      <c r="Q170" s="161">
        <v>1</v>
      </c>
      <c r="R170" s="195">
        <v>7.69230769230769</v>
      </c>
      <c r="S170" s="161">
        <v>0</v>
      </c>
      <c r="T170" s="195">
        <v>0</v>
      </c>
      <c r="U170" s="161">
        <v>0</v>
      </c>
      <c r="V170" s="161">
        <v>0</v>
      </c>
      <c r="W170" s="185">
        <v>0</v>
      </c>
      <c r="X170" s="185">
        <v>0</v>
      </c>
      <c r="Y170" s="161">
        <v>0</v>
      </c>
      <c r="Z170" s="185">
        <v>0</v>
      </c>
      <c r="AA170" s="161">
        <v>0</v>
      </c>
      <c r="AB170" s="185">
        <v>0</v>
      </c>
      <c r="AC170" s="184">
        <v>0</v>
      </c>
      <c r="AD170" s="184">
        <v>0</v>
      </c>
      <c r="AE170" s="185">
        <v>1.9</v>
      </c>
      <c r="AF170" s="185">
        <v>13</v>
      </c>
      <c r="AG170" s="185">
        <v>2.5</v>
      </c>
      <c r="AH170" s="185">
        <v>63.5538461538462</v>
      </c>
      <c r="AI170" s="207">
        <v>2</v>
      </c>
      <c r="AJ170" s="261">
        <v>0.5</v>
      </c>
      <c r="AK170" s="184"/>
      <c r="AL170" s="195">
        <v>0</v>
      </c>
      <c r="AM170" s="195">
        <v>2</v>
      </c>
      <c r="AN170" s="207">
        <v>50</v>
      </c>
      <c r="AO170" s="221">
        <v>13.0538461538462</v>
      </c>
      <c r="AP170" s="184">
        <v>10</v>
      </c>
      <c r="AQ170" s="222">
        <v>12200</v>
      </c>
      <c r="AR170" s="223"/>
      <c r="AS170" s="146" t="s">
        <v>874</v>
      </c>
      <c r="AU170" s="224">
        <f t="shared" si="176"/>
        <v>262350.276923077</v>
      </c>
      <c r="AV170" s="239">
        <f t="shared" si="177"/>
        <v>400000</v>
      </c>
      <c r="AW170" s="231" t="e">
        <f t="shared" si="178"/>
        <v>#REF!</v>
      </c>
      <c r="AX170" s="231" t="e">
        <f>((AH170-AF170-AG170-W170)*AY$8)-(#REF!+#REF!)*150000</f>
        <v>#REF!</v>
      </c>
      <c r="AY170" s="231" t="e">
        <f t="shared" si="179"/>
        <v>#REF!</v>
      </c>
      <c r="AZ170" s="241" t="str">
        <f t="shared" si="180"/>
        <v>PUN SREY</v>
      </c>
      <c r="BA170" s="231">
        <f t="shared" si="181"/>
        <v>10</v>
      </c>
      <c r="BB170" s="231">
        <f t="shared" si="182"/>
        <v>10</v>
      </c>
      <c r="BC170" s="231">
        <f t="shared" si="183"/>
        <v>0</v>
      </c>
      <c r="BD170" s="231">
        <f t="shared" si="184"/>
        <v>0</v>
      </c>
      <c r="BE170" s="231">
        <f t="shared" si="185"/>
        <v>0</v>
      </c>
      <c r="BF170" s="231">
        <f t="shared" si="186"/>
        <v>1</v>
      </c>
      <c r="BG170" s="231">
        <f t="shared" si="187"/>
        <v>0</v>
      </c>
      <c r="BH170" s="231">
        <f t="shared" si="188"/>
        <v>0</v>
      </c>
      <c r="BI170" s="246">
        <f t="shared" si="189"/>
        <v>3.05384615384615</v>
      </c>
      <c r="BJ170" s="247">
        <f t="shared" si="190"/>
        <v>12200</v>
      </c>
      <c r="BK170" s="231">
        <f t="shared" si="191"/>
        <v>0</v>
      </c>
      <c r="BL170" s="231">
        <f t="shared" si="192"/>
        <v>1</v>
      </c>
      <c r="BM170" s="231">
        <f t="shared" si="193"/>
        <v>0</v>
      </c>
      <c r="BN170" s="231">
        <f t="shared" si="194"/>
        <v>1</v>
      </c>
      <c r="BO170" s="231">
        <f t="shared" si="195"/>
        <v>0</v>
      </c>
      <c r="BP170" s="231">
        <f t="shared" si="196"/>
        <v>0</v>
      </c>
      <c r="BQ170" s="231">
        <f t="shared" si="197"/>
        <v>2</v>
      </c>
    </row>
    <row r="171" s="146" customFormat="1" ht="95" customHeight="1" spans="1:69">
      <c r="A171" s="161">
        <v>158</v>
      </c>
      <c r="B171" s="94">
        <v>1520</v>
      </c>
      <c r="C171" s="162" t="s">
        <v>148</v>
      </c>
      <c r="D171" s="163">
        <v>44558</v>
      </c>
      <c r="E171" s="183" t="s">
        <v>125</v>
      </c>
      <c r="F171" s="184">
        <v>200</v>
      </c>
      <c r="G171" s="185">
        <v>7.69230769230769</v>
      </c>
      <c r="H171" s="161">
        <v>7</v>
      </c>
      <c r="I171" s="161">
        <v>0</v>
      </c>
      <c r="J171" s="161">
        <v>7</v>
      </c>
      <c r="K171" s="195">
        <v>53.8461538461538</v>
      </c>
      <c r="L171" s="161">
        <v>0</v>
      </c>
      <c r="M171" s="185">
        <v>0</v>
      </c>
      <c r="N171" s="161">
        <v>0</v>
      </c>
      <c r="O171" s="161">
        <v>0</v>
      </c>
      <c r="P171" s="195">
        <v>0</v>
      </c>
      <c r="Q171" s="161">
        <v>2</v>
      </c>
      <c r="R171" s="195">
        <v>15.3846153846154</v>
      </c>
      <c r="S171" s="161">
        <v>0</v>
      </c>
      <c r="T171" s="195">
        <v>0</v>
      </c>
      <c r="U171" s="161">
        <v>0</v>
      </c>
      <c r="V171" s="161">
        <v>0</v>
      </c>
      <c r="W171" s="185">
        <v>0</v>
      </c>
      <c r="X171" s="185">
        <v>0</v>
      </c>
      <c r="Y171" s="161">
        <v>0</v>
      </c>
      <c r="Z171" s="185">
        <v>0</v>
      </c>
      <c r="AA171" s="161">
        <v>0</v>
      </c>
      <c r="AB171" s="185">
        <v>0</v>
      </c>
      <c r="AC171" s="184">
        <v>0</v>
      </c>
      <c r="AD171" s="184">
        <v>0</v>
      </c>
      <c r="AE171" s="185">
        <v>2.6</v>
      </c>
      <c r="AF171" s="185">
        <v>13</v>
      </c>
      <c r="AG171" s="185">
        <v>3.5</v>
      </c>
      <c r="AH171" s="185">
        <v>88.3307692307692</v>
      </c>
      <c r="AI171" s="207">
        <v>2</v>
      </c>
      <c r="AJ171" s="209">
        <v>0.5</v>
      </c>
      <c r="AK171" s="207"/>
      <c r="AL171" s="195">
        <v>0</v>
      </c>
      <c r="AM171" s="195">
        <v>2</v>
      </c>
      <c r="AN171" s="207">
        <v>50</v>
      </c>
      <c r="AO171" s="221">
        <v>37.8307692307692</v>
      </c>
      <c r="AP171" s="184">
        <v>30</v>
      </c>
      <c r="AQ171" s="222">
        <v>31300</v>
      </c>
      <c r="AR171" s="223"/>
      <c r="AS171" s="146" t="s">
        <v>861</v>
      </c>
      <c r="AU171" s="224">
        <f t="shared" si="176"/>
        <v>364629.415384615</v>
      </c>
      <c r="AV171" s="239">
        <f t="shared" si="177"/>
        <v>400000</v>
      </c>
      <c r="AW171" s="231" t="e">
        <f t="shared" si="178"/>
        <v>#REF!</v>
      </c>
      <c r="AX171" s="231" t="e">
        <f>((AH171-AF171-AG171-W171)*AY$8)-(#REF!+#REF!)*150000</f>
        <v>#REF!</v>
      </c>
      <c r="AY171" s="231" t="e">
        <f t="shared" si="179"/>
        <v>#REF!</v>
      </c>
      <c r="AZ171" s="241" t="str">
        <f t="shared" si="180"/>
        <v>PEOU SREYEA</v>
      </c>
      <c r="BA171" s="231">
        <f t="shared" si="181"/>
        <v>30</v>
      </c>
      <c r="BB171" s="231">
        <f t="shared" si="182"/>
        <v>30</v>
      </c>
      <c r="BC171" s="231">
        <f t="shared" si="183"/>
        <v>0</v>
      </c>
      <c r="BD171" s="231">
        <f t="shared" si="184"/>
        <v>0</v>
      </c>
      <c r="BE171" s="231">
        <f t="shared" si="185"/>
        <v>1</v>
      </c>
      <c r="BF171" s="231">
        <f t="shared" si="186"/>
        <v>1</v>
      </c>
      <c r="BG171" s="231">
        <f t="shared" si="187"/>
        <v>0</v>
      </c>
      <c r="BH171" s="231">
        <f t="shared" si="188"/>
        <v>0</v>
      </c>
      <c r="BI171" s="246">
        <f t="shared" si="189"/>
        <v>7.83076923076923</v>
      </c>
      <c r="BJ171" s="247">
        <f t="shared" si="190"/>
        <v>31300</v>
      </c>
      <c r="BK171" s="231">
        <f t="shared" si="191"/>
        <v>1</v>
      </c>
      <c r="BL171" s="231">
        <f t="shared" si="192"/>
        <v>1</v>
      </c>
      <c r="BM171" s="231">
        <f t="shared" si="193"/>
        <v>0</v>
      </c>
      <c r="BN171" s="231">
        <f t="shared" si="194"/>
        <v>0</v>
      </c>
      <c r="BO171" s="231">
        <f t="shared" si="195"/>
        <v>1</v>
      </c>
      <c r="BP171" s="231">
        <f t="shared" si="196"/>
        <v>0</v>
      </c>
      <c r="BQ171" s="231">
        <f t="shared" si="197"/>
        <v>3</v>
      </c>
    </row>
    <row r="172" s="141" customFormat="1" ht="95" customHeight="1" spans="1:69">
      <c r="A172" s="161">
        <v>159</v>
      </c>
      <c r="B172" s="94">
        <v>1840</v>
      </c>
      <c r="C172" s="162" t="s">
        <v>911</v>
      </c>
      <c r="D172" s="163">
        <v>44608</v>
      </c>
      <c r="E172" s="183" t="s">
        <v>125</v>
      </c>
      <c r="F172" s="184">
        <v>200</v>
      </c>
      <c r="G172" s="185">
        <v>7.69230769230769</v>
      </c>
      <c r="H172" s="161">
        <v>7</v>
      </c>
      <c r="I172" s="161">
        <v>0</v>
      </c>
      <c r="J172" s="161">
        <v>7</v>
      </c>
      <c r="K172" s="195">
        <v>53.8461538461538</v>
      </c>
      <c r="L172" s="161">
        <v>0</v>
      </c>
      <c r="M172" s="185">
        <v>0</v>
      </c>
      <c r="N172" s="161">
        <v>0</v>
      </c>
      <c r="O172" s="161">
        <v>0</v>
      </c>
      <c r="P172" s="195">
        <v>0</v>
      </c>
      <c r="Q172" s="161">
        <v>2</v>
      </c>
      <c r="R172" s="195">
        <v>15.3846153846154</v>
      </c>
      <c r="S172" s="161">
        <v>0</v>
      </c>
      <c r="T172" s="195">
        <v>0</v>
      </c>
      <c r="U172" s="161">
        <v>0</v>
      </c>
      <c r="V172" s="161">
        <v>0</v>
      </c>
      <c r="W172" s="185">
        <v>0</v>
      </c>
      <c r="X172" s="185">
        <v>0</v>
      </c>
      <c r="Y172" s="161">
        <v>0</v>
      </c>
      <c r="Z172" s="185">
        <v>0</v>
      </c>
      <c r="AA172" s="161">
        <v>0</v>
      </c>
      <c r="AB172" s="185">
        <v>0</v>
      </c>
      <c r="AC172" s="184">
        <v>0</v>
      </c>
      <c r="AD172" s="184">
        <v>0</v>
      </c>
      <c r="AE172" s="185">
        <v>2.6</v>
      </c>
      <c r="AF172" s="185">
        <v>13</v>
      </c>
      <c r="AG172" s="185">
        <v>3.5</v>
      </c>
      <c r="AH172" s="185">
        <v>88.3307692307692</v>
      </c>
      <c r="AI172" s="207">
        <v>2</v>
      </c>
      <c r="AJ172" s="261">
        <v>0.5</v>
      </c>
      <c r="AK172" s="184"/>
      <c r="AL172" s="195">
        <v>0</v>
      </c>
      <c r="AM172" s="195">
        <v>2</v>
      </c>
      <c r="AN172" s="207">
        <v>50</v>
      </c>
      <c r="AO172" s="221">
        <v>37.8307692307692</v>
      </c>
      <c r="AP172" s="184">
        <v>30</v>
      </c>
      <c r="AQ172" s="222">
        <v>31300</v>
      </c>
      <c r="AR172" s="223"/>
      <c r="AS172" s="146" t="s">
        <v>874</v>
      </c>
      <c r="AU172" s="224">
        <f t="shared" si="176"/>
        <v>364629.415384615</v>
      </c>
      <c r="AV172" s="239">
        <f t="shared" si="177"/>
        <v>400000</v>
      </c>
      <c r="AW172" s="231" t="e">
        <f t="shared" si="178"/>
        <v>#REF!</v>
      </c>
      <c r="AX172" s="231" t="e">
        <f>((AH172-AF172-AG172-W172)*AY$8)-(#REF!+#REF!)*150000</f>
        <v>#REF!</v>
      </c>
      <c r="AY172" s="231" t="e">
        <f t="shared" si="179"/>
        <v>#REF!</v>
      </c>
      <c r="AZ172" s="241" t="str">
        <f t="shared" si="180"/>
        <v>NHOR SREYSDOEUNG</v>
      </c>
      <c r="BA172" s="231">
        <f t="shared" si="181"/>
        <v>30</v>
      </c>
      <c r="BB172" s="231">
        <f t="shared" si="182"/>
        <v>30</v>
      </c>
      <c r="BC172" s="231">
        <f t="shared" si="183"/>
        <v>0</v>
      </c>
      <c r="BD172" s="231">
        <f t="shared" si="184"/>
        <v>0</v>
      </c>
      <c r="BE172" s="231">
        <f t="shared" si="185"/>
        <v>1</v>
      </c>
      <c r="BF172" s="231">
        <f t="shared" si="186"/>
        <v>1</v>
      </c>
      <c r="BG172" s="231">
        <f t="shared" si="187"/>
        <v>0</v>
      </c>
      <c r="BH172" s="231">
        <f t="shared" si="188"/>
        <v>0</v>
      </c>
      <c r="BI172" s="246">
        <f t="shared" si="189"/>
        <v>7.83076923076923</v>
      </c>
      <c r="BJ172" s="247">
        <f t="shared" si="190"/>
        <v>31300</v>
      </c>
      <c r="BK172" s="231">
        <f t="shared" si="191"/>
        <v>1</v>
      </c>
      <c r="BL172" s="231">
        <f t="shared" si="192"/>
        <v>1</v>
      </c>
      <c r="BM172" s="231">
        <f t="shared" si="193"/>
        <v>0</v>
      </c>
      <c r="BN172" s="231">
        <f t="shared" si="194"/>
        <v>0</v>
      </c>
      <c r="BO172" s="231">
        <f t="shared" si="195"/>
        <v>1</v>
      </c>
      <c r="BP172" s="231">
        <f t="shared" si="196"/>
        <v>0</v>
      </c>
      <c r="BQ172" s="231">
        <f t="shared" si="197"/>
        <v>3</v>
      </c>
    </row>
    <row r="173" s="147" customFormat="1" ht="95" customHeight="1" spans="1:69">
      <c r="A173" s="161">
        <v>160</v>
      </c>
      <c r="B173" s="94">
        <v>1511</v>
      </c>
      <c r="C173" s="162" t="s">
        <v>149</v>
      </c>
      <c r="D173" s="163">
        <v>44558</v>
      </c>
      <c r="E173" s="183" t="s">
        <v>125</v>
      </c>
      <c r="F173" s="184">
        <v>200</v>
      </c>
      <c r="G173" s="185">
        <v>7.69230769230769</v>
      </c>
      <c r="H173" s="161">
        <v>5</v>
      </c>
      <c r="I173" s="161">
        <v>0</v>
      </c>
      <c r="J173" s="161">
        <v>5</v>
      </c>
      <c r="K173" s="195">
        <v>38.4615384615385</v>
      </c>
      <c r="L173" s="161">
        <v>0</v>
      </c>
      <c r="M173" s="185">
        <v>0</v>
      </c>
      <c r="N173" s="161">
        <v>0</v>
      </c>
      <c r="O173" s="161">
        <v>0</v>
      </c>
      <c r="P173" s="195">
        <v>0</v>
      </c>
      <c r="Q173" s="161">
        <v>1</v>
      </c>
      <c r="R173" s="195">
        <v>7.69230769230769</v>
      </c>
      <c r="S173" s="161">
        <v>0</v>
      </c>
      <c r="T173" s="195">
        <v>0</v>
      </c>
      <c r="U173" s="161">
        <v>0</v>
      </c>
      <c r="V173" s="161">
        <v>0</v>
      </c>
      <c r="W173" s="185">
        <v>0</v>
      </c>
      <c r="X173" s="185">
        <v>0</v>
      </c>
      <c r="Y173" s="161">
        <v>0</v>
      </c>
      <c r="Z173" s="185">
        <v>0</v>
      </c>
      <c r="AA173" s="161">
        <v>0</v>
      </c>
      <c r="AB173" s="185">
        <v>0</v>
      </c>
      <c r="AC173" s="184">
        <v>0</v>
      </c>
      <c r="AD173" s="184">
        <v>0</v>
      </c>
      <c r="AE173" s="185">
        <v>1.9</v>
      </c>
      <c r="AF173" s="185">
        <v>13</v>
      </c>
      <c r="AG173" s="185">
        <v>2.5</v>
      </c>
      <c r="AH173" s="185">
        <v>63.5538461538462</v>
      </c>
      <c r="AI173" s="207">
        <v>2</v>
      </c>
      <c r="AJ173" s="209">
        <v>0.5</v>
      </c>
      <c r="AK173" s="207"/>
      <c r="AL173" s="195">
        <v>0</v>
      </c>
      <c r="AM173" s="195">
        <v>2</v>
      </c>
      <c r="AN173" s="207">
        <v>50</v>
      </c>
      <c r="AO173" s="221">
        <v>13.0538461538462</v>
      </c>
      <c r="AP173" s="184">
        <v>10</v>
      </c>
      <c r="AQ173" s="222">
        <v>12200</v>
      </c>
      <c r="AR173" s="225"/>
      <c r="AS173" s="146" t="s">
        <v>861</v>
      </c>
      <c r="AT173" s="146"/>
      <c r="AU173" s="224">
        <f t="shared" si="176"/>
        <v>262350.276923077</v>
      </c>
      <c r="AV173" s="239">
        <f t="shared" si="177"/>
        <v>400000</v>
      </c>
      <c r="AW173" s="231" t="e">
        <f t="shared" si="178"/>
        <v>#REF!</v>
      </c>
      <c r="AX173" s="231" t="e">
        <f>((AH173-AF173-AG173-W173)*AY$8)-(#REF!+#REF!)*150000</f>
        <v>#REF!</v>
      </c>
      <c r="AY173" s="231" t="e">
        <f t="shared" si="179"/>
        <v>#REF!</v>
      </c>
      <c r="AZ173" s="241" t="str">
        <f t="shared" si="180"/>
        <v>NHOUNG SAPHOEUN</v>
      </c>
      <c r="BA173" s="231">
        <f t="shared" si="181"/>
        <v>10</v>
      </c>
      <c r="BB173" s="231">
        <f t="shared" si="182"/>
        <v>10</v>
      </c>
      <c r="BC173" s="231">
        <f t="shared" si="183"/>
        <v>0</v>
      </c>
      <c r="BD173" s="231">
        <f t="shared" si="184"/>
        <v>0</v>
      </c>
      <c r="BE173" s="231">
        <f t="shared" si="185"/>
        <v>0</v>
      </c>
      <c r="BF173" s="231">
        <f t="shared" si="186"/>
        <v>1</v>
      </c>
      <c r="BG173" s="231">
        <f t="shared" si="187"/>
        <v>0</v>
      </c>
      <c r="BH173" s="231">
        <f t="shared" si="188"/>
        <v>0</v>
      </c>
      <c r="BI173" s="246">
        <f t="shared" si="189"/>
        <v>3.05384615384615</v>
      </c>
      <c r="BJ173" s="247">
        <f t="shared" si="190"/>
        <v>12200</v>
      </c>
      <c r="BK173" s="231">
        <f t="shared" si="191"/>
        <v>0</v>
      </c>
      <c r="BL173" s="231">
        <f t="shared" si="192"/>
        <v>1</v>
      </c>
      <c r="BM173" s="231">
        <f t="shared" si="193"/>
        <v>0</v>
      </c>
      <c r="BN173" s="231">
        <f t="shared" si="194"/>
        <v>1</v>
      </c>
      <c r="BO173" s="231">
        <f t="shared" si="195"/>
        <v>0</v>
      </c>
      <c r="BP173" s="231">
        <f t="shared" si="196"/>
        <v>0</v>
      </c>
      <c r="BQ173" s="231">
        <f t="shared" si="197"/>
        <v>2</v>
      </c>
    </row>
    <row r="174" s="141" customFormat="1" ht="95" customHeight="1" spans="1:69">
      <c r="A174" s="161">
        <v>161</v>
      </c>
      <c r="B174" s="94">
        <v>1552</v>
      </c>
      <c r="C174" s="162" t="s">
        <v>912</v>
      </c>
      <c r="D174" s="163">
        <v>44565</v>
      </c>
      <c r="E174" s="183" t="s">
        <v>125</v>
      </c>
      <c r="F174" s="184">
        <v>200</v>
      </c>
      <c r="G174" s="185">
        <v>7.69230769230769</v>
      </c>
      <c r="H174" s="161">
        <v>5</v>
      </c>
      <c r="I174" s="161">
        <v>0</v>
      </c>
      <c r="J174" s="161">
        <v>5</v>
      </c>
      <c r="K174" s="195">
        <v>38.4615384615385</v>
      </c>
      <c r="L174" s="161">
        <v>0</v>
      </c>
      <c r="M174" s="185">
        <v>0</v>
      </c>
      <c r="N174" s="161">
        <v>0</v>
      </c>
      <c r="O174" s="161">
        <v>0</v>
      </c>
      <c r="P174" s="195">
        <v>0</v>
      </c>
      <c r="Q174" s="161">
        <v>1</v>
      </c>
      <c r="R174" s="195">
        <v>7.69230769230769</v>
      </c>
      <c r="S174" s="161">
        <v>0</v>
      </c>
      <c r="T174" s="195">
        <v>0</v>
      </c>
      <c r="U174" s="161">
        <v>0</v>
      </c>
      <c r="V174" s="161">
        <v>0</v>
      </c>
      <c r="W174" s="185">
        <v>0</v>
      </c>
      <c r="X174" s="185">
        <v>0</v>
      </c>
      <c r="Y174" s="161">
        <v>0</v>
      </c>
      <c r="Z174" s="185">
        <v>0</v>
      </c>
      <c r="AA174" s="161">
        <v>0</v>
      </c>
      <c r="AB174" s="185">
        <v>0</v>
      </c>
      <c r="AC174" s="184">
        <v>0</v>
      </c>
      <c r="AD174" s="184">
        <v>0</v>
      </c>
      <c r="AE174" s="185">
        <v>1.9</v>
      </c>
      <c r="AF174" s="185">
        <v>13</v>
      </c>
      <c r="AG174" s="185">
        <v>2.5</v>
      </c>
      <c r="AH174" s="185">
        <v>63.5538461538462</v>
      </c>
      <c r="AI174" s="207">
        <v>2</v>
      </c>
      <c r="AJ174" s="209">
        <v>0.5</v>
      </c>
      <c r="AK174" s="207"/>
      <c r="AL174" s="195">
        <v>0</v>
      </c>
      <c r="AM174" s="195">
        <v>2</v>
      </c>
      <c r="AN174" s="207">
        <v>50</v>
      </c>
      <c r="AO174" s="221">
        <v>13.0538461538462</v>
      </c>
      <c r="AP174" s="184">
        <v>10</v>
      </c>
      <c r="AQ174" s="222">
        <v>12200</v>
      </c>
      <c r="AR174" s="225"/>
      <c r="AS174" s="146" t="s">
        <v>862</v>
      </c>
      <c r="AT174" s="146"/>
      <c r="AU174" s="224">
        <f t="shared" si="176"/>
        <v>262350.276923077</v>
      </c>
      <c r="AV174" s="239">
        <f t="shared" si="177"/>
        <v>400000</v>
      </c>
      <c r="AW174" s="231" t="e">
        <f t="shared" si="178"/>
        <v>#REF!</v>
      </c>
      <c r="AX174" s="231" t="e">
        <f>((AH174-AF174-AG174-W174)*AY$8)-(#REF!+#REF!)*150000</f>
        <v>#REF!</v>
      </c>
      <c r="AY174" s="231" t="e">
        <f t="shared" si="179"/>
        <v>#REF!</v>
      </c>
      <c r="AZ174" s="241" t="str">
        <f t="shared" si="180"/>
        <v>AN  SINOCH</v>
      </c>
      <c r="BA174" s="231">
        <f t="shared" si="181"/>
        <v>10</v>
      </c>
      <c r="BB174" s="231">
        <f t="shared" si="182"/>
        <v>10</v>
      </c>
      <c r="BC174" s="231">
        <f t="shared" si="183"/>
        <v>0</v>
      </c>
      <c r="BD174" s="231">
        <f t="shared" si="184"/>
        <v>0</v>
      </c>
      <c r="BE174" s="231">
        <f t="shared" si="185"/>
        <v>0</v>
      </c>
      <c r="BF174" s="231">
        <f t="shared" si="186"/>
        <v>1</v>
      </c>
      <c r="BG174" s="231">
        <f t="shared" si="187"/>
        <v>0</v>
      </c>
      <c r="BH174" s="231">
        <f t="shared" si="188"/>
        <v>0</v>
      </c>
      <c r="BI174" s="246">
        <f t="shared" si="189"/>
        <v>3.05384615384615</v>
      </c>
      <c r="BJ174" s="247">
        <f t="shared" si="190"/>
        <v>12200</v>
      </c>
      <c r="BK174" s="231">
        <f t="shared" si="191"/>
        <v>0</v>
      </c>
      <c r="BL174" s="231">
        <f t="shared" si="192"/>
        <v>1</v>
      </c>
      <c r="BM174" s="231">
        <f t="shared" si="193"/>
        <v>0</v>
      </c>
      <c r="BN174" s="231">
        <f t="shared" si="194"/>
        <v>1</v>
      </c>
      <c r="BO174" s="231">
        <f t="shared" si="195"/>
        <v>0</v>
      </c>
      <c r="BP174" s="231">
        <f t="shared" si="196"/>
        <v>0</v>
      </c>
      <c r="BQ174" s="231">
        <f t="shared" si="197"/>
        <v>2</v>
      </c>
    </row>
    <row r="175" s="146" customFormat="1" ht="95" customHeight="1" spans="1:69">
      <c r="A175" s="161">
        <v>162</v>
      </c>
      <c r="B175" s="94">
        <v>298</v>
      </c>
      <c r="C175" s="162" t="s">
        <v>138</v>
      </c>
      <c r="D175" s="163">
        <v>44109</v>
      </c>
      <c r="E175" s="183" t="s">
        <v>913</v>
      </c>
      <c r="F175" s="184">
        <v>200</v>
      </c>
      <c r="G175" s="185">
        <v>7.69230769230769</v>
      </c>
      <c r="H175" s="161">
        <v>5</v>
      </c>
      <c r="I175" s="161">
        <v>0</v>
      </c>
      <c r="J175" s="161">
        <v>5</v>
      </c>
      <c r="K175" s="195">
        <v>38.4615384615385</v>
      </c>
      <c r="L175" s="161">
        <v>0</v>
      </c>
      <c r="M175" s="185">
        <v>0</v>
      </c>
      <c r="N175" s="161">
        <v>0</v>
      </c>
      <c r="O175" s="161">
        <v>0</v>
      </c>
      <c r="P175" s="195">
        <v>0</v>
      </c>
      <c r="Q175" s="161">
        <v>1</v>
      </c>
      <c r="R175" s="195">
        <v>7.69230769230769</v>
      </c>
      <c r="S175" s="161">
        <v>0</v>
      </c>
      <c r="T175" s="195">
        <v>0</v>
      </c>
      <c r="U175" s="161">
        <v>0</v>
      </c>
      <c r="V175" s="161">
        <v>0</v>
      </c>
      <c r="W175" s="185">
        <v>0</v>
      </c>
      <c r="X175" s="185">
        <v>0</v>
      </c>
      <c r="Y175" s="161">
        <v>0</v>
      </c>
      <c r="Z175" s="185">
        <v>0</v>
      </c>
      <c r="AA175" s="161">
        <v>0</v>
      </c>
      <c r="AB175" s="185">
        <v>0</v>
      </c>
      <c r="AC175" s="184">
        <v>0</v>
      </c>
      <c r="AD175" s="184">
        <v>0</v>
      </c>
      <c r="AE175" s="185">
        <v>1.9</v>
      </c>
      <c r="AF175" s="185">
        <v>13</v>
      </c>
      <c r="AG175" s="185">
        <v>2.5</v>
      </c>
      <c r="AH175" s="185">
        <v>63.5538461538462</v>
      </c>
      <c r="AI175" s="258">
        <v>3</v>
      </c>
      <c r="AJ175" s="209">
        <v>0.5</v>
      </c>
      <c r="AK175" s="207"/>
      <c r="AL175" s="195">
        <v>0</v>
      </c>
      <c r="AM175" s="195">
        <v>2</v>
      </c>
      <c r="AN175" s="207">
        <v>50</v>
      </c>
      <c r="AO175" s="221">
        <v>14.0538461538462</v>
      </c>
      <c r="AP175" s="184">
        <v>10</v>
      </c>
      <c r="AQ175" s="222">
        <v>16200</v>
      </c>
      <c r="AR175" s="225"/>
      <c r="AS175" s="146" t="s">
        <v>852</v>
      </c>
      <c r="AU175" s="224">
        <f t="shared" ref="AU175:AU194" si="198">(AH175*$AY$9)</f>
        <v>262350.276923077</v>
      </c>
      <c r="AV175" s="239">
        <f t="shared" ref="AV175:AV194" si="199">IF(AU175&lt;400000,400000,IF(AU175&gt;1200000,1200000,AU175))</f>
        <v>400000</v>
      </c>
      <c r="AW175" s="231" t="e">
        <f t="shared" ref="AW175:AW194" si="200">IF(AY175=0.1,165000,IF(AY175=0.05,65000,0))</f>
        <v>#REF!</v>
      </c>
      <c r="AX175" s="231" t="e">
        <f>((AH175-AF175-AG175-W175)*AY$8)-(#REF!+#REF!)*150000</f>
        <v>#REF!</v>
      </c>
      <c r="AY175" s="231" t="e">
        <f t="shared" ref="AY175:AY194" si="201">IF(AX175&lt;1500000,0%,IF(AX175&lt;2000001,5%,10%))</f>
        <v>#REF!</v>
      </c>
      <c r="AZ175" s="241" t="str">
        <f t="shared" ref="AZ175:AZ194" si="202">C175</f>
        <v>LAN YARY</v>
      </c>
      <c r="BA175" s="231">
        <f t="shared" ref="BA175:BA194" si="203">AP175</f>
        <v>10</v>
      </c>
      <c r="BB175" s="231">
        <f t="shared" ref="BB175:BB194" si="204">TRUNC(BA175)</f>
        <v>10</v>
      </c>
      <c r="BC175" s="231">
        <f t="shared" ref="BC175:BC194" si="205">TRUNC(BB175/100)</f>
        <v>0</v>
      </c>
      <c r="BD175" s="231">
        <f t="shared" ref="BD175:BD194" si="206">TRUNC((BB175-(BC175*100))/50)</f>
        <v>0</v>
      </c>
      <c r="BE175" s="231">
        <f t="shared" ref="BE175:BE194" si="207">TRUNC((BB175-(BC175*100)-(BD175*50))/20)</f>
        <v>0</v>
      </c>
      <c r="BF175" s="231">
        <f t="shared" ref="BF175:BF194" si="208">TRUNC((BB175-(BC175*100)-(BD175*50)-(BE175*20))/10)</f>
        <v>1</v>
      </c>
      <c r="BG175" s="231">
        <f t="shared" ref="BG175:BG194" si="209">TRUNC((BB175-(BC175*100)-(BD175*50)-(BE175*20)-(BF175*10))/5)</f>
        <v>0</v>
      </c>
      <c r="BH175" s="231">
        <f t="shared" ref="BH175:BH194" si="210">TRUNC((BB175-(BC175*100)-(BD175*50)-(BE175*20)-(BF175*10)-(BG175*5))/1)</f>
        <v>0</v>
      </c>
      <c r="BI175" s="246">
        <f t="shared" ref="BI175:BI194" si="211">AO175-AP175</f>
        <v>4.05384615384615</v>
      </c>
      <c r="BJ175" s="247">
        <f t="shared" ref="BJ175:BJ194" si="212">ROUND(BI175*4000,-2)</f>
        <v>16200</v>
      </c>
      <c r="BK175" s="231">
        <f t="shared" ref="BK175:BK194" si="213">TRUNC(BJ175/20000)</f>
        <v>0</v>
      </c>
      <c r="BL175" s="231">
        <f t="shared" ref="BL175:BL194" si="214">TRUNC((BJ175-(BK175*20000))/10000)</f>
        <v>1</v>
      </c>
      <c r="BM175" s="231">
        <f t="shared" ref="BM175:BM194" si="215">TRUNC((BJ175-(BK175*20000)-(BL175*10000))/5000)</f>
        <v>1</v>
      </c>
      <c r="BN175" s="231">
        <f t="shared" ref="BN175:BN194" si="216">TRUNC((BJ175-(BK175*20000)-(BL175*10000)-(BM175*5000))/2000)</f>
        <v>0</v>
      </c>
      <c r="BO175" s="231">
        <f t="shared" ref="BO175:BO194" si="217">TRUNC((BJ175-(BK175*20000)-(BL175*10000)-(BM175*5000)-(BN175*2000))/1000)</f>
        <v>1</v>
      </c>
      <c r="BP175" s="231">
        <f t="shared" ref="BP175:BP194" si="218">TRUNC((BJ175-(BK175*20000)-(BL175*10000)-(BM175*5000)-(BN175*2000)-(BO175*1000))/500)</f>
        <v>0</v>
      </c>
      <c r="BQ175" s="231">
        <f t="shared" ref="BQ175:BQ194" si="219">TRUNC((BJ175-(BK175*20000)-(BL175*10000)-(BM175*5000)-(BN175*2000)-(BO175*1000)-(BP175*500))/100)</f>
        <v>2</v>
      </c>
    </row>
    <row r="176" s="146" customFormat="1" ht="95" customHeight="1" spans="1:69">
      <c r="A176" s="161">
        <v>163</v>
      </c>
      <c r="B176" s="94">
        <v>303</v>
      </c>
      <c r="C176" s="162" t="s">
        <v>85</v>
      </c>
      <c r="D176" s="163">
        <v>44109</v>
      </c>
      <c r="E176" s="183" t="s">
        <v>913</v>
      </c>
      <c r="F176" s="184">
        <v>200</v>
      </c>
      <c r="G176" s="185">
        <v>7.69230769230769</v>
      </c>
      <c r="H176" s="161">
        <v>5</v>
      </c>
      <c r="I176" s="161">
        <v>0</v>
      </c>
      <c r="J176" s="161">
        <v>5</v>
      </c>
      <c r="K176" s="195">
        <v>38.4615384615385</v>
      </c>
      <c r="L176" s="161">
        <v>0</v>
      </c>
      <c r="M176" s="185">
        <v>0</v>
      </c>
      <c r="N176" s="161">
        <v>0</v>
      </c>
      <c r="O176" s="161">
        <v>0</v>
      </c>
      <c r="P176" s="195">
        <v>0</v>
      </c>
      <c r="Q176" s="161">
        <v>1</v>
      </c>
      <c r="R176" s="195">
        <v>7.69230769230769</v>
      </c>
      <c r="S176" s="161">
        <v>0</v>
      </c>
      <c r="T176" s="195">
        <v>0</v>
      </c>
      <c r="U176" s="161">
        <v>0</v>
      </c>
      <c r="V176" s="161">
        <v>0</v>
      </c>
      <c r="W176" s="185">
        <v>0</v>
      </c>
      <c r="X176" s="185">
        <v>0</v>
      </c>
      <c r="Y176" s="161">
        <v>0</v>
      </c>
      <c r="Z176" s="185">
        <v>0</v>
      </c>
      <c r="AA176" s="161">
        <v>0</v>
      </c>
      <c r="AB176" s="185">
        <v>0</v>
      </c>
      <c r="AC176" s="184">
        <v>0</v>
      </c>
      <c r="AD176" s="184">
        <v>0</v>
      </c>
      <c r="AE176" s="185">
        <v>1.9</v>
      </c>
      <c r="AF176" s="185">
        <v>13</v>
      </c>
      <c r="AG176" s="185">
        <v>2.5</v>
      </c>
      <c r="AH176" s="185">
        <v>63.5538461538462</v>
      </c>
      <c r="AI176" s="258">
        <v>3</v>
      </c>
      <c r="AJ176" s="209">
        <v>0.5</v>
      </c>
      <c r="AK176" s="207"/>
      <c r="AL176" s="195">
        <v>0</v>
      </c>
      <c r="AM176" s="195">
        <v>2</v>
      </c>
      <c r="AN176" s="207">
        <v>50</v>
      </c>
      <c r="AO176" s="221">
        <v>14.0538461538462</v>
      </c>
      <c r="AP176" s="184">
        <v>10</v>
      </c>
      <c r="AQ176" s="222">
        <v>16200</v>
      </c>
      <c r="AR176" s="225"/>
      <c r="AS176" s="146" t="s">
        <v>852</v>
      </c>
      <c r="AU176" s="224">
        <f t="shared" si="198"/>
        <v>262350.276923077</v>
      </c>
      <c r="AV176" s="239">
        <f t="shared" si="199"/>
        <v>400000</v>
      </c>
      <c r="AW176" s="231" t="e">
        <f t="shared" si="200"/>
        <v>#REF!</v>
      </c>
      <c r="AX176" s="231" t="e">
        <f>((AH176-AF176-AG176-W176)*AY$8)-(#REF!+#REF!)*150000</f>
        <v>#REF!</v>
      </c>
      <c r="AY176" s="231" t="e">
        <f t="shared" si="201"/>
        <v>#REF!</v>
      </c>
      <c r="AZ176" s="241" t="str">
        <f t="shared" si="202"/>
        <v>CHHAY RINA</v>
      </c>
      <c r="BA176" s="231">
        <f t="shared" si="203"/>
        <v>10</v>
      </c>
      <c r="BB176" s="231">
        <f t="shared" si="204"/>
        <v>10</v>
      </c>
      <c r="BC176" s="231">
        <f t="shared" si="205"/>
        <v>0</v>
      </c>
      <c r="BD176" s="231">
        <f t="shared" si="206"/>
        <v>0</v>
      </c>
      <c r="BE176" s="231">
        <f t="shared" si="207"/>
        <v>0</v>
      </c>
      <c r="BF176" s="231">
        <f t="shared" si="208"/>
        <v>1</v>
      </c>
      <c r="BG176" s="231">
        <f t="shared" si="209"/>
        <v>0</v>
      </c>
      <c r="BH176" s="231">
        <f t="shared" si="210"/>
        <v>0</v>
      </c>
      <c r="BI176" s="246">
        <f t="shared" si="211"/>
        <v>4.05384615384615</v>
      </c>
      <c r="BJ176" s="247">
        <f t="shared" si="212"/>
        <v>16200</v>
      </c>
      <c r="BK176" s="231">
        <f t="shared" si="213"/>
        <v>0</v>
      </c>
      <c r="BL176" s="231">
        <f t="shared" si="214"/>
        <v>1</v>
      </c>
      <c r="BM176" s="231">
        <f t="shared" si="215"/>
        <v>1</v>
      </c>
      <c r="BN176" s="231">
        <f t="shared" si="216"/>
        <v>0</v>
      </c>
      <c r="BO176" s="231">
        <f t="shared" si="217"/>
        <v>1</v>
      </c>
      <c r="BP176" s="231">
        <f t="shared" si="218"/>
        <v>0</v>
      </c>
      <c r="BQ176" s="231">
        <f t="shared" si="219"/>
        <v>2</v>
      </c>
    </row>
    <row r="177" s="146" customFormat="1" ht="95" customHeight="1" spans="1:69">
      <c r="A177" s="161">
        <v>164</v>
      </c>
      <c r="B177" s="94">
        <v>328</v>
      </c>
      <c r="C177" s="162" t="s">
        <v>139</v>
      </c>
      <c r="D177" s="163">
        <v>44109</v>
      </c>
      <c r="E177" s="183" t="s">
        <v>913</v>
      </c>
      <c r="F177" s="184">
        <v>200</v>
      </c>
      <c r="G177" s="185">
        <v>7.69230769230769</v>
      </c>
      <c r="H177" s="161">
        <v>5</v>
      </c>
      <c r="I177" s="161">
        <v>0</v>
      </c>
      <c r="J177" s="161">
        <v>5</v>
      </c>
      <c r="K177" s="195">
        <v>38.4615384615385</v>
      </c>
      <c r="L177" s="161">
        <v>0</v>
      </c>
      <c r="M177" s="185">
        <v>0</v>
      </c>
      <c r="N177" s="161">
        <v>0</v>
      </c>
      <c r="O177" s="161">
        <v>0</v>
      </c>
      <c r="P177" s="195">
        <v>0</v>
      </c>
      <c r="Q177" s="161">
        <v>1</v>
      </c>
      <c r="R177" s="195">
        <v>7.69230769230769</v>
      </c>
      <c r="S177" s="161">
        <v>0</v>
      </c>
      <c r="T177" s="195">
        <v>0</v>
      </c>
      <c r="U177" s="161">
        <v>0</v>
      </c>
      <c r="V177" s="161">
        <v>0</v>
      </c>
      <c r="W177" s="185">
        <v>0</v>
      </c>
      <c r="X177" s="185">
        <v>0</v>
      </c>
      <c r="Y177" s="161">
        <v>0</v>
      </c>
      <c r="Z177" s="185">
        <v>0</v>
      </c>
      <c r="AA177" s="161">
        <v>0</v>
      </c>
      <c r="AB177" s="185">
        <v>0</v>
      </c>
      <c r="AC177" s="184">
        <v>0</v>
      </c>
      <c r="AD177" s="184">
        <v>0</v>
      </c>
      <c r="AE177" s="185">
        <v>1.9</v>
      </c>
      <c r="AF177" s="185">
        <v>13</v>
      </c>
      <c r="AG177" s="185">
        <v>2.5</v>
      </c>
      <c r="AH177" s="185">
        <v>63.5538461538462</v>
      </c>
      <c r="AI177" s="258">
        <v>3</v>
      </c>
      <c r="AJ177" s="209">
        <v>0.5</v>
      </c>
      <c r="AK177" s="207"/>
      <c r="AL177" s="195">
        <v>0</v>
      </c>
      <c r="AM177" s="195">
        <v>2</v>
      </c>
      <c r="AN177" s="207">
        <v>50</v>
      </c>
      <c r="AO177" s="221">
        <v>14.0538461538462</v>
      </c>
      <c r="AP177" s="184">
        <v>10</v>
      </c>
      <c r="AQ177" s="222">
        <v>16200</v>
      </c>
      <c r="AR177" s="225"/>
      <c r="AS177" s="146" t="s">
        <v>852</v>
      </c>
      <c r="AU177" s="224">
        <f t="shared" si="198"/>
        <v>262350.276923077</v>
      </c>
      <c r="AV177" s="239">
        <f t="shared" si="199"/>
        <v>400000</v>
      </c>
      <c r="AW177" s="231" t="e">
        <f t="shared" si="200"/>
        <v>#REF!</v>
      </c>
      <c r="AX177" s="231" t="e">
        <f>((AH177-AF177-AG177-W177)*AY$8)-(#REF!+#REF!)*150000</f>
        <v>#REF!</v>
      </c>
      <c r="AY177" s="231" t="e">
        <f t="shared" si="201"/>
        <v>#REF!</v>
      </c>
      <c r="AZ177" s="241" t="str">
        <f t="shared" si="202"/>
        <v>SHIN YA</v>
      </c>
      <c r="BA177" s="231">
        <f t="shared" si="203"/>
        <v>10</v>
      </c>
      <c r="BB177" s="231">
        <f t="shared" si="204"/>
        <v>10</v>
      </c>
      <c r="BC177" s="231">
        <f t="shared" si="205"/>
        <v>0</v>
      </c>
      <c r="BD177" s="231">
        <f t="shared" si="206"/>
        <v>0</v>
      </c>
      <c r="BE177" s="231">
        <f t="shared" si="207"/>
        <v>0</v>
      </c>
      <c r="BF177" s="231">
        <f t="shared" si="208"/>
        <v>1</v>
      </c>
      <c r="BG177" s="231">
        <f t="shared" si="209"/>
        <v>0</v>
      </c>
      <c r="BH177" s="231">
        <f t="shared" si="210"/>
        <v>0</v>
      </c>
      <c r="BI177" s="246">
        <f t="shared" si="211"/>
        <v>4.05384615384615</v>
      </c>
      <c r="BJ177" s="247">
        <f t="shared" si="212"/>
        <v>16200</v>
      </c>
      <c r="BK177" s="231">
        <f t="shared" si="213"/>
        <v>0</v>
      </c>
      <c r="BL177" s="231">
        <f t="shared" si="214"/>
        <v>1</v>
      </c>
      <c r="BM177" s="231">
        <f t="shared" si="215"/>
        <v>1</v>
      </c>
      <c r="BN177" s="231">
        <f t="shared" si="216"/>
        <v>0</v>
      </c>
      <c r="BO177" s="231">
        <f t="shared" si="217"/>
        <v>1</v>
      </c>
      <c r="BP177" s="231">
        <f t="shared" si="218"/>
        <v>0</v>
      </c>
      <c r="BQ177" s="231">
        <f t="shared" si="219"/>
        <v>2</v>
      </c>
    </row>
    <row r="178" s="146" customFormat="1" ht="95" customHeight="1" spans="1:69">
      <c r="A178" s="161">
        <v>165</v>
      </c>
      <c r="B178" s="94">
        <v>330</v>
      </c>
      <c r="C178" s="162" t="s">
        <v>914</v>
      </c>
      <c r="D178" s="163">
        <v>44109</v>
      </c>
      <c r="E178" s="183" t="s">
        <v>913</v>
      </c>
      <c r="F178" s="184">
        <v>200</v>
      </c>
      <c r="G178" s="185">
        <v>7.69230769230769</v>
      </c>
      <c r="H178" s="161">
        <v>11</v>
      </c>
      <c r="I178" s="161">
        <v>0</v>
      </c>
      <c r="J178" s="161">
        <v>11</v>
      </c>
      <c r="K178" s="195">
        <v>84.6153846153846</v>
      </c>
      <c r="L178" s="161">
        <v>0</v>
      </c>
      <c r="M178" s="185">
        <v>0</v>
      </c>
      <c r="N178" s="161">
        <v>0</v>
      </c>
      <c r="O178" s="161">
        <v>0</v>
      </c>
      <c r="P178" s="195">
        <v>0</v>
      </c>
      <c r="Q178" s="161">
        <v>3</v>
      </c>
      <c r="R178" s="195">
        <v>23.0769230769231</v>
      </c>
      <c r="S178" s="161">
        <v>0</v>
      </c>
      <c r="T178" s="195">
        <v>0</v>
      </c>
      <c r="U178" s="161">
        <v>0</v>
      </c>
      <c r="V178" s="161">
        <v>0</v>
      </c>
      <c r="W178" s="185">
        <v>0</v>
      </c>
      <c r="X178" s="185">
        <v>0</v>
      </c>
      <c r="Y178" s="161">
        <v>0</v>
      </c>
      <c r="Z178" s="185">
        <v>0</v>
      </c>
      <c r="AA178" s="161">
        <v>0</v>
      </c>
      <c r="AB178" s="185">
        <v>0</v>
      </c>
      <c r="AC178" s="184">
        <v>0</v>
      </c>
      <c r="AD178" s="184">
        <v>0</v>
      </c>
      <c r="AE178" s="185">
        <v>4.2</v>
      </c>
      <c r="AF178" s="185">
        <v>13</v>
      </c>
      <c r="AG178" s="185">
        <v>5.5</v>
      </c>
      <c r="AH178" s="185">
        <v>130.392307692308</v>
      </c>
      <c r="AI178" s="258">
        <v>3</v>
      </c>
      <c r="AJ178" s="209">
        <v>0.5</v>
      </c>
      <c r="AK178" s="207"/>
      <c r="AL178" s="195">
        <v>0</v>
      </c>
      <c r="AM178" s="195">
        <v>2.68868938461538</v>
      </c>
      <c r="AN178" s="207">
        <v>100</v>
      </c>
      <c r="AO178" s="221">
        <v>30.2036183076923</v>
      </c>
      <c r="AP178" s="184">
        <v>30</v>
      </c>
      <c r="AQ178" s="222">
        <v>800</v>
      </c>
      <c r="AR178" s="225"/>
      <c r="AS178" s="146" t="s">
        <v>852</v>
      </c>
      <c r="AU178" s="224">
        <f t="shared" si="198"/>
        <v>538259.446153847</v>
      </c>
      <c r="AV178" s="239">
        <f t="shared" si="199"/>
        <v>538259.446153847</v>
      </c>
      <c r="AW178" s="231" t="e">
        <f t="shared" si="200"/>
        <v>#REF!</v>
      </c>
      <c r="AX178" s="231" t="e">
        <f>((AH178-AF178-AG178-W178)*AY$8)-(#REF!+#REF!)*150000</f>
        <v>#REF!</v>
      </c>
      <c r="AY178" s="231" t="e">
        <f t="shared" si="201"/>
        <v>#REF!</v>
      </c>
      <c r="AZ178" s="241" t="str">
        <f t="shared" si="202"/>
        <v>NY SREYLEAK</v>
      </c>
      <c r="BA178" s="231">
        <f t="shared" si="203"/>
        <v>30</v>
      </c>
      <c r="BB178" s="231">
        <f t="shared" si="204"/>
        <v>30</v>
      </c>
      <c r="BC178" s="231">
        <f t="shared" si="205"/>
        <v>0</v>
      </c>
      <c r="BD178" s="231">
        <f t="shared" si="206"/>
        <v>0</v>
      </c>
      <c r="BE178" s="231">
        <f t="shared" si="207"/>
        <v>1</v>
      </c>
      <c r="BF178" s="231">
        <f t="shared" si="208"/>
        <v>1</v>
      </c>
      <c r="BG178" s="231">
        <f t="shared" si="209"/>
        <v>0</v>
      </c>
      <c r="BH178" s="231">
        <f t="shared" si="210"/>
        <v>0</v>
      </c>
      <c r="BI178" s="246">
        <f t="shared" si="211"/>
        <v>0.203618307692309</v>
      </c>
      <c r="BJ178" s="247">
        <f t="shared" si="212"/>
        <v>800</v>
      </c>
      <c r="BK178" s="231">
        <f t="shared" si="213"/>
        <v>0</v>
      </c>
      <c r="BL178" s="231">
        <f t="shared" si="214"/>
        <v>0</v>
      </c>
      <c r="BM178" s="231">
        <f t="shared" si="215"/>
        <v>0</v>
      </c>
      <c r="BN178" s="231">
        <f t="shared" si="216"/>
        <v>0</v>
      </c>
      <c r="BO178" s="231">
        <f t="shared" si="217"/>
        <v>0</v>
      </c>
      <c r="BP178" s="231">
        <f t="shared" si="218"/>
        <v>1</v>
      </c>
      <c r="BQ178" s="231">
        <f t="shared" si="219"/>
        <v>3</v>
      </c>
    </row>
    <row r="179" s="146" customFormat="1" ht="95" customHeight="1" spans="1:69">
      <c r="A179" s="161">
        <v>166</v>
      </c>
      <c r="B179" s="94">
        <v>973</v>
      </c>
      <c r="C179" s="162" t="s">
        <v>915</v>
      </c>
      <c r="D179" s="163">
        <v>44393</v>
      </c>
      <c r="E179" s="183" t="s">
        <v>913</v>
      </c>
      <c r="F179" s="184">
        <v>200</v>
      </c>
      <c r="G179" s="185">
        <v>7.69230769230769</v>
      </c>
      <c r="H179" s="161">
        <v>5</v>
      </c>
      <c r="I179" s="161">
        <v>0</v>
      </c>
      <c r="J179" s="161">
        <v>5</v>
      </c>
      <c r="K179" s="195">
        <v>38.4615384615385</v>
      </c>
      <c r="L179" s="161">
        <v>0</v>
      </c>
      <c r="M179" s="185">
        <v>0</v>
      </c>
      <c r="N179" s="161">
        <v>0</v>
      </c>
      <c r="O179" s="161">
        <v>0</v>
      </c>
      <c r="P179" s="195">
        <v>0</v>
      </c>
      <c r="Q179" s="161">
        <v>1</v>
      </c>
      <c r="R179" s="195">
        <v>7.69230769230769</v>
      </c>
      <c r="S179" s="161">
        <v>0</v>
      </c>
      <c r="T179" s="195">
        <v>0</v>
      </c>
      <c r="U179" s="161">
        <v>0</v>
      </c>
      <c r="V179" s="161">
        <v>0</v>
      </c>
      <c r="W179" s="185">
        <v>0</v>
      </c>
      <c r="X179" s="185">
        <v>0</v>
      </c>
      <c r="Y179" s="161">
        <v>0</v>
      </c>
      <c r="Z179" s="185">
        <v>0</v>
      </c>
      <c r="AA179" s="161">
        <v>0</v>
      </c>
      <c r="AB179" s="185">
        <v>0</v>
      </c>
      <c r="AC179" s="184">
        <v>0</v>
      </c>
      <c r="AD179" s="184">
        <v>0</v>
      </c>
      <c r="AE179" s="185">
        <v>1.9</v>
      </c>
      <c r="AF179" s="185">
        <v>13</v>
      </c>
      <c r="AG179" s="185">
        <v>2.5</v>
      </c>
      <c r="AH179" s="185">
        <v>63.5538461538462</v>
      </c>
      <c r="AI179" s="207">
        <v>2</v>
      </c>
      <c r="AJ179" s="209">
        <v>0.5</v>
      </c>
      <c r="AK179" s="207"/>
      <c r="AL179" s="195">
        <v>0</v>
      </c>
      <c r="AM179" s="195">
        <v>2</v>
      </c>
      <c r="AN179" s="207">
        <v>50</v>
      </c>
      <c r="AO179" s="221">
        <v>13.0538461538462</v>
      </c>
      <c r="AP179" s="184">
        <v>10</v>
      </c>
      <c r="AQ179" s="222">
        <v>12200</v>
      </c>
      <c r="AR179" s="225"/>
      <c r="AS179" s="146" t="s">
        <v>860</v>
      </c>
      <c r="AU179" s="224">
        <f t="shared" si="198"/>
        <v>262350.276923077</v>
      </c>
      <c r="AV179" s="239">
        <f t="shared" si="199"/>
        <v>400000</v>
      </c>
      <c r="AW179" s="231" t="e">
        <f t="shared" si="200"/>
        <v>#REF!</v>
      </c>
      <c r="AX179" s="231" t="e">
        <f>((AH179-AF179-AG179-W179)*AY$8)-(#REF!+#REF!)*150000</f>
        <v>#REF!</v>
      </c>
      <c r="AY179" s="231" t="e">
        <f t="shared" si="201"/>
        <v>#REF!</v>
      </c>
      <c r="AZ179" s="241" t="str">
        <f t="shared" si="202"/>
        <v>KHANN THAVY</v>
      </c>
      <c r="BA179" s="231">
        <f t="shared" si="203"/>
        <v>10</v>
      </c>
      <c r="BB179" s="231">
        <f t="shared" si="204"/>
        <v>10</v>
      </c>
      <c r="BC179" s="231">
        <f t="shared" si="205"/>
        <v>0</v>
      </c>
      <c r="BD179" s="231">
        <f t="shared" si="206"/>
        <v>0</v>
      </c>
      <c r="BE179" s="231">
        <f t="shared" si="207"/>
        <v>0</v>
      </c>
      <c r="BF179" s="231">
        <f t="shared" si="208"/>
        <v>1</v>
      </c>
      <c r="BG179" s="231">
        <f t="shared" si="209"/>
        <v>0</v>
      </c>
      <c r="BH179" s="231">
        <f t="shared" si="210"/>
        <v>0</v>
      </c>
      <c r="BI179" s="246">
        <f t="shared" si="211"/>
        <v>3.05384615384615</v>
      </c>
      <c r="BJ179" s="247">
        <f t="shared" si="212"/>
        <v>12200</v>
      </c>
      <c r="BK179" s="231">
        <f t="shared" si="213"/>
        <v>0</v>
      </c>
      <c r="BL179" s="231">
        <f t="shared" si="214"/>
        <v>1</v>
      </c>
      <c r="BM179" s="231">
        <f t="shared" si="215"/>
        <v>0</v>
      </c>
      <c r="BN179" s="231">
        <f t="shared" si="216"/>
        <v>1</v>
      </c>
      <c r="BO179" s="231">
        <f t="shared" si="217"/>
        <v>0</v>
      </c>
      <c r="BP179" s="231">
        <f t="shared" si="218"/>
        <v>0</v>
      </c>
      <c r="BQ179" s="231">
        <f t="shared" si="219"/>
        <v>2</v>
      </c>
    </row>
    <row r="180" s="141" customFormat="1" ht="95" customHeight="1" spans="1:69">
      <c r="A180" s="161">
        <v>167</v>
      </c>
      <c r="B180" s="94">
        <v>1538</v>
      </c>
      <c r="C180" s="162" t="s">
        <v>108</v>
      </c>
      <c r="D180" s="163">
        <v>44565</v>
      </c>
      <c r="E180" s="183" t="s">
        <v>913</v>
      </c>
      <c r="F180" s="184">
        <v>200</v>
      </c>
      <c r="G180" s="185">
        <v>7.69230769230769</v>
      </c>
      <c r="H180" s="161">
        <v>5</v>
      </c>
      <c r="I180" s="161">
        <v>0</v>
      </c>
      <c r="J180" s="161">
        <v>5</v>
      </c>
      <c r="K180" s="195">
        <v>38.4615384615385</v>
      </c>
      <c r="L180" s="161">
        <v>0</v>
      </c>
      <c r="M180" s="185">
        <v>0</v>
      </c>
      <c r="N180" s="161">
        <v>0</v>
      </c>
      <c r="O180" s="161">
        <v>0</v>
      </c>
      <c r="P180" s="195">
        <v>0</v>
      </c>
      <c r="Q180" s="161">
        <v>1</v>
      </c>
      <c r="R180" s="195">
        <v>7.69230769230769</v>
      </c>
      <c r="S180" s="161">
        <v>0</v>
      </c>
      <c r="T180" s="195">
        <v>0</v>
      </c>
      <c r="U180" s="161">
        <v>0</v>
      </c>
      <c r="V180" s="161">
        <v>0</v>
      </c>
      <c r="W180" s="185">
        <v>0</v>
      </c>
      <c r="X180" s="185">
        <v>0</v>
      </c>
      <c r="Y180" s="161">
        <v>0</v>
      </c>
      <c r="Z180" s="185">
        <v>0</v>
      </c>
      <c r="AA180" s="161">
        <v>0</v>
      </c>
      <c r="AB180" s="185">
        <v>0</v>
      </c>
      <c r="AC180" s="184">
        <v>0</v>
      </c>
      <c r="AD180" s="184">
        <v>0</v>
      </c>
      <c r="AE180" s="185">
        <v>1.9</v>
      </c>
      <c r="AF180" s="185">
        <v>13</v>
      </c>
      <c r="AG180" s="185">
        <v>2.5</v>
      </c>
      <c r="AH180" s="185">
        <v>63.5538461538462</v>
      </c>
      <c r="AI180" s="207">
        <v>2</v>
      </c>
      <c r="AJ180" s="209">
        <v>0.5</v>
      </c>
      <c r="AK180" s="207"/>
      <c r="AL180" s="195">
        <v>0</v>
      </c>
      <c r="AM180" s="195">
        <v>2</v>
      </c>
      <c r="AN180" s="207">
        <v>50</v>
      </c>
      <c r="AO180" s="221">
        <v>13.0538461538462</v>
      </c>
      <c r="AP180" s="184">
        <v>10</v>
      </c>
      <c r="AQ180" s="222">
        <v>12200</v>
      </c>
      <c r="AR180" s="225"/>
      <c r="AS180" s="146" t="s">
        <v>862</v>
      </c>
      <c r="AT180" s="146"/>
      <c r="AU180" s="224">
        <f t="shared" si="198"/>
        <v>262350.276923077</v>
      </c>
      <c r="AV180" s="239">
        <f t="shared" si="199"/>
        <v>400000</v>
      </c>
      <c r="AW180" s="231" t="e">
        <f t="shared" si="200"/>
        <v>#REF!</v>
      </c>
      <c r="AX180" s="231" t="e">
        <f>((AH180-AF180-AG180-W180)*AY$8)-(#REF!+#REF!)*150000</f>
        <v>#REF!</v>
      </c>
      <c r="AY180" s="231" t="e">
        <f t="shared" si="201"/>
        <v>#REF!</v>
      </c>
      <c r="AZ180" s="241" t="str">
        <f t="shared" si="202"/>
        <v>TEN SAVAN</v>
      </c>
      <c r="BA180" s="231">
        <f t="shared" si="203"/>
        <v>10</v>
      </c>
      <c r="BB180" s="231">
        <f t="shared" si="204"/>
        <v>10</v>
      </c>
      <c r="BC180" s="231">
        <f t="shared" si="205"/>
        <v>0</v>
      </c>
      <c r="BD180" s="231">
        <f t="shared" si="206"/>
        <v>0</v>
      </c>
      <c r="BE180" s="231">
        <f t="shared" si="207"/>
        <v>0</v>
      </c>
      <c r="BF180" s="231">
        <f t="shared" si="208"/>
        <v>1</v>
      </c>
      <c r="BG180" s="231">
        <f t="shared" si="209"/>
        <v>0</v>
      </c>
      <c r="BH180" s="231">
        <f t="shared" si="210"/>
        <v>0</v>
      </c>
      <c r="BI180" s="246">
        <f t="shared" si="211"/>
        <v>3.05384615384615</v>
      </c>
      <c r="BJ180" s="247">
        <f t="shared" si="212"/>
        <v>12200</v>
      </c>
      <c r="BK180" s="231">
        <f t="shared" si="213"/>
        <v>0</v>
      </c>
      <c r="BL180" s="231">
        <f t="shared" si="214"/>
        <v>1</v>
      </c>
      <c r="BM180" s="231">
        <f t="shared" si="215"/>
        <v>0</v>
      </c>
      <c r="BN180" s="231">
        <f t="shared" si="216"/>
        <v>1</v>
      </c>
      <c r="BO180" s="231">
        <f t="shared" si="217"/>
        <v>0</v>
      </c>
      <c r="BP180" s="231">
        <f t="shared" si="218"/>
        <v>0</v>
      </c>
      <c r="BQ180" s="231">
        <f t="shared" si="219"/>
        <v>2</v>
      </c>
    </row>
    <row r="181" s="141" customFormat="1" ht="95" customHeight="1" spans="1:69">
      <c r="A181" s="161">
        <v>168</v>
      </c>
      <c r="B181" s="94">
        <v>318</v>
      </c>
      <c r="C181" s="162" t="s">
        <v>109</v>
      </c>
      <c r="D181" s="163">
        <v>44109</v>
      </c>
      <c r="E181" s="183" t="s">
        <v>913</v>
      </c>
      <c r="F181" s="184">
        <v>200</v>
      </c>
      <c r="G181" s="185">
        <v>7.69230769230769</v>
      </c>
      <c r="H181" s="161">
        <v>5</v>
      </c>
      <c r="I181" s="161">
        <v>0</v>
      </c>
      <c r="J181" s="161">
        <v>5</v>
      </c>
      <c r="K181" s="195">
        <v>38.4615384615385</v>
      </c>
      <c r="L181" s="161">
        <v>0</v>
      </c>
      <c r="M181" s="185">
        <v>0</v>
      </c>
      <c r="N181" s="161">
        <v>0</v>
      </c>
      <c r="O181" s="161">
        <v>0</v>
      </c>
      <c r="P181" s="195">
        <v>0</v>
      </c>
      <c r="Q181" s="161">
        <v>1</v>
      </c>
      <c r="R181" s="195">
        <v>7.69230769230769</v>
      </c>
      <c r="S181" s="161">
        <v>0</v>
      </c>
      <c r="T181" s="195">
        <v>0</v>
      </c>
      <c r="U181" s="161">
        <v>0</v>
      </c>
      <c r="V181" s="161">
        <v>0</v>
      </c>
      <c r="W181" s="185">
        <v>0</v>
      </c>
      <c r="X181" s="185">
        <v>0</v>
      </c>
      <c r="Y181" s="161">
        <v>0</v>
      </c>
      <c r="Z181" s="185">
        <v>0</v>
      </c>
      <c r="AA181" s="161">
        <v>0</v>
      </c>
      <c r="AB181" s="185">
        <v>0</v>
      </c>
      <c r="AC181" s="184">
        <v>0</v>
      </c>
      <c r="AD181" s="184">
        <v>0</v>
      </c>
      <c r="AE181" s="185">
        <v>1.9</v>
      </c>
      <c r="AF181" s="185">
        <v>13</v>
      </c>
      <c r="AG181" s="185">
        <v>2.5</v>
      </c>
      <c r="AH181" s="185">
        <v>63.5538461538462</v>
      </c>
      <c r="AI181" s="258">
        <v>3</v>
      </c>
      <c r="AJ181" s="209">
        <v>0.5</v>
      </c>
      <c r="AK181" s="207"/>
      <c r="AL181" s="195">
        <v>0</v>
      </c>
      <c r="AM181" s="195">
        <v>2</v>
      </c>
      <c r="AN181" s="207">
        <v>50</v>
      </c>
      <c r="AO181" s="221">
        <v>14.0538461538462</v>
      </c>
      <c r="AP181" s="184">
        <v>10</v>
      </c>
      <c r="AQ181" s="222">
        <v>16200</v>
      </c>
      <c r="AR181" s="225"/>
      <c r="AS181" s="146" t="s">
        <v>852</v>
      </c>
      <c r="AT181" s="146"/>
      <c r="AU181" s="224">
        <f t="shared" si="198"/>
        <v>262350.276923077</v>
      </c>
      <c r="AV181" s="239">
        <f t="shared" si="199"/>
        <v>400000</v>
      </c>
      <c r="AW181" s="231" t="e">
        <f t="shared" si="200"/>
        <v>#REF!</v>
      </c>
      <c r="AX181" s="231" t="e">
        <f>((AH181-AF181-AG181-W181)*AY$8)-(#REF!+#REF!)*150000</f>
        <v>#REF!</v>
      </c>
      <c r="AY181" s="231" t="e">
        <f t="shared" si="201"/>
        <v>#REF!</v>
      </c>
      <c r="AZ181" s="241" t="str">
        <f t="shared" si="202"/>
        <v>SAO SRIYLAK</v>
      </c>
      <c r="BA181" s="231">
        <f t="shared" si="203"/>
        <v>10</v>
      </c>
      <c r="BB181" s="231">
        <f t="shared" si="204"/>
        <v>10</v>
      </c>
      <c r="BC181" s="231">
        <f t="shared" si="205"/>
        <v>0</v>
      </c>
      <c r="BD181" s="231">
        <f t="shared" si="206"/>
        <v>0</v>
      </c>
      <c r="BE181" s="231">
        <f t="shared" si="207"/>
        <v>0</v>
      </c>
      <c r="BF181" s="231">
        <f t="shared" si="208"/>
        <v>1</v>
      </c>
      <c r="BG181" s="231">
        <f t="shared" si="209"/>
        <v>0</v>
      </c>
      <c r="BH181" s="231">
        <f t="shared" si="210"/>
        <v>0</v>
      </c>
      <c r="BI181" s="246">
        <f t="shared" si="211"/>
        <v>4.05384615384615</v>
      </c>
      <c r="BJ181" s="247">
        <f t="shared" si="212"/>
        <v>16200</v>
      </c>
      <c r="BK181" s="231">
        <f t="shared" si="213"/>
        <v>0</v>
      </c>
      <c r="BL181" s="231">
        <f t="shared" si="214"/>
        <v>1</v>
      </c>
      <c r="BM181" s="231">
        <f t="shared" si="215"/>
        <v>1</v>
      </c>
      <c r="BN181" s="231">
        <f t="shared" si="216"/>
        <v>0</v>
      </c>
      <c r="BO181" s="231">
        <f t="shared" si="217"/>
        <v>1</v>
      </c>
      <c r="BP181" s="231">
        <f t="shared" si="218"/>
        <v>0</v>
      </c>
      <c r="BQ181" s="231">
        <f t="shared" si="219"/>
        <v>2</v>
      </c>
    </row>
    <row r="182" s="147" customFormat="1" ht="95" customHeight="1" spans="1:69">
      <c r="A182" s="161">
        <v>169</v>
      </c>
      <c r="B182" s="94">
        <v>688</v>
      </c>
      <c r="C182" s="162" t="s">
        <v>118</v>
      </c>
      <c r="D182" s="163">
        <v>44200</v>
      </c>
      <c r="E182" s="183" t="s">
        <v>913</v>
      </c>
      <c r="F182" s="184">
        <v>200</v>
      </c>
      <c r="G182" s="185">
        <v>7.69230769230769</v>
      </c>
      <c r="H182" s="161">
        <v>5</v>
      </c>
      <c r="I182" s="161">
        <v>0</v>
      </c>
      <c r="J182" s="161">
        <v>5</v>
      </c>
      <c r="K182" s="195">
        <v>38.4615384615385</v>
      </c>
      <c r="L182" s="161">
        <v>0</v>
      </c>
      <c r="M182" s="185">
        <v>0</v>
      </c>
      <c r="N182" s="161">
        <v>0</v>
      </c>
      <c r="O182" s="161">
        <v>0</v>
      </c>
      <c r="P182" s="195">
        <v>0</v>
      </c>
      <c r="Q182" s="161">
        <v>1</v>
      </c>
      <c r="R182" s="195">
        <v>7.69230769230769</v>
      </c>
      <c r="S182" s="161">
        <v>0</v>
      </c>
      <c r="T182" s="195">
        <v>0</v>
      </c>
      <c r="U182" s="161">
        <v>0</v>
      </c>
      <c r="V182" s="161">
        <v>0</v>
      </c>
      <c r="W182" s="185">
        <v>0</v>
      </c>
      <c r="X182" s="185">
        <v>0</v>
      </c>
      <c r="Y182" s="161">
        <v>0</v>
      </c>
      <c r="Z182" s="185">
        <v>0</v>
      </c>
      <c r="AA182" s="161">
        <v>0</v>
      </c>
      <c r="AB182" s="185">
        <v>0</v>
      </c>
      <c r="AC182" s="184">
        <v>0</v>
      </c>
      <c r="AD182" s="184">
        <v>0</v>
      </c>
      <c r="AE182" s="185">
        <v>1.9</v>
      </c>
      <c r="AF182" s="185">
        <v>13</v>
      </c>
      <c r="AG182" s="185">
        <v>2.5</v>
      </c>
      <c r="AH182" s="185">
        <v>63.5538461538462</v>
      </c>
      <c r="AI182" s="258">
        <v>3</v>
      </c>
      <c r="AJ182" s="209">
        <v>0.5</v>
      </c>
      <c r="AK182" s="207"/>
      <c r="AL182" s="195">
        <v>0</v>
      </c>
      <c r="AM182" s="195">
        <v>2</v>
      </c>
      <c r="AN182" s="207">
        <v>50</v>
      </c>
      <c r="AO182" s="221">
        <v>14.0538461538462</v>
      </c>
      <c r="AP182" s="184">
        <v>10</v>
      </c>
      <c r="AQ182" s="222">
        <v>16200</v>
      </c>
      <c r="AR182" s="225"/>
      <c r="AS182" s="146" t="s">
        <v>855</v>
      </c>
      <c r="AT182" s="146"/>
      <c r="AU182" s="224">
        <f t="shared" si="198"/>
        <v>262350.276923077</v>
      </c>
      <c r="AV182" s="239">
        <f t="shared" si="199"/>
        <v>400000</v>
      </c>
      <c r="AW182" s="231" t="e">
        <f t="shared" si="200"/>
        <v>#REF!</v>
      </c>
      <c r="AX182" s="231" t="e">
        <f>((AH182-AF182-AG182-W182)*AY$8)-(#REF!+#REF!)*150000</f>
        <v>#REF!</v>
      </c>
      <c r="AY182" s="231" t="e">
        <f t="shared" si="201"/>
        <v>#REF!</v>
      </c>
      <c r="AZ182" s="241" t="str">
        <f t="shared" si="202"/>
        <v>OUK NARIN</v>
      </c>
      <c r="BA182" s="231">
        <f t="shared" si="203"/>
        <v>10</v>
      </c>
      <c r="BB182" s="231">
        <f t="shared" si="204"/>
        <v>10</v>
      </c>
      <c r="BC182" s="231">
        <f t="shared" si="205"/>
        <v>0</v>
      </c>
      <c r="BD182" s="231">
        <f t="shared" si="206"/>
        <v>0</v>
      </c>
      <c r="BE182" s="231">
        <f t="shared" si="207"/>
        <v>0</v>
      </c>
      <c r="BF182" s="231">
        <f t="shared" si="208"/>
        <v>1</v>
      </c>
      <c r="BG182" s="231">
        <f t="shared" si="209"/>
        <v>0</v>
      </c>
      <c r="BH182" s="231">
        <f t="shared" si="210"/>
        <v>0</v>
      </c>
      <c r="BI182" s="246">
        <f t="shared" si="211"/>
        <v>4.05384615384615</v>
      </c>
      <c r="BJ182" s="247">
        <f t="shared" si="212"/>
        <v>16200</v>
      </c>
      <c r="BK182" s="231">
        <f t="shared" si="213"/>
        <v>0</v>
      </c>
      <c r="BL182" s="231">
        <f t="shared" si="214"/>
        <v>1</v>
      </c>
      <c r="BM182" s="231">
        <f t="shared" si="215"/>
        <v>1</v>
      </c>
      <c r="BN182" s="231">
        <f t="shared" si="216"/>
        <v>0</v>
      </c>
      <c r="BO182" s="231">
        <f t="shared" si="217"/>
        <v>1</v>
      </c>
      <c r="BP182" s="231">
        <f t="shared" si="218"/>
        <v>0</v>
      </c>
      <c r="BQ182" s="231">
        <f t="shared" si="219"/>
        <v>2</v>
      </c>
    </row>
    <row r="183" s="146" customFormat="1" ht="95" customHeight="1" spans="1:69">
      <c r="A183" s="161">
        <v>170</v>
      </c>
      <c r="B183" s="94">
        <v>2166</v>
      </c>
      <c r="C183" s="162" t="s">
        <v>916</v>
      </c>
      <c r="D183" s="163">
        <v>44729</v>
      </c>
      <c r="E183" s="183" t="s">
        <v>913</v>
      </c>
      <c r="F183" s="184">
        <v>200</v>
      </c>
      <c r="G183" s="185">
        <v>7.69230769230769</v>
      </c>
      <c r="H183" s="161">
        <v>5</v>
      </c>
      <c r="I183" s="161">
        <v>0</v>
      </c>
      <c r="J183" s="161">
        <v>5</v>
      </c>
      <c r="K183" s="195">
        <v>38.4615384615385</v>
      </c>
      <c r="L183" s="161">
        <v>0</v>
      </c>
      <c r="M183" s="185">
        <v>0</v>
      </c>
      <c r="N183" s="161">
        <v>0</v>
      </c>
      <c r="O183" s="161">
        <v>0</v>
      </c>
      <c r="P183" s="195">
        <v>0</v>
      </c>
      <c r="Q183" s="161">
        <v>1</v>
      </c>
      <c r="R183" s="195">
        <v>7.69230769230769</v>
      </c>
      <c r="S183" s="161">
        <v>0</v>
      </c>
      <c r="T183" s="195">
        <v>0</v>
      </c>
      <c r="U183" s="161">
        <v>0</v>
      </c>
      <c r="V183" s="161">
        <v>0</v>
      </c>
      <c r="W183" s="185">
        <v>0</v>
      </c>
      <c r="X183" s="185">
        <v>0</v>
      </c>
      <c r="Y183" s="161">
        <v>0</v>
      </c>
      <c r="Z183" s="185">
        <v>0</v>
      </c>
      <c r="AA183" s="161">
        <v>0</v>
      </c>
      <c r="AB183" s="185">
        <v>0</v>
      </c>
      <c r="AC183" s="184">
        <v>0</v>
      </c>
      <c r="AD183" s="184">
        <v>0</v>
      </c>
      <c r="AE183" s="185">
        <v>1.9</v>
      </c>
      <c r="AF183" s="185">
        <v>13</v>
      </c>
      <c r="AG183" s="185">
        <v>2.5</v>
      </c>
      <c r="AH183" s="185">
        <v>63.5538461538462</v>
      </c>
      <c r="AI183" s="185">
        <v>2</v>
      </c>
      <c r="AJ183" s="209">
        <v>0.5</v>
      </c>
      <c r="AK183" s="207"/>
      <c r="AL183" s="195">
        <v>0</v>
      </c>
      <c r="AM183" s="195">
        <v>2</v>
      </c>
      <c r="AN183" s="207">
        <v>50</v>
      </c>
      <c r="AO183" s="221">
        <v>13.0538461538462</v>
      </c>
      <c r="AP183" s="184">
        <v>10</v>
      </c>
      <c r="AQ183" s="222">
        <v>12200</v>
      </c>
      <c r="AR183" s="225"/>
      <c r="AS183" s="146" t="s">
        <v>853</v>
      </c>
      <c r="AU183" s="224">
        <f t="shared" si="198"/>
        <v>262350.276923077</v>
      </c>
      <c r="AV183" s="239">
        <f t="shared" si="199"/>
        <v>400000</v>
      </c>
      <c r="AW183" s="231" t="e">
        <f t="shared" si="200"/>
        <v>#REF!</v>
      </c>
      <c r="AX183" s="231" t="e">
        <f>((AH183-AF183-AG183-W183)*AY$8)-(#REF!+#REF!)*150000</f>
        <v>#REF!</v>
      </c>
      <c r="AY183" s="231" t="e">
        <f t="shared" si="201"/>
        <v>#REF!</v>
      </c>
      <c r="AZ183" s="241" t="str">
        <f t="shared" si="202"/>
        <v>KEO TY</v>
      </c>
      <c r="BA183" s="231">
        <f t="shared" si="203"/>
        <v>10</v>
      </c>
      <c r="BB183" s="231">
        <f t="shared" si="204"/>
        <v>10</v>
      </c>
      <c r="BC183" s="231">
        <f t="shared" si="205"/>
        <v>0</v>
      </c>
      <c r="BD183" s="231">
        <f t="shared" si="206"/>
        <v>0</v>
      </c>
      <c r="BE183" s="231">
        <f t="shared" si="207"/>
        <v>0</v>
      </c>
      <c r="BF183" s="231">
        <f t="shared" si="208"/>
        <v>1</v>
      </c>
      <c r="BG183" s="231">
        <f t="shared" si="209"/>
        <v>0</v>
      </c>
      <c r="BH183" s="231">
        <f t="shared" si="210"/>
        <v>0</v>
      </c>
      <c r="BI183" s="246">
        <f t="shared" si="211"/>
        <v>3.05384615384615</v>
      </c>
      <c r="BJ183" s="247">
        <f t="shared" si="212"/>
        <v>12200</v>
      </c>
      <c r="BK183" s="231">
        <f t="shared" si="213"/>
        <v>0</v>
      </c>
      <c r="BL183" s="231">
        <f t="shared" si="214"/>
        <v>1</v>
      </c>
      <c r="BM183" s="231">
        <f t="shared" si="215"/>
        <v>0</v>
      </c>
      <c r="BN183" s="231">
        <f t="shared" si="216"/>
        <v>1</v>
      </c>
      <c r="BO183" s="231">
        <f t="shared" si="217"/>
        <v>0</v>
      </c>
      <c r="BP183" s="231">
        <f t="shared" si="218"/>
        <v>0</v>
      </c>
      <c r="BQ183" s="231">
        <f t="shared" si="219"/>
        <v>2</v>
      </c>
    </row>
    <row r="184" s="141" customFormat="1" ht="95" customHeight="1" spans="1:69">
      <c r="A184" s="161">
        <v>171</v>
      </c>
      <c r="B184" s="94">
        <v>1635</v>
      </c>
      <c r="C184" s="162" t="s">
        <v>917</v>
      </c>
      <c r="D184" s="163">
        <v>44578</v>
      </c>
      <c r="E184" s="183" t="s">
        <v>913</v>
      </c>
      <c r="F184" s="184">
        <v>200</v>
      </c>
      <c r="G184" s="185">
        <v>7.69230769230769</v>
      </c>
      <c r="H184" s="161">
        <v>5</v>
      </c>
      <c r="I184" s="161">
        <v>0</v>
      </c>
      <c r="J184" s="161">
        <v>5</v>
      </c>
      <c r="K184" s="195">
        <v>38.4615384615385</v>
      </c>
      <c r="L184" s="161">
        <v>0</v>
      </c>
      <c r="M184" s="185">
        <v>0</v>
      </c>
      <c r="N184" s="161">
        <v>0</v>
      </c>
      <c r="O184" s="161">
        <v>0</v>
      </c>
      <c r="P184" s="195">
        <v>0</v>
      </c>
      <c r="Q184" s="161">
        <v>1</v>
      </c>
      <c r="R184" s="195">
        <v>7.69230769230769</v>
      </c>
      <c r="S184" s="161">
        <v>0</v>
      </c>
      <c r="T184" s="195">
        <v>0</v>
      </c>
      <c r="U184" s="161">
        <v>0</v>
      </c>
      <c r="V184" s="161">
        <v>0</v>
      </c>
      <c r="W184" s="185">
        <v>0</v>
      </c>
      <c r="X184" s="185">
        <v>0</v>
      </c>
      <c r="Y184" s="161">
        <v>0</v>
      </c>
      <c r="Z184" s="185">
        <v>0</v>
      </c>
      <c r="AA184" s="161">
        <v>0</v>
      </c>
      <c r="AB184" s="185">
        <v>0</v>
      </c>
      <c r="AC184" s="184">
        <v>0</v>
      </c>
      <c r="AD184" s="184">
        <v>0</v>
      </c>
      <c r="AE184" s="185">
        <v>1.9</v>
      </c>
      <c r="AF184" s="185">
        <v>13</v>
      </c>
      <c r="AG184" s="185">
        <v>2.5</v>
      </c>
      <c r="AH184" s="185">
        <v>63.5538461538462</v>
      </c>
      <c r="AI184" s="207">
        <v>2</v>
      </c>
      <c r="AJ184" s="209">
        <v>0.5</v>
      </c>
      <c r="AK184" s="207"/>
      <c r="AL184" s="195">
        <v>0</v>
      </c>
      <c r="AM184" s="195">
        <v>2</v>
      </c>
      <c r="AN184" s="207">
        <v>50</v>
      </c>
      <c r="AO184" s="221">
        <v>13.0538461538462</v>
      </c>
      <c r="AP184" s="184">
        <v>10</v>
      </c>
      <c r="AQ184" s="222">
        <v>12200</v>
      </c>
      <c r="AR184" s="225"/>
      <c r="AS184" s="146" t="s">
        <v>862</v>
      </c>
      <c r="AT184" s="146"/>
      <c r="AU184" s="224">
        <f t="shared" si="198"/>
        <v>262350.276923077</v>
      </c>
      <c r="AV184" s="239">
        <f t="shared" si="199"/>
        <v>400000</v>
      </c>
      <c r="AW184" s="231" t="e">
        <f t="shared" si="200"/>
        <v>#REF!</v>
      </c>
      <c r="AX184" s="231" t="e">
        <f>((AH184-AF184-AG184-W184)*AY$8)-(#REF!+#REF!)*150000</f>
        <v>#REF!</v>
      </c>
      <c r="AY184" s="231" t="e">
        <f t="shared" si="201"/>
        <v>#REF!</v>
      </c>
      <c r="AZ184" s="241" t="str">
        <f t="shared" si="202"/>
        <v>KMOY REN</v>
      </c>
      <c r="BA184" s="231">
        <f t="shared" si="203"/>
        <v>10</v>
      </c>
      <c r="BB184" s="231">
        <f t="shared" si="204"/>
        <v>10</v>
      </c>
      <c r="BC184" s="231">
        <f t="shared" si="205"/>
        <v>0</v>
      </c>
      <c r="BD184" s="231">
        <f t="shared" si="206"/>
        <v>0</v>
      </c>
      <c r="BE184" s="231">
        <f t="shared" si="207"/>
        <v>0</v>
      </c>
      <c r="BF184" s="231">
        <f t="shared" si="208"/>
        <v>1</v>
      </c>
      <c r="BG184" s="231">
        <f t="shared" si="209"/>
        <v>0</v>
      </c>
      <c r="BH184" s="231">
        <f t="shared" si="210"/>
        <v>0</v>
      </c>
      <c r="BI184" s="246">
        <f t="shared" si="211"/>
        <v>3.05384615384615</v>
      </c>
      <c r="BJ184" s="247">
        <f t="shared" si="212"/>
        <v>12200</v>
      </c>
      <c r="BK184" s="231">
        <f t="shared" si="213"/>
        <v>0</v>
      </c>
      <c r="BL184" s="231">
        <f t="shared" si="214"/>
        <v>1</v>
      </c>
      <c r="BM184" s="231">
        <f t="shared" si="215"/>
        <v>0</v>
      </c>
      <c r="BN184" s="231">
        <f t="shared" si="216"/>
        <v>1</v>
      </c>
      <c r="BO184" s="231">
        <f t="shared" si="217"/>
        <v>0</v>
      </c>
      <c r="BP184" s="231">
        <f t="shared" si="218"/>
        <v>0</v>
      </c>
      <c r="BQ184" s="231">
        <f t="shared" si="219"/>
        <v>2</v>
      </c>
    </row>
    <row r="185" s="141" customFormat="1" ht="95" customHeight="1" spans="1:69">
      <c r="A185" s="161">
        <v>172</v>
      </c>
      <c r="B185" s="94">
        <v>2167</v>
      </c>
      <c r="C185" s="162" t="s">
        <v>129</v>
      </c>
      <c r="D185" s="163">
        <v>44729</v>
      </c>
      <c r="E185" s="183" t="s">
        <v>913</v>
      </c>
      <c r="F185" s="184">
        <v>200</v>
      </c>
      <c r="G185" s="185">
        <v>7.69230769230769</v>
      </c>
      <c r="H185" s="161">
        <v>5</v>
      </c>
      <c r="I185" s="161">
        <v>0</v>
      </c>
      <c r="J185" s="161">
        <v>5</v>
      </c>
      <c r="K185" s="195">
        <v>38.4615384615385</v>
      </c>
      <c r="L185" s="161">
        <v>0</v>
      </c>
      <c r="M185" s="185">
        <v>0</v>
      </c>
      <c r="N185" s="161">
        <v>0</v>
      </c>
      <c r="O185" s="161">
        <v>0</v>
      </c>
      <c r="P185" s="195">
        <v>0</v>
      </c>
      <c r="Q185" s="161">
        <v>1</v>
      </c>
      <c r="R185" s="195">
        <v>7.69230769230769</v>
      </c>
      <c r="S185" s="161">
        <v>0</v>
      </c>
      <c r="T185" s="195">
        <v>0</v>
      </c>
      <c r="U185" s="161">
        <v>0</v>
      </c>
      <c r="V185" s="161">
        <v>0</v>
      </c>
      <c r="W185" s="185">
        <v>0</v>
      </c>
      <c r="X185" s="185">
        <v>0</v>
      </c>
      <c r="Y185" s="161">
        <v>0</v>
      </c>
      <c r="Z185" s="185">
        <v>0</v>
      </c>
      <c r="AA185" s="161">
        <v>0</v>
      </c>
      <c r="AB185" s="185">
        <v>0</v>
      </c>
      <c r="AC185" s="184">
        <v>0</v>
      </c>
      <c r="AD185" s="184">
        <v>0</v>
      </c>
      <c r="AE185" s="185">
        <v>1.9</v>
      </c>
      <c r="AF185" s="185">
        <v>13</v>
      </c>
      <c r="AG185" s="185">
        <v>2.5</v>
      </c>
      <c r="AH185" s="185">
        <v>63.5538461538462</v>
      </c>
      <c r="AI185" s="185">
        <v>2</v>
      </c>
      <c r="AJ185" s="209">
        <v>0.5</v>
      </c>
      <c r="AK185" s="207"/>
      <c r="AL185" s="195">
        <v>0</v>
      </c>
      <c r="AM185" s="195">
        <v>2</v>
      </c>
      <c r="AN185" s="207">
        <v>50</v>
      </c>
      <c r="AO185" s="221">
        <v>13.0538461538462</v>
      </c>
      <c r="AP185" s="184">
        <v>10</v>
      </c>
      <c r="AQ185" s="222">
        <v>12200</v>
      </c>
      <c r="AR185" s="225"/>
      <c r="AS185" s="146" t="s">
        <v>853</v>
      </c>
      <c r="AT185" s="146"/>
      <c r="AU185" s="224">
        <f t="shared" si="198"/>
        <v>262350.276923077</v>
      </c>
      <c r="AV185" s="239">
        <f t="shared" si="199"/>
        <v>400000</v>
      </c>
      <c r="AW185" s="231" t="e">
        <f t="shared" si="200"/>
        <v>#REF!</v>
      </c>
      <c r="AX185" s="231" t="e">
        <f>((AH185-AF185-AG185-W185)*AY$8)-(#REF!+#REF!)*150000</f>
        <v>#REF!</v>
      </c>
      <c r="AY185" s="231" t="e">
        <f t="shared" si="201"/>
        <v>#REF!</v>
      </c>
      <c r="AZ185" s="241" t="str">
        <f t="shared" si="202"/>
        <v>SORN SREYMAO</v>
      </c>
      <c r="BA185" s="231">
        <f t="shared" si="203"/>
        <v>10</v>
      </c>
      <c r="BB185" s="231">
        <f t="shared" si="204"/>
        <v>10</v>
      </c>
      <c r="BC185" s="231">
        <f t="shared" si="205"/>
        <v>0</v>
      </c>
      <c r="BD185" s="231">
        <f t="shared" si="206"/>
        <v>0</v>
      </c>
      <c r="BE185" s="231">
        <f t="shared" si="207"/>
        <v>0</v>
      </c>
      <c r="BF185" s="231">
        <f t="shared" si="208"/>
        <v>1</v>
      </c>
      <c r="BG185" s="231">
        <f t="shared" si="209"/>
        <v>0</v>
      </c>
      <c r="BH185" s="231">
        <f t="shared" si="210"/>
        <v>0</v>
      </c>
      <c r="BI185" s="246">
        <f t="shared" si="211"/>
        <v>3.05384615384615</v>
      </c>
      <c r="BJ185" s="247">
        <f t="shared" si="212"/>
        <v>12200</v>
      </c>
      <c r="BK185" s="231">
        <f t="shared" si="213"/>
        <v>0</v>
      </c>
      <c r="BL185" s="231">
        <f t="shared" si="214"/>
        <v>1</v>
      </c>
      <c r="BM185" s="231">
        <f t="shared" si="215"/>
        <v>0</v>
      </c>
      <c r="BN185" s="231">
        <f t="shared" si="216"/>
        <v>1</v>
      </c>
      <c r="BO185" s="231">
        <f t="shared" si="217"/>
        <v>0</v>
      </c>
      <c r="BP185" s="231">
        <f t="shared" si="218"/>
        <v>0</v>
      </c>
      <c r="BQ185" s="231">
        <f t="shared" si="219"/>
        <v>2</v>
      </c>
    </row>
    <row r="186" s="141" customFormat="1" ht="95" customHeight="1" spans="1:69">
      <c r="A186" s="161">
        <v>173</v>
      </c>
      <c r="B186" s="94">
        <v>2198</v>
      </c>
      <c r="C186" s="162" t="s">
        <v>918</v>
      </c>
      <c r="D186" s="163">
        <v>44740</v>
      </c>
      <c r="E186" s="183" t="s">
        <v>913</v>
      </c>
      <c r="F186" s="184">
        <v>200</v>
      </c>
      <c r="G186" s="185">
        <v>7.69230769230769</v>
      </c>
      <c r="H186" s="161">
        <v>5</v>
      </c>
      <c r="I186" s="161">
        <v>0</v>
      </c>
      <c r="J186" s="161">
        <v>5</v>
      </c>
      <c r="K186" s="195">
        <v>38.4615384615385</v>
      </c>
      <c r="L186" s="161">
        <v>0</v>
      </c>
      <c r="M186" s="185">
        <v>0</v>
      </c>
      <c r="N186" s="161">
        <v>0</v>
      </c>
      <c r="O186" s="161">
        <v>0</v>
      </c>
      <c r="P186" s="195">
        <v>0</v>
      </c>
      <c r="Q186" s="161">
        <v>1</v>
      </c>
      <c r="R186" s="195">
        <v>7.69230769230769</v>
      </c>
      <c r="S186" s="161">
        <v>0</v>
      </c>
      <c r="T186" s="195">
        <v>0</v>
      </c>
      <c r="U186" s="161">
        <v>0</v>
      </c>
      <c r="V186" s="161">
        <v>0</v>
      </c>
      <c r="W186" s="185">
        <v>0</v>
      </c>
      <c r="X186" s="185">
        <v>0</v>
      </c>
      <c r="Y186" s="161">
        <v>0</v>
      </c>
      <c r="Z186" s="185">
        <v>0</v>
      </c>
      <c r="AA186" s="161">
        <v>0</v>
      </c>
      <c r="AB186" s="185">
        <v>0</v>
      </c>
      <c r="AC186" s="184">
        <v>0</v>
      </c>
      <c r="AD186" s="184">
        <v>0</v>
      </c>
      <c r="AE186" s="185">
        <v>1.9</v>
      </c>
      <c r="AF186" s="185">
        <v>13</v>
      </c>
      <c r="AG186" s="185">
        <v>2.5</v>
      </c>
      <c r="AH186" s="185">
        <v>63.5538461538462</v>
      </c>
      <c r="AI186" s="221"/>
      <c r="AJ186" s="209">
        <v>0.5</v>
      </c>
      <c r="AK186" s="207"/>
      <c r="AL186" s="195">
        <v>0</v>
      </c>
      <c r="AM186" s="195">
        <v>2</v>
      </c>
      <c r="AN186" s="207">
        <v>50</v>
      </c>
      <c r="AO186" s="221">
        <v>11.0538461538462</v>
      </c>
      <c r="AP186" s="184">
        <v>10</v>
      </c>
      <c r="AQ186" s="222">
        <v>4200</v>
      </c>
      <c r="AR186" s="225"/>
      <c r="AS186" s="146" t="s">
        <v>853</v>
      </c>
      <c r="AT186" s="146"/>
      <c r="AU186" s="224">
        <f t="shared" si="198"/>
        <v>262350.276923077</v>
      </c>
      <c r="AV186" s="239">
        <f t="shared" si="199"/>
        <v>400000</v>
      </c>
      <c r="AW186" s="231" t="e">
        <f t="shared" si="200"/>
        <v>#REF!</v>
      </c>
      <c r="AX186" s="231" t="e">
        <f>((AH186-AF186-AG186-W186)*AY$8)-(#REF!+#REF!)*150000</f>
        <v>#REF!</v>
      </c>
      <c r="AY186" s="231" t="e">
        <f t="shared" si="201"/>
        <v>#REF!</v>
      </c>
      <c r="AZ186" s="241" t="str">
        <f t="shared" si="202"/>
        <v> LORN SREYTOUCH</v>
      </c>
      <c r="BA186" s="231">
        <f t="shared" si="203"/>
        <v>10</v>
      </c>
      <c r="BB186" s="231">
        <f t="shared" si="204"/>
        <v>10</v>
      </c>
      <c r="BC186" s="231">
        <f t="shared" si="205"/>
        <v>0</v>
      </c>
      <c r="BD186" s="231">
        <f t="shared" si="206"/>
        <v>0</v>
      </c>
      <c r="BE186" s="231">
        <f t="shared" si="207"/>
        <v>0</v>
      </c>
      <c r="BF186" s="231">
        <f t="shared" si="208"/>
        <v>1</v>
      </c>
      <c r="BG186" s="231">
        <f t="shared" si="209"/>
        <v>0</v>
      </c>
      <c r="BH186" s="231">
        <f t="shared" si="210"/>
        <v>0</v>
      </c>
      <c r="BI186" s="246">
        <f t="shared" si="211"/>
        <v>1.05384615384615</v>
      </c>
      <c r="BJ186" s="247">
        <f t="shared" si="212"/>
        <v>4200</v>
      </c>
      <c r="BK186" s="231">
        <f t="shared" si="213"/>
        <v>0</v>
      </c>
      <c r="BL186" s="231">
        <f t="shared" si="214"/>
        <v>0</v>
      </c>
      <c r="BM186" s="231">
        <f t="shared" si="215"/>
        <v>0</v>
      </c>
      <c r="BN186" s="231">
        <f t="shared" si="216"/>
        <v>2</v>
      </c>
      <c r="BO186" s="231">
        <f t="shared" si="217"/>
        <v>0</v>
      </c>
      <c r="BP186" s="231">
        <f t="shared" si="218"/>
        <v>0</v>
      </c>
      <c r="BQ186" s="231">
        <f t="shared" si="219"/>
        <v>2</v>
      </c>
    </row>
    <row r="187" s="147" customFormat="1" ht="95" customHeight="1" spans="1:69">
      <c r="A187" s="161">
        <v>174</v>
      </c>
      <c r="B187" s="94">
        <v>476</v>
      </c>
      <c r="C187" s="162" t="s">
        <v>919</v>
      </c>
      <c r="D187" s="163">
        <v>44130</v>
      </c>
      <c r="E187" s="183" t="s">
        <v>913</v>
      </c>
      <c r="F187" s="184">
        <v>200</v>
      </c>
      <c r="G187" s="185">
        <v>7.69230769230769</v>
      </c>
      <c r="H187" s="161">
        <v>5</v>
      </c>
      <c r="I187" s="161">
        <v>0</v>
      </c>
      <c r="J187" s="161">
        <v>5</v>
      </c>
      <c r="K187" s="195">
        <v>38.4615384615385</v>
      </c>
      <c r="L187" s="161">
        <v>0</v>
      </c>
      <c r="M187" s="185">
        <v>0</v>
      </c>
      <c r="N187" s="161">
        <v>0</v>
      </c>
      <c r="O187" s="161">
        <v>0</v>
      </c>
      <c r="P187" s="195">
        <v>0</v>
      </c>
      <c r="Q187" s="161">
        <v>1</v>
      </c>
      <c r="R187" s="195">
        <v>7.69230769230769</v>
      </c>
      <c r="S187" s="161">
        <v>0</v>
      </c>
      <c r="T187" s="195">
        <v>0</v>
      </c>
      <c r="U187" s="161">
        <v>0</v>
      </c>
      <c r="V187" s="161">
        <v>0</v>
      </c>
      <c r="W187" s="185">
        <v>0</v>
      </c>
      <c r="X187" s="185">
        <v>0</v>
      </c>
      <c r="Y187" s="161">
        <v>0</v>
      </c>
      <c r="Z187" s="185">
        <v>0</v>
      </c>
      <c r="AA187" s="161">
        <v>0</v>
      </c>
      <c r="AB187" s="185">
        <v>0</v>
      </c>
      <c r="AC187" s="184">
        <v>0</v>
      </c>
      <c r="AD187" s="184">
        <v>0</v>
      </c>
      <c r="AE187" s="185">
        <v>1.9</v>
      </c>
      <c r="AF187" s="185">
        <v>13</v>
      </c>
      <c r="AG187" s="185">
        <v>2.5</v>
      </c>
      <c r="AH187" s="185">
        <v>63.5538461538462</v>
      </c>
      <c r="AI187" s="258">
        <v>3</v>
      </c>
      <c r="AJ187" s="209">
        <v>0.5</v>
      </c>
      <c r="AK187" s="207"/>
      <c r="AL187" s="195">
        <v>0</v>
      </c>
      <c r="AM187" s="195"/>
      <c r="AN187" s="207">
        <v>50</v>
      </c>
      <c r="AO187" s="221">
        <v>16.0538461538462</v>
      </c>
      <c r="AP187" s="184">
        <v>10</v>
      </c>
      <c r="AQ187" s="222">
        <v>24200</v>
      </c>
      <c r="AR187" s="225"/>
      <c r="AS187" s="146" t="s">
        <v>852</v>
      </c>
      <c r="AT187" s="146"/>
      <c r="AU187" s="224">
        <f t="shared" si="198"/>
        <v>262350.276923077</v>
      </c>
      <c r="AV187" s="239">
        <f t="shared" si="199"/>
        <v>400000</v>
      </c>
      <c r="AW187" s="231" t="e">
        <f t="shared" si="200"/>
        <v>#REF!</v>
      </c>
      <c r="AX187" s="231" t="e">
        <f>((AH187-AF187-AG187-W187)*AY$8)-(#REF!+#REF!)*150000</f>
        <v>#REF!</v>
      </c>
      <c r="AY187" s="231" t="e">
        <f t="shared" si="201"/>
        <v>#REF!</v>
      </c>
      <c r="AZ187" s="241" t="str">
        <f t="shared" si="202"/>
        <v>BOEUN SOTHEAVY</v>
      </c>
      <c r="BA187" s="231">
        <f t="shared" si="203"/>
        <v>10</v>
      </c>
      <c r="BB187" s="231">
        <f t="shared" si="204"/>
        <v>10</v>
      </c>
      <c r="BC187" s="231">
        <f t="shared" si="205"/>
        <v>0</v>
      </c>
      <c r="BD187" s="231">
        <f t="shared" si="206"/>
        <v>0</v>
      </c>
      <c r="BE187" s="231">
        <f t="shared" si="207"/>
        <v>0</v>
      </c>
      <c r="BF187" s="231">
        <f t="shared" si="208"/>
        <v>1</v>
      </c>
      <c r="BG187" s="231">
        <f t="shared" si="209"/>
        <v>0</v>
      </c>
      <c r="BH187" s="231">
        <f t="shared" si="210"/>
        <v>0</v>
      </c>
      <c r="BI187" s="246">
        <f t="shared" si="211"/>
        <v>6.05384615384615</v>
      </c>
      <c r="BJ187" s="247">
        <f t="shared" si="212"/>
        <v>24200</v>
      </c>
      <c r="BK187" s="231">
        <f t="shared" si="213"/>
        <v>1</v>
      </c>
      <c r="BL187" s="231">
        <f t="shared" si="214"/>
        <v>0</v>
      </c>
      <c r="BM187" s="231">
        <f t="shared" si="215"/>
        <v>0</v>
      </c>
      <c r="BN187" s="231">
        <f t="shared" si="216"/>
        <v>2</v>
      </c>
      <c r="BO187" s="231">
        <f t="shared" si="217"/>
        <v>0</v>
      </c>
      <c r="BP187" s="231">
        <f t="shared" si="218"/>
        <v>0</v>
      </c>
      <c r="BQ187" s="231">
        <f t="shared" si="219"/>
        <v>2</v>
      </c>
    </row>
    <row r="188" s="141" customFormat="1" ht="95" customHeight="1" spans="1:69">
      <c r="A188" s="161">
        <v>175</v>
      </c>
      <c r="B188" s="94">
        <v>2223</v>
      </c>
      <c r="C188" s="162" t="s">
        <v>920</v>
      </c>
      <c r="D188" s="163">
        <v>44744</v>
      </c>
      <c r="E188" s="183" t="s">
        <v>913</v>
      </c>
      <c r="F188" s="184">
        <v>200</v>
      </c>
      <c r="G188" s="185">
        <v>7.69230769230769</v>
      </c>
      <c r="H188" s="161">
        <v>5</v>
      </c>
      <c r="I188" s="161">
        <v>0</v>
      </c>
      <c r="J188" s="161">
        <v>5</v>
      </c>
      <c r="K188" s="195">
        <v>38.4615384615385</v>
      </c>
      <c r="L188" s="161">
        <v>0</v>
      </c>
      <c r="M188" s="185">
        <v>0</v>
      </c>
      <c r="N188" s="161">
        <v>0</v>
      </c>
      <c r="O188" s="161">
        <v>0</v>
      </c>
      <c r="P188" s="195">
        <v>0</v>
      </c>
      <c r="Q188" s="161">
        <v>1</v>
      </c>
      <c r="R188" s="195">
        <v>7.69230769230769</v>
      </c>
      <c r="S188" s="161">
        <v>0</v>
      </c>
      <c r="T188" s="195">
        <v>0</v>
      </c>
      <c r="U188" s="161">
        <v>0</v>
      </c>
      <c r="V188" s="161">
        <v>0</v>
      </c>
      <c r="W188" s="185">
        <v>0</v>
      </c>
      <c r="X188" s="185">
        <v>0</v>
      </c>
      <c r="Y188" s="161">
        <v>0</v>
      </c>
      <c r="Z188" s="185">
        <v>0</v>
      </c>
      <c r="AA188" s="161">
        <v>0</v>
      </c>
      <c r="AB188" s="185">
        <v>0</v>
      </c>
      <c r="AC188" s="184">
        <v>0</v>
      </c>
      <c r="AD188" s="184">
        <v>0</v>
      </c>
      <c r="AE188" s="185">
        <v>1.9</v>
      </c>
      <c r="AF188" s="185">
        <v>13</v>
      </c>
      <c r="AG188" s="185">
        <v>2.5</v>
      </c>
      <c r="AH188" s="185">
        <v>63.5538461538462</v>
      </c>
      <c r="AI188" s="185"/>
      <c r="AJ188" s="209">
        <v>0.5</v>
      </c>
      <c r="AK188" s="184"/>
      <c r="AL188" s="195">
        <v>0</v>
      </c>
      <c r="AM188" s="195">
        <v>2</v>
      </c>
      <c r="AN188" s="207">
        <v>50</v>
      </c>
      <c r="AO188" s="221">
        <v>11.0538461538462</v>
      </c>
      <c r="AP188" s="184">
        <v>10</v>
      </c>
      <c r="AQ188" s="222">
        <v>4200</v>
      </c>
      <c r="AR188" s="223"/>
      <c r="AS188" s="146" t="s">
        <v>853</v>
      </c>
      <c r="AU188" s="224">
        <f t="shared" si="198"/>
        <v>262350.276923077</v>
      </c>
      <c r="AV188" s="239">
        <f t="shared" si="199"/>
        <v>400000</v>
      </c>
      <c r="AW188" s="231" t="e">
        <f t="shared" si="200"/>
        <v>#REF!</v>
      </c>
      <c r="AX188" s="231" t="e">
        <f>((AH188-AF188-AG188-W188)*AY$8)-(#REF!+#REF!)*150000</f>
        <v>#REF!</v>
      </c>
      <c r="AY188" s="231" t="e">
        <f t="shared" si="201"/>
        <v>#REF!</v>
      </c>
      <c r="AZ188" s="241" t="str">
        <f t="shared" si="202"/>
        <v>KONG SOKHA</v>
      </c>
      <c r="BA188" s="231">
        <f t="shared" si="203"/>
        <v>10</v>
      </c>
      <c r="BB188" s="231">
        <f t="shared" si="204"/>
        <v>10</v>
      </c>
      <c r="BC188" s="231">
        <f t="shared" si="205"/>
        <v>0</v>
      </c>
      <c r="BD188" s="231">
        <f t="shared" si="206"/>
        <v>0</v>
      </c>
      <c r="BE188" s="231">
        <f t="shared" si="207"/>
        <v>0</v>
      </c>
      <c r="BF188" s="231">
        <f t="shared" si="208"/>
        <v>1</v>
      </c>
      <c r="BG188" s="231">
        <f t="shared" si="209"/>
        <v>0</v>
      </c>
      <c r="BH188" s="231">
        <f t="shared" si="210"/>
        <v>0</v>
      </c>
      <c r="BI188" s="246">
        <f t="shared" si="211"/>
        <v>1.05384615384615</v>
      </c>
      <c r="BJ188" s="247">
        <f t="shared" si="212"/>
        <v>4200</v>
      </c>
      <c r="BK188" s="231">
        <f t="shared" si="213"/>
        <v>0</v>
      </c>
      <c r="BL188" s="231">
        <f t="shared" si="214"/>
        <v>0</v>
      </c>
      <c r="BM188" s="231">
        <f t="shared" si="215"/>
        <v>0</v>
      </c>
      <c r="BN188" s="231">
        <f t="shared" si="216"/>
        <v>2</v>
      </c>
      <c r="BO188" s="231">
        <f t="shared" si="217"/>
        <v>0</v>
      </c>
      <c r="BP188" s="231">
        <f t="shared" si="218"/>
        <v>0</v>
      </c>
      <c r="BQ188" s="231">
        <f t="shared" si="219"/>
        <v>2</v>
      </c>
    </row>
    <row r="189" s="243" customFormat="1" ht="95" customHeight="1" spans="1:69">
      <c r="A189" s="161">
        <v>176</v>
      </c>
      <c r="B189" s="94">
        <v>309</v>
      </c>
      <c r="C189" s="162" t="s">
        <v>921</v>
      </c>
      <c r="D189" s="163">
        <v>44109</v>
      </c>
      <c r="E189" s="183" t="s">
        <v>913</v>
      </c>
      <c r="F189" s="184">
        <v>200</v>
      </c>
      <c r="G189" s="185">
        <v>7.69230769230769</v>
      </c>
      <c r="H189" s="161">
        <v>0</v>
      </c>
      <c r="I189" s="161">
        <v>0</v>
      </c>
      <c r="J189" s="161">
        <v>0</v>
      </c>
      <c r="K189" s="195">
        <v>0</v>
      </c>
      <c r="L189" s="161">
        <v>0</v>
      </c>
      <c r="M189" s="185">
        <v>0</v>
      </c>
      <c r="N189" s="161">
        <v>0</v>
      </c>
      <c r="O189" s="161">
        <v>0</v>
      </c>
      <c r="P189" s="195">
        <v>0</v>
      </c>
      <c r="Q189" s="161">
        <v>0</v>
      </c>
      <c r="R189" s="195">
        <v>0</v>
      </c>
      <c r="S189" s="161">
        <v>0</v>
      </c>
      <c r="T189" s="195">
        <v>0</v>
      </c>
      <c r="U189" s="161">
        <v>0</v>
      </c>
      <c r="V189" s="161">
        <v>0</v>
      </c>
      <c r="W189" s="185">
        <v>0</v>
      </c>
      <c r="X189" s="185">
        <v>0</v>
      </c>
      <c r="Y189" s="161">
        <v>0</v>
      </c>
      <c r="Z189" s="185">
        <v>0</v>
      </c>
      <c r="AA189" s="161">
        <v>0</v>
      </c>
      <c r="AB189" s="185">
        <v>0</v>
      </c>
      <c r="AC189" s="184">
        <v>0</v>
      </c>
      <c r="AD189" s="184">
        <v>0</v>
      </c>
      <c r="AE189" s="185">
        <v>0</v>
      </c>
      <c r="AF189" s="185">
        <v>0</v>
      </c>
      <c r="AG189" s="185">
        <v>0</v>
      </c>
      <c r="AH189" s="185">
        <v>0</v>
      </c>
      <c r="AI189" s="258"/>
      <c r="AJ189" s="209"/>
      <c r="AK189" s="207"/>
      <c r="AL189" s="195"/>
      <c r="AM189" s="195"/>
      <c r="AN189" s="207">
        <v>0</v>
      </c>
      <c r="AO189" s="221">
        <v>0</v>
      </c>
      <c r="AP189" s="184">
        <v>0</v>
      </c>
      <c r="AQ189" s="222">
        <v>0</v>
      </c>
      <c r="AR189" s="225"/>
      <c r="AS189" s="146" t="s">
        <v>852</v>
      </c>
      <c r="AT189" s="146"/>
      <c r="AU189" s="224">
        <f t="shared" si="198"/>
        <v>0</v>
      </c>
      <c r="AV189" s="239">
        <f t="shared" si="199"/>
        <v>400000</v>
      </c>
      <c r="AW189" s="231" t="e">
        <f t="shared" si="200"/>
        <v>#REF!</v>
      </c>
      <c r="AX189" s="231" t="e">
        <f>((AH189-AF189-AG189-W189)*AY$8)-(#REF!+#REF!)*150000</f>
        <v>#REF!</v>
      </c>
      <c r="AY189" s="231" t="e">
        <f t="shared" si="201"/>
        <v>#REF!</v>
      </c>
      <c r="AZ189" s="241" t="str">
        <f t="shared" si="202"/>
        <v>DOUNG SOPHEAP</v>
      </c>
      <c r="BA189" s="231">
        <f t="shared" si="203"/>
        <v>0</v>
      </c>
      <c r="BB189" s="231">
        <f t="shared" si="204"/>
        <v>0</v>
      </c>
      <c r="BC189" s="231">
        <f t="shared" si="205"/>
        <v>0</v>
      </c>
      <c r="BD189" s="231">
        <f t="shared" si="206"/>
        <v>0</v>
      </c>
      <c r="BE189" s="231">
        <f t="shared" si="207"/>
        <v>0</v>
      </c>
      <c r="BF189" s="231">
        <f t="shared" si="208"/>
        <v>0</v>
      </c>
      <c r="BG189" s="231">
        <f t="shared" si="209"/>
        <v>0</v>
      </c>
      <c r="BH189" s="231">
        <f t="shared" si="210"/>
        <v>0</v>
      </c>
      <c r="BI189" s="246">
        <f t="shared" si="211"/>
        <v>0</v>
      </c>
      <c r="BJ189" s="247">
        <f t="shared" si="212"/>
        <v>0</v>
      </c>
      <c r="BK189" s="231">
        <f t="shared" si="213"/>
        <v>0</v>
      </c>
      <c r="BL189" s="231">
        <f t="shared" si="214"/>
        <v>0</v>
      </c>
      <c r="BM189" s="231">
        <f t="shared" si="215"/>
        <v>0</v>
      </c>
      <c r="BN189" s="231">
        <f t="shared" si="216"/>
        <v>0</v>
      </c>
      <c r="BO189" s="231">
        <f t="shared" si="217"/>
        <v>0</v>
      </c>
      <c r="BP189" s="231">
        <f t="shared" si="218"/>
        <v>0</v>
      </c>
      <c r="BQ189" s="231">
        <f t="shared" si="219"/>
        <v>0</v>
      </c>
    </row>
    <row r="190" s="147" customFormat="1" ht="95" customHeight="1" spans="1:69">
      <c r="A190" s="161">
        <v>177</v>
      </c>
      <c r="B190" s="94">
        <v>1387</v>
      </c>
      <c r="C190" s="162" t="s">
        <v>147</v>
      </c>
      <c r="D190" s="163">
        <v>44531</v>
      </c>
      <c r="E190" s="183" t="s">
        <v>913</v>
      </c>
      <c r="F190" s="184">
        <v>200</v>
      </c>
      <c r="G190" s="185">
        <v>7.69230769230769</v>
      </c>
      <c r="H190" s="161">
        <v>5</v>
      </c>
      <c r="I190" s="161">
        <v>0</v>
      </c>
      <c r="J190" s="161">
        <v>5</v>
      </c>
      <c r="K190" s="195">
        <v>38.4615384615385</v>
      </c>
      <c r="L190" s="161">
        <v>0</v>
      </c>
      <c r="M190" s="185">
        <v>0</v>
      </c>
      <c r="N190" s="161">
        <v>0</v>
      </c>
      <c r="O190" s="161">
        <v>0</v>
      </c>
      <c r="P190" s="195">
        <v>0</v>
      </c>
      <c r="Q190" s="161">
        <v>1</v>
      </c>
      <c r="R190" s="195">
        <v>7.69230769230769</v>
      </c>
      <c r="S190" s="161">
        <v>0</v>
      </c>
      <c r="T190" s="195">
        <v>0</v>
      </c>
      <c r="U190" s="161">
        <v>0</v>
      </c>
      <c r="V190" s="161">
        <v>0</v>
      </c>
      <c r="W190" s="185">
        <v>0</v>
      </c>
      <c r="X190" s="185">
        <v>0</v>
      </c>
      <c r="Y190" s="161">
        <v>0</v>
      </c>
      <c r="Z190" s="185">
        <v>0</v>
      </c>
      <c r="AA190" s="161">
        <v>0</v>
      </c>
      <c r="AB190" s="185">
        <v>0</v>
      </c>
      <c r="AC190" s="184">
        <v>0</v>
      </c>
      <c r="AD190" s="184">
        <v>0</v>
      </c>
      <c r="AE190" s="185">
        <v>1.9</v>
      </c>
      <c r="AF190" s="185">
        <v>13</v>
      </c>
      <c r="AG190" s="185">
        <v>2.5</v>
      </c>
      <c r="AH190" s="185">
        <v>63.5538461538462</v>
      </c>
      <c r="AI190" s="207">
        <v>2</v>
      </c>
      <c r="AJ190" s="209">
        <v>0.5</v>
      </c>
      <c r="AK190" s="207"/>
      <c r="AL190" s="195">
        <v>0</v>
      </c>
      <c r="AM190" s="195">
        <v>2</v>
      </c>
      <c r="AN190" s="207">
        <v>50</v>
      </c>
      <c r="AO190" s="221">
        <v>13.0538461538462</v>
      </c>
      <c r="AP190" s="184">
        <v>10</v>
      </c>
      <c r="AQ190" s="222">
        <v>12200</v>
      </c>
      <c r="AR190" s="225"/>
      <c r="AS190" s="146" t="s">
        <v>881</v>
      </c>
      <c r="AT190" s="146"/>
      <c r="AU190" s="224">
        <f t="shared" si="198"/>
        <v>262350.276923077</v>
      </c>
      <c r="AV190" s="239">
        <f t="shared" si="199"/>
        <v>400000</v>
      </c>
      <c r="AW190" s="231" t="e">
        <f t="shared" si="200"/>
        <v>#REF!</v>
      </c>
      <c r="AX190" s="231" t="e">
        <f>((AH190-AF190-AG190-W190)*AY$8)-(#REF!+#REF!)*150000</f>
        <v>#REF!</v>
      </c>
      <c r="AY190" s="231" t="e">
        <f t="shared" si="201"/>
        <v>#REF!</v>
      </c>
      <c r="AZ190" s="241" t="str">
        <f t="shared" si="202"/>
        <v>TEAV CHANRA</v>
      </c>
      <c r="BA190" s="231">
        <f t="shared" si="203"/>
        <v>10</v>
      </c>
      <c r="BB190" s="231">
        <f t="shared" si="204"/>
        <v>10</v>
      </c>
      <c r="BC190" s="231">
        <f t="shared" si="205"/>
        <v>0</v>
      </c>
      <c r="BD190" s="231">
        <f t="shared" si="206"/>
        <v>0</v>
      </c>
      <c r="BE190" s="231">
        <f t="shared" si="207"/>
        <v>0</v>
      </c>
      <c r="BF190" s="231">
        <f t="shared" si="208"/>
        <v>1</v>
      </c>
      <c r="BG190" s="231">
        <f t="shared" si="209"/>
        <v>0</v>
      </c>
      <c r="BH190" s="231">
        <f t="shared" si="210"/>
        <v>0</v>
      </c>
      <c r="BI190" s="246">
        <f t="shared" si="211"/>
        <v>3.05384615384615</v>
      </c>
      <c r="BJ190" s="247">
        <f t="shared" si="212"/>
        <v>12200</v>
      </c>
      <c r="BK190" s="231">
        <f t="shared" si="213"/>
        <v>0</v>
      </c>
      <c r="BL190" s="231">
        <f t="shared" si="214"/>
        <v>1</v>
      </c>
      <c r="BM190" s="231">
        <f t="shared" si="215"/>
        <v>0</v>
      </c>
      <c r="BN190" s="231">
        <f t="shared" si="216"/>
        <v>1</v>
      </c>
      <c r="BO190" s="231">
        <f t="shared" si="217"/>
        <v>0</v>
      </c>
      <c r="BP190" s="231">
        <f t="shared" si="218"/>
        <v>0</v>
      </c>
      <c r="BQ190" s="231">
        <f t="shared" si="219"/>
        <v>2</v>
      </c>
    </row>
    <row r="191" s="147" customFormat="1" ht="95" customHeight="1" spans="1:69">
      <c r="A191" s="161">
        <v>178</v>
      </c>
      <c r="B191" s="94">
        <v>672</v>
      </c>
      <c r="C191" s="162" t="s">
        <v>130</v>
      </c>
      <c r="D191" s="163">
        <v>44200</v>
      </c>
      <c r="E191" s="183" t="s">
        <v>913</v>
      </c>
      <c r="F191" s="184">
        <v>200</v>
      </c>
      <c r="G191" s="185">
        <v>7.69230769230769</v>
      </c>
      <c r="H191" s="161">
        <v>5</v>
      </c>
      <c r="I191" s="161">
        <v>0</v>
      </c>
      <c r="J191" s="161">
        <v>5</v>
      </c>
      <c r="K191" s="195">
        <v>38.4615384615385</v>
      </c>
      <c r="L191" s="161">
        <v>0</v>
      </c>
      <c r="M191" s="185">
        <v>0</v>
      </c>
      <c r="N191" s="161">
        <v>0</v>
      </c>
      <c r="O191" s="161">
        <v>0</v>
      </c>
      <c r="P191" s="195">
        <v>0</v>
      </c>
      <c r="Q191" s="161">
        <v>1</v>
      </c>
      <c r="R191" s="195">
        <v>7.69230769230769</v>
      </c>
      <c r="S191" s="161">
        <v>0</v>
      </c>
      <c r="T191" s="195">
        <v>0</v>
      </c>
      <c r="U191" s="161">
        <v>0</v>
      </c>
      <c r="V191" s="161">
        <v>0</v>
      </c>
      <c r="W191" s="185">
        <v>0</v>
      </c>
      <c r="X191" s="185">
        <v>0</v>
      </c>
      <c r="Y191" s="161">
        <v>0</v>
      </c>
      <c r="Z191" s="185">
        <v>0</v>
      </c>
      <c r="AA191" s="161">
        <v>0</v>
      </c>
      <c r="AB191" s="185">
        <v>0</v>
      </c>
      <c r="AC191" s="184">
        <v>0</v>
      </c>
      <c r="AD191" s="184">
        <v>0</v>
      </c>
      <c r="AE191" s="185">
        <v>1.9</v>
      </c>
      <c r="AF191" s="185">
        <v>13</v>
      </c>
      <c r="AG191" s="185">
        <v>2.5</v>
      </c>
      <c r="AH191" s="185">
        <v>63.5538461538462</v>
      </c>
      <c r="AI191" s="258">
        <v>3</v>
      </c>
      <c r="AJ191" s="209">
        <v>0.5</v>
      </c>
      <c r="AK191" s="207"/>
      <c r="AL191" s="195">
        <v>0</v>
      </c>
      <c r="AM191" s="195">
        <v>2</v>
      </c>
      <c r="AN191" s="207">
        <v>50</v>
      </c>
      <c r="AO191" s="221">
        <v>14.0538461538462</v>
      </c>
      <c r="AP191" s="184">
        <v>10</v>
      </c>
      <c r="AQ191" s="222">
        <v>16200</v>
      </c>
      <c r="AR191" s="225"/>
      <c r="AS191" s="146" t="s">
        <v>855</v>
      </c>
      <c r="AT191" s="146"/>
      <c r="AU191" s="224">
        <f t="shared" si="198"/>
        <v>262350.276923077</v>
      </c>
      <c r="AV191" s="239">
        <f t="shared" si="199"/>
        <v>400000</v>
      </c>
      <c r="AW191" s="231" t="e">
        <f t="shared" si="200"/>
        <v>#REF!</v>
      </c>
      <c r="AX191" s="231" t="e">
        <f>((AH191-AF191-AG191-W191)*AY$8)-(#REF!+#REF!)*150000</f>
        <v>#REF!</v>
      </c>
      <c r="AY191" s="231" t="e">
        <f t="shared" si="201"/>
        <v>#REF!</v>
      </c>
      <c r="AZ191" s="241" t="str">
        <f t="shared" si="202"/>
        <v>IN SAMEY</v>
      </c>
      <c r="BA191" s="231">
        <f t="shared" si="203"/>
        <v>10</v>
      </c>
      <c r="BB191" s="231">
        <f t="shared" si="204"/>
        <v>10</v>
      </c>
      <c r="BC191" s="231">
        <f t="shared" si="205"/>
        <v>0</v>
      </c>
      <c r="BD191" s="231">
        <f t="shared" si="206"/>
        <v>0</v>
      </c>
      <c r="BE191" s="231">
        <f t="shared" si="207"/>
        <v>0</v>
      </c>
      <c r="BF191" s="231">
        <f t="shared" si="208"/>
        <v>1</v>
      </c>
      <c r="BG191" s="231">
        <f t="shared" si="209"/>
        <v>0</v>
      </c>
      <c r="BH191" s="231">
        <f t="shared" si="210"/>
        <v>0</v>
      </c>
      <c r="BI191" s="246">
        <f t="shared" si="211"/>
        <v>4.05384615384615</v>
      </c>
      <c r="BJ191" s="247">
        <f t="shared" si="212"/>
        <v>16200</v>
      </c>
      <c r="BK191" s="231">
        <f t="shared" si="213"/>
        <v>0</v>
      </c>
      <c r="BL191" s="231">
        <f t="shared" si="214"/>
        <v>1</v>
      </c>
      <c r="BM191" s="231">
        <f t="shared" si="215"/>
        <v>1</v>
      </c>
      <c r="BN191" s="231">
        <f t="shared" si="216"/>
        <v>0</v>
      </c>
      <c r="BO191" s="231">
        <f t="shared" si="217"/>
        <v>1</v>
      </c>
      <c r="BP191" s="231">
        <f t="shared" si="218"/>
        <v>0</v>
      </c>
      <c r="BQ191" s="231">
        <f t="shared" si="219"/>
        <v>2</v>
      </c>
    </row>
    <row r="192" s="146" customFormat="1" ht="95" customHeight="1" spans="1:69">
      <c r="A192" s="161">
        <v>179</v>
      </c>
      <c r="B192" s="94">
        <v>2119</v>
      </c>
      <c r="C192" s="162" t="s">
        <v>922</v>
      </c>
      <c r="D192" s="163">
        <v>44706</v>
      </c>
      <c r="E192" s="183" t="s">
        <v>913</v>
      </c>
      <c r="F192" s="184">
        <v>200</v>
      </c>
      <c r="G192" s="185">
        <v>7.69230769230769</v>
      </c>
      <c r="H192" s="161">
        <v>5</v>
      </c>
      <c r="I192" s="161">
        <v>0</v>
      </c>
      <c r="J192" s="161">
        <v>5</v>
      </c>
      <c r="K192" s="195">
        <v>38.4615384615385</v>
      </c>
      <c r="L192" s="161">
        <v>0</v>
      </c>
      <c r="M192" s="185">
        <v>0</v>
      </c>
      <c r="N192" s="161">
        <v>0</v>
      </c>
      <c r="O192" s="161">
        <v>0</v>
      </c>
      <c r="P192" s="195">
        <v>0</v>
      </c>
      <c r="Q192" s="161">
        <v>1</v>
      </c>
      <c r="R192" s="195">
        <v>7.69230769230769</v>
      </c>
      <c r="S192" s="161">
        <v>0</v>
      </c>
      <c r="T192" s="195">
        <v>0</v>
      </c>
      <c r="U192" s="161">
        <v>0</v>
      </c>
      <c r="V192" s="161">
        <v>0</v>
      </c>
      <c r="W192" s="185">
        <v>0</v>
      </c>
      <c r="X192" s="185">
        <v>0</v>
      </c>
      <c r="Y192" s="161">
        <v>0</v>
      </c>
      <c r="Z192" s="185">
        <v>0</v>
      </c>
      <c r="AA192" s="161">
        <v>0</v>
      </c>
      <c r="AB192" s="185">
        <v>0</v>
      </c>
      <c r="AC192" s="184">
        <v>0</v>
      </c>
      <c r="AD192" s="184">
        <v>0</v>
      </c>
      <c r="AE192" s="185">
        <v>1.9</v>
      </c>
      <c r="AF192" s="185">
        <v>13</v>
      </c>
      <c r="AG192" s="185">
        <v>2.5</v>
      </c>
      <c r="AH192" s="185">
        <v>63.5538461538462</v>
      </c>
      <c r="AI192" s="207">
        <v>2</v>
      </c>
      <c r="AJ192" s="209">
        <v>0.5</v>
      </c>
      <c r="AK192" s="207"/>
      <c r="AL192" s="195">
        <v>0</v>
      </c>
      <c r="AM192" s="195">
        <v>2</v>
      </c>
      <c r="AN192" s="207">
        <v>50</v>
      </c>
      <c r="AO192" s="221">
        <v>13.0538461538462</v>
      </c>
      <c r="AP192" s="184">
        <v>10</v>
      </c>
      <c r="AQ192" s="222">
        <v>12200</v>
      </c>
      <c r="AR192" s="225"/>
      <c r="AS192" s="146" t="s">
        <v>878</v>
      </c>
      <c r="AU192" s="224">
        <f t="shared" si="198"/>
        <v>262350.276923077</v>
      </c>
      <c r="AV192" s="239">
        <f t="shared" si="199"/>
        <v>400000</v>
      </c>
      <c r="AW192" s="231" t="e">
        <f t="shared" si="200"/>
        <v>#REF!</v>
      </c>
      <c r="AX192" s="231" t="e">
        <f>((AH192-AF192-AG192-W192)*AY$8)-(#REF!+#REF!)*150000</f>
        <v>#REF!</v>
      </c>
      <c r="AY192" s="231" t="e">
        <f t="shared" si="201"/>
        <v>#REF!</v>
      </c>
      <c r="AZ192" s="241" t="str">
        <f t="shared" si="202"/>
        <v>NHEM SEANG</v>
      </c>
      <c r="BA192" s="231">
        <f t="shared" si="203"/>
        <v>10</v>
      </c>
      <c r="BB192" s="231">
        <f t="shared" si="204"/>
        <v>10</v>
      </c>
      <c r="BC192" s="231">
        <f t="shared" si="205"/>
        <v>0</v>
      </c>
      <c r="BD192" s="231">
        <f t="shared" si="206"/>
        <v>0</v>
      </c>
      <c r="BE192" s="231">
        <f t="shared" si="207"/>
        <v>0</v>
      </c>
      <c r="BF192" s="231">
        <f t="shared" si="208"/>
        <v>1</v>
      </c>
      <c r="BG192" s="231">
        <f t="shared" si="209"/>
        <v>0</v>
      </c>
      <c r="BH192" s="231">
        <f t="shared" si="210"/>
        <v>0</v>
      </c>
      <c r="BI192" s="246">
        <f t="shared" si="211"/>
        <v>3.05384615384615</v>
      </c>
      <c r="BJ192" s="247">
        <f t="shared" si="212"/>
        <v>12200</v>
      </c>
      <c r="BK192" s="231">
        <f t="shared" si="213"/>
        <v>0</v>
      </c>
      <c r="BL192" s="231">
        <f t="shared" si="214"/>
        <v>1</v>
      </c>
      <c r="BM192" s="231">
        <f t="shared" si="215"/>
        <v>0</v>
      </c>
      <c r="BN192" s="231">
        <f t="shared" si="216"/>
        <v>1</v>
      </c>
      <c r="BO192" s="231">
        <f t="shared" si="217"/>
        <v>0</v>
      </c>
      <c r="BP192" s="231">
        <f t="shared" si="218"/>
        <v>0</v>
      </c>
      <c r="BQ192" s="231">
        <f t="shared" si="219"/>
        <v>2</v>
      </c>
    </row>
    <row r="193" s="147" customFormat="1" ht="95" customHeight="1" spans="1:69">
      <c r="A193" s="161">
        <v>180</v>
      </c>
      <c r="B193" s="94">
        <v>2268</v>
      </c>
      <c r="C193" s="162" t="s">
        <v>664</v>
      </c>
      <c r="D193" s="163">
        <v>44818</v>
      </c>
      <c r="E193" s="183" t="s">
        <v>913</v>
      </c>
      <c r="F193" s="184">
        <v>200</v>
      </c>
      <c r="G193" s="185">
        <v>7.69230769230769</v>
      </c>
      <c r="H193" s="161">
        <v>4</v>
      </c>
      <c r="I193" s="161">
        <v>0</v>
      </c>
      <c r="J193" s="161">
        <v>4</v>
      </c>
      <c r="K193" s="195">
        <v>30.7692307692308</v>
      </c>
      <c r="L193" s="161">
        <v>0</v>
      </c>
      <c r="M193" s="185">
        <v>0</v>
      </c>
      <c r="N193" s="161">
        <v>0</v>
      </c>
      <c r="O193" s="161">
        <v>0</v>
      </c>
      <c r="P193" s="195">
        <v>0</v>
      </c>
      <c r="Q193" s="161">
        <v>1</v>
      </c>
      <c r="R193" s="195">
        <v>7.69230769230769</v>
      </c>
      <c r="S193" s="161">
        <v>1</v>
      </c>
      <c r="T193" s="195">
        <v>7.69230769230769</v>
      </c>
      <c r="U193" s="161">
        <v>0</v>
      </c>
      <c r="V193" s="161">
        <v>0</v>
      </c>
      <c r="W193" s="185">
        <v>0</v>
      </c>
      <c r="X193" s="185">
        <v>0</v>
      </c>
      <c r="Y193" s="161">
        <v>0</v>
      </c>
      <c r="Z193" s="185">
        <v>0</v>
      </c>
      <c r="AA193" s="161">
        <v>0</v>
      </c>
      <c r="AB193" s="185">
        <v>0</v>
      </c>
      <c r="AC193" s="184">
        <v>0</v>
      </c>
      <c r="AD193" s="184">
        <v>0</v>
      </c>
      <c r="AE193" s="185">
        <v>1.5</v>
      </c>
      <c r="AF193" s="185">
        <v>13</v>
      </c>
      <c r="AG193" s="185">
        <v>2</v>
      </c>
      <c r="AH193" s="185">
        <v>62.6538461538462</v>
      </c>
      <c r="AI193" s="221"/>
      <c r="AJ193" s="209">
        <v>0.5</v>
      </c>
      <c r="AK193" s="207"/>
      <c r="AL193" s="195">
        <v>0</v>
      </c>
      <c r="AM193" s="195">
        <v>2</v>
      </c>
      <c r="AN193" s="207">
        <v>50</v>
      </c>
      <c r="AO193" s="221">
        <v>10.1538461538462</v>
      </c>
      <c r="AP193" s="184">
        <v>10</v>
      </c>
      <c r="AQ193" s="222">
        <v>600</v>
      </c>
      <c r="AR193" s="225"/>
      <c r="AS193" s="146" t="s">
        <v>923</v>
      </c>
      <c r="AT193" s="146"/>
      <c r="AU193" s="224">
        <f t="shared" si="198"/>
        <v>258635.076923077</v>
      </c>
      <c r="AV193" s="239">
        <f t="shared" si="199"/>
        <v>400000</v>
      </c>
      <c r="AW193" s="231" t="e">
        <f t="shared" si="200"/>
        <v>#REF!</v>
      </c>
      <c r="AX193" s="231" t="e">
        <f>((AH193-AF193-AG193-W193)*AY$8)-(#REF!+#REF!)*150000</f>
        <v>#REF!</v>
      </c>
      <c r="AY193" s="231" t="e">
        <f t="shared" si="201"/>
        <v>#REF!</v>
      </c>
      <c r="AZ193" s="241" t="str">
        <f t="shared" si="202"/>
        <v>MEAS SOKSOPHEA</v>
      </c>
      <c r="BA193" s="231">
        <f t="shared" si="203"/>
        <v>10</v>
      </c>
      <c r="BB193" s="231">
        <f t="shared" si="204"/>
        <v>10</v>
      </c>
      <c r="BC193" s="231">
        <f t="shared" si="205"/>
        <v>0</v>
      </c>
      <c r="BD193" s="231">
        <f t="shared" si="206"/>
        <v>0</v>
      </c>
      <c r="BE193" s="231">
        <f t="shared" si="207"/>
        <v>0</v>
      </c>
      <c r="BF193" s="231">
        <f t="shared" si="208"/>
        <v>1</v>
      </c>
      <c r="BG193" s="231">
        <f t="shared" si="209"/>
        <v>0</v>
      </c>
      <c r="BH193" s="231">
        <f t="shared" si="210"/>
        <v>0</v>
      </c>
      <c r="BI193" s="246">
        <f t="shared" si="211"/>
        <v>0.15384615384616</v>
      </c>
      <c r="BJ193" s="247">
        <f t="shared" si="212"/>
        <v>600</v>
      </c>
      <c r="BK193" s="231">
        <f t="shared" si="213"/>
        <v>0</v>
      </c>
      <c r="BL193" s="231">
        <f t="shared" si="214"/>
        <v>0</v>
      </c>
      <c r="BM193" s="231">
        <f t="shared" si="215"/>
        <v>0</v>
      </c>
      <c r="BN193" s="231">
        <f t="shared" si="216"/>
        <v>0</v>
      </c>
      <c r="BO193" s="231">
        <f t="shared" si="217"/>
        <v>0</v>
      </c>
      <c r="BP193" s="231">
        <f t="shared" si="218"/>
        <v>1</v>
      </c>
      <c r="BQ193" s="231">
        <f t="shared" si="219"/>
        <v>1</v>
      </c>
    </row>
    <row r="194" s="147" customFormat="1" ht="95" customHeight="1" spans="1:69">
      <c r="A194" s="161">
        <v>181</v>
      </c>
      <c r="B194" s="94">
        <v>488</v>
      </c>
      <c r="C194" s="162" t="s">
        <v>131</v>
      </c>
      <c r="D194" s="163">
        <v>44130</v>
      </c>
      <c r="E194" s="183" t="s">
        <v>913</v>
      </c>
      <c r="F194" s="184">
        <v>200</v>
      </c>
      <c r="G194" s="185">
        <v>7.69230769230769</v>
      </c>
      <c r="H194" s="161">
        <v>5</v>
      </c>
      <c r="I194" s="161">
        <v>0</v>
      </c>
      <c r="J194" s="161">
        <v>5</v>
      </c>
      <c r="K194" s="195">
        <v>38.4615384615385</v>
      </c>
      <c r="L194" s="161">
        <v>0</v>
      </c>
      <c r="M194" s="185">
        <v>0</v>
      </c>
      <c r="N194" s="161">
        <v>0</v>
      </c>
      <c r="O194" s="161">
        <v>0</v>
      </c>
      <c r="P194" s="195">
        <v>0</v>
      </c>
      <c r="Q194" s="161">
        <v>1</v>
      </c>
      <c r="R194" s="195">
        <v>7.69230769230769</v>
      </c>
      <c r="S194" s="161">
        <v>0</v>
      </c>
      <c r="T194" s="195">
        <v>0</v>
      </c>
      <c r="U194" s="161">
        <v>0</v>
      </c>
      <c r="V194" s="161">
        <v>0</v>
      </c>
      <c r="W194" s="185">
        <v>0</v>
      </c>
      <c r="X194" s="185">
        <v>0</v>
      </c>
      <c r="Y194" s="161">
        <v>0</v>
      </c>
      <c r="Z194" s="185">
        <v>0</v>
      </c>
      <c r="AA194" s="161">
        <v>0</v>
      </c>
      <c r="AB194" s="185">
        <v>0</v>
      </c>
      <c r="AC194" s="184">
        <v>0</v>
      </c>
      <c r="AD194" s="184">
        <v>0</v>
      </c>
      <c r="AE194" s="185">
        <v>1.9</v>
      </c>
      <c r="AF194" s="185">
        <v>13</v>
      </c>
      <c r="AG194" s="185">
        <v>2.5</v>
      </c>
      <c r="AH194" s="185">
        <v>63.5538461538462</v>
      </c>
      <c r="AI194" s="258">
        <v>3</v>
      </c>
      <c r="AJ194" s="209">
        <v>0.5</v>
      </c>
      <c r="AK194" s="207"/>
      <c r="AL194" s="195">
        <v>0</v>
      </c>
      <c r="AM194" s="195">
        <v>2</v>
      </c>
      <c r="AN194" s="207">
        <v>50</v>
      </c>
      <c r="AO194" s="221">
        <v>14.0538461538462</v>
      </c>
      <c r="AP194" s="184">
        <v>10</v>
      </c>
      <c r="AQ194" s="222">
        <v>16200</v>
      </c>
      <c r="AR194" s="225"/>
      <c r="AS194" s="146" t="s">
        <v>852</v>
      </c>
      <c r="AT194" s="146"/>
      <c r="AU194" s="224">
        <f t="shared" si="198"/>
        <v>262350.276923077</v>
      </c>
      <c r="AV194" s="239">
        <f t="shared" si="199"/>
        <v>400000</v>
      </c>
      <c r="AW194" s="231" t="e">
        <f t="shared" si="200"/>
        <v>#REF!</v>
      </c>
      <c r="AX194" s="231" t="e">
        <f>((AH194-AF194-AG194-W194)*AY$8)-(#REF!+#REF!)*150000</f>
        <v>#REF!</v>
      </c>
      <c r="AY194" s="231" t="e">
        <f t="shared" si="201"/>
        <v>#REF!</v>
      </c>
      <c r="AZ194" s="241" t="str">
        <f t="shared" si="202"/>
        <v>VONG SARON</v>
      </c>
      <c r="BA194" s="231">
        <f t="shared" si="203"/>
        <v>10</v>
      </c>
      <c r="BB194" s="231">
        <f t="shared" si="204"/>
        <v>10</v>
      </c>
      <c r="BC194" s="231">
        <f t="shared" si="205"/>
        <v>0</v>
      </c>
      <c r="BD194" s="231">
        <f t="shared" si="206"/>
        <v>0</v>
      </c>
      <c r="BE194" s="231">
        <f t="shared" si="207"/>
        <v>0</v>
      </c>
      <c r="BF194" s="231">
        <f t="shared" si="208"/>
        <v>1</v>
      </c>
      <c r="BG194" s="231">
        <f t="shared" si="209"/>
        <v>0</v>
      </c>
      <c r="BH194" s="231">
        <f t="shared" si="210"/>
        <v>0</v>
      </c>
      <c r="BI194" s="246">
        <f t="shared" si="211"/>
        <v>4.05384615384615</v>
      </c>
      <c r="BJ194" s="247">
        <f t="shared" si="212"/>
        <v>16200</v>
      </c>
      <c r="BK194" s="231">
        <f t="shared" si="213"/>
        <v>0</v>
      </c>
      <c r="BL194" s="231">
        <f t="shared" si="214"/>
        <v>1</v>
      </c>
      <c r="BM194" s="231">
        <f t="shared" si="215"/>
        <v>1</v>
      </c>
      <c r="BN194" s="231">
        <f t="shared" si="216"/>
        <v>0</v>
      </c>
      <c r="BO194" s="231">
        <f t="shared" si="217"/>
        <v>1</v>
      </c>
      <c r="BP194" s="231">
        <f t="shared" si="218"/>
        <v>0</v>
      </c>
      <c r="BQ194" s="231">
        <f t="shared" si="219"/>
        <v>2</v>
      </c>
    </row>
    <row r="195" s="146" customFormat="1" ht="95" customHeight="1" spans="1:69">
      <c r="A195" s="161">
        <v>182</v>
      </c>
      <c r="B195" s="94">
        <v>245</v>
      </c>
      <c r="C195" s="162" t="s">
        <v>924</v>
      </c>
      <c r="D195" s="163">
        <v>44081</v>
      </c>
      <c r="E195" s="183" t="s">
        <v>925</v>
      </c>
      <c r="F195" s="184">
        <v>200</v>
      </c>
      <c r="G195" s="185">
        <v>7.69230769230769</v>
      </c>
      <c r="H195" s="161">
        <v>5</v>
      </c>
      <c r="I195" s="161">
        <v>0</v>
      </c>
      <c r="J195" s="161">
        <v>5</v>
      </c>
      <c r="K195" s="195">
        <v>38.4615384615385</v>
      </c>
      <c r="L195" s="161">
        <v>0</v>
      </c>
      <c r="M195" s="185">
        <v>0</v>
      </c>
      <c r="N195" s="161">
        <v>0</v>
      </c>
      <c r="O195" s="161">
        <v>0</v>
      </c>
      <c r="P195" s="195">
        <v>0</v>
      </c>
      <c r="Q195" s="161">
        <v>1</v>
      </c>
      <c r="R195" s="195">
        <v>7.69230769230769</v>
      </c>
      <c r="S195" s="161">
        <v>0</v>
      </c>
      <c r="T195" s="195">
        <v>0</v>
      </c>
      <c r="U195" s="161">
        <v>0</v>
      </c>
      <c r="V195" s="161">
        <v>0</v>
      </c>
      <c r="W195" s="185">
        <v>0</v>
      </c>
      <c r="X195" s="185">
        <v>0</v>
      </c>
      <c r="Y195" s="161">
        <v>0</v>
      </c>
      <c r="Z195" s="185">
        <v>0</v>
      </c>
      <c r="AA195" s="161">
        <v>0</v>
      </c>
      <c r="AB195" s="185">
        <v>0</v>
      </c>
      <c r="AC195" s="184">
        <v>0</v>
      </c>
      <c r="AD195" s="184">
        <v>0</v>
      </c>
      <c r="AE195" s="185">
        <v>1.9</v>
      </c>
      <c r="AF195" s="185">
        <v>13</v>
      </c>
      <c r="AG195" s="185">
        <v>2.5</v>
      </c>
      <c r="AH195" s="185">
        <v>63.5538461538462</v>
      </c>
      <c r="AI195" s="258">
        <v>3</v>
      </c>
      <c r="AJ195" s="209">
        <v>0.5</v>
      </c>
      <c r="AK195" s="207"/>
      <c r="AL195" s="195">
        <v>0</v>
      </c>
      <c r="AM195" s="195">
        <v>2</v>
      </c>
      <c r="AN195" s="207">
        <v>50</v>
      </c>
      <c r="AO195" s="221">
        <v>14.0538461538462</v>
      </c>
      <c r="AP195" s="184">
        <v>10</v>
      </c>
      <c r="AQ195" s="222">
        <v>16200</v>
      </c>
      <c r="AR195" s="225"/>
      <c r="AS195" s="146" t="s">
        <v>863</v>
      </c>
      <c r="AU195" s="224">
        <f t="shared" ref="AU195:AU220" si="220">(AH195*$AY$9)</f>
        <v>262350.276923077</v>
      </c>
      <c r="AV195" s="239">
        <f t="shared" ref="AV195:AV220" si="221">IF(AU195&lt;400000,400000,IF(AU195&gt;1200000,1200000,AU195))</f>
        <v>400000</v>
      </c>
      <c r="AW195" s="231" t="e">
        <f t="shared" ref="AW195:AW220" si="222">IF(AY195=0.1,165000,IF(AY195=0.05,65000,0))</f>
        <v>#REF!</v>
      </c>
      <c r="AX195" s="231" t="e">
        <f>((AH195-AF195-AG195-W195)*AY$8)-(#REF!+#REF!)*150000</f>
        <v>#REF!</v>
      </c>
      <c r="AY195" s="231" t="e">
        <f t="shared" ref="AY195:AY220" si="223">IF(AX195&lt;1500000,0%,IF(AX195&lt;2000001,5%,10%))</f>
        <v>#REF!</v>
      </c>
      <c r="AZ195" s="241" t="str">
        <f t="shared" ref="AZ195:AZ220" si="224">C195</f>
        <v>PHOEUNG SOPHANA</v>
      </c>
      <c r="BA195" s="231">
        <f t="shared" ref="BA195:BA220" si="225">AP195</f>
        <v>10</v>
      </c>
      <c r="BB195" s="231">
        <f t="shared" ref="BB195:BB220" si="226">TRUNC(BA195)</f>
        <v>10</v>
      </c>
      <c r="BC195" s="231">
        <f t="shared" ref="BC195:BC220" si="227">TRUNC(BB195/100)</f>
        <v>0</v>
      </c>
      <c r="BD195" s="231">
        <f t="shared" ref="BD195:BD220" si="228">TRUNC((BB195-(BC195*100))/50)</f>
        <v>0</v>
      </c>
      <c r="BE195" s="231">
        <f t="shared" ref="BE195:BE220" si="229">TRUNC((BB195-(BC195*100)-(BD195*50))/20)</f>
        <v>0</v>
      </c>
      <c r="BF195" s="231">
        <f t="shared" ref="BF195:BF220" si="230">TRUNC((BB195-(BC195*100)-(BD195*50)-(BE195*20))/10)</f>
        <v>1</v>
      </c>
      <c r="BG195" s="231">
        <f t="shared" ref="BG195:BG220" si="231">TRUNC((BB195-(BC195*100)-(BD195*50)-(BE195*20)-(BF195*10))/5)</f>
        <v>0</v>
      </c>
      <c r="BH195" s="231">
        <f t="shared" ref="BH195:BH220" si="232">TRUNC((BB195-(BC195*100)-(BD195*50)-(BE195*20)-(BF195*10)-(BG195*5))/1)</f>
        <v>0</v>
      </c>
      <c r="BI195" s="246">
        <f t="shared" ref="BI195:BI220" si="233">AO195-AP195</f>
        <v>4.05384615384615</v>
      </c>
      <c r="BJ195" s="247">
        <f t="shared" ref="BJ195:BJ220" si="234">ROUND(BI195*4000,-2)</f>
        <v>16200</v>
      </c>
      <c r="BK195" s="231">
        <f t="shared" ref="BK195:BK220" si="235">TRUNC(BJ195/20000)</f>
        <v>0</v>
      </c>
      <c r="BL195" s="231">
        <f t="shared" ref="BL195:BL220" si="236">TRUNC((BJ195-(BK195*20000))/10000)</f>
        <v>1</v>
      </c>
      <c r="BM195" s="231">
        <f t="shared" ref="BM195:BM220" si="237">TRUNC((BJ195-(BK195*20000)-(BL195*10000))/5000)</f>
        <v>1</v>
      </c>
      <c r="BN195" s="231">
        <f t="shared" ref="BN195:BN220" si="238">TRUNC((BJ195-(BK195*20000)-(BL195*10000)-(BM195*5000))/2000)</f>
        <v>0</v>
      </c>
      <c r="BO195" s="231">
        <f t="shared" ref="BO195:BO220" si="239">TRUNC((BJ195-(BK195*20000)-(BL195*10000)-(BM195*5000)-(BN195*2000))/1000)</f>
        <v>1</v>
      </c>
      <c r="BP195" s="231">
        <f t="shared" ref="BP195:BP220" si="240">TRUNC((BJ195-(BK195*20000)-(BL195*10000)-(BM195*5000)-(BN195*2000)-(BO195*1000))/500)</f>
        <v>0</v>
      </c>
      <c r="BQ195" s="231">
        <f t="shared" ref="BQ195:BQ220" si="241">TRUNC((BJ195-(BK195*20000)-(BL195*10000)-(BM195*5000)-(BN195*2000)-(BO195*1000)-(BP195*500))/100)</f>
        <v>2</v>
      </c>
    </row>
    <row r="196" s="146" customFormat="1" ht="95" customHeight="1" spans="1:69">
      <c r="A196" s="161">
        <v>183</v>
      </c>
      <c r="B196" s="94">
        <v>299</v>
      </c>
      <c r="C196" s="162" t="s">
        <v>110</v>
      </c>
      <c r="D196" s="163">
        <v>44109</v>
      </c>
      <c r="E196" s="183" t="s">
        <v>925</v>
      </c>
      <c r="F196" s="184">
        <v>200</v>
      </c>
      <c r="G196" s="185">
        <v>7.69230769230769</v>
      </c>
      <c r="H196" s="161">
        <v>5</v>
      </c>
      <c r="I196" s="161">
        <v>0</v>
      </c>
      <c r="J196" s="161">
        <v>5</v>
      </c>
      <c r="K196" s="195">
        <v>38.4615384615385</v>
      </c>
      <c r="L196" s="161">
        <v>0</v>
      </c>
      <c r="M196" s="185">
        <v>0</v>
      </c>
      <c r="N196" s="161">
        <v>0</v>
      </c>
      <c r="O196" s="161">
        <v>0</v>
      </c>
      <c r="P196" s="195">
        <v>0</v>
      </c>
      <c r="Q196" s="161">
        <v>1</v>
      </c>
      <c r="R196" s="195">
        <v>7.69230769230769</v>
      </c>
      <c r="S196" s="161">
        <v>0</v>
      </c>
      <c r="T196" s="195">
        <v>0</v>
      </c>
      <c r="U196" s="161">
        <v>0</v>
      </c>
      <c r="V196" s="161">
        <v>0</v>
      </c>
      <c r="W196" s="185">
        <v>0</v>
      </c>
      <c r="X196" s="185">
        <v>0</v>
      </c>
      <c r="Y196" s="161">
        <v>0</v>
      </c>
      <c r="Z196" s="185">
        <v>0</v>
      </c>
      <c r="AA196" s="161">
        <v>0</v>
      </c>
      <c r="AB196" s="185">
        <v>0</v>
      </c>
      <c r="AC196" s="184">
        <v>0</v>
      </c>
      <c r="AD196" s="184">
        <v>0</v>
      </c>
      <c r="AE196" s="185">
        <v>1.9</v>
      </c>
      <c r="AF196" s="185">
        <v>13</v>
      </c>
      <c r="AG196" s="185">
        <v>2.5</v>
      </c>
      <c r="AH196" s="185">
        <v>63.5538461538462</v>
      </c>
      <c r="AI196" s="258">
        <v>3</v>
      </c>
      <c r="AJ196" s="209">
        <v>0.5</v>
      </c>
      <c r="AK196" s="207"/>
      <c r="AL196" s="195">
        <v>0</v>
      </c>
      <c r="AM196" s="195">
        <v>2</v>
      </c>
      <c r="AN196" s="207">
        <v>50</v>
      </c>
      <c r="AO196" s="221">
        <v>14.0538461538462</v>
      </c>
      <c r="AP196" s="184">
        <v>10</v>
      </c>
      <c r="AQ196" s="222">
        <v>16200</v>
      </c>
      <c r="AR196" s="225"/>
      <c r="AS196" s="146" t="s">
        <v>852</v>
      </c>
      <c r="AU196" s="224">
        <f t="shared" si="220"/>
        <v>262350.276923077</v>
      </c>
      <c r="AV196" s="239">
        <f t="shared" si="221"/>
        <v>400000</v>
      </c>
      <c r="AW196" s="231" t="e">
        <f t="shared" si="222"/>
        <v>#REF!</v>
      </c>
      <c r="AX196" s="231" t="e">
        <f>((AH196-AF196-AG196-W196)*AY$8)-(#REF!+#REF!)*150000</f>
        <v>#REF!</v>
      </c>
      <c r="AY196" s="231" t="e">
        <f t="shared" si="223"/>
        <v>#REF!</v>
      </c>
      <c r="AZ196" s="241" t="str">
        <f t="shared" si="224"/>
        <v>I RAVY</v>
      </c>
      <c r="BA196" s="231">
        <f t="shared" si="225"/>
        <v>10</v>
      </c>
      <c r="BB196" s="231">
        <f t="shared" si="226"/>
        <v>10</v>
      </c>
      <c r="BC196" s="231">
        <f t="shared" si="227"/>
        <v>0</v>
      </c>
      <c r="BD196" s="231">
        <f t="shared" si="228"/>
        <v>0</v>
      </c>
      <c r="BE196" s="231">
        <f t="shared" si="229"/>
        <v>0</v>
      </c>
      <c r="BF196" s="231">
        <f t="shared" si="230"/>
        <v>1</v>
      </c>
      <c r="BG196" s="231">
        <f t="shared" si="231"/>
        <v>0</v>
      </c>
      <c r="BH196" s="231">
        <f t="shared" si="232"/>
        <v>0</v>
      </c>
      <c r="BI196" s="246">
        <f t="shared" si="233"/>
        <v>4.05384615384615</v>
      </c>
      <c r="BJ196" s="247">
        <f t="shared" si="234"/>
        <v>16200</v>
      </c>
      <c r="BK196" s="231">
        <f t="shared" si="235"/>
        <v>0</v>
      </c>
      <c r="BL196" s="231">
        <f t="shared" si="236"/>
        <v>1</v>
      </c>
      <c r="BM196" s="231">
        <f t="shared" si="237"/>
        <v>1</v>
      </c>
      <c r="BN196" s="231">
        <f t="shared" si="238"/>
        <v>0</v>
      </c>
      <c r="BO196" s="231">
        <f t="shared" si="239"/>
        <v>1</v>
      </c>
      <c r="BP196" s="231">
        <f t="shared" si="240"/>
        <v>0</v>
      </c>
      <c r="BQ196" s="231">
        <f t="shared" si="241"/>
        <v>2</v>
      </c>
    </row>
    <row r="197" s="146" customFormat="1" ht="95" customHeight="1" spans="1:69">
      <c r="A197" s="161">
        <v>184</v>
      </c>
      <c r="B197" s="94">
        <v>300</v>
      </c>
      <c r="C197" s="162" t="s">
        <v>112</v>
      </c>
      <c r="D197" s="163">
        <v>44109</v>
      </c>
      <c r="E197" s="183" t="s">
        <v>925</v>
      </c>
      <c r="F197" s="184">
        <v>200</v>
      </c>
      <c r="G197" s="185">
        <v>7.69230769230769</v>
      </c>
      <c r="H197" s="161">
        <v>5</v>
      </c>
      <c r="I197" s="161">
        <v>0</v>
      </c>
      <c r="J197" s="161">
        <v>5</v>
      </c>
      <c r="K197" s="195">
        <v>38.4615384615385</v>
      </c>
      <c r="L197" s="161">
        <v>0</v>
      </c>
      <c r="M197" s="185">
        <v>0</v>
      </c>
      <c r="N197" s="161">
        <v>0</v>
      </c>
      <c r="O197" s="161">
        <v>0</v>
      </c>
      <c r="P197" s="195">
        <v>0</v>
      </c>
      <c r="Q197" s="161">
        <v>1</v>
      </c>
      <c r="R197" s="195">
        <v>7.69230769230769</v>
      </c>
      <c r="S197" s="161">
        <v>0</v>
      </c>
      <c r="T197" s="195">
        <v>0</v>
      </c>
      <c r="U197" s="161">
        <v>0</v>
      </c>
      <c r="V197" s="161">
        <v>0</v>
      </c>
      <c r="W197" s="185">
        <v>0</v>
      </c>
      <c r="X197" s="185">
        <v>0</v>
      </c>
      <c r="Y197" s="161">
        <v>0</v>
      </c>
      <c r="Z197" s="185">
        <v>0</v>
      </c>
      <c r="AA197" s="161">
        <v>0</v>
      </c>
      <c r="AB197" s="185">
        <v>0</v>
      </c>
      <c r="AC197" s="184">
        <v>0</v>
      </c>
      <c r="AD197" s="184">
        <v>0</v>
      </c>
      <c r="AE197" s="185">
        <v>1.9</v>
      </c>
      <c r="AF197" s="185">
        <v>13</v>
      </c>
      <c r="AG197" s="185">
        <v>2.5</v>
      </c>
      <c r="AH197" s="185">
        <v>63.5538461538462</v>
      </c>
      <c r="AI197" s="258">
        <v>3</v>
      </c>
      <c r="AJ197" s="209">
        <v>0.5</v>
      </c>
      <c r="AK197" s="207"/>
      <c r="AL197" s="195">
        <v>0</v>
      </c>
      <c r="AM197" s="195">
        <v>2</v>
      </c>
      <c r="AN197" s="207">
        <v>50</v>
      </c>
      <c r="AO197" s="221">
        <v>14.0538461538462</v>
      </c>
      <c r="AP197" s="184">
        <v>10</v>
      </c>
      <c r="AQ197" s="222">
        <v>16200</v>
      </c>
      <c r="AR197" s="225"/>
      <c r="AS197" s="146" t="s">
        <v>852</v>
      </c>
      <c r="AU197" s="224">
        <f t="shared" si="220"/>
        <v>262350.276923077</v>
      </c>
      <c r="AV197" s="239">
        <f t="shared" si="221"/>
        <v>400000</v>
      </c>
      <c r="AW197" s="231" t="e">
        <f t="shared" si="222"/>
        <v>#REF!</v>
      </c>
      <c r="AX197" s="231" t="e">
        <f>((AH197-AF197-AG197-W197)*AY$8)-(#REF!+#REF!)*150000</f>
        <v>#REF!</v>
      </c>
      <c r="AY197" s="231" t="e">
        <f t="shared" si="223"/>
        <v>#REF!</v>
      </c>
      <c r="AZ197" s="241" t="str">
        <f t="shared" si="224"/>
        <v>BRACH SAPHORN</v>
      </c>
      <c r="BA197" s="231">
        <f t="shared" si="225"/>
        <v>10</v>
      </c>
      <c r="BB197" s="231">
        <f t="shared" si="226"/>
        <v>10</v>
      </c>
      <c r="BC197" s="231">
        <f t="shared" si="227"/>
        <v>0</v>
      </c>
      <c r="BD197" s="231">
        <f t="shared" si="228"/>
        <v>0</v>
      </c>
      <c r="BE197" s="231">
        <f t="shared" si="229"/>
        <v>0</v>
      </c>
      <c r="BF197" s="231">
        <f t="shared" si="230"/>
        <v>1</v>
      </c>
      <c r="BG197" s="231">
        <f t="shared" si="231"/>
        <v>0</v>
      </c>
      <c r="BH197" s="231">
        <f t="shared" si="232"/>
        <v>0</v>
      </c>
      <c r="BI197" s="246">
        <f t="shared" si="233"/>
        <v>4.05384615384615</v>
      </c>
      <c r="BJ197" s="247">
        <f t="shared" si="234"/>
        <v>16200</v>
      </c>
      <c r="BK197" s="231">
        <f t="shared" si="235"/>
        <v>0</v>
      </c>
      <c r="BL197" s="231">
        <f t="shared" si="236"/>
        <v>1</v>
      </c>
      <c r="BM197" s="231">
        <f t="shared" si="237"/>
        <v>1</v>
      </c>
      <c r="BN197" s="231">
        <f t="shared" si="238"/>
        <v>0</v>
      </c>
      <c r="BO197" s="231">
        <f t="shared" si="239"/>
        <v>1</v>
      </c>
      <c r="BP197" s="231">
        <f t="shared" si="240"/>
        <v>0</v>
      </c>
      <c r="BQ197" s="231">
        <f t="shared" si="241"/>
        <v>2</v>
      </c>
    </row>
    <row r="198" s="146" customFormat="1" ht="95" customHeight="1" spans="1:69">
      <c r="A198" s="161">
        <v>185</v>
      </c>
      <c r="B198" s="94">
        <v>304</v>
      </c>
      <c r="C198" s="162" t="s">
        <v>113</v>
      </c>
      <c r="D198" s="163">
        <v>44109</v>
      </c>
      <c r="E198" s="183" t="s">
        <v>925</v>
      </c>
      <c r="F198" s="184">
        <v>200</v>
      </c>
      <c r="G198" s="185">
        <v>7.69230769230769</v>
      </c>
      <c r="H198" s="161">
        <v>5</v>
      </c>
      <c r="I198" s="161">
        <v>0</v>
      </c>
      <c r="J198" s="161">
        <v>5</v>
      </c>
      <c r="K198" s="195">
        <v>38.4615384615385</v>
      </c>
      <c r="L198" s="161">
        <v>0</v>
      </c>
      <c r="M198" s="185">
        <v>0</v>
      </c>
      <c r="N198" s="161">
        <v>0</v>
      </c>
      <c r="O198" s="161">
        <v>0</v>
      </c>
      <c r="P198" s="195">
        <v>0</v>
      </c>
      <c r="Q198" s="161">
        <v>1</v>
      </c>
      <c r="R198" s="195">
        <v>7.69230769230769</v>
      </c>
      <c r="S198" s="161">
        <v>0</v>
      </c>
      <c r="T198" s="195">
        <v>0</v>
      </c>
      <c r="U198" s="161">
        <v>0</v>
      </c>
      <c r="V198" s="161">
        <v>0</v>
      </c>
      <c r="W198" s="185">
        <v>0</v>
      </c>
      <c r="X198" s="185">
        <v>0</v>
      </c>
      <c r="Y198" s="161">
        <v>0</v>
      </c>
      <c r="Z198" s="185">
        <v>0</v>
      </c>
      <c r="AA198" s="161">
        <v>0</v>
      </c>
      <c r="AB198" s="185">
        <v>0</v>
      </c>
      <c r="AC198" s="184">
        <v>0</v>
      </c>
      <c r="AD198" s="184">
        <v>0</v>
      </c>
      <c r="AE198" s="185">
        <v>1.9</v>
      </c>
      <c r="AF198" s="185">
        <v>13</v>
      </c>
      <c r="AG198" s="185">
        <v>2.5</v>
      </c>
      <c r="AH198" s="185">
        <v>63.5538461538462</v>
      </c>
      <c r="AI198" s="258">
        <v>3</v>
      </c>
      <c r="AJ198" s="209">
        <v>0.5</v>
      </c>
      <c r="AK198" s="207"/>
      <c r="AL198" s="195">
        <v>0</v>
      </c>
      <c r="AM198" s="195">
        <v>2</v>
      </c>
      <c r="AN198" s="207">
        <v>50</v>
      </c>
      <c r="AO198" s="221">
        <v>14.0538461538462</v>
      </c>
      <c r="AP198" s="184">
        <v>10</v>
      </c>
      <c r="AQ198" s="222">
        <v>16200</v>
      </c>
      <c r="AR198" s="225"/>
      <c r="AS198" s="146" t="s">
        <v>852</v>
      </c>
      <c r="AU198" s="224">
        <f t="shared" si="220"/>
        <v>262350.276923077</v>
      </c>
      <c r="AV198" s="239">
        <f t="shared" si="221"/>
        <v>400000</v>
      </c>
      <c r="AW198" s="231" t="e">
        <f t="shared" si="222"/>
        <v>#REF!</v>
      </c>
      <c r="AX198" s="231" t="e">
        <f>((AH198-AF198-AG198-W198)*AY$8)-(#REF!+#REF!)*150000</f>
        <v>#REF!</v>
      </c>
      <c r="AY198" s="231" t="e">
        <f t="shared" si="223"/>
        <v>#REF!</v>
      </c>
      <c r="AZ198" s="241" t="str">
        <f t="shared" si="224"/>
        <v>TOCH SARIM</v>
      </c>
      <c r="BA198" s="231">
        <f t="shared" si="225"/>
        <v>10</v>
      </c>
      <c r="BB198" s="231">
        <f t="shared" si="226"/>
        <v>10</v>
      </c>
      <c r="BC198" s="231">
        <f t="shared" si="227"/>
        <v>0</v>
      </c>
      <c r="BD198" s="231">
        <f t="shared" si="228"/>
        <v>0</v>
      </c>
      <c r="BE198" s="231">
        <f t="shared" si="229"/>
        <v>0</v>
      </c>
      <c r="BF198" s="231">
        <f t="shared" si="230"/>
        <v>1</v>
      </c>
      <c r="BG198" s="231">
        <f t="shared" si="231"/>
        <v>0</v>
      </c>
      <c r="BH198" s="231">
        <f t="shared" si="232"/>
        <v>0</v>
      </c>
      <c r="BI198" s="246">
        <f t="shared" si="233"/>
        <v>4.05384615384615</v>
      </c>
      <c r="BJ198" s="247">
        <f t="shared" si="234"/>
        <v>16200</v>
      </c>
      <c r="BK198" s="231">
        <f t="shared" si="235"/>
        <v>0</v>
      </c>
      <c r="BL198" s="231">
        <f t="shared" si="236"/>
        <v>1</v>
      </c>
      <c r="BM198" s="231">
        <f t="shared" si="237"/>
        <v>1</v>
      </c>
      <c r="BN198" s="231">
        <f t="shared" si="238"/>
        <v>0</v>
      </c>
      <c r="BO198" s="231">
        <f t="shared" si="239"/>
        <v>1</v>
      </c>
      <c r="BP198" s="231">
        <f t="shared" si="240"/>
        <v>0</v>
      </c>
      <c r="BQ198" s="231">
        <f t="shared" si="241"/>
        <v>2</v>
      </c>
    </row>
    <row r="199" s="146" customFormat="1" ht="95" customHeight="1" spans="1:69">
      <c r="A199" s="161">
        <v>186</v>
      </c>
      <c r="B199" s="94">
        <v>308</v>
      </c>
      <c r="C199" s="162" t="s">
        <v>926</v>
      </c>
      <c r="D199" s="163">
        <v>44109</v>
      </c>
      <c r="E199" s="183" t="s">
        <v>925</v>
      </c>
      <c r="F199" s="184">
        <v>200</v>
      </c>
      <c r="G199" s="185">
        <v>7.69230769230769</v>
      </c>
      <c r="H199" s="161">
        <v>5</v>
      </c>
      <c r="I199" s="161">
        <v>0</v>
      </c>
      <c r="J199" s="161">
        <v>5</v>
      </c>
      <c r="K199" s="195">
        <v>38.4615384615385</v>
      </c>
      <c r="L199" s="161">
        <v>0</v>
      </c>
      <c r="M199" s="185">
        <v>0</v>
      </c>
      <c r="N199" s="161">
        <v>0</v>
      </c>
      <c r="O199" s="161">
        <v>0</v>
      </c>
      <c r="P199" s="195">
        <v>0</v>
      </c>
      <c r="Q199" s="161">
        <v>1</v>
      </c>
      <c r="R199" s="195">
        <v>7.69230769230769</v>
      </c>
      <c r="S199" s="161">
        <v>0</v>
      </c>
      <c r="T199" s="195">
        <v>0</v>
      </c>
      <c r="U199" s="161">
        <v>0</v>
      </c>
      <c r="V199" s="161">
        <v>0</v>
      </c>
      <c r="W199" s="185">
        <v>0</v>
      </c>
      <c r="X199" s="185">
        <v>0</v>
      </c>
      <c r="Y199" s="161">
        <v>0</v>
      </c>
      <c r="Z199" s="185">
        <v>0</v>
      </c>
      <c r="AA199" s="161">
        <v>0</v>
      </c>
      <c r="AB199" s="185">
        <v>0</v>
      </c>
      <c r="AC199" s="184">
        <v>0</v>
      </c>
      <c r="AD199" s="184">
        <v>0</v>
      </c>
      <c r="AE199" s="185">
        <v>1.9</v>
      </c>
      <c r="AF199" s="185">
        <v>13</v>
      </c>
      <c r="AG199" s="185">
        <v>2.5</v>
      </c>
      <c r="AH199" s="185">
        <v>63.5538461538462</v>
      </c>
      <c r="AI199" s="258">
        <v>3</v>
      </c>
      <c r="AJ199" s="209">
        <v>0.5</v>
      </c>
      <c r="AK199" s="207"/>
      <c r="AL199" s="195">
        <v>0</v>
      </c>
      <c r="AM199" s="195">
        <v>2</v>
      </c>
      <c r="AN199" s="207">
        <v>50</v>
      </c>
      <c r="AO199" s="221">
        <v>14.0538461538462</v>
      </c>
      <c r="AP199" s="184">
        <v>10</v>
      </c>
      <c r="AQ199" s="222">
        <v>16200</v>
      </c>
      <c r="AR199" s="225"/>
      <c r="AS199" s="146" t="s">
        <v>852</v>
      </c>
      <c r="AU199" s="224">
        <f t="shared" si="220"/>
        <v>262350.276923077</v>
      </c>
      <c r="AV199" s="239">
        <f t="shared" si="221"/>
        <v>400000</v>
      </c>
      <c r="AW199" s="231" t="e">
        <f t="shared" si="222"/>
        <v>#REF!</v>
      </c>
      <c r="AX199" s="231" t="e">
        <f>((AH199-AF199-AG199-W199)*AY$8)-(#REF!+#REF!)*150000</f>
        <v>#REF!</v>
      </c>
      <c r="AY199" s="231" t="e">
        <f t="shared" si="223"/>
        <v>#REF!</v>
      </c>
      <c r="AZ199" s="241" t="str">
        <f t="shared" si="224"/>
        <v>EK SAROU</v>
      </c>
      <c r="BA199" s="231">
        <f t="shared" si="225"/>
        <v>10</v>
      </c>
      <c r="BB199" s="231">
        <f t="shared" si="226"/>
        <v>10</v>
      </c>
      <c r="BC199" s="231">
        <f t="shared" si="227"/>
        <v>0</v>
      </c>
      <c r="BD199" s="231">
        <f t="shared" si="228"/>
        <v>0</v>
      </c>
      <c r="BE199" s="231">
        <f t="shared" si="229"/>
        <v>0</v>
      </c>
      <c r="BF199" s="231">
        <f t="shared" si="230"/>
        <v>1</v>
      </c>
      <c r="BG199" s="231">
        <f t="shared" si="231"/>
        <v>0</v>
      </c>
      <c r="BH199" s="231">
        <f t="shared" si="232"/>
        <v>0</v>
      </c>
      <c r="BI199" s="246">
        <f t="shared" si="233"/>
        <v>4.05384615384615</v>
      </c>
      <c r="BJ199" s="247">
        <f t="shared" si="234"/>
        <v>16200</v>
      </c>
      <c r="BK199" s="231">
        <f t="shared" si="235"/>
        <v>0</v>
      </c>
      <c r="BL199" s="231">
        <f t="shared" si="236"/>
        <v>1</v>
      </c>
      <c r="BM199" s="231">
        <f t="shared" si="237"/>
        <v>1</v>
      </c>
      <c r="BN199" s="231">
        <f t="shared" si="238"/>
        <v>0</v>
      </c>
      <c r="BO199" s="231">
        <f t="shared" si="239"/>
        <v>1</v>
      </c>
      <c r="BP199" s="231">
        <f t="shared" si="240"/>
        <v>0</v>
      </c>
      <c r="BQ199" s="231">
        <f t="shared" si="241"/>
        <v>2</v>
      </c>
    </row>
    <row r="200" s="146" customFormat="1" ht="95" customHeight="1" spans="1:69">
      <c r="A200" s="161">
        <v>187</v>
      </c>
      <c r="B200" s="94">
        <v>315</v>
      </c>
      <c r="C200" s="162" t="s">
        <v>111</v>
      </c>
      <c r="D200" s="163">
        <v>44109</v>
      </c>
      <c r="E200" s="183" t="s">
        <v>925</v>
      </c>
      <c r="F200" s="184">
        <v>200</v>
      </c>
      <c r="G200" s="185">
        <v>7.69230769230769</v>
      </c>
      <c r="H200" s="161">
        <v>5</v>
      </c>
      <c r="I200" s="161">
        <v>0</v>
      </c>
      <c r="J200" s="161">
        <v>5</v>
      </c>
      <c r="K200" s="195">
        <v>38.4615384615385</v>
      </c>
      <c r="L200" s="161">
        <v>0</v>
      </c>
      <c r="M200" s="185">
        <v>0</v>
      </c>
      <c r="N200" s="161">
        <v>0</v>
      </c>
      <c r="O200" s="161">
        <v>0</v>
      </c>
      <c r="P200" s="195">
        <v>0</v>
      </c>
      <c r="Q200" s="161">
        <v>1</v>
      </c>
      <c r="R200" s="195">
        <v>7.69230769230769</v>
      </c>
      <c r="S200" s="161">
        <v>0</v>
      </c>
      <c r="T200" s="195">
        <v>0</v>
      </c>
      <c r="U200" s="161">
        <v>0</v>
      </c>
      <c r="V200" s="161">
        <v>0</v>
      </c>
      <c r="W200" s="185">
        <v>0</v>
      </c>
      <c r="X200" s="185">
        <v>0</v>
      </c>
      <c r="Y200" s="161">
        <v>0</v>
      </c>
      <c r="Z200" s="185">
        <v>0</v>
      </c>
      <c r="AA200" s="161">
        <v>0</v>
      </c>
      <c r="AB200" s="185">
        <v>0</v>
      </c>
      <c r="AC200" s="184">
        <v>0</v>
      </c>
      <c r="AD200" s="184">
        <v>0</v>
      </c>
      <c r="AE200" s="185">
        <v>1.9</v>
      </c>
      <c r="AF200" s="185">
        <v>13</v>
      </c>
      <c r="AG200" s="185">
        <v>2.5</v>
      </c>
      <c r="AH200" s="185">
        <v>63.5538461538462</v>
      </c>
      <c r="AI200" s="258">
        <v>3</v>
      </c>
      <c r="AJ200" s="209">
        <v>0.5</v>
      </c>
      <c r="AK200" s="207"/>
      <c r="AL200" s="195">
        <v>0</v>
      </c>
      <c r="AM200" s="195">
        <v>2</v>
      </c>
      <c r="AN200" s="207">
        <v>50</v>
      </c>
      <c r="AO200" s="221">
        <v>14.0538461538462</v>
      </c>
      <c r="AP200" s="184">
        <v>10</v>
      </c>
      <c r="AQ200" s="222">
        <v>16200</v>
      </c>
      <c r="AR200" s="225"/>
      <c r="AS200" s="146" t="s">
        <v>852</v>
      </c>
      <c r="AU200" s="224">
        <f t="shared" si="220"/>
        <v>262350.276923077</v>
      </c>
      <c r="AV200" s="239">
        <f t="shared" si="221"/>
        <v>400000</v>
      </c>
      <c r="AW200" s="231" t="e">
        <f t="shared" si="222"/>
        <v>#REF!</v>
      </c>
      <c r="AX200" s="231" t="e">
        <f>((AH200-AF200-AG200-W200)*AY$8)-(#REF!+#REF!)*150000</f>
        <v>#REF!</v>
      </c>
      <c r="AY200" s="231" t="e">
        <f t="shared" si="223"/>
        <v>#REF!</v>
      </c>
      <c r="AZ200" s="241" t="str">
        <f t="shared" si="224"/>
        <v>NEY SAVEN</v>
      </c>
      <c r="BA200" s="231">
        <f t="shared" si="225"/>
        <v>10</v>
      </c>
      <c r="BB200" s="231">
        <f t="shared" si="226"/>
        <v>10</v>
      </c>
      <c r="BC200" s="231">
        <f t="shared" si="227"/>
        <v>0</v>
      </c>
      <c r="BD200" s="231">
        <f t="shared" si="228"/>
        <v>0</v>
      </c>
      <c r="BE200" s="231">
        <f t="shared" si="229"/>
        <v>0</v>
      </c>
      <c r="BF200" s="231">
        <f t="shared" si="230"/>
        <v>1</v>
      </c>
      <c r="BG200" s="231">
        <f t="shared" si="231"/>
        <v>0</v>
      </c>
      <c r="BH200" s="231">
        <f t="shared" si="232"/>
        <v>0</v>
      </c>
      <c r="BI200" s="246">
        <f t="shared" si="233"/>
        <v>4.05384615384615</v>
      </c>
      <c r="BJ200" s="247">
        <f t="shared" si="234"/>
        <v>16200</v>
      </c>
      <c r="BK200" s="231">
        <f t="shared" si="235"/>
        <v>0</v>
      </c>
      <c r="BL200" s="231">
        <f t="shared" si="236"/>
        <v>1</v>
      </c>
      <c r="BM200" s="231">
        <f t="shared" si="237"/>
        <v>1</v>
      </c>
      <c r="BN200" s="231">
        <f t="shared" si="238"/>
        <v>0</v>
      </c>
      <c r="BO200" s="231">
        <f t="shared" si="239"/>
        <v>1</v>
      </c>
      <c r="BP200" s="231">
        <f t="shared" si="240"/>
        <v>0</v>
      </c>
      <c r="BQ200" s="231">
        <f t="shared" si="241"/>
        <v>2</v>
      </c>
    </row>
    <row r="201" s="146" customFormat="1" ht="95" customHeight="1" spans="1:69">
      <c r="A201" s="161">
        <v>188</v>
      </c>
      <c r="B201" s="94">
        <v>321</v>
      </c>
      <c r="C201" s="162" t="s">
        <v>140</v>
      </c>
      <c r="D201" s="163">
        <v>44109</v>
      </c>
      <c r="E201" s="183" t="s">
        <v>925</v>
      </c>
      <c r="F201" s="184">
        <v>200</v>
      </c>
      <c r="G201" s="185">
        <v>7.69230769230769</v>
      </c>
      <c r="H201" s="161">
        <v>5</v>
      </c>
      <c r="I201" s="161">
        <v>0</v>
      </c>
      <c r="J201" s="161">
        <v>5</v>
      </c>
      <c r="K201" s="195">
        <v>38.4615384615385</v>
      </c>
      <c r="L201" s="161">
        <v>0</v>
      </c>
      <c r="M201" s="185">
        <v>0</v>
      </c>
      <c r="N201" s="161">
        <v>0</v>
      </c>
      <c r="O201" s="161">
        <v>0</v>
      </c>
      <c r="P201" s="195">
        <v>0</v>
      </c>
      <c r="Q201" s="161">
        <v>1</v>
      </c>
      <c r="R201" s="195">
        <v>7.69230769230769</v>
      </c>
      <c r="S201" s="161">
        <v>0</v>
      </c>
      <c r="T201" s="195">
        <v>0</v>
      </c>
      <c r="U201" s="161">
        <v>0</v>
      </c>
      <c r="V201" s="161">
        <v>0</v>
      </c>
      <c r="W201" s="185">
        <v>0</v>
      </c>
      <c r="X201" s="185">
        <v>0</v>
      </c>
      <c r="Y201" s="161">
        <v>0</v>
      </c>
      <c r="Z201" s="185">
        <v>0</v>
      </c>
      <c r="AA201" s="161">
        <v>0</v>
      </c>
      <c r="AB201" s="185">
        <v>0</v>
      </c>
      <c r="AC201" s="184">
        <v>0</v>
      </c>
      <c r="AD201" s="184">
        <v>0</v>
      </c>
      <c r="AE201" s="185">
        <v>1.9</v>
      </c>
      <c r="AF201" s="185">
        <v>13</v>
      </c>
      <c r="AG201" s="185">
        <v>2.5</v>
      </c>
      <c r="AH201" s="185">
        <v>63.5538461538462</v>
      </c>
      <c r="AI201" s="258">
        <v>3</v>
      </c>
      <c r="AJ201" s="209">
        <v>0.5</v>
      </c>
      <c r="AK201" s="207"/>
      <c r="AL201" s="195">
        <v>0</v>
      </c>
      <c r="AM201" s="195">
        <v>2</v>
      </c>
      <c r="AN201" s="207">
        <v>50</v>
      </c>
      <c r="AO201" s="221">
        <v>14.0538461538462</v>
      </c>
      <c r="AP201" s="184">
        <v>10</v>
      </c>
      <c r="AQ201" s="222">
        <v>16200</v>
      </c>
      <c r="AR201" s="225"/>
      <c r="AS201" s="146" t="s">
        <v>852</v>
      </c>
      <c r="AU201" s="224">
        <f t="shared" si="220"/>
        <v>262350.276923077</v>
      </c>
      <c r="AV201" s="239">
        <f t="shared" si="221"/>
        <v>400000</v>
      </c>
      <c r="AW201" s="231" t="e">
        <f t="shared" si="222"/>
        <v>#REF!</v>
      </c>
      <c r="AX201" s="231" t="e">
        <f>((AH201-AF201-AG201-W201)*AY$8)-(#REF!+#REF!)*150000</f>
        <v>#REF!</v>
      </c>
      <c r="AY201" s="231" t="e">
        <f t="shared" si="223"/>
        <v>#REF!</v>
      </c>
      <c r="AZ201" s="241" t="str">
        <f t="shared" si="224"/>
        <v>REACH VANNY</v>
      </c>
      <c r="BA201" s="231">
        <f t="shared" si="225"/>
        <v>10</v>
      </c>
      <c r="BB201" s="231">
        <f t="shared" si="226"/>
        <v>10</v>
      </c>
      <c r="BC201" s="231">
        <f t="shared" si="227"/>
        <v>0</v>
      </c>
      <c r="BD201" s="231">
        <f t="shared" si="228"/>
        <v>0</v>
      </c>
      <c r="BE201" s="231">
        <f t="shared" si="229"/>
        <v>0</v>
      </c>
      <c r="BF201" s="231">
        <f t="shared" si="230"/>
        <v>1</v>
      </c>
      <c r="BG201" s="231">
        <f t="shared" si="231"/>
        <v>0</v>
      </c>
      <c r="BH201" s="231">
        <f t="shared" si="232"/>
        <v>0</v>
      </c>
      <c r="BI201" s="246">
        <f t="shared" si="233"/>
        <v>4.05384615384615</v>
      </c>
      <c r="BJ201" s="247">
        <f t="shared" si="234"/>
        <v>16200</v>
      </c>
      <c r="BK201" s="231">
        <f t="shared" si="235"/>
        <v>0</v>
      </c>
      <c r="BL201" s="231">
        <f t="shared" si="236"/>
        <v>1</v>
      </c>
      <c r="BM201" s="231">
        <f t="shared" si="237"/>
        <v>1</v>
      </c>
      <c r="BN201" s="231">
        <f t="shared" si="238"/>
        <v>0</v>
      </c>
      <c r="BO201" s="231">
        <f t="shared" si="239"/>
        <v>1</v>
      </c>
      <c r="BP201" s="231">
        <f t="shared" si="240"/>
        <v>0</v>
      </c>
      <c r="BQ201" s="231">
        <f t="shared" si="241"/>
        <v>2</v>
      </c>
    </row>
    <row r="202" s="146" customFormat="1" ht="95" customHeight="1" spans="1:69">
      <c r="A202" s="161">
        <v>189</v>
      </c>
      <c r="B202" s="94">
        <v>614</v>
      </c>
      <c r="C202" s="162" t="s">
        <v>927</v>
      </c>
      <c r="D202" s="163">
        <v>44169</v>
      </c>
      <c r="E202" s="183" t="s">
        <v>925</v>
      </c>
      <c r="F202" s="184">
        <v>200</v>
      </c>
      <c r="G202" s="185">
        <v>7.69230769230769</v>
      </c>
      <c r="H202" s="161">
        <v>5</v>
      </c>
      <c r="I202" s="161">
        <v>0</v>
      </c>
      <c r="J202" s="161">
        <v>5</v>
      </c>
      <c r="K202" s="195">
        <v>38.4615384615385</v>
      </c>
      <c r="L202" s="161">
        <v>0</v>
      </c>
      <c r="M202" s="185">
        <v>0</v>
      </c>
      <c r="N202" s="161">
        <v>0</v>
      </c>
      <c r="O202" s="161">
        <v>0</v>
      </c>
      <c r="P202" s="195">
        <v>0</v>
      </c>
      <c r="Q202" s="161">
        <v>1</v>
      </c>
      <c r="R202" s="195">
        <v>7.69230769230769</v>
      </c>
      <c r="S202" s="161">
        <v>0</v>
      </c>
      <c r="T202" s="195">
        <v>0</v>
      </c>
      <c r="U202" s="161">
        <v>0</v>
      </c>
      <c r="V202" s="161">
        <v>0</v>
      </c>
      <c r="W202" s="185">
        <v>0</v>
      </c>
      <c r="X202" s="185">
        <v>0</v>
      </c>
      <c r="Y202" s="161">
        <v>0</v>
      </c>
      <c r="Z202" s="185">
        <v>0</v>
      </c>
      <c r="AA202" s="161">
        <v>0</v>
      </c>
      <c r="AB202" s="185">
        <v>0</v>
      </c>
      <c r="AC202" s="184">
        <v>0</v>
      </c>
      <c r="AD202" s="184">
        <v>0</v>
      </c>
      <c r="AE202" s="185">
        <v>1.9</v>
      </c>
      <c r="AF202" s="185">
        <v>13</v>
      </c>
      <c r="AG202" s="185">
        <v>2.5</v>
      </c>
      <c r="AH202" s="185">
        <v>63.5538461538462</v>
      </c>
      <c r="AI202" s="258">
        <v>3</v>
      </c>
      <c r="AJ202" s="209">
        <v>0.5</v>
      </c>
      <c r="AK202" s="207"/>
      <c r="AL202" s="195">
        <v>0</v>
      </c>
      <c r="AM202" s="195">
        <v>2</v>
      </c>
      <c r="AN202" s="207">
        <v>50</v>
      </c>
      <c r="AO202" s="221">
        <v>14.0538461538462</v>
      </c>
      <c r="AP202" s="184">
        <v>10</v>
      </c>
      <c r="AQ202" s="222">
        <v>16200</v>
      </c>
      <c r="AR202" s="225"/>
      <c r="AS202" s="146" t="s">
        <v>854</v>
      </c>
      <c r="AU202" s="224">
        <f t="shared" si="220"/>
        <v>262350.276923077</v>
      </c>
      <c r="AV202" s="239">
        <f t="shared" si="221"/>
        <v>400000</v>
      </c>
      <c r="AW202" s="231" t="e">
        <f t="shared" si="222"/>
        <v>#REF!</v>
      </c>
      <c r="AX202" s="231" t="e">
        <f>((AH202-AF202-AG202-W202)*AY$8)-(#REF!+#REF!)*150000</f>
        <v>#REF!</v>
      </c>
      <c r="AY202" s="231" t="e">
        <f t="shared" si="223"/>
        <v>#REF!</v>
      </c>
      <c r="AZ202" s="241" t="str">
        <f t="shared" si="224"/>
        <v>SMONG MORNOREA</v>
      </c>
      <c r="BA202" s="231">
        <f t="shared" si="225"/>
        <v>10</v>
      </c>
      <c r="BB202" s="231">
        <f t="shared" si="226"/>
        <v>10</v>
      </c>
      <c r="BC202" s="231">
        <f t="shared" si="227"/>
        <v>0</v>
      </c>
      <c r="BD202" s="231">
        <f t="shared" si="228"/>
        <v>0</v>
      </c>
      <c r="BE202" s="231">
        <f t="shared" si="229"/>
        <v>0</v>
      </c>
      <c r="BF202" s="231">
        <f t="shared" si="230"/>
        <v>1</v>
      </c>
      <c r="BG202" s="231">
        <f t="shared" si="231"/>
        <v>0</v>
      </c>
      <c r="BH202" s="231">
        <f t="shared" si="232"/>
        <v>0</v>
      </c>
      <c r="BI202" s="246">
        <f t="shared" si="233"/>
        <v>4.05384615384615</v>
      </c>
      <c r="BJ202" s="247">
        <f t="shared" si="234"/>
        <v>16200</v>
      </c>
      <c r="BK202" s="231">
        <f t="shared" si="235"/>
        <v>0</v>
      </c>
      <c r="BL202" s="231">
        <f t="shared" si="236"/>
        <v>1</v>
      </c>
      <c r="BM202" s="231">
        <f t="shared" si="237"/>
        <v>1</v>
      </c>
      <c r="BN202" s="231">
        <f t="shared" si="238"/>
        <v>0</v>
      </c>
      <c r="BO202" s="231">
        <f t="shared" si="239"/>
        <v>1</v>
      </c>
      <c r="BP202" s="231">
        <f t="shared" si="240"/>
        <v>0</v>
      </c>
      <c r="BQ202" s="231">
        <f t="shared" si="241"/>
        <v>2</v>
      </c>
    </row>
    <row r="203" s="146" customFormat="1" ht="95" customHeight="1" spans="1:69">
      <c r="A203" s="161">
        <v>190</v>
      </c>
      <c r="B203" s="94">
        <v>615</v>
      </c>
      <c r="C203" s="162" t="s">
        <v>928</v>
      </c>
      <c r="D203" s="163">
        <v>44169</v>
      </c>
      <c r="E203" s="183" t="s">
        <v>925</v>
      </c>
      <c r="F203" s="184">
        <v>200</v>
      </c>
      <c r="G203" s="185">
        <v>7.69230769230769</v>
      </c>
      <c r="H203" s="161">
        <v>5</v>
      </c>
      <c r="I203" s="161">
        <v>0</v>
      </c>
      <c r="J203" s="161">
        <v>5</v>
      </c>
      <c r="K203" s="195">
        <v>38.4615384615385</v>
      </c>
      <c r="L203" s="161">
        <v>0</v>
      </c>
      <c r="M203" s="185">
        <v>0</v>
      </c>
      <c r="N203" s="161">
        <v>0</v>
      </c>
      <c r="O203" s="161">
        <v>0</v>
      </c>
      <c r="P203" s="195">
        <v>0</v>
      </c>
      <c r="Q203" s="161">
        <v>1</v>
      </c>
      <c r="R203" s="195">
        <v>7.69230769230769</v>
      </c>
      <c r="S203" s="161">
        <v>0</v>
      </c>
      <c r="T203" s="195">
        <v>0</v>
      </c>
      <c r="U203" s="161">
        <v>0</v>
      </c>
      <c r="V203" s="161">
        <v>0</v>
      </c>
      <c r="W203" s="185">
        <v>0</v>
      </c>
      <c r="X203" s="185">
        <v>0</v>
      </c>
      <c r="Y203" s="161">
        <v>0</v>
      </c>
      <c r="Z203" s="185">
        <v>0</v>
      </c>
      <c r="AA203" s="161">
        <v>0</v>
      </c>
      <c r="AB203" s="185">
        <v>0</v>
      </c>
      <c r="AC203" s="184">
        <v>0</v>
      </c>
      <c r="AD203" s="184">
        <v>0</v>
      </c>
      <c r="AE203" s="185">
        <v>1.9</v>
      </c>
      <c r="AF203" s="185">
        <v>13</v>
      </c>
      <c r="AG203" s="185">
        <v>2.5</v>
      </c>
      <c r="AH203" s="185">
        <v>63.5538461538462</v>
      </c>
      <c r="AI203" s="258">
        <v>3</v>
      </c>
      <c r="AJ203" s="209">
        <v>0.5</v>
      </c>
      <c r="AK203" s="207"/>
      <c r="AL203" s="195">
        <v>0</v>
      </c>
      <c r="AM203" s="195">
        <v>2</v>
      </c>
      <c r="AN203" s="207">
        <v>50</v>
      </c>
      <c r="AO203" s="221">
        <v>14.0538461538462</v>
      </c>
      <c r="AP203" s="184">
        <v>10</v>
      </c>
      <c r="AQ203" s="222">
        <v>16200</v>
      </c>
      <c r="AR203" s="225"/>
      <c r="AS203" s="146" t="s">
        <v>854</v>
      </c>
      <c r="AU203" s="224">
        <f t="shared" si="220"/>
        <v>262350.276923077</v>
      </c>
      <c r="AV203" s="239">
        <f t="shared" si="221"/>
        <v>400000</v>
      </c>
      <c r="AW203" s="231" t="e">
        <f t="shared" si="222"/>
        <v>#REF!</v>
      </c>
      <c r="AX203" s="231" t="e">
        <f>((AH203-AF203-AG203-W203)*AY$8)-(#REF!+#REF!)*150000</f>
        <v>#REF!</v>
      </c>
      <c r="AY203" s="231" t="e">
        <f t="shared" si="223"/>
        <v>#REF!</v>
      </c>
      <c r="AZ203" s="241" t="str">
        <f t="shared" si="224"/>
        <v>BO THIDA</v>
      </c>
      <c r="BA203" s="231">
        <f t="shared" si="225"/>
        <v>10</v>
      </c>
      <c r="BB203" s="231">
        <f t="shared" si="226"/>
        <v>10</v>
      </c>
      <c r="BC203" s="231">
        <f t="shared" si="227"/>
        <v>0</v>
      </c>
      <c r="BD203" s="231">
        <f t="shared" si="228"/>
        <v>0</v>
      </c>
      <c r="BE203" s="231">
        <f t="shared" si="229"/>
        <v>0</v>
      </c>
      <c r="BF203" s="231">
        <f t="shared" si="230"/>
        <v>1</v>
      </c>
      <c r="BG203" s="231">
        <f t="shared" si="231"/>
        <v>0</v>
      </c>
      <c r="BH203" s="231">
        <f t="shared" si="232"/>
        <v>0</v>
      </c>
      <c r="BI203" s="246">
        <f t="shared" si="233"/>
        <v>4.05384615384615</v>
      </c>
      <c r="BJ203" s="247">
        <f t="shared" si="234"/>
        <v>16200</v>
      </c>
      <c r="BK203" s="231">
        <f t="shared" si="235"/>
        <v>0</v>
      </c>
      <c r="BL203" s="231">
        <f t="shared" si="236"/>
        <v>1</v>
      </c>
      <c r="BM203" s="231">
        <f t="shared" si="237"/>
        <v>1</v>
      </c>
      <c r="BN203" s="231">
        <f t="shared" si="238"/>
        <v>0</v>
      </c>
      <c r="BO203" s="231">
        <f t="shared" si="239"/>
        <v>1</v>
      </c>
      <c r="BP203" s="231">
        <f t="shared" si="240"/>
        <v>0</v>
      </c>
      <c r="BQ203" s="231">
        <f t="shared" si="241"/>
        <v>2</v>
      </c>
    </row>
    <row r="204" s="147" customFormat="1" ht="95" customHeight="1" spans="1:69">
      <c r="A204" s="161">
        <v>191</v>
      </c>
      <c r="B204" s="94">
        <v>1612</v>
      </c>
      <c r="C204" s="162" t="s">
        <v>116</v>
      </c>
      <c r="D204" s="163">
        <v>44576</v>
      </c>
      <c r="E204" s="183" t="s">
        <v>925</v>
      </c>
      <c r="F204" s="184">
        <v>200</v>
      </c>
      <c r="G204" s="185">
        <v>7.69230769230769</v>
      </c>
      <c r="H204" s="161">
        <v>5</v>
      </c>
      <c r="I204" s="161">
        <v>0</v>
      </c>
      <c r="J204" s="161">
        <v>5</v>
      </c>
      <c r="K204" s="195">
        <v>38.4615384615385</v>
      </c>
      <c r="L204" s="161">
        <v>0</v>
      </c>
      <c r="M204" s="185">
        <v>0</v>
      </c>
      <c r="N204" s="161">
        <v>0</v>
      </c>
      <c r="O204" s="161">
        <v>0</v>
      </c>
      <c r="P204" s="195">
        <v>0</v>
      </c>
      <c r="Q204" s="161">
        <v>1</v>
      </c>
      <c r="R204" s="195">
        <v>7.69230769230769</v>
      </c>
      <c r="S204" s="161">
        <v>0</v>
      </c>
      <c r="T204" s="195">
        <v>0</v>
      </c>
      <c r="U204" s="161">
        <v>0</v>
      </c>
      <c r="V204" s="161">
        <v>0</v>
      </c>
      <c r="W204" s="185">
        <v>0</v>
      </c>
      <c r="X204" s="185">
        <v>0</v>
      </c>
      <c r="Y204" s="161">
        <v>0</v>
      </c>
      <c r="Z204" s="185">
        <v>0</v>
      </c>
      <c r="AA204" s="161">
        <v>0</v>
      </c>
      <c r="AB204" s="185">
        <v>0</v>
      </c>
      <c r="AC204" s="184">
        <v>0</v>
      </c>
      <c r="AD204" s="184">
        <v>0</v>
      </c>
      <c r="AE204" s="185">
        <v>1.9</v>
      </c>
      <c r="AF204" s="185">
        <v>13</v>
      </c>
      <c r="AG204" s="185">
        <v>2.5</v>
      </c>
      <c r="AH204" s="185">
        <v>63.5538461538462</v>
      </c>
      <c r="AI204" s="207">
        <v>2</v>
      </c>
      <c r="AJ204" s="209">
        <v>0.5</v>
      </c>
      <c r="AK204" s="207"/>
      <c r="AL204" s="195">
        <v>0</v>
      </c>
      <c r="AM204" s="195">
        <v>2</v>
      </c>
      <c r="AN204" s="207">
        <v>50</v>
      </c>
      <c r="AO204" s="221">
        <v>13.0538461538462</v>
      </c>
      <c r="AP204" s="184">
        <v>10</v>
      </c>
      <c r="AQ204" s="222">
        <v>12200</v>
      </c>
      <c r="AR204" s="225"/>
      <c r="AS204" s="146" t="s">
        <v>862</v>
      </c>
      <c r="AT204" s="146"/>
      <c r="AU204" s="224">
        <f t="shared" si="220"/>
        <v>262350.276923077</v>
      </c>
      <c r="AV204" s="239">
        <f t="shared" si="221"/>
        <v>400000</v>
      </c>
      <c r="AW204" s="231" t="e">
        <f t="shared" si="222"/>
        <v>#REF!</v>
      </c>
      <c r="AX204" s="231" t="e">
        <f>((AH204-AF204-AG204-W204)*AY$8)-(#REF!+#REF!)*150000</f>
        <v>#REF!</v>
      </c>
      <c r="AY204" s="231" t="e">
        <f t="shared" si="223"/>
        <v>#REF!</v>
      </c>
      <c r="AZ204" s="241" t="str">
        <f t="shared" si="224"/>
        <v>VANN DET</v>
      </c>
      <c r="BA204" s="231">
        <f t="shared" si="225"/>
        <v>10</v>
      </c>
      <c r="BB204" s="231">
        <f t="shared" si="226"/>
        <v>10</v>
      </c>
      <c r="BC204" s="231">
        <f t="shared" si="227"/>
        <v>0</v>
      </c>
      <c r="BD204" s="231">
        <f t="shared" si="228"/>
        <v>0</v>
      </c>
      <c r="BE204" s="231">
        <f t="shared" si="229"/>
        <v>0</v>
      </c>
      <c r="BF204" s="231">
        <f t="shared" si="230"/>
        <v>1</v>
      </c>
      <c r="BG204" s="231">
        <f t="shared" si="231"/>
        <v>0</v>
      </c>
      <c r="BH204" s="231">
        <f t="shared" si="232"/>
        <v>0</v>
      </c>
      <c r="BI204" s="246">
        <f t="shared" si="233"/>
        <v>3.05384615384615</v>
      </c>
      <c r="BJ204" s="247">
        <f t="shared" si="234"/>
        <v>12200</v>
      </c>
      <c r="BK204" s="231">
        <f t="shared" si="235"/>
        <v>0</v>
      </c>
      <c r="BL204" s="231">
        <f t="shared" si="236"/>
        <v>1</v>
      </c>
      <c r="BM204" s="231">
        <f t="shared" si="237"/>
        <v>0</v>
      </c>
      <c r="BN204" s="231">
        <f t="shared" si="238"/>
        <v>1</v>
      </c>
      <c r="BO204" s="231">
        <f t="shared" si="239"/>
        <v>0</v>
      </c>
      <c r="BP204" s="231">
        <f t="shared" si="240"/>
        <v>0</v>
      </c>
      <c r="BQ204" s="231">
        <f t="shared" si="241"/>
        <v>2</v>
      </c>
    </row>
    <row r="205" s="146" customFormat="1" ht="95" customHeight="1" spans="1:69">
      <c r="A205" s="161">
        <v>192</v>
      </c>
      <c r="B205" s="94">
        <v>243</v>
      </c>
      <c r="C205" s="162" t="s">
        <v>929</v>
      </c>
      <c r="D205" s="163">
        <v>44081</v>
      </c>
      <c r="E205" s="183" t="s">
        <v>925</v>
      </c>
      <c r="F205" s="184">
        <v>200</v>
      </c>
      <c r="G205" s="185">
        <v>7.69230769230769</v>
      </c>
      <c r="H205" s="161">
        <v>5</v>
      </c>
      <c r="I205" s="161">
        <v>0</v>
      </c>
      <c r="J205" s="161">
        <v>5</v>
      </c>
      <c r="K205" s="195">
        <v>38.4615384615385</v>
      </c>
      <c r="L205" s="161">
        <v>0</v>
      </c>
      <c r="M205" s="185">
        <v>0</v>
      </c>
      <c r="N205" s="161">
        <v>0</v>
      </c>
      <c r="O205" s="161">
        <v>0</v>
      </c>
      <c r="P205" s="195">
        <v>0</v>
      </c>
      <c r="Q205" s="161">
        <v>1</v>
      </c>
      <c r="R205" s="195">
        <v>7.69230769230769</v>
      </c>
      <c r="S205" s="161">
        <v>0</v>
      </c>
      <c r="T205" s="195">
        <v>0</v>
      </c>
      <c r="U205" s="161">
        <v>0</v>
      </c>
      <c r="V205" s="161">
        <v>0</v>
      </c>
      <c r="W205" s="185">
        <v>0</v>
      </c>
      <c r="X205" s="185">
        <v>0</v>
      </c>
      <c r="Y205" s="161">
        <v>0</v>
      </c>
      <c r="Z205" s="185">
        <v>0</v>
      </c>
      <c r="AA205" s="161">
        <v>0</v>
      </c>
      <c r="AB205" s="185">
        <v>0</v>
      </c>
      <c r="AC205" s="184">
        <v>0</v>
      </c>
      <c r="AD205" s="184">
        <v>0</v>
      </c>
      <c r="AE205" s="185">
        <v>1.9</v>
      </c>
      <c r="AF205" s="185">
        <v>13</v>
      </c>
      <c r="AG205" s="185">
        <v>2.5</v>
      </c>
      <c r="AH205" s="185">
        <v>63.5538461538462</v>
      </c>
      <c r="AI205" s="258">
        <v>3</v>
      </c>
      <c r="AJ205" s="209">
        <v>0.5</v>
      </c>
      <c r="AK205" s="207"/>
      <c r="AL205" s="195">
        <v>0</v>
      </c>
      <c r="AM205" s="195">
        <v>2</v>
      </c>
      <c r="AN205" s="207">
        <v>50</v>
      </c>
      <c r="AO205" s="221">
        <v>14.0538461538462</v>
      </c>
      <c r="AP205" s="184">
        <v>10</v>
      </c>
      <c r="AQ205" s="222">
        <v>16200</v>
      </c>
      <c r="AR205" s="225"/>
      <c r="AS205" s="146" t="s">
        <v>863</v>
      </c>
      <c r="AU205" s="224">
        <f t="shared" si="220"/>
        <v>262350.276923077</v>
      </c>
      <c r="AV205" s="239">
        <f t="shared" si="221"/>
        <v>400000</v>
      </c>
      <c r="AW205" s="231" t="e">
        <f t="shared" si="222"/>
        <v>#REF!</v>
      </c>
      <c r="AX205" s="231" t="e">
        <f>((AH205-AF205-AG205-W205)*AY$8)-(#REF!+#REF!)*150000</f>
        <v>#REF!</v>
      </c>
      <c r="AY205" s="231" t="e">
        <f t="shared" si="223"/>
        <v>#REF!</v>
      </c>
      <c r="AZ205" s="241" t="str">
        <f t="shared" si="224"/>
        <v>MAO SOMALY</v>
      </c>
      <c r="BA205" s="231">
        <f t="shared" si="225"/>
        <v>10</v>
      </c>
      <c r="BB205" s="231">
        <f t="shared" si="226"/>
        <v>10</v>
      </c>
      <c r="BC205" s="231">
        <f t="shared" si="227"/>
        <v>0</v>
      </c>
      <c r="BD205" s="231">
        <f t="shared" si="228"/>
        <v>0</v>
      </c>
      <c r="BE205" s="231">
        <f t="shared" si="229"/>
        <v>0</v>
      </c>
      <c r="BF205" s="231">
        <f t="shared" si="230"/>
        <v>1</v>
      </c>
      <c r="BG205" s="231">
        <f t="shared" si="231"/>
        <v>0</v>
      </c>
      <c r="BH205" s="231">
        <f t="shared" si="232"/>
        <v>0</v>
      </c>
      <c r="BI205" s="246">
        <f t="shared" si="233"/>
        <v>4.05384615384615</v>
      </c>
      <c r="BJ205" s="247">
        <f t="shared" si="234"/>
        <v>16200</v>
      </c>
      <c r="BK205" s="231">
        <f t="shared" si="235"/>
        <v>0</v>
      </c>
      <c r="BL205" s="231">
        <f t="shared" si="236"/>
        <v>1</v>
      </c>
      <c r="BM205" s="231">
        <f t="shared" si="237"/>
        <v>1</v>
      </c>
      <c r="BN205" s="231">
        <f t="shared" si="238"/>
        <v>0</v>
      </c>
      <c r="BO205" s="231">
        <f t="shared" si="239"/>
        <v>1</v>
      </c>
      <c r="BP205" s="231">
        <f t="shared" si="240"/>
        <v>0</v>
      </c>
      <c r="BQ205" s="231">
        <f t="shared" si="241"/>
        <v>2</v>
      </c>
    </row>
    <row r="206" s="146" customFormat="1" ht="95" customHeight="1" spans="1:69">
      <c r="A206" s="161">
        <v>193</v>
      </c>
      <c r="B206" s="94">
        <v>2081</v>
      </c>
      <c r="C206" s="162" t="s">
        <v>930</v>
      </c>
      <c r="D206" s="163">
        <v>44688</v>
      </c>
      <c r="E206" s="183" t="s">
        <v>925</v>
      </c>
      <c r="F206" s="184">
        <v>200</v>
      </c>
      <c r="G206" s="185">
        <v>7.69230769230769</v>
      </c>
      <c r="H206" s="161">
        <v>5</v>
      </c>
      <c r="I206" s="161">
        <v>0</v>
      </c>
      <c r="J206" s="161">
        <v>5</v>
      </c>
      <c r="K206" s="195">
        <v>38.4615384615385</v>
      </c>
      <c r="L206" s="161">
        <v>0</v>
      </c>
      <c r="M206" s="185">
        <v>0</v>
      </c>
      <c r="N206" s="161">
        <v>0</v>
      </c>
      <c r="O206" s="161">
        <v>0</v>
      </c>
      <c r="P206" s="195">
        <v>0</v>
      </c>
      <c r="Q206" s="161">
        <v>1</v>
      </c>
      <c r="R206" s="195">
        <v>7.69230769230769</v>
      </c>
      <c r="S206" s="161">
        <v>0</v>
      </c>
      <c r="T206" s="195">
        <v>0</v>
      </c>
      <c r="U206" s="161">
        <v>0</v>
      </c>
      <c r="V206" s="161">
        <v>0</v>
      </c>
      <c r="W206" s="185">
        <v>0</v>
      </c>
      <c r="X206" s="185">
        <v>0</v>
      </c>
      <c r="Y206" s="161">
        <v>0</v>
      </c>
      <c r="Z206" s="185">
        <v>0</v>
      </c>
      <c r="AA206" s="161">
        <v>0</v>
      </c>
      <c r="AB206" s="185">
        <v>0</v>
      </c>
      <c r="AC206" s="184">
        <v>0</v>
      </c>
      <c r="AD206" s="184">
        <v>0</v>
      </c>
      <c r="AE206" s="185">
        <v>1.9</v>
      </c>
      <c r="AF206" s="185">
        <v>13</v>
      </c>
      <c r="AG206" s="185">
        <v>2.5</v>
      </c>
      <c r="AH206" s="185">
        <v>63.5538461538462</v>
      </c>
      <c r="AI206" s="207">
        <v>2</v>
      </c>
      <c r="AJ206" s="209">
        <v>0.5</v>
      </c>
      <c r="AK206" s="207"/>
      <c r="AL206" s="195">
        <v>0</v>
      </c>
      <c r="AM206" s="195">
        <v>2</v>
      </c>
      <c r="AN206" s="207">
        <v>50</v>
      </c>
      <c r="AO206" s="221">
        <v>13.0538461538462</v>
      </c>
      <c r="AP206" s="184">
        <v>10</v>
      </c>
      <c r="AQ206" s="222">
        <v>12200</v>
      </c>
      <c r="AR206" s="225"/>
      <c r="AS206" s="146" t="s">
        <v>878</v>
      </c>
      <c r="AU206" s="224">
        <f t="shared" si="220"/>
        <v>262350.276923077</v>
      </c>
      <c r="AV206" s="239">
        <f t="shared" si="221"/>
        <v>400000</v>
      </c>
      <c r="AW206" s="231" t="e">
        <f t="shared" si="222"/>
        <v>#REF!</v>
      </c>
      <c r="AX206" s="231" t="e">
        <f>((AH206-AF206-AG206-W206)*AY$8)-(#REF!+#REF!)*150000</f>
        <v>#REF!</v>
      </c>
      <c r="AY206" s="231" t="e">
        <f t="shared" si="223"/>
        <v>#REF!</v>
      </c>
      <c r="AZ206" s="241" t="str">
        <f t="shared" si="224"/>
        <v>PHON SREYNA</v>
      </c>
      <c r="BA206" s="231">
        <f t="shared" si="225"/>
        <v>10</v>
      </c>
      <c r="BB206" s="231">
        <f t="shared" si="226"/>
        <v>10</v>
      </c>
      <c r="BC206" s="231">
        <f t="shared" si="227"/>
        <v>0</v>
      </c>
      <c r="BD206" s="231">
        <f t="shared" si="228"/>
        <v>0</v>
      </c>
      <c r="BE206" s="231">
        <f t="shared" si="229"/>
        <v>0</v>
      </c>
      <c r="BF206" s="231">
        <f t="shared" si="230"/>
        <v>1</v>
      </c>
      <c r="BG206" s="231">
        <f t="shared" si="231"/>
        <v>0</v>
      </c>
      <c r="BH206" s="231">
        <f t="shared" si="232"/>
        <v>0</v>
      </c>
      <c r="BI206" s="246">
        <f t="shared" si="233"/>
        <v>3.05384615384615</v>
      </c>
      <c r="BJ206" s="247">
        <f t="shared" si="234"/>
        <v>12200</v>
      </c>
      <c r="BK206" s="231">
        <f t="shared" si="235"/>
        <v>0</v>
      </c>
      <c r="BL206" s="231">
        <f t="shared" si="236"/>
        <v>1</v>
      </c>
      <c r="BM206" s="231">
        <f t="shared" si="237"/>
        <v>0</v>
      </c>
      <c r="BN206" s="231">
        <f t="shared" si="238"/>
        <v>1</v>
      </c>
      <c r="BO206" s="231">
        <f t="shared" si="239"/>
        <v>0</v>
      </c>
      <c r="BP206" s="231">
        <f t="shared" si="240"/>
        <v>0</v>
      </c>
      <c r="BQ206" s="231">
        <f t="shared" si="241"/>
        <v>2</v>
      </c>
    </row>
    <row r="207" s="146" customFormat="1" ht="95" customHeight="1" spans="1:69">
      <c r="A207" s="161">
        <v>194</v>
      </c>
      <c r="B207" s="94">
        <v>2197</v>
      </c>
      <c r="C207" s="162" t="s">
        <v>141</v>
      </c>
      <c r="D207" s="163">
        <v>44737</v>
      </c>
      <c r="E207" s="183" t="s">
        <v>925</v>
      </c>
      <c r="F207" s="184">
        <v>200</v>
      </c>
      <c r="G207" s="185">
        <v>7.69230769230769</v>
      </c>
      <c r="H207" s="161">
        <v>5</v>
      </c>
      <c r="I207" s="161">
        <v>0</v>
      </c>
      <c r="J207" s="161">
        <v>5</v>
      </c>
      <c r="K207" s="195">
        <v>38.4615384615385</v>
      </c>
      <c r="L207" s="161">
        <v>0</v>
      </c>
      <c r="M207" s="185">
        <v>0</v>
      </c>
      <c r="N207" s="161">
        <v>0</v>
      </c>
      <c r="O207" s="161">
        <v>0</v>
      </c>
      <c r="P207" s="195">
        <v>0</v>
      </c>
      <c r="Q207" s="161">
        <v>1</v>
      </c>
      <c r="R207" s="195">
        <v>7.69230769230769</v>
      </c>
      <c r="S207" s="161">
        <v>0</v>
      </c>
      <c r="T207" s="195">
        <v>0</v>
      </c>
      <c r="U207" s="161">
        <v>0</v>
      </c>
      <c r="V207" s="161">
        <v>0</v>
      </c>
      <c r="W207" s="185">
        <v>0</v>
      </c>
      <c r="X207" s="185">
        <v>0</v>
      </c>
      <c r="Y207" s="161">
        <v>0</v>
      </c>
      <c r="Z207" s="185">
        <v>0</v>
      </c>
      <c r="AA207" s="161">
        <v>0</v>
      </c>
      <c r="AB207" s="185">
        <v>0</v>
      </c>
      <c r="AC207" s="184">
        <v>0</v>
      </c>
      <c r="AD207" s="184">
        <v>0</v>
      </c>
      <c r="AE207" s="185">
        <v>1.9</v>
      </c>
      <c r="AF207" s="185">
        <v>13</v>
      </c>
      <c r="AG207" s="185">
        <v>2.5</v>
      </c>
      <c r="AH207" s="185">
        <v>63.5538461538462</v>
      </c>
      <c r="AI207" s="258"/>
      <c r="AJ207" s="209">
        <v>0.5</v>
      </c>
      <c r="AK207" s="207"/>
      <c r="AL207" s="195">
        <v>0</v>
      </c>
      <c r="AM207" s="195">
        <v>2</v>
      </c>
      <c r="AN207" s="207">
        <v>50</v>
      </c>
      <c r="AO207" s="221">
        <v>11.0538461538462</v>
      </c>
      <c r="AP207" s="184">
        <v>10</v>
      </c>
      <c r="AQ207" s="222">
        <v>4200</v>
      </c>
      <c r="AR207" s="225"/>
      <c r="AS207" s="146" t="s">
        <v>853</v>
      </c>
      <c r="AU207" s="224">
        <f t="shared" si="220"/>
        <v>262350.276923077</v>
      </c>
      <c r="AV207" s="239">
        <f t="shared" si="221"/>
        <v>400000</v>
      </c>
      <c r="AW207" s="231" t="e">
        <f t="shared" si="222"/>
        <v>#REF!</v>
      </c>
      <c r="AX207" s="231" t="e">
        <f>((AH207-AF207-AG207-W207)*AY$8)-(#REF!+#REF!)*150000</f>
        <v>#REF!</v>
      </c>
      <c r="AY207" s="231" t="e">
        <f t="shared" si="223"/>
        <v>#REF!</v>
      </c>
      <c r="AZ207" s="241" t="str">
        <f t="shared" si="224"/>
        <v>KHIN REAKSMEY</v>
      </c>
      <c r="BA207" s="231">
        <f t="shared" si="225"/>
        <v>10</v>
      </c>
      <c r="BB207" s="231">
        <f t="shared" si="226"/>
        <v>10</v>
      </c>
      <c r="BC207" s="231">
        <f t="shared" si="227"/>
        <v>0</v>
      </c>
      <c r="BD207" s="231">
        <f t="shared" si="228"/>
        <v>0</v>
      </c>
      <c r="BE207" s="231">
        <f t="shared" si="229"/>
        <v>0</v>
      </c>
      <c r="BF207" s="231">
        <f t="shared" si="230"/>
        <v>1</v>
      </c>
      <c r="BG207" s="231">
        <f t="shared" si="231"/>
        <v>0</v>
      </c>
      <c r="BH207" s="231">
        <f t="shared" si="232"/>
        <v>0</v>
      </c>
      <c r="BI207" s="246">
        <f t="shared" si="233"/>
        <v>1.05384615384615</v>
      </c>
      <c r="BJ207" s="247">
        <f t="shared" si="234"/>
        <v>4200</v>
      </c>
      <c r="BK207" s="231">
        <f t="shared" si="235"/>
        <v>0</v>
      </c>
      <c r="BL207" s="231">
        <f t="shared" si="236"/>
        <v>0</v>
      </c>
      <c r="BM207" s="231">
        <f t="shared" si="237"/>
        <v>0</v>
      </c>
      <c r="BN207" s="231">
        <f t="shared" si="238"/>
        <v>2</v>
      </c>
      <c r="BO207" s="231">
        <f t="shared" si="239"/>
        <v>0</v>
      </c>
      <c r="BP207" s="231">
        <f t="shared" si="240"/>
        <v>0</v>
      </c>
      <c r="BQ207" s="231">
        <f t="shared" si="241"/>
        <v>2</v>
      </c>
    </row>
    <row r="208" s="146" customFormat="1" ht="95" customHeight="1" spans="1:69">
      <c r="A208" s="161">
        <v>195</v>
      </c>
      <c r="B208" s="94">
        <v>2258</v>
      </c>
      <c r="C208" s="162" t="s">
        <v>114</v>
      </c>
      <c r="D208" s="163">
        <v>44761</v>
      </c>
      <c r="E208" s="183" t="s">
        <v>925</v>
      </c>
      <c r="F208" s="184">
        <v>200</v>
      </c>
      <c r="G208" s="185">
        <v>7.69230769230769</v>
      </c>
      <c r="H208" s="161">
        <v>5</v>
      </c>
      <c r="I208" s="161">
        <v>0</v>
      </c>
      <c r="J208" s="161">
        <v>5</v>
      </c>
      <c r="K208" s="195">
        <v>38.4615384615385</v>
      </c>
      <c r="L208" s="161">
        <v>0</v>
      </c>
      <c r="M208" s="185">
        <v>0</v>
      </c>
      <c r="N208" s="161">
        <v>0</v>
      </c>
      <c r="O208" s="161">
        <v>0</v>
      </c>
      <c r="P208" s="195">
        <v>0</v>
      </c>
      <c r="Q208" s="161">
        <v>1</v>
      </c>
      <c r="R208" s="195">
        <v>7.69230769230769</v>
      </c>
      <c r="S208" s="161">
        <v>0</v>
      </c>
      <c r="T208" s="195">
        <v>0</v>
      </c>
      <c r="U208" s="161">
        <v>0</v>
      </c>
      <c r="V208" s="161">
        <v>0</v>
      </c>
      <c r="W208" s="185">
        <v>0</v>
      </c>
      <c r="X208" s="185">
        <v>0</v>
      </c>
      <c r="Y208" s="161">
        <v>0</v>
      </c>
      <c r="Z208" s="185">
        <v>0</v>
      </c>
      <c r="AA208" s="161">
        <v>0</v>
      </c>
      <c r="AB208" s="185">
        <v>0</v>
      </c>
      <c r="AC208" s="184">
        <v>0</v>
      </c>
      <c r="AD208" s="184">
        <v>0</v>
      </c>
      <c r="AE208" s="185">
        <v>1.9</v>
      </c>
      <c r="AF208" s="185">
        <v>13</v>
      </c>
      <c r="AG208" s="185">
        <v>2.5</v>
      </c>
      <c r="AH208" s="185">
        <v>63.5538461538462</v>
      </c>
      <c r="AI208" s="258"/>
      <c r="AJ208" s="209">
        <v>0.5</v>
      </c>
      <c r="AK208" s="207"/>
      <c r="AL208" s="195">
        <v>0</v>
      </c>
      <c r="AM208" s="195">
        <v>2</v>
      </c>
      <c r="AN208" s="207">
        <v>50</v>
      </c>
      <c r="AO208" s="221">
        <v>11.0538461538462</v>
      </c>
      <c r="AP208" s="184">
        <v>10</v>
      </c>
      <c r="AQ208" s="222">
        <v>4200</v>
      </c>
      <c r="AR208" s="225"/>
      <c r="AS208" s="146" t="s">
        <v>876</v>
      </c>
      <c r="AU208" s="224">
        <f t="shared" si="220"/>
        <v>262350.276923077</v>
      </c>
      <c r="AV208" s="239">
        <f t="shared" si="221"/>
        <v>400000</v>
      </c>
      <c r="AW208" s="231" t="e">
        <f t="shared" si="222"/>
        <v>#REF!</v>
      </c>
      <c r="AX208" s="231" t="e">
        <f>((AH208-AF208-AG208-W208)*AY$8)-(#REF!+#REF!)*150000</f>
        <v>#REF!</v>
      </c>
      <c r="AY208" s="231" t="e">
        <f t="shared" si="223"/>
        <v>#REF!</v>
      </c>
      <c r="AZ208" s="241" t="str">
        <f t="shared" si="224"/>
        <v>TEAV CHANRY</v>
      </c>
      <c r="BA208" s="231">
        <f t="shared" si="225"/>
        <v>10</v>
      </c>
      <c r="BB208" s="231">
        <f t="shared" si="226"/>
        <v>10</v>
      </c>
      <c r="BC208" s="231">
        <f t="shared" si="227"/>
        <v>0</v>
      </c>
      <c r="BD208" s="231">
        <f t="shared" si="228"/>
        <v>0</v>
      </c>
      <c r="BE208" s="231">
        <f t="shared" si="229"/>
        <v>0</v>
      </c>
      <c r="BF208" s="231">
        <f t="shared" si="230"/>
        <v>1</v>
      </c>
      <c r="BG208" s="231">
        <f t="shared" si="231"/>
        <v>0</v>
      </c>
      <c r="BH208" s="231">
        <f t="shared" si="232"/>
        <v>0</v>
      </c>
      <c r="BI208" s="246">
        <f t="shared" si="233"/>
        <v>1.05384615384615</v>
      </c>
      <c r="BJ208" s="247">
        <f t="shared" si="234"/>
        <v>4200</v>
      </c>
      <c r="BK208" s="231">
        <f t="shared" si="235"/>
        <v>0</v>
      </c>
      <c r="BL208" s="231">
        <f t="shared" si="236"/>
        <v>0</v>
      </c>
      <c r="BM208" s="231">
        <f t="shared" si="237"/>
        <v>0</v>
      </c>
      <c r="BN208" s="231">
        <f t="shared" si="238"/>
        <v>2</v>
      </c>
      <c r="BO208" s="231">
        <f t="shared" si="239"/>
        <v>0</v>
      </c>
      <c r="BP208" s="231">
        <f t="shared" si="240"/>
        <v>0</v>
      </c>
      <c r="BQ208" s="231">
        <f t="shared" si="241"/>
        <v>2</v>
      </c>
    </row>
    <row r="209" s="147" customFormat="1" ht="95" customHeight="1" spans="1:69">
      <c r="A209" s="161">
        <v>196</v>
      </c>
      <c r="B209" s="94">
        <v>619</v>
      </c>
      <c r="C209" s="162" t="s">
        <v>931</v>
      </c>
      <c r="D209" s="163">
        <v>44173</v>
      </c>
      <c r="E209" s="183" t="s">
        <v>925</v>
      </c>
      <c r="F209" s="184">
        <v>200</v>
      </c>
      <c r="G209" s="185">
        <v>7.69230769230769</v>
      </c>
      <c r="H209" s="161">
        <v>5</v>
      </c>
      <c r="I209" s="161">
        <v>0</v>
      </c>
      <c r="J209" s="161">
        <v>5</v>
      </c>
      <c r="K209" s="195">
        <v>38.4615384615385</v>
      </c>
      <c r="L209" s="161">
        <v>0</v>
      </c>
      <c r="M209" s="185">
        <v>0</v>
      </c>
      <c r="N209" s="161">
        <v>0</v>
      </c>
      <c r="O209" s="161">
        <v>0</v>
      </c>
      <c r="P209" s="195">
        <v>0</v>
      </c>
      <c r="Q209" s="161">
        <v>1</v>
      </c>
      <c r="R209" s="195">
        <v>7.69230769230769</v>
      </c>
      <c r="S209" s="161">
        <v>0</v>
      </c>
      <c r="T209" s="195">
        <v>0</v>
      </c>
      <c r="U209" s="161">
        <v>0</v>
      </c>
      <c r="V209" s="161">
        <v>0</v>
      </c>
      <c r="W209" s="185">
        <v>0</v>
      </c>
      <c r="X209" s="185">
        <v>0</v>
      </c>
      <c r="Y209" s="161">
        <v>0</v>
      </c>
      <c r="Z209" s="185">
        <v>0</v>
      </c>
      <c r="AA209" s="161">
        <v>0</v>
      </c>
      <c r="AB209" s="185">
        <v>0</v>
      </c>
      <c r="AC209" s="184">
        <v>0</v>
      </c>
      <c r="AD209" s="184">
        <v>0</v>
      </c>
      <c r="AE209" s="185">
        <v>1.9</v>
      </c>
      <c r="AF209" s="185">
        <v>13</v>
      </c>
      <c r="AG209" s="185">
        <v>2.5</v>
      </c>
      <c r="AH209" s="185">
        <v>63.5538461538462</v>
      </c>
      <c r="AI209" s="258">
        <v>3</v>
      </c>
      <c r="AJ209" s="209">
        <v>0.5</v>
      </c>
      <c r="AK209" s="207"/>
      <c r="AL209" s="195">
        <v>0</v>
      </c>
      <c r="AM209" s="195">
        <v>2</v>
      </c>
      <c r="AN209" s="207">
        <v>50</v>
      </c>
      <c r="AO209" s="221">
        <v>14.0538461538462</v>
      </c>
      <c r="AP209" s="184">
        <v>10</v>
      </c>
      <c r="AQ209" s="222">
        <v>16200</v>
      </c>
      <c r="AR209" s="225"/>
      <c r="AS209" s="146" t="s">
        <v>854</v>
      </c>
      <c r="AT209" s="146"/>
      <c r="AU209" s="224">
        <f t="shared" si="220"/>
        <v>262350.276923077</v>
      </c>
      <c r="AV209" s="239">
        <f t="shared" si="221"/>
        <v>400000</v>
      </c>
      <c r="AW209" s="231" t="e">
        <f t="shared" si="222"/>
        <v>#REF!</v>
      </c>
      <c r="AX209" s="231" t="e">
        <f>((AH209-AF209-AG209-W209)*AY$8)-(#REF!+#REF!)*150000</f>
        <v>#REF!</v>
      </c>
      <c r="AY209" s="231" t="e">
        <f t="shared" si="223"/>
        <v>#REF!</v>
      </c>
      <c r="AZ209" s="241" t="str">
        <f t="shared" si="224"/>
        <v>YON LITA</v>
      </c>
      <c r="BA209" s="231">
        <f t="shared" si="225"/>
        <v>10</v>
      </c>
      <c r="BB209" s="231">
        <f t="shared" si="226"/>
        <v>10</v>
      </c>
      <c r="BC209" s="231">
        <f t="shared" si="227"/>
        <v>0</v>
      </c>
      <c r="BD209" s="231">
        <f t="shared" si="228"/>
        <v>0</v>
      </c>
      <c r="BE209" s="231">
        <f t="shared" si="229"/>
        <v>0</v>
      </c>
      <c r="BF209" s="231">
        <f t="shared" si="230"/>
        <v>1</v>
      </c>
      <c r="BG209" s="231">
        <f t="shared" si="231"/>
        <v>0</v>
      </c>
      <c r="BH209" s="231">
        <f t="shared" si="232"/>
        <v>0</v>
      </c>
      <c r="BI209" s="246">
        <f t="shared" si="233"/>
        <v>4.05384615384615</v>
      </c>
      <c r="BJ209" s="247">
        <f t="shared" si="234"/>
        <v>16200</v>
      </c>
      <c r="BK209" s="231">
        <f t="shared" si="235"/>
        <v>0</v>
      </c>
      <c r="BL209" s="231">
        <f t="shared" si="236"/>
        <v>1</v>
      </c>
      <c r="BM209" s="231">
        <f t="shared" si="237"/>
        <v>1</v>
      </c>
      <c r="BN209" s="231">
        <f t="shared" si="238"/>
        <v>0</v>
      </c>
      <c r="BO209" s="231">
        <f t="shared" si="239"/>
        <v>1</v>
      </c>
      <c r="BP209" s="231">
        <f t="shared" si="240"/>
        <v>0</v>
      </c>
      <c r="BQ209" s="231">
        <f t="shared" si="241"/>
        <v>2</v>
      </c>
    </row>
    <row r="210" s="147" customFormat="1" ht="95" customHeight="1" spans="1:69">
      <c r="A210" s="161">
        <v>197</v>
      </c>
      <c r="B210" s="94">
        <v>1045</v>
      </c>
      <c r="C210" s="166" t="s">
        <v>115</v>
      </c>
      <c r="D210" s="163">
        <v>44412</v>
      </c>
      <c r="E210" s="183" t="s">
        <v>925</v>
      </c>
      <c r="F210" s="184">
        <v>200</v>
      </c>
      <c r="G210" s="185">
        <v>7.69230769230769</v>
      </c>
      <c r="H210" s="161">
        <v>5</v>
      </c>
      <c r="I210" s="161">
        <v>0</v>
      </c>
      <c r="J210" s="161">
        <v>5</v>
      </c>
      <c r="K210" s="195">
        <v>38.4615384615385</v>
      </c>
      <c r="L210" s="161">
        <v>0</v>
      </c>
      <c r="M210" s="185">
        <v>0</v>
      </c>
      <c r="N210" s="161">
        <v>0</v>
      </c>
      <c r="O210" s="161">
        <v>0</v>
      </c>
      <c r="P210" s="195">
        <v>0</v>
      </c>
      <c r="Q210" s="161">
        <v>1</v>
      </c>
      <c r="R210" s="195">
        <v>7.69230769230769</v>
      </c>
      <c r="S210" s="161">
        <v>0</v>
      </c>
      <c r="T210" s="195">
        <v>0</v>
      </c>
      <c r="U210" s="161">
        <v>0</v>
      </c>
      <c r="V210" s="161">
        <v>0</v>
      </c>
      <c r="W210" s="185">
        <v>0</v>
      </c>
      <c r="X210" s="185">
        <v>0</v>
      </c>
      <c r="Y210" s="161">
        <v>0</v>
      </c>
      <c r="Z210" s="185">
        <v>0</v>
      </c>
      <c r="AA210" s="161">
        <v>0</v>
      </c>
      <c r="AB210" s="185">
        <v>0</v>
      </c>
      <c r="AC210" s="184">
        <v>0</v>
      </c>
      <c r="AD210" s="184">
        <v>0</v>
      </c>
      <c r="AE210" s="185">
        <v>1.9</v>
      </c>
      <c r="AF210" s="185">
        <v>13</v>
      </c>
      <c r="AG210" s="185">
        <v>2.5</v>
      </c>
      <c r="AH210" s="185">
        <v>63.5538461538462</v>
      </c>
      <c r="AI210" s="207">
        <v>2</v>
      </c>
      <c r="AJ210" s="209">
        <v>0.5</v>
      </c>
      <c r="AK210" s="207"/>
      <c r="AL210" s="195">
        <v>0</v>
      </c>
      <c r="AM210" s="195">
        <v>2</v>
      </c>
      <c r="AN210" s="207">
        <v>50</v>
      </c>
      <c r="AO210" s="221">
        <v>13.0538461538462</v>
      </c>
      <c r="AP210" s="184">
        <v>10</v>
      </c>
      <c r="AQ210" s="222">
        <v>12200</v>
      </c>
      <c r="AR210" s="225"/>
      <c r="AS210" s="146" t="s">
        <v>872</v>
      </c>
      <c r="AT210" s="146"/>
      <c r="AU210" s="224">
        <f t="shared" si="220"/>
        <v>262350.276923077</v>
      </c>
      <c r="AV210" s="239">
        <f t="shared" si="221"/>
        <v>400000</v>
      </c>
      <c r="AW210" s="231" t="e">
        <f t="shared" si="222"/>
        <v>#REF!</v>
      </c>
      <c r="AX210" s="231" t="e">
        <f>((AH210-AF210-AG210-W210)*AY$8)-(#REF!+#REF!)*150000</f>
        <v>#REF!</v>
      </c>
      <c r="AY210" s="231" t="e">
        <f t="shared" si="223"/>
        <v>#REF!</v>
      </c>
      <c r="AZ210" s="241" t="str">
        <f t="shared" si="224"/>
        <v>TANG RAKSMEY</v>
      </c>
      <c r="BA210" s="231">
        <f t="shared" si="225"/>
        <v>10</v>
      </c>
      <c r="BB210" s="231">
        <f t="shared" si="226"/>
        <v>10</v>
      </c>
      <c r="BC210" s="231">
        <f t="shared" si="227"/>
        <v>0</v>
      </c>
      <c r="BD210" s="231">
        <f t="shared" si="228"/>
        <v>0</v>
      </c>
      <c r="BE210" s="231">
        <f t="shared" si="229"/>
        <v>0</v>
      </c>
      <c r="BF210" s="231">
        <f t="shared" si="230"/>
        <v>1</v>
      </c>
      <c r="BG210" s="231">
        <f t="shared" si="231"/>
        <v>0</v>
      </c>
      <c r="BH210" s="231">
        <f t="shared" si="232"/>
        <v>0</v>
      </c>
      <c r="BI210" s="246">
        <f t="shared" si="233"/>
        <v>3.05384615384615</v>
      </c>
      <c r="BJ210" s="247">
        <f t="shared" si="234"/>
        <v>12200</v>
      </c>
      <c r="BK210" s="231">
        <f t="shared" si="235"/>
        <v>0</v>
      </c>
      <c r="BL210" s="231">
        <f t="shared" si="236"/>
        <v>1</v>
      </c>
      <c r="BM210" s="231">
        <f t="shared" si="237"/>
        <v>0</v>
      </c>
      <c r="BN210" s="231">
        <f t="shared" si="238"/>
        <v>1</v>
      </c>
      <c r="BO210" s="231">
        <f t="shared" si="239"/>
        <v>0</v>
      </c>
      <c r="BP210" s="231">
        <f t="shared" si="240"/>
        <v>0</v>
      </c>
      <c r="BQ210" s="231">
        <f t="shared" si="241"/>
        <v>2</v>
      </c>
    </row>
    <row r="211" s="141" customFormat="1" ht="95" customHeight="1" spans="1:69">
      <c r="A211" s="161">
        <v>198</v>
      </c>
      <c r="B211" s="94">
        <v>755</v>
      </c>
      <c r="C211" s="162" t="s">
        <v>932</v>
      </c>
      <c r="D211" s="163">
        <v>44275</v>
      </c>
      <c r="E211" s="183" t="s">
        <v>925</v>
      </c>
      <c r="F211" s="184">
        <v>200</v>
      </c>
      <c r="G211" s="185">
        <v>7.69230769230769</v>
      </c>
      <c r="H211" s="161">
        <v>5</v>
      </c>
      <c r="I211" s="161">
        <v>0</v>
      </c>
      <c r="J211" s="161">
        <v>5</v>
      </c>
      <c r="K211" s="195">
        <v>38.4615384615385</v>
      </c>
      <c r="L211" s="161">
        <v>0</v>
      </c>
      <c r="M211" s="185">
        <v>0</v>
      </c>
      <c r="N211" s="161">
        <v>0</v>
      </c>
      <c r="O211" s="161">
        <v>0</v>
      </c>
      <c r="P211" s="195">
        <v>0</v>
      </c>
      <c r="Q211" s="161">
        <v>1</v>
      </c>
      <c r="R211" s="195">
        <v>7.69230769230769</v>
      </c>
      <c r="S211" s="161">
        <v>0</v>
      </c>
      <c r="T211" s="195">
        <v>0</v>
      </c>
      <c r="U211" s="161">
        <v>0</v>
      </c>
      <c r="V211" s="161">
        <v>0</v>
      </c>
      <c r="W211" s="185">
        <v>0</v>
      </c>
      <c r="X211" s="185">
        <v>0</v>
      </c>
      <c r="Y211" s="161">
        <v>0</v>
      </c>
      <c r="Z211" s="185">
        <v>0</v>
      </c>
      <c r="AA211" s="161">
        <v>0</v>
      </c>
      <c r="AB211" s="185">
        <v>0</v>
      </c>
      <c r="AC211" s="184">
        <v>0</v>
      </c>
      <c r="AD211" s="184">
        <v>0</v>
      </c>
      <c r="AE211" s="185">
        <v>1.9</v>
      </c>
      <c r="AF211" s="185">
        <v>13</v>
      </c>
      <c r="AG211" s="185">
        <v>2.5</v>
      </c>
      <c r="AH211" s="185">
        <v>63.5538461538462</v>
      </c>
      <c r="AI211" s="258">
        <v>3</v>
      </c>
      <c r="AJ211" s="259">
        <v>0.5</v>
      </c>
      <c r="AK211" s="207"/>
      <c r="AL211" s="195">
        <v>0</v>
      </c>
      <c r="AM211" s="195">
        <v>2</v>
      </c>
      <c r="AN211" s="207">
        <v>50</v>
      </c>
      <c r="AO211" s="221">
        <v>14.0538461538462</v>
      </c>
      <c r="AP211" s="184">
        <v>10</v>
      </c>
      <c r="AQ211" s="222">
        <v>16200</v>
      </c>
      <c r="AR211" s="225"/>
      <c r="AS211" s="146" t="s">
        <v>898</v>
      </c>
      <c r="AT211" s="146"/>
      <c r="AU211" s="224">
        <f t="shared" si="220"/>
        <v>262350.276923077</v>
      </c>
      <c r="AV211" s="239">
        <f t="shared" si="221"/>
        <v>400000</v>
      </c>
      <c r="AW211" s="231" t="e">
        <f t="shared" si="222"/>
        <v>#REF!</v>
      </c>
      <c r="AX211" s="231" t="e">
        <f>((AH211-AF211-AG211-W211)*AY$8)-(#REF!+#REF!)*150000</f>
        <v>#REF!</v>
      </c>
      <c r="AY211" s="231" t="e">
        <f t="shared" si="223"/>
        <v>#REF!</v>
      </c>
      <c r="AZ211" s="241" t="str">
        <f t="shared" si="224"/>
        <v>CHHOEM SEYMA</v>
      </c>
      <c r="BA211" s="231">
        <f t="shared" si="225"/>
        <v>10</v>
      </c>
      <c r="BB211" s="231">
        <f t="shared" si="226"/>
        <v>10</v>
      </c>
      <c r="BC211" s="231">
        <f t="shared" si="227"/>
        <v>0</v>
      </c>
      <c r="BD211" s="231">
        <f t="shared" si="228"/>
        <v>0</v>
      </c>
      <c r="BE211" s="231">
        <f t="shared" si="229"/>
        <v>0</v>
      </c>
      <c r="BF211" s="231">
        <f t="shared" si="230"/>
        <v>1</v>
      </c>
      <c r="BG211" s="231">
        <f t="shared" si="231"/>
        <v>0</v>
      </c>
      <c r="BH211" s="231">
        <f t="shared" si="232"/>
        <v>0</v>
      </c>
      <c r="BI211" s="246">
        <f t="shared" si="233"/>
        <v>4.05384615384615</v>
      </c>
      <c r="BJ211" s="247">
        <f t="shared" si="234"/>
        <v>16200</v>
      </c>
      <c r="BK211" s="231">
        <f t="shared" si="235"/>
        <v>0</v>
      </c>
      <c r="BL211" s="231">
        <f t="shared" si="236"/>
        <v>1</v>
      </c>
      <c r="BM211" s="231">
        <f t="shared" si="237"/>
        <v>1</v>
      </c>
      <c r="BN211" s="231">
        <f t="shared" si="238"/>
        <v>0</v>
      </c>
      <c r="BO211" s="231">
        <f t="shared" si="239"/>
        <v>1</v>
      </c>
      <c r="BP211" s="231">
        <f t="shared" si="240"/>
        <v>0</v>
      </c>
      <c r="BQ211" s="231">
        <f t="shared" si="241"/>
        <v>2</v>
      </c>
    </row>
    <row r="212" s="141" customFormat="1" ht="95" customHeight="1" spans="1:69">
      <c r="A212" s="161">
        <v>199</v>
      </c>
      <c r="B212" s="94">
        <v>1047</v>
      </c>
      <c r="C212" s="166" t="s">
        <v>142</v>
      </c>
      <c r="D212" s="163">
        <v>44413</v>
      </c>
      <c r="E212" s="183" t="s">
        <v>925</v>
      </c>
      <c r="F212" s="184">
        <v>200</v>
      </c>
      <c r="G212" s="185">
        <v>7.69230769230769</v>
      </c>
      <c r="H212" s="161">
        <v>5</v>
      </c>
      <c r="I212" s="161">
        <v>0</v>
      </c>
      <c r="J212" s="161">
        <v>5</v>
      </c>
      <c r="K212" s="195">
        <v>38.4615384615385</v>
      </c>
      <c r="L212" s="161">
        <v>0</v>
      </c>
      <c r="M212" s="185">
        <v>0</v>
      </c>
      <c r="N212" s="161">
        <v>0</v>
      </c>
      <c r="O212" s="161">
        <v>0</v>
      </c>
      <c r="P212" s="195">
        <v>0</v>
      </c>
      <c r="Q212" s="161">
        <v>1</v>
      </c>
      <c r="R212" s="195">
        <v>7.69230769230769</v>
      </c>
      <c r="S212" s="161">
        <v>0</v>
      </c>
      <c r="T212" s="195">
        <v>0</v>
      </c>
      <c r="U212" s="161">
        <v>0</v>
      </c>
      <c r="V212" s="161">
        <v>0</v>
      </c>
      <c r="W212" s="185">
        <v>0</v>
      </c>
      <c r="X212" s="185">
        <v>0</v>
      </c>
      <c r="Y212" s="161">
        <v>0</v>
      </c>
      <c r="Z212" s="185">
        <v>0</v>
      </c>
      <c r="AA212" s="161">
        <v>0</v>
      </c>
      <c r="AB212" s="185">
        <v>0</v>
      </c>
      <c r="AC212" s="184">
        <v>0</v>
      </c>
      <c r="AD212" s="184">
        <v>0</v>
      </c>
      <c r="AE212" s="185">
        <v>1.9</v>
      </c>
      <c r="AF212" s="185">
        <v>13</v>
      </c>
      <c r="AG212" s="185">
        <v>2.5</v>
      </c>
      <c r="AH212" s="185">
        <v>63.5538461538462</v>
      </c>
      <c r="AI212" s="207">
        <v>2</v>
      </c>
      <c r="AJ212" s="209">
        <v>0.5</v>
      </c>
      <c r="AK212" s="207"/>
      <c r="AL212" s="195">
        <v>0</v>
      </c>
      <c r="AM212" s="195">
        <v>2</v>
      </c>
      <c r="AN212" s="207">
        <v>50</v>
      </c>
      <c r="AO212" s="221">
        <v>13.0538461538462</v>
      </c>
      <c r="AP212" s="184">
        <v>10</v>
      </c>
      <c r="AQ212" s="222">
        <v>12200</v>
      </c>
      <c r="AR212" s="225"/>
      <c r="AS212" s="146" t="s">
        <v>872</v>
      </c>
      <c r="AT212" s="146"/>
      <c r="AU212" s="224">
        <f t="shared" si="220"/>
        <v>262350.276923077</v>
      </c>
      <c r="AV212" s="239">
        <f t="shared" si="221"/>
        <v>400000</v>
      </c>
      <c r="AW212" s="231" t="e">
        <f t="shared" si="222"/>
        <v>#REF!</v>
      </c>
      <c r="AX212" s="231" t="e">
        <f>((AH212-AF212-AG212-W212)*AY$8)-(#REF!+#REF!)*150000</f>
        <v>#REF!</v>
      </c>
      <c r="AY212" s="231" t="e">
        <f t="shared" si="223"/>
        <v>#REF!</v>
      </c>
      <c r="AZ212" s="241" t="str">
        <f t="shared" si="224"/>
        <v>KUY PHANIT</v>
      </c>
      <c r="BA212" s="231">
        <f t="shared" si="225"/>
        <v>10</v>
      </c>
      <c r="BB212" s="231">
        <f t="shared" si="226"/>
        <v>10</v>
      </c>
      <c r="BC212" s="231">
        <f t="shared" si="227"/>
        <v>0</v>
      </c>
      <c r="BD212" s="231">
        <f t="shared" si="228"/>
        <v>0</v>
      </c>
      <c r="BE212" s="231">
        <f t="shared" si="229"/>
        <v>0</v>
      </c>
      <c r="BF212" s="231">
        <f t="shared" si="230"/>
        <v>1</v>
      </c>
      <c r="BG212" s="231">
        <f t="shared" si="231"/>
        <v>0</v>
      </c>
      <c r="BH212" s="231">
        <f t="shared" si="232"/>
        <v>0</v>
      </c>
      <c r="BI212" s="246">
        <f t="shared" si="233"/>
        <v>3.05384615384615</v>
      </c>
      <c r="BJ212" s="247">
        <f t="shared" si="234"/>
        <v>12200</v>
      </c>
      <c r="BK212" s="231">
        <f t="shared" si="235"/>
        <v>0</v>
      </c>
      <c r="BL212" s="231">
        <f t="shared" si="236"/>
        <v>1</v>
      </c>
      <c r="BM212" s="231">
        <f t="shared" si="237"/>
        <v>0</v>
      </c>
      <c r="BN212" s="231">
        <f t="shared" si="238"/>
        <v>1</v>
      </c>
      <c r="BO212" s="231">
        <f t="shared" si="239"/>
        <v>0</v>
      </c>
      <c r="BP212" s="231">
        <f t="shared" si="240"/>
        <v>0</v>
      </c>
      <c r="BQ212" s="231">
        <f t="shared" si="241"/>
        <v>2</v>
      </c>
    </row>
    <row r="213" s="146" customFormat="1" ht="95" customHeight="1" spans="1:69">
      <c r="A213" s="161">
        <v>200</v>
      </c>
      <c r="B213" s="94">
        <v>372</v>
      </c>
      <c r="C213" s="162" t="s">
        <v>933</v>
      </c>
      <c r="D213" s="163">
        <v>44118</v>
      </c>
      <c r="E213" s="183" t="s">
        <v>925</v>
      </c>
      <c r="F213" s="184">
        <v>200</v>
      </c>
      <c r="G213" s="185">
        <v>7.69230769230769</v>
      </c>
      <c r="H213" s="161">
        <v>5</v>
      </c>
      <c r="I213" s="161">
        <v>0</v>
      </c>
      <c r="J213" s="161">
        <v>5</v>
      </c>
      <c r="K213" s="195">
        <v>38.4615384615385</v>
      </c>
      <c r="L213" s="161">
        <v>0</v>
      </c>
      <c r="M213" s="185">
        <v>0</v>
      </c>
      <c r="N213" s="161">
        <v>0</v>
      </c>
      <c r="O213" s="161">
        <v>0</v>
      </c>
      <c r="P213" s="195">
        <v>0</v>
      </c>
      <c r="Q213" s="161">
        <v>1</v>
      </c>
      <c r="R213" s="195">
        <v>7.69230769230769</v>
      </c>
      <c r="S213" s="161">
        <v>0</v>
      </c>
      <c r="T213" s="195">
        <v>0</v>
      </c>
      <c r="U213" s="161">
        <v>0</v>
      </c>
      <c r="V213" s="161">
        <v>0</v>
      </c>
      <c r="W213" s="185">
        <v>0</v>
      </c>
      <c r="X213" s="185">
        <v>0</v>
      </c>
      <c r="Y213" s="161">
        <v>0</v>
      </c>
      <c r="Z213" s="185">
        <v>0</v>
      </c>
      <c r="AA213" s="161">
        <v>0</v>
      </c>
      <c r="AB213" s="185">
        <v>0</v>
      </c>
      <c r="AC213" s="184">
        <v>0</v>
      </c>
      <c r="AD213" s="184">
        <v>0</v>
      </c>
      <c r="AE213" s="185">
        <v>1.9</v>
      </c>
      <c r="AF213" s="185">
        <v>13</v>
      </c>
      <c r="AG213" s="185">
        <v>2.5</v>
      </c>
      <c r="AH213" s="185">
        <v>63.5538461538462</v>
      </c>
      <c r="AI213" s="258">
        <v>3</v>
      </c>
      <c r="AJ213" s="209">
        <v>0.5</v>
      </c>
      <c r="AK213" s="207"/>
      <c r="AL213" s="195">
        <v>0</v>
      </c>
      <c r="AM213" s="195">
        <v>2</v>
      </c>
      <c r="AN213" s="207">
        <v>50</v>
      </c>
      <c r="AO213" s="221">
        <v>14.0538461538462</v>
      </c>
      <c r="AP213" s="184">
        <v>10</v>
      </c>
      <c r="AQ213" s="222">
        <v>16200</v>
      </c>
      <c r="AR213" s="225"/>
      <c r="AS213" s="146" t="s">
        <v>852</v>
      </c>
      <c r="AU213" s="224">
        <f t="shared" si="220"/>
        <v>262350.276923077</v>
      </c>
      <c r="AV213" s="239">
        <f t="shared" si="221"/>
        <v>400000</v>
      </c>
      <c r="AW213" s="231" t="e">
        <f t="shared" si="222"/>
        <v>#REF!</v>
      </c>
      <c r="AX213" s="231" t="e">
        <f>((AH213-AF213-AG213-W213)*AY$8)-(#REF!+#REF!)*150000</f>
        <v>#REF!</v>
      </c>
      <c r="AY213" s="231" t="e">
        <f t="shared" si="223"/>
        <v>#REF!</v>
      </c>
      <c r="AZ213" s="241" t="str">
        <f t="shared" si="224"/>
        <v>SUOS SITHA</v>
      </c>
      <c r="BA213" s="231">
        <f t="shared" si="225"/>
        <v>10</v>
      </c>
      <c r="BB213" s="231">
        <f t="shared" si="226"/>
        <v>10</v>
      </c>
      <c r="BC213" s="231">
        <f t="shared" si="227"/>
        <v>0</v>
      </c>
      <c r="BD213" s="231">
        <f t="shared" si="228"/>
        <v>0</v>
      </c>
      <c r="BE213" s="231">
        <f t="shared" si="229"/>
        <v>0</v>
      </c>
      <c r="BF213" s="231">
        <f t="shared" si="230"/>
        <v>1</v>
      </c>
      <c r="BG213" s="231">
        <f t="shared" si="231"/>
        <v>0</v>
      </c>
      <c r="BH213" s="231">
        <f t="shared" si="232"/>
        <v>0</v>
      </c>
      <c r="BI213" s="246">
        <f t="shared" si="233"/>
        <v>4.05384615384615</v>
      </c>
      <c r="BJ213" s="247">
        <f t="shared" si="234"/>
        <v>16200</v>
      </c>
      <c r="BK213" s="231">
        <f t="shared" si="235"/>
        <v>0</v>
      </c>
      <c r="BL213" s="231">
        <f t="shared" si="236"/>
        <v>1</v>
      </c>
      <c r="BM213" s="231">
        <f t="shared" si="237"/>
        <v>1</v>
      </c>
      <c r="BN213" s="231">
        <f t="shared" si="238"/>
        <v>0</v>
      </c>
      <c r="BO213" s="231">
        <f t="shared" si="239"/>
        <v>1</v>
      </c>
      <c r="BP213" s="231">
        <f t="shared" si="240"/>
        <v>0</v>
      </c>
      <c r="BQ213" s="231">
        <f t="shared" si="241"/>
        <v>2</v>
      </c>
    </row>
    <row r="214" s="146" customFormat="1" ht="95" customHeight="1" spans="1:69">
      <c r="A214" s="161">
        <v>201</v>
      </c>
      <c r="B214" s="94">
        <v>455</v>
      </c>
      <c r="C214" s="162" t="s">
        <v>143</v>
      </c>
      <c r="D214" s="163">
        <v>44130</v>
      </c>
      <c r="E214" s="183" t="s">
        <v>925</v>
      </c>
      <c r="F214" s="184">
        <v>200</v>
      </c>
      <c r="G214" s="185">
        <v>7.69230769230769</v>
      </c>
      <c r="H214" s="161">
        <v>5</v>
      </c>
      <c r="I214" s="161">
        <v>0</v>
      </c>
      <c r="J214" s="161">
        <v>5</v>
      </c>
      <c r="K214" s="195">
        <v>38.4615384615385</v>
      </c>
      <c r="L214" s="161">
        <v>0</v>
      </c>
      <c r="M214" s="185">
        <v>0</v>
      </c>
      <c r="N214" s="161">
        <v>0</v>
      </c>
      <c r="O214" s="161">
        <v>0</v>
      </c>
      <c r="P214" s="195">
        <v>0</v>
      </c>
      <c r="Q214" s="161">
        <v>1</v>
      </c>
      <c r="R214" s="195">
        <v>7.69230769230769</v>
      </c>
      <c r="S214" s="161">
        <v>0</v>
      </c>
      <c r="T214" s="195">
        <v>0</v>
      </c>
      <c r="U214" s="161">
        <v>0</v>
      </c>
      <c r="V214" s="161">
        <v>0</v>
      </c>
      <c r="W214" s="185">
        <v>0</v>
      </c>
      <c r="X214" s="185">
        <v>0</v>
      </c>
      <c r="Y214" s="161">
        <v>0</v>
      </c>
      <c r="Z214" s="185">
        <v>0</v>
      </c>
      <c r="AA214" s="161">
        <v>0</v>
      </c>
      <c r="AB214" s="185">
        <v>0</v>
      </c>
      <c r="AC214" s="184">
        <v>0</v>
      </c>
      <c r="AD214" s="184">
        <v>0</v>
      </c>
      <c r="AE214" s="185">
        <v>1.9</v>
      </c>
      <c r="AF214" s="185">
        <v>13</v>
      </c>
      <c r="AG214" s="185">
        <v>2.5</v>
      </c>
      <c r="AH214" s="185">
        <v>63.5538461538462</v>
      </c>
      <c r="AI214" s="258">
        <v>3</v>
      </c>
      <c r="AJ214" s="209">
        <v>0.5</v>
      </c>
      <c r="AK214" s="207"/>
      <c r="AL214" s="195">
        <v>0</v>
      </c>
      <c r="AM214" s="195">
        <v>2</v>
      </c>
      <c r="AN214" s="207">
        <v>50</v>
      </c>
      <c r="AO214" s="221">
        <v>14.0538461538462</v>
      </c>
      <c r="AP214" s="184">
        <v>10</v>
      </c>
      <c r="AQ214" s="222">
        <v>16200</v>
      </c>
      <c r="AR214" s="225"/>
      <c r="AS214" s="146" t="s">
        <v>852</v>
      </c>
      <c r="AU214" s="224">
        <f t="shared" si="220"/>
        <v>262350.276923077</v>
      </c>
      <c r="AV214" s="239">
        <f t="shared" si="221"/>
        <v>400000</v>
      </c>
      <c r="AW214" s="231" t="e">
        <f t="shared" si="222"/>
        <v>#REF!</v>
      </c>
      <c r="AX214" s="231" t="e">
        <f>((AH214-AF214-AG214-W214)*AY$8)-(#REF!+#REF!)*150000</f>
        <v>#REF!</v>
      </c>
      <c r="AY214" s="231" t="e">
        <f t="shared" si="223"/>
        <v>#REF!</v>
      </c>
      <c r="AZ214" s="241" t="str">
        <f t="shared" si="224"/>
        <v>NONG PHARY</v>
      </c>
      <c r="BA214" s="231">
        <f t="shared" si="225"/>
        <v>10</v>
      </c>
      <c r="BB214" s="231">
        <f t="shared" si="226"/>
        <v>10</v>
      </c>
      <c r="BC214" s="231">
        <f t="shared" si="227"/>
        <v>0</v>
      </c>
      <c r="BD214" s="231">
        <f t="shared" si="228"/>
        <v>0</v>
      </c>
      <c r="BE214" s="231">
        <f t="shared" si="229"/>
        <v>0</v>
      </c>
      <c r="BF214" s="231">
        <f t="shared" si="230"/>
        <v>1</v>
      </c>
      <c r="BG214" s="231">
        <f t="shared" si="231"/>
        <v>0</v>
      </c>
      <c r="BH214" s="231">
        <f t="shared" si="232"/>
        <v>0</v>
      </c>
      <c r="BI214" s="246">
        <f t="shared" si="233"/>
        <v>4.05384615384615</v>
      </c>
      <c r="BJ214" s="247">
        <f t="shared" si="234"/>
        <v>16200</v>
      </c>
      <c r="BK214" s="231">
        <f t="shared" si="235"/>
        <v>0</v>
      </c>
      <c r="BL214" s="231">
        <f t="shared" si="236"/>
        <v>1</v>
      </c>
      <c r="BM214" s="231">
        <f t="shared" si="237"/>
        <v>1</v>
      </c>
      <c r="BN214" s="231">
        <f t="shared" si="238"/>
        <v>0</v>
      </c>
      <c r="BO214" s="231">
        <f t="shared" si="239"/>
        <v>1</v>
      </c>
      <c r="BP214" s="231">
        <f t="shared" si="240"/>
        <v>0</v>
      </c>
      <c r="BQ214" s="231">
        <f t="shared" si="241"/>
        <v>2</v>
      </c>
    </row>
    <row r="215" s="243" customFormat="1" ht="95" customHeight="1" spans="1:69">
      <c r="A215" s="161">
        <v>202</v>
      </c>
      <c r="B215" s="94">
        <v>692</v>
      </c>
      <c r="C215" s="162" t="s">
        <v>934</v>
      </c>
      <c r="D215" s="163">
        <v>44200</v>
      </c>
      <c r="E215" s="183" t="s">
        <v>925</v>
      </c>
      <c r="F215" s="184">
        <v>200</v>
      </c>
      <c r="G215" s="185">
        <v>7.69230769230769</v>
      </c>
      <c r="H215" s="161">
        <v>5</v>
      </c>
      <c r="I215" s="161">
        <v>0</v>
      </c>
      <c r="J215" s="161">
        <v>5</v>
      </c>
      <c r="K215" s="195">
        <v>38.4615384615385</v>
      </c>
      <c r="L215" s="161">
        <v>0</v>
      </c>
      <c r="M215" s="185">
        <v>0</v>
      </c>
      <c r="N215" s="161">
        <v>0</v>
      </c>
      <c r="O215" s="161">
        <v>0</v>
      </c>
      <c r="P215" s="195">
        <v>0</v>
      </c>
      <c r="Q215" s="161">
        <v>1</v>
      </c>
      <c r="R215" s="195">
        <v>7.69230769230769</v>
      </c>
      <c r="S215" s="161">
        <v>0</v>
      </c>
      <c r="T215" s="195">
        <v>0</v>
      </c>
      <c r="U215" s="161">
        <v>0</v>
      </c>
      <c r="V215" s="161">
        <v>0</v>
      </c>
      <c r="W215" s="185">
        <v>0</v>
      </c>
      <c r="X215" s="185">
        <v>0</v>
      </c>
      <c r="Y215" s="161">
        <v>0</v>
      </c>
      <c r="Z215" s="185">
        <v>0</v>
      </c>
      <c r="AA215" s="161">
        <v>0</v>
      </c>
      <c r="AB215" s="185">
        <v>0</v>
      </c>
      <c r="AC215" s="184">
        <v>0</v>
      </c>
      <c r="AD215" s="184">
        <v>0</v>
      </c>
      <c r="AE215" s="185">
        <v>1.9</v>
      </c>
      <c r="AF215" s="185">
        <v>13</v>
      </c>
      <c r="AG215" s="185">
        <v>2.5</v>
      </c>
      <c r="AH215" s="185">
        <v>63.5538461538462</v>
      </c>
      <c r="AI215" s="258">
        <v>3</v>
      </c>
      <c r="AJ215" s="209">
        <v>0.5</v>
      </c>
      <c r="AK215" s="207"/>
      <c r="AL215" s="195">
        <v>0</v>
      </c>
      <c r="AM215" s="195">
        <v>2</v>
      </c>
      <c r="AN215" s="207">
        <v>50</v>
      </c>
      <c r="AO215" s="221">
        <v>14.0538461538462</v>
      </c>
      <c r="AP215" s="184">
        <v>10</v>
      </c>
      <c r="AQ215" s="222">
        <v>16200</v>
      </c>
      <c r="AR215" s="225"/>
      <c r="AS215" s="146" t="s">
        <v>855</v>
      </c>
      <c r="AT215" s="146"/>
      <c r="AU215" s="224">
        <f t="shared" si="220"/>
        <v>262350.276923077</v>
      </c>
      <c r="AV215" s="239">
        <f t="shared" si="221"/>
        <v>400000</v>
      </c>
      <c r="AW215" s="231" t="e">
        <f t="shared" si="222"/>
        <v>#REF!</v>
      </c>
      <c r="AX215" s="231" t="e">
        <f>((AH215-AF215-AG215-W215)*AY$8)-(#REF!+#REF!)*150000</f>
        <v>#REF!</v>
      </c>
      <c r="AY215" s="231" t="e">
        <f t="shared" si="223"/>
        <v>#REF!</v>
      </c>
      <c r="AZ215" s="241" t="str">
        <f t="shared" si="224"/>
        <v>OEM CHON</v>
      </c>
      <c r="BA215" s="231">
        <f t="shared" si="225"/>
        <v>10</v>
      </c>
      <c r="BB215" s="231">
        <f t="shared" si="226"/>
        <v>10</v>
      </c>
      <c r="BC215" s="231">
        <f t="shared" si="227"/>
        <v>0</v>
      </c>
      <c r="BD215" s="231">
        <f t="shared" si="228"/>
        <v>0</v>
      </c>
      <c r="BE215" s="231">
        <f t="shared" si="229"/>
        <v>0</v>
      </c>
      <c r="BF215" s="231">
        <f t="shared" si="230"/>
        <v>1</v>
      </c>
      <c r="BG215" s="231">
        <f t="shared" si="231"/>
        <v>0</v>
      </c>
      <c r="BH215" s="231">
        <f t="shared" si="232"/>
        <v>0</v>
      </c>
      <c r="BI215" s="246">
        <f t="shared" si="233"/>
        <v>4.05384615384615</v>
      </c>
      <c r="BJ215" s="247">
        <f t="shared" si="234"/>
        <v>16200</v>
      </c>
      <c r="BK215" s="231">
        <f t="shared" si="235"/>
        <v>0</v>
      </c>
      <c r="BL215" s="231">
        <f t="shared" si="236"/>
        <v>1</v>
      </c>
      <c r="BM215" s="231">
        <f t="shared" si="237"/>
        <v>1</v>
      </c>
      <c r="BN215" s="231">
        <f t="shared" si="238"/>
        <v>0</v>
      </c>
      <c r="BO215" s="231">
        <f t="shared" si="239"/>
        <v>1</v>
      </c>
      <c r="BP215" s="231">
        <f t="shared" si="240"/>
        <v>0</v>
      </c>
      <c r="BQ215" s="231">
        <f t="shared" si="241"/>
        <v>2</v>
      </c>
    </row>
    <row r="216" s="141" customFormat="1" ht="95" customHeight="1" spans="1:69">
      <c r="A216" s="161">
        <v>203</v>
      </c>
      <c r="B216" s="94">
        <v>1505</v>
      </c>
      <c r="C216" s="162" t="s">
        <v>117</v>
      </c>
      <c r="D216" s="163">
        <v>44559</v>
      </c>
      <c r="E216" s="183" t="s">
        <v>925</v>
      </c>
      <c r="F216" s="184">
        <v>200</v>
      </c>
      <c r="G216" s="185">
        <v>7.69230769230769</v>
      </c>
      <c r="H216" s="161">
        <v>5</v>
      </c>
      <c r="I216" s="161">
        <v>0</v>
      </c>
      <c r="J216" s="161">
        <v>5</v>
      </c>
      <c r="K216" s="195">
        <v>38.4615384615385</v>
      </c>
      <c r="L216" s="161">
        <v>0</v>
      </c>
      <c r="M216" s="185">
        <v>0</v>
      </c>
      <c r="N216" s="161">
        <v>0</v>
      </c>
      <c r="O216" s="161">
        <v>0</v>
      </c>
      <c r="P216" s="195">
        <v>0</v>
      </c>
      <c r="Q216" s="161">
        <v>1</v>
      </c>
      <c r="R216" s="195">
        <v>7.69230769230769</v>
      </c>
      <c r="S216" s="161">
        <v>0</v>
      </c>
      <c r="T216" s="195">
        <v>0</v>
      </c>
      <c r="U216" s="161">
        <v>0</v>
      </c>
      <c r="V216" s="161">
        <v>0</v>
      </c>
      <c r="W216" s="185">
        <v>0</v>
      </c>
      <c r="X216" s="185">
        <v>0</v>
      </c>
      <c r="Y216" s="161">
        <v>0</v>
      </c>
      <c r="Z216" s="185">
        <v>0</v>
      </c>
      <c r="AA216" s="161">
        <v>0</v>
      </c>
      <c r="AB216" s="185">
        <v>0</v>
      </c>
      <c r="AC216" s="184">
        <v>0</v>
      </c>
      <c r="AD216" s="184">
        <v>0</v>
      </c>
      <c r="AE216" s="185">
        <v>1.9</v>
      </c>
      <c r="AF216" s="185">
        <v>13</v>
      </c>
      <c r="AG216" s="185">
        <v>2.5</v>
      </c>
      <c r="AH216" s="185">
        <v>63.5538461538462</v>
      </c>
      <c r="AI216" s="207">
        <v>2</v>
      </c>
      <c r="AJ216" s="209">
        <v>0.5</v>
      </c>
      <c r="AK216" s="207"/>
      <c r="AL216" s="195">
        <v>0</v>
      </c>
      <c r="AM216" s="195">
        <v>2</v>
      </c>
      <c r="AN216" s="207">
        <v>50</v>
      </c>
      <c r="AO216" s="221">
        <v>13.0538461538462</v>
      </c>
      <c r="AP216" s="184">
        <v>10</v>
      </c>
      <c r="AQ216" s="222">
        <v>12200</v>
      </c>
      <c r="AR216" s="225"/>
      <c r="AS216" s="146" t="s">
        <v>861</v>
      </c>
      <c r="AT216" s="146"/>
      <c r="AU216" s="224">
        <f t="shared" si="220"/>
        <v>262350.276923077</v>
      </c>
      <c r="AV216" s="239">
        <f t="shared" si="221"/>
        <v>400000</v>
      </c>
      <c r="AW216" s="231" t="e">
        <f t="shared" si="222"/>
        <v>#REF!</v>
      </c>
      <c r="AX216" s="231" t="e">
        <f>((AH216-AF216-AG216-W216)*AY$8)-(#REF!+#REF!)*150000</f>
        <v>#REF!</v>
      </c>
      <c r="AY216" s="231" t="e">
        <f t="shared" si="223"/>
        <v>#REF!</v>
      </c>
      <c r="AZ216" s="241" t="str">
        <f t="shared" si="224"/>
        <v>KONG LAI</v>
      </c>
      <c r="BA216" s="231">
        <f t="shared" si="225"/>
        <v>10</v>
      </c>
      <c r="BB216" s="231">
        <f t="shared" si="226"/>
        <v>10</v>
      </c>
      <c r="BC216" s="231">
        <f t="shared" si="227"/>
        <v>0</v>
      </c>
      <c r="BD216" s="231">
        <f t="shared" si="228"/>
        <v>0</v>
      </c>
      <c r="BE216" s="231">
        <f t="shared" si="229"/>
        <v>0</v>
      </c>
      <c r="BF216" s="231">
        <f t="shared" si="230"/>
        <v>1</v>
      </c>
      <c r="BG216" s="231">
        <f t="shared" si="231"/>
        <v>0</v>
      </c>
      <c r="BH216" s="231">
        <f t="shared" si="232"/>
        <v>0</v>
      </c>
      <c r="BI216" s="246">
        <f t="shared" si="233"/>
        <v>3.05384615384615</v>
      </c>
      <c r="BJ216" s="247">
        <f t="shared" si="234"/>
        <v>12200</v>
      </c>
      <c r="BK216" s="231">
        <f t="shared" si="235"/>
        <v>0</v>
      </c>
      <c r="BL216" s="231">
        <f t="shared" si="236"/>
        <v>1</v>
      </c>
      <c r="BM216" s="231">
        <f t="shared" si="237"/>
        <v>0</v>
      </c>
      <c r="BN216" s="231">
        <f t="shared" si="238"/>
        <v>1</v>
      </c>
      <c r="BO216" s="231">
        <f t="shared" si="239"/>
        <v>0</v>
      </c>
      <c r="BP216" s="231">
        <f t="shared" si="240"/>
        <v>0</v>
      </c>
      <c r="BQ216" s="231">
        <f t="shared" si="241"/>
        <v>2</v>
      </c>
    </row>
    <row r="217" s="147" customFormat="1" ht="95" customHeight="1" spans="1:69">
      <c r="A217" s="161">
        <v>204</v>
      </c>
      <c r="B217" s="94">
        <v>1365</v>
      </c>
      <c r="C217" s="162" t="s">
        <v>935</v>
      </c>
      <c r="D217" s="163">
        <v>44524</v>
      </c>
      <c r="E217" s="183" t="s">
        <v>925</v>
      </c>
      <c r="F217" s="184">
        <v>200</v>
      </c>
      <c r="G217" s="185">
        <v>7.69230769230769</v>
      </c>
      <c r="H217" s="161">
        <v>5</v>
      </c>
      <c r="I217" s="161">
        <v>0</v>
      </c>
      <c r="J217" s="161">
        <v>5</v>
      </c>
      <c r="K217" s="195">
        <v>38.4615384615385</v>
      </c>
      <c r="L217" s="161">
        <v>0</v>
      </c>
      <c r="M217" s="185">
        <v>0</v>
      </c>
      <c r="N217" s="161">
        <v>0</v>
      </c>
      <c r="O217" s="161">
        <v>0</v>
      </c>
      <c r="P217" s="195">
        <v>0</v>
      </c>
      <c r="Q217" s="161">
        <v>1</v>
      </c>
      <c r="R217" s="195">
        <v>7.69230769230769</v>
      </c>
      <c r="S217" s="161">
        <v>0</v>
      </c>
      <c r="T217" s="195">
        <v>0</v>
      </c>
      <c r="U217" s="161">
        <v>0</v>
      </c>
      <c r="V217" s="161">
        <v>0</v>
      </c>
      <c r="W217" s="185">
        <v>0</v>
      </c>
      <c r="X217" s="185">
        <v>0</v>
      </c>
      <c r="Y217" s="161">
        <v>0</v>
      </c>
      <c r="Z217" s="185">
        <v>0</v>
      </c>
      <c r="AA217" s="161">
        <v>0</v>
      </c>
      <c r="AB217" s="185">
        <v>0</v>
      </c>
      <c r="AC217" s="184">
        <v>0</v>
      </c>
      <c r="AD217" s="184">
        <v>0</v>
      </c>
      <c r="AE217" s="185">
        <v>1.9</v>
      </c>
      <c r="AF217" s="185">
        <v>13</v>
      </c>
      <c r="AG217" s="185">
        <v>2.5</v>
      </c>
      <c r="AH217" s="185">
        <v>63.5538461538462</v>
      </c>
      <c r="AI217" s="207">
        <v>2</v>
      </c>
      <c r="AJ217" s="209">
        <v>0.5</v>
      </c>
      <c r="AK217" s="207"/>
      <c r="AL217" s="195">
        <v>0</v>
      </c>
      <c r="AM217" s="195">
        <v>2</v>
      </c>
      <c r="AN217" s="207">
        <v>50</v>
      </c>
      <c r="AO217" s="221">
        <v>13.0538461538462</v>
      </c>
      <c r="AP217" s="184">
        <v>10</v>
      </c>
      <c r="AQ217" s="222">
        <v>12200</v>
      </c>
      <c r="AR217" s="225"/>
      <c r="AS217" s="146" t="s">
        <v>881</v>
      </c>
      <c r="AT217" s="146"/>
      <c r="AU217" s="224">
        <f t="shared" si="220"/>
        <v>262350.276923077</v>
      </c>
      <c r="AV217" s="239">
        <f t="shared" si="221"/>
        <v>400000</v>
      </c>
      <c r="AW217" s="231" t="e">
        <f t="shared" si="222"/>
        <v>#REF!</v>
      </c>
      <c r="AX217" s="231" t="e">
        <f>((AH217-AF217-AG217-W217)*AY$8)-(#REF!+#REF!)*150000</f>
        <v>#REF!</v>
      </c>
      <c r="AY217" s="231" t="e">
        <f t="shared" si="223"/>
        <v>#REF!</v>
      </c>
      <c r="AZ217" s="241" t="str">
        <f t="shared" si="224"/>
        <v>SUOS CHAN</v>
      </c>
      <c r="BA217" s="231">
        <f t="shared" si="225"/>
        <v>10</v>
      </c>
      <c r="BB217" s="231">
        <f t="shared" si="226"/>
        <v>10</v>
      </c>
      <c r="BC217" s="231">
        <f t="shared" si="227"/>
        <v>0</v>
      </c>
      <c r="BD217" s="231">
        <f t="shared" si="228"/>
        <v>0</v>
      </c>
      <c r="BE217" s="231">
        <f t="shared" si="229"/>
        <v>0</v>
      </c>
      <c r="BF217" s="231">
        <f t="shared" si="230"/>
        <v>1</v>
      </c>
      <c r="BG217" s="231">
        <f t="shared" si="231"/>
        <v>0</v>
      </c>
      <c r="BH217" s="231">
        <f t="shared" si="232"/>
        <v>0</v>
      </c>
      <c r="BI217" s="246">
        <f t="shared" si="233"/>
        <v>3.05384615384615</v>
      </c>
      <c r="BJ217" s="247">
        <f t="shared" si="234"/>
        <v>12200</v>
      </c>
      <c r="BK217" s="231">
        <f t="shared" si="235"/>
        <v>0</v>
      </c>
      <c r="BL217" s="231">
        <f t="shared" si="236"/>
        <v>1</v>
      </c>
      <c r="BM217" s="231">
        <f t="shared" si="237"/>
        <v>0</v>
      </c>
      <c r="BN217" s="231">
        <f t="shared" si="238"/>
        <v>1</v>
      </c>
      <c r="BO217" s="231">
        <f t="shared" si="239"/>
        <v>0</v>
      </c>
      <c r="BP217" s="231">
        <f t="shared" si="240"/>
        <v>0</v>
      </c>
      <c r="BQ217" s="231">
        <f t="shared" si="241"/>
        <v>2</v>
      </c>
    </row>
    <row r="218" s="147" customFormat="1" ht="95" customHeight="1" spans="1:69">
      <c r="A218" s="161">
        <v>205</v>
      </c>
      <c r="B218" s="94">
        <v>852</v>
      </c>
      <c r="C218" s="162" t="s">
        <v>144</v>
      </c>
      <c r="D218" s="163">
        <v>44306</v>
      </c>
      <c r="E218" s="183" t="s">
        <v>925</v>
      </c>
      <c r="F218" s="184">
        <v>200</v>
      </c>
      <c r="G218" s="185">
        <v>7.69230769230769</v>
      </c>
      <c r="H218" s="161">
        <v>5</v>
      </c>
      <c r="I218" s="161">
        <v>0</v>
      </c>
      <c r="J218" s="161">
        <v>5</v>
      </c>
      <c r="K218" s="195">
        <v>38.4615384615385</v>
      </c>
      <c r="L218" s="161">
        <v>0</v>
      </c>
      <c r="M218" s="185">
        <v>0</v>
      </c>
      <c r="N218" s="161">
        <v>0</v>
      </c>
      <c r="O218" s="161">
        <v>0</v>
      </c>
      <c r="P218" s="195">
        <v>0</v>
      </c>
      <c r="Q218" s="161">
        <v>1</v>
      </c>
      <c r="R218" s="195">
        <v>7.69230769230769</v>
      </c>
      <c r="S218" s="161">
        <v>0</v>
      </c>
      <c r="T218" s="195">
        <v>0</v>
      </c>
      <c r="U218" s="161">
        <v>0</v>
      </c>
      <c r="V218" s="161">
        <v>0</v>
      </c>
      <c r="W218" s="185">
        <v>0</v>
      </c>
      <c r="X218" s="185">
        <v>0</v>
      </c>
      <c r="Y218" s="161">
        <v>0</v>
      </c>
      <c r="Z218" s="185">
        <v>0</v>
      </c>
      <c r="AA218" s="161">
        <v>0</v>
      </c>
      <c r="AB218" s="185">
        <v>0</v>
      </c>
      <c r="AC218" s="184">
        <v>0</v>
      </c>
      <c r="AD218" s="184">
        <v>0</v>
      </c>
      <c r="AE218" s="185">
        <v>1.9</v>
      </c>
      <c r="AF218" s="185">
        <v>13</v>
      </c>
      <c r="AG218" s="185">
        <v>2.5</v>
      </c>
      <c r="AH218" s="185">
        <v>63.5538461538462</v>
      </c>
      <c r="AI218" s="184">
        <v>3</v>
      </c>
      <c r="AJ218" s="209">
        <v>0.5</v>
      </c>
      <c r="AK218" s="207"/>
      <c r="AL218" s="195">
        <v>0</v>
      </c>
      <c r="AM218" s="195">
        <v>2</v>
      </c>
      <c r="AN218" s="207">
        <v>50</v>
      </c>
      <c r="AO218" s="221">
        <v>14.0538461538462</v>
      </c>
      <c r="AP218" s="184">
        <v>10</v>
      </c>
      <c r="AQ218" s="222">
        <v>16200</v>
      </c>
      <c r="AR218" s="225"/>
      <c r="AS218" s="146" t="s">
        <v>936</v>
      </c>
      <c r="AT218" s="146"/>
      <c r="AU218" s="224">
        <f t="shared" si="220"/>
        <v>262350.276923077</v>
      </c>
      <c r="AV218" s="239">
        <f t="shared" si="221"/>
        <v>400000</v>
      </c>
      <c r="AW218" s="231" t="e">
        <f t="shared" si="222"/>
        <v>#REF!</v>
      </c>
      <c r="AX218" s="231" t="e">
        <f>((AH218-AF218-AG218-W218)*AY$8)-(#REF!+#REF!)*150000</f>
        <v>#REF!</v>
      </c>
      <c r="AY218" s="231" t="e">
        <f t="shared" si="223"/>
        <v>#REF!</v>
      </c>
      <c r="AZ218" s="241" t="str">
        <f t="shared" si="224"/>
        <v>KEO CHHALY</v>
      </c>
      <c r="BA218" s="231">
        <f t="shared" si="225"/>
        <v>10</v>
      </c>
      <c r="BB218" s="231">
        <f t="shared" si="226"/>
        <v>10</v>
      </c>
      <c r="BC218" s="231">
        <f t="shared" si="227"/>
        <v>0</v>
      </c>
      <c r="BD218" s="231">
        <f t="shared" si="228"/>
        <v>0</v>
      </c>
      <c r="BE218" s="231">
        <f t="shared" si="229"/>
        <v>0</v>
      </c>
      <c r="BF218" s="231">
        <f t="shared" si="230"/>
        <v>1</v>
      </c>
      <c r="BG218" s="231">
        <f t="shared" si="231"/>
        <v>0</v>
      </c>
      <c r="BH218" s="231">
        <f t="shared" si="232"/>
        <v>0</v>
      </c>
      <c r="BI218" s="246">
        <f t="shared" si="233"/>
        <v>4.05384615384615</v>
      </c>
      <c r="BJ218" s="247">
        <f t="shared" si="234"/>
        <v>16200</v>
      </c>
      <c r="BK218" s="231">
        <f t="shared" si="235"/>
        <v>0</v>
      </c>
      <c r="BL218" s="231">
        <f t="shared" si="236"/>
        <v>1</v>
      </c>
      <c r="BM218" s="231">
        <f t="shared" si="237"/>
        <v>1</v>
      </c>
      <c r="BN218" s="231">
        <f t="shared" si="238"/>
        <v>0</v>
      </c>
      <c r="BO218" s="231">
        <f t="shared" si="239"/>
        <v>1</v>
      </c>
      <c r="BP218" s="231">
        <f t="shared" si="240"/>
        <v>0</v>
      </c>
      <c r="BQ218" s="231">
        <f t="shared" si="241"/>
        <v>2</v>
      </c>
    </row>
    <row r="219" s="141" customFormat="1" ht="95" customHeight="1" spans="1:69">
      <c r="A219" s="161">
        <v>206</v>
      </c>
      <c r="B219" s="94">
        <v>2269</v>
      </c>
      <c r="C219" s="162" t="s">
        <v>121</v>
      </c>
      <c r="D219" s="163">
        <v>44819</v>
      </c>
      <c r="E219" s="183" t="s">
        <v>925</v>
      </c>
      <c r="F219" s="184">
        <v>200</v>
      </c>
      <c r="G219" s="185">
        <v>7.69230769230769</v>
      </c>
      <c r="H219" s="161">
        <v>5</v>
      </c>
      <c r="I219" s="161">
        <v>0</v>
      </c>
      <c r="J219" s="161">
        <v>5</v>
      </c>
      <c r="K219" s="195">
        <v>38.4615384615385</v>
      </c>
      <c r="L219" s="161">
        <v>0</v>
      </c>
      <c r="M219" s="185">
        <v>0</v>
      </c>
      <c r="N219" s="161">
        <v>0</v>
      </c>
      <c r="O219" s="161">
        <v>0</v>
      </c>
      <c r="P219" s="195">
        <v>0</v>
      </c>
      <c r="Q219" s="161">
        <v>1</v>
      </c>
      <c r="R219" s="195">
        <v>7.69230769230769</v>
      </c>
      <c r="S219" s="161">
        <v>0</v>
      </c>
      <c r="T219" s="195">
        <v>0</v>
      </c>
      <c r="U219" s="161">
        <v>0</v>
      </c>
      <c r="V219" s="161">
        <v>0</v>
      </c>
      <c r="W219" s="185">
        <v>0</v>
      </c>
      <c r="X219" s="185">
        <v>0</v>
      </c>
      <c r="Y219" s="161">
        <v>0</v>
      </c>
      <c r="Z219" s="185">
        <v>0</v>
      </c>
      <c r="AA219" s="161">
        <v>0</v>
      </c>
      <c r="AB219" s="185">
        <v>0</v>
      </c>
      <c r="AC219" s="184">
        <v>0</v>
      </c>
      <c r="AD219" s="184">
        <v>0</v>
      </c>
      <c r="AE219" s="185">
        <v>1.9</v>
      </c>
      <c r="AF219" s="185">
        <v>13</v>
      </c>
      <c r="AG219" s="185">
        <v>2.5</v>
      </c>
      <c r="AH219" s="185">
        <v>63.5538461538462</v>
      </c>
      <c r="AI219" s="185"/>
      <c r="AJ219" s="209">
        <v>0.5</v>
      </c>
      <c r="AK219" s="184"/>
      <c r="AL219" s="195">
        <v>0</v>
      </c>
      <c r="AM219" s="195">
        <v>2</v>
      </c>
      <c r="AN219" s="207">
        <v>50</v>
      </c>
      <c r="AO219" s="221">
        <v>11.0538461538462</v>
      </c>
      <c r="AP219" s="184">
        <v>10</v>
      </c>
      <c r="AQ219" s="222">
        <v>4200</v>
      </c>
      <c r="AR219" s="223"/>
      <c r="AS219" s="146" t="s">
        <v>923</v>
      </c>
      <c r="AU219" s="224">
        <f t="shared" si="220"/>
        <v>262350.276923077</v>
      </c>
      <c r="AV219" s="239">
        <f t="shared" si="221"/>
        <v>400000</v>
      </c>
      <c r="AW219" s="231" t="e">
        <f t="shared" si="222"/>
        <v>#REF!</v>
      </c>
      <c r="AX219" s="231" t="e">
        <f>((AH219-AF219-AG219-W219)*AY$8)-(#REF!+#REF!)*150000</f>
        <v>#REF!</v>
      </c>
      <c r="AY219" s="231" t="e">
        <f t="shared" si="223"/>
        <v>#REF!</v>
      </c>
      <c r="AZ219" s="241" t="str">
        <f t="shared" si="224"/>
        <v>LINH SINA</v>
      </c>
      <c r="BA219" s="231">
        <f t="shared" si="225"/>
        <v>10</v>
      </c>
      <c r="BB219" s="231">
        <f t="shared" si="226"/>
        <v>10</v>
      </c>
      <c r="BC219" s="231">
        <f t="shared" si="227"/>
        <v>0</v>
      </c>
      <c r="BD219" s="231">
        <f t="shared" si="228"/>
        <v>0</v>
      </c>
      <c r="BE219" s="231">
        <f t="shared" si="229"/>
        <v>0</v>
      </c>
      <c r="BF219" s="231">
        <f t="shared" si="230"/>
        <v>1</v>
      </c>
      <c r="BG219" s="231">
        <f t="shared" si="231"/>
        <v>0</v>
      </c>
      <c r="BH219" s="231">
        <f t="shared" si="232"/>
        <v>0</v>
      </c>
      <c r="BI219" s="246">
        <f t="shared" si="233"/>
        <v>1.05384615384615</v>
      </c>
      <c r="BJ219" s="247">
        <f t="shared" si="234"/>
        <v>4200</v>
      </c>
      <c r="BK219" s="231">
        <f t="shared" si="235"/>
        <v>0</v>
      </c>
      <c r="BL219" s="231">
        <f t="shared" si="236"/>
        <v>0</v>
      </c>
      <c r="BM219" s="231">
        <f t="shared" si="237"/>
        <v>0</v>
      </c>
      <c r="BN219" s="231">
        <f t="shared" si="238"/>
        <v>2</v>
      </c>
      <c r="BO219" s="231">
        <f t="shared" si="239"/>
        <v>0</v>
      </c>
      <c r="BP219" s="231">
        <f t="shared" si="240"/>
        <v>0</v>
      </c>
      <c r="BQ219" s="231">
        <f t="shared" si="241"/>
        <v>2</v>
      </c>
    </row>
    <row r="220" s="141" customFormat="1" ht="95" customHeight="1" spans="1:69">
      <c r="A220" s="161">
        <v>207</v>
      </c>
      <c r="B220" s="94">
        <v>1839</v>
      </c>
      <c r="C220" s="162" t="s">
        <v>119</v>
      </c>
      <c r="D220" s="163">
        <v>44608</v>
      </c>
      <c r="E220" s="183" t="s">
        <v>925</v>
      </c>
      <c r="F220" s="184">
        <v>200</v>
      </c>
      <c r="G220" s="185">
        <v>7.69230769230769</v>
      </c>
      <c r="H220" s="161">
        <v>5</v>
      </c>
      <c r="I220" s="161">
        <v>0</v>
      </c>
      <c r="J220" s="161">
        <v>5</v>
      </c>
      <c r="K220" s="195">
        <v>38.4615384615385</v>
      </c>
      <c r="L220" s="161">
        <v>0</v>
      </c>
      <c r="M220" s="185">
        <v>0</v>
      </c>
      <c r="N220" s="161">
        <v>0</v>
      </c>
      <c r="O220" s="161">
        <v>0</v>
      </c>
      <c r="P220" s="195">
        <v>0</v>
      </c>
      <c r="Q220" s="161">
        <v>1</v>
      </c>
      <c r="R220" s="195">
        <v>7.69230769230769</v>
      </c>
      <c r="S220" s="161">
        <v>0</v>
      </c>
      <c r="T220" s="195">
        <v>0</v>
      </c>
      <c r="U220" s="161">
        <v>0</v>
      </c>
      <c r="V220" s="161">
        <v>0</v>
      </c>
      <c r="W220" s="185">
        <v>0</v>
      </c>
      <c r="X220" s="185">
        <v>0</v>
      </c>
      <c r="Y220" s="161">
        <v>0</v>
      </c>
      <c r="Z220" s="185">
        <v>0</v>
      </c>
      <c r="AA220" s="161">
        <v>0</v>
      </c>
      <c r="AB220" s="185">
        <v>0</v>
      </c>
      <c r="AC220" s="184">
        <v>0</v>
      </c>
      <c r="AD220" s="184">
        <v>0</v>
      </c>
      <c r="AE220" s="185">
        <v>1.9</v>
      </c>
      <c r="AF220" s="185">
        <v>13</v>
      </c>
      <c r="AG220" s="185">
        <v>2.5</v>
      </c>
      <c r="AH220" s="185">
        <v>63.5538461538462</v>
      </c>
      <c r="AI220" s="207">
        <v>2</v>
      </c>
      <c r="AJ220" s="261">
        <v>0.5</v>
      </c>
      <c r="AK220" s="184"/>
      <c r="AL220" s="195">
        <v>0</v>
      </c>
      <c r="AM220" s="195">
        <v>2</v>
      </c>
      <c r="AN220" s="207">
        <v>50</v>
      </c>
      <c r="AO220" s="221">
        <v>13.0538461538462</v>
      </c>
      <c r="AP220" s="184">
        <v>10</v>
      </c>
      <c r="AQ220" s="222">
        <v>12200</v>
      </c>
      <c r="AR220" s="223"/>
      <c r="AS220" s="146" t="s">
        <v>874</v>
      </c>
      <c r="AU220" s="224">
        <f t="shared" si="220"/>
        <v>262350.276923077</v>
      </c>
      <c r="AV220" s="239">
        <f t="shared" si="221"/>
        <v>400000</v>
      </c>
      <c r="AW220" s="231" t="e">
        <f t="shared" si="222"/>
        <v>#REF!</v>
      </c>
      <c r="AX220" s="231" t="e">
        <f>((AH220-AF220-AG220-W220)*AY$8)-(#REF!+#REF!)*150000</f>
        <v>#REF!</v>
      </c>
      <c r="AY220" s="231" t="e">
        <f t="shared" si="223"/>
        <v>#REF!</v>
      </c>
      <c r="AZ220" s="241" t="str">
        <f t="shared" si="224"/>
        <v>POEM DANY</v>
      </c>
      <c r="BA220" s="231">
        <f t="shared" si="225"/>
        <v>10</v>
      </c>
      <c r="BB220" s="231">
        <f t="shared" si="226"/>
        <v>10</v>
      </c>
      <c r="BC220" s="231">
        <f t="shared" si="227"/>
        <v>0</v>
      </c>
      <c r="BD220" s="231">
        <f t="shared" si="228"/>
        <v>0</v>
      </c>
      <c r="BE220" s="231">
        <f t="shared" si="229"/>
        <v>0</v>
      </c>
      <c r="BF220" s="231">
        <f t="shared" si="230"/>
        <v>1</v>
      </c>
      <c r="BG220" s="231">
        <f t="shared" si="231"/>
        <v>0</v>
      </c>
      <c r="BH220" s="231">
        <f t="shared" si="232"/>
        <v>0</v>
      </c>
      <c r="BI220" s="246">
        <f t="shared" si="233"/>
        <v>3.05384615384615</v>
      </c>
      <c r="BJ220" s="247">
        <f t="shared" si="234"/>
        <v>12200</v>
      </c>
      <c r="BK220" s="231">
        <f t="shared" si="235"/>
        <v>0</v>
      </c>
      <c r="BL220" s="231">
        <f t="shared" si="236"/>
        <v>1</v>
      </c>
      <c r="BM220" s="231">
        <f t="shared" si="237"/>
        <v>0</v>
      </c>
      <c r="BN220" s="231">
        <f t="shared" si="238"/>
        <v>1</v>
      </c>
      <c r="BO220" s="231">
        <f t="shared" si="239"/>
        <v>0</v>
      </c>
      <c r="BP220" s="231">
        <f t="shared" si="240"/>
        <v>0</v>
      </c>
      <c r="BQ220" s="231">
        <f t="shared" si="241"/>
        <v>2</v>
      </c>
    </row>
    <row r="221" s="146" customFormat="1" ht="95" customHeight="1" spans="1:69">
      <c r="A221" s="161">
        <v>208</v>
      </c>
      <c r="B221" s="94">
        <v>765</v>
      </c>
      <c r="C221" s="162" t="s">
        <v>176</v>
      </c>
      <c r="D221" s="163">
        <v>44278</v>
      </c>
      <c r="E221" s="183" t="s">
        <v>151</v>
      </c>
      <c r="F221" s="184">
        <v>200</v>
      </c>
      <c r="G221" s="185">
        <v>7.69230769230769</v>
      </c>
      <c r="H221" s="161">
        <v>5</v>
      </c>
      <c r="I221" s="161">
        <v>0</v>
      </c>
      <c r="J221" s="161">
        <v>5</v>
      </c>
      <c r="K221" s="195">
        <v>38.4615384615385</v>
      </c>
      <c r="L221" s="161">
        <v>0</v>
      </c>
      <c r="M221" s="185">
        <v>0</v>
      </c>
      <c r="N221" s="161">
        <v>0</v>
      </c>
      <c r="O221" s="161">
        <v>0</v>
      </c>
      <c r="P221" s="195">
        <v>0</v>
      </c>
      <c r="Q221" s="161">
        <v>1</v>
      </c>
      <c r="R221" s="195">
        <v>7.69230769230769</v>
      </c>
      <c r="S221" s="161">
        <v>0</v>
      </c>
      <c r="T221" s="195">
        <v>0</v>
      </c>
      <c r="U221" s="161">
        <v>0</v>
      </c>
      <c r="V221" s="161">
        <v>0</v>
      </c>
      <c r="W221" s="185">
        <v>0</v>
      </c>
      <c r="X221" s="185">
        <v>0</v>
      </c>
      <c r="Y221" s="161">
        <v>0</v>
      </c>
      <c r="Z221" s="185">
        <v>0</v>
      </c>
      <c r="AA221" s="161">
        <v>0</v>
      </c>
      <c r="AB221" s="185">
        <v>0</v>
      </c>
      <c r="AC221" s="184">
        <v>0</v>
      </c>
      <c r="AD221" s="184">
        <v>0</v>
      </c>
      <c r="AE221" s="185">
        <v>1.9</v>
      </c>
      <c r="AF221" s="185">
        <v>13</v>
      </c>
      <c r="AG221" s="185">
        <v>2.5</v>
      </c>
      <c r="AH221" s="185">
        <v>63.5538461538462</v>
      </c>
      <c r="AI221" s="258">
        <v>3</v>
      </c>
      <c r="AJ221" s="209">
        <v>0.5</v>
      </c>
      <c r="AK221" s="207"/>
      <c r="AL221" s="195">
        <v>0</v>
      </c>
      <c r="AM221" s="195">
        <v>2</v>
      </c>
      <c r="AN221" s="207">
        <v>50</v>
      </c>
      <c r="AO221" s="221">
        <v>14.0538461538462</v>
      </c>
      <c r="AP221" s="184">
        <v>10</v>
      </c>
      <c r="AQ221" s="222">
        <v>16200</v>
      </c>
      <c r="AR221" s="225"/>
      <c r="AS221" s="146" t="s">
        <v>898</v>
      </c>
      <c r="AU221" s="224">
        <f t="shared" ref="AU221:AU243" si="242">(AH221*$AY$9)</f>
        <v>262350.276923077</v>
      </c>
      <c r="AV221" s="239">
        <f t="shared" ref="AV221:AV243" si="243">IF(AU221&lt;400000,400000,IF(AU221&gt;1200000,1200000,AU221))</f>
        <v>400000</v>
      </c>
      <c r="AW221" s="231" t="e">
        <f t="shared" ref="AW221:AW243" si="244">IF(AY221=0.1,165000,IF(AY221=0.05,65000,0))</f>
        <v>#REF!</v>
      </c>
      <c r="AX221" s="231" t="e">
        <f>((AH221-AF221-AG221-W221)*AY$8)-(#REF!+#REF!)*150000</f>
        <v>#REF!</v>
      </c>
      <c r="AY221" s="231" t="e">
        <f t="shared" ref="AY221:AY243" si="245">IF(AX221&lt;1500000,0%,IF(AX221&lt;2000001,5%,10%))</f>
        <v>#REF!</v>
      </c>
      <c r="AZ221" s="241" t="str">
        <f t="shared" ref="AZ221:AZ243" si="246">C221</f>
        <v>KEN SREY</v>
      </c>
      <c r="BA221" s="231">
        <f t="shared" ref="BA221:BA243" si="247">AP221</f>
        <v>10</v>
      </c>
      <c r="BB221" s="231">
        <f t="shared" ref="BB221:BB243" si="248">TRUNC(BA221)</f>
        <v>10</v>
      </c>
      <c r="BC221" s="231">
        <f t="shared" ref="BC221:BC243" si="249">TRUNC(BB221/100)</f>
        <v>0</v>
      </c>
      <c r="BD221" s="231">
        <f t="shared" ref="BD221:BD243" si="250">TRUNC((BB221-(BC221*100))/50)</f>
        <v>0</v>
      </c>
      <c r="BE221" s="231">
        <f t="shared" ref="BE221:BE243" si="251">TRUNC((BB221-(BC221*100)-(BD221*50))/20)</f>
        <v>0</v>
      </c>
      <c r="BF221" s="231">
        <f t="shared" ref="BF221:BF243" si="252">TRUNC((BB221-(BC221*100)-(BD221*50)-(BE221*20))/10)</f>
        <v>1</v>
      </c>
      <c r="BG221" s="231">
        <f t="shared" ref="BG221:BG243" si="253">TRUNC((BB221-(BC221*100)-(BD221*50)-(BE221*20)-(BF221*10))/5)</f>
        <v>0</v>
      </c>
      <c r="BH221" s="231">
        <f t="shared" ref="BH221:BH243" si="254">TRUNC((BB221-(BC221*100)-(BD221*50)-(BE221*20)-(BF221*10)-(BG221*5))/1)</f>
        <v>0</v>
      </c>
      <c r="BI221" s="246">
        <f t="shared" ref="BI221:BI243" si="255">AO221-AP221</f>
        <v>4.05384615384615</v>
      </c>
      <c r="BJ221" s="247">
        <f t="shared" ref="BJ221:BJ243" si="256">ROUND(BI221*4000,-2)</f>
        <v>16200</v>
      </c>
      <c r="BK221" s="231">
        <f t="shared" ref="BK221:BK243" si="257">TRUNC(BJ221/20000)</f>
        <v>0</v>
      </c>
      <c r="BL221" s="231">
        <f t="shared" ref="BL221:BL243" si="258">TRUNC((BJ221-(BK221*20000))/10000)</f>
        <v>1</v>
      </c>
      <c r="BM221" s="231">
        <f t="shared" ref="BM221:BM243" si="259">TRUNC((BJ221-(BK221*20000)-(BL221*10000))/5000)</f>
        <v>1</v>
      </c>
      <c r="BN221" s="231">
        <f t="shared" ref="BN221:BN243" si="260">TRUNC((BJ221-(BK221*20000)-(BL221*10000)-(BM221*5000))/2000)</f>
        <v>0</v>
      </c>
      <c r="BO221" s="231">
        <f t="shared" ref="BO221:BO243" si="261">TRUNC((BJ221-(BK221*20000)-(BL221*10000)-(BM221*5000)-(BN221*2000))/1000)</f>
        <v>1</v>
      </c>
      <c r="BP221" s="231">
        <f t="shared" ref="BP221:BP243" si="262">TRUNC((BJ221-(BK221*20000)-(BL221*10000)-(BM221*5000)-(BN221*2000)-(BO221*1000))/500)</f>
        <v>0</v>
      </c>
      <c r="BQ221" s="231">
        <f t="shared" ref="BQ221:BQ243" si="263">TRUNC((BJ221-(BK221*20000)-(BL221*10000)-(BM221*5000)-(BN221*2000)-(BO221*1000)-(BP221*500))/100)</f>
        <v>2</v>
      </c>
    </row>
    <row r="222" s="146" customFormat="1" ht="95" customHeight="1" spans="1:69">
      <c r="A222" s="161">
        <v>209</v>
      </c>
      <c r="B222" s="94">
        <v>780</v>
      </c>
      <c r="C222" s="162" t="s">
        <v>937</v>
      </c>
      <c r="D222" s="163">
        <v>44280</v>
      </c>
      <c r="E222" s="183" t="s">
        <v>151</v>
      </c>
      <c r="F222" s="184">
        <v>200</v>
      </c>
      <c r="G222" s="185">
        <v>7.69230769230769</v>
      </c>
      <c r="H222" s="161">
        <v>5</v>
      </c>
      <c r="I222" s="161">
        <v>0</v>
      </c>
      <c r="J222" s="161">
        <v>5</v>
      </c>
      <c r="K222" s="195">
        <v>38.4615384615385</v>
      </c>
      <c r="L222" s="161">
        <v>0</v>
      </c>
      <c r="M222" s="185">
        <v>0</v>
      </c>
      <c r="N222" s="161">
        <v>0</v>
      </c>
      <c r="O222" s="161">
        <v>0</v>
      </c>
      <c r="P222" s="195">
        <v>0</v>
      </c>
      <c r="Q222" s="161">
        <v>1</v>
      </c>
      <c r="R222" s="195">
        <v>7.69230769230769</v>
      </c>
      <c r="S222" s="161">
        <v>0</v>
      </c>
      <c r="T222" s="195">
        <v>0</v>
      </c>
      <c r="U222" s="161">
        <v>0</v>
      </c>
      <c r="V222" s="161">
        <v>0</v>
      </c>
      <c r="W222" s="185">
        <v>0</v>
      </c>
      <c r="X222" s="185">
        <v>0</v>
      </c>
      <c r="Y222" s="161">
        <v>0</v>
      </c>
      <c r="Z222" s="185">
        <v>0</v>
      </c>
      <c r="AA222" s="161">
        <v>0</v>
      </c>
      <c r="AB222" s="185">
        <v>0</v>
      </c>
      <c r="AC222" s="184">
        <v>0</v>
      </c>
      <c r="AD222" s="184">
        <v>0</v>
      </c>
      <c r="AE222" s="185">
        <v>1.9</v>
      </c>
      <c r="AF222" s="185">
        <v>13</v>
      </c>
      <c r="AG222" s="185">
        <v>2.5</v>
      </c>
      <c r="AH222" s="185">
        <v>63.5538461538462</v>
      </c>
      <c r="AI222" s="258">
        <v>3</v>
      </c>
      <c r="AJ222" s="209">
        <v>0.5</v>
      </c>
      <c r="AK222" s="207"/>
      <c r="AL222" s="195">
        <v>0</v>
      </c>
      <c r="AM222" s="195">
        <v>2</v>
      </c>
      <c r="AN222" s="207">
        <v>50</v>
      </c>
      <c r="AO222" s="221">
        <v>14.0538461538462</v>
      </c>
      <c r="AP222" s="184">
        <v>10</v>
      </c>
      <c r="AQ222" s="222">
        <v>16200</v>
      </c>
      <c r="AR222" s="225"/>
      <c r="AS222" s="146" t="s">
        <v>898</v>
      </c>
      <c r="AU222" s="224">
        <f t="shared" si="242"/>
        <v>262350.276923077</v>
      </c>
      <c r="AV222" s="239">
        <f t="shared" si="243"/>
        <v>400000</v>
      </c>
      <c r="AW222" s="231" t="e">
        <f t="shared" si="244"/>
        <v>#REF!</v>
      </c>
      <c r="AX222" s="231" t="e">
        <f>((AH222-AF222-AG222-W222)*AY$8)-(#REF!+#REF!)*150000</f>
        <v>#REF!</v>
      </c>
      <c r="AY222" s="231" t="e">
        <f t="shared" si="245"/>
        <v>#REF!</v>
      </c>
      <c r="AZ222" s="241" t="str">
        <f t="shared" si="246"/>
        <v>BRACH CHROEB</v>
      </c>
      <c r="BA222" s="231">
        <f t="shared" si="247"/>
        <v>10</v>
      </c>
      <c r="BB222" s="231">
        <f t="shared" si="248"/>
        <v>10</v>
      </c>
      <c r="BC222" s="231">
        <f t="shared" si="249"/>
        <v>0</v>
      </c>
      <c r="BD222" s="231">
        <f t="shared" si="250"/>
        <v>0</v>
      </c>
      <c r="BE222" s="231">
        <f t="shared" si="251"/>
        <v>0</v>
      </c>
      <c r="BF222" s="231">
        <f t="shared" si="252"/>
        <v>1</v>
      </c>
      <c r="BG222" s="231">
        <f t="shared" si="253"/>
        <v>0</v>
      </c>
      <c r="BH222" s="231">
        <f t="shared" si="254"/>
        <v>0</v>
      </c>
      <c r="BI222" s="246">
        <f t="shared" si="255"/>
        <v>4.05384615384615</v>
      </c>
      <c r="BJ222" s="247">
        <f t="shared" si="256"/>
        <v>16200</v>
      </c>
      <c r="BK222" s="231">
        <f t="shared" si="257"/>
        <v>0</v>
      </c>
      <c r="BL222" s="231">
        <f t="shared" si="258"/>
        <v>1</v>
      </c>
      <c r="BM222" s="231">
        <f t="shared" si="259"/>
        <v>1</v>
      </c>
      <c r="BN222" s="231">
        <f t="shared" si="260"/>
        <v>0</v>
      </c>
      <c r="BO222" s="231">
        <f t="shared" si="261"/>
        <v>1</v>
      </c>
      <c r="BP222" s="231">
        <f t="shared" si="262"/>
        <v>0</v>
      </c>
      <c r="BQ222" s="231">
        <f t="shared" si="263"/>
        <v>2</v>
      </c>
    </row>
    <row r="223" s="147" customFormat="1" ht="95" customHeight="1" spans="1:69">
      <c r="A223" s="161">
        <v>210</v>
      </c>
      <c r="B223" s="94">
        <v>415</v>
      </c>
      <c r="C223" s="162" t="s">
        <v>739</v>
      </c>
      <c r="D223" s="163">
        <v>44118</v>
      </c>
      <c r="E223" s="183" t="s">
        <v>151</v>
      </c>
      <c r="F223" s="184">
        <v>200</v>
      </c>
      <c r="G223" s="185">
        <v>7.69230769230769</v>
      </c>
      <c r="H223" s="161">
        <v>5</v>
      </c>
      <c r="I223" s="161">
        <v>0</v>
      </c>
      <c r="J223" s="161">
        <v>5</v>
      </c>
      <c r="K223" s="195">
        <v>38.4615384615385</v>
      </c>
      <c r="L223" s="161">
        <v>0</v>
      </c>
      <c r="M223" s="185">
        <v>0</v>
      </c>
      <c r="N223" s="161">
        <v>0</v>
      </c>
      <c r="O223" s="161">
        <v>0</v>
      </c>
      <c r="P223" s="195">
        <v>0</v>
      </c>
      <c r="Q223" s="161">
        <v>1</v>
      </c>
      <c r="R223" s="195">
        <v>7.69230769230769</v>
      </c>
      <c r="S223" s="161">
        <v>0</v>
      </c>
      <c r="T223" s="195">
        <v>0</v>
      </c>
      <c r="U223" s="161">
        <v>0</v>
      </c>
      <c r="V223" s="161">
        <v>0</v>
      </c>
      <c r="W223" s="185">
        <v>0</v>
      </c>
      <c r="X223" s="185">
        <v>0</v>
      </c>
      <c r="Y223" s="161">
        <v>0</v>
      </c>
      <c r="Z223" s="185">
        <v>0</v>
      </c>
      <c r="AA223" s="161">
        <v>0</v>
      </c>
      <c r="AB223" s="185">
        <v>0</v>
      </c>
      <c r="AC223" s="184">
        <v>0</v>
      </c>
      <c r="AD223" s="184">
        <v>0</v>
      </c>
      <c r="AE223" s="185">
        <v>1.9</v>
      </c>
      <c r="AF223" s="185">
        <v>13</v>
      </c>
      <c r="AG223" s="185">
        <v>2.5</v>
      </c>
      <c r="AH223" s="185">
        <v>63.5538461538462</v>
      </c>
      <c r="AI223" s="258">
        <v>3</v>
      </c>
      <c r="AJ223" s="209">
        <v>0.5</v>
      </c>
      <c r="AK223" s="207"/>
      <c r="AL223" s="195">
        <v>0</v>
      </c>
      <c r="AM223" s="195">
        <v>2</v>
      </c>
      <c r="AN223" s="207">
        <v>50</v>
      </c>
      <c r="AO223" s="221">
        <v>14.0538461538462</v>
      </c>
      <c r="AP223" s="184">
        <v>10</v>
      </c>
      <c r="AQ223" s="222">
        <v>16200</v>
      </c>
      <c r="AR223" s="225"/>
      <c r="AS223" s="146" t="s">
        <v>852</v>
      </c>
      <c r="AT223" s="146"/>
      <c r="AU223" s="224">
        <f t="shared" si="242"/>
        <v>262350.276923077</v>
      </c>
      <c r="AV223" s="239">
        <f t="shared" si="243"/>
        <v>400000</v>
      </c>
      <c r="AW223" s="231" t="e">
        <f t="shared" si="244"/>
        <v>#REF!</v>
      </c>
      <c r="AX223" s="231" t="e">
        <f>((AH223-AF223-AG223-W223)*AY$8)-(#REF!+#REF!)*150000</f>
        <v>#REF!</v>
      </c>
      <c r="AY223" s="231" t="e">
        <f t="shared" si="245"/>
        <v>#REF!</v>
      </c>
      <c r="AZ223" s="241" t="str">
        <f t="shared" si="246"/>
        <v>DUCH SREY</v>
      </c>
      <c r="BA223" s="231">
        <f t="shared" si="247"/>
        <v>10</v>
      </c>
      <c r="BB223" s="231">
        <f t="shared" si="248"/>
        <v>10</v>
      </c>
      <c r="BC223" s="231">
        <f t="shared" si="249"/>
        <v>0</v>
      </c>
      <c r="BD223" s="231">
        <f t="shared" si="250"/>
        <v>0</v>
      </c>
      <c r="BE223" s="231">
        <f t="shared" si="251"/>
        <v>0</v>
      </c>
      <c r="BF223" s="231">
        <f t="shared" si="252"/>
        <v>1</v>
      </c>
      <c r="BG223" s="231">
        <f t="shared" si="253"/>
        <v>0</v>
      </c>
      <c r="BH223" s="231">
        <f t="shared" si="254"/>
        <v>0</v>
      </c>
      <c r="BI223" s="246">
        <f t="shared" si="255"/>
        <v>4.05384615384615</v>
      </c>
      <c r="BJ223" s="247">
        <f t="shared" si="256"/>
        <v>16200</v>
      </c>
      <c r="BK223" s="231">
        <f t="shared" si="257"/>
        <v>0</v>
      </c>
      <c r="BL223" s="231">
        <f t="shared" si="258"/>
        <v>1</v>
      </c>
      <c r="BM223" s="231">
        <f t="shared" si="259"/>
        <v>1</v>
      </c>
      <c r="BN223" s="231">
        <f t="shared" si="260"/>
        <v>0</v>
      </c>
      <c r="BO223" s="231">
        <f t="shared" si="261"/>
        <v>1</v>
      </c>
      <c r="BP223" s="231">
        <f t="shared" si="262"/>
        <v>0</v>
      </c>
      <c r="BQ223" s="231">
        <f t="shared" si="263"/>
        <v>2</v>
      </c>
    </row>
    <row r="224" s="146" customFormat="1" ht="95" customHeight="1" spans="1:69">
      <c r="A224" s="161">
        <v>211</v>
      </c>
      <c r="B224" s="94">
        <v>2145</v>
      </c>
      <c r="C224" s="162" t="s">
        <v>938</v>
      </c>
      <c r="D224" s="163">
        <v>44723</v>
      </c>
      <c r="E224" s="183" t="s">
        <v>151</v>
      </c>
      <c r="F224" s="184">
        <v>200</v>
      </c>
      <c r="G224" s="185">
        <v>7.69230769230769</v>
      </c>
      <c r="H224" s="161">
        <v>5</v>
      </c>
      <c r="I224" s="161">
        <v>0</v>
      </c>
      <c r="J224" s="161">
        <v>5</v>
      </c>
      <c r="K224" s="195">
        <v>38.4615384615385</v>
      </c>
      <c r="L224" s="161">
        <v>0</v>
      </c>
      <c r="M224" s="185">
        <v>0</v>
      </c>
      <c r="N224" s="161">
        <v>0</v>
      </c>
      <c r="O224" s="161">
        <v>0</v>
      </c>
      <c r="P224" s="195">
        <v>0</v>
      </c>
      <c r="Q224" s="161">
        <v>1</v>
      </c>
      <c r="R224" s="195">
        <v>7.69230769230769</v>
      </c>
      <c r="S224" s="161">
        <v>0</v>
      </c>
      <c r="T224" s="195">
        <v>0</v>
      </c>
      <c r="U224" s="161">
        <v>0</v>
      </c>
      <c r="V224" s="161">
        <v>0</v>
      </c>
      <c r="W224" s="185">
        <v>0</v>
      </c>
      <c r="X224" s="185">
        <v>0</v>
      </c>
      <c r="Y224" s="161">
        <v>0</v>
      </c>
      <c r="Z224" s="185">
        <v>0</v>
      </c>
      <c r="AA224" s="161">
        <v>0</v>
      </c>
      <c r="AB224" s="185">
        <v>0</v>
      </c>
      <c r="AC224" s="184">
        <v>0</v>
      </c>
      <c r="AD224" s="184">
        <v>0</v>
      </c>
      <c r="AE224" s="185">
        <v>1.9</v>
      </c>
      <c r="AF224" s="185">
        <v>13</v>
      </c>
      <c r="AG224" s="185">
        <v>2.5</v>
      </c>
      <c r="AH224" s="185">
        <v>63.5538461538462</v>
      </c>
      <c r="AI224" s="185">
        <v>2</v>
      </c>
      <c r="AJ224" s="209">
        <v>0.5</v>
      </c>
      <c r="AK224" s="207"/>
      <c r="AL224" s="195">
        <v>0</v>
      </c>
      <c r="AM224" s="195">
        <v>2</v>
      </c>
      <c r="AN224" s="207">
        <v>50</v>
      </c>
      <c r="AO224" s="221">
        <v>13.0538461538462</v>
      </c>
      <c r="AP224" s="184">
        <v>10</v>
      </c>
      <c r="AQ224" s="222">
        <v>12200</v>
      </c>
      <c r="AR224" s="223"/>
      <c r="AS224" s="146" t="s">
        <v>853</v>
      </c>
      <c r="AU224" s="224">
        <f t="shared" si="242"/>
        <v>262350.276923077</v>
      </c>
      <c r="AV224" s="239">
        <f t="shared" si="243"/>
        <v>400000</v>
      </c>
      <c r="AW224" s="231" t="e">
        <f t="shared" si="244"/>
        <v>#REF!</v>
      </c>
      <c r="AX224" s="231" t="e">
        <f>((AH224-AF224-AG224-W224)*AY$8)-(#REF!+#REF!)*150000</f>
        <v>#REF!</v>
      </c>
      <c r="AY224" s="231" t="e">
        <f t="shared" si="245"/>
        <v>#REF!</v>
      </c>
      <c r="AZ224" s="241" t="str">
        <f t="shared" si="246"/>
        <v>KOY THAVY</v>
      </c>
      <c r="BA224" s="231">
        <f t="shared" si="247"/>
        <v>10</v>
      </c>
      <c r="BB224" s="231">
        <f t="shared" si="248"/>
        <v>10</v>
      </c>
      <c r="BC224" s="231">
        <f t="shared" si="249"/>
        <v>0</v>
      </c>
      <c r="BD224" s="231">
        <f t="shared" si="250"/>
        <v>0</v>
      </c>
      <c r="BE224" s="231">
        <f t="shared" si="251"/>
        <v>0</v>
      </c>
      <c r="BF224" s="231">
        <f t="shared" si="252"/>
        <v>1</v>
      </c>
      <c r="BG224" s="231">
        <f t="shared" si="253"/>
        <v>0</v>
      </c>
      <c r="BH224" s="231">
        <f t="shared" si="254"/>
        <v>0</v>
      </c>
      <c r="BI224" s="246">
        <f t="shared" si="255"/>
        <v>3.05384615384615</v>
      </c>
      <c r="BJ224" s="247">
        <f t="shared" si="256"/>
        <v>12200</v>
      </c>
      <c r="BK224" s="231">
        <f t="shared" si="257"/>
        <v>0</v>
      </c>
      <c r="BL224" s="231">
        <f t="shared" si="258"/>
        <v>1</v>
      </c>
      <c r="BM224" s="231">
        <f t="shared" si="259"/>
        <v>0</v>
      </c>
      <c r="BN224" s="231">
        <f t="shared" si="260"/>
        <v>1</v>
      </c>
      <c r="BO224" s="231">
        <f t="shared" si="261"/>
        <v>0</v>
      </c>
      <c r="BP224" s="231">
        <f t="shared" si="262"/>
        <v>0</v>
      </c>
      <c r="BQ224" s="231">
        <f t="shared" si="263"/>
        <v>2</v>
      </c>
    </row>
    <row r="225" s="146" customFormat="1" ht="95" customHeight="1" spans="1:69">
      <c r="A225" s="161">
        <v>212</v>
      </c>
      <c r="B225" s="94">
        <v>2219</v>
      </c>
      <c r="C225" s="162" t="s">
        <v>162</v>
      </c>
      <c r="D225" s="163">
        <v>44743</v>
      </c>
      <c r="E225" s="183" t="s">
        <v>151</v>
      </c>
      <c r="F225" s="184">
        <v>200</v>
      </c>
      <c r="G225" s="185">
        <v>7.69230769230769</v>
      </c>
      <c r="H225" s="161">
        <v>5</v>
      </c>
      <c r="I225" s="161">
        <v>0</v>
      </c>
      <c r="J225" s="161">
        <v>5</v>
      </c>
      <c r="K225" s="195">
        <v>38.4615384615385</v>
      </c>
      <c r="L225" s="161">
        <v>0</v>
      </c>
      <c r="M225" s="185">
        <v>0</v>
      </c>
      <c r="N225" s="161">
        <v>0</v>
      </c>
      <c r="O225" s="161">
        <v>0</v>
      </c>
      <c r="P225" s="195">
        <v>0</v>
      </c>
      <c r="Q225" s="161">
        <v>1</v>
      </c>
      <c r="R225" s="195">
        <v>7.69230769230769</v>
      </c>
      <c r="S225" s="161">
        <v>0</v>
      </c>
      <c r="T225" s="195">
        <v>0</v>
      </c>
      <c r="U225" s="161">
        <v>0</v>
      </c>
      <c r="V225" s="161">
        <v>0</v>
      </c>
      <c r="W225" s="185">
        <v>0</v>
      </c>
      <c r="X225" s="185">
        <v>0</v>
      </c>
      <c r="Y225" s="161">
        <v>0</v>
      </c>
      <c r="Z225" s="185">
        <v>0</v>
      </c>
      <c r="AA225" s="161">
        <v>0</v>
      </c>
      <c r="AB225" s="185">
        <v>0</v>
      </c>
      <c r="AC225" s="184">
        <v>0</v>
      </c>
      <c r="AD225" s="184">
        <v>0</v>
      </c>
      <c r="AE225" s="185">
        <v>1.9</v>
      </c>
      <c r="AF225" s="185">
        <v>13</v>
      </c>
      <c r="AG225" s="185">
        <v>2.5</v>
      </c>
      <c r="AH225" s="185">
        <v>63.5538461538462</v>
      </c>
      <c r="AI225" s="185"/>
      <c r="AJ225" s="209">
        <v>0.5</v>
      </c>
      <c r="AK225" s="207"/>
      <c r="AL225" s="195">
        <v>0</v>
      </c>
      <c r="AM225" s="195">
        <v>2</v>
      </c>
      <c r="AN225" s="207">
        <v>50</v>
      </c>
      <c r="AO225" s="221">
        <v>11.0538461538462</v>
      </c>
      <c r="AP225" s="184">
        <v>10</v>
      </c>
      <c r="AQ225" s="222">
        <v>4200</v>
      </c>
      <c r="AR225" s="223"/>
      <c r="AS225" s="146" t="s">
        <v>853</v>
      </c>
      <c r="AU225" s="224">
        <f t="shared" si="242"/>
        <v>262350.276923077</v>
      </c>
      <c r="AV225" s="239">
        <f t="shared" si="243"/>
        <v>400000</v>
      </c>
      <c r="AW225" s="231" t="e">
        <f t="shared" si="244"/>
        <v>#REF!</v>
      </c>
      <c r="AX225" s="231" t="e">
        <f>((AH225-AF225-AG225-W225)*AY$8)-(#REF!+#REF!)*150000</f>
        <v>#REF!</v>
      </c>
      <c r="AY225" s="231" t="e">
        <f t="shared" si="245"/>
        <v>#REF!</v>
      </c>
      <c r="AZ225" s="241" t="str">
        <f t="shared" si="246"/>
        <v>IN THOEUN</v>
      </c>
      <c r="BA225" s="231">
        <f t="shared" si="247"/>
        <v>10</v>
      </c>
      <c r="BB225" s="231">
        <f t="shared" si="248"/>
        <v>10</v>
      </c>
      <c r="BC225" s="231">
        <f t="shared" si="249"/>
        <v>0</v>
      </c>
      <c r="BD225" s="231">
        <f t="shared" si="250"/>
        <v>0</v>
      </c>
      <c r="BE225" s="231">
        <f t="shared" si="251"/>
        <v>0</v>
      </c>
      <c r="BF225" s="231">
        <f t="shared" si="252"/>
        <v>1</v>
      </c>
      <c r="BG225" s="231">
        <f t="shared" si="253"/>
        <v>0</v>
      </c>
      <c r="BH225" s="231">
        <f t="shared" si="254"/>
        <v>0</v>
      </c>
      <c r="BI225" s="246">
        <f t="shared" si="255"/>
        <v>1.05384615384615</v>
      </c>
      <c r="BJ225" s="247">
        <f t="shared" si="256"/>
        <v>4200</v>
      </c>
      <c r="BK225" s="231">
        <f t="shared" si="257"/>
        <v>0</v>
      </c>
      <c r="BL225" s="231">
        <f t="shared" si="258"/>
        <v>0</v>
      </c>
      <c r="BM225" s="231">
        <f t="shared" si="259"/>
        <v>0</v>
      </c>
      <c r="BN225" s="231">
        <f t="shared" si="260"/>
        <v>2</v>
      </c>
      <c r="BO225" s="231">
        <f t="shared" si="261"/>
        <v>0</v>
      </c>
      <c r="BP225" s="231">
        <f t="shared" si="262"/>
        <v>0</v>
      </c>
      <c r="BQ225" s="231">
        <f t="shared" si="263"/>
        <v>2</v>
      </c>
    </row>
    <row r="226" s="146" customFormat="1" ht="95" customHeight="1" spans="1:69">
      <c r="A226" s="161">
        <v>213</v>
      </c>
      <c r="B226" s="94">
        <v>2242</v>
      </c>
      <c r="C226" s="162" t="s">
        <v>152</v>
      </c>
      <c r="D226" s="163">
        <v>44747</v>
      </c>
      <c r="E226" s="183" t="s">
        <v>151</v>
      </c>
      <c r="F226" s="184">
        <v>200</v>
      </c>
      <c r="G226" s="185">
        <v>7.69230769230769</v>
      </c>
      <c r="H226" s="161">
        <v>5</v>
      </c>
      <c r="I226" s="161">
        <v>0</v>
      </c>
      <c r="J226" s="161">
        <v>5</v>
      </c>
      <c r="K226" s="195">
        <v>38.4615384615385</v>
      </c>
      <c r="L226" s="161">
        <v>0</v>
      </c>
      <c r="M226" s="185">
        <v>0</v>
      </c>
      <c r="N226" s="161">
        <v>0</v>
      </c>
      <c r="O226" s="161">
        <v>0</v>
      </c>
      <c r="P226" s="195">
        <v>0</v>
      </c>
      <c r="Q226" s="161">
        <v>1</v>
      </c>
      <c r="R226" s="195">
        <v>7.69230769230769</v>
      </c>
      <c r="S226" s="161">
        <v>0</v>
      </c>
      <c r="T226" s="195">
        <v>0</v>
      </c>
      <c r="U226" s="161">
        <v>0</v>
      </c>
      <c r="V226" s="161">
        <v>0</v>
      </c>
      <c r="W226" s="185">
        <v>0</v>
      </c>
      <c r="X226" s="185">
        <v>0</v>
      </c>
      <c r="Y226" s="161">
        <v>0</v>
      </c>
      <c r="Z226" s="185">
        <v>0</v>
      </c>
      <c r="AA226" s="161">
        <v>0</v>
      </c>
      <c r="AB226" s="185">
        <v>0</v>
      </c>
      <c r="AC226" s="184">
        <v>0</v>
      </c>
      <c r="AD226" s="184">
        <v>0</v>
      </c>
      <c r="AE226" s="185">
        <v>1.9</v>
      </c>
      <c r="AF226" s="185">
        <v>13</v>
      </c>
      <c r="AG226" s="185">
        <v>2.5</v>
      </c>
      <c r="AH226" s="185">
        <v>63.5538461538462</v>
      </c>
      <c r="AI226" s="185"/>
      <c r="AJ226" s="209">
        <v>0.5</v>
      </c>
      <c r="AK226" s="207"/>
      <c r="AL226" s="195">
        <v>0</v>
      </c>
      <c r="AM226" s="195">
        <v>2</v>
      </c>
      <c r="AN226" s="207">
        <v>50</v>
      </c>
      <c r="AO226" s="221">
        <v>11.0538461538462</v>
      </c>
      <c r="AP226" s="184">
        <v>10</v>
      </c>
      <c r="AQ226" s="222">
        <v>4200</v>
      </c>
      <c r="AR226" s="223"/>
      <c r="AS226" s="146" t="s">
        <v>876</v>
      </c>
      <c r="AU226" s="224">
        <f t="shared" si="242"/>
        <v>262350.276923077</v>
      </c>
      <c r="AV226" s="239">
        <f t="shared" si="243"/>
        <v>400000</v>
      </c>
      <c r="AW226" s="231" t="e">
        <f t="shared" si="244"/>
        <v>#REF!</v>
      </c>
      <c r="AX226" s="231" t="e">
        <f>((AH226-AF226-AG226-W226)*AY$8)-(#REF!+#REF!)*150000</f>
        <v>#REF!</v>
      </c>
      <c r="AY226" s="231" t="e">
        <f t="shared" si="245"/>
        <v>#REF!</v>
      </c>
      <c r="AZ226" s="241" t="str">
        <f t="shared" si="246"/>
        <v>VEN KANIKA</v>
      </c>
      <c r="BA226" s="231">
        <f t="shared" si="247"/>
        <v>10</v>
      </c>
      <c r="BB226" s="231">
        <f t="shared" si="248"/>
        <v>10</v>
      </c>
      <c r="BC226" s="231">
        <f t="shared" si="249"/>
        <v>0</v>
      </c>
      <c r="BD226" s="231">
        <f t="shared" si="250"/>
        <v>0</v>
      </c>
      <c r="BE226" s="231">
        <f t="shared" si="251"/>
        <v>0</v>
      </c>
      <c r="BF226" s="231">
        <f t="shared" si="252"/>
        <v>1</v>
      </c>
      <c r="BG226" s="231">
        <f t="shared" si="253"/>
        <v>0</v>
      </c>
      <c r="BH226" s="231">
        <f t="shared" si="254"/>
        <v>0</v>
      </c>
      <c r="BI226" s="246">
        <f t="shared" si="255"/>
        <v>1.05384615384615</v>
      </c>
      <c r="BJ226" s="247">
        <f t="shared" si="256"/>
        <v>4200</v>
      </c>
      <c r="BK226" s="231">
        <f t="shared" si="257"/>
        <v>0</v>
      </c>
      <c r="BL226" s="231">
        <f t="shared" si="258"/>
        <v>0</v>
      </c>
      <c r="BM226" s="231">
        <f t="shared" si="259"/>
        <v>0</v>
      </c>
      <c r="BN226" s="231">
        <f t="shared" si="260"/>
        <v>2</v>
      </c>
      <c r="BO226" s="231">
        <f t="shared" si="261"/>
        <v>0</v>
      </c>
      <c r="BP226" s="231">
        <f t="shared" si="262"/>
        <v>0</v>
      </c>
      <c r="BQ226" s="231">
        <f t="shared" si="263"/>
        <v>2</v>
      </c>
    </row>
    <row r="227" s="146" customFormat="1" ht="95" customHeight="1" spans="1:69">
      <c r="A227" s="161">
        <v>214</v>
      </c>
      <c r="B227" s="94">
        <v>1571</v>
      </c>
      <c r="C227" s="162" t="s">
        <v>180</v>
      </c>
      <c r="D227" s="163">
        <v>44571</v>
      </c>
      <c r="E227" s="183" t="s">
        <v>151</v>
      </c>
      <c r="F227" s="184">
        <v>200</v>
      </c>
      <c r="G227" s="185">
        <v>7.69230769230769</v>
      </c>
      <c r="H227" s="161">
        <v>4</v>
      </c>
      <c r="I227" s="161">
        <v>0</v>
      </c>
      <c r="J227" s="161">
        <v>4</v>
      </c>
      <c r="K227" s="195">
        <v>30.7692307692308</v>
      </c>
      <c r="L227" s="161">
        <v>0</v>
      </c>
      <c r="M227" s="185">
        <v>0</v>
      </c>
      <c r="N227" s="161">
        <v>0</v>
      </c>
      <c r="O227" s="161">
        <v>0</v>
      </c>
      <c r="P227" s="195">
        <v>0</v>
      </c>
      <c r="Q227" s="161">
        <v>1</v>
      </c>
      <c r="R227" s="195">
        <v>7.69230769230769</v>
      </c>
      <c r="S227" s="161">
        <v>1</v>
      </c>
      <c r="T227" s="195">
        <v>7.69230769230769</v>
      </c>
      <c r="U227" s="161">
        <v>0</v>
      </c>
      <c r="V227" s="161">
        <v>0</v>
      </c>
      <c r="W227" s="185">
        <v>0</v>
      </c>
      <c r="X227" s="185">
        <v>0</v>
      </c>
      <c r="Y227" s="161">
        <v>0</v>
      </c>
      <c r="Z227" s="185">
        <v>0</v>
      </c>
      <c r="AA227" s="161">
        <v>0</v>
      </c>
      <c r="AB227" s="185">
        <v>0</v>
      </c>
      <c r="AC227" s="184">
        <v>0</v>
      </c>
      <c r="AD227" s="184">
        <v>0</v>
      </c>
      <c r="AE227" s="185">
        <v>1.5</v>
      </c>
      <c r="AF227" s="185">
        <v>13</v>
      </c>
      <c r="AG227" s="185">
        <v>2</v>
      </c>
      <c r="AH227" s="185">
        <v>62.6538461538462</v>
      </c>
      <c r="AI227" s="207">
        <v>2</v>
      </c>
      <c r="AJ227" s="209">
        <v>0.5</v>
      </c>
      <c r="AK227" s="207"/>
      <c r="AL227" s="195">
        <v>0</v>
      </c>
      <c r="AM227" s="195">
        <v>2</v>
      </c>
      <c r="AN227" s="207">
        <v>50</v>
      </c>
      <c r="AO227" s="221">
        <v>12.1538461538462</v>
      </c>
      <c r="AP227" s="184">
        <v>10</v>
      </c>
      <c r="AQ227" s="222">
        <v>8600</v>
      </c>
      <c r="AR227" s="223"/>
      <c r="AS227" s="146" t="s">
        <v>862</v>
      </c>
      <c r="AU227" s="224">
        <f t="shared" si="242"/>
        <v>258635.076923077</v>
      </c>
      <c r="AV227" s="239">
        <f t="shared" si="243"/>
        <v>400000</v>
      </c>
      <c r="AW227" s="231" t="e">
        <f t="shared" si="244"/>
        <v>#REF!</v>
      </c>
      <c r="AX227" s="231" t="e">
        <f>((AH227-AF227-AG227-W227)*AY$8)-(#REF!+#REF!)*150000</f>
        <v>#REF!</v>
      </c>
      <c r="AY227" s="231" t="e">
        <f t="shared" si="245"/>
        <v>#REF!</v>
      </c>
      <c r="AZ227" s="241" t="str">
        <f t="shared" si="246"/>
        <v>SEM SAVY</v>
      </c>
      <c r="BA227" s="231">
        <f t="shared" si="247"/>
        <v>10</v>
      </c>
      <c r="BB227" s="231">
        <f t="shared" si="248"/>
        <v>10</v>
      </c>
      <c r="BC227" s="231">
        <f t="shared" si="249"/>
        <v>0</v>
      </c>
      <c r="BD227" s="231">
        <f t="shared" si="250"/>
        <v>0</v>
      </c>
      <c r="BE227" s="231">
        <f t="shared" si="251"/>
        <v>0</v>
      </c>
      <c r="BF227" s="231">
        <f t="shared" si="252"/>
        <v>1</v>
      </c>
      <c r="BG227" s="231">
        <f t="shared" si="253"/>
        <v>0</v>
      </c>
      <c r="BH227" s="231">
        <f t="shared" si="254"/>
        <v>0</v>
      </c>
      <c r="BI227" s="246">
        <f t="shared" si="255"/>
        <v>2.15384615384616</v>
      </c>
      <c r="BJ227" s="247">
        <f t="shared" si="256"/>
        <v>8600</v>
      </c>
      <c r="BK227" s="231">
        <f t="shared" si="257"/>
        <v>0</v>
      </c>
      <c r="BL227" s="231">
        <f t="shared" si="258"/>
        <v>0</v>
      </c>
      <c r="BM227" s="231">
        <f t="shared" si="259"/>
        <v>1</v>
      </c>
      <c r="BN227" s="231">
        <f t="shared" si="260"/>
        <v>1</v>
      </c>
      <c r="BO227" s="231">
        <f t="shared" si="261"/>
        <v>1</v>
      </c>
      <c r="BP227" s="231">
        <f t="shared" si="262"/>
        <v>1</v>
      </c>
      <c r="BQ227" s="231">
        <f t="shared" si="263"/>
        <v>1</v>
      </c>
    </row>
    <row r="228" s="146" customFormat="1" ht="95" customHeight="1" spans="1:69">
      <c r="A228" s="161">
        <v>215</v>
      </c>
      <c r="B228" s="94">
        <v>1569</v>
      </c>
      <c r="C228" s="162" t="s">
        <v>153</v>
      </c>
      <c r="D228" s="163">
        <v>44567</v>
      </c>
      <c r="E228" s="183" t="s">
        <v>151</v>
      </c>
      <c r="F228" s="184">
        <v>200</v>
      </c>
      <c r="G228" s="185">
        <v>7.69230769230769</v>
      </c>
      <c r="H228" s="161">
        <v>5</v>
      </c>
      <c r="I228" s="161">
        <v>0</v>
      </c>
      <c r="J228" s="161">
        <v>5</v>
      </c>
      <c r="K228" s="195">
        <v>38.4615384615385</v>
      </c>
      <c r="L228" s="161">
        <v>0</v>
      </c>
      <c r="M228" s="185">
        <v>0</v>
      </c>
      <c r="N228" s="161">
        <v>0</v>
      </c>
      <c r="O228" s="161">
        <v>0</v>
      </c>
      <c r="P228" s="195">
        <v>0</v>
      </c>
      <c r="Q228" s="161">
        <v>1</v>
      </c>
      <c r="R228" s="195">
        <v>7.69230769230769</v>
      </c>
      <c r="S228" s="161">
        <v>0</v>
      </c>
      <c r="T228" s="195">
        <v>0</v>
      </c>
      <c r="U228" s="161">
        <v>0</v>
      </c>
      <c r="V228" s="161">
        <v>0</v>
      </c>
      <c r="W228" s="185">
        <v>0</v>
      </c>
      <c r="X228" s="185">
        <v>0</v>
      </c>
      <c r="Y228" s="161">
        <v>0</v>
      </c>
      <c r="Z228" s="185">
        <v>0</v>
      </c>
      <c r="AA228" s="161">
        <v>0</v>
      </c>
      <c r="AB228" s="185">
        <v>0</v>
      </c>
      <c r="AC228" s="184">
        <v>0</v>
      </c>
      <c r="AD228" s="184">
        <v>0</v>
      </c>
      <c r="AE228" s="185">
        <v>1.9</v>
      </c>
      <c r="AF228" s="185">
        <v>13</v>
      </c>
      <c r="AG228" s="185">
        <v>2.5</v>
      </c>
      <c r="AH228" s="185">
        <v>63.5538461538462</v>
      </c>
      <c r="AI228" s="207">
        <v>2</v>
      </c>
      <c r="AJ228" s="209">
        <v>0.5</v>
      </c>
      <c r="AK228" s="207"/>
      <c r="AL228" s="195">
        <v>0</v>
      </c>
      <c r="AM228" s="195">
        <v>2</v>
      </c>
      <c r="AN228" s="207">
        <v>50</v>
      </c>
      <c r="AO228" s="221">
        <v>13.0538461538462</v>
      </c>
      <c r="AP228" s="184">
        <v>10</v>
      </c>
      <c r="AQ228" s="222">
        <v>12200</v>
      </c>
      <c r="AR228" s="223"/>
      <c r="AS228" s="146" t="s">
        <v>862</v>
      </c>
      <c r="AU228" s="224">
        <f t="shared" si="242"/>
        <v>262350.276923077</v>
      </c>
      <c r="AV228" s="239">
        <f t="shared" si="243"/>
        <v>400000</v>
      </c>
      <c r="AW228" s="231" t="e">
        <f t="shared" si="244"/>
        <v>#REF!</v>
      </c>
      <c r="AX228" s="231" t="e">
        <f>((AH228-AF228-AG228-W228)*AY$8)-(#REF!+#REF!)*150000</f>
        <v>#REF!</v>
      </c>
      <c r="AY228" s="231" t="e">
        <f t="shared" si="245"/>
        <v>#REF!</v>
      </c>
      <c r="AZ228" s="241" t="str">
        <f t="shared" si="246"/>
        <v>HUL TE</v>
      </c>
      <c r="BA228" s="231">
        <f t="shared" si="247"/>
        <v>10</v>
      </c>
      <c r="BB228" s="231">
        <f t="shared" si="248"/>
        <v>10</v>
      </c>
      <c r="BC228" s="231">
        <f t="shared" si="249"/>
        <v>0</v>
      </c>
      <c r="BD228" s="231">
        <f t="shared" si="250"/>
        <v>0</v>
      </c>
      <c r="BE228" s="231">
        <f t="shared" si="251"/>
        <v>0</v>
      </c>
      <c r="BF228" s="231">
        <f t="shared" si="252"/>
        <v>1</v>
      </c>
      <c r="BG228" s="231">
        <f t="shared" si="253"/>
        <v>0</v>
      </c>
      <c r="BH228" s="231">
        <f t="shared" si="254"/>
        <v>0</v>
      </c>
      <c r="BI228" s="246">
        <f t="shared" si="255"/>
        <v>3.05384615384615</v>
      </c>
      <c r="BJ228" s="247">
        <f t="shared" si="256"/>
        <v>12200</v>
      </c>
      <c r="BK228" s="231">
        <f t="shared" si="257"/>
        <v>0</v>
      </c>
      <c r="BL228" s="231">
        <f t="shared" si="258"/>
        <v>1</v>
      </c>
      <c r="BM228" s="231">
        <f t="shared" si="259"/>
        <v>0</v>
      </c>
      <c r="BN228" s="231">
        <f t="shared" si="260"/>
        <v>1</v>
      </c>
      <c r="BO228" s="231">
        <f t="shared" si="261"/>
        <v>0</v>
      </c>
      <c r="BP228" s="231">
        <f t="shared" si="262"/>
        <v>0</v>
      </c>
      <c r="BQ228" s="231">
        <f t="shared" si="263"/>
        <v>2</v>
      </c>
    </row>
    <row r="229" s="145" customFormat="1" ht="95" customHeight="1" spans="1:69">
      <c r="A229" s="161">
        <v>216</v>
      </c>
      <c r="B229" s="94">
        <v>2245</v>
      </c>
      <c r="C229" s="162" t="s">
        <v>939</v>
      </c>
      <c r="D229" s="163">
        <v>44747</v>
      </c>
      <c r="E229" s="183" t="s">
        <v>151</v>
      </c>
      <c r="F229" s="184">
        <v>200</v>
      </c>
      <c r="G229" s="185">
        <v>7.69230769230769</v>
      </c>
      <c r="H229" s="161">
        <v>7</v>
      </c>
      <c r="I229" s="161">
        <v>0</v>
      </c>
      <c r="J229" s="161">
        <v>7</v>
      </c>
      <c r="K229" s="195">
        <v>53.8461538461538</v>
      </c>
      <c r="L229" s="161">
        <v>0</v>
      </c>
      <c r="M229" s="185">
        <v>0</v>
      </c>
      <c r="N229" s="161">
        <v>0</v>
      </c>
      <c r="O229" s="161">
        <v>0</v>
      </c>
      <c r="P229" s="195">
        <v>0</v>
      </c>
      <c r="Q229" s="161">
        <v>2</v>
      </c>
      <c r="R229" s="195">
        <v>15.3846153846154</v>
      </c>
      <c r="S229" s="161">
        <v>0</v>
      </c>
      <c r="T229" s="195">
        <v>0</v>
      </c>
      <c r="U229" s="161">
        <v>0</v>
      </c>
      <c r="V229" s="161">
        <v>0</v>
      </c>
      <c r="W229" s="185">
        <v>0</v>
      </c>
      <c r="X229" s="185">
        <v>0</v>
      </c>
      <c r="Y229" s="161">
        <v>0</v>
      </c>
      <c r="Z229" s="185">
        <v>0</v>
      </c>
      <c r="AA229" s="161">
        <v>0</v>
      </c>
      <c r="AB229" s="185">
        <v>0</v>
      </c>
      <c r="AC229" s="184">
        <v>0</v>
      </c>
      <c r="AD229" s="184">
        <v>0</v>
      </c>
      <c r="AE229" s="185">
        <v>2.6</v>
      </c>
      <c r="AF229" s="185">
        <v>13</v>
      </c>
      <c r="AG229" s="185">
        <v>3.5</v>
      </c>
      <c r="AH229" s="185">
        <v>88.3307692307692</v>
      </c>
      <c r="AI229" s="185"/>
      <c r="AJ229" s="209">
        <v>0.5</v>
      </c>
      <c r="AK229" s="207"/>
      <c r="AL229" s="195">
        <v>0</v>
      </c>
      <c r="AM229" s="195">
        <v>2</v>
      </c>
      <c r="AN229" s="207">
        <v>50</v>
      </c>
      <c r="AO229" s="221">
        <v>35.8307692307692</v>
      </c>
      <c r="AP229" s="184">
        <v>30</v>
      </c>
      <c r="AQ229" s="222">
        <v>23300</v>
      </c>
      <c r="AR229" s="223"/>
      <c r="AS229" s="146" t="s">
        <v>876</v>
      </c>
      <c r="AT229" s="146"/>
      <c r="AU229" s="224">
        <f t="shared" si="242"/>
        <v>364629.415384615</v>
      </c>
      <c r="AV229" s="239">
        <f t="shared" si="243"/>
        <v>400000</v>
      </c>
      <c r="AW229" s="231" t="e">
        <f t="shared" si="244"/>
        <v>#REF!</v>
      </c>
      <c r="AX229" s="231" t="e">
        <f>((AH229-AF229-AG229-W229)*AY$8)-(#REF!+#REF!)*150000</f>
        <v>#REF!</v>
      </c>
      <c r="AY229" s="231" t="e">
        <f t="shared" si="245"/>
        <v>#REF!</v>
      </c>
      <c r="AZ229" s="241" t="str">
        <f t="shared" si="246"/>
        <v>CHOM SREYNY</v>
      </c>
      <c r="BA229" s="231">
        <f t="shared" si="247"/>
        <v>30</v>
      </c>
      <c r="BB229" s="231">
        <f t="shared" si="248"/>
        <v>30</v>
      </c>
      <c r="BC229" s="231">
        <f t="shared" si="249"/>
        <v>0</v>
      </c>
      <c r="BD229" s="231">
        <f t="shared" si="250"/>
        <v>0</v>
      </c>
      <c r="BE229" s="231">
        <f t="shared" si="251"/>
        <v>1</v>
      </c>
      <c r="BF229" s="231">
        <f t="shared" si="252"/>
        <v>1</v>
      </c>
      <c r="BG229" s="231">
        <f t="shared" si="253"/>
        <v>0</v>
      </c>
      <c r="BH229" s="231">
        <f t="shared" si="254"/>
        <v>0</v>
      </c>
      <c r="BI229" s="246">
        <f t="shared" si="255"/>
        <v>5.83076923076923</v>
      </c>
      <c r="BJ229" s="247">
        <f t="shared" si="256"/>
        <v>23300</v>
      </c>
      <c r="BK229" s="231">
        <f t="shared" si="257"/>
        <v>1</v>
      </c>
      <c r="BL229" s="231">
        <f t="shared" si="258"/>
        <v>0</v>
      </c>
      <c r="BM229" s="231">
        <f t="shared" si="259"/>
        <v>0</v>
      </c>
      <c r="BN229" s="231">
        <f t="shared" si="260"/>
        <v>1</v>
      </c>
      <c r="BO229" s="231">
        <f t="shared" si="261"/>
        <v>1</v>
      </c>
      <c r="BP229" s="231">
        <f t="shared" si="262"/>
        <v>0</v>
      </c>
      <c r="BQ229" s="231">
        <f t="shared" si="263"/>
        <v>3</v>
      </c>
    </row>
    <row r="230" s="147" customFormat="1" ht="95" customHeight="1" spans="1:69">
      <c r="A230" s="161">
        <v>217</v>
      </c>
      <c r="B230" s="94">
        <v>1087</v>
      </c>
      <c r="C230" s="166" t="s">
        <v>940</v>
      </c>
      <c r="D230" s="163">
        <v>44418</v>
      </c>
      <c r="E230" s="183" t="s">
        <v>151</v>
      </c>
      <c r="F230" s="184">
        <v>200</v>
      </c>
      <c r="G230" s="185">
        <v>7.69230769230769</v>
      </c>
      <c r="H230" s="161">
        <v>5</v>
      </c>
      <c r="I230" s="161">
        <v>0</v>
      </c>
      <c r="J230" s="161">
        <v>5</v>
      </c>
      <c r="K230" s="195">
        <v>38.4615384615385</v>
      </c>
      <c r="L230" s="161">
        <v>0</v>
      </c>
      <c r="M230" s="185">
        <v>0</v>
      </c>
      <c r="N230" s="161">
        <v>0</v>
      </c>
      <c r="O230" s="161">
        <v>0</v>
      </c>
      <c r="P230" s="195">
        <v>0</v>
      </c>
      <c r="Q230" s="161">
        <v>1</v>
      </c>
      <c r="R230" s="195">
        <v>7.69230769230769</v>
      </c>
      <c r="S230" s="161">
        <v>0</v>
      </c>
      <c r="T230" s="195">
        <v>0</v>
      </c>
      <c r="U230" s="161">
        <v>0</v>
      </c>
      <c r="V230" s="161">
        <v>0</v>
      </c>
      <c r="W230" s="185">
        <v>0</v>
      </c>
      <c r="X230" s="185">
        <v>0</v>
      </c>
      <c r="Y230" s="161">
        <v>0</v>
      </c>
      <c r="Z230" s="185">
        <v>0</v>
      </c>
      <c r="AA230" s="161">
        <v>0</v>
      </c>
      <c r="AB230" s="185">
        <v>0</v>
      </c>
      <c r="AC230" s="184">
        <v>0</v>
      </c>
      <c r="AD230" s="184">
        <v>0</v>
      </c>
      <c r="AE230" s="185">
        <v>1.9</v>
      </c>
      <c r="AF230" s="185">
        <v>13</v>
      </c>
      <c r="AG230" s="185">
        <v>2.5</v>
      </c>
      <c r="AH230" s="185">
        <v>63.5538461538462</v>
      </c>
      <c r="AI230" s="207">
        <v>2</v>
      </c>
      <c r="AJ230" s="209">
        <v>0.5</v>
      </c>
      <c r="AK230" s="207"/>
      <c r="AL230" s="195">
        <v>0</v>
      </c>
      <c r="AM230" s="195">
        <v>2</v>
      </c>
      <c r="AN230" s="207">
        <v>50</v>
      </c>
      <c r="AO230" s="221">
        <v>13.0538461538462</v>
      </c>
      <c r="AP230" s="184">
        <v>10</v>
      </c>
      <c r="AQ230" s="222">
        <v>12200</v>
      </c>
      <c r="AR230" s="225"/>
      <c r="AS230" s="146" t="s">
        <v>872</v>
      </c>
      <c r="AT230" s="146"/>
      <c r="AU230" s="224">
        <f t="shared" si="242"/>
        <v>262350.276923077</v>
      </c>
      <c r="AV230" s="239">
        <f t="shared" si="243"/>
        <v>400000</v>
      </c>
      <c r="AW230" s="231" t="e">
        <f t="shared" si="244"/>
        <v>#REF!</v>
      </c>
      <c r="AX230" s="231" t="e">
        <f>((AH230-AF230-AG230-W230)*AY$8)-(#REF!+#REF!)*150000</f>
        <v>#REF!</v>
      </c>
      <c r="AY230" s="231" t="e">
        <f t="shared" si="245"/>
        <v>#REF!</v>
      </c>
      <c r="AZ230" s="241" t="str">
        <f t="shared" si="246"/>
        <v>MOEUNG SARY</v>
      </c>
      <c r="BA230" s="231">
        <f t="shared" si="247"/>
        <v>10</v>
      </c>
      <c r="BB230" s="231">
        <f t="shared" si="248"/>
        <v>10</v>
      </c>
      <c r="BC230" s="231">
        <f t="shared" si="249"/>
        <v>0</v>
      </c>
      <c r="BD230" s="231">
        <f t="shared" si="250"/>
        <v>0</v>
      </c>
      <c r="BE230" s="231">
        <f t="shared" si="251"/>
        <v>0</v>
      </c>
      <c r="BF230" s="231">
        <f t="shared" si="252"/>
        <v>1</v>
      </c>
      <c r="BG230" s="231">
        <f t="shared" si="253"/>
        <v>0</v>
      </c>
      <c r="BH230" s="231">
        <f t="shared" si="254"/>
        <v>0</v>
      </c>
      <c r="BI230" s="246">
        <f t="shared" si="255"/>
        <v>3.05384615384615</v>
      </c>
      <c r="BJ230" s="247">
        <f t="shared" si="256"/>
        <v>12200</v>
      </c>
      <c r="BK230" s="231">
        <f t="shared" si="257"/>
        <v>0</v>
      </c>
      <c r="BL230" s="231">
        <f t="shared" si="258"/>
        <v>1</v>
      </c>
      <c r="BM230" s="231">
        <f t="shared" si="259"/>
        <v>0</v>
      </c>
      <c r="BN230" s="231">
        <f t="shared" si="260"/>
        <v>1</v>
      </c>
      <c r="BO230" s="231">
        <f t="shared" si="261"/>
        <v>0</v>
      </c>
      <c r="BP230" s="231">
        <f t="shared" si="262"/>
        <v>0</v>
      </c>
      <c r="BQ230" s="231">
        <f t="shared" si="263"/>
        <v>2</v>
      </c>
    </row>
    <row r="231" s="146" customFormat="1" ht="95" customHeight="1" spans="1:69">
      <c r="A231" s="161">
        <v>218</v>
      </c>
      <c r="B231" s="94">
        <v>1679</v>
      </c>
      <c r="C231" s="162" t="s">
        <v>183</v>
      </c>
      <c r="D231" s="163">
        <v>44585</v>
      </c>
      <c r="E231" s="183" t="s">
        <v>151</v>
      </c>
      <c r="F231" s="184">
        <v>200</v>
      </c>
      <c r="G231" s="185">
        <v>7.69230769230769</v>
      </c>
      <c r="H231" s="161">
        <v>5</v>
      </c>
      <c r="I231" s="161">
        <v>0</v>
      </c>
      <c r="J231" s="161">
        <v>5</v>
      </c>
      <c r="K231" s="195">
        <v>38.4615384615385</v>
      </c>
      <c r="L231" s="161">
        <v>0</v>
      </c>
      <c r="M231" s="185">
        <v>0</v>
      </c>
      <c r="N231" s="161">
        <v>0</v>
      </c>
      <c r="O231" s="161">
        <v>0</v>
      </c>
      <c r="P231" s="195">
        <v>0</v>
      </c>
      <c r="Q231" s="161">
        <v>1</v>
      </c>
      <c r="R231" s="195">
        <v>7.69230769230769</v>
      </c>
      <c r="S231" s="161">
        <v>0</v>
      </c>
      <c r="T231" s="195">
        <v>0</v>
      </c>
      <c r="U231" s="161">
        <v>0</v>
      </c>
      <c r="V231" s="161">
        <v>0</v>
      </c>
      <c r="W231" s="185">
        <v>0</v>
      </c>
      <c r="X231" s="185">
        <v>0</v>
      </c>
      <c r="Y231" s="161">
        <v>0</v>
      </c>
      <c r="Z231" s="185">
        <v>0</v>
      </c>
      <c r="AA231" s="161">
        <v>0</v>
      </c>
      <c r="AB231" s="185">
        <v>0</v>
      </c>
      <c r="AC231" s="184">
        <v>0</v>
      </c>
      <c r="AD231" s="184">
        <v>0</v>
      </c>
      <c r="AE231" s="185">
        <v>1.9</v>
      </c>
      <c r="AF231" s="185">
        <v>13</v>
      </c>
      <c r="AG231" s="185">
        <v>2.5</v>
      </c>
      <c r="AH231" s="185">
        <v>63.5538461538462</v>
      </c>
      <c r="AI231" s="207">
        <v>2</v>
      </c>
      <c r="AJ231" s="209">
        <v>0.5</v>
      </c>
      <c r="AK231" s="207"/>
      <c r="AL231" s="195">
        <v>0</v>
      </c>
      <c r="AM231" s="195">
        <v>2</v>
      </c>
      <c r="AN231" s="207">
        <v>50</v>
      </c>
      <c r="AO231" s="221">
        <v>13.0538461538462</v>
      </c>
      <c r="AP231" s="184">
        <v>10</v>
      </c>
      <c r="AQ231" s="222">
        <v>12200</v>
      </c>
      <c r="AR231" s="223"/>
      <c r="AS231" s="146" t="s">
        <v>862</v>
      </c>
      <c r="AU231" s="224">
        <f t="shared" si="242"/>
        <v>262350.276923077</v>
      </c>
      <c r="AV231" s="239">
        <f t="shared" si="243"/>
        <v>400000</v>
      </c>
      <c r="AW231" s="231" t="e">
        <f t="shared" si="244"/>
        <v>#REF!</v>
      </c>
      <c r="AX231" s="231" t="e">
        <f>((AH231-AF231-AG231-W231)*AY$8)-(#REF!+#REF!)*150000</f>
        <v>#REF!</v>
      </c>
      <c r="AY231" s="231" t="e">
        <f t="shared" si="245"/>
        <v>#REF!</v>
      </c>
      <c r="AZ231" s="241" t="str">
        <f t="shared" si="246"/>
        <v>MOEU SAT</v>
      </c>
      <c r="BA231" s="231">
        <f t="shared" si="247"/>
        <v>10</v>
      </c>
      <c r="BB231" s="231">
        <f t="shared" si="248"/>
        <v>10</v>
      </c>
      <c r="BC231" s="231">
        <f t="shared" si="249"/>
        <v>0</v>
      </c>
      <c r="BD231" s="231">
        <f t="shared" si="250"/>
        <v>0</v>
      </c>
      <c r="BE231" s="231">
        <f t="shared" si="251"/>
        <v>0</v>
      </c>
      <c r="BF231" s="231">
        <f t="shared" si="252"/>
        <v>1</v>
      </c>
      <c r="BG231" s="231">
        <f t="shared" si="253"/>
        <v>0</v>
      </c>
      <c r="BH231" s="231">
        <f t="shared" si="254"/>
        <v>0</v>
      </c>
      <c r="BI231" s="246">
        <f t="shared" si="255"/>
        <v>3.05384615384615</v>
      </c>
      <c r="BJ231" s="247">
        <f t="shared" si="256"/>
        <v>12200</v>
      </c>
      <c r="BK231" s="231">
        <f t="shared" si="257"/>
        <v>0</v>
      </c>
      <c r="BL231" s="231">
        <f t="shared" si="258"/>
        <v>1</v>
      </c>
      <c r="BM231" s="231">
        <f t="shared" si="259"/>
        <v>0</v>
      </c>
      <c r="BN231" s="231">
        <f t="shared" si="260"/>
        <v>1</v>
      </c>
      <c r="BO231" s="231">
        <f t="shared" si="261"/>
        <v>0</v>
      </c>
      <c r="BP231" s="231">
        <f t="shared" si="262"/>
        <v>0</v>
      </c>
      <c r="BQ231" s="231">
        <f t="shared" si="263"/>
        <v>2</v>
      </c>
    </row>
    <row r="232" s="146" customFormat="1" ht="95" customHeight="1" spans="1:69">
      <c r="A232" s="161">
        <v>219</v>
      </c>
      <c r="B232" s="94">
        <v>1386</v>
      </c>
      <c r="C232" s="162" t="s">
        <v>941</v>
      </c>
      <c r="D232" s="163">
        <v>44530</v>
      </c>
      <c r="E232" s="183" t="s">
        <v>151</v>
      </c>
      <c r="F232" s="184">
        <v>200</v>
      </c>
      <c r="G232" s="185">
        <v>7.69230769230769</v>
      </c>
      <c r="H232" s="161">
        <v>4</v>
      </c>
      <c r="I232" s="161">
        <v>0</v>
      </c>
      <c r="J232" s="161">
        <v>4</v>
      </c>
      <c r="K232" s="195">
        <v>30.7692307692308</v>
      </c>
      <c r="L232" s="161">
        <v>0</v>
      </c>
      <c r="M232" s="185">
        <v>0</v>
      </c>
      <c r="N232" s="161">
        <v>1</v>
      </c>
      <c r="O232" s="161">
        <v>0</v>
      </c>
      <c r="P232" s="195">
        <v>0</v>
      </c>
      <c r="Q232" s="161">
        <v>1</v>
      </c>
      <c r="R232" s="195">
        <v>7.69230769230769</v>
      </c>
      <c r="S232" s="161">
        <v>0</v>
      </c>
      <c r="T232" s="195">
        <v>0</v>
      </c>
      <c r="U232" s="161">
        <v>0</v>
      </c>
      <c r="V232" s="161">
        <v>0</v>
      </c>
      <c r="W232" s="185">
        <v>0</v>
      </c>
      <c r="X232" s="185">
        <v>0</v>
      </c>
      <c r="Y232" s="161">
        <v>0</v>
      </c>
      <c r="Z232" s="185">
        <v>0</v>
      </c>
      <c r="AA232" s="161">
        <v>0</v>
      </c>
      <c r="AB232" s="185">
        <v>0</v>
      </c>
      <c r="AC232" s="184">
        <v>0</v>
      </c>
      <c r="AD232" s="184">
        <v>0</v>
      </c>
      <c r="AE232" s="185">
        <v>1.5</v>
      </c>
      <c r="AF232" s="185">
        <v>13</v>
      </c>
      <c r="AG232" s="185">
        <v>2</v>
      </c>
      <c r="AH232" s="185">
        <v>54.9615384615385</v>
      </c>
      <c r="AI232" s="207">
        <v>2</v>
      </c>
      <c r="AJ232" s="209">
        <v>0.5</v>
      </c>
      <c r="AK232" s="207"/>
      <c r="AL232" s="195">
        <v>0</v>
      </c>
      <c r="AM232" s="195">
        <v>2</v>
      </c>
      <c r="AN232" s="207">
        <v>50</v>
      </c>
      <c r="AO232" s="221">
        <v>4.46153846153847</v>
      </c>
      <c r="AP232" s="184">
        <v>0</v>
      </c>
      <c r="AQ232" s="222">
        <v>17800</v>
      </c>
      <c r="AR232" s="223"/>
      <c r="AS232" s="146" t="s">
        <v>881</v>
      </c>
      <c r="AU232" s="224">
        <f t="shared" si="242"/>
        <v>226881.230769231</v>
      </c>
      <c r="AV232" s="239">
        <f t="shared" si="243"/>
        <v>400000</v>
      </c>
      <c r="AW232" s="231" t="e">
        <f t="shared" si="244"/>
        <v>#REF!</v>
      </c>
      <c r="AX232" s="231" t="e">
        <f>((AH232-AF232-AG232-W232)*AY$8)-(#REF!+#REF!)*150000</f>
        <v>#REF!</v>
      </c>
      <c r="AY232" s="231" t="e">
        <f t="shared" si="245"/>
        <v>#REF!</v>
      </c>
      <c r="AZ232" s="241" t="str">
        <f t="shared" si="246"/>
        <v>NEANG SIEKNA</v>
      </c>
      <c r="BA232" s="231">
        <f t="shared" si="247"/>
        <v>0</v>
      </c>
      <c r="BB232" s="231">
        <f t="shared" si="248"/>
        <v>0</v>
      </c>
      <c r="BC232" s="231">
        <f t="shared" si="249"/>
        <v>0</v>
      </c>
      <c r="BD232" s="231">
        <f t="shared" si="250"/>
        <v>0</v>
      </c>
      <c r="BE232" s="231">
        <f t="shared" si="251"/>
        <v>0</v>
      </c>
      <c r="BF232" s="231">
        <f t="shared" si="252"/>
        <v>0</v>
      </c>
      <c r="BG232" s="231">
        <f t="shared" si="253"/>
        <v>0</v>
      </c>
      <c r="BH232" s="231">
        <f t="shared" si="254"/>
        <v>0</v>
      </c>
      <c r="BI232" s="246">
        <f t="shared" si="255"/>
        <v>4.46153846153847</v>
      </c>
      <c r="BJ232" s="247">
        <f t="shared" si="256"/>
        <v>17800</v>
      </c>
      <c r="BK232" s="231">
        <f t="shared" si="257"/>
        <v>0</v>
      </c>
      <c r="BL232" s="231">
        <f t="shared" si="258"/>
        <v>1</v>
      </c>
      <c r="BM232" s="231">
        <f t="shared" si="259"/>
        <v>1</v>
      </c>
      <c r="BN232" s="231">
        <f t="shared" si="260"/>
        <v>1</v>
      </c>
      <c r="BO232" s="231">
        <f t="shared" si="261"/>
        <v>0</v>
      </c>
      <c r="BP232" s="231">
        <f t="shared" si="262"/>
        <v>1</v>
      </c>
      <c r="BQ232" s="231">
        <f t="shared" si="263"/>
        <v>3</v>
      </c>
    </row>
    <row r="233" s="146" customFormat="1" ht="95" customHeight="1" spans="1:69">
      <c r="A233" s="161">
        <v>220</v>
      </c>
      <c r="B233" s="94">
        <v>416</v>
      </c>
      <c r="C233" s="162" t="s">
        <v>154</v>
      </c>
      <c r="D233" s="163">
        <v>44118</v>
      </c>
      <c r="E233" s="183" t="s">
        <v>151</v>
      </c>
      <c r="F233" s="184">
        <v>200</v>
      </c>
      <c r="G233" s="185">
        <v>7.69230769230769</v>
      </c>
      <c r="H233" s="161">
        <v>5</v>
      </c>
      <c r="I233" s="161">
        <v>0</v>
      </c>
      <c r="J233" s="161">
        <v>5</v>
      </c>
      <c r="K233" s="195">
        <v>38.4615384615385</v>
      </c>
      <c r="L233" s="161">
        <v>0</v>
      </c>
      <c r="M233" s="185">
        <v>0</v>
      </c>
      <c r="N233" s="161">
        <v>0</v>
      </c>
      <c r="O233" s="161">
        <v>0</v>
      </c>
      <c r="P233" s="195">
        <v>0</v>
      </c>
      <c r="Q233" s="161">
        <v>1</v>
      </c>
      <c r="R233" s="195">
        <v>7.69230769230769</v>
      </c>
      <c r="S233" s="161">
        <v>0</v>
      </c>
      <c r="T233" s="195">
        <v>0</v>
      </c>
      <c r="U233" s="161">
        <v>0</v>
      </c>
      <c r="V233" s="161">
        <v>0</v>
      </c>
      <c r="W233" s="185">
        <v>0</v>
      </c>
      <c r="X233" s="185">
        <v>0</v>
      </c>
      <c r="Y233" s="161">
        <v>0</v>
      </c>
      <c r="Z233" s="185">
        <v>0</v>
      </c>
      <c r="AA233" s="161">
        <v>0</v>
      </c>
      <c r="AB233" s="185">
        <v>0</v>
      </c>
      <c r="AC233" s="184">
        <v>0</v>
      </c>
      <c r="AD233" s="184">
        <v>0</v>
      </c>
      <c r="AE233" s="185">
        <v>1.9</v>
      </c>
      <c r="AF233" s="185">
        <v>13</v>
      </c>
      <c r="AG233" s="185">
        <v>2.5</v>
      </c>
      <c r="AH233" s="185">
        <v>63.5538461538462</v>
      </c>
      <c r="AI233" s="258">
        <v>3</v>
      </c>
      <c r="AJ233" s="209">
        <v>0.5</v>
      </c>
      <c r="AK233" s="207"/>
      <c r="AL233" s="195">
        <v>0</v>
      </c>
      <c r="AM233" s="195">
        <v>2</v>
      </c>
      <c r="AN233" s="207">
        <v>50</v>
      </c>
      <c r="AO233" s="221">
        <v>14.0538461538462</v>
      </c>
      <c r="AP233" s="184">
        <v>10</v>
      </c>
      <c r="AQ233" s="222">
        <v>16200</v>
      </c>
      <c r="AR233" s="225"/>
      <c r="AS233" s="146" t="s">
        <v>852</v>
      </c>
      <c r="AU233" s="224">
        <f t="shared" si="242"/>
        <v>262350.276923077</v>
      </c>
      <c r="AV233" s="239">
        <f t="shared" si="243"/>
        <v>400000</v>
      </c>
      <c r="AW233" s="231" t="e">
        <f t="shared" si="244"/>
        <v>#REF!</v>
      </c>
      <c r="AX233" s="231" t="e">
        <f>((AH233-AF233-AG233-W233)*AY$8)-(#REF!+#REF!)*150000</f>
        <v>#REF!</v>
      </c>
      <c r="AY233" s="231" t="e">
        <f t="shared" si="245"/>
        <v>#REF!</v>
      </c>
      <c r="AZ233" s="241" t="str">
        <f t="shared" si="246"/>
        <v>PHIN KET</v>
      </c>
      <c r="BA233" s="231">
        <f t="shared" si="247"/>
        <v>10</v>
      </c>
      <c r="BB233" s="231">
        <f t="shared" si="248"/>
        <v>10</v>
      </c>
      <c r="BC233" s="231">
        <f t="shared" si="249"/>
        <v>0</v>
      </c>
      <c r="BD233" s="231">
        <f t="shared" si="250"/>
        <v>0</v>
      </c>
      <c r="BE233" s="231">
        <f t="shared" si="251"/>
        <v>0</v>
      </c>
      <c r="BF233" s="231">
        <f t="shared" si="252"/>
        <v>1</v>
      </c>
      <c r="BG233" s="231">
        <f t="shared" si="253"/>
        <v>0</v>
      </c>
      <c r="BH233" s="231">
        <f t="shared" si="254"/>
        <v>0</v>
      </c>
      <c r="BI233" s="246">
        <f t="shared" si="255"/>
        <v>4.05384615384615</v>
      </c>
      <c r="BJ233" s="247">
        <f t="shared" si="256"/>
        <v>16200</v>
      </c>
      <c r="BK233" s="231">
        <f t="shared" si="257"/>
        <v>0</v>
      </c>
      <c r="BL233" s="231">
        <f t="shared" si="258"/>
        <v>1</v>
      </c>
      <c r="BM233" s="231">
        <f t="shared" si="259"/>
        <v>1</v>
      </c>
      <c r="BN233" s="231">
        <f t="shared" si="260"/>
        <v>0</v>
      </c>
      <c r="BO233" s="231">
        <f t="shared" si="261"/>
        <v>1</v>
      </c>
      <c r="BP233" s="231">
        <f t="shared" si="262"/>
        <v>0</v>
      </c>
      <c r="BQ233" s="231">
        <f t="shared" si="263"/>
        <v>2</v>
      </c>
    </row>
    <row r="234" s="147" customFormat="1" ht="95" customHeight="1" spans="1:69">
      <c r="A234" s="161">
        <v>221</v>
      </c>
      <c r="B234" s="94">
        <v>1451</v>
      </c>
      <c r="C234" s="162" t="s">
        <v>155</v>
      </c>
      <c r="D234" s="163">
        <v>44551</v>
      </c>
      <c r="E234" s="183" t="s">
        <v>151</v>
      </c>
      <c r="F234" s="184">
        <v>200</v>
      </c>
      <c r="G234" s="185">
        <v>7.69230769230769</v>
      </c>
      <c r="H234" s="161">
        <v>5</v>
      </c>
      <c r="I234" s="161">
        <v>0</v>
      </c>
      <c r="J234" s="161">
        <v>5</v>
      </c>
      <c r="K234" s="195">
        <v>38.4615384615385</v>
      </c>
      <c r="L234" s="161">
        <v>0</v>
      </c>
      <c r="M234" s="185">
        <v>0</v>
      </c>
      <c r="N234" s="161">
        <v>0</v>
      </c>
      <c r="O234" s="161">
        <v>0</v>
      </c>
      <c r="P234" s="195">
        <v>0</v>
      </c>
      <c r="Q234" s="161">
        <v>1</v>
      </c>
      <c r="R234" s="195">
        <v>7.69230769230769</v>
      </c>
      <c r="S234" s="161">
        <v>0</v>
      </c>
      <c r="T234" s="195">
        <v>0</v>
      </c>
      <c r="U234" s="161">
        <v>0</v>
      </c>
      <c r="V234" s="161">
        <v>0</v>
      </c>
      <c r="W234" s="185">
        <v>0</v>
      </c>
      <c r="X234" s="185">
        <v>0</v>
      </c>
      <c r="Y234" s="161">
        <v>0</v>
      </c>
      <c r="Z234" s="185">
        <v>0</v>
      </c>
      <c r="AA234" s="161">
        <v>0</v>
      </c>
      <c r="AB234" s="185">
        <v>0</v>
      </c>
      <c r="AC234" s="184">
        <v>0</v>
      </c>
      <c r="AD234" s="184">
        <v>0</v>
      </c>
      <c r="AE234" s="185">
        <v>1.9</v>
      </c>
      <c r="AF234" s="185">
        <v>13</v>
      </c>
      <c r="AG234" s="185">
        <v>2.5</v>
      </c>
      <c r="AH234" s="185">
        <v>63.5538461538462</v>
      </c>
      <c r="AI234" s="207">
        <v>2</v>
      </c>
      <c r="AJ234" s="209">
        <v>0.5</v>
      </c>
      <c r="AK234" s="207"/>
      <c r="AL234" s="195">
        <v>0</v>
      </c>
      <c r="AM234" s="195">
        <v>2</v>
      </c>
      <c r="AN234" s="207">
        <v>50</v>
      </c>
      <c r="AO234" s="221">
        <v>13.0538461538462</v>
      </c>
      <c r="AP234" s="184">
        <v>10</v>
      </c>
      <c r="AQ234" s="222">
        <v>12200</v>
      </c>
      <c r="AR234" s="225"/>
      <c r="AS234" s="146" t="s">
        <v>861</v>
      </c>
      <c r="AT234" s="146"/>
      <c r="AU234" s="224">
        <f t="shared" si="242"/>
        <v>262350.276923077</v>
      </c>
      <c r="AV234" s="239">
        <f t="shared" si="243"/>
        <v>400000</v>
      </c>
      <c r="AW234" s="231" t="e">
        <f t="shared" si="244"/>
        <v>#REF!</v>
      </c>
      <c r="AX234" s="231" t="e">
        <f>((AH234-AF234-AG234-W234)*AY$8)-(#REF!+#REF!)*150000</f>
        <v>#REF!</v>
      </c>
      <c r="AY234" s="231" t="e">
        <f t="shared" si="245"/>
        <v>#REF!</v>
      </c>
      <c r="AZ234" s="241" t="str">
        <f t="shared" si="246"/>
        <v>PIN PANHA</v>
      </c>
      <c r="BA234" s="231">
        <f t="shared" si="247"/>
        <v>10</v>
      </c>
      <c r="BB234" s="231">
        <f t="shared" si="248"/>
        <v>10</v>
      </c>
      <c r="BC234" s="231">
        <f t="shared" si="249"/>
        <v>0</v>
      </c>
      <c r="BD234" s="231">
        <f t="shared" si="250"/>
        <v>0</v>
      </c>
      <c r="BE234" s="231">
        <f t="shared" si="251"/>
        <v>0</v>
      </c>
      <c r="BF234" s="231">
        <f t="shared" si="252"/>
        <v>1</v>
      </c>
      <c r="BG234" s="231">
        <f t="shared" si="253"/>
        <v>0</v>
      </c>
      <c r="BH234" s="231">
        <f t="shared" si="254"/>
        <v>0</v>
      </c>
      <c r="BI234" s="246">
        <f t="shared" si="255"/>
        <v>3.05384615384615</v>
      </c>
      <c r="BJ234" s="247">
        <f t="shared" si="256"/>
        <v>12200</v>
      </c>
      <c r="BK234" s="231">
        <f t="shared" si="257"/>
        <v>0</v>
      </c>
      <c r="BL234" s="231">
        <f t="shared" si="258"/>
        <v>1</v>
      </c>
      <c r="BM234" s="231">
        <f t="shared" si="259"/>
        <v>0</v>
      </c>
      <c r="BN234" s="231">
        <f t="shared" si="260"/>
        <v>1</v>
      </c>
      <c r="BO234" s="231">
        <f t="shared" si="261"/>
        <v>0</v>
      </c>
      <c r="BP234" s="231">
        <f t="shared" si="262"/>
        <v>0</v>
      </c>
      <c r="BQ234" s="231">
        <f t="shared" si="263"/>
        <v>2</v>
      </c>
    </row>
    <row r="235" s="141" customFormat="1" ht="95" customHeight="1" spans="1:69">
      <c r="A235" s="161">
        <v>222</v>
      </c>
      <c r="B235" s="94">
        <v>1545</v>
      </c>
      <c r="C235" s="162" t="s">
        <v>156</v>
      </c>
      <c r="D235" s="163">
        <v>44565</v>
      </c>
      <c r="E235" s="183" t="s">
        <v>151</v>
      </c>
      <c r="F235" s="184">
        <v>200</v>
      </c>
      <c r="G235" s="185">
        <v>7.69230769230769</v>
      </c>
      <c r="H235" s="161">
        <v>5</v>
      </c>
      <c r="I235" s="161">
        <v>0</v>
      </c>
      <c r="J235" s="161">
        <v>5</v>
      </c>
      <c r="K235" s="195">
        <v>38.4615384615385</v>
      </c>
      <c r="L235" s="161">
        <v>0</v>
      </c>
      <c r="M235" s="185">
        <v>0</v>
      </c>
      <c r="N235" s="161">
        <v>0</v>
      </c>
      <c r="O235" s="161">
        <v>0</v>
      </c>
      <c r="P235" s="195">
        <v>0</v>
      </c>
      <c r="Q235" s="161">
        <v>1</v>
      </c>
      <c r="R235" s="195">
        <v>7.69230769230769</v>
      </c>
      <c r="S235" s="161">
        <v>0</v>
      </c>
      <c r="T235" s="195">
        <v>0</v>
      </c>
      <c r="U235" s="161">
        <v>0</v>
      </c>
      <c r="V235" s="161">
        <v>0</v>
      </c>
      <c r="W235" s="185">
        <v>0</v>
      </c>
      <c r="X235" s="185">
        <v>0</v>
      </c>
      <c r="Y235" s="161">
        <v>0</v>
      </c>
      <c r="Z235" s="185">
        <v>0</v>
      </c>
      <c r="AA235" s="161">
        <v>0</v>
      </c>
      <c r="AB235" s="185">
        <v>0</v>
      </c>
      <c r="AC235" s="184">
        <v>0</v>
      </c>
      <c r="AD235" s="184">
        <v>0</v>
      </c>
      <c r="AE235" s="185">
        <v>1.9</v>
      </c>
      <c r="AF235" s="185">
        <v>13</v>
      </c>
      <c r="AG235" s="185">
        <v>2.5</v>
      </c>
      <c r="AH235" s="185">
        <v>63.5538461538462</v>
      </c>
      <c r="AI235" s="207">
        <v>2</v>
      </c>
      <c r="AJ235" s="209">
        <v>0.5</v>
      </c>
      <c r="AK235" s="207"/>
      <c r="AL235" s="195">
        <v>0</v>
      </c>
      <c r="AM235" s="195">
        <v>2</v>
      </c>
      <c r="AN235" s="207">
        <v>50</v>
      </c>
      <c r="AO235" s="221">
        <v>13.0538461538462</v>
      </c>
      <c r="AP235" s="184">
        <v>10</v>
      </c>
      <c r="AQ235" s="222">
        <v>12200</v>
      </c>
      <c r="AR235" s="225"/>
      <c r="AS235" s="146" t="s">
        <v>862</v>
      </c>
      <c r="AT235" s="146"/>
      <c r="AU235" s="224">
        <f t="shared" si="242"/>
        <v>262350.276923077</v>
      </c>
      <c r="AV235" s="239">
        <f t="shared" si="243"/>
        <v>400000</v>
      </c>
      <c r="AW235" s="231" t="e">
        <f t="shared" si="244"/>
        <v>#REF!</v>
      </c>
      <c r="AX235" s="231" t="e">
        <f>((AH235-AF235-AG235-W235)*AY$8)-(#REF!+#REF!)*150000</f>
        <v>#REF!</v>
      </c>
      <c r="AY235" s="231" t="e">
        <f t="shared" si="245"/>
        <v>#REF!</v>
      </c>
      <c r="AZ235" s="241" t="str">
        <f t="shared" si="246"/>
        <v>NUON SAVY</v>
      </c>
      <c r="BA235" s="231">
        <f t="shared" si="247"/>
        <v>10</v>
      </c>
      <c r="BB235" s="231">
        <f t="shared" si="248"/>
        <v>10</v>
      </c>
      <c r="BC235" s="231">
        <f t="shared" si="249"/>
        <v>0</v>
      </c>
      <c r="BD235" s="231">
        <f t="shared" si="250"/>
        <v>0</v>
      </c>
      <c r="BE235" s="231">
        <f t="shared" si="251"/>
        <v>0</v>
      </c>
      <c r="BF235" s="231">
        <f t="shared" si="252"/>
        <v>1</v>
      </c>
      <c r="BG235" s="231">
        <f t="shared" si="253"/>
        <v>0</v>
      </c>
      <c r="BH235" s="231">
        <f t="shared" si="254"/>
        <v>0</v>
      </c>
      <c r="BI235" s="246">
        <f t="shared" si="255"/>
        <v>3.05384615384615</v>
      </c>
      <c r="BJ235" s="247">
        <f t="shared" si="256"/>
        <v>12200</v>
      </c>
      <c r="BK235" s="231">
        <f t="shared" si="257"/>
        <v>0</v>
      </c>
      <c r="BL235" s="231">
        <f t="shared" si="258"/>
        <v>1</v>
      </c>
      <c r="BM235" s="231">
        <f t="shared" si="259"/>
        <v>0</v>
      </c>
      <c r="BN235" s="231">
        <f t="shared" si="260"/>
        <v>1</v>
      </c>
      <c r="BO235" s="231">
        <f t="shared" si="261"/>
        <v>0</v>
      </c>
      <c r="BP235" s="231">
        <f t="shared" si="262"/>
        <v>0</v>
      </c>
      <c r="BQ235" s="231">
        <f t="shared" si="263"/>
        <v>2</v>
      </c>
    </row>
    <row r="236" s="147" customFormat="1" ht="95" customHeight="1" spans="1:69">
      <c r="A236" s="161">
        <v>223</v>
      </c>
      <c r="B236" s="94">
        <v>2270</v>
      </c>
      <c r="C236" s="162" t="s">
        <v>942</v>
      </c>
      <c r="D236" s="163">
        <v>44819</v>
      </c>
      <c r="E236" s="183" t="s">
        <v>151</v>
      </c>
      <c r="F236" s="184">
        <v>200</v>
      </c>
      <c r="G236" s="185">
        <v>7.69230769230769</v>
      </c>
      <c r="H236" s="161">
        <v>5</v>
      </c>
      <c r="I236" s="161">
        <v>0</v>
      </c>
      <c r="J236" s="161">
        <v>5</v>
      </c>
      <c r="K236" s="195">
        <v>38.4615384615385</v>
      </c>
      <c r="L236" s="161">
        <v>0</v>
      </c>
      <c r="M236" s="185">
        <v>0</v>
      </c>
      <c r="N236" s="161">
        <v>0</v>
      </c>
      <c r="O236" s="161">
        <v>0</v>
      </c>
      <c r="P236" s="195">
        <v>0</v>
      </c>
      <c r="Q236" s="161">
        <v>1</v>
      </c>
      <c r="R236" s="195">
        <v>7.69230769230769</v>
      </c>
      <c r="S236" s="161">
        <v>0</v>
      </c>
      <c r="T236" s="195">
        <v>0</v>
      </c>
      <c r="U236" s="161">
        <v>0</v>
      </c>
      <c r="V236" s="161">
        <v>0</v>
      </c>
      <c r="W236" s="185">
        <v>0</v>
      </c>
      <c r="X236" s="185">
        <v>0</v>
      </c>
      <c r="Y236" s="161">
        <v>0</v>
      </c>
      <c r="Z236" s="185">
        <v>0</v>
      </c>
      <c r="AA236" s="161">
        <v>0</v>
      </c>
      <c r="AB236" s="185">
        <v>0</v>
      </c>
      <c r="AC236" s="184">
        <v>0</v>
      </c>
      <c r="AD236" s="184">
        <v>0</v>
      </c>
      <c r="AE236" s="185">
        <v>1.9</v>
      </c>
      <c r="AF236" s="185">
        <v>13</v>
      </c>
      <c r="AG236" s="185">
        <v>2.5</v>
      </c>
      <c r="AH236" s="185">
        <v>63.5538461538462</v>
      </c>
      <c r="AI236" s="221"/>
      <c r="AJ236" s="209">
        <v>0.5</v>
      </c>
      <c r="AK236" s="207"/>
      <c r="AL236" s="195">
        <v>0</v>
      </c>
      <c r="AM236" s="195">
        <v>2</v>
      </c>
      <c r="AN236" s="207">
        <v>50</v>
      </c>
      <c r="AO236" s="221">
        <v>11.0538461538462</v>
      </c>
      <c r="AP236" s="184">
        <v>10</v>
      </c>
      <c r="AQ236" s="222">
        <v>4200</v>
      </c>
      <c r="AR236" s="225"/>
      <c r="AS236" s="146" t="s">
        <v>923</v>
      </c>
      <c r="AT236" s="146"/>
      <c r="AU236" s="224">
        <f t="shared" si="242"/>
        <v>262350.276923077</v>
      </c>
      <c r="AV236" s="239">
        <f t="shared" si="243"/>
        <v>400000</v>
      </c>
      <c r="AW236" s="231" t="e">
        <f t="shared" si="244"/>
        <v>#REF!</v>
      </c>
      <c r="AX236" s="231" t="e">
        <f>((AH236-AF236-AG236-W236)*AY$8)-(#REF!+#REF!)*150000</f>
        <v>#REF!</v>
      </c>
      <c r="AY236" s="231" t="e">
        <f t="shared" si="245"/>
        <v>#REF!</v>
      </c>
      <c r="AZ236" s="241" t="str">
        <f t="shared" si="246"/>
        <v>SOK NEANG</v>
      </c>
      <c r="BA236" s="231">
        <f t="shared" si="247"/>
        <v>10</v>
      </c>
      <c r="BB236" s="231">
        <f t="shared" si="248"/>
        <v>10</v>
      </c>
      <c r="BC236" s="231">
        <f t="shared" si="249"/>
        <v>0</v>
      </c>
      <c r="BD236" s="231">
        <f t="shared" si="250"/>
        <v>0</v>
      </c>
      <c r="BE236" s="231">
        <f t="shared" si="251"/>
        <v>0</v>
      </c>
      <c r="BF236" s="231">
        <f t="shared" si="252"/>
        <v>1</v>
      </c>
      <c r="BG236" s="231">
        <f t="shared" si="253"/>
        <v>0</v>
      </c>
      <c r="BH236" s="231">
        <f t="shared" si="254"/>
        <v>0</v>
      </c>
      <c r="BI236" s="246">
        <f t="shared" si="255"/>
        <v>1.05384615384615</v>
      </c>
      <c r="BJ236" s="247">
        <f t="shared" si="256"/>
        <v>4200</v>
      </c>
      <c r="BK236" s="231">
        <f t="shared" si="257"/>
        <v>0</v>
      </c>
      <c r="BL236" s="231">
        <f t="shared" si="258"/>
        <v>0</v>
      </c>
      <c r="BM236" s="231">
        <f t="shared" si="259"/>
        <v>0</v>
      </c>
      <c r="BN236" s="231">
        <f t="shared" si="260"/>
        <v>2</v>
      </c>
      <c r="BO236" s="231">
        <f t="shared" si="261"/>
        <v>0</v>
      </c>
      <c r="BP236" s="231">
        <f t="shared" si="262"/>
        <v>0</v>
      </c>
      <c r="BQ236" s="231">
        <f t="shared" si="263"/>
        <v>2</v>
      </c>
    </row>
    <row r="237" s="147" customFormat="1" ht="95" customHeight="1" spans="1:69">
      <c r="A237" s="161">
        <v>224</v>
      </c>
      <c r="B237" s="94">
        <v>2271</v>
      </c>
      <c r="C237" s="162" t="s">
        <v>943</v>
      </c>
      <c r="D237" s="163">
        <v>44820</v>
      </c>
      <c r="E237" s="183" t="s">
        <v>151</v>
      </c>
      <c r="F237" s="184">
        <v>200</v>
      </c>
      <c r="G237" s="185">
        <v>7.69230769230769</v>
      </c>
      <c r="H237" s="161">
        <v>5</v>
      </c>
      <c r="I237" s="161">
        <v>0</v>
      </c>
      <c r="J237" s="161">
        <v>5</v>
      </c>
      <c r="K237" s="195">
        <v>38.4615384615385</v>
      </c>
      <c r="L237" s="161">
        <v>0</v>
      </c>
      <c r="M237" s="185">
        <v>0</v>
      </c>
      <c r="N237" s="161">
        <v>0</v>
      </c>
      <c r="O237" s="161">
        <v>0</v>
      </c>
      <c r="P237" s="195">
        <v>0</v>
      </c>
      <c r="Q237" s="161">
        <v>1</v>
      </c>
      <c r="R237" s="195">
        <v>7.69230769230769</v>
      </c>
      <c r="S237" s="161">
        <v>0</v>
      </c>
      <c r="T237" s="195">
        <v>0</v>
      </c>
      <c r="U237" s="161">
        <v>0</v>
      </c>
      <c r="V237" s="161">
        <v>0</v>
      </c>
      <c r="W237" s="185">
        <v>0</v>
      </c>
      <c r="X237" s="185">
        <v>0</v>
      </c>
      <c r="Y237" s="161">
        <v>0</v>
      </c>
      <c r="Z237" s="185">
        <v>0</v>
      </c>
      <c r="AA237" s="161">
        <v>0</v>
      </c>
      <c r="AB237" s="185">
        <v>0</v>
      </c>
      <c r="AC237" s="184">
        <v>0</v>
      </c>
      <c r="AD237" s="184">
        <v>0</v>
      </c>
      <c r="AE237" s="185">
        <v>1.9</v>
      </c>
      <c r="AF237" s="185">
        <v>13</v>
      </c>
      <c r="AG237" s="185">
        <v>2.5</v>
      </c>
      <c r="AH237" s="185">
        <v>63.5538461538462</v>
      </c>
      <c r="AI237" s="221"/>
      <c r="AJ237" s="209">
        <v>0.5</v>
      </c>
      <c r="AK237" s="207"/>
      <c r="AL237" s="195">
        <v>0</v>
      </c>
      <c r="AM237" s="195">
        <v>2</v>
      </c>
      <c r="AN237" s="207">
        <v>50</v>
      </c>
      <c r="AO237" s="221">
        <v>11.0538461538462</v>
      </c>
      <c r="AP237" s="184">
        <v>10</v>
      </c>
      <c r="AQ237" s="222">
        <v>4200</v>
      </c>
      <c r="AR237" s="225"/>
      <c r="AS237" s="146" t="s">
        <v>923</v>
      </c>
      <c r="AT237" s="146"/>
      <c r="AU237" s="224">
        <f t="shared" si="242"/>
        <v>262350.276923077</v>
      </c>
      <c r="AV237" s="239">
        <f t="shared" si="243"/>
        <v>400000</v>
      </c>
      <c r="AW237" s="231" t="e">
        <f t="shared" si="244"/>
        <v>#REF!</v>
      </c>
      <c r="AX237" s="231" t="e">
        <f>((AH237-AF237-AG237-W237)*AY$8)-(#REF!+#REF!)*150000</f>
        <v>#REF!</v>
      </c>
      <c r="AY237" s="231" t="e">
        <f t="shared" si="245"/>
        <v>#REF!</v>
      </c>
      <c r="AZ237" s="241" t="str">
        <f t="shared" si="246"/>
        <v>KOEUT SOUSDEY</v>
      </c>
      <c r="BA237" s="231">
        <f t="shared" si="247"/>
        <v>10</v>
      </c>
      <c r="BB237" s="231">
        <f t="shared" si="248"/>
        <v>10</v>
      </c>
      <c r="BC237" s="231">
        <f t="shared" si="249"/>
        <v>0</v>
      </c>
      <c r="BD237" s="231">
        <f t="shared" si="250"/>
        <v>0</v>
      </c>
      <c r="BE237" s="231">
        <f t="shared" si="251"/>
        <v>0</v>
      </c>
      <c r="BF237" s="231">
        <f t="shared" si="252"/>
        <v>1</v>
      </c>
      <c r="BG237" s="231">
        <f t="shared" si="253"/>
        <v>0</v>
      </c>
      <c r="BH237" s="231">
        <f t="shared" si="254"/>
        <v>0</v>
      </c>
      <c r="BI237" s="246">
        <f t="shared" si="255"/>
        <v>1.05384615384615</v>
      </c>
      <c r="BJ237" s="247">
        <f t="shared" si="256"/>
        <v>4200</v>
      </c>
      <c r="BK237" s="231">
        <f t="shared" si="257"/>
        <v>0</v>
      </c>
      <c r="BL237" s="231">
        <f t="shared" si="258"/>
        <v>0</v>
      </c>
      <c r="BM237" s="231">
        <f t="shared" si="259"/>
        <v>0</v>
      </c>
      <c r="BN237" s="231">
        <f t="shared" si="260"/>
        <v>2</v>
      </c>
      <c r="BO237" s="231">
        <f t="shared" si="261"/>
        <v>0</v>
      </c>
      <c r="BP237" s="231">
        <f t="shared" si="262"/>
        <v>0</v>
      </c>
      <c r="BQ237" s="231">
        <f t="shared" si="263"/>
        <v>2</v>
      </c>
    </row>
    <row r="238" s="146" customFormat="1" ht="95" customHeight="1" spans="1:69">
      <c r="A238" s="161">
        <v>225</v>
      </c>
      <c r="B238" s="94">
        <v>1680</v>
      </c>
      <c r="C238" s="162" t="s">
        <v>184</v>
      </c>
      <c r="D238" s="163">
        <v>44585</v>
      </c>
      <c r="E238" s="183" t="s">
        <v>151</v>
      </c>
      <c r="F238" s="184">
        <v>200</v>
      </c>
      <c r="G238" s="185">
        <v>7.69230769230769</v>
      </c>
      <c r="H238" s="161">
        <v>5</v>
      </c>
      <c r="I238" s="161">
        <v>0</v>
      </c>
      <c r="J238" s="161">
        <v>5</v>
      </c>
      <c r="K238" s="195">
        <v>38.4615384615385</v>
      </c>
      <c r="L238" s="161">
        <v>0</v>
      </c>
      <c r="M238" s="185">
        <v>0</v>
      </c>
      <c r="N238" s="161">
        <v>0</v>
      </c>
      <c r="O238" s="161">
        <v>0</v>
      </c>
      <c r="P238" s="195">
        <v>0</v>
      </c>
      <c r="Q238" s="161">
        <v>1</v>
      </c>
      <c r="R238" s="195">
        <v>7.69230769230769</v>
      </c>
      <c r="S238" s="161">
        <v>0</v>
      </c>
      <c r="T238" s="195">
        <v>0</v>
      </c>
      <c r="U238" s="161">
        <v>0</v>
      </c>
      <c r="V238" s="161">
        <v>0</v>
      </c>
      <c r="W238" s="185">
        <v>0</v>
      </c>
      <c r="X238" s="185">
        <v>0</v>
      </c>
      <c r="Y238" s="161">
        <v>0</v>
      </c>
      <c r="Z238" s="185">
        <v>0</v>
      </c>
      <c r="AA238" s="161">
        <v>0</v>
      </c>
      <c r="AB238" s="185">
        <v>0</v>
      </c>
      <c r="AC238" s="184">
        <v>0</v>
      </c>
      <c r="AD238" s="184">
        <v>0</v>
      </c>
      <c r="AE238" s="185">
        <v>1.9</v>
      </c>
      <c r="AF238" s="185">
        <v>13</v>
      </c>
      <c r="AG238" s="185">
        <v>2.5</v>
      </c>
      <c r="AH238" s="185">
        <v>63.5538461538462</v>
      </c>
      <c r="AI238" s="207">
        <v>2</v>
      </c>
      <c r="AJ238" s="209">
        <v>0.5</v>
      </c>
      <c r="AK238" s="207"/>
      <c r="AL238" s="195">
        <v>0</v>
      </c>
      <c r="AM238" s="195">
        <v>2</v>
      </c>
      <c r="AN238" s="207">
        <v>50</v>
      </c>
      <c r="AO238" s="221">
        <v>13.0538461538462</v>
      </c>
      <c r="AP238" s="184">
        <v>10</v>
      </c>
      <c r="AQ238" s="222">
        <v>12200</v>
      </c>
      <c r="AR238" s="223"/>
      <c r="AS238" s="146" t="s">
        <v>862</v>
      </c>
      <c r="AU238" s="224">
        <f t="shared" si="242"/>
        <v>262350.276923077</v>
      </c>
      <c r="AV238" s="239">
        <f t="shared" si="243"/>
        <v>400000</v>
      </c>
      <c r="AW238" s="231" t="e">
        <f t="shared" si="244"/>
        <v>#REF!</v>
      </c>
      <c r="AX238" s="231" t="e">
        <f>((AH238-AF238-AG238-W238)*AY$8)-(#REF!+#REF!)*150000</f>
        <v>#REF!</v>
      </c>
      <c r="AY238" s="231" t="e">
        <f t="shared" si="245"/>
        <v>#REF!</v>
      </c>
      <c r="AZ238" s="241" t="str">
        <f t="shared" si="246"/>
        <v>PEN SOKAUN</v>
      </c>
      <c r="BA238" s="231">
        <f t="shared" si="247"/>
        <v>10</v>
      </c>
      <c r="BB238" s="231">
        <f t="shared" si="248"/>
        <v>10</v>
      </c>
      <c r="BC238" s="231">
        <f t="shared" si="249"/>
        <v>0</v>
      </c>
      <c r="BD238" s="231">
        <f t="shared" si="250"/>
        <v>0</v>
      </c>
      <c r="BE238" s="231">
        <f t="shared" si="251"/>
        <v>0</v>
      </c>
      <c r="BF238" s="231">
        <f t="shared" si="252"/>
        <v>1</v>
      </c>
      <c r="BG238" s="231">
        <f t="shared" si="253"/>
        <v>0</v>
      </c>
      <c r="BH238" s="231">
        <f t="shared" si="254"/>
        <v>0</v>
      </c>
      <c r="BI238" s="246">
        <f t="shared" si="255"/>
        <v>3.05384615384615</v>
      </c>
      <c r="BJ238" s="247">
        <f t="shared" si="256"/>
        <v>12200</v>
      </c>
      <c r="BK238" s="231">
        <f t="shared" si="257"/>
        <v>0</v>
      </c>
      <c r="BL238" s="231">
        <f t="shared" si="258"/>
        <v>1</v>
      </c>
      <c r="BM238" s="231">
        <f t="shared" si="259"/>
        <v>0</v>
      </c>
      <c r="BN238" s="231">
        <f t="shared" si="260"/>
        <v>1</v>
      </c>
      <c r="BO238" s="231">
        <f t="shared" si="261"/>
        <v>0</v>
      </c>
      <c r="BP238" s="231">
        <f t="shared" si="262"/>
        <v>0</v>
      </c>
      <c r="BQ238" s="231">
        <f t="shared" si="263"/>
        <v>2</v>
      </c>
    </row>
    <row r="239" s="146" customFormat="1" ht="95" customHeight="1" spans="1:69">
      <c r="A239" s="161">
        <v>226</v>
      </c>
      <c r="B239" s="94">
        <v>1858</v>
      </c>
      <c r="C239" s="162" t="s">
        <v>944</v>
      </c>
      <c r="D239" s="163">
        <v>44614</v>
      </c>
      <c r="E239" s="183" t="s">
        <v>151</v>
      </c>
      <c r="F239" s="184">
        <v>200</v>
      </c>
      <c r="G239" s="185">
        <v>7.69230769230769</v>
      </c>
      <c r="H239" s="161">
        <v>4.5</v>
      </c>
      <c r="I239" s="161">
        <v>0</v>
      </c>
      <c r="J239" s="161">
        <v>4.5</v>
      </c>
      <c r="K239" s="195">
        <v>34.6153846153846</v>
      </c>
      <c r="L239" s="161">
        <v>0</v>
      </c>
      <c r="M239" s="185">
        <v>0</v>
      </c>
      <c r="N239" s="161">
        <v>0.5</v>
      </c>
      <c r="O239" s="161">
        <v>0</v>
      </c>
      <c r="P239" s="195">
        <v>0</v>
      </c>
      <c r="Q239" s="161">
        <v>1</v>
      </c>
      <c r="R239" s="195">
        <v>7.69230769230769</v>
      </c>
      <c r="S239" s="161">
        <v>0</v>
      </c>
      <c r="T239" s="195">
        <v>0</v>
      </c>
      <c r="U239" s="161">
        <v>0</v>
      </c>
      <c r="V239" s="161">
        <v>0</v>
      </c>
      <c r="W239" s="185">
        <v>0</v>
      </c>
      <c r="X239" s="185">
        <v>0</v>
      </c>
      <c r="Y239" s="161">
        <v>0</v>
      </c>
      <c r="Z239" s="185">
        <v>0</v>
      </c>
      <c r="AA239" s="161">
        <v>0</v>
      </c>
      <c r="AB239" s="185">
        <v>0</v>
      </c>
      <c r="AC239" s="184">
        <v>0</v>
      </c>
      <c r="AD239" s="184">
        <v>0</v>
      </c>
      <c r="AE239" s="185">
        <v>1.7</v>
      </c>
      <c r="AF239" s="185">
        <v>13</v>
      </c>
      <c r="AG239" s="185">
        <v>2.2</v>
      </c>
      <c r="AH239" s="185">
        <v>59.2076923076923</v>
      </c>
      <c r="AI239" s="207">
        <v>2</v>
      </c>
      <c r="AJ239" s="261">
        <v>0.5</v>
      </c>
      <c r="AK239" s="207"/>
      <c r="AL239" s="195">
        <v>0</v>
      </c>
      <c r="AM239" s="195">
        <v>2</v>
      </c>
      <c r="AN239" s="207">
        <v>50</v>
      </c>
      <c r="AO239" s="221">
        <v>8.70769230769231</v>
      </c>
      <c r="AP239" s="184">
        <v>0</v>
      </c>
      <c r="AQ239" s="222">
        <v>34800</v>
      </c>
      <c r="AR239" s="223"/>
      <c r="AS239" s="146" t="s">
        <v>874</v>
      </c>
      <c r="AU239" s="224">
        <f t="shared" si="242"/>
        <v>244409.353846154</v>
      </c>
      <c r="AV239" s="239">
        <f t="shared" si="243"/>
        <v>400000</v>
      </c>
      <c r="AW239" s="231" t="e">
        <f t="shared" si="244"/>
        <v>#REF!</v>
      </c>
      <c r="AX239" s="231" t="e">
        <f>((AH239-AF239-AG239-W239)*AY$8)-(#REF!+#REF!)*150000</f>
        <v>#REF!</v>
      </c>
      <c r="AY239" s="231" t="e">
        <f t="shared" si="245"/>
        <v>#REF!</v>
      </c>
      <c r="AZ239" s="241" t="str">
        <f t="shared" si="246"/>
        <v>CHAB CHAN</v>
      </c>
      <c r="BA239" s="231">
        <f t="shared" si="247"/>
        <v>0</v>
      </c>
      <c r="BB239" s="231">
        <f t="shared" si="248"/>
        <v>0</v>
      </c>
      <c r="BC239" s="231">
        <f t="shared" si="249"/>
        <v>0</v>
      </c>
      <c r="BD239" s="231">
        <f t="shared" si="250"/>
        <v>0</v>
      </c>
      <c r="BE239" s="231">
        <f t="shared" si="251"/>
        <v>0</v>
      </c>
      <c r="BF239" s="231">
        <f t="shared" si="252"/>
        <v>0</v>
      </c>
      <c r="BG239" s="231">
        <f t="shared" si="253"/>
        <v>0</v>
      </c>
      <c r="BH239" s="231">
        <f t="shared" si="254"/>
        <v>0</v>
      </c>
      <c r="BI239" s="246">
        <f t="shared" si="255"/>
        <v>8.70769230769231</v>
      </c>
      <c r="BJ239" s="247">
        <f t="shared" si="256"/>
        <v>34800</v>
      </c>
      <c r="BK239" s="231">
        <f t="shared" si="257"/>
        <v>1</v>
      </c>
      <c r="BL239" s="231">
        <f t="shared" si="258"/>
        <v>1</v>
      </c>
      <c r="BM239" s="231">
        <f t="shared" si="259"/>
        <v>0</v>
      </c>
      <c r="BN239" s="231">
        <f t="shared" si="260"/>
        <v>2</v>
      </c>
      <c r="BO239" s="231">
        <f t="shared" si="261"/>
        <v>0</v>
      </c>
      <c r="BP239" s="231">
        <f t="shared" si="262"/>
        <v>1</v>
      </c>
      <c r="BQ239" s="231">
        <f t="shared" si="263"/>
        <v>3</v>
      </c>
    </row>
    <row r="240" s="146" customFormat="1" ht="95" customHeight="1" spans="1:69">
      <c r="A240" s="161">
        <v>227</v>
      </c>
      <c r="B240" s="94">
        <v>1733</v>
      </c>
      <c r="C240" s="162" t="s">
        <v>175</v>
      </c>
      <c r="D240" s="163">
        <v>44589</v>
      </c>
      <c r="E240" s="183" t="s">
        <v>151</v>
      </c>
      <c r="F240" s="184">
        <v>200</v>
      </c>
      <c r="G240" s="185">
        <v>7.69230769230769</v>
      </c>
      <c r="H240" s="161">
        <v>5</v>
      </c>
      <c r="I240" s="161">
        <v>0</v>
      </c>
      <c r="J240" s="161">
        <v>5</v>
      </c>
      <c r="K240" s="195">
        <v>38.4615384615385</v>
      </c>
      <c r="L240" s="161">
        <v>0</v>
      </c>
      <c r="M240" s="185">
        <v>0</v>
      </c>
      <c r="N240" s="161">
        <v>0</v>
      </c>
      <c r="O240" s="161">
        <v>0</v>
      </c>
      <c r="P240" s="195">
        <v>0</v>
      </c>
      <c r="Q240" s="161">
        <v>1</v>
      </c>
      <c r="R240" s="195">
        <v>7.69230769230769</v>
      </c>
      <c r="S240" s="161">
        <v>0</v>
      </c>
      <c r="T240" s="195">
        <v>0</v>
      </c>
      <c r="U240" s="161">
        <v>0</v>
      </c>
      <c r="V240" s="161">
        <v>0</v>
      </c>
      <c r="W240" s="185">
        <v>0</v>
      </c>
      <c r="X240" s="185">
        <v>0</v>
      </c>
      <c r="Y240" s="161">
        <v>0</v>
      </c>
      <c r="Z240" s="185">
        <v>0</v>
      </c>
      <c r="AA240" s="161">
        <v>0</v>
      </c>
      <c r="AB240" s="185">
        <v>0</v>
      </c>
      <c r="AC240" s="184">
        <v>0</v>
      </c>
      <c r="AD240" s="184">
        <v>0</v>
      </c>
      <c r="AE240" s="185">
        <v>1.9</v>
      </c>
      <c r="AF240" s="185">
        <v>13</v>
      </c>
      <c r="AG240" s="185">
        <v>2.5</v>
      </c>
      <c r="AH240" s="185">
        <v>63.5538461538462</v>
      </c>
      <c r="AI240" s="207">
        <v>2</v>
      </c>
      <c r="AJ240" s="209">
        <v>0.5</v>
      </c>
      <c r="AK240" s="207"/>
      <c r="AL240" s="195">
        <v>0</v>
      </c>
      <c r="AM240" s="195">
        <v>2</v>
      </c>
      <c r="AN240" s="207">
        <v>50</v>
      </c>
      <c r="AO240" s="221">
        <v>13.0538461538462</v>
      </c>
      <c r="AP240" s="184">
        <v>10</v>
      </c>
      <c r="AQ240" s="222">
        <v>12200</v>
      </c>
      <c r="AR240" s="223"/>
      <c r="AS240" s="146" t="s">
        <v>862</v>
      </c>
      <c r="AU240" s="224">
        <f t="shared" si="242"/>
        <v>262350.276923077</v>
      </c>
      <c r="AV240" s="239">
        <f t="shared" si="243"/>
        <v>400000</v>
      </c>
      <c r="AW240" s="231" t="e">
        <f t="shared" si="244"/>
        <v>#REF!</v>
      </c>
      <c r="AX240" s="231" t="e">
        <f>((AH240-AF240-AG240-W240)*AY$8)-(#REF!+#REF!)*150000</f>
        <v>#REF!</v>
      </c>
      <c r="AY240" s="231" t="e">
        <f t="shared" si="245"/>
        <v>#REF!</v>
      </c>
      <c r="AZ240" s="241" t="str">
        <f t="shared" si="246"/>
        <v>SOVAN NAK</v>
      </c>
      <c r="BA240" s="231">
        <f t="shared" si="247"/>
        <v>10</v>
      </c>
      <c r="BB240" s="231">
        <f t="shared" si="248"/>
        <v>10</v>
      </c>
      <c r="BC240" s="231">
        <f t="shared" si="249"/>
        <v>0</v>
      </c>
      <c r="BD240" s="231">
        <f t="shared" si="250"/>
        <v>0</v>
      </c>
      <c r="BE240" s="231">
        <f t="shared" si="251"/>
        <v>0</v>
      </c>
      <c r="BF240" s="231">
        <f t="shared" si="252"/>
        <v>1</v>
      </c>
      <c r="BG240" s="231">
        <f t="shared" si="253"/>
        <v>0</v>
      </c>
      <c r="BH240" s="231">
        <f t="shared" si="254"/>
        <v>0</v>
      </c>
      <c r="BI240" s="246">
        <f t="shared" si="255"/>
        <v>3.05384615384615</v>
      </c>
      <c r="BJ240" s="247">
        <f t="shared" si="256"/>
        <v>12200</v>
      </c>
      <c r="BK240" s="231">
        <f t="shared" si="257"/>
        <v>0</v>
      </c>
      <c r="BL240" s="231">
        <f t="shared" si="258"/>
        <v>1</v>
      </c>
      <c r="BM240" s="231">
        <f t="shared" si="259"/>
        <v>0</v>
      </c>
      <c r="BN240" s="231">
        <f t="shared" si="260"/>
        <v>1</v>
      </c>
      <c r="BO240" s="231">
        <f t="shared" si="261"/>
        <v>0</v>
      </c>
      <c r="BP240" s="231">
        <f t="shared" si="262"/>
        <v>0</v>
      </c>
      <c r="BQ240" s="231">
        <f t="shared" si="263"/>
        <v>2</v>
      </c>
    </row>
    <row r="241" s="147" customFormat="1" ht="95" customHeight="1" spans="1:69">
      <c r="A241" s="161">
        <v>228</v>
      </c>
      <c r="B241" s="94">
        <v>801</v>
      </c>
      <c r="C241" s="162" t="s">
        <v>742</v>
      </c>
      <c r="D241" s="163">
        <v>44287</v>
      </c>
      <c r="E241" s="183" t="s">
        <v>151</v>
      </c>
      <c r="F241" s="184">
        <v>200</v>
      </c>
      <c r="G241" s="185">
        <v>7.69230769230769</v>
      </c>
      <c r="H241" s="161">
        <v>5</v>
      </c>
      <c r="I241" s="161">
        <v>0</v>
      </c>
      <c r="J241" s="161">
        <v>5</v>
      </c>
      <c r="K241" s="195">
        <v>38.4615384615385</v>
      </c>
      <c r="L241" s="161">
        <v>0</v>
      </c>
      <c r="M241" s="185">
        <v>0</v>
      </c>
      <c r="N241" s="161">
        <v>0</v>
      </c>
      <c r="O241" s="161">
        <v>0</v>
      </c>
      <c r="P241" s="195">
        <v>0</v>
      </c>
      <c r="Q241" s="161">
        <v>1</v>
      </c>
      <c r="R241" s="195">
        <v>7.69230769230769</v>
      </c>
      <c r="S241" s="161">
        <v>0</v>
      </c>
      <c r="T241" s="195">
        <v>0</v>
      </c>
      <c r="U241" s="161">
        <v>0</v>
      </c>
      <c r="V241" s="161">
        <v>0</v>
      </c>
      <c r="W241" s="185">
        <v>0</v>
      </c>
      <c r="X241" s="185">
        <v>0</v>
      </c>
      <c r="Y241" s="161">
        <v>0</v>
      </c>
      <c r="Z241" s="185">
        <v>0</v>
      </c>
      <c r="AA241" s="161">
        <v>0</v>
      </c>
      <c r="AB241" s="185">
        <v>0</v>
      </c>
      <c r="AC241" s="184">
        <v>0</v>
      </c>
      <c r="AD241" s="184">
        <v>0</v>
      </c>
      <c r="AE241" s="185">
        <v>1.9</v>
      </c>
      <c r="AF241" s="185">
        <v>13</v>
      </c>
      <c r="AG241" s="185">
        <v>2.5</v>
      </c>
      <c r="AH241" s="185">
        <v>63.5538461538462</v>
      </c>
      <c r="AI241" s="184">
        <v>3</v>
      </c>
      <c r="AJ241" s="209">
        <v>0.5</v>
      </c>
      <c r="AK241" s="207"/>
      <c r="AL241" s="195">
        <v>0</v>
      </c>
      <c r="AM241" s="195">
        <v>2</v>
      </c>
      <c r="AN241" s="207">
        <v>50</v>
      </c>
      <c r="AO241" s="221">
        <v>14.0538461538462</v>
      </c>
      <c r="AP241" s="184">
        <v>10</v>
      </c>
      <c r="AQ241" s="222">
        <v>16200</v>
      </c>
      <c r="AR241" s="225"/>
      <c r="AS241" s="146" t="s">
        <v>898</v>
      </c>
      <c r="AT241" s="146"/>
      <c r="AU241" s="224">
        <f t="shared" si="242"/>
        <v>262350.276923077</v>
      </c>
      <c r="AV241" s="239">
        <f t="shared" si="243"/>
        <v>400000</v>
      </c>
      <c r="AW241" s="231" t="e">
        <f t="shared" si="244"/>
        <v>#REF!</v>
      </c>
      <c r="AX241" s="231" t="e">
        <f>((AH241-AF241-AG241-W241)*AY$8)-(#REF!+#REF!)*150000</f>
        <v>#REF!</v>
      </c>
      <c r="AY241" s="231" t="e">
        <f t="shared" si="245"/>
        <v>#REF!</v>
      </c>
      <c r="AZ241" s="241" t="str">
        <f t="shared" si="246"/>
        <v>KHEAN SAM NANG</v>
      </c>
      <c r="BA241" s="231">
        <f t="shared" si="247"/>
        <v>10</v>
      </c>
      <c r="BB241" s="231">
        <f t="shared" si="248"/>
        <v>10</v>
      </c>
      <c r="BC241" s="231">
        <f t="shared" si="249"/>
        <v>0</v>
      </c>
      <c r="BD241" s="231">
        <f t="shared" si="250"/>
        <v>0</v>
      </c>
      <c r="BE241" s="231">
        <f t="shared" si="251"/>
        <v>0</v>
      </c>
      <c r="BF241" s="231">
        <f t="shared" si="252"/>
        <v>1</v>
      </c>
      <c r="BG241" s="231">
        <f t="shared" si="253"/>
        <v>0</v>
      </c>
      <c r="BH241" s="231">
        <f t="shared" si="254"/>
        <v>0</v>
      </c>
      <c r="BI241" s="246">
        <f t="shared" si="255"/>
        <v>4.05384615384615</v>
      </c>
      <c r="BJ241" s="247">
        <f t="shared" si="256"/>
        <v>16200</v>
      </c>
      <c r="BK241" s="231">
        <f t="shared" si="257"/>
        <v>0</v>
      </c>
      <c r="BL241" s="231">
        <f t="shared" si="258"/>
        <v>1</v>
      </c>
      <c r="BM241" s="231">
        <f t="shared" si="259"/>
        <v>1</v>
      </c>
      <c r="BN241" s="231">
        <f t="shared" si="260"/>
        <v>0</v>
      </c>
      <c r="BO241" s="231">
        <f t="shared" si="261"/>
        <v>1</v>
      </c>
      <c r="BP241" s="231">
        <f t="shared" si="262"/>
        <v>0</v>
      </c>
      <c r="BQ241" s="231">
        <f t="shared" si="263"/>
        <v>2</v>
      </c>
    </row>
    <row r="242" s="146" customFormat="1" ht="95" customHeight="1" spans="1:69">
      <c r="A242" s="161">
        <v>229</v>
      </c>
      <c r="B242" s="94">
        <v>1622</v>
      </c>
      <c r="C242" s="162" t="s">
        <v>86</v>
      </c>
      <c r="D242" s="163">
        <v>44579</v>
      </c>
      <c r="E242" s="183" t="s">
        <v>151</v>
      </c>
      <c r="F242" s="184">
        <v>200</v>
      </c>
      <c r="G242" s="185">
        <v>7.69230769230769</v>
      </c>
      <c r="H242" s="161">
        <v>5</v>
      </c>
      <c r="I242" s="161">
        <v>0</v>
      </c>
      <c r="J242" s="161">
        <v>5</v>
      </c>
      <c r="K242" s="195">
        <v>38.4615384615385</v>
      </c>
      <c r="L242" s="161">
        <v>0</v>
      </c>
      <c r="M242" s="185">
        <v>0</v>
      </c>
      <c r="N242" s="161">
        <v>0</v>
      </c>
      <c r="O242" s="161">
        <v>0</v>
      </c>
      <c r="P242" s="195">
        <v>0</v>
      </c>
      <c r="Q242" s="161">
        <v>1</v>
      </c>
      <c r="R242" s="195">
        <v>7.69230769230769</v>
      </c>
      <c r="S242" s="161">
        <v>0</v>
      </c>
      <c r="T242" s="195">
        <v>0</v>
      </c>
      <c r="U242" s="161">
        <v>0</v>
      </c>
      <c r="V242" s="161">
        <v>0</v>
      </c>
      <c r="W242" s="185">
        <v>0</v>
      </c>
      <c r="X242" s="185">
        <v>0</v>
      </c>
      <c r="Y242" s="161">
        <v>0</v>
      </c>
      <c r="Z242" s="185">
        <v>0</v>
      </c>
      <c r="AA242" s="161">
        <v>0</v>
      </c>
      <c r="AB242" s="185">
        <v>0</v>
      </c>
      <c r="AC242" s="184">
        <v>0</v>
      </c>
      <c r="AD242" s="184">
        <v>0</v>
      </c>
      <c r="AE242" s="185">
        <v>1.9</v>
      </c>
      <c r="AF242" s="185">
        <v>13</v>
      </c>
      <c r="AG242" s="185">
        <v>2.5</v>
      </c>
      <c r="AH242" s="185">
        <v>63.5538461538462</v>
      </c>
      <c r="AI242" s="207">
        <v>2</v>
      </c>
      <c r="AJ242" s="209">
        <v>0.5</v>
      </c>
      <c r="AK242" s="207"/>
      <c r="AL242" s="195">
        <v>0</v>
      </c>
      <c r="AM242" s="195">
        <v>2</v>
      </c>
      <c r="AN242" s="207">
        <v>50</v>
      </c>
      <c r="AO242" s="221">
        <v>13.0538461538462</v>
      </c>
      <c r="AP242" s="184">
        <v>10</v>
      </c>
      <c r="AQ242" s="222">
        <v>12200</v>
      </c>
      <c r="AR242" s="223"/>
      <c r="AS242" s="146" t="s">
        <v>862</v>
      </c>
      <c r="AU242" s="224">
        <f t="shared" si="242"/>
        <v>262350.276923077</v>
      </c>
      <c r="AV242" s="239">
        <f t="shared" si="243"/>
        <v>400000</v>
      </c>
      <c r="AW242" s="231" t="e">
        <f t="shared" si="244"/>
        <v>#REF!</v>
      </c>
      <c r="AX242" s="231" t="e">
        <f>((AH242-AF242-AG242-W242)*AY$8)-(#REF!+#REF!)*150000</f>
        <v>#REF!</v>
      </c>
      <c r="AY242" s="231" t="e">
        <f t="shared" si="245"/>
        <v>#REF!</v>
      </c>
      <c r="AZ242" s="241" t="str">
        <f t="shared" si="246"/>
        <v>SAO CHANTHY</v>
      </c>
      <c r="BA242" s="231">
        <f t="shared" si="247"/>
        <v>10</v>
      </c>
      <c r="BB242" s="231">
        <f t="shared" si="248"/>
        <v>10</v>
      </c>
      <c r="BC242" s="231">
        <f t="shared" si="249"/>
        <v>0</v>
      </c>
      <c r="BD242" s="231">
        <f t="shared" si="250"/>
        <v>0</v>
      </c>
      <c r="BE242" s="231">
        <f t="shared" si="251"/>
        <v>0</v>
      </c>
      <c r="BF242" s="231">
        <f t="shared" si="252"/>
        <v>1</v>
      </c>
      <c r="BG242" s="231">
        <f t="shared" si="253"/>
        <v>0</v>
      </c>
      <c r="BH242" s="231">
        <f t="shared" si="254"/>
        <v>0</v>
      </c>
      <c r="BI242" s="246">
        <f t="shared" si="255"/>
        <v>3.05384615384615</v>
      </c>
      <c r="BJ242" s="247">
        <f t="shared" si="256"/>
        <v>12200</v>
      </c>
      <c r="BK242" s="231">
        <f t="shared" si="257"/>
        <v>0</v>
      </c>
      <c r="BL242" s="231">
        <f t="shared" si="258"/>
        <v>1</v>
      </c>
      <c r="BM242" s="231">
        <f t="shared" si="259"/>
        <v>0</v>
      </c>
      <c r="BN242" s="231">
        <f t="shared" si="260"/>
        <v>1</v>
      </c>
      <c r="BO242" s="231">
        <f t="shared" si="261"/>
        <v>0</v>
      </c>
      <c r="BP242" s="231">
        <f t="shared" si="262"/>
        <v>0</v>
      </c>
      <c r="BQ242" s="231">
        <f t="shared" si="263"/>
        <v>2</v>
      </c>
    </row>
    <row r="243" s="146" customFormat="1" ht="95" customHeight="1" spans="1:69">
      <c r="A243" s="161">
        <v>230</v>
      </c>
      <c r="B243" s="94">
        <v>1715</v>
      </c>
      <c r="C243" s="162" t="s">
        <v>177</v>
      </c>
      <c r="D243" s="163">
        <v>44587</v>
      </c>
      <c r="E243" s="183" t="s">
        <v>151</v>
      </c>
      <c r="F243" s="184">
        <v>200</v>
      </c>
      <c r="G243" s="185">
        <v>7.69230769230769</v>
      </c>
      <c r="H243" s="161">
        <v>5</v>
      </c>
      <c r="I243" s="161">
        <v>0</v>
      </c>
      <c r="J243" s="161">
        <v>5</v>
      </c>
      <c r="K243" s="195">
        <v>38.4615384615385</v>
      </c>
      <c r="L243" s="161">
        <v>0</v>
      </c>
      <c r="M243" s="185">
        <v>0</v>
      </c>
      <c r="N243" s="161">
        <v>0</v>
      </c>
      <c r="O243" s="161">
        <v>0</v>
      </c>
      <c r="P243" s="195">
        <v>0</v>
      </c>
      <c r="Q243" s="161">
        <v>1</v>
      </c>
      <c r="R243" s="195">
        <v>7.69230769230769</v>
      </c>
      <c r="S243" s="161">
        <v>0</v>
      </c>
      <c r="T243" s="195">
        <v>0</v>
      </c>
      <c r="U243" s="161">
        <v>0</v>
      </c>
      <c r="V243" s="161">
        <v>0</v>
      </c>
      <c r="W243" s="185">
        <v>0</v>
      </c>
      <c r="X243" s="185">
        <v>0</v>
      </c>
      <c r="Y243" s="161">
        <v>0</v>
      </c>
      <c r="Z243" s="185">
        <v>0</v>
      </c>
      <c r="AA243" s="161">
        <v>0</v>
      </c>
      <c r="AB243" s="185">
        <v>0</v>
      </c>
      <c r="AC243" s="184">
        <v>0</v>
      </c>
      <c r="AD243" s="184">
        <v>0</v>
      </c>
      <c r="AE243" s="185">
        <v>1.9</v>
      </c>
      <c r="AF243" s="185">
        <v>13</v>
      </c>
      <c r="AG243" s="185">
        <v>2.5</v>
      </c>
      <c r="AH243" s="185">
        <v>63.5538461538462</v>
      </c>
      <c r="AI243" s="207">
        <v>2</v>
      </c>
      <c r="AJ243" s="209">
        <v>0.5</v>
      </c>
      <c r="AK243" s="207"/>
      <c r="AL243" s="195">
        <v>0</v>
      </c>
      <c r="AM243" s="195">
        <v>2</v>
      </c>
      <c r="AN243" s="207">
        <v>50</v>
      </c>
      <c r="AO243" s="221">
        <v>13.0538461538462</v>
      </c>
      <c r="AP243" s="184">
        <v>10</v>
      </c>
      <c r="AQ243" s="222">
        <v>12200</v>
      </c>
      <c r="AR243" s="223"/>
      <c r="AS243" s="146" t="s">
        <v>862</v>
      </c>
      <c r="AU243" s="224">
        <f t="shared" si="242"/>
        <v>262350.276923077</v>
      </c>
      <c r="AV243" s="239">
        <f t="shared" si="243"/>
        <v>400000</v>
      </c>
      <c r="AW243" s="231" t="e">
        <f t="shared" si="244"/>
        <v>#REF!</v>
      </c>
      <c r="AX243" s="231" t="e">
        <f>((AH243-AF243-AG243-W243)*AY$8)-(#REF!+#REF!)*150000</f>
        <v>#REF!</v>
      </c>
      <c r="AY243" s="231" t="e">
        <f t="shared" si="245"/>
        <v>#REF!</v>
      </c>
      <c r="AZ243" s="241" t="str">
        <f t="shared" si="246"/>
        <v>MEAS PHORNG</v>
      </c>
      <c r="BA243" s="231">
        <f t="shared" si="247"/>
        <v>10</v>
      </c>
      <c r="BB243" s="231">
        <f t="shared" si="248"/>
        <v>10</v>
      </c>
      <c r="BC243" s="231">
        <f t="shared" si="249"/>
        <v>0</v>
      </c>
      <c r="BD243" s="231">
        <f t="shared" si="250"/>
        <v>0</v>
      </c>
      <c r="BE243" s="231">
        <f t="shared" si="251"/>
        <v>0</v>
      </c>
      <c r="BF243" s="231">
        <f t="shared" si="252"/>
        <v>1</v>
      </c>
      <c r="BG243" s="231">
        <f t="shared" si="253"/>
        <v>0</v>
      </c>
      <c r="BH243" s="231">
        <f t="shared" si="254"/>
        <v>0</v>
      </c>
      <c r="BI243" s="246">
        <f t="shared" si="255"/>
        <v>3.05384615384615</v>
      </c>
      <c r="BJ243" s="247">
        <f t="shared" si="256"/>
        <v>12200</v>
      </c>
      <c r="BK243" s="231">
        <f t="shared" si="257"/>
        <v>0</v>
      </c>
      <c r="BL243" s="231">
        <f t="shared" si="258"/>
        <v>1</v>
      </c>
      <c r="BM243" s="231">
        <f t="shared" si="259"/>
        <v>0</v>
      </c>
      <c r="BN243" s="231">
        <f t="shared" si="260"/>
        <v>1</v>
      </c>
      <c r="BO243" s="231">
        <f t="shared" si="261"/>
        <v>0</v>
      </c>
      <c r="BP243" s="231">
        <f t="shared" si="262"/>
        <v>0</v>
      </c>
      <c r="BQ243" s="231">
        <f t="shared" si="263"/>
        <v>2</v>
      </c>
    </row>
    <row r="244" s="147" customFormat="1" ht="95" customHeight="1" spans="1:69">
      <c r="A244" s="161">
        <v>231</v>
      </c>
      <c r="B244" s="94">
        <v>826</v>
      </c>
      <c r="C244" s="162" t="s">
        <v>157</v>
      </c>
      <c r="D244" s="163">
        <v>44289</v>
      </c>
      <c r="E244" s="183" t="s">
        <v>945</v>
      </c>
      <c r="F244" s="184">
        <v>200</v>
      </c>
      <c r="G244" s="185">
        <v>7.69230769230769</v>
      </c>
      <c r="H244" s="161">
        <v>5</v>
      </c>
      <c r="I244" s="161">
        <v>0</v>
      </c>
      <c r="J244" s="161">
        <v>5</v>
      </c>
      <c r="K244" s="195">
        <v>38.4615384615385</v>
      </c>
      <c r="L244" s="161">
        <v>0</v>
      </c>
      <c r="M244" s="185">
        <v>0</v>
      </c>
      <c r="N244" s="161">
        <v>0</v>
      </c>
      <c r="O244" s="161">
        <v>0</v>
      </c>
      <c r="P244" s="195">
        <v>0</v>
      </c>
      <c r="Q244" s="161">
        <v>1</v>
      </c>
      <c r="R244" s="195">
        <v>7.69230769230769</v>
      </c>
      <c r="S244" s="161">
        <v>0</v>
      </c>
      <c r="T244" s="195">
        <v>0</v>
      </c>
      <c r="U244" s="161">
        <v>0</v>
      </c>
      <c r="V244" s="161">
        <v>0</v>
      </c>
      <c r="W244" s="185">
        <v>0</v>
      </c>
      <c r="X244" s="185">
        <v>0</v>
      </c>
      <c r="Y244" s="161">
        <v>0</v>
      </c>
      <c r="Z244" s="185">
        <v>0</v>
      </c>
      <c r="AA244" s="161">
        <v>0</v>
      </c>
      <c r="AB244" s="185">
        <v>0</v>
      </c>
      <c r="AC244" s="184">
        <v>0</v>
      </c>
      <c r="AD244" s="184">
        <v>0</v>
      </c>
      <c r="AE244" s="185">
        <v>1.9</v>
      </c>
      <c r="AF244" s="185">
        <v>13</v>
      </c>
      <c r="AG244" s="185">
        <v>2.5</v>
      </c>
      <c r="AH244" s="185">
        <v>63.5538461538462</v>
      </c>
      <c r="AI244" s="184">
        <v>3</v>
      </c>
      <c r="AJ244" s="209">
        <v>0.5</v>
      </c>
      <c r="AK244" s="207"/>
      <c r="AL244" s="195">
        <v>0</v>
      </c>
      <c r="AM244" s="195"/>
      <c r="AN244" s="207">
        <v>50</v>
      </c>
      <c r="AO244" s="221">
        <v>16.0538461538462</v>
      </c>
      <c r="AP244" s="184">
        <v>10</v>
      </c>
      <c r="AQ244" s="222">
        <v>24200</v>
      </c>
      <c r="AR244" s="225"/>
      <c r="AS244" s="146" t="s">
        <v>898</v>
      </c>
      <c r="AT244" s="146"/>
      <c r="AU244" s="224">
        <f t="shared" ref="AU244:AU264" si="264">(AH244*$AY$9)</f>
        <v>262350.276923077</v>
      </c>
      <c r="AV244" s="239">
        <f t="shared" ref="AV244:AV264" si="265">IF(AU244&lt;400000,400000,IF(AU244&gt;1200000,1200000,AU244))</f>
        <v>400000</v>
      </c>
      <c r="AW244" s="231" t="e">
        <f t="shared" ref="AW244:AW264" si="266">IF(AY244=0.1,165000,IF(AY244=0.05,65000,0))</f>
        <v>#REF!</v>
      </c>
      <c r="AX244" s="231" t="e">
        <f>((AH244-AF244-AG244-W244)*AY$8)-(#REF!+#REF!)*150000</f>
        <v>#REF!</v>
      </c>
      <c r="AY244" s="231" t="e">
        <f t="shared" ref="AY244:AY264" si="267">IF(AX244&lt;1500000,0%,IF(AX244&lt;2000001,5%,10%))</f>
        <v>#REF!</v>
      </c>
      <c r="AZ244" s="241" t="str">
        <f t="shared" ref="AZ244:AZ264" si="268">C244</f>
        <v>CHHEN SOPHA</v>
      </c>
      <c r="BA244" s="231">
        <f t="shared" ref="BA244:BA264" si="269">AP244</f>
        <v>10</v>
      </c>
      <c r="BB244" s="231">
        <f t="shared" ref="BB244:BB264" si="270">TRUNC(BA244)</f>
        <v>10</v>
      </c>
      <c r="BC244" s="231">
        <f t="shared" ref="BC244:BC264" si="271">TRUNC(BB244/100)</f>
        <v>0</v>
      </c>
      <c r="BD244" s="231">
        <f t="shared" ref="BD244:BD264" si="272">TRUNC((BB244-(BC244*100))/50)</f>
        <v>0</v>
      </c>
      <c r="BE244" s="231">
        <f t="shared" ref="BE244:BE264" si="273">TRUNC((BB244-(BC244*100)-(BD244*50))/20)</f>
        <v>0</v>
      </c>
      <c r="BF244" s="231">
        <f t="shared" ref="BF244:BF264" si="274">TRUNC((BB244-(BC244*100)-(BD244*50)-(BE244*20))/10)</f>
        <v>1</v>
      </c>
      <c r="BG244" s="231">
        <f t="shared" ref="BG244:BG264" si="275">TRUNC((BB244-(BC244*100)-(BD244*50)-(BE244*20)-(BF244*10))/5)</f>
        <v>0</v>
      </c>
      <c r="BH244" s="231">
        <f t="shared" ref="BH244:BH264" si="276">TRUNC((BB244-(BC244*100)-(BD244*50)-(BE244*20)-(BF244*10)-(BG244*5))/1)</f>
        <v>0</v>
      </c>
      <c r="BI244" s="246">
        <f t="shared" ref="BI244:BI264" si="277">AO244-AP244</f>
        <v>6.05384615384615</v>
      </c>
      <c r="BJ244" s="247">
        <f t="shared" ref="BJ244:BJ264" si="278">ROUND(BI244*4000,-2)</f>
        <v>24200</v>
      </c>
      <c r="BK244" s="231">
        <f t="shared" ref="BK244:BK264" si="279">TRUNC(BJ244/20000)</f>
        <v>1</v>
      </c>
      <c r="BL244" s="231">
        <f t="shared" ref="BL244:BL264" si="280">TRUNC((BJ244-(BK244*20000))/10000)</f>
        <v>0</v>
      </c>
      <c r="BM244" s="231">
        <f t="shared" ref="BM244:BM264" si="281">TRUNC((BJ244-(BK244*20000)-(BL244*10000))/5000)</f>
        <v>0</v>
      </c>
      <c r="BN244" s="231">
        <f t="shared" ref="BN244:BN264" si="282">TRUNC((BJ244-(BK244*20000)-(BL244*10000)-(BM244*5000))/2000)</f>
        <v>2</v>
      </c>
      <c r="BO244" s="231">
        <f t="shared" ref="BO244:BO264" si="283">TRUNC((BJ244-(BK244*20000)-(BL244*10000)-(BM244*5000)-(BN244*2000))/1000)</f>
        <v>0</v>
      </c>
      <c r="BP244" s="231">
        <f t="shared" ref="BP244:BP264" si="284">TRUNC((BJ244-(BK244*20000)-(BL244*10000)-(BM244*5000)-(BN244*2000)-(BO244*1000))/500)</f>
        <v>0</v>
      </c>
      <c r="BQ244" s="231">
        <f t="shared" ref="BQ244:BQ264" si="285">TRUNC((BJ244-(BK244*20000)-(BL244*10000)-(BM244*5000)-(BN244*2000)-(BO244*1000)-(BP244*500))/100)</f>
        <v>2</v>
      </c>
    </row>
    <row r="245" s="147" customFormat="1" ht="95" customHeight="1" spans="1:69">
      <c r="A245" s="161">
        <v>232</v>
      </c>
      <c r="B245" s="94">
        <v>1049</v>
      </c>
      <c r="C245" s="166" t="s">
        <v>158</v>
      </c>
      <c r="D245" s="163">
        <v>44413</v>
      </c>
      <c r="E245" s="183" t="s">
        <v>945</v>
      </c>
      <c r="F245" s="184">
        <v>200</v>
      </c>
      <c r="G245" s="185">
        <v>7.69230769230769</v>
      </c>
      <c r="H245" s="161">
        <v>7</v>
      </c>
      <c r="I245" s="161">
        <v>0</v>
      </c>
      <c r="J245" s="161">
        <v>7</v>
      </c>
      <c r="K245" s="195">
        <v>53.8461538461538</v>
      </c>
      <c r="L245" s="161">
        <v>0</v>
      </c>
      <c r="M245" s="185">
        <v>0</v>
      </c>
      <c r="N245" s="161">
        <v>0</v>
      </c>
      <c r="O245" s="161">
        <v>0</v>
      </c>
      <c r="P245" s="195">
        <v>0</v>
      </c>
      <c r="Q245" s="161">
        <v>2</v>
      </c>
      <c r="R245" s="195">
        <v>15.3846153846154</v>
      </c>
      <c r="S245" s="161">
        <v>0</v>
      </c>
      <c r="T245" s="195">
        <v>0</v>
      </c>
      <c r="U245" s="161">
        <v>0</v>
      </c>
      <c r="V245" s="161">
        <v>0</v>
      </c>
      <c r="W245" s="185">
        <v>0</v>
      </c>
      <c r="X245" s="185">
        <v>0</v>
      </c>
      <c r="Y245" s="161">
        <v>0</v>
      </c>
      <c r="Z245" s="185">
        <v>0</v>
      </c>
      <c r="AA245" s="161">
        <v>0</v>
      </c>
      <c r="AB245" s="185">
        <v>0</v>
      </c>
      <c r="AC245" s="184">
        <v>0</v>
      </c>
      <c r="AD245" s="184">
        <v>0</v>
      </c>
      <c r="AE245" s="185">
        <v>2.6</v>
      </c>
      <c r="AF245" s="185">
        <v>13</v>
      </c>
      <c r="AG245" s="185">
        <v>3.5</v>
      </c>
      <c r="AH245" s="185">
        <v>88.3307692307692</v>
      </c>
      <c r="AI245" s="207">
        <v>2</v>
      </c>
      <c r="AJ245" s="209">
        <v>0.5</v>
      </c>
      <c r="AK245" s="207"/>
      <c r="AL245" s="195">
        <v>0</v>
      </c>
      <c r="AM245" s="195">
        <v>2</v>
      </c>
      <c r="AN245" s="207">
        <v>50</v>
      </c>
      <c r="AO245" s="221">
        <v>37.8307692307692</v>
      </c>
      <c r="AP245" s="184">
        <v>30</v>
      </c>
      <c r="AQ245" s="222">
        <v>31300</v>
      </c>
      <c r="AR245" s="225"/>
      <c r="AS245" s="146" t="s">
        <v>872</v>
      </c>
      <c r="AT245" s="146"/>
      <c r="AU245" s="224">
        <f t="shared" si="264"/>
        <v>364629.415384615</v>
      </c>
      <c r="AV245" s="239">
        <f t="shared" si="265"/>
        <v>400000</v>
      </c>
      <c r="AW245" s="231" t="e">
        <f t="shared" si="266"/>
        <v>#REF!</v>
      </c>
      <c r="AX245" s="231" t="e">
        <f>((AH245-AF245-AG245-W245)*AY$8)-(#REF!+#REF!)*150000</f>
        <v>#REF!</v>
      </c>
      <c r="AY245" s="231" t="e">
        <f t="shared" si="267"/>
        <v>#REF!</v>
      </c>
      <c r="AZ245" s="241" t="str">
        <f t="shared" si="268"/>
        <v>PEN CHETRA</v>
      </c>
      <c r="BA245" s="231">
        <f t="shared" si="269"/>
        <v>30</v>
      </c>
      <c r="BB245" s="231">
        <f t="shared" si="270"/>
        <v>30</v>
      </c>
      <c r="BC245" s="231">
        <f t="shared" si="271"/>
        <v>0</v>
      </c>
      <c r="BD245" s="231">
        <f t="shared" si="272"/>
        <v>0</v>
      </c>
      <c r="BE245" s="231">
        <f t="shared" si="273"/>
        <v>1</v>
      </c>
      <c r="BF245" s="231">
        <f t="shared" si="274"/>
        <v>1</v>
      </c>
      <c r="BG245" s="231">
        <f t="shared" si="275"/>
        <v>0</v>
      </c>
      <c r="BH245" s="231">
        <f t="shared" si="276"/>
        <v>0</v>
      </c>
      <c r="BI245" s="246">
        <f t="shared" si="277"/>
        <v>7.83076923076923</v>
      </c>
      <c r="BJ245" s="247">
        <f t="shared" si="278"/>
        <v>31300</v>
      </c>
      <c r="BK245" s="231">
        <f t="shared" si="279"/>
        <v>1</v>
      </c>
      <c r="BL245" s="231">
        <f t="shared" si="280"/>
        <v>1</v>
      </c>
      <c r="BM245" s="231">
        <f t="shared" si="281"/>
        <v>0</v>
      </c>
      <c r="BN245" s="231">
        <f t="shared" si="282"/>
        <v>0</v>
      </c>
      <c r="BO245" s="231">
        <f t="shared" si="283"/>
        <v>1</v>
      </c>
      <c r="BP245" s="231">
        <f t="shared" si="284"/>
        <v>0</v>
      </c>
      <c r="BQ245" s="231">
        <f t="shared" si="285"/>
        <v>3</v>
      </c>
    </row>
    <row r="246" s="146" customFormat="1" ht="95" customHeight="1" spans="1:69">
      <c r="A246" s="161">
        <v>233</v>
      </c>
      <c r="B246" s="94">
        <v>1076</v>
      </c>
      <c r="C246" s="166" t="s">
        <v>946</v>
      </c>
      <c r="D246" s="163">
        <v>44418</v>
      </c>
      <c r="E246" s="183" t="s">
        <v>945</v>
      </c>
      <c r="F246" s="184">
        <v>200</v>
      </c>
      <c r="G246" s="185">
        <v>7.69230769230769</v>
      </c>
      <c r="H246" s="161">
        <v>5</v>
      </c>
      <c r="I246" s="161">
        <v>0</v>
      </c>
      <c r="J246" s="161">
        <v>5</v>
      </c>
      <c r="K246" s="195">
        <v>38.4615384615385</v>
      </c>
      <c r="L246" s="161">
        <v>0</v>
      </c>
      <c r="M246" s="185">
        <v>0</v>
      </c>
      <c r="N246" s="161">
        <v>0</v>
      </c>
      <c r="O246" s="161">
        <v>0</v>
      </c>
      <c r="P246" s="195">
        <v>0</v>
      </c>
      <c r="Q246" s="161">
        <v>1</v>
      </c>
      <c r="R246" s="195">
        <v>7.69230769230769</v>
      </c>
      <c r="S246" s="161">
        <v>0</v>
      </c>
      <c r="T246" s="195">
        <v>0</v>
      </c>
      <c r="U246" s="161">
        <v>0</v>
      </c>
      <c r="V246" s="161">
        <v>0</v>
      </c>
      <c r="W246" s="185">
        <v>0</v>
      </c>
      <c r="X246" s="185">
        <v>0</v>
      </c>
      <c r="Y246" s="161">
        <v>0</v>
      </c>
      <c r="Z246" s="185">
        <v>0</v>
      </c>
      <c r="AA246" s="161">
        <v>0</v>
      </c>
      <c r="AB246" s="185">
        <v>0</v>
      </c>
      <c r="AC246" s="184">
        <v>0</v>
      </c>
      <c r="AD246" s="184">
        <v>0</v>
      </c>
      <c r="AE246" s="185">
        <v>1.9</v>
      </c>
      <c r="AF246" s="185">
        <v>13</v>
      </c>
      <c r="AG246" s="185">
        <v>2.5</v>
      </c>
      <c r="AH246" s="185">
        <v>63.5538461538462</v>
      </c>
      <c r="AI246" s="207">
        <v>2</v>
      </c>
      <c r="AJ246" s="209">
        <v>0.5</v>
      </c>
      <c r="AK246" s="207"/>
      <c r="AL246" s="195">
        <v>0</v>
      </c>
      <c r="AM246" s="195">
        <v>2</v>
      </c>
      <c r="AN246" s="207">
        <v>50</v>
      </c>
      <c r="AO246" s="221">
        <v>13.0538461538462</v>
      </c>
      <c r="AP246" s="184">
        <v>10</v>
      </c>
      <c r="AQ246" s="222">
        <v>12200</v>
      </c>
      <c r="AR246" s="225"/>
      <c r="AS246" s="146" t="s">
        <v>872</v>
      </c>
      <c r="AU246" s="224">
        <f t="shared" si="264"/>
        <v>262350.276923077</v>
      </c>
      <c r="AV246" s="239">
        <f t="shared" si="265"/>
        <v>400000</v>
      </c>
      <c r="AW246" s="231" t="e">
        <f t="shared" si="266"/>
        <v>#REF!</v>
      </c>
      <c r="AX246" s="231" t="e">
        <f>((AH246-AF246-AG246-W246)*AY$8)-(#REF!+#REF!)*150000</f>
        <v>#REF!</v>
      </c>
      <c r="AY246" s="231" t="e">
        <f t="shared" si="267"/>
        <v>#REF!</v>
      </c>
      <c r="AZ246" s="241" t="str">
        <f t="shared" si="268"/>
        <v>KAY SOKRTHEA</v>
      </c>
      <c r="BA246" s="231">
        <f t="shared" si="269"/>
        <v>10</v>
      </c>
      <c r="BB246" s="231">
        <f t="shared" si="270"/>
        <v>10</v>
      </c>
      <c r="BC246" s="231">
        <f t="shared" si="271"/>
        <v>0</v>
      </c>
      <c r="BD246" s="231">
        <f t="shared" si="272"/>
        <v>0</v>
      </c>
      <c r="BE246" s="231">
        <f t="shared" si="273"/>
        <v>0</v>
      </c>
      <c r="BF246" s="231">
        <f t="shared" si="274"/>
        <v>1</v>
      </c>
      <c r="BG246" s="231">
        <f t="shared" si="275"/>
        <v>0</v>
      </c>
      <c r="BH246" s="231">
        <f t="shared" si="276"/>
        <v>0</v>
      </c>
      <c r="BI246" s="246">
        <f t="shared" si="277"/>
        <v>3.05384615384615</v>
      </c>
      <c r="BJ246" s="247">
        <f t="shared" si="278"/>
        <v>12200</v>
      </c>
      <c r="BK246" s="231">
        <f t="shared" si="279"/>
        <v>0</v>
      </c>
      <c r="BL246" s="231">
        <f t="shared" si="280"/>
        <v>1</v>
      </c>
      <c r="BM246" s="231">
        <f t="shared" si="281"/>
        <v>0</v>
      </c>
      <c r="BN246" s="231">
        <f t="shared" si="282"/>
        <v>1</v>
      </c>
      <c r="BO246" s="231">
        <f t="shared" si="283"/>
        <v>0</v>
      </c>
      <c r="BP246" s="231">
        <f t="shared" si="284"/>
        <v>0</v>
      </c>
      <c r="BQ246" s="231">
        <f t="shared" si="285"/>
        <v>2</v>
      </c>
    </row>
    <row r="247" s="146" customFormat="1" ht="95" customHeight="1" spans="1:69">
      <c r="A247" s="161">
        <v>234</v>
      </c>
      <c r="B247" s="94">
        <v>1124</v>
      </c>
      <c r="C247" s="166" t="s">
        <v>947</v>
      </c>
      <c r="D247" s="163">
        <v>44420</v>
      </c>
      <c r="E247" s="183" t="s">
        <v>945</v>
      </c>
      <c r="F247" s="184">
        <v>200</v>
      </c>
      <c r="G247" s="185">
        <v>7.69230769230769</v>
      </c>
      <c r="H247" s="161">
        <v>5</v>
      </c>
      <c r="I247" s="161">
        <v>0</v>
      </c>
      <c r="J247" s="161">
        <v>5</v>
      </c>
      <c r="K247" s="195">
        <v>38.4615384615385</v>
      </c>
      <c r="L247" s="161">
        <v>0</v>
      </c>
      <c r="M247" s="185">
        <v>0</v>
      </c>
      <c r="N247" s="161">
        <v>0</v>
      </c>
      <c r="O247" s="161">
        <v>0</v>
      </c>
      <c r="P247" s="195">
        <v>0</v>
      </c>
      <c r="Q247" s="161">
        <v>1</v>
      </c>
      <c r="R247" s="195">
        <v>7.69230769230769</v>
      </c>
      <c r="S247" s="161">
        <v>0</v>
      </c>
      <c r="T247" s="195">
        <v>0</v>
      </c>
      <c r="U247" s="161">
        <v>0</v>
      </c>
      <c r="V247" s="161">
        <v>0</v>
      </c>
      <c r="W247" s="185">
        <v>0</v>
      </c>
      <c r="X247" s="185">
        <v>0</v>
      </c>
      <c r="Y247" s="161">
        <v>0</v>
      </c>
      <c r="Z247" s="185">
        <v>0</v>
      </c>
      <c r="AA247" s="161">
        <v>0</v>
      </c>
      <c r="AB247" s="185">
        <v>0</v>
      </c>
      <c r="AC247" s="184">
        <v>0</v>
      </c>
      <c r="AD247" s="184">
        <v>0</v>
      </c>
      <c r="AE247" s="185">
        <v>1.9</v>
      </c>
      <c r="AF247" s="185">
        <v>13</v>
      </c>
      <c r="AG247" s="185">
        <v>2.5</v>
      </c>
      <c r="AH247" s="185">
        <v>63.5538461538462</v>
      </c>
      <c r="AI247" s="207">
        <v>2</v>
      </c>
      <c r="AJ247" s="209">
        <v>0.5</v>
      </c>
      <c r="AK247" s="207"/>
      <c r="AL247" s="195">
        <v>0</v>
      </c>
      <c r="AM247" s="195">
        <v>2</v>
      </c>
      <c r="AN247" s="207">
        <v>50</v>
      </c>
      <c r="AO247" s="221">
        <v>13.0538461538462</v>
      </c>
      <c r="AP247" s="184">
        <v>10</v>
      </c>
      <c r="AQ247" s="222">
        <v>12200</v>
      </c>
      <c r="AR247" s="225"/>
      <c r="AS247" s="146" t="s">
        <v>872</v>
      </c>
      <c r="AU247" s="224">
        <f t="shared" si="264"/>
        <v>262350.276923077</v>
      </c>
      <c r="AV247" s="239">
        <f t="shared" si="265"/>
        <v>400000</v>
      </c>
      <c r="AW247" s="231" t="e">
        <f t="shared" si="266"/>
        <v>#REF!</v>
      </c>
      <c r="AX247" s="231" t="e">
        <f>((AH247-AF247-AG247-W247)*AY$8)-(#REF!+#REF!)*150000</f>
        <v>#REF!</v>
      </c>
      <c r="AY247" s="231" t="e">
        <f t="shared" si="267"/>
        <v>#REF!</v>
      </c>
      <c r="AZ247" s="241" t="str">
        <f t="shared" si="268"/>
        <v>SAM HON</v>
      </c>
      <c r="BA247" s="231">
        <f t="shared" si="269"/>
        <v>10</v>
      </c>
      <c r="BB247" s="231">
        <f t="shared" si="270"/>
        <v>10</v>
      </c>
      <c r="BC247" s="231">
        <f t="shared" si="271"/>
        <v>0</v>
      </c>
      <c r="BD247" s="231">
        <f t="shared" si="272"/>
        <v>0</v>
      </c>
      <c r="BE247" s="231">
        <f t="shared" si="273"/>
        <v>0</v>
      </c>
      <c r="BF247" s="231">
        <f t="shared" si="274"/>
        <v>1</v>
      </c>
      <c r="BG247" s="231">
        <f t="shared" si="275"/>
        <v>0</v>
      </c>
      <c r="BH247" s="231">
        <f t="shared" si="276"/>
        <v>0</v>
      </c>
      <c r="BI247" s="246">
        <f t="shared" si="277"/>
        <v>3.05384615384615</v>
      </c>
      <c r="BJ247" s="247">
        <f t="shared" si="278"/>
        <v>12200</v>
      </c>
      <c r="BK247" s="231">
        <f t="shared" si="279"/>
        <v>0</v>
      </c>
      <c r="BL247" s="231">
        <f t="shared" si="280"/>
        <v>1</v>
      </c>
      <c r="BM247" s="231">
        <f t="shared" si="281"/>
        <v>0</v>
      </c>
      <c r="BN247" s="231">
        <f t="shared" si="282"/>
        <v>1</v>
      </c>
      <c r="BO247" s="231">
        <f t="shared" si="283"/>
        <v>0</v>
      </c>
      <c r="BP247" s="231">
        <f t="shared" si="284"/>
        <v>0</v>
      </c>
      <c r="BQ247" s="231">
        <f t="shared" si="285"/>
        <v>2</v>
      </c>
    </row>
    <row r="248" s="141" customFormat="1" ht="95" customHeight="1" spans="1:69">
      <c r="A248" s="161">
        <v>235</v>
      </c>
      <c r="B248" s="94">
        <v>1051</v>
      </c>
      <c r="C248" s="166" t="s">
        <v>159</v>
      </c>
      <c r="D248" s="163">
        <v>44413</v>
      </c>
      <c r="E248" s="183" t="s">
        <v>945</v>
      </c>
      <c r="F248" s="184">
        <v>200</v>
      </c>
      <c r="G248" s="185">
        <v>7.69230769230769</v>
      </c>
      <c r="H248" s="161">
        <v>5</v>
      </c>
      <c r="I248" s="161">
        <v>0</v>
      </c>
      <c r="J248" s="161">
        <v>5</v>
      </c>
      <c r="K248" s="195">
        <v>38.4615384615385</v>
      </c>
      <c r="L248" s="161">
        <v>0</v>
      </c>
      <c r="M248" s="185">
        <v>0</v>
      </c>
      <c r="N248" s="161">
        <v>0</v>
      </c>
      <c r="O248" s="161">
        <v>0</v>
      </c>
      <c r="P248" s="195">
        <v>0</v>
      </c>
      <c r="Q248" s="161">
        <v>1</v>
      </c>
      <c r="R248" s="195">
        <v>7.69230769230769</v>
      </c>
      <c r="S248" s="161">
        <v>0</v>
      </c>
      <c r="T248" s="195">
        <v>0</v>
      </c>
      <c r="U248" s="161">
        <v>0</v>
      </c>
      <c r="V248" s="161">
        <v>0</v>
      </c>
      <c r="W248" s="185">
        <v>0</v>
      </c>
      <c r="X248" s="185">
        <v>0</v>
      </c>
      <c r="Y248" s="161">
        <v>0</v>
      </c>
      <c r="Z248" s="185">
        <v>0</v>
      </c>
      <c r="AA248" s="161">
        <v>0</v>
      </c>
      <c r="AB248" s="185">
        <v>0</v>
      </c>
      <c r="AC248" s="184">
        <v>0</v>
      </c>
      <c r="AD248" s="184">
        <v>0</v>
      </c>
      <c r="AE248" s="185">
        <v>1.9</v>
      </c>
      <c r="AF248" s="185">
        <v>13</v>
      </c>
      <c r="AG248" s="185">
        <v>2.5</v>
      </c>
      <c r="AH248" s="185">
        <v>63.5538461538462</v>
      </c>
      <c r="AI248" s="207">
        <v>2</v>
      </c>
      <c r="AJ248" s="209">
        <v>0.5</v>
      </c>
      <c r="AK248" s="207"/>
      <c r="AL248" s="195">
        <v>0</v>
      </c>
      <c r="AM248" s="195">
        <v>2</v>
      </c>
      <c r="AN248" s="207">
        <v>50</v>
      </c>
      <c r="AO248" s="221">
        <v>13.0538461538462</v>
      </c>
      <c r="AP248" s="184">
        <v>10</v>
      </c>
      <c r="AQ248" s="222">
        <v>12200</v>
      </c>
      <c r="AR248" s="223"/>
      <c r="AS248" s="146" t="s">
        <v>872</v>
      </c>
      <c r="AT248" s="146"/>
      <c r="AU248" s="224">
        <f t="shared" si="264"/>
        <v>262350.276923077</v>
      </c>
      <c r="AV248" s="239">
        <f t="shared" si="265"/>
        <v>400000</v>
      </c>
      <c r="AW248" s="231" t="e">
        <f t="shared" si="266"/>
        <v>#REF!</v>
      </c>
      <c r="AX248" s="231" t="e">
        <f>((AH248-AF248-AG248-W248)*AY$8)-(#REF!+#REF!)*150000</f>
        <v>#REF!</v>
      </c>
      <c r="AY248" s="231" t="e">
        <f t="shared" si="267"/>
        <v>#REF!</v>
      </c>
      <c r="AZ248" s="241" t="str">
        <f t="shared" si="268"/>
        <v>YA PHAKDY</v>
      </c>
      <c r="BA248" s="231">
        <f t="shared" si="269"/>
        <v>10</v>
      </c>
      <c r="BB248" s="231">
        <f t="shared" si="270"/>
        <v>10</v>
      </c>
      <c r="BC248" s="231">
        <f t="shared" si="271"/>
        <v>0</v>
      </c>
      <c r="BD248" s="231">
        <f t="shared" si="272"/>
        <v>0</v>
      </c>
      <c r="BE248" s="231">
        <f t="shared" si="273"/>
        <v>0</v>
      </c>
      <c r="BF248" s="231">
        <f t="shared" si="274"/>
        <v>1</v>
      </c>
      <c r="BG248" s="231">
        <f t="shared" si="275"/>
        <v>0</v>
      </c>
      <c r="BH248" s="231">
        <f t="shared" si="276"/>
        <v>0</v>
      </c>
      <c r="BI248" s="246">
        <f t="shared" si="277"/>
        <v>3.05384615384615</v>
      </c>
      <c r="BJ248" s="247">
        <f t="shared" si="278"/>
        <v>12200</v>
      </c>
      <c r="BK248" s="231">
        <f t="shared" si="279"/>
        <v>0</v>
      </c>
      <c r="BL248" s="231">
        <f t="shared" si="280"/>
        <v>1</v>
      </c>
      <c r="BM248" s="231">
        <f t="shared" si="281"/>
        <v>0</v>
      </c>
      <c r="BN248" s="231">
        <f t="shared" si="282"/>
        <v>1</v>
      </c>
      <c r="BO248" s="231">
        <f t="shared" si="283"/>
        <v>0</v>
      </c>
      <c r="BP248" s="231">
        <f t="shared" si="284"/>
        <v>0</v>
      </c>
      <c r="BQ248" s="231">
        <f t="shared" si="285"/>
        <v>2</v>
      </c>
    </row>
    <row r="249" s="146" customFormat="1" ht="95" customHeight="1" spans="1:69">
      <c r="A249" s="161">
        <v>236</v>
      </c>
      <c r="B249" s="94">
        <v>1454</v>
      </c>
      <c r="C249" s="162" t="s">
        <v>948</v>
      </c>
      <c r="D249" s="163">
        <v>44551</v>
      </c>
      <c r="E249" s="183" t="s">
        <v>945</v>
      </c>
      <c r="F249" s="184">
        <v>200</v>
      </c>
      <c r="G249" s="185">
        <v>7.69230769230769</v>
      </c>
      <c r="H249" s="161">
        <v>0</v>
      </c>
      <c r="I249" s="161">
        <v>0</v>
      </c>
      <c r="J249" s="161">
        <v>0</v>
      </c>
      <c r="K249" s="195">
        <v>0</v>
      </c>
      <c r="L249" s="161">
        <v>0</v>
      </c>
      <c r="M249" s="185">
        <v>0</v>
      </c>
      <c r="N249" s="161">
        <v>0</v>
      </c>
      <c r="O249" s="161">
        <v>0</v>
      </c>
      <c r="P249" s="195">
        <v>0</v>
      </c>
      <c r="Q249" s="161">
        <v>0</v>
      </c>
      <c r="R249" s="195">
        <v>0</v>
      </c>
      <c r="S249" s="161">
        <v>0</v>
      </c>
      <c r="T249" s="195">
        <v>0</v>
      </c>
      <c r="U249" s="161">
        <v>0</v>
      </c>
      <c r="V249" s="161">
        <v>0</v>
      </c>
      <c r="W249" s="185">
        <v>0</v>
      </c>
      <c r="X249" s="185">
        <v>0</v>
      </c>
      <c r="Y249" s="161">
        <v>0</v>
      </c>
      <c r="Z249" s="185">
        <v>0</v>
      </c>
      <c r="AA249" s="161">
        <v>0</v>
      </c>
      <c r="AB249" s="185">
        <v>0</v>
      </c>
      <c r="AC249" s="184">
        <v>0</v>
      </c>
      <c r="AD249" s="184">
        <v>0</v>
      </c>
      <c r="AE249" s="185">
        <v>0</v>
      </c>
      <c r="AF249" s="185">
        <v>0</v>
      </c>
      <c r="AG249" s="185">
        <v>0</v>
      </c>
      <c r="AH249" s="185">
        <v>0</v>
      </c>
      <c r="AI249" s="207"/>
      <c r="AJ249" s="209"/>
      <c r="AK249" s="207"/>
      <c r="AL249" s="195"/>
      <c r="AM249" s="195"/>
      <c r="AN249" s="207">
        <v>0</v>
      </c>
      <c r="AO249" s="221">
        <v>0</v>
      </c>
      <c r="AP249" s="184">
        <v>0</v>
      </c>
      <c r="AQ249" s="222">
        <v>0</v>
      </c>
      <c r="AR249" s="223"/>
      <c r="AS249" s="146" t="s">
        <v>861</v>
      </c>
      <c r="AU249" s="224">
        <f t="shared" si="264"/>
        <v>0</v>
      </c>
      <c r="AV249" s="239">
        <f t="shared" si="265"/>
        <v>400000</v>
      </c>
      <c r="AW249" s="231" t="e">
        <f t="shared" si="266"/>
        <v>#REF!</v>
      </c>
      <c r="AX249" s="231" t="e">
        <f>((AH249-AF249-AG249-W249)*AY$8)-(#REF!+#REF!)*150000</f>
        <v>#REF!</v>
      </c>
      <c r="AY249" s="231" t="e">
        <f t="shared" si="267"/>
        <v>#REF!</v>
      </c>
      <c r="AZ249" s="241" t="str">
        <f t="shared" si="268"/>
        <v>YATH CHANGRET</v>
      </c>
      <c r="BA249" s="231">
        <f t="shared" si="269"/>
        <v>0</v>
      </c>
      <c r="BB249" s="231">
        <f t="shared" si="270"/>
        <v>0</v>
      </c>
      <c r="BC249" s="231">
        <f t="shared" si="271"/>
        <v>0</v>
      </c>
      <c r="BD249" s="231">
        <f t="shared" si="272"/>
        <v>0</v>
      </c>
      <c r="BE249" s="231">
        <f t="shared" si="273"/>
        <v>0</v>
      </c>
      <c r="BF249" s="231">
        <f t="shared" si="274"/>
        <v>0</v>
      </c>
      <c r="BG249" s="231">
        <f t="shared" si="275"/>
        <v>0</v>
      </c>
      <c r="BH249" s="231">
        <f t="shared" si="276"/>
        <v>0</v>
      </c>
      <c r="BI249" s="246">
        <f t="shared" si="277"/>
        <v>0</v>
      </c>
      <c r="BJ249" s="247">
        <f t="shared" si="278"/>
        <v>0</v>
      </c>
      <c r="BK249" s="231">
        <f t="shared" si="279"/>
        <v>0</v>
      </c>
      <c r="BL249" s="231">
        <f t="shared" si="280"/>
        <v>0</v>
      </c>
      <c r="BM249" s="231">
        <f t="shared" si="281"/>
        <v>0</v>
      </c>
      <c r="BN249" s="231">
        <f t="shared" si="282"/>
        <v>0</v>
      </c>
      <c r="BO249" s="231">
        <f t="shared" si="283"/>
        <v>0</v>
      </c>
      <c r="BP249" s="231">
        <f t="shared" si="284"/>
        <v>0</v>
      </c>
      <c r="BQ249" s="231">
        <f t="shared" si="285"/>
        <v>0</v>
      </c>
    </row>
    <row r="250" s="146" customFormat="1" ht="95" customHeight="1" spans="1:69">
      <c r="A250" s="161">
        <v>237</v>
      </c>
      <c r="B250" s="94">
        <v>1616</v>
      </c>
      <c r="C250" s="162" t="s">
        <v>160</v>
      </c>
      <c r="D250" s="163">
        <v>44576</v>
      </c>
      <c r="E250" s="183" t="s">
        <v>945</v>
      </c>
      <c r="F250" s="184">
        <v>200</v>
      </c>
      <c r="G250" s="185">
        <v>7.69230769230769</v>
      </c>
      <c r="H250" s="161">
        <v>5</v>
      </c>
      <c r="I250" s="161">
        <v>0</v>
      </c>
      <c r="J250" s="161">
        <v>5</v>
      </c>
      <c r="K250" s="195">
        <v>38.4615384615385</v>
      </c>
      <c r="L250" s="161">
        <v>0</v>
      </c>
      <c r="M250" s="185">
        <v>0</v>
      </c>
      <c r="N250" s="161">
        <v>0</v>
      </c>
      <c r="O250" s="161">
        <v>0</v>
      </c>
      <c r="P250" s="195">
        <v>0</v>
      </c>
      <c r="Q250" s="161">
        <v>1</v>
      </c>
      <c r="R250" s="195">
        <v>7.69230769230769</v>
      </c>
      <c r="S250" s="161">
        <v>0</v>
      </c>
      <c r="T250" s="195">
        <v>0</v>
      </c>
      <c r="U250" s="161">
        <v>0</v>
      </c>
      <c r="V250" s="161">
        <v>0</v>
      </c>
      <c r="W250" s="185">
        <v>0</v>
      </c>
      <c r="X250" s="185">
        <v>0</v>
      </c>
      <c r="Y250" s="161">
        <v>0</v>
      </c>
      <c r="Z250" s="185">
        <v>0</v>
      </c>
      <c r="AA250" s="161">
        <v>0</v>
      </c>
      <c r="AB250" s="185">
        <v>0</v>
      </c>
      <c r="AC250" s="184">
        <v>0</v>
      </c>
      <c r="AD250" s="184">
        <v>0</v>
      </c>
      <c r="AE250" s="185">
        <v>1.9</v>
      </c>
      <c r="AF250" s="185">
        <v>13</v>
      </c>
      <c r="AG250" s="185">
        <v>2.5</v>
      </c>
      <c r="AH250" s="185">
        <v>63.5538461538462</v>
      </c>
      <c r="AI250" s="207">
        <v>2</v>
      </c>
      <c r="AJ250" s="209">
        <v>0.5</v>
      </c>
      <c r="AK250" s="207"/>
      <c r="AL250" s="195">
        <v>0</v>
      </c>
      <c r="AM250" s="195">
        <v>2</v>
      </c>
      <c r="AN250" s="207">
        <v>50</v>
      </c>
      <c r="AO250" s="221">
        <v>13.0538461538462</v>
      </c>
      <c r="AP250" s="184">
        <v>10</v>
      </c>
      <c r="AQ250" s="222">
        <v>12200</v>
      </c>
      <c r="AR250" s="223"/>
      <c r="AS250" s="146" t="s">
        <v>862</v>
      </c>
      <c r="AU250" s="224">
        <f t="shared" si="264"/>
        <v>262350.276923077</v>
      </c>
      <c r="AV250" s="239">
        <f t="shared" si="265"/>
        <v>400000</v>
      </c>
      <c r="AW250" s="231" t="e">
        <f t="shared" si="266"/>
        <v>#REF!</v>
      </c>
      <c r="AX250" s="231" t="e">
        <f>((AH250-AF250-AG250-W250)*AY$8)-(#REF!+#REF!)*150000</f>
        <v>#REF!</v>
      </c>
      <c r="AY250" s="231" t="e">
        <f t="shared" si="267"/>
        <v>#REF!</v>
      </c>
      <c r="AZ250" s="241" t="str">
        <f t="shared" si="268"/>
        <v>DOK SITHET</v>
      </c>
      <c r="BA250" s="231">
        <f t="shared" si="269"/>
        <v>10</v>
      </c>
      <c r="BB250" s="231">
        <f t="shared" si="270"/>
        <v>10</v>
      </c>
      <c r="BC250" s="231">
        <f t="shared" si="271"/>
        <v>0</v>
      </c>
      <c r="BD250" s="231">
        <f t="shared" si="272"/>
        <v>0</v>
      </c>
      <c r="BE250" s="231">
        <f t="shared" si="273"/>
        <v>0</v>
      </c>
      <c r="BF250" s="231">
        <f t="shared" si="274"/>
        <v>1</v>
      </c>
      <c r="BG250" s="231">
        <f t="shared" si="275"/>
        <v>0</v>
      </c>
      <c r="BH250" s="231">
        <f t="shared" si="276"/>
        <v>0</v>
      </c>
      <c r="BI250" s="246">
        <f t="shared" si="277"/>
        <v>3.05384615384615</v>
      </c>
      <c r="BJ250" s="247">
        <f t="shared" si="278"/>
        <v>12200</v>
      </c>
      <c r="BK250" s="231">
        <f t="shared" si="279"/>
        <v>0</v>
      </c>
      <c r="BL250" s="231">
        <f t="shared" si="280"/>
        <v>1</v>
      </c>
      <c r="BM250" s="231">
        <f t="shared" si="281"/>
        <v>0</v>
      </c>
      <c r="BN250" s="231">
        <f t="shared" si="282"/>
        <v>1</v>
      </c>
      <c r="BO250" s="231">
        <f t="shared" si="283"/>
        <v>0</v>
      </c>
      <c r="BP250" s="231">
        <f t="shared" si="284"/>
        <v>0</v>
      </c>
      <c r="BQ250" s="231">
        <f t="shared" si="285"/>
        <v>2</v>
      </c>
    </row>
    <row r="251" s="141" customFormat="1" ht="95" customHeight="1" spans="1:69">
      <c r="A251" s="161">
        <v>238</v>
      </c>
      <c r="B251" s="94">
        <v>1937</v>
      </c>
      <c r="C251" s="162" t="s">
        <v>161</v>
      </c>
      <c r="D251" s="163">
        <v>44629</v>
      </c>
      <c r="E251" s="183" t="s">
        <v>945</v>
      </c>
      <c r="F251" s="184">
        <v>200</v>
      </c>
      <c r="G251" s="185">
        <v>7.69230769230769</v>
      </c>
      <c r="H251" s="161">
        <v>5</v>
      </c>
      <c r="I251" s="161">
        <v>0</v>
      </c>
      <c r="J251" s="161">
        <v>5</v>
      </c>
      <c r="K251" s="195">
        <v>38.4615384615385</v>
      </c>
      <c r="L251" s="161">
        <v>0</v>
      </c>
      <c r="M251" s="185">
        <v>0</v>
      </c>
      <c r="N251" s="161">
        <v>0</v>
      </c>
      <c r="O251" s="161">
        <v>0</v>
      </c>
      <c r="P251" s="195">
        <v>0</v>
      </c>
      <c r="Q251" s="161">
        <v>1</v>
      </c>
      <c r="R251" s="195">
        <v>7.69230769230769</v>
      </c>
      <c r="S251" s="161">
        <v>0</v>
      </c>
      <c r="T251" s="195">
        <v>0</v>
      </c>
      <c r="U251" s="161">
        <v>0</v>
      </c>
      <c r="V251" s="161">
        <v>0</v>
      </c>
      <c r="W251" s="185">
        <v>0</v>
      </c>
      <c r="X251" s="185">
        <v>0</v>
      </c>
      <c r="Y251" s="161">
        <v>0</v>
      </c>
      <c r="Z251" s="185">
        <v>0</v>
      </c>
      <c r="AA251" s="161">
        <v>0</v>
      </c>
      <c r="AB251" s="185">
        <v>0</v>
      </c>
      <c r="AC251" s="184">
        <v>0</v>
      </c>
      <c r="AD251" s="184">
        <v>0</v>
      </c>
      <c r="AE251" s="185">
        <v>1.9</v>
      </c>
      <c r="AF251" s="185">
        <v>13</v>
      </c>
      <c r="AG251" s="185">
        <v>2.5</v>
      </c>
      <c r="AH251" s="185">
        <v>63.5538461538462</v>
      </c>
      <c r="AI251" s="207">
        <v>2</v>
      </c>
      <c r="AJ251" s="209">
        <v>0.5</v>
      </c>
      <c r="AK251" s="184"/>
      <c r="AL251" s="195">
        <v>0</v>
      </c>
      <c r="AM251" s="195">
        <v>2</v>
      </c>
      <c r="AN251" s="207">
        <v>50</v>
      </c>
      <c r="AO251" s="221">
        <v>13.0538461538462</v>
      </c>
      <c r="AP251" s="184">
        <v>10</v>
      </c>
      <c r="AQ251" s="222">
        <v>12200</v>
      </c>
      <c r="AR251" s="223"/>
      <c r="AS251" s="146" t="s">
        <v>871</v>
      </c>
      <c r="AU251" s="224">
        <f t="shared" si="264"/>
        <v>262350.276923077</v>
      </c>
      <c r="AV251" s="239">
        <f t="shared" si="265"/>
        <v>400000</v>
      </c>
      <c r="AW251" s="231" t="e">
        <f t="shared" si="266"/>
        <v>#REF!</v>
      </c>
      <c r="AX251" s="231" t="e">
        <f>((AH251-AF251-AG251-W251)*AY$8)-(#REF!+#REF!)*150000</f>
        <v>#REF!</v>
      </c>
      <c r="AY251" s="231" t="e">
        <f t="shared" si="267"/>
        <v>#REF!</v>
      </c>
      <c r="AZ251" s="241" t="str">
        <f t="shared" si="268"/>
        <v>NEOU CHANTHY</v>
      </c>
      <c r="BA251" s="231">
        <f t="shared" si="269"/>
        <v>10</v>
      </c>
      <c r="BB251" s="231">
        <f t="shared" si="270"/>
        <v>10</v>
      </c>
      <c r="BC251" s="231">
        <f t="shared" si="271"/>
        <v>0</v>
      </c>
      <c r="BD251" s="231">
        <f t="shared" si="272"/>
        <v>0</v>
      </c>
      <c r="BE251" s="231">
        <f t="shared" si="273"/>
        <v>0</v>
      </c>
      <c r="BF251" s="231">
        <f t="shared" si="274"/>
        <v>1</v>
      </c>
      <c r="BG251" s="231">
        <f t="shared" si="275"/>
        <v>0</v>
      </c>
      <c r="BH251" s="231">
        <f t="shared" si="276"/>
        <v>0</v>
      </c>
      <c r="BI251" s="246">
        <f t="shared" si="277"/>
        <v>3.05384615384615</v>
      </c>
      <c r="BJ251" s="247">
        <f t="shared" si="278"/>
        <v>12200</v>
      </c>
      <c r="BK251" s="231">
        <f t="shared" si="279"/>
        <v>0</v>
      </c>
      <c r="BL251" s="231">
        <f t="shared" si="280"/>
        <v>1</v>
      </c>
      <c r="BM251" s="231">
        <f t="shared" si="281"/>
        <v>0</v>
      </c>
      <c r="BN251" s="231">
        <f t="shared" si="282"/>
        <v>1</v>
      </c>
      <c r="BO251" s="231">
        <f t="shared" si="283"/>
        <v>0</v>
      </c>
      <c r="BP251" s="231">
        <f t="shared" si="284"/>
        <v>0</v>
      </c>
      <c r="BQ251" s="231">
        <f t="shared" si="285"/>
        <v>2</v>
      </c>
    </row>
    <row r="252" s="146" customFormat="1" ht="95" customHeight="1" spans="1:69">
      <c r="A252" s="161">
        <v>239</v>
      </c>
      <c r="B252" s="94">
        <v>2247</v>
      </c>
      <c r="C252" s="162" t="s">
        <v>163</v>
      </c>
      <c r="D252" s="163">
        <v>44747</v>
      </c>
      <c r="E252" s="183" t="s">
        <v>945</v>
      </c>
      <c r="F252" s="184">
        <v>200</v>
      </c>
      <c r="G252" s="185">
        <v>7.69230769230769</v>
      </c>
      <c r="H252" s="161">
        <v>5</v>
      </c>
      <c r="I252" s="161">
        <v>0</v>
      </c>
      <c r="J252" s="161">
        <v>5</v>
      </c>
      <c r="K252" s="195">
        <v>38.4615384615385</v>
      </c>
      <c r="L252" s="161">
        <v>0</v>
      </c>
      <c r="M252" s="185">
        <v>0</v>
      </c>
      <c r="N252" s="161">
        <v>0</v>
      </c>
      <c r="O252" s="161">
        <v>0</v>
      </c>
      <c r="P252" s="195">
        <v>0</v>
      </c>
      <c r="Q252" s="161">
        <v>1</v>
      </c>
      <c r="R252" s="195">
        <v>7.69230769230769</v>
      </c>
      <c r="S252" s="161">
        <v>0</v>
      </c>
      <c r="T252" s="195">
        <v>0</v>
      </c>
      <c r="U252" s="161">
        <v>0</v>
      </c>
      <c r="V252" s="161">
        <v>0</v>
      </c>
      <c r="W252" s="185">
        <v>0</v>
      </c>
      <c r="X252" s="185">
        <v>0</v>
      </c>
      <c r="Y252" s="161">
        <v>0</v>
      </c>
      <c r="Z252" s="185">
        <v>0</v>
      </c>
      <c r="AA252" s="161">
        <v>0</v>
      </c>
      <c r="AB252" s="185">
        <v>0</v>
      </c>
      <c r="AC252" s="184">
        <v>0</v>
      </c>
      <c r="AD252" s="184">
        <v>0</v>
      </c>
      <c r="AE252" s="185">
        <v>1.9</v>
      </c>
      <c r="AF252" s="185">
        <v>13</v>
      </c>
      <c r="AG252" s="185">
        <v>2.5</v>
      </c>
      <c r="AH252" s="185">
        <v>63.5538461538462</v>
      </c>
      <c r="AI252" s="185"/>
      <c r="AJ252" s="209">
        <v>0.5</v>
      </c>
      <c r="AK252" s="207"/>
      <c r="AL252" s="195">
        <v>0</v>
      </c>
      <c r="AM252" s="195">
        <v>2</v>
      </c>
      <c r="AN252" s="207">
        <v>50</v>
      </c>
      <c r="AO252" s="221">
        <v>11.0538461538462</v>
      </c>
      <c r="AP252" s="184">
        <v>10</v>
      </c>
      <c r="AQ252" s="222">
        <v>4200</v>
      </c>
      <c r="AR252" s="223"/>
      <c r="AS252" s="146" t="s">
        <v>876</v>
      </c>
      <c r="AU252" s="224">
        <f t="shared" si="264"/>
        <v>262350.276923077</v>
      </c>
      <c r="AV252" s="239">
        <f t="shared" si="265"/>
        <v>400000</v>
      </c>
      <c r="AW252" s="231" t="e">
        <f t="shared" si="266"/>
        <v>#REF!</v>
      </c>
      <c r="AX252" s="231" t="e">
        <f>((AH252-AF252-AG252-W252)*AY$8)-(#REF!+#REF!)*150000</f>
        <v>#REF!</v>
      </c>
      <c r="AY252" s="231" t="e">
        <f t="shared" si="267"/>
        <v>#REF!</v>
      </c>
      <c r="AZ252" s="241" t="str">
        <f t="shared" si="268"/>
        <v>MEAS KUN</v>
      </c>
      <c r="BA252" s="231">
        <f t="shared" si="269"/>
        <v>10</v>
      </c>
      <c r="BB252" s="231">
        <f t="shared" si="270"/>
        <v>10</v>
      </c>
      <c r="BC252" s="231">
        <f t="shared" si="271"/>
        <v>0</v>
      </c>
      <c r="BD252" s="231">
        <f t="shared" si="272"/>
        <v>0</v>
      </c>
      <c r="BE252" s="231">
        <f t="shared" si="273"/>
        <v>0</v>
      </c>
      <c r="BF252" s="231">
        <f t="shared" si="274"/>
        <v>1</v>
      </c>
      <c r="BG252" s="231">
        <f t="shared" si="275"/>
        <v>0</v>
      </c>
      <c r="BH252" s="231">
        <f t="shared" si="276"/>
        <v>0</v>
      </c>
      <c r="BI252" s="246">
        <f t="shared" si="277"/>
        <v>1.05384615384615</v>
      </c>
      <c r="BJ252" s="247">
        <f t="shared" si="278"/>
        <v>4200</v>
      </c>
      <c r="BK252" s="231">
        <f t="shared" si="279"/>
        <v>0</v>
      </c>
      <c r="BL252" s="231">
        <f t="shared" si="280"/>
        <v>0</v>
      </c>
      <c r="BM252" s="231">
        <f t="shared" si="281"/>
        <v>0</v>
      </c>
      <c r="BN252" s="231">
        <f t="shared" si="282"/>
        <v>2</v>
      </c>
      <c r="BO252" s="231">
        <f t="shared" si="283"/>
        <v>0</v>
      </c>
      <c r="BP252" s="231">
        <f t="shared" si="284"/>
        <v>0</v>
      </c>
      <c r="BQ252" s="231">
        <f t="shared" si="285"/>
        <v>2</v>
      </c>
    </row>
    <row r="253" s="146" customFormat="1" ht="95" customHeight="1" spans="1:69">
      <c r="A253" s="161">
        <v>240</v>
      </c>
      <c r="B253" s="94">
        <v>2095</v>
      </c>
      <c r="C253" s="162" t="s">
        <v>949</v>
      </c>
      <c r="D253" s="163">
        <v>44697</v>
      </c>
      <c r="E253" s="183" t="s">
        <v>945</v>
      </c>
      <c r="F253" s="184">
        <v>200</v>
      </c>
      <c r="G253" s="185">
        <v>7.69230769230769</v>
      </c>
      <c r="H253" s="161">
        <v>5</v>
      </c>
      <c r="I253" s="161">
        <v>0</v>
      </c>
      <c r="J253" s="161">
        <v>5</v>
      </c>
      <c r="K253" s="195">
        <v>38.4615384615385</v>
      </c>
      <c r="L253" s="161">
        <v>0</v>
      </c>
      <c r="M253" s="185">
        <v>0</v>
      </c>
      <c r="N253" s="161">
        <v>0</v>
      </c>
      <c r="O253" s="161">
        <v>0</v>
      </c>
      <c r="P253" s="195">
        <v>0</v>
      </c>
      <c r="Q253" s="161">
        <v>1</v>
      </c>
      <c r="R253" s="195">
        <v>7.69230769230769</v>
      </c>
      <c r="S253" s="161">
        <v>0</v>
      </c>
      <c r="T253" s="195">
        <v>0</v>
      </c>
      <c r="U253" s="161">
        <v>0</v>
      </c>
      <c r="V253" s="161">
        <v>0</v>
      </c>
      <c r="W253" s="185">
        <v>0</v>
      </c>
      <c r="X253" s="185">
        <v>0</v>
      </c>
      <c r="Y253" s="161">
        <v>0</v>
      </c>
      <c r="Z253" s="185">
        <v>0</v>
      </c>
      <c r="AA253" s="161">
        <v>0</v>
      </c>
      <c r="AB253" s="185">
        <v>0</v>
      </c>
      <c r="AC253" s="184">
        <v>0</v>
      </c>
      <c r="AD253" s="184">
        <v>0</v>
      </c>
      <c r="AE253" s="185">
        <v>1.9</v>
      </c>
      <c r="AF253" s="185">
        <v>13</v>
      </c>
      <c r="AG253" s="185">
        <v>2.5</v>
      </c>
      <c r="AH253" s="185">
        <v>63.5538461538462</v>
      </c>
      <c r="AI253" s="207">
        <v>2</v>
      </c>
      <c r="AJ253" s="209">
        <v>0.5</v>
      </c>
      <c r="AK253" s="207"/>
      <c r="AL253" s="195">
        <v>0</v>
      </c>
      <c r="AM253" s="195">
        <v>2</v>
      </c>
      <c r="AN253" s="207">
        <v>50</v>
      </c>
      <c r="AO253" s="221">
        <v>13.0538461538462</v>
      </c>
      <c r="AP253" s="184">
        <v>10</v>
      </c>
      <c r="AQ253" s="222">
        <v>12200</v>
      </c>
      <c r="AR253" s="223"/>
      <c r="AS253" s="146" t="s">
        <v>878</v>
      </c>
      <c r="AU253" s="224">
        <f t="shared" si="264"/>
        <v>262350.276923077</v>
      </c>
      <c r="AV253" s="239">
        <f t="shared" si="265"/>
        <v>400000</v>
      </c>
      <c r="AW253" s="231" t="e">
        <f t="shared" si="266"/>
        <v>#REF!</v>
      </c>
      <c r="AX253" s="231" t="e">
        <f>((AH253-AF253-AG253-W253)*AY$8)-(#REF!+#REF!)*150000</f>
        <v>#REF!</v>
      </c>
      <c r="AY253" s="231" t="e">
        <f t="shared" si="267"/>
        <v>#REF!</v>
      </c>
      <c r="AZ253" s="241" t="str">
        <f t="shared" si="268"/>
        <v>SON SOVANROTH</v>
      </c>
      <c r="BA253" s="231">
        <f t="shared" si="269"/>
        <v>10</v>
      </c>
      <c r="BB253" s="231">
        <f t="shared" si="270"/>
        <v>10</v>
      </c>
      <c r="BC253" s="231">
        <f t="shared" si="271"/>
        <v>0</v>
      </c>
      <c r="BD253" s="231">
        <f t="shared" si="272"/>
        <v>0</v>
      </c>
      <c r="BE253" s="231">
        <f t="shared" si="273"/>
        <v>0</v>
      </c>
      <c r="BF253" s="231">
        <f t="shared" si="274"/>
        <v>1</v>
      </c>
      <c r="BG253" s="231">
        <f t="shared" si="275"/>
        <v>0</v>
      </c>
      <c r="BH253" s="231">
        <f t="shared" si="276"/>
        <v>0</v>
      </c>
      <c r="BI253" s="246">
        <f t="shared" si="277"/>
        <v>3.05384615384615</v>
      </c>
      <c r="BJ253" s="247">
        <f t="shared" si="278"/>
        <v>12200</v>
      </c>
      <c r="BK253" s="231">
        <f t="shared" si="279"/>
        <v>0</v>
      </c>
      <c r="BL253" s="231">
        <f t="shared" si="280"/>
        <v>1</v>
      </c>
      <c r="BM253" s="231">
        <f t="shared" si="281"/>
        <v>0</v>
      </c>
      <c r="BN253" s="231">
        <f t="shared" si="282"/>
        <v>1</v>
      </c>
      <c r="BO253" s="231">
        <f t="shared" si="283"/>
        <v>0</v>
      </c>
      <c r="BP253" s="231">
        <f t="shared" si="284"/>
        <v>0</v>
      </c>
      <c r="BQ253" s="231">
        <f t="shared" si="285"/>
        <v>2</v>
      </c>
    </row>
    <row r="254" s="146" customFormat="1" ht="95" customHeight="1" spans="1:69">
      <c r="A254" s="161">
        <v>241</v>
      </c>
      <c r="B254" s="94">
        <v>1653</v>
      </c>
      <c r="C254" s="162" t="s">
        <v>164</v>
      </c>
      <c r="D254" s="163">
        <v>44581</v>
      </c>
      <c r="E254" s="183" t="s">
        <v>945</v>
      </c>
      <c r="F254" s="184">
        <v>200</v>
      </c>
      <c r="G254" s="185">
        <v>7.69230769230769</v>
      </c>
      <c r="H254" s="161">
        <v>5</v>
      </c>
      <c r="I254" s="161">
        <v>0</v>
      </c>
      <c r="J254" s="161">
        <v>5</v>
      </c>
      <c r="K254" s="195">
        <v>38.4615384615385</v>
      </c>
      <c r="L254" s="161">
        <v>0</v>
      </c>
      <c r="M254" s="185">
        <v>0</v>
      </c>
      <c r="N254" s="161">
        <v>0</v>
      </c>
      <c r="O254" s="161">
        <v>0</v>
      </c>
      <c r="P254" s="195">
        <v>0</v>
      </c>
      <c r="Q254" s="161">
        <v>1</v>
      </c>
      <c r="R254" s="195">
        <v>7.69230769230769</v>
      </c>
      <c r="S254" s="161">
        <v>0</v>
      </c>
      <c r="T254" s="195">
        <v>0</v>
      </c>
      <c r="U254" s="161">
        <v>0</v>
      </c>
      <c r="V254" s="161">
        <v>0</v>
      </c>
      <c r="W254" s="185">
        <v>0</v>
      </c>
      <c r="X254" s="185">
        <v>0</v>
      </c>
      <c r="Y254" s="161">
        <v>0</v>
      </c>
      <c r="Z254" s="185">
        <v>0</v>
      </c>
      <c r="AA254" s="161">
        <v>0</v>
      </c>
      <c r="AB254" s="185">
        <v>0</v>
      </c>
      <c r="AC254" s="184">
        <v>0</v>
      </c>
      <c r="AD254" s="184">
        <v>0</v>
      </c>
      <c r="AE254" s="185">
        <v>1.9</v>
      </c>
      <c r="AF254" s="185">
        <v>13</v>
      </c>
      <c r="AG254" s="185">
        <v>2.5</v>
      </c>
      <c r="AH254" s="185">
        <v>63.5538461538462</v>
      </c>
      <c r="AI254" s="207">
        <v>2</v>
      </c>
      <c r="AJ254" s="209">
        <v>0.5</v>
      </c>
      <c r="AK254" s="207"/>
      <c r="AL254" s="195">
        <v>0</v>
      </c>
      <c r="AM254" s="195">
        <v>2</v>
      </c>
      <c r="AN254" s="207">
        <v>50</v>
      </c>
      <c r="AO254" s="221">
        <v>13.0538461538462</v>
      </c>
      <c r="AP254" s="184">
        <v>10</v>
      </c>
      <c r="AQ254" s="222">
        <v>12200</v>
      </c>
      <c r="AR254" s="223"/>
      <c r="AS254" s="146" t="s">
        <v>862</v>
      </c>
      <c r="AU254" s="224">
        <f t="shared" si="264"/>
        <v>262350.276923077</v>
      </c>
      <c r="AV254" s="239">
        <f t="shared" si="265"/>
        <v>400000</v>
      </c>
      <c r="AW254" s="231" t="e">
        <f t="shared" si="266"/>
        <v>#REF!</v>
      </c>
      <c r="AX254" s="231" t="e">
        <f>((AH254-AF254-AG254-W254)*AY$8)-(#REF!+#REF!)*150000</f>
        <v>#REF!</v>
      </c>
      <c r="AY254" s="231" t="e">
        <f t="shared" si="267"/>
        <v>#REF!</v>
      </c>
      <c r="AZ254" s="241" t="str">
        <f t="shared" si="268"/>
        <v>HORN CHANDY</v>
      </c>
      <c r="BA254" s="231">
        <f t="shared" si="269"/>
        <v>10</v>
      </c>
      <c r="BB254" s="231">
        <f t="shared" si="270"/>
        <v>10</v>
      </c>
      <c r="BC254" s="231">
        <f t="shared" si="271"/>
        <v>0</v>
      </c>
      <c r="BD254" s="231">
        <f t="shared" si="272"/>
        <v>0</v>
      </c>
      <c r="BE254" s="231">
        <f t="shared" si="273"/>
        <v>0</v>
      </c>
      <c r="BF254" s="231">
        <f t="shared" si="274"/>
        <v>1</v>
      </c>
      <c r="BG254" s="231">
        <f t="shared" si="275"/>
        <v>0</v>
      </c>
      <c r="BH254" s="231">
        <f t="shared" si="276"/>
        <v>0</v>
      </c>
      <c r="BI254" s="246">
        <f t="shared" si="277"/>
        <v>3.05384615384615</v>
      </c>
      <c r="BJ254" s="247">
        <f t="shared" si="278"/>
        <v>12200</v>
      </c>
      <c r="BK254" s="231">
        <f t="shared" si="279"/>
        <v>0</v>
      </c>
      <c r="BL254" s="231">
        <f t="shared" si="280"/>
        <v>1</v>
      </c>
      <c r="BM254" s="231">
        <f t="shared" si="281"/>
        <v>0</v>
      </c>
      <c r="BN254" s="231">
        <f t="shared" si="282"/>
        <v>1</v>
      </c>
      <c r="BO254" s="231">
        <f t="shared" si="283"/>
        <v>0</v>
      </c>
      <c r="BP254" s="231">
        <f t="shared" si="284"/>
        <v>0</v>
      </c>
      <c r="BQ254" s="231">
        <f t="shared" si="285"/>
        <v>2</v>
      </c>
    </row>
    <row r="255" s="146" customFormat="1" ht="95" customHeight="1" spans="1:69">
      <c r="A255" s="161">
        <v>242</v>
      </c>
      <c r="B255" s="94">
        <v>1343</v>
      </c>
      <c r="C255" s="162" t="s">
        <v>950</v>
      </c>
      <c r="D255" s="163">
        <v>44505</v>
      </c>
      <c r="E255" s="183" t="s">
        <v>945</v>
      </c>
      <c r="F255" s="184">
        <v>200</v>
      </c>
      <c r="G255" s="185">
        <v>7.69230769230769</v>
      </c>
      <c r="H255" s="161">
        <v>5</v>
      </c>
      <c r="I255" s="161">
        <v>0</v>
      </c>
      <c r="J255" s="161">
        <v>5</v>
      </c>
      <c r="K255" s="195">
        <v>38.4615384615385</v>
      </c>
      <c r="L255" s="161">
        <v>0</v>
      </c>
      <c r="M255" s="185">
        <v>0</v>
      </c>
      <c r="N255" s="161">
        <v>0</v>
      </c>
      <c r="O255" s="161">
        <v>0</v>
      </c>
      <c r="P255" s="195">
        <v>0</v>
      </c>
      <c r="Q255" s="161">
        <v>1</v>
      </c>
      <c r="R255" s="195">
        <v>7.69230769230769</v>
      </c>
      <c r="S255" s="161">
        <v>0</v>
      </c>
      <c r="T255" s="195">
        <v>0</v>
      </c>
      <c r="U255" s="161">
        <v>0</v>
      </c>
      <c r="V255" s="161">
        <v>0</v>
      </c>
      <c r="W255" s="185">
        <v>0</v>
      </c>
      <c r="X255" s="185">
        <v>0</v>
      </c>
      <c r="Y255" s="161">
        <v>0</v>
      </c>
      <c r="Z255" s="185">
        <v>0</v>
      </c>
      <c r="AA255" s="161">
        <v>0</v>
      </c>
      <c r="AB255" s="185">
        <v>0</v>
      </c>
      <c r="AC255" s="184">
        <v>0</v>
      </c>
      <c r="AD255" s="184">
        <v>0</v>
      </c>
      <c r="AE255" s="185">
        <v>1.9</v>
      </c>
      <c r="AF255" s="185">
        <v>13</v>
      </c>
      <c r="AG255" s="185">
        <v>2.5</v>
      </c>
      <c r="AH255" s="185">
        <v>63.5538461538462</v>
      </c>
      <c r="AI255" s="207">
        <v>2</v>
      </c>
      <c r="AJ255" s="209">
        <v>0.5</v>
      </c>
      <c r="AK255" s="207"/>
      <c r="AL255" s="195">
        <v>0</v>
      </c>
      <c r="AM255" s="195">
        <v>2</v>
      </c>
      <c r="AN255" s="207">
        <v>50</v>
      </c>
      <c r="AO255" s="221">
        <v>13.0538461538462</v>
      </c>
      <c r="AP255" s="184">
        <v>10</v>
      </c>
      <c r="AQ255" s="222">
        <v>12200</v>
      </c>
      <c r="AR255" s="223"/>
      <c r="AS255" s="146" t="s">
        <v>881</v>
      </c>
      <c r="AU255" s="224">
        <f t="shared" si="264"/>
        <v>262350.276923077</v>
      </c>
      <c r="AV255" s="239">
        <f t="shared" si="265"/>
        <v>400000</v>
      </c>
      <c r="AW255" s="231" t="e">
        <f t="shared" si="266"/>
        <v>#REF!</v>
      </c>
      <c r="AX255" s="231" t="e">
        <f>((AH255-AF255-AG255-W255)*AY$8)-(#REF!+#REF!)*150000</f>
        <v>#REF!</v>
      </c>
      <c r="AY255" s="231" t="e">
        <f t="shared" si="267"/>
        <v>#REF!</v>
      </c>
      <c r="AZ255" s="241" t="str">
        <f t="shared" si="268"/>
        <v>PHOEUN VEASAN</v>
      </c>
      <c r="BA255" s="231">
        <f t="shared" si="269"/>
        <v>10</v>
      </c>
      <c r="BB255" s="231">
        <f t="shared" si="270"/>
        <v>10</v>
      </c>
      <c r="BC255" s="231">
        <f t="shared" si="271"/>
        <v>0</v>
      </c>
      <c r="BD255" s="231">
        <f t="shared" si="272"/>
        <v>0</v>
      </c>
      <c r="BE255" s="231">
        <f t="shared" si="273"/>
        <v>0</v>
      </c>
      <c r="BF255" s="231">
        <f t="shared" si="274"/>
        <v>1</v>
      </c>
      <c r="BG255" s="231">
        <f t="shared" si="275"/>
        <v>0</v>
      </c>
      <c r="BH255" s="231">
        <f t="shared" si="276"/>
        <v>0</v>
      </c>
      <c r="BI255" s="246">
        <f t="shared" si="277"/>
        <v>3.05384615384615</v>
      </c>
      <c r="BJ255" s="247">
        <f t="shared" si="278"/>
        <v>12200</v>
      </c>
      <c r="BK255" s="231">
        <f t="shared" si="279"/>
        <v>0</v>
      </c>
      <c r="BL255" s="231">
        <f t="shared" si="280"/>
        <v>1</v>
      </c>
      <c r="BM255" s="231">
        <f t="shared" si="281"/>
        <v>0</v>
      </c>
      <c r="BN255" s="231">
        <f t="shared" si="282"/>
        <v>1</v>
      </c>
      <c r="BO255" s="231">
        <f t="shared" si="283"/>
        <v>0</v>
      </c>
      <c r="BP255" s="231">
        <f t="shared" si="284"/>
        <v>0</v>
      </c>
      <c r="BQ255" s="231">
        <f t="shared" si="285"/>
        <v>2</v>
      </c>
    </row>
    <row r="256" s="146" customFormat="1" ht="95" customHeight="1" spans="1:69">
      <c r="A256" s="161">
        <v>243</v>
      </c>
      <c r="B256" s="94">
        <v>1649</v>
      </c>
      <c r="C256" s="162" t="s">
        <v>951</v>
      </c>
      <c r="D256" s="163">
        <v>44581</v>
      </c>
      <c r="E256" s="183" t="s">
        <v>945</v>
      </c>
      <c r="F256" s="184">
        <v>200</v>
      </c>
      <c r="G256" s="185">
        <v>7.69230769230769</v>
      </c>
      <c r="H256" s="161">
        <v>5</v>
      </c>
      <c r="I256" s="161">
        <v>0</v>
      </c>
      <c r="J256" s="161">
        <v>5</v>
      </c>
      <c r="K256" s="195">
        <v>38.4615384615385</v>
      </c>
      <c r="L256" s="161">
        <v>0</v>
      </c>
      <c r="M256" s="185">
        <v>0</v>
      </c>
      <c r="N256" s="161">
        <v>0</v>
      </c>
      <c r="O256" s="161">
        <v>0</v>
      </c>
      <c r="P256" s="195">
        <v>0</v>
      </c>
      <c r="Q256" s="161">
        <v>1</v>
      </c>
      <c r="R256" s="195">
        <v>7.69230769230769</v>
      </c>
      <c r="S256" s="161">
        <v>0</v>
      </c>
      <c r="T256" s="195">
        <v>0</v>
      </c>
      <c r="U256" s="161">
        <v>0</v>
      </c>
      <c r="V256" s="161">
        <v>0</v>
      </c>
      <c r="W256" s="185">
        <v>0</v>
      </c>
      <c r="X256" s="185">
        <v>0</v>
      </c>
      <c r="Y256" s="161">
        <v>0</v>
      </c>
      <c r="Z256" s="185">
        <v>0</v>
      </c>
      <c r="AA256" s="161">
        <v>0</v>
      </c>
      <c r="AB256" s="185">
        <v>0</v>
      </c>
      <c r="AC256" s="184">
        <v>0</v>
      </c>
      <c r="AD256" s="184">
        <v>0</v>
      </c>
      <c r="AE256" s="185">
        <v>1.9</v>
      </c>
      <c r="AF256" s="185">
        <v>13</v>
      </c>
      <c r="AG256" s="185">
        <v>2.5</v>
      </c>
      <c r="AH256" s="185">
        <v>63.5538461538462</v>
      </c>
      <c r="AI256" s="207">
        <v>2</v>
      </c>
      <c r="AJ256" s="209">
        <v>0.5</v>
      </c>
      <c r="AK256" s="207"/>
      <c r="AL256" s="195">
        <v>0</v>
      </c>
      <c r="AM256" s="195">
        <v>2</v>
      </c>
      <c r="AN256" s="207">
        <v>50</v>
      </c>
      <c r="AO256" s="221">
        <v>13.0538461538462</v>
      </c>
      <c r="AP256" s="184">
        <v>10</v>
      </c>
      <c r="AQ256" s="222">
        <v>12200</v>
      </c>
      <c r="AR256" s="223"/>
      <c r="AS256" s="146" t="s">
        <v>862</v>
      </c>
      <c r="AU256" s="224">
        <f t="shared" si="264"/>
        <v>262350.276923077</v>
      </c>
      <c r="AV256" s="239">
        <f t="shared" si="265"/>
        <v>400000</v>
      </c>
      <c r="AW256" s="231" t="e">
        <f t="shared" si="266"/>
        <v>#REF!</v>
      </c>
      <c r="AX256" s="231" t="e">
        <f>((AH256-AF256-AG256-W256)*AY$8)-(#REF!+#REF!)*150000</f>
        <v>#REF!</v>
      </c>
      <c r="AY256" s="231" t="e">
        <f t="shared" si="267"/>
        <v>#REF!</v>
      </c>
      <c r="AZ256" s="241" t="str">
        <f t="shared" si="268"/>
        <v>SOENG SODA</v>
      </c>
      <c r="BA256" s="231">
        <f t="shared" si="269"/>
        <v>10</v>
      </c>
      <c r="BB256" s="231">
        <f t="shared" si="270"/>
        <v>10</v>
      </c>
      <c r="BC256" s="231">
        <f t="shared" si="271"/>
        <v>0</v>
      </c>
      <c r="BD256" s="231">
        <f t="shared" si="272"/>
        <v>0</v>
      </c>
      <c r="BE256" s="231">
        <f t="shared" si="273"/>
        <v>0</v>
      </c>
      <c r="BF256" s="231">
        <f t="shared" si="274"/>
        <v>1</v>
      </c>
      <c r="BG256" s="231">
        <f t="shared" si="275"/>
        <v>0</v>
      </c>
      <c r="BH256" s="231">
        <f t="shared" si="276"/>
        <v>0</v>
      </c>
      <c r="BI256" s="246">
        <f t="shared" si="277"/>
        <v>3.05384615384615</v>
      </c>
      <c r="BJ256" s="247">
        <f t="shared" si="278"/>
        <v>12200</v>
      </c>
      <c r="BK256" s="231">
        <f t="shared" si="279"/>
        <v>0</v>
      </c>
      <c r="BL256" s="231">
        <f t="shared" si="280"/>
        <v>1</v>
      </c>
      <c r="BM256" s="231">
        <f t="shared" si="281"/>
        <v>0</v>
      </c>
      <c r="BN256" s="231">
        <f t="shared" si="282"/>
        <v>1</v>
      </c>
      <c r="BO256" s="231">
        <f t="shared" si="283"/>
        <v>0</v>
      </c>
      <c r="BP256" s="231">
        <f t="shared" si="284"/>
        <v>0</v>
      </c>
      <c r="BQ256" s="231">
        <f t="shared" si="285"/>
        <v>2</v>
      </c>
    </row>
    <row r="257" s="146" customFormat="1" ht="95" customHeight="1" spans="1:69">
      <c r="A257" s="161">
        <v>244</v>
      </c>
      <c r="B257" s="94">
        <v>2276</v>
      </c>
      <c r="C257" s="162" t="s">
        <v>96</v>
      </c>
      <c r="D257" s="163">
        <v>44833</v>
      </c>
      <c r="E257" s="183" t="s">
        <v>945</v>
      </c>
      <c r="F257" s="184">
        <v>200</v>
      </c>
      <c r="G257" s="185">
        <v>7.69230769230769</v>
      </c>
      <c r="H257" s="161">
        <v>0</v>
      </c>
      <c r="I257" s="161">
        <v>0</v>
      </c>
      <c r="J257" s="161">
        <v>0</v>
      </c>
      <c r="K257" s="195">
        <v>0</v>
      </c>
      <c r="L257" s="161">
        <v>0</v>
      </c>
      <c r="M257" s="185">
        <v>0</v>
      </c>
      <c r="N257" s="161">
        <v>0</v>
      </c>
      <c r="O257" s="161">
        <v>0</v>
      </c>
      <c r="P257" s="195">
        <v>0</v>
      </c>
      <c r="Q257" s="161">
        <v>0</v>
      </c>
      <c r="R257" s="195">
        <v>0</v>
      </c>
      <c r="S257" s="161">
        <v>0</v>
      </c>
      <c r="T257" s="195">
        <v>0</v>
      </c>
      <c r="U257" s="161">
        <v>0</v>
      </c>
      <c r="V257" s="161">
        <v>0</v>
      </c>
      <c r="W257" s="185">
        <v>0</v>
      </c>
      <c r="X257" s="185">
        <v>0</v>
      </c>
      <c r="Y257" s="161">
        <v>0</v>
      </c>
      <c r="Z257" s="185">
        <v>0</v>
      </c>
      <c r="AA257" s="161">
        <v>0</v>
      </c>
      <c r="AB257" s="185">
        <v>0</v>
      </c>
      <c r="AC257" s="184">
        <v>0</v>
      </c>
      <c r="AD257" s="184">
        <v>0</v>
      </c>
      <c r="AE257" s="185">
        <v>0</v>
      </c>
      <c r="AF257" s="185">
        <v>0</v>
      </c>
      <c r="AG257" s="185">
        <v>0</v>
      </c>
      <c r="AH257" s="185">
        <v>0</v>
      </c>
      <c r="AI257" s="185"/>
      <c r="AJ257" s="209"/>
      <c r="AK257" s="207"/>
      <c r="AL257" s="195"/>
      <c r="AM257" s="195"/>
      <c r="AN257" s="207">
        <v>0</v>
      </c>
      <c r="AO257" s="221">
        <v>0</v>
      </c>
      <c r="AP257" s="184">
        <v>0</v>
      </c>
      <c r="AQ257" s="222">
        <v>0</v>
      </c>
      <c r="AR257" s="223"/>
      <c r="AS257" s="146" t="s">
        <v>923</v>
      </c>
      <c r="AU257" s="224">
        <f t="shared" si="264"/>
        <v>0</v>
      </c>
      <c r="AV257" s="239">
        <f t="shared" si="265"/>
        <v>400000</v>
      </c>
      <c r="AW257" s="231" t="e">
        <f t="shared" si="266"/>
        <v>#REF!</v>
      </c>
      <c r="AX257" s="231" t="e">
        <f>((AH257-AF257-AG257-W257)*AY$8)-(#REF!+#REF!)*150000</f>
        <v>#REF!</v>
      </c>
      <c r="AY257" s="231" t="e">
        <f t="shared" si="267"/>
        <v>#REF!</v>
      </c>
      <c r="AZ257" s="241" t="str">
        <f t="shared" si="268"/>
        <v>KOEUT THIDA</v>
      </c>
      <c r="BA257" s="231">
        <f t="shared" si="269"/>
        <v>0</v>
      </c>
      <c r="BB257" s="231">
        <f t="shared" si="270"/>
        <v>0</v>
      </c>
      <c r="BC257" s="231">
        <f t="shared" si="271"/>
        <v>0</v>
      </c>
      <c r="BD257" s="231">
        <f t="shared" si="272"/>
        <v>0</v>
      </c>
      <c r="BE257" s="231">
        <f t="shared" si="273"/>
        <v>0</v>
      </c>
      <c r="BF257" s="231">
        <f t="shared" si="274"/>
        <v>0</v>
      </c>
      <c r="BG257" s="231">
        <f t="shared" si="275"/>
        <v>0</v>
      </c>
      <c r="BH257" s="231">
        <f t="shared" si="276"/>
        <v>0</v>
      </c>
      <c r="BI257" s="246">
        <f t="shared" si="277"/>
        <v>0</v>
      </c>
      <c r="BJ257" s="247">
        <f t="shared" si="278"/>
        <v>0</v>
      </c>
      <c r="BK257" s="231">
        <f t="shared" si="279"/>
        <v>0</v>
      </c>
      <c r="BL257" s="231">
        <f t="shared" si="280"/>
        <v>0</v>
      </c>
      <c r="BM257" s="231">
        <f t="shared" si="281"/>
        <v>0</v>
      </c>
      <c r="BN257" s="231">
        <f t="shared" si="282"/>
        <v>0</v>
      </c>
      <c r="BO257" s="231">
        <f t="shared" si="283"/>
        <v>0</v>
      </c>
      <c r="BP257" s="231">
        <f t="shared" si="284"/>
        <v>0</v>
      </c>
      <c r="BQ257" s="231">
        <f t="shared" si="285"/>
        <v>0</v>
      </c>
    </row>
    <row r="258" s="146" customFormat="1" ht="95" customHeight="1" spans="1:69">
      <c r="A258" s="161">
        <v>245</v>
      </c>
      <c r="B258" s="94">
        <v>1655</v>
      </c>
      <c r="C258" s="162" t="s">
        <v>952</v>
      </c>
      <c r="D258" s="163">
        <v>44581</v>
      </c>
      <c r="E258" s="183" t="s">
        <v>945</v>
      </c>
      <c r="F258" s="184">
        <v>200</v>
      </c>
      <c r="G258" s="185">
        <v>7.69230769230769</v>
      </c>
      <c r="H258" s="161">
        <v>5</v>
      </c>
      <c r="I258" s="161">
        <v>0</v>
      </c>
      <c r="J258" s="161">
        <v>5</v>
      </c>
      <c r="K258" s="195">
        <v>38.4615384615385</v>
      </c>
      <c r="L258" s="161">
        <v>0</v>
      </c>
      <c r="M258" s="185">
        <v>0</v>
      </c>
      <c r="N258" s="161">
        <v>0</v>
      </c>
      <c r="O258" s="161">
        <v>0</v>
      </c>
      <c r="P258" s="195">
        <v>0</v>
      </c>
      <c r="Q258" s="161">
        <v>1</v>
      </c>
      <c r="R258" s="195">
        <v>7.69230769230769</v>
      </c>
      <c r="S258" s="161">
        <v>0</v>
      </c>
      <c r="T258" s="195">
        <v>0</v>
      </c>
      <c r="U258" s="161">
        <v>0</v>
      </c>
      <c r="V258" s="161">
        <v>0</v>
      </c>
      <c r="W258" s="185">
        <v>0</v>
      </c>
      <c r="X258" s="185">
        <v>0</v>
      </c>
      <c r="Y258" s="161">
        <v>0</v>
      </c>
      <c r="Z258" s="185">
        <v>0</v>
      </c>
      <c r="AA258" s="161">
        <v>0</v>
      </c>
      <c r="AB258" s="185">
        <v>0</v>
      </c>
      <c r="AC258" s="184">
        <v>0</v>
      </c>
      <c r="AD258" s="184">
        <v>0</v>
      </c>
      <c r="AE258" s="185">
        <v>1.9</v>
      </c>
      <c r="AF258" s="185">
        <v>13</v>
      </c>
      <c r="AG258" s="185">
        <v>2.5</v>
      </c>
      <c r="AH258" s="185">
        <v>63.5538461538462</v>
      </c>
      <c r="AI258" s="207">
        <v>2</v>
      </c>
      <c r="AJ258" s="209">
        <v>0.5</v>
      </c>
      <c r="AK258" s="207"/>
      <c r="AL258" s="195">
        <v>0</v>
      </c>
      <c r="AM258" s="195">
        <v>2</v>
      </c>
      <c r="AN258" s="207">
        <v>50</v>
      </c>
      <c r="AO258" s="221">
        <v>13.0538461538462</v>
      </c>
      <c r="AP258" s="184">
        <v>10</v>
      </c>
      <c r="AQ258" s="222">
        <v>12200</v>
      </c>
      <c r="AR258" s="223"/>
      <c r="AS258" s="146" t="s">
        <v>862</v>
      </c>
      <c r="AU258" s="224">
        <f t="shared" si="264"/>
        <v>262350.276923077</v>
      </c>
      <c r="AV258" s="239">
        <f t="shared" si="265"/>
        <v>400000</v>
      </c>
      <c r="AW258" s="231" t="e">
        <f t="shared" si="266"/>
        <v>#REF!</v>
      </c>
      <c r="AX258" s="231" t="e">
        <f>((AH258-AF258-AG258-W258)*AY$8)-(#REF!+#REF!)*150000</f>
        <v>#REF!</v>
      </c>
      <c r="AY258" s="231" t="e">
        <f t="shared" si="267"/>
        <v>#REF!</v>
      </c>
      <c r="AZ258" s="241" t="str">
        <f t="shared" si="268"/>
        <v>SENGSOUKEA</v>
      </c>
      <c r="BA258" s="231">
        <f t="shared" si="269"/>
        <v>10</v>
      </c>
      <c r="BB258" s="231">
        <f t="shared" si="270"/>
        <v>10</v>
      </c>
      <c r="BC258" s="231">
        <f t="shared" si="271"/>
        <v>0</v>
      </c>
      <c r="BD258" s="231">
        <f t="shared" si="272"/>
        <v>0</v>
      </c>
      <c r="BE258" s="231">
        <f t="shared" si="273"/>
        <v>0</v>
      </c>
      <c r="BF258" s="231">
        <f t="shared" si="274"/>
        <v>1</v>
      </c>
      <c r="BG258" s="231">
        <f t="shared" si="275"/>
        <v>0</v>
      </c>
      <c r="BH258" s="231">
        <f t="shared" si="276"/>
        <v>0</v>
      </c>
      <c r="BI258" s="246">
        <f t="shared" si="277"/>
        <v>3.05384615384615</v>
      </c>
      <c r="BJ258" s="247">
        <f t="shared" si="278"/>
        <v>12200</v>
      </c>
      <c r="BK258" s="231">
        <f t="shared" si="279"/>
        <v>0</v>
      </c>
      <c r="BL258" s="231">
        <f t="shared" si="280"/>
        <v>1</v>
      </c>
      <c r="BM258" s="231">
        <f t="shared" si="281"/>
        <v>0</v>
      </c>
      <c r="BN258" s="231">
        <f t="shared" si="282"/>
        <v>1</v>
      </c>
      <c r="BO258" s="231">
        <f t="shared" si="283"/>
        <v>0</v>
      </c>
      <c r="BP258" s="231">
        <f t="shared" si="284"/>
        <v>0</v>
      </c>
      <c r="BQ258" s="231">
        <f t="shared" si="285"/>
        <v>2</v>
      </c>
    </row>
    <row r="259" s="146" customFormat="1" ht="95" customHeight="1" spans="1:69">
      <c r="A259" s="161">
        <v>246</v>
      </c>
      <c r="B259" s="94">
        <v>1719</v>
      </c>
      <c r="C259" s="162" t="s">
        <v>953</v>
      </c>
      <c r="D259" s="163">
        <v>44587</v>
      </c>
      <c r="E259" s="183" t="s">
        <v>945</v>
      </c>
      <c r="F259" s="184">
        <v>200</v>
      </c>
      <c r="G259" s="185">
        <v>7.69230769230769</v>
      </c>
      <c r="H259" s="161">
        <v>5</v>
      </c>
      <c r="I259" s="161">
        <v>0</v>
      </c>
      <c r="J259" s="161">
        <v>5</v>
      </c>
      <c r="K259" s="195">
        <v>38.4615384615385</v>
      </c>
      <c r="L259" s="161">
        <v>0</v>
      </c>
      <c r="M259" s="185">
        <v>0</v>
      </c>
      <c r="N259" s="161">
        <v>0</v>
      </c>
      <c r="O259" s="161">
        <v>0</v>
      </c>
      <c r="P259" s="195">
        <v>0</v>
      </c>
      <c r="Q259" s="161">
        <v>1</v>
      </c>
      <c r="R259" s="195">
        <v>7.69230769230769</v>
      </c>
      <c r="S259" s="161">
        <v>0</v>
      </c>
      <c r="T259" s="195">
        <v>0</v>
      </c>
      <c r="U259" s="161">
        <v>0</v>
      </c>
      <c r="V259" s="161">
        <v>0</v>
      </c>
      <c r="W259" s="185">
        <v>0</v>
      </c>
      <c r="X259" s="185">
        <v>0</v>
      </c>
      <c r="Y259" s="161">
        <v>0</v>
      </c>
      <c r="Z259" s="185">
        <v>0</v>
      </c>
      <c r="AA259" s="161">
        <v>0</v>
      </c>
      <c r="AB259" s="185">
        <v>0</v>
      </c>
      <c r="AC259" s="184">
        <v>0</v>
      </c>
      <c r="AD259" s="184">
        <v>0</v>
      </c>
      <c r="AE259" s="185">
        <v>1.9</v>
      </c>
      <c r="AF259" s="185">
        <v>13</v>
      </c>
      <c r="AG259" s="185">
        <v>2.5</v>
      </c>
      <c r="AH259" s="185">
        <v>63.5538461538462</v>
      </c>
      <c r="AI259" s="207">
        <v>2</v>
      </c>
      <c r="AJ259" s="209">
        <v>0.5</v>
      </c>
      <c r="AK259" s="207"/>
      <c r="AL259" s="195">
        <v>0</v>
      </c>
      <c r="AM259" s="195">
        <v>2</v>
      </c>
      <c r="AN259" s="207">
        <v>50</v>
      </c>
      <c r="AO259" s="221">
        <v>13.0538461538462</v>
      </c>
      <c r="AP259" s="184">
        <v>10</v>
      </c>
      <c r="AQ259" s="222">
        <v>12200</v>
      </c>
      <c r="AR259" s="223"/>
      <c r="AS259" s="146" t="s">
        <v>862</v>
      </c>
      <c r="AU259" s="224">
        <f t="shared" si="264"/>
        <v>262350.276923077</v>
      </c>
      <c r="AV259" s="239">
        <f t="shared" si="265"/>
        <v>400000</v>
      </c>
      <c r="AW259" s="231" t="e">
        <f t="shared" si="266"/>
        <v>#REF!</v>
      </c>
      <c r="AX259" s="231" t="e">
        <f>((AH259-AF259-AG259-W259)*AY$8)-(#REF!+#REF!)*150000</f>
        <v>#REF!</v>
      </c>
      <c r="AY259" s="231" t="e">
        <f t="shared" si="267"/>
        <v>#REF!</v>
      </c>
      <c r="AZ259" s="241" t="str">
        <f t="shared" si="268"/>
        <v>BUN VESNA</v>
      </c>
      <c r="BA259" s="231">
        <f t="shared" si="269"/>
        <v>10</v>
      </c>
      <c r="BB259" s="231">
        <f t="shared" si="270"/>
        <v>10</v>
      </c>
      <c r="BC259" s="231">
        <f t="shared" si="271"/>
        <v>0</v>
      </c>
      <c r="BD259" s="231">
        <f t="shared" si="272"/>
        <v>0</v>
      </c>
      <c r="BE259" s="231">
        <f t="shared" si="273"/>
        <v>0</v>
      </c>
      <c r="BF259" s="231">
        <f t="shared" si="274"/>
        <v>1</v>
      </c>
      <c r="BG259" s="231">
        <f t="shared" si="275"/>
        <v>0</v>
      </c>
      <c r="BH259" s="231">
        <f t="shared" si="276"/>
        <v>0</v>
      </c>
      <c r="BI259" s="246">
        <f t="shared" si="277"/>
        <v>3.05384615384615</v>
      </c>
      <c r="BJ259" s="247">
        <f t="shared" si="278"/>
        <v>12200</v>
      </c>
      <c r="BK259" s="231">
        <f t="shared" si="279"/>
        <v>0</v>
      </c>
      <c r="BL259" s="231">
        <f t="shared" si="280"/>
        <v>1</v>
      </c>
      <c r="BM259" s="231">
        <f t="shared" si="281"/>
        <v>0</v>
      </c>
      <c r="BN259" s="231">
        <f t="shared" si="282"/>
        <v>1</v>
      </c>
      <c r="BO259" s="231">
        <f t="shared" si="283"/>
        <v>0</v>
      </c>
      <c r="BP259" s="231">
        <f t="shared" si="284"/>
        <v>0</v>
      </c>
      <c r="BQ259" s="231">
        <f t="shared" si="285"/>
        <v>2</v>
      </c>
    </row>
    <row r="260" s="146" customFormat="1" ht="95" customHeight="1" spans="1:69">
      <c r="A260" s="161">
        <v>247</v>
      </c>
      <c r="B260" s="94">
        <v>1724</v>
      </c>
      <c r="C260" s="162" t="s">
        <v>954</v>
      </c>
      <c r="D260" s="163">
        <v>44588</v>
      </c>
      <c r="E260" s="183" t="s">
        <v>945</v>
      </c>
      <c r="F260" s="184">
        <v>200</v>
      </c>
      <c r="G260" s="185">
        <v>7.69230769230769</v>
      </c>
      <c r="H260" s="161">
        <v>5</v>
      </c>
      <c r="I260" s="161">
        <v>0</v>
      </c>
      <c r="J260" s="161">
        <v>5</v>
      </c>
      <c r="K260" s="195">
        <v>38.4615384615385</v>
      </c>
      <c r="L260" s="161">
        <v>0</v>
      </c>
      <c r="M260" s="185">
        <v>0</v>
      </c>
      <c r="N260" s="161">
        <v>0</v>
      </c>
      <c r="O260" s="161">
        <v>0</v>
      </c>
      <c r="P260" s="195">
        <v>0</v>
      </c>
      <c r="Q260" s="161">
        <v>1</v>
      </c>
      <c r="R260" s="195">
        <v>7.69230769230769</v>
      </c>
      <c r="S260" s="161">
        <v>0</v>
      </c>
      <c r="T260" s="195">
        <v>0</v>
      </c>
      <c r="U260" s="161">
        <v>0</v>
      </c>
      <c r="V260" s="161">
        <v>0</v>
      </c>
      <c r="W260" s="185">
        <v>0</v>
      </c>
      <c r="X260" s="185">
        <v>0</v>
      </c>
      <c r="Y260" s="161">
        <v>0</v>
      </c>
      <c r="Z260" s="185">
        <v>0</v>
      </c>
      <c r="AA260" s="161">
        <v>0</v>
      </c>
      <c r="AB260" s="185">
        <v>0</v>
      </c>
      <c r="AC260" s="184">
        <v>0</v>
      </c>
      <c r="AD260" s="184">
        <v>0</v>
      </c>
      <c r="AE260" s="185">
        <v>1.9</v>
      </c>
      <c r="AF260" s="185">
        <v>13</v>
      </c>
      <c r="AG260" s="185">
        <v>2.5</v>
      </c>
      <c r="AH260" s="185">
        <v>63.5538461538462</v>
      </c>
      <c r="AI260" s="207">
        <v>2</v>
      </c>
      <c r="AJ260" s="209">
        <v>0.5</v>
      </c>
      <c r="AK260" s="207"/>
      <c r="AL260" s="195">
        <v>0</v>
      </c>
      <c r="AM260" s="195">
        <v>2</v>
      </c>
      <c r="AN260" s="207">
        <v>50</v>
      </c>
      <c r="AO260" s="221">
        <v>13.0538461538462</v>
      </c>
      <c r="AP260" s="184">
        <v>10</v>
      </c>
      <c r="AQ260" s="222">
        <v>12200</v>
      </c>
      <c r="AR260" s="223"/>
      <c r="AS260" s="146" t="s">
        <v>862</v>
      </c>
      <c r="AU260" s="224">
        <f t="shared" si="264"/>
        <v>262350.276923077</v>
      </c>
      <c r="AV260" s="239">
        <f t="shared" si="265"/>
        <v>400000</v>
      </c>
      <c r="AW260" s="231" t="e">
        <f t="shared" si="266"/>
        <v>#REF!</v>
      </c>
      <c r="AX260" s="231" t="e">
        <f>((AH260-AF260-AG260-W260)*AY$8)-(#REF!+#REF!)*150000</f>
        <v>#REF!</v>
      </c>
      <c r="AY260" s="231" t="e">
        <f t="shared" si="267"/>
        <v>#REF!</v>
      </c>
      <c r="AZ260" s="241" t="str">
        <f t="shared" si="268"/>
        <v>SEK KEV</v>
      </c>
      <c r="BA260" s="231">
        <f t="shared" si="269"/>
        <v>10</v>
      </c>
      <c r="BB260" s="231">
        <f t="shared" si="270"/>
        <v>10</v>
      </c>
      <c r="BC260" s="231">
        <f t="shared" si="271"/>
        <v>0</v>
      </c>
      <c r="BD260" s="231">
        <f t="shared" si="272"/>
        <v>0</v>
      </c>
      <c r="BE260" s="231">
        <f t="shared" si="273"/>
        <v>0</v>
      </c>
      <c r="BF260" s="231">
        <f t="shared" si="274"/>
        <v>1</v>
      </c>
      <c r="BG260" s="231">
        <f t="shared" si="275"/>
        <v>0</v>
      </c>
      <c r="BH260" s="231">
        <f t="shared" si="276"/>
        <v>0</v>
      </c>
      <c r="BI260" s="246">
        <f t="shared" si="277"/>
        <v>3.05384615384615</v>
      </c>
      <c r="BJ260" s="247">
        <f t="shared" si="278"/>
        <v>12200</v>
      </c>
      <c r="BK260" s="231">
        <f t="shared" si="279"/>
        <v>0</v>
      </c>
      <c r="BL260" s="231">
        <f t="shared" si="280"/>
        <v>1</v>
      </c>
      <c r="BM260" s="231">
        <f t="shared" si="281"/>
        <v>0</v>
      </c>
      <c r="BN260" s="231">
        <f t="shared" si="282"/>
        <v>1</v>
      </c>
      <c r="BO260" s="231">
        <f t="shared" si="283"/>
        <v>0</v>
      </c>
      <c r="BP260" s="231">
        <f t="shared" si="284"/>
        <v>0</v>
      </c>
      <c r="BQ260" s="231">
        <f t="shared" si="285"/>
        <v>2</v>
      </c>
    </row>
    <row r="261" s="146" customFormat="1" ht="95" customHeight="1" spans="1:69">
      <c r="A261" s="161">
        <v>248</v>
      </c>
      <c r="B261" s="94">
        <v>1736</v>
      </c>
      <c r="C261" s="162" t="s">
        <v>955</v>
      </c>
      <c r="D261" s="163">
        <v>44589</v>
      </c>
      <c r="E261" s="183" t="s">
        <v>945</v>
      </c>
      <c r="F261" s="184">
        <v>200</v>
      </c>
      <c r="G261" s="185">
        <v>7.69230769230769</v>
      </c>
      <c r="H261" s="161">
        <v>5</v>
      </c>
      <c r="I261" s="161">
        <v>0</v>
      </c>
      <c r="J261" s="161">
        <v>5</v>
      </c>
      <c r="K261" s="195">
        <v>38.4615384615385</v>
      </c>
      <c r="L261" s="161">
        <v>0</v>
      </c>
      <c r="M261" s="185">
        <v>0</v>
      </c>
      <c r="N261" s="161">
        <v>0</v>
      </c>
      <c r="O261" s="161">
        <v>0</v>
      </c>
      <c r="P261" s="195">
        <v>0</v>
      </c>
      <c r="Q261" s="161">
        <v>1</v>
      </c>
      <c r="R261" s="195">
        <v>7.69230769230769</v>
      </c>
      <c r="S261" s="161">
        <v>0</v>
      </c>
      <c r="T261" s="195">
        <v>0</v>
      </c>
      <c r="U261" s="161">
        <v>0</v>
      </c>
      <c r="V261" s="161">
        <v>0</v>
      </c>
      <c r="W261" s="185">
        <v>0</v>
      </c>
      <c r="X261" s="185">
        <v>0</v>
      </c>
      <c r="Y261" s="161">
        <v>0</v>
      </c>
      <c r="Z261" s="185">
        <v>0</v>
      </c>
      <c r="AA261" s="161">
        <v>0</v>
      </c>
      <c r="AB261" s="185">
        <v>0</v>
      </c>
      <c r="AC261" s="184">
        <v>0</v>
      </c>
      <c r="AD261" s="184">
        <v>0</v>
      </c>
      <c r="AE261" s="185">
        <v>1.9</v>
      </c>
      <c r="AF261" s="185">
        <v>13</v>
      </c>
      <c r="AG261" s="185">
        <v>2.5</v>
      </c>
      <c r="AH261" s="185">
        <v>63.5538461538462</v>
      </c>
      <c r="AI261" s="207">
        <v>2</v>
      </c>
      <c r="AJ261" s="209">
        <v>0.5</v>
      </c>
      <c r="AK261" s="207"/>
      <c r="AL261" s="195">
        <v>0</v>
      </c>
      <c r="AM261" s="195">
        <v>2</v>
      </c>
      <c r="AN261" s="207">
        <v>50</v>
      </c>
      <c r="AO261" s="221">
        <v>13.0538461538462</v>
      </c>
      <c r="AP261" s="184">
        <v>10</v>
      </c>
      <c r="AQ261" s="222">
        <v>12200</v>
      </c>
      <c r="AR261" s="223"/>
      <c r="AS261" s="146" t="s">
        <v>862</v>
      </c>
      <c r="AU261" s="224">
        <f t="shared" si="264"/>
        <v>262350.276923077</v>
      </c>
      <c r="AV261" s="239">
        <f t="shared" si="265"/>
        <v>400000</v>
      </c>
      <c r="AW261" s="231" t="e">
        <f t="shared" si="266"/>
        <v>#REF!</v>
      </c>
      <c r="AX261" s="231" t="e">
        <f>((AH261-AF261-AG261-W261)*AY$8)-(#REF!+#REF!)*150000</f>
        <v>#REF!</v>
      </c>
      <c r="AY261" s="231" t="e">
        <f t="shared" si="267"/>
        <v>#REF!</v>
      </c>
      <c r="AZ261" s="241" t="str">
        <f t="shared" si="268"/>
        <v>UN RATANAK</v>
      </c>
      <c r="BA261" s="231">
        <f t="shared" si="269"/>
        <v>10</v>
      </c>
      <c r="BB261" s="231">
        <f t="shared" si="270"/>
        <v>10</v>
      </c>
      <c r="BC261" s="231">
        <f t="shared" si="271"/>
        <v>0</v>
      </c>
      <c r="BD261" s="231">
        <f t="shared" si="272"/>
        <v>0</v>
      </c>
      <c r="BE261" s="231">
        <f t="shared" si="273"/>
        <v>0</v>
      </c>
      <c r="BF261" s="231">
        <f t="shared" si="274"/>
        <v>1</v>
      </c>
      <c r="BG261" s="231">
        <f t="shared" si="275"/>
        <v>0</v>
      </c>
      <c r="BH261" s="231">
        <f t="shared" si="276"/>
        <v>0</v>
      </c>
      <c r="BI261" s="246">
        <f t="shared" si="277"/>
        <v>3.05384615384615</v>
      </c>
      <c r="BJ261" s="247">
        <f t="shared" si="278"/>
        <v>12200</v>
      </c>
      <c r="BK261" s="231">
        <f t="shared" si="279"/>
        <v>0</v>
      </c>
      <c r="BL261" s="231">
        <f t="shared" si="280"/>
        <v>1</v>
      </c>
      <c r="BM261" s="231">
        <f t="shared" si="281"/>
        <v>0</v>
      </c>
      <c r="BN261" s="231">
        <f t="shared" si="282"/>
        <v>1</v>
      </c>
      <c r="BO261" s="231">
        <f t="shared" si="283"/>
        <v>0</v>
      </c>
      <c r="BP261" s="231">
        <f t="shared" si="284"/>
        <v>0</v>
      </c>
      <c r="BQ261" s="231">
        <f t="shared" si="285"/>
        <v>2</v>
      </c>
    </row>
    <row r="262" s="147" customFormat="1" ht="95" customHeight="1" spans="1:69">
      <c r="A262" s="161">
        <v>249</v>
      </c>
      <c r="B262" s="94">
        <v>1231</v>
      </c>
      <c r="C262" s="166" t="s">
        <v>956</v>
      </c>
      <c r="D262" s="163">
        <v>44482</v>
      </c>
      <c r="E262" s="183" t="s">
        <v>945</v>
      </c>
      <c r="F262" s="184">
        <v>200</v>
      </c>
      <c r="G262" s="185">
        <v>7.69230769230769</v>
      </c>
      <c r="H262" s="161">
        <v>4</v>
      </c>
      <c r="I262" s="161">
        <v>0</v>
      </c>
      <c r="J262" s="161">
        <v>4</v>
      </c>
      <c r="K262" s="195">
        <v>30.7692307692308</v>
      </c>
      <c r="L262" s="161">
        <v>0</v>
      </c>
      <c r="M262" s="185">
        <v>0</v>
      </c>
      <c r="N262" s="161">
        <v>0</v>
      </c>
      <c r="O262" s="161">
        <v>0</v>
      </c>
      <c r="P262" s="195">
        <v>0</v>
      </c>
      <c r="Q262" s="161">
        <v>1</v>
      </c>
      <c r="R262" s="195">
        <v>7.69230769230769</v>
      </c>
      <c r="S262" s="161">
        <v>0</v>
      </c>
      <c r="T262" s="195">
        <v>0</v>
      </c>
      <c r="U262" s="161">
        <v>0</v>
      </c>
      <c r="V262" s="161">
        <v>0</v>
      </c>
      <c r="W262" s="185">
        <v>0</v>
      </c>
      <c r="X262" s="185">
        <v>0</v>
      </c>
      <c r="Y262" s="161">
        <v>0</v>
      </c>
      <c r="Z262" s="185">
        <v>0</v>
      </c>
      <c r="AA262" s="161">
        <v>0</v>
      </c>
      <c r="AB262" s="185">
        <v>0</v>
      </c>
      <c r="AC262" s="184">
        <v>0</v>
      </c>
      <c r="AD262" s="184">
        <v>0</v>
      </c>
      <c r="AE262" s="185">
        <v>1.5</v>
      </c>
      <c r="AF262" s="185">
        <v>13</v>
      </c>
      <c r="AG262" s="185">
        <v>2</v>
      </c>
      <c r="AH262" s="185">
        <v>54.9615384615385</v>
      </c>
      <c r="AI262" s="207">
        <v>2</v>
      </c>
      <c r="AJ262" s="209">
        <v>0.5</v>
      </c>
      <c r="AK262" s="207"/>
      <c r="AL262" s="195">
        <v>0</v>
      </c>
      <c r="AM262" s="195">
        <v>2</v>
      </c>
      <c r="AN262" s="207">
        <v>50</v>
      </c>
      <c r="AO262" s="221">
        <v>4.46153846153847</v>
      </c>
      <c r="AP262" s="184">
        <v>0</v>
      </c>
      <c r="AQ262" s="222">
        <v>17800</v>
      </c>
      <c r="AR262" s="225"/>
      <c r="AS262" s="146" t="s">
        <v>870</v>
      </c>
      <c r="AT262" s="146"/>
      <c r="AU262" s="224">
        <f t="shared" si="264"/>
        <v>226881.230769231</v>
      </c>
      <c r="AV262" s="239">
        <f t="shared" si="265"/>
        <v>400000</v>
      </c>
      <c r="AW262" s="231" t="e">
        <f t="shared" si="266"/>
        <v>#REF!</v>
      </c>
      <c r="AX262" s="231" t="e">
        <f>((AH262-AF262-AG262-W262)*AY$8)-(#REF!+#REF!)*150000</f>
        <v>#REF!</v>
      </c>
      <c r="AY262" s="231" t="e">
        <f t="shared" si="267"/>
        <v>#REF!</v>
      </c>
      <c r="AZ262" s="241" t="str">
        <f t="shared" si="268"/>
        <v>KOEUTH CHANDARA</v>
      </c>
      <c r="BA262" s="231">
        <f t="shared" si="269"/>
        <v>0</v>
      </c>
      <c r="BB262" s="231">
        <f t="shared" si="270"/>
        <v>0</v>
      </c>
      <c r="BC262" s="231">
        <f t="shared" si="271"/>
        <v>0</v>
      </c>
      <c r="BD262" s="231">
        <f t="shared" si="272"/>
        <v>0</v>
      </c>
      <c r="BE262" s="231">
        <f t="shared" si="273"/>
        <v>0</v>
      </c>
      <c r="BF262" s="231">
        <f t="shared" si="274"/>
        <v>0</v>
      </c>
      <c r="BG262" s="231">
        <f t="shared" si="275"/>
        <v>0</v>
      </c>
      <c r="BH262" s="231">
        <f t="shared" si="276"/>
        <v>0</v>
      </c>
      <c r="BI262" s="246">
        <f t="shared" si="277"/>
        <v>4.46153846153847</v>
      </c>
      <c r="BJ262" s="247">
        <f t="shared" si="278"/>
        <v>17800</v>
      </c>
      <c r="BK262" s="231">
        <f t="shared" si="279"/>
        <v>0</v>
      </c>
      <c r="BL262" s="231">
        <f t="shared" si="280"/>
        <v>1</v>
      </c>
      <c r="BM262" s="231">
        <f t="shared" si="281"/>
        <v>1</v>
      </c>
      <c r="BN262" s="231">
        <f t="shared" si="282"/>
        <v>1</v>
      </c>
      <c r="BO262" s="231">
        <f t="shared" si="283"/>
        <v>0</v>
      </c>
      <c r="BP262" s="231">
        <f t="shared" si="284"/>
        <v>1</v>
      </c>
      <c r="BQ262" s="231">
        <f t="shared" si="285"/>
        <v>3</v>
      </c>
    </row>
    <row r="263" s="146" customFormat="1" ht="95" customHeight="1" spans="1:69">
      <c r="A263" s="161">
        <v>250</v>
      </c>
      <c r="B263" s="94">
        <v>1564</v>
      </c>
      <c r="C263" s="162" t="s">
        <v>165</v>
      </c>
      <c r="D263" s="163">
        <v>44567</v>
      </c>
      <c r="E263" s="183" t="s">
        <v>945</v>
      </c>
      <c r="F263" s="184">
        <v>200</v>
      </c>
      <c r="G263" s="185">
        <v>7.69230769230769</v>
      </c>
      <c r="H263" s="161">
        <v>5</v>
      </c>
      <c r="I263" s="161">
        <v>0</v>
      </c>
      <c r="J263" s="161">
        <v>5</v>
      </c>
      <c r="K263" s="195">
        <v>38.4615384615385</v>
      </c>
      <c r="L263" s="161">
        <v>0</v>
      </c>
      <c r="M263" s="185">
        <v>0</v>
      </c>
      <c r="N263" s="161">
        <v>0</v>
      </c>
      <c r="O263" s="161">
        <v>0</v>
      </c>
      <c r="P263" s="195">
        <v>0</v>
      </c>
      <c r="Q263" s="161">
        <v>1</v>
      </c>
      <c r="R263" s="195">
        <v>7.69230769230769</v>
      </c>
      <c r="S263" s="161">
        <v>0</v>
      </c>
      <c r="T263" s="195">
        <v>0</v>
      </c>
      <c r="U263" s="161">
        <v>0</v>
      </c>
      <c r="V263" s="161">
        <v>0</v>
      </c>
      <c r="W263" s="185">
        <v>0</v>
      </c>
      <c r="X263" s="185">
        <v>0</v>
      </c>
      <c r="Y263" s="161">
        <v>0</v>
      </c>
      <c r="Z263" s="185">
        <v>0</v>
      </c>
      <c r="AA263" s="161">
        <v>0</v>
      </c>
      <c r="AB263" s="185">
        <v>0</v>
      </c>
      <c r="AC263" s="184">
        <v>0</v>
      </c>
      <c r="AD263" s="184">
        <v>0</v>
      </c>
      <c r="AE263" s="185">
        <v>1.9</v>
      </c>
      <c r="AF263" s="185">
        <v>13</v>
      </c>
      <c r="AG263" s="185">
        <v>2.5</v>
      </c>
      <c r="AH263" s="185">
        <v>63.5538461538462</v>
      </c>
      <c r="AI263" s="207">
        <v>2</v>
      </c>
      <c r="AJ263" s="209">
        <v>0.5</v>
      </c>
      <c r="AK263" s="207"/>
      <c r="AL263" s="195">
        <v>0</v>
      </c>
      <c r="AM263" s="195">
        <v>2</v>
      </c>
      <c r="AN263" s="207">
        <v>50</v>
      </c>
      <c r="AO263" s="221">
        <v>13.0538461538462</v>
      </c>
      <c r="AP263" s="184">
        <v>10</v>
      </c>
      <c r="AQ263" s="222">
        <v>12200</v>
      </c>
      <c r="AR263" s="223"/>
      <c r="AS263" s="146" t="s">
        <v>862</v>
      </c>
      <c r="AU263" s="224">
        <f t="shared" si="264"/>
        <v>262350.276923077</v>
      </c>
      <c r="AV263" s="239">
        <f t="shared" si="265"/>
        <v>400000</v>
      </c>
      <c r="AW263" s="231" t="e">
        <f t="shared" si="266"/>
        <v>#REF!</v>
      </c>
      <c r="AX263" s="231" t="e">
        <f>((AH263-AF263-AG263-W263)*AY$8)-(#REF!+#REF!)*150000</f>
        <v>#REF!</v>
      </c>
      <c r="AY263" s="231" t="e">
        <f t="shared" si="267"/>
        <v>#REF!</v>
      </c>
      <c r="AZ263" s="241" t="str">
        <f t="shared" si="268"/>
        <v>MEAS SAVOEURN</v>
      </c>
      <c r="BA263" s="231">
        <f t="shared" si="269"/>
        <v>10</v>
      </c>
      <c r="BB263" s="231">
        <f t="shared" si="270"/>
        <v>10</v>
      </c>
      <c r="BC263" s="231">
        <f t="shared" si="271"/>
        <v>0</v>
      </c>
      <c r="BD263" s="231">
        <f t="shared" si="272"/>
        <v>0</v>
      </c>
      <c r="BE263" s="231">
        <f t="shared" si="273"/>
        <v>0</v>
      </c>
      <c r="BF263" s="231">
        <f t="shared" si="274"/>
        <v>1</v>
      </c>
      <c r="BG263" s="231">
        <f t="shared" si="275"/>
        <v>0</v>
      </c>
      <c r="BH263" s="231">
        <f t="shared" si="276"/>
        <v>0</v>
      </c>
      <c r="BI263" s="246">
        <f t="shared" si="277"/>
        <v>3.05384615384615</v>
      </c>
      <c r="BJ263" s="247">
        <f t="shared" si="278"/>
        <v>12200</v>
      </c>
      <c r="BK263" s="231">
        <f t="shared" si="279"/>
        <v>0</v>
      </c>
      <c r="BL263" s="231">
        <f t="shared" si="280"/>
        <v>1</v>
      </c>
      <c r="BM263" s="231">
        <f t="shared" si="281"/>
        <v>0</v>
      </c>
      <c r="BN263" s="231">
        <f t="shared" si="282"/>
        <v>1</v>
      </c>
      <c r="BO263" s="231">
        <f t="shared" si="283"/>
        <v>0</v>
      </c>
      <c r="BP263" s="231">
        <f t="shared" si="284"/>
        <v>0</v>
      </c>
      <c r="BQ263" s="231">
        <f t="shared" si="285"/>
        <v>2</v>
      </c>
    </row>
    <row r="264" s="146" customFormat="1" ht="95" customHeight="1" spans="1:69">
      <c r="A264" s="161">
        <v>251</v>
      </c>
      <c r="B264" s="94">
        <v>2205</v>
      </c>
      <c r="C264" s="162" t="s">
        <v>957</v>
      </c>
      <c r="D264" s="163">
        <v>44740</v>
      </c>
      <c r="E264" s="183" t="s">
        <v>945</v>
      </c>
      <c r="F264" s="184">
        <v>200</v>
      </c>
      <c r="G264" s="185">
        <v>7.69230769230769</v>
      </c>
      <c r="H264" s="161">
        <v>5</v>
      </c>
      <c r="I264" s="161">
        <v>0</v>
      </c>
      <c r="J264" s="161">
        <v>5</v>
      </c>
      <c r="K264" s="195">
        <v>38.4615384615385</v>
      </c>
      <c r="L264" s="161">
        <v>0</v>
      </c>
      <c r="M264" s="185">
        <v>0</v>
      </c>
      <c r="N264" s="161">
        <v>0</v>
      </c>
      <c r="O264" s="161">
        <v>0</v>
      </c>
      <c r="P264" s="195">
        <v>0</v>
      </c>
      <c r="Q264" s="161">
        <v>1</v>
      </c>
      <c r="R264" s="195">
        <v>7.69230769230769</v>
      </c>
      <c r="S264" s="161">
        <v>0</v>
      </c>
      <c r="T264" s="195">
        <v>0</v>
      </c>
      <c r="U264" s="161">
        <v>0</v>
      </c>
      <c r="V264" s="161">
        <v>0</v>
      </c>
      <c r="W264" s="185">
        <v>0</v>
      </c>
      <c r="X264" s="185">
        <v>0</v>
      </c>
      <c r="Y264" s="161">
        <v>0</v>
      </c>
      <c r="Z264" s="185">
        <v>0</v>
      </c>
      <c r="AA264" s="161">
        <v>0</v>
      </c>
      <c r="AB264" s="185">
        <v>0</v>
      </c>
      <c r="AC264" s="184">
        <v>0</v>
      </c>
      <c r="AD264" s="184">
        <v>0</v>
      </c>
      <c r="AE264" s="185">
        <v>1.9</v>
      </c>
      <c r="AF264" s="185">
        <v>13</v>
      </c>
      <c r="AG264" s="185">
        <v>2.5</v>
      </c>
      <c r="AH264" s="185">
        <v>63.5538461538462</v>
      </c>
      <c r="AI264" s="185"/>
      <c r="AJ264" s="209">
        <v>0.5</v>
      </c>
      <c r="AK264" s="207"/>
      <c r="AL264" s="195">
        <v>0</v>
      </c>
      <c r="AM264" s="195">
        <v>2</v>
      </c>
      <c r="AN264" s="207">
        <v>50</v>
      </c>
      <c r="AO264" s="221">
        <v>11.0538461538462</v>
      </c>
      <c r="AP264" s="184">
        <v>10</v>
      </c>
      <c r="AQ264" s="222">
        <v>4200</v>
      </c>
      <c r="AR264" s="223"/>
      <c r="AS264" s="146" t="s">
        <v>853</v>
      </c>
      <c r="AU264" s="224">
        <f t="shared" si="264"/>
        <v>262350.276923077</v>
      </c>
      <c r="AV264" s="239">
        <f t="shared" si="265"/>
        <v>400000</v>
      </c>
      <c r="AW264" s="231" t="e">
        <f t="shared" si="266"/>
        <v>#REF!</v>
      </c>
      <c r="AX264" s="231" t="e">
        <f>((AH264-AF264-AG264-W264)*AY$8)-(#REF!+#REF!)*150000</f>
        <v>#REF!</v>
      </c>
      <c r="AY264" s="231" t="e">
        <f t="shared" si="267"/>
        <v>#REF!</v>
      </c>
      <c r="AZ264" s="241" t="str">
        <f t="shared" si="268"/>
        <v>SOK SAMNANG</v>
      </c>
      <c r="BA264" s="231">
        <f t="shared" si="269"/>
        <v>10</v>
      </c>
      <c r="BB264" s="231">
        <f t="shared" si="270"/>
        <v>10</v>
      </c>
      <c r="BC264" s="231">
        <f t="shared" si="271"/>
        <v>0</v>
      </c>
      <c r="BD264" s="231">
        <f t="shared" si="272"/>
        <v>0</v>
      </c>
      <c r="BE264" s="231">
        <f t="shared" si="273"/>
        <v>0</v>
      </c>
      <c r="BF264" s="231">
        <f t="shared" si="274"/>
        <v>1</v>
      </c>
      <c r="BG264" s="231">
        <f t="shared" si="275"/>
        <v>0</v>
      </c>
      <c r="BH264" s="231">
        <f t="shared" si="276"/>
        <v>0</v>
      </c>
      <c r="BI264" s="246">
        <f t="shared" si="277"/>
        <v>1.05384615384615</v>
      </c>
      <c r="BJ264" s="247">
        <f t="shared" si="278"/>
        <v>4200</v>
      </c>
      <c r="BK264" s="231">
        <f t="shared" si="279"/>
        <v>0</v>
      </c>
      <c r="BL264" s="231">
        <f t="shared" si="280"/>
        <v>0</v>
      </c>
      <c r="BM264" s="231">
        <f t="shared" si="281"/>
        <v>0</v>
      </c>
      <c r="BN264" s="231">
        <f t="shared" si="282"/>
        <v>2</v>
      </c>
      <c r="BO264" s="231">
        <f t="shared" si="283"/>
        <v>0</v>
      </c>
      <c r="BP264" s="231">
        <f t="shared" si="284"/>
        <v>0</v>
      </c>
      <c r="BQ264" s="231">
        <f t="shared" si="285"/>
        <v>2</v>
      </c>
    </row>
    <row r="265" s="147" customFormat="1" ht="95" customHeight="1" spans="1:69">
      <c r="A265" s="161">
        <v>252</v>
      </c>
      <c r="B265" s="94">
        <v>778</v>
      </c>
      <c r="C265" s="162" t="s">
        <v>958</v>
      </c>
      <c r="D265" s="163">
        <v>44280</v>
      </c>
      <c r="E265" s="183" t="s">
        <v>959</v>
      </c>
      <c r="F265" s="184">
        <v>200</v>
      </c>
      <c r="G265" s="185">
        <v>7.69230769230769</v>
      </c>
      <c r="H265" s="161">
        <v>4</v>
      </c>
      <c r="I265" s="161">
        <v>0</v>
      </c>
      <c r="J265" s="161">
        <v>4</v>
      </c>
      <c r="K265" s="195">
        <v>30.7692307692308</v>
      </c>
      <c r="L265" s="161">
        <v>0</v>
      </c>
      <c r="M265" s="185">
        <v>0</v>
      </c>
      <c r="N265" s="161">
        <v>0</v>
      </c>
      <c r="O265" s="161">
        <v>0</v>
      </c>
      <c r="P265" s="195">
        <v>0</v>
      </c>
      <c r="Q265" s="161">
        <v>1</v>
      </c>
      <c r="R265" s="195">
        <v>7.69230769230769</v>
      </c>
      <c r="S265" s="161">
        <v>0</v>
      </c>
      <c r="T265" s="195">
        <v>0</v>
      </c>
      <c r="U265" s="161">
        <v>1</v>
      </c>
      <c r="V265" s="161">
        <v>0</v>
      </c>
      <c r="W265" s="185">
        <v>0</v>
      </c>
      <c r="X265" s="185">
        <v>0</v>
      </c>
      <c r="Y265" s="161">
        <v>0</v>
      </c>
      <c r="Z265" s="185">
        <v>0</v>
      </c>
      <c r="AA265" s="161">
        <v>0</v>
      </c>
      <c r="AB265" s="185">
        <v>0</v>
      </c>
      <c r="AC265" s="184">
        <v>0</v>
      </c>
      <c r="AD265" s="184">
        <v>0</v>
      </c>
      <c r="AE265" s="185">
        <v>1.5</v>
      </c>
      <c r="AF265" s="185">
        <v>13</v>
      </c>
      <c r="AG265" s="185">
        <v>2</v>
      </c>
      <c r="AH265" s="185">
        <v>54.9615384615385</v>
      </c>
      <c r="AI265" s="258">
        <v>3</v>
      </c>
      <c r="AJ265" s="209">
        <v>0.5</v>
      </c>
      <c r="AK265" s="207"/>
      <c r="AL265" s="195">
        <v>0</v>
      </c>
      <c r="AM265" s="195">
        <v>2</v>
      </c>
      <c r="AN265" s="207">
        <v>50</v>
      </c>
      <c r="AO265" s="221">
        <v>5.46153846153847</v>
      </c>
      <c r="AP265" s="184">
        <v>0</v>
      </c>
      <c r="AQ265" s="222">
        <v>21800</v>
      </c>
      <c r="AR265" s="225"/>
      <c r="AS265" s="146" t="s">
        <v>898</v>
      </c>
      <c r="AT265" s="146"/>
      <c r="AU265" s="224">
        <f t="shared" ref="AU265:AU290" si="286">(AH265*$AY$9)</f>
        <v>226881.230769231</v>
      </c>
      <c r="AV265" s="239">
        <f t="shared" ref="AV265:AV290" si="287">IF(AU265&lt;400000,400000,IF(AU265&gt;1200000,1200000,AU265))</f>
        <v>400000</v>
      </c>
      <c r="AW265" s="231" t="e">
        <f t="shared" ref="AW265:AW290" si="288">IF(AY265=0.1,165000,IF(AY265=0.05,65000,0))</f>
        <v>#REF!</v>
      </c>
      <c r="AX265" s="231" t="e">
        <f>((AH265-AF265-AG265-W265)*AY$8)-(#REF!+#REF!)*150000</f>
        <v>#REF!</v>
      </c>
      <c r="AY265" s="231" t="e">
        <f t="shared" ref="AY265:AY290" si="289">IF(AX265&lt;1500000,0%,IF(AX265&lt;2000001,5%,10%))</f>
        <v>#REF!</v>
      </c>
      <c r="AZ265" s="241" t="str">
        <f t="shared" ref="AZ265:AZ290" si="290">C265</f>
        <v>NUN NY</v>
      </c>
      <c r="BA265" s="231">
        <f t="shared" ref="BA265:BA290" si="291">AP265</f>
        <v>0</v>
      </c>
      <c r="BB265" s="231">
        <f t="shared" ref="BB265:BB290" si="292">TRUNC(BA265)</f>
        <v>0</v>
      </c>
      <c r="BC265" s="231">
        <f t="shared" ref="BC265:BC290" si="293">TRUNC(BB265/100)</f>
        <v>0</v>
      </c>
      <c r="BD265" s="231">
        <f t="shared" ref="BD265:BD290" si="294">TRUNC((BB265-(BC265*100))/50)</f>
        <v>0</v>
      </c>
      <c r="BE265" s="231">
        <f t="shared" ref="BE265:BE290" si="295">TRUNC((BB265-(BC265*100)-(BD265*50))/20)</f>
        <v>0</v>
      </c>
      <c r="BF265" s="231">
        <f t="shared" ref="BF265:BF290" si="296">TRUNC((BB265-(BC265*100)-(BD265*50)-(BE265*20))/10)</f>
        <v>0</v>
      </c>
      <c r="BG265" s="231">
        <f t="shared" ref="BG265:BG290" si="297">TRUNC((BB265-(BC265*100)-(BD265*50)-(BE265*20)-(BF265*10))/5)</f>
        <v>0</v>
      </c>
      <c r="BH265" s="231">
        <f t="shared" ref="BH265:BH290" si="298">TRUNC((BB265-(BC265*100)-(BD265*50)-(BE265*20)-(BF265*10)-(BG265*5))/1)</f>
        <v>0</v>
      </c>
      <c r="BI265" s="246">
        <f t="shared" ref="BI265:BI290" si="299">AO265-AP265</f>
        <v>5.46153846153847</v>
      </c>
      <c r="BJ265" s="247">
        <f t="shared" ref="BJ265:BJ290" si="300">ROUND(BI265*4000,-2)</f>
        <v>21800</v>
      </c>
      <c r="BK265" s="231">
        <f t="shared" ref="BK265:BK290" si="301">TRUNC(BJ265/20000)</f>
        <v>1</v>
      </c>
      <c r="BL265" s="231">
        <f t="shared" ref="BL265:BL290" si="302">TRUNC((BJ265-(BK265*20000))/10000)</f>
        <v>0</v>
      </c>
      <c r="BM265" s="231">
        <f t="shared" ref="BM265:BM290" si="303">TRUNC((BJ265-(BK265*20000)-(BL265*10000))/5000)</f>
        <v>0</v>
      </c>
      <c r="BN265" s="231">
        <f t="shared" ref="BN265:BN290" si="304">TRUNC((BJ265-(BK265*20000)-(BL265*10000)-(BM265*5000))/2000)</f>
        <v>0</v>
      </c>
      <c r="BO265" s="231">
        <f t="shared" ref="BO265:BO290" si="305">TRUNC((BJ265-(BK265*20000)-(BL265*10000)-(BM265*5000)-(BN265*2000))/1000)</f>
        <v>1</v>
      </c>
      <c r="BP265" s="231">
        <f t="shared" ref="BP265:BP290" si="306">TRUNC((BJ265-(BK265*20000)-(BL265*10000)-(BM265*5000)-(BN265*2000)-(BO265*1000))/500)</f>
        <v>1</v>
      </c>
      <c r="BQ265" s="231">
        <f t="shared" ref="BQ265:BQ290" si="307">TRUNC((BJ265-(BK265*20000)-(BL265*10000)-(BM265*5000)-(BN265*2000)-(BO265*1000)-(BP265*500))/100)</f>
        <v>3</v>
      </c>
    </row>
    <row r="266" s="147" customFormat="1" ht="95" customHeight="1" spans="1:69">
      <c r="A266" s="161">
        <v>253</v>
      </c>
      <c r="B266" s="94">
        <v>1765</v>
      </c>
      <c r="C266" s="162" t="s">
        <v>166</v>
      </c>
      <c r="D266" s="163">
        <v>44593</v>
      </c>
      <c r="E266" s="183" t="s">
        <v>959</v>
      </c>
      <c r="F266" s="184">
        <v>200</v>
      </c>
      <c r="G266" s="185">
        <v>7.69230769230769</v>
      </c>
      <c r="H266" s="161">
        <v>5</v>
      </c>
      <c r="I266" s="161">
        <v>0</v>
      </c>
      <c r="J266" s="161">
        <v>5</v>
      </c>
      <c r="K266" s="195">
        <v>38.4615384615385</v>
      </c>
      <c r="L266" s="161">
        <v>0</v>
      </c>
      <c r="M266" s="185">
        <v>0</v>
      </c>
      <c r="N266" s="161">
        <v>0</v>
      </c>
      <c r="O266" s="161">
        <v>0</v>
      </c>
      <c r="P266" s="195">
        <v>0</v>
      </c>
      <c r="Q266" s="161">
        <v>1</v>
      </c>
      <c r="R266" s="195">
        <v>7.69230769230769</v>
      </c>
      <c r="S266" s="161">
        <v>0</v>
      </c>
      <c r="T266" s="195">
        <v>0</v>
      </c>
      <c r="U266" s="161">
        <v>0</v>
      </c>
      <c r="V266" s="161">
        <v>0</v>
      </c>
      <c r="W266" s="185">
        <v>0</v>
      </c>
      <c r="X266" s="185">
        <v>0</v>
      </c>
      <c r="Y266" s="161">
        <v>0</v>
      </c>
      <c r="Z266" s="185">
        <v>0</v>
      </c>
      <c r="AA266" s="161">
        <v>0</v>
      </c>
      <c r="AB266" s="185">
        <v>0</v>
      </c>
      <c r="AC266" s="184">
        <v>0</v>
      </c>
      <c r="AD266" s="184">
        <v>0</v>
      </c>
      <c r="AE266" s="185">
        <v>1.9</v>
      </c>
      <c r="AF266" s="185">
        <v>13</v>
      </c>
      <c r="AG266" s="185">
        <v>2.5</v>
      </c>
      <c r="AH266" s="185">
        <v>63.5538461538462</v>
      </c>
      <c r="AI266" s="207">
        <v>2</v>
      </c>
      <c r="AJ266" s="261">
        <v>0.5</v>
      </c>
      <c r="AK266" s="207"/>
      <c r="AL266" s="195">
        <v>0</v>
      </c>
      <c r="AM266" s="195">
        <v>2</v>
      </c>
      <c r="AN266" s="207">
        <v>50</v>
      </c>
      <c r="AO266" s="221">
        <v>13.0538461538462</v>
      </c>
      <c r="AP266" s="184">
        <v>10</v>
      </c>
      <c r="AQ266" s="222">
        <v>12200</v>
      </c>
      <c r="AR266" s="225"/>
      <c r="AS266" s="146" t="s">
        <v>862</v>
      </c>
      <c r="AT266" s="146"/>
      <c r="AU266" s="224">
        <f t="shared" si="286"/>
        <v>262350.276923077</v>
      </c>
      <c r="AV266" s="239">
        <f t="shared" si="287"/>
        <v>400000</v>
      </c>
      <c r="AW266" s="231" t="e">
        <f t="shared" si="288"/>
        <v>#REF!</v>
      </c>
      <c r="AX266" s="231" t="e">
        <f>((AH266-AF266-AG266-W266)*AY$8)-(#REF!+#REF!)*150000</f>
        <v>#REF!</v>
      </c>
      <c r="AY266" s="231" t="e">
        <f t="shared" si="289"/>
        <v>#REF!</v>
      </c>
      <c r="AZ266" s="241" t="str">
        <f t="shared" si="290"/>
        <v>DOEM THORN</v>
      </c>
      <c r="BA266" s="231">
        <f t="shared" si="291"/>
        <v>10</v>
      </c>
      <c r="BB266" s="231">
        <f t="shared" si="292"/>
        <v>10</v>
      </c>
      <c r="BC266" s="231">
        <f t="shared" si="293"/>
        <v>0</v>
      </c>
      <c r="BD266" s="231">
        <f t="shared" si="294"/>
        <v>0</v>
      </c>
      <c r="BE266" s="231">
        <f t="shared" si="295"/>
        <v>0</v>
      </c>
      <c r="BF266" s="231">
        <f t="shared" si="296"/>
        <v>1</v>
      </c>
      <c r="BG266" s="231">
        <f t="shared" si="297"/>
        <v>0</v>
      </c>
      <c r="BH266" s="231">
        <f t="shared" si="298"/>
        <v>0</v>
      </c>
      <c r="BI266" s="246">
        <f t="shared" si="299"/>
        <v>3.05384615384615</v>
      </c>
      <c r="BJ266" s="247">
        <f t="shared" si="300"/>
        <v>12200</v>
      </c>
      <c r="BK266" s="231">
        <f t="shared" si="301"/>
        <v>0</v>
      </c>
      <c r="BL266" s="231">
        <f t="shared" si="302"/>
        <v>1</v>
      </c>
      <c r="BM266" s="231">
        <f t="shared" si="303"/>
        <v>0</v>
      </c>
      <c r="BN266" s="231">
        <f t="shared" si="304"/>
        <v>1</v>
      </c>
      <c r="BO266" s="231">
        <f t="shared" si="305"/>
        <v>0</v>
      </c>
      <c r="BP266" s="231">
        <f t="shared" si="306"/>
        <v>0</v>
      </c>
      <c r="BQ266" s="231">
        <f t="shared" si="307"/>
        <v>2</v>
      </c>
    </row>
    <row r="267" s="147" customFormat="1" ht="95" customHeight="1" spans="1:69">
      <c r="A267" s="161">
        <v>254</v>
      </c>
      <c r="B267" s="94">
        <v>1766</v>
      </c>
      <c r="C267" s="162" t="s">
        <v>960</v>
      </c>
      <c r="D267" s="163">
        <v>44593</v>
      </c>
      <c r="E267" s="183" t="s">
        <v>959</v>
      </c>
      <c r="F267" s="184">
        <v>200</v>
      </c>
      <c r="G267" s="185">
        <v>7.69230769230769</v>
      </c>
      <c r="H267" s="161">
        <v>5</v>
      </c>
      <c r="I267" s="161">
        <v>0</v>
      </c>
      <c r="J267" s="161">
        <v>5</v>
      </c>
      <c r="K267" s="195">
        <v>38.4615384615385</v>
      </c>
      <c r="L267" s="161">
        <v>0</v>
      </c>
      <c r="M267" s="185">
        <v>0</v>
      </c>
      <c r="N267" s="161">
        <v>0</v>
      </c>
      <c r="O267" s="161">
        <v>0</v>
      </c>
      <c r="P267" s="195">
        <v>0</v>
      </c>
      <c r="Q267" s="161">
        <v>1</v>
      </c>
      <c r="R267" s="195">
        <v>7.69230769230769</v>
      </c>
      <c r="S267" s="161">
        <v>0</v>
      </c>
      <c r="T267" s="195">
        <v>0</v>
      </c>
      <c r="U267" s="161">
        <v>0</v>
      </c>
      <c r="V267" s="161">
        <v>0</v>
      </c>
      <c r="W267" s="185">
        <v>0</v>
      </c>
      <c r="X267" s="185">
        <v>0</v>
      </c>
      <c r="Y267" s="161">
        <v>0</v>
      </c>
      <c r="Z267" s="185">
        <v>0</v>
      </c>
      <c r="AA267" s="161">
        <v>0</v>
      </c>
      <c r="AB267" s="185">
        <v>0</v>
      </c>
      <c r="AC267" s="184">
        <v>0</v>
      </c>
      <c r="AD267" s="184">
        <v>0</v>
      </c>
      <c r="AE267" s="185">
        <v>1.9</v>
      </c>
      <c r="AF267" s="185">
        <v>13</v>
      </c>
      <c r="AG267" s="185">
        <v>2.5</v>
      </c>
      <c r="AH267" s="185">
        <v>63.5538461538462</v>
      </c>
      <c r="AI267" s="207">
        <v>2</v>
      </c>
      <c r="AJ267" s="261">
        <v>0.5</v>
      </c>
      <c r="AK267" s="207"/>
      <c r="AL267" s="195">
        <v>0</v>
      </c>
      <c r="AM267" s="195">
        <v>2</v>
      </c>
      <c r="AN267" s="207">
        <v>50</v>
      </c>
      <c r="AO267" s="221">
        <v>13.0538461538462</v>
      </c>
      <c r="AP267" s="184">
        <v>10</v>
      </c>
      <c r="AQ267" s="222">
        <v>12200</v>
      </c>
      <c r="AR267" s="225"/>
      <c r="AS267" s="146" t="s">
        <v>862</v>
      </c>
      <c r="AT267" s="146"/>
      <c r="AU267" s="224">
        <f t="shared" si="286"/>
        <v>262350.276923077</v>
      </c>
      <c r="AV267" s="239">
        <f t="shared" si="287"/>
        <v>400000</v>
      </c>
      <c r="AW267" s="231" t="e">
        <f t="shared" si="288"/>
        <v>#REF!</v>
      </c>
      <c r="AX267" s="231" t="e">
        <f>((AH267-AF267-AG267-W267)*AY$8)-(#REF!+#REF!)*150000</f>
        <v>#REF!</v>
      </c>
      <c r="AY267" s="231" t="e">
        <f t="shared" si="289"/>
        <v>#REF!</v>
      </c>
      <c r="AZ267" s="241" t="str">
        <f t="shared" si="290"/>
        <v>SANN SOPHEN</v>
      </c>
      <c r="BA267" s="231">
        <f t="shared" si="291"/>
        <v>10</v>
      </c>
      <c r="BB267" s="231">
        <f t="shared" si="292"/>
        <v>10</v>
      </c>
      <c r="BC267" s="231">
        <f t="shared" si="293"/>
        <v>0</v>
      </c>
      <c r="BD267" s="231">
        <f t="shared" si="294"/>
        <v>0</v>
      </c>
      <c r="BE267" s="231">
        <f t="shared" si="295"/>
        <v>0</v>
      </c>
      <c r="BF267" s="231">
        <f t="shared" si="296"/>
        <v>1</v>
      </c>
      <c r="BG267" s="231">
        <f t="shared" si="297"/>
        <v>0</v>
      </c>
      <c r="BH267" s="231">
        <f t="shared" si="298"/>
        <v>0</v>
      </c>
      <c r="BI267" s="246">
        <f t="shared" si="299"/>
        <v>3.05384615384615</v>
      </c>
      <c r="BJ267" s="247">
        <f t="shared" si="300"/>
        <v>12200</v>
      </c>
      <c r="BK267" s="231">
        <f t="shared" si="301"/>
        <v>0</v>
      </c>
      <c r="BL267" s="231">
        <f t="shared" si="302"/>
        <v>1</v>
      </c>
      <c r="BM267" s="231">
        <f t="shared" si="303"/>
        <v>0</v>
      </c>
      <c r="BN267" s="231">
        <f t="shared" si="304"/>
        <v>1</v>
      </c>
      <c r="BO267" s="231">
        <f t="shared" si="305"/>
        <v>0</v>
      </c>
      <c r="BP267" s="231">
        <f t="shared" si="306"/>
        <v>0</v>
      </c>
      <c r="BQ267" s="231">
        <f t="shared" si="307"/>
        <v>2</v>
      </c>
    </row>
    <row r="268" s="146" customFormat="1" ht="95" customHeight="1" spans="1:69">
      <c r="A268" s="161">
        <v>255</v>
      </c>
      <c r="B268" s="94">
        <v>1149</v>
      </c>
      <c r="C268" s="166" t="s">
        <v>961</v>
      </c>
      <c r="D268" s="163">
        <v>44422</v>
      </c>
      <c r="E268" s="183" t="s">
        <v>959</v>
      </c>
      <c r="F268" s="184">
        <v>200</v>
      </c>
      <c r="G268" s="185">
        <v>7.69230769230769</v>
      </c>
      <c r="H268" s="161">
        <v>5</v>
      </c>
      <c r="I268" s="161">
        <v>0</v>
      </c>
      <c r="J268" s="161">
        <v>5</v>
      </c>
      <c r="K268" s="195">
        <v>38.4615384615385</v>
      </c>
      <c r="L268" s="161">
        <v>0</v>
      </c>
      <c r="M268" s="185">
        <v>0</v>
      </c>
      <c r="N268" s="161">
        <v>0</v>
      </c>
      <c r="O268" s="161">
        <v>0</v>
      </c>
      <c r="P268" s="195">
        <v>0</v>
      </c>
      <c r="Q268" s="161">
        <v>1</v>
      </c>
      <c r="R268" s="195">
        <v>7.69230769230769</v>
      </c>
      <c r="S268" s="161">
        <v>0</v>
      </c>
      <c r="T268" s="195">
        <v>0</v>
      </c>
      <c r="U268" s="161">
        <v>0</v>
      </c>
      <c r="V268" s="161">
        <v>0</v>
      </c>
      <c r="W268" s="185">
        <v>0</v>
      </c>
      <c r="X268" s="185">
        <v>0</v>
      </c>
      <c r="Y268" s="161">
        <v>0</v>
      </c>
      <c r="Z268" s="185">
        <v>0</v>
      </c>
      <c r="AA268" s="161">
        <v>0</v>
      </c>
      <c r="AB268" s="185">
        <v>0</v>
      </c>
      <c r="AC268" s="184">
        <v>0</v>
      </c>
      <c r="AD268" s="184">
        <v>0</v>
      </c>
      <c r="AE268" s="185">
        <v>1.9</v>
      </c>
      <c r="AF268" s="185">
        <v>13</v>
      </c>
      <c r="AG268" s="185">
        <v>2.5</v>
      </c>
      <c r="AH268" s="185">
        <v>63.5538461538462</v>
      </c>
      <c r="AI268" s="207">
        <v>2</v>
      </c>
      <c r="AJ268" s="209">
        <v>0.5</v>
      </c>
      <c r="AK268" s="207"/>
      <c r="AL268" s="195">
        <v>0</v>
      </c>
      <c r="AM268" s="195"/>
      <c r="AN268" s="207">
        <v>50</v>
      </c>
      <c r="AO268" s="221">
        <v>15.0538461538462</v>
      </c>
      <c r="AP268" s="184">
        <v>10</v>
      </c>
      <c r="AQ268" s="222">
        <v>20200</v>
      </c>
      <c r="AR268" s="225"/>
      <c r="AS268" s="146" t="s">
        <v>872</v>
      </c>
      <c r="AU268" s="224">
        <f t="shared" si="286"/>
        <v>262350.276923077</v>
      </c>
      <c r="AV268" s="239">
        <f t="shared" si="287"/>
        <v>400000</v>
      </c>
      <c r="AW268" s="231" t="e">
        <f t="shared" si="288"/>
        <v>#REF!</v>
      </c>
      <c r="AX268" s="231" t="e">
        <f>((AH268-AF268-AG268-W268)*AY$8)-(#REF!+#REF!)*150000</f>
        <v>#REF!</v>
      </c>
      <c r="AY268" s="231" t="e">
        <f t="shared" si="289"/>
        <v>#REF!</v>
      </c>
      <c r="AZ268" s="241" t="str">
        <f t="shared" si="290"/>
        <v>NOP PHANNA</v>
      </c>
      <c r="BA268" s="231">
        <f t="shared" si="291"/>
        <v>10</v>
      </c>
      <c r="BB268" s="231">
        <f t="shared" si="292"/>
        <v>10</v>
      </c>
      <c r="BC268" s="231">
        <f t="shared" si="293"/>
        <v>0</v>
      </c>
      <c r="BD268" s="231">
        <f t="shared" si="294"/>
        <v>0</v>
      </c>
      <c r="BE268" s="231">
        <f t="shared" si="295"/>
        <v>0</v>
      </c>
      <c r="BF268" s="231">
        <f t="shared" si="296"/>
        <v>1</v>
      </c>
      <c r="BG268" s="231">
        <f t="shared" si="297"/>
        <v>0</v>
      </c>
      <c r="BH268" s="231">
        <f t="shared" si="298"/>
        <v>0</v>
      </c>
      <c r="BI268" s="246">
        <f t="shared" si="299"/>
        <v>5.05384615384615</v>
      </c>
      <c r="BJ268" s="247">
        <f t="shared" si="300"/>
        <v>20200</v>
      </c>
      <c r="BK268" s="231">
        <f t="shared" si="301"/>
        <v>1</v>
      </c>
      <c r="BL268" s="231">
        <f t="shared" si="302"/>
        <v>0</v>
      </c>
      <c r="BM268" s="231">
        <f t="shared" si="303"/>
        <v>0</v>
      </c>
      <c r="BN268" s="231">
        <f t="shared" si="304"/>
        <v>0</v>
      </c>
      <c r="BO268" s="231">
        <f t="shared" si="305"/>
        <v>0</v>
      </c>
      <c r="BP268" s="231">
        <f t="shared" si="306"/>
        <v>0</v>
      </c>
      <c r="BQ268" s="231">
        <f t="shared" si="307"/>
        <v>2</v>
      </c>
    </row>
    <row r="269" s="146" customFormat="1" ht="95" customHeight="1" spans="1:69">
      <c r="A269" s="161">
        <v>256</v>
      </c>
      <c r="B269" s="94">
        <v>1146</v>
      </c>
      <c r="C269" s="166" t="s">
        <v>167</v>
      </c>
      <c r="D269" s="163">
        <v>44422</v>
      </c>
      <c r="E269" s="183" t="s">
        <v>959</v>
      </c>
      <c r="F269" s="184">
        <v>200</v>
      </c>
      <c r="G269" s="185">
        <v>7.69230769230769</v>
      </c>
      <c r="H269" s="161">
        <v>4</v>
      </c>
      <c r="I269" s="161">
        <v>0</v>
      </c>
      <c r="J269" s="161">
        <v>4</v>
      </c>
      <c r="K269" s="195">
        <v>30.7692307692308</v>
      </c>
      <c r="L269" s="161">
        <v>0</v>
      </c>
      <c r="M269" s="185">
        <v>0</v>
      </c>
      <c r="N269" s="161">
        <v>0</v>
      </c>
      <c r="O269" s="161">
        <v>0</v>
      </c>
      <c r="P269" s="195">
        <v>0</v>
      </c>
      <c r="Q269" s="161">
        <v>1</v>
      </c>
      <c r="R269" s="195">
        <v>7.69230769230769</v>
      </c>
      <c r="S269" s="161">
        <v>1</v>
      </c>
      <c r="T269" s="195">
        <v>7.69230769230769</v>
      </c>
      <c r="U269" s="161">
        <v>0</v>
      </c>
      <c r="V269" s="161">
        <v>0</v>
      </c>
      <c r="W269" s="185">
        <v>0</v>
      </c>
      <c r="X269" s="185">
        <v>0</v>
      </c>
      <c r="Y269" s="161">
        <v>0</v>
      </c>
      <c r="Z269" s="185">
        <v>0</v>
      </c>
      <c r="AA269" s="161">
        <v>0</v>
      </c>
      <c r="AB269" s="185">
        <v>0</v>
      </c>
      <c r="AC269" s="184">
        <v>0</v>
      </c>
      <c r="AD269" s="184">
        <v>0</v>
      </c>
      <c r="AE269" s="185">
        <v>1.5</v>
      </c>
      <c r="AF269" s="185">
        <v>13</v>
      </c>
      <c r="AG269" s="185">
        <v>2</v>
      </c>
      <c r="AH269" s="185">
        <v>62.6538461538462</v>
      </c>
      <c r="AI269" s="207">
        <v>2</v>
      </c>
      <c r="AJ269" s="209">
        <v>0.5</v>
      </c>
      <c r="AK269" s="207"/>
      <c r="AL269" s="195">
        <v>0</v>
      </c>
      <c r="AM269" s="195">
        <v>2</v>
      </c>
      <c r="AN269" s="207">
        <v>50</v>
      </c>
      <c r="AO269" s="221">
        <v>12.1538461538462</v>
      </c>
      <c r="AP269" s="184">
        <v>10</v>
      </c>
      <c r="AQ269" s="222">
        <v>8600</v>
      </c>
      <c r="AR269" s="225"/>
      <c r="AS269" s="146" t="s">
        <v>872</v>
      </c>
      <c r="AU269" s="224">
        <f t="shared" si="286"/>
        <v>258635.076923077</v>
      </c>
      <c r="AV269" s="239">
        <f t="shared" si="287"/>
        <v>400000</v>
      </c>
      <c r="AW269" s="231" t="e">
        <f t="shared" si="288"/>
        <v>#REF!</v>
      </c>
      <c r="AX269" s="231" t="e">
        <f>((AH269-AF269-AG269-W269)*AY$8)-(#REF!+#REF!)*150000</f>
        <v>#REF!</v>
      </c>
      <c r="AY269" s="231" t="e">
        <f t="shared" si="289"/>
        <v>#REF!</v>
      </c>
      <c r="AZ269" s="241" t="str">
        <f t="shared" si="290"/>
        <v>PUT SAMEAN</v>
      </c>
      <c r="BA269" s="231">
        <f t="shared" si="291"/>
        <v>10</v>
      </c>
      <c r="BB269" s="231">
        <f t="shared" si="292"/>
        <v>10</v>
      </c>
      <c r="BC269" s="231">
        <f t="shared" si="293"/>
        <v>0</v>
      </c>
      <c r="BD269" s="231">
        <f t="shared" si="294"/>
        <v>0</v>
      </c>
      <c r="BE269" s="231">
        <f t="shared" si="295"/>
        <v>0</v>
      </c>
      <c r="BF269" s="231">
        <f t="shared" si="296"/>
        <v>1</v>
      </c>
      <c r="BG269" s="231">
        <f t="shared" si="297"/>
        <v>0</v>
      </c>
      <c r="BH269" s="231">
        <f t="shared" si="298"/>
        <v>0</v>
      </c>
      <c r="BI269" s="246">
        <f t="shared" si="299"/>
        <v>2.15384615384616</v>
      </c>
      <c r="BJ269" s="247">
        <f t="shared" si="300"/>
        <v>8600</v>
      </c>
      <c r="BK269" s="231">
        <f t="shared" si="301"/>
        <v>0</v>
      </c>
      <c r="BL269" s="231">
        <f t="shared" si="302"/>
        <v>0</v>
      </c>
      <c r="BM269" s="231">
        <f t="shared" si="303"/>
        <v>1</v>
      </c>
      <c r="BN269" s="231">
        <f t="shared" si="304"/>
        <v>1</v>
      </c>
      <c r="BO269" s="231">
        <f t="shared" si="305"/>
        <v>1</v>
      </c>
      <c r="BP269" s="231">
        <f t="shared" si="306"/>
        <v>1</v>
      </c>
      <c r="BQ269" s="231">
        <f t="shared" si="307"/>
        <v>1</v>
      </c>
    </row>
    <row r="270" s="146" customFormat="1" ht="95" customHeight="1" spans="1:69">
      <c r="A270" s="161">
        <v>257</v>
      </c>
      <c r="B270" s="94">
        <v>1156</v>
      </c>
      <c r="C270" s="166" t="s">
        <v>168</v>
      </c>
      <c r="D270" s="163">
        <v>44424</v>
      </c>
      <c r="E270" s="183" t="s">
        <v>959</v>
      </c>
      <c r="F270" s="184">
        <v>200</v>
      </c>
      <c r="G270" s="185">
        <v>7.69230769230769</v>
      </c>
      <c r="H270" s="161">
        <v>5</v>
      </c>
      <c r="I270" s="161">
        <v>0</v>
      </c>
      <c r="J270" s="161">
        <v>5</v>
      </c>
      <c r="K270" s="195">
        <v>38.4615384615385</v>
      </c>
      <c r="L270" s="161">
        <v>0</v>
      </c>
      <c r="M270" s="185">
        <v>0</v>
      </c>
      <c r="N270" s="161">
        <v>0</v>
      </c>
      <c r="O270" s="161">
        <v>0</v>
      </c>
      <c r="P270" s="195">
        <v>0</v>
      </c>
      <c r="Q270" s="161">
        <v>1</v>
      </c>
      <c r="R270" s="195">
        <v>7.69230769230769</v>
      </c>
      <c r="S270" s="161">
        <v>0</v>
      </c>
      <c r="T270" s="195">
        <v>0</v>
      </c>
      <c r="U270" s="161">
        <v>0</v>
      </c>
      <c r="V270" s="161">
        <v>0</v>
      </c>
      <c r="W270" s="185">
        <v>0</v>
      </c>
      <c r="X270" s="185">
        <v>0</v>
      </c>
      <c r="Y270" s="161">
        <v>0</v>
      </c>
      <c r="Z270" s="185">
        <v>0</v>
      </c>
      <c r="AA270" s="161">
        <v>0</v>
      </c>
      <c r="AB270" s="185">
        <v>0</v>
      </c>
      <c r="AC270" s="184">
        <v>0</v>
      </c>
      <c r="AD270" s="184">
        <v>0</v>
      </c>
      <c r="AE270" s="185">
        <v>1.9</v>
      </c>
      <c r="AF270" s="185">
        <v>13</v>
      </c>
      <c r="AG270" s="185">
        <v>2.5</v>
      </c>
      <c r="AH270" s="185">
        <v>63.5538461538462</v>
      </c>
      <c r="AI270" s="207">
        <v>2</v>
      </c>
      <c r="AJ270" s="209">
        <v>0.5</v>
      </c>
      <c r="AK270" s="207"/>
      <c r="AL270" s="195">
        <v>0</v>
      </c>
      <c r="AM270" s="195">
        <v>2</v>
      </c>
      <c r="AN270" s="207">
        <v>50</v>
      </c>
      <c r="AO270" s="221">
        <v>13.0538461538462</v>
      </c>
      <c r="AP270" s="184">
        <v>10</v>
      </c>
      <c r="AQ270" s="222">
        <v>12200</v>
      </c>
      <c r="AR270" s="225"/>
      <c r="AS270" s="146" t="s">
        <v>872</v>
      </c>
      <c r="AU270" s="224">
        <f t="shared" si="286"/>
        <v>262350.276923077</v>
      </c>
      <c r="AV270" s="239">
        <f t="shared" si="287"/>
        <v>400000</v>
      </c>
      <c r="AW270" s="231" t="e">
        <f t="shared" si="288"/>
        <v>#REF!</v>
      </c>
      <c r="AX270" s="231" t="e">
        <f>((AH270-AF270-AG270-W270)*AY$8)-(#REF!+#REF!)*150000</f>
        <v>#REF!</v>
      </c>
      <c r="AY270" s="231" t="e">
        <f t="shared" si="289"/>
        <v>#REF!</v>
      </c>
      <c r="AZ270" s="241" t="str">
        <f t="shared" si="290"/>
        <v>MY SEYLA</v>
      </c>
      <c r="BA270" s="231">
        <f t="shared" si="291"/>
        <v>10</v>
      </c>
      <c r="BB270" s="231">
        <f t="shared" si="292"/>
        <v>10</v>
      </c>
      <c r="BC270" s="231">
        <f t="shared" si="293"/>
        <v>0</v>
      </c>
      <c r="BD270" s="231">
        <f t="shared" si="294"/>
        <v>0</v>
      </c>
      <c r="BE270" s="231">
        <f t="shared" si="295"/>
        <v>0</v>
      </c>
      <c r="BF270" s="231">
        <f t="shared" si="296"/>
        <v>1</v>
      </c>
      <c r="BG270" s="231">
        <f t="shared" si="297"/>
        <v>0</v>
      </c>
      <c r="BH270" s="231">
        <f t="shared" si="298"/>
        <v>0</v>
      </c>
      <c r="BI270" s="246">
        <f t="shared" si="299"/>
        <v>3.05384615384615</v>
      </c>
      <c r="BJ270" s="247">
        <f t="shared" si="300"/>
        <v>12200</v>
      </c>
      <c r="BK270" s="231">
        <f t="shared" si="301"/>
        <v>0</v>
      </c>
      <c r="BL270" s="231">
        <f t="shared" si="302"/>
        <v>1</v>
      </c>
      <c r="BM270" s="231">
        <f t="shared" si="303"/>
        <v>0</v>
      </c>
      <c r="BN270" s="231">
        <f t="shared" si="304"/>
        <v>1</v>
      </c>
      <c r="BO270" s="231">
        <f t="shared" si="305"/>
        <v>0</v>
      </c>
      <c r="BP270" s="231">
        <f t="shared" si="306"/>
        <v>0</v>
      </c>
      <c r="BQ270" s="231">
        <f t="shared" si="307"/>
        <v>2</v>
      </c>
    </row>
    <row r="271" s="141" customFormat="1" ht="95" customHeight="1" spans="1:69">
      <c r="A271" s="161">
        <v>258</v>
      </c>
      <c r="B271" s="94">
        <v>1169</v>
      </c>
      <c r="C271" s="166" t="s">
        <v>87</v>
      </c>
      <c r="D271" s="163">
        <v>44427</v>
      </c>
      <c r="E271" s="183" t="s">
        <v>959</v>
      </c>
      <c r="F271" s="184">
        <v>200</v>
      </c>
      <c r="G271" s="185">
        <v>7.69230769230769</v>
      </c>
      <c r="H271" s="161">
        <v>5</v>
      </c>
      <c r="I271" s="161">
        <v>0</v>
      </c>
      <c r="J271" s="161">
        <v>5</v>
      </c>
      <c r="K271" s="195">
        <v>38.4615384615385</v>
      </c>
      <c r="L271" s="161">
        <v>0</v>
      </c>
      <c r="M271" s="185">
        <v>0</v>
      </c>
      <c r="N271" s="161">
        <v>0</v>
      </c>
      <c r="O271" s="161">
        <v>0</v>
      </c>
      <c r="P271" s="195">
        <v>0</v>
      </c>
      <c r="Q271" s="161">
        <v>1</v>
      </c>
      <c r="R271" s="195">
        <v>7.69230769230769</v>
      </c>
      <c r="S271" s="161">
        <v>0</v>
      </c>
      <c r="T271" s="195">
        <v>0</v>
      </c>
      <c r="U271" s="161">
        <v>0</v>
      </c>
      <c r="V271" s="161">
        <v>0</v>
      </c>
      <c r="W271" s="185">
        <v>0</v>
      </c>
      <c r="X271" s="185">
        <v>0</v>
      </c>
      <c r="Y271" s="161">
        <v>0</v>
      </c>
      <c r="Z271" s="185">
        <v>0</v>
      </c>
      <c r="AA271" s="161">
        <v>0</v>
      </c>
      <c r="AB271" s="185">
        <v>0</v>
      </c>
      <c r="AC271" s="184">
        <v>0</v>
      </c>
      <c r="AD271" s="184">
        <v>0</v>
      </c>
      <c r="AE271" s="185">
        <v>1.9</v>
      </c>
      <c r="AF271" s="185">
        <v>13</v>
      </c>
      <c r="AG271" s="185">
        <v>2.5</v>
      </c>
      <c r="AH271" s="185">
        <v>63.5538461538462</v>
      </c>
      <c r="AI271" s="207">
        <v>2</v>
      </c>
      <c r="AJ271" s="209">
        <v>0.5</v>
      </c>
      <c r="AK271" s="207"/>
      <c r="AL271" s="195">
        <v>0</v>
      </c>
      <c r="AM271" s="195">
        <v>2</v>
      </c>
      <c r="AN271" s="207">
        <v>50</v>
      </c>
      <c r="AO271" s="221">
        <v>13.0538461538462</v>
      </c>
      <c r="AP271" s="184">
        <v>10</v>
      </c>
      <c r="AQ271" s="222">
        <v>12200</v>
      </c>
      <c r="AR271" s="225"/>
      <c r="AS271" s="146" t="s">
        <v>872</v>
      </c>
      <c r="AT271" s="146"/>
      <c r="AU271" s="224">
        <f t="shared" si="286"/>
        <v>262350.276923077</v>
      </c>
      <c r="AV271" s="239">
        <f t="shared" si="287"/>
        <v>400000</v>
      </c>
      <c r="AW271" s="231" t="e">
        <f t="shared" si="288"/>
        <v>#REF!</v>
      </c>
      <c r="AX271" s="231" t="e">
        <f>((AH271-AF271-AG271-W271)*AY$8)-(#REF!+#REF!)*150000</f>
        <v>#REF!</v>
      </c>
      <c r="AY271" s="231" t="e">
        <f t="shared" si="289"/>
        <v>#REF!</v>
      </c>
      <c r="AZ271" s="241" t="str">
        <f t="shared" si="290"/>
        <v>TEP SAMAI</v>
      </c>
      <c r="BA271" s="231">
        <f t="shared" si="291"/>
        <v>10</v>
      </c>
      <c r="BB271" s="231">
        <f t="shared" si="292"/>
        <v>10</v>
      </c>
      <c r="BC271" s="231">
        <f t="shared" si="293"/>
        <v>0</v>
      </c>
      <c r="BD271" s="231">
        <f t="shared" si="294"/>
        <v>0</v>
      </c>
      <c r="BE271" s="231">
        <f t="shared" si="295"/>
        <v>0</v>
      </c>
      <c r="BF271" s="231">
        <f t="shared" si="296"/>
        <v>1</v>
      </c>
      <c r="BG271" s="231">
        <f t="shared" si="297"/>
        <v>0</v>
      </c>
      <c r="BH271" s="231">
        <f t="shared" si="298"/>
        <v>0</v>
      </c>
      <c r="BI271" s="246">
        <f t="shared" si="299"/>
        <v>3.05384615384615</v>
      </c>
      <c r="BJ271" s="247">
        <f t="shared" si="300"/>
        <v>12200</v>
      </c>
      <c r="BK271" s="231">
        <f t="shared" si="301"/>
        <v>0</v>
      </c>
      <c r="BL271" s="231">
        <f t="shared" si="302"/>
        <v>1</v>
      </c>
      <c r="BM271" s="231">
        <f t="shared" si="303"/>
        <v>0</v>
      </c>
      <c r="BN271" s="231">
        <f t="shared" si="304"/>
        <v>1</v>
      </c>
      <c r="BO271" s="231">
        <f t="shared" si="305"/>
        <v>0</v>
      </c>
      <c r="BP271" s="231">
        <f t="shared" si="306"/>
        <v>0</v>
      </c>
      <c r="BQ271" s="231">
        <f t="shared" si="307"/>
        <v>2</v>
      </c>
    </row>
    <row r="272" s="147" customFormat="1" ht="95" customHeight="1" spans="1:69">
      <c r="A272" s="161">
        <v>259</v>
      </c>
      <c r="B272" s="94">
        <v>1144</v>
      </c>
      <c r="C272" s="166" t="s">
        <v>962</v>
      </c>
      <c r="D272" s="163">
        <v>44422</v>
      </c>
      <c r="E272" s="183" t="s">
        <v>959</v>
      </c>
      <c r="F272" s="184">
        <v>200</v>
      </c>
      <c r="G272" s="185">
        <v>7.69230769230769</v>
      </c>
      <c r="H272" s="161">
        <v>5</v>
      </c>
      <c r="I272" s="161">
        <v>0</v>
      </c>
      <c r="J272" s="161">
        <v>5</v>
      </c>
      <c r="K272" s="195">
        <v>38.4615384615385</v>
      </c>
      <c r="L272" s="161">
        <v>0</v>
      </c>
      <c r="M272" s="185">
        <v>0</v>
      </c>
      <c r="N272" s="161">
        <v>0</v>
      </c>
      <c r="O272" s="161">
        <v>0</v>
      </c>
      <c r="P272" s="195">
        <v>0</v>
      </c>
      <c r="Q272" s="161">
        <v>1</v>
      </c>
      <c r="R272" s="195">
        <v>7.69230769230769</v>
      </c>
      <c r="S272" s="161">
        <v>0</v>
      </c>
      <c r="T272" s="195">
        <v>0</v>
      </c>
      <c r="U272" s="161">
        <v>0</v>
      </c>
      <c r="V272" s="161">
        <v>0</v>
      </c>
      <c r="W272" s="185">
        <v>0</v>
      </c>
      <c r="X272" s="185">
        <v>0</v>
      </c>
      <c r="Y272" s="161">
        <v>0</v>
      </c>
      <c r="Z272" s="185">
        <v>0</v>
      </c>
      <c r="AA272" s="161">
        <v>0</v>
      </c>
      <c r="AB272" s="185">
        <v>0</v>
      </c>
      <c r="AC272" s="184">
        <v>0</v>
      </c>
      <c r="AD272" s="184">
        <v>0</v>
      </c>
      <c r="AE272" s="185">
        <v>1.9</v>
      </c>
      <c r="AF272" s="185">
        <v>13</v>
      </c>
      <c r="AG272" s="185">
        <v>2.5</v>
      </c>
      <c r="AH272" s="185">
        <v>63.5538461538462</v>
      </c>
      <c r="AI272" s="207">
        <v>2</v>
      </c>
      <c r="AJ272" s="209">
        <v>0.5</v>
      </c>
      <c r="AK272" s="207"/>
      <c r="AL272" s="195">
        <v>0</v>
      </c>
      <c r="AM272" s="195">
        <v>2</v>
      </c>
      <c r="AN272" s="207">
        <v>50</v>
      </c>
      <c r="AO272" s="221">
        <v>13.0538461538462</v>
      </c>
      <c r="AP272" s="184">
        <v>10</v>
      </c>
      <c r="AQ272" s="222">
        <v>12200</v>
      </c>
      <c r="AR272" s="225"/>
      <c r="AS272" s="146" t="s">
        <v>872</v>
      </c>
      <c r="AT272" s="146"/>
      <c r="AU272" s="224">
        <f t="shared" si="286"/>
        <v>262350.276923077</v>
      </c>
      <c r="AV272" s="239">
        <f t="shared" si="287"/>
        <v>400000</v>
      </c>
      <c r="AW272" s="231" t="e">
        <f t="shared" si="288"/>
        <v>#REF!</v>
      </c>
      <c r="AX272" s="231" t="e">
        <f>((AH272-AF272-AG272-W272)*AY$8)-(#REF!+#REF!)*150000</f>
        <v>#REF!</v>
      </c>
      <c r="AY272" s="231" t="e">
        <f t="shared" si="289"/>
        <v>#REF!</v>
      </c>
      <c r="AZ272" s="241" t="str">
        <f t="shared" si="290"/>
        <v>CHHOEM SABANN</v>
      </c>
      <c r="BA272" s="231">
        <f t="shared" si="291"/>
        <v>10</v>
      </c>
      <c r="BB272" s="231">
        <f t="shared" si="292"/>
        <v>10</v>
      </c>
      <c r="BC272" s="231">
        <f t="shared" si="293"/>
        <v>0</v>
      </c>
      <c r="BD272" s="231">
        <f t="shared" si="294"/>
        <v>0</v>
      </c>
      <c r="BE272" s="231">
        <f t="shared" si="295"/>
        <v>0</v>
      </c>
      <c r="BF272" s="231">
        <f t="shared" si="296"/>
        <v>1</v>
      </c>
      <c r="BG272" s="231">
        <f t="shared" si="297"/>
        <v>0</v>
      </c>
      <c r="BH272" s="231">
        <f t="shared" si="298"/>
        <v>0</v>
      </c>
      <c r="BI272" s="246">
        <f t="shared" si="299"/>
        <v>3.05384615384615</v>
      </c>
      <c r="BJ272" s="247">
        <f t="shared" si="300"/>
        <v>12200</v>
      </c>
      <c r="BK272" s="231">
        <f t="shared" si="301"/>
        <v>0</v>
      </c>
      <c r="BL272" s="231">
        <f t="shared" si="302"/>
        <v>1</v>
      </c>
      <c r="BM272" s="231">
        <f t="shared" si="303"/>
        <v>0</v>
      </c>
      <c r="BN272" s="231">
        <f t="shared" si="304"/>
        <v>1</v>
      </c>
      <c r="BO272" s="231">
        <f t="shared" si="305"/>
        <v>0</v>
      </c>
      <c r="BP272" s="231">
        <f t="shared" si="306"/>
        <v>0</v>
      </c>
      <c r="BQ272" s="231">
        <f t="shared" si="307"/>
        <v>2</v>
      </c>
    </row>
    <row r="273" s="147" customFormat="1" ht="95" customHeight="1" spans="1:69">
      <c r="A273" s="161">
        <v>260</v>
      </c>
      <c r="B273" s="94">
        <v>1330</v>
      </c>
      <c r="C273" s="162" t="s">
        <v>178</v>
      </c>
      <c r="D273" s="163">
        <v>44502</v>
      </c>
      <c r="E273" s="183" t="s">
        <v>959</v>
      </c>
      <c r="F273" s="184">
        <v>200</v>
      </c>
      <c r="G273" s="185">
        <v>7.69230769230769</v>
      </c>
      <c r="H273" s="161">
        <v>5</v>
      </c>
      <c r="I273" s="161">
        <v>0</v>
      </c>
      <c r="J273" s="161">
        <v>5</v>
      </c>
      <c r="K273" s="195">
        <v>38.4615384615385</v>
      </c>
      <c r="L273" s="161">
        <v>0</v>
      </c>
      <c r="M273" s="185">
        <v>0</v>
      </c>
      <c r="N273" s="161">
        <v>0</v>
      </c>
      <c r="O273" s="161">
        <v>0</v>
      </c>
      <c r="P273" s="195">
        <v>0</v>
      </c>
      <c r="Q273" s="161">
        <v>1</v>
      </c>
      <c r="R273" s="195">
        <v>7.69230769230769</v>
      </c>
      <c r="S273" s="161">
        <v>0</v>
      </c>
      <c r="T273" s="195">
        <v>0</v>
      </c>
      <c r="U273" s="161">
        <v>0</v>
      </c>
      <c r="V273" s="161">
        <v>0</v>
      </c>
      <c r="W273" s="185">
        <v>0</v>
      </c>
      <c r="X273" s="185">
        <v>0</v>
      </c>
      <c r="Y273" s="161">
        <v>0</v>
      </c>
      <c r="Z273" s="185">
        <v>0</v>
      </c>
      <c r="AA273" s="161">
        <v>0</v>
      </c>
      <c r="AB273" s="185">
        <v>0</v>
      </c>
      <c r="AC273" s="184">
        <v>0</v>
      </c>
      <c r="AD273" s="184">
        <v>0</v>
      </c>
      <c r="AE273" s="185">
        <v>1.9</v>
      </c>
      <c r="AF273" s="185">
        <v>13</v>
      </c>
      <c r="AG273" s="185">
        <v>2.5</v>
      </c>
      <c r="AH273" s="185">
        <v>63.5538461538462</v>
      </c>
      <c r="AI273" s="207">
        <v>2</v>
      </c>
      <c r="AJ273" s="209">
        <v>0.5</v>
      </c>
      <c r="AK273" s="207"/>
      <c r="AL273" s="195">
        <v>0</v>
      </c>
      <c r="AM273" s="195">
        <v>2</v>
      </c>
      <c r="AN273" s="207">
        <v>50</v>
      </c>
      <c r="AO273" s="221">
        <v>13.0538461538462</v>
      </c>
      <c r="AP273" s="184">
        <v>10</v>
      </c>
      <c r="AQ273" s="222">
        <v>12200</v>
      </c>
      <c r="AR273" s="225"/>
      <c r="AS273" s="146" t="s">
        <v>870</v>
      </c>
      <c r="AT273" s="146"/>
      <c r="AU273" s="224">
        <f t="shared" si="286"/>
        <v>262350.276923077</v>
      </c>
      <c r="AV273" s="239">
        <f t="shared" si="287"/>
        <v>400000</v>
      </c>
      <c r="AW273" s="231" t="e">
        <f t="shared" si="288"/>
        <v>#REF!</v>
      </c>
      <c r="AX273" s="231" t="e">
        <f>((AH273-AF273-AG273-W273)*AY$8)-(#REF!+#REF!)*150000</f>
        <v>#REF!</v>
      </c>
      <c r="AY273" s="231" t="e">
        <f t="shared" si="289"/>
        <v>#REF!</v>
      </c>
      <c r="AZ273" s="241" t="str">
        <f t="shared" si="290"/>
        <v>LONG THEA</v>
      </c>
      <c r="BA273" s="231">
        <f t="shared" si="291"/>
        <v>10</v>
      </c>
      <c r="BB273" s="231">
        <f t="shared" si="292"/>
        <v>10</v>
      </c>
      <c r="BC273" s="231">
        <f t="shared" si="293"/>
        <v>0</v>
      </c>
      <c r="BD273" s="231">
        <f t="shared" si="294"/>
        <v>0</v>
      </c>
      <c r="BE273" s="231">
        <f t="shared" si="295"/>
        <v>0</v>
      </c>
      <c r="BF273" s="231">
        <f t="shared" si="296"/>
        <v>1</v>
      </c>
      <c r="BG273" s="231">
        <f t="shared" si="297"/>
        <v>0</v>
      </c>
      <c r="BH273" s="231">
        <f t="shared" si="298"/>
        <v>0</v>
      </c>
      <c r="BI273" s="246">
        <f t="shared" si="299"/>
        <v>3.05384615384615</v>
      </c>
      <c r="BJ273" s="247">
        <f t="shared" si="300"/>
        <v>12200</v>
      </c>
      <c r="BK273" s="231">
        <f t="shared" si="301"/>
        <v>0</v>
      </c>
      <c r="BL273" s="231">
        <f t="shared" si="302"/>
        <v>1</v>
      </c>
      <c r="BM273" s="231">
        <f t="shared" si="303"/>
        <v>0</v>
      </c>
      <c r="BN273" s="231">
        <f t="shared" si="304"/>
        <v>1</v>
      </c>
      <c r="BO273" s="231">
        <f t="shared" si="305"/>
        <v>0</v>
      </c>
      <c r="BP273" s="231">
        <f t="shared" si="306"/>
        <v>0</v>
      </c>
      <c r="BQ273" s="231">
        <f t="shared" si="307"/>
        <v>2</v>
      </c>
    </row>
    <row r="274" s="146" customFormat="1" ht="95" customHeight="1" spans="1:69">
      <c r="A274" s="161">
        <v>261</v>
      </c>
      <c r="B274" s="94">
        <v>2147</v>
      </c>
      <c r="C274" s="162" t="s">
        <v>963</v>
      </c>
      <c r="D274" s="163">
        <v>44726</v>
      </c>
      <c r="E274" s="183" t="s">
        <v>959</v>
      </c>
      <c r="F274" s="184">
        <v>200</v>
      </c>
      <c r="G274" s="185">
        <v>7.69230769230769</v>
      </c>
      <c r="H274" s="161">
        <v>5</v>
      </c>
      <c r="I274" s="161">
        <v>0</v>
      </c>
      <c r="J274" s="161">
        <v>5</v>
      </c>
      <c r="K274" s="195">
        <v>38.4615384615385</v>
      </c>
      <c r="L274" s="161">
        <v>0</v>
      </c>
      <c r="M274" s="185">
        <v>0</v>
      </c>
      <c r="N274" s="161">
        <v>0</v>
      </c>
      <c r="O274" s="161">
        <v>0</v>
      </c>
      <c r="P274" s="195">
        <v>0</v>
      </c>
      <c r="Q274" s="161">
        <v>1</v>
      </c>
      <c r="R274" s="195">
        <v>7.69230769230769</v>
      </c>
      <c r="S274" s="161">
        <v>0</v>
      </c>
      <c r="T274" s="195">
        <v>0</v>
      </c>
      <c r="U274" s="161">
        <v>0</v>
      </c>
      <c r="V274" s="161">
        <v>0</v>
      </c>
      <c r="W274" s="185">
        <v>0</v>
      </c>
      <c r="X274" s="185">
        <v>0</v>
      </c>
      <c r="Y274" s="161">
        <v>0</v>
      </c>
      <c r="Z274" s="185">
        <v>0</v>
      </c>
      <c r="AA274" s="161">
        <v>0</v>
      </c>
      <c r="AB274" s="185">
        <v>0</v>
      </c>
      <c r="AC274" s="184">
        <v>0</v>
      </c>
      <c r="AD274" s="184">
        <v>0</v>
      </c>
      <c r="AE274" s="185">
        <v>1.9</v>
      </c>
      <c r="AF274" s="185">
        <v>13</v>
      </c>
      <c r="AG274" s="185">
        <v>2.5</v>
      </c>
      <c r="AH274" s="185">
        <v>63.5538461538462</v>
      </c>
      <c r="AI274" s="185">
        <v>2</v>
      </c>
      <c r="AJ274" s="209">
        <v>0.5</v>
      </c>
      <c r="AK274" s="207"/>
      <c r="AL274" s="195">
        <v>0</v>
      </c>
      <c r="AM274" s="195">
        <v>2</v>
      </c>
      <c r="AN274" s="207">
        <v>50</v>
      </c>
      <c r="AO274" s="221">
        <v>13.0538461538462</v>
      </c>
      <c r="AP274" s="184">
        <v>10</v>
      </c>
      <c r="AQ274" s="222">
        <v>12200</v>
      </c>
      <c r="AR274" s="223"/>
      <c r="AS274" s="146" t="s">
        <v>853</v>
      </c>
      <c r="AU274" s="224">
        <f t="shared" si="286"/>
        <v>262350.276923077</v>
      </c>
      <c r="AV274" s="239">
        <f t="shared" si="287"/>
        <v>400000</v>
      </c>
      <c r="AW274" s="231" t="e">
        <f t="shared" si="288"/>
        <v>#REF!</v>
      </c>
      <c r="AX274" s="231" t="e">
        <f>((AH274-AF274-AG274-W274)*AY$8)-(#REF!+#REF!)*150000</f>
        <v>#REF!</v>
      </c>
      <c r="AY274" s="231" t="e">
        <f t="shared" si="289"/>
        <v>#REF!</v>
      </c>
      <c r="AZ274" s="241" t="str">
        <f t="shared" si="290"/>
        <v>CHEA THYDA</v>
      </c>
      <c r="BA274" s="231">
        <f t="shared" si="291"/>
        <v>10</v>
      </c>
      <c r="BB274" s="231">
        <f t="shared" si="292"/>
        <v>10</v>
      </c>
      <c r="BC274" s="231">
        <f t="shared" si="293"/>
        <v>0</v>
      </c>
      <c r="BD274" s="231">
        <f t="shared" si="294"/>
        <v>0</v>
      </c>
      <c r="BE274" s="231">
        <f t="shared" si="295"/>
        <v>0</v>
      </c>
      <c r="BF274" s="231">
        <f t="shared" si="296"/>
        <v>1</v>
      </c>
      <c r="BG274" s="231">
        <f t="shared" si="297"/>
        <v>0</v>
      </c>
      <c r="BH274" s="231">
        <f t="shared" si="298"/>
        <v>0</v>
      </c>
      <c r="BI274" s="246">
        <f t="shared" si="299"/>
        <v>3.05384615384615</v>
      </c>
      <c r="BJ274" s="247">
        <f t="shared" si="300"/>
        <v>12200</v>
      </c>
      <c r="BK274" s="231">
        <f t="shared" si="301"/>
        <v>0</v>
      </c>
      <c r="BL274" s="231">
        <f t="shared" si="302"/>
        <v>1</v>
      </c>
      <c r="BM274" s="231">
        <f t="shared" si="303"/>
        <v>0</v>
      </c>
      <c r="BN274" s="231">
        <f t="shared" si="304"/>
        <v>1</v>
      </c>
      <c r="BO274" s="231">
        <f t="shared" si="305"/>
        <v>0</v>
      </c>
      <c r="BP274" s="231">
        <f t="shared" si="306"/>
        <v>0</v>
      </c>
      <c r="BQ274" s="231">
        <f t="shared" si="307"/>
        <v>2</v>
      </c>
    </row>
    <row r="275" s="141" customFormat="1" ht="95" customHeight="1" spans="1:69">
      <c r="A275" s="161">
        <v>262</v>
      </c>
      <c r="B275" s="94">
        <v>1579</v>
      </c>
      <c r="C275" s="162" t="s">
        <v>181</v>
      </c>
      <c r="D275" s="163">
        <v>44572</v>
      </c>
      <c r="E275" s="183" t="s">
        <v>959</v>
      </c>
      <c r="F275" s="184">
        <v>200</v>
      </c>
      <c r="G275" s="185">
        <v>7.69230769230769</v>
      </c>
      <c r="H275" s="161">
        <v>5</v>
      </c>
      <c r="I275" s="161">
        <v>0</v>
      </c>
      <c r="J275" s="161">
        <v>5</v>
      </c>
      <c r="K275" s="195">
        <v>38.4615384615385</v>
      </c>
      <c r="L275" s="161">
        <v>0</v>
      </c>
      <c r="M275" s="185">
        <v>0</v>
      </c>
      <c r="N275" s="161">
        <v>0</v>
      </c>
      <c r="O275" s="161">
        <v>0</v>
      </c>
      <c r="P275" s="195">
        <v>0</v>
      </c>
      <c r="Q275" s="161">
        <v>1</v>
      </c>
      <c r="R275" s="195">
        <v>7.69230769230769</v>
      </c>
      <c r="S275" s="161">
        <v>0</v>
      </c>
      <c r="T275" s="195">
        <v>0</v>
      </c>
      <c r="U275" s="161">
        <v>0</v>
      </c>
      <c r="V275" s="161">
        <v>0</v>
      </c>
      <c r="W275" s="185">
        <v>0</v>
      </c>
      <c r="X275" s="185">
        <v>0</v>
      </c>
      <c r="Y275" s="161">
        <v>0</v>
      </c>
      <c r="Z275" s="185">
        <v>0</v>
      </c>
      <c r="AA275" s="161">
        <v>0</v>
      </c>
      <c r="AB275" s="185">
        <v>0</v>
      </c>
      <c r="AC275" s="184">
        <v>0</v>
      </c>
      <c r="AD275" s="184">
        <v>0</v>
      </c>
      <c r="AE275" s="185">
        <v>1.9</v>
      </c>
      <c r="AF275" s="185">
        <v>13</v>
      </c>
      <c r="AG275" s="185">
        <v>2.5</v>
      </c>
      <c r="AH275" s="185">
        <v>63.5538461538462</v>
      </c>
      <c r="AI275" s="207">
        <v>2</v>
      </c>
      <c r="AJ275" s="209">
        <v>0.5</v>
      </c>
      <c r="AK275" s="207"/>
      <c r="AL275" s="195">
        <v>0</v>
      </c>
      <c r="AM275" s="195">
        <v>2</v>
      </c>
      <c r="AN275" s="207">
        <v>50</v>
      </c>
      <c r="AO275" s="221">
        <v>13.0538461538462</v>
      </c>
      <c r="AP275" s="184">
        <v>10</v>
      </c>
      <c r="AQ275" s="222">
        <v>12200</v>
      </c>
      <c r="AR275" s="225"/>
      <c r="AS275" s="146" t="s">
        <v>862</v>
      </c>
      <c r="AT275" s="146"/>
      <c r="AU275" s="224">
        <f t="shared" si="286"/>
        <v>262350.276923077</v>
      </c>
      <c r="AV275" s="239">
        <f t="shared" si="287"/>
        <v>400000</v>
      </c>
      <c r="AW275" s="231" t="e">
        <f t="shared" si="288"/>
        <v>#REF!</v>
      </c>
      <c r="AX275" s="231" t="e">
        <f>((AH275-AF275-AG275-W275)*AY$8)-(#REF!+#REF!)*150000</f>
        <v>#REF!</v>
      </c>
      <c r="AY275" s="231" t="e">
        <f t="shared" si="289"/>
        <v>#REF!</v>
      </c>
      <c r="AZ275" s="241" t="str">
        <f t="shared" si="290"/>
        <v>NHEL SREYEM</v>
      </c>
      <c r="BA275" s="231">
        <f t="shared" si="291"/>
        <v>10</v>
      </c>
      <c r="BB275" s="231">
        <f t="shared" si="292"/>
        <v>10</v>
      </c>
      <c r="BC275" s="231">
        <f t="shared" si="293"/>
        <v>0</v>
      </c>
      <c r="BD275" s="231">
        <f t="shared" si="294"/>
        <v>0</v>
      </c>
      <c r="BE275" s="231">
        <f t="shared" si="295"/>
        <v>0</v>
      </c>
      <c r="BF275" s="231">
        <f t="shared" si="296"/>
        <v>1</v>
      </c>
      <c r="BG275" s="231">
        <f t="shared" si="297"/>
        <v>0</v>
      </c>
      <c r="BH275" s="231">
        <f t="shared" si="298"/>
        <v>0</v>
      </c>
      <c r="BI275" s="246">
        <f t="shared" si="299"/>
        <v>3.05384615384615</v>
      </c>
      <c r="BJ275" s="247">
        <f t="shared" si="300"/>
        <v>12200</v>
      </c>
      <c r="BK275" s="231">
        <f t="shared" si="301"/>
        <v>0</v>
      </c>
      <c r="BL275" s="231">
        <f t="shared" si="302"/>
        <v>1</v>
      </c>
      <c r="BM275" s="231">
        <f t="shared" si="303"/>
        <v>0</v>
      </c>
      <c r="BN275" s="231">
        <f t="shared" si="304"/>
        <v>1</v>
      </c>
      <c r="BO275" s="231">
        <f t="shared" si="305"/>
        <v>0</v>
      </c>
      <c r="BP275" s="231">
        <f t="shared" si="306"/>
        <v>0</v>
      </c>
      <c r="BQ275" s="231">
        <f t="shared" si="307"/>
        <v>2</v>
      </c>
    </row>
    <row r="276" s="146" customFormat="1" ht="95" customHeight="1" spans="1:69">
      <c r="A276" s="161">
        <v>263</v>
      </c>
      <c r="B276" s="94">
        <v>1547</v>
      </c>
      <c r="C276" s="162" t="s">
        <v>169</v>
      </c>
      <c r="D276" s="163">
        <v>44565</v>
      </c>
      <c r="E276" s="183" t="s">
        <v>959</v>
      </c>
      <c r="F276" s="184">
        <v>200</v>
      </c>
      <c r="G276" s="185">
        <v>7.69230769230769</v>
      </c>
      <c r="H276" s="161">
        <v>5</v>
      </c>
      <c r="I276" s="161">
        <v>0</v>
      </c>
      <c r="J276" s="161">
        <v>5</v>
      </c>
      <c r="K276" s="195">
        <v>38.4615384615385</v>
      </c>
      <c r="L276" s="161">
        <v>0</v>
      </c>
      <c r="M276" s="185">
        <v>0</v>
      </c>
      <c r="N276" s="161">
        <v>0</v>
      </c>
      <c r="O276" s="161">
        <v>0</v>
      </c>
      <c r="P276" s="195">
        <v>0</v>
      </c>
      <c r="Q276" s="161">
        <v>1</v>
      </c>
      <c r="R276" s="195">
        <v>7.69230769230769</v>
      </c>
      <c r="S276" s="161">
        <v>0</v>
      </c>
      <c r="T276" s="195">
        <v>0</v>
      </c>
      <c r="U276" s="161">
        <v>0</v>
      </c>
      <c r="V276" s="161">
        <v>0</v>
      </c>
      <c r="W276" s="185">
        <v>0</v>
      </c>
      <c r="X276" s="185">
        <v>0</v>
      </c>
      <c r="Y276" s="161">
        <v>0</v>
      </c>
      <c r="Z276" s="185">
        <v>0</v>
      </c>
      <c r="AA276" s="161">
        <v>0</v>
      </c>
      <c r="AB276" s="185">
        <v>0</v>
      </c>
      <c r="AC276" s="184">
        <v>0</v>
      </c>
      <c r="AD276" s="184">
        <v>0</v>
      </c>
      <c r="AE276" s="185">
        <v>1.9</v>
      </c>
      <c r="AF276" s="185">
        <v>13</v>
      </c>
      <c r="AG276" s="185">
        <v>2.5</v>
      </c>
      <c r="AH276" s="185">
        <v>63.5538461538462</v>
      </c>
      <c r="AI276" s="207">
        <v>2</v>
      </c>
      <c r="AJ276" s="209">
        <v>0.5</v>
      </c>
      <c r="AK276" s="207"/>
      <c r="AL276" s="195">
        <v>0</v>
      </c>
      <c r="AM276" s="195">
        <v>2</v>
      </c>
      <c r="AN276" s="207">
        <v>50</v>
      </c>
      <c r="AO276" s="221">
        <v>13.0538461538462</v>
      </c>
      <c r="AP276" s="184">
        <v>10</v>
      </c>
      <c r="AQ276" s="222">
        <v>12200</v>
      </c>
      <c r="AR276" s="223"/>
      <c r="AS276" s="146" t="s">
        <v>862</v>
      </c>
      <c r="AU276" s="224">
        <f t="shared" si="286"/>
        <v>262350.276923077</v>
      </c>
      <c r="AV276" s="239">
        <f t="shared" si="287"/>
        <v>400000</v>
      </c>
      <c r="AW276" s="231" t="e">
        <f t="shared" si="288"/>
        <v>#REF!</v>
      </c>
      <c r="AX276" s="231" t="e">
        <f>((AH276-AF276-AG276-W276)*AY$8)-(#REF!+#REF!)*150000</f>
        <v>#REF!</v>
      </c>
      <c r="AY276" s="231" t="e">
        <f t="shared" si="289"/>
        <v>#REF!</v>
      </c>
      <c r="AZ276" s="241" t="str">
        <f t="shared" si="290"/>
        <v>KONG HORN </v>
      </c>
      <c r="BA276" s="231">
        <f t="shared" si="291"/>
        <v>10</v>
      </c>
      <c r="BB276" s="231">
        <f t="shared" si="292"/>
        <v>10</v>
      </c>
      <c r="BC276" s="231">
        <f t="shared" si="293"/>
        <v>0</v>
      </c>
      <c r="BD276" s="231">
        <f t="shared" si="294"/>
        <v>0</v>
      </c>
      <c r="BE276" s="231">
        <f t="shared" si="295"/>
        <v>0</v>
      </c>
      <c r="BF276" s="231">
        <f t="shared" si="296"/>
        <v>1</v>
      </c>
      <c r="BG276" s="231">
        <f t="shared" si="297"/>
        <v>0</v>
      </c>
      <c r="BH276" s="231">
        <f t="shared" si="298"/>
        <v>0</v>
      </c>
      <c r="BI276" s="246">
        <f t="shared" si="299"/>
        <v>3.05384615384615</v>
      </c>
      <c r="BJ276" s="247">
        <f t="shared" si="300"/>
        <v>12200</v>
      </c>
      <c r="BK276" s="231">
        <f t="shared" si="301"/>
        <v>0</v>
      </c>
      <c r="BL276" s="231">
        <f t="shared" si="302"/>
        <v>1</v>
      </c>
      <c r="BM276" s="231">
        <f t="shared" si="303"/>
        <v>0</v>
      </c>
      <c r="BN276" s="231">
        <f t="shared" si="304"/>
        <v>1</v>
      </c>
      <c r="BO276" s="231">
        <f t="shared" si="305"/>
        <v>0</v>
      </c>
      <c r="BP276" s="231">
        <f t="shared" si="306"/>
        <v>0</v>
      </c>
      <c r="BQ276" s="231">
        <f t="shared" si="307"/>
        <v>2</v>
      </c>
    </row>
    <row r="277" s="146" customFormat="1" ht="95" customHeight="1" spans="1:69">
      <c r="A277" s="161">
        <v>264</v>
      </c>
      <c r="B277" s="94">
        <v>1130</v>
      </c>
      <c r="C277" s="166" t="s">
        <v>170</v>
      </c>
      <c r="D277" s="163">
        <v>44420</v>
      </c>
      <c r="E277" s="183" t="s">
        <v>959</v>
      </c>
      <c r="F277" s="184">
        <v>200</v>
      </c>
      <c r="G277" s="185">
        <v>7.69230769230769</v>
      </c>
      <c r="H277" s="161">
        <v>5</v>
      </c>
      <c r="I277" s="161">
        <v>0</v>
      </c>
      <c r="J277" s="161">
        <v>5</v>
      </c>
      <c r="K277" s="195">
        <v>38.4615384615385</v>
      </c>
      <c r="L277" s="161">
        <v>0</v>
      </c>
      <c r="M277" s="185">
        <v>0</v>
      </c>
      <c r="N277" s="161">
        <v>0</v>
      </c>
      <c r="O277" s="161">
        <v>0</v>
      </c>
      <c r="P277" s="195">
        <v>0</v>
      </c>
      <c r="Q277" s="161">
        <v>1</v>
      </c>
      <c r="R277" s="195">
        <v>7.69230769230769</v>
      </c>
      <c r="S277" s="161">
        <v>0</v>
      </c>
      <c r="T277" s="195">
        <v>0</v>
      </c>
      <c r="U277" s="161">
        <v>0</v>
      </c>
      <c r="V277" s="161">
        <v>0</v>
      </c>
      <c r="W277" s="185">
        <v>0</v>
      </c>
      <c r="X277" s="185">
        <v>0</v>
      </c>
      <c r="Y277" s="161">
        <v>0</v>
      </c>
      <c r="Z277" s="185">
        <v>0</v>
      </c>
      <c r="AA277" s="161">
        <v>0</v>
      </c>
      <c r="AB277" s="185">
        <v>0</v>
      </c>
      <c r="AC277" s="184">
        <v>0</v>
      </c>
      <c r="AD277" s="184">
        <v>0</v>
      </c>
      <c r="AE277" s="185">
        <v>1.9</v>
      </c>
      <c r="AF277" s="185">
        <v>13</v>
      </c>
      <c r="AG277" s="185">
        <v>2.5</v>
      </c>
      <c r="AH277" s="185">
        <v>63.5538461538462</v>
      </c>
      <c r="AI277" s="207">
        <v>2</v>
      </c>
      <c r="AJ277" s="209">
        <v>0.5</v>
      </c>
      <c r="AK277" s="207"/>
      <c r="AL277" s="195">
        <v>0</v>
      </c>
      <c r="AM277" s="195">
        <v>2</v>
      </c>
      <c r="AN277" s="207">
        <v>50</v>
      </c>
      <c r="AO277" s="221">
        <v>13.0538461538462</v>
      </c>
      <c r="AP277" s="184">
        <v>10</v>
      </c>
      <c r="AQ277" s="222">
        <v>12200</v>
      </c>
      <c r="AR277" s="225"/>
      <c r="AS277" s="146" t="s">
        <v>872</v>
      </c>
      <c r="AU277" s="224">
        <f t="shared" si="286"/>
        <v>262350.276923077</v>
      </c>
      <c r="AV277" s="239">
        <f t="shared" si="287"/>
        <v>400000</v>
      </c>
      <c r="AW277" s="231" t="e">
        <f t="shared" si="288"/>
        <v>#REF!</v>
      </c>
      <c r="AX277" s="231" t="e">
        <f>((AH277-AF277-AG277-W277)*AY$8)-(#REF!+#REF!)*150000</f>
        <v>#REF!</v>
      </c>
      <c r="AY277" s="231" t="e">
        <f t="shared" si="289"/>
        <v>#REF!</v>
      </c>
      <c r="AZ277" s="241" t="str">
        <f t="shared" si="290"/>
        <v>CHEA BOTA</v>
      </c>
      <c r="BA277" s="231">
        <f t="shared" si="291"/>
        <v>10</v>
      </c>
      <c r="BB277" s="231">
        <f t="shared" si="292"/>
        <v>10</v>
      </c>
      <c r="BC277" s="231">
        <f t="shared" si="293"/>
        <v>0</v>
      </c>
      <c r="BD277" s="231">
        <f t="shared" si="294"/>
        <v>0</v>
      </c>
      <c r="BE277" s="231">
        <f t="shared" si="295"/>
        <v>0</v>
      </c>
      <c r="BF277" s="231">
        <f t="shared" si="296"/>
        <v>1</v>
      </c>
      <c r="BG277" s="231">
        <f t="shared" si="297"/>
        <v>0</v>
      </c>
      <c r="BH277" s="231">
        <f t="shared" si="298"/>
        <v>0</v>
      </c>
      <c r="BI277" s="246">
        <f t="shared" si="299"/>
        <v>3.05384615384615</v>
      </c>
      <c r="BJ277" s="247">
        <f t="shared" si="300"/>
        <v>12200</v>
      </c>
      <c r="BK277" s="231">
        <f t="shared" si="301"/>
        <v>0</v>
      </c>
      <c r="BL277" s="231">
        <f t="shared" si="302"/>
        <v>1</v>
      </c>
      <c r="BM277" s="231">
        <f t="shared" si="303"/>
        <v>0</v>
      </c>
      <c r="BN277" s="231">
        <f t="shared" si="304"/>
        <v>1</v>
      </c>
      <c r="BO277" s="231">
        <f t="shared" si="305"/>
        <v>0</v>
      </c>
      <c r="BP277" s="231">
        <f t="shared" si="306"/>
        <v>0</v>
      </c>
      <c r="BQ277" s="231">
        <f t="shared" si="307"/>
        <v>2</v>
      </c>
    </row>
    <row r="278" s="146" customFormat="1" ht="95" customHeight="1" spans="1:69">
      <c r="A278" s="161">
        <v>265</v>
      </c>
      <c r="B278" s="94">
        <v>2146</v>
      </c>
      <c r="C278" s="162" t="s">
        <v>145</v>
      </c>
      <c r="D278" s="163">
        <v>44726</v>
      </c>
      <c r="E278" s="183" t="s">
        <v>959</v>
      </c>
      <c r="F278" s="184">
        <v>200</v>
      </c>
      <c r="G278" s="185">
        <v>7.69230769230769</v>
      </c>
      <c r="H278" s="161">
        <v>5</v>
      </c>
      <c r="I278" s="161">
        <v>0</v>
      </c>
      <c r="J278" s="161">
        <v>5</v>
      </c>
      <c r="K278" s="195">
        <v>38.4615384615385</v>
      </c>
      <c r="L278" s="161">
        <v>0</v>
      </c>
      <c r="M278" s="185">
        <v>0</v>
      </c>
      <c r="N278" s="161">
        <v>0</v>
      </c>
      <c r="O278" s="161">
        <v>0</v>
      </c>
      <c r="P278" s="195">
        <v>0</v>
      </c>
      <c r="Q278" s="161">
        <v>1</v>
      </c>
      <c r="R278" s="195">
        <v>7.69230769230769</v>
      </c>
      <c r="S278" s="161">
        <v>0</v>
      </c>
      <c r="T278" s="195">
        <v>0</v>
      </c>
      <c r="U278" s="161">
        <v>0</v>
      </c>
      <c r="V278" s="161">
        <v>0</v>
      </c>
      <c r="W278" s="185">
        <v>0</v>
      </c>
      <c r="X278" s="185">
        <v>0</v>
      </c>
      <c r="Y278" s="161">
        <v>0</v>
      </c>
      <c r="Z278" s="185">
        <v>0</v>
      </c>
      <c r="AA278" s="161">
        <v>0</v>
      </c>
      <c r="AB278" s="185">
        <v>0</v>
      </c>
      <c r="AC278" s="184">
        <v>0</v>
      </c>
      <c r="AD278" s="184">
        <v>0</v>
      </c>
      <c r="AE278" s="185">
        <v>1.9</v>
      </c>
      <c r="AF278" s="185">
        <v>13</v>
      </c>
      <c r="AG278" s="185">
        <v>2.5</v>
      </c>
      <c r="AH278" s="185">
        <v>63.5538461538462</v>
      </c>
      <c r="AI278" s="185">
        <v>2</v>
      </c>
      <c r="AJ278" s="209">
        <v>0.5</v>
      </c>
      <c r="AK278" s="207"/>
      <c r="AL278" s="195">
        <v>0</v>
      </c>
      <c r="AM278" s="195">
        <v>2</v>
      </c>
      <c r="AN278" s="207">
        <v>50</v>
      </c>
      <c r="AO278" s="221">
        <v>13.0538461538462</v>
      </c>
      <c r="AP278" s="184">
        <v>10</v>
      </c>
      <c r="AQ278" s="222">
        <v>12200</v>
      </c>
      <c r="AR278" s="223"/>
      <c r="AS278" s="146" t="s">
        <v>853</v>
      </c>
      <c r="AU278" s="224">
        <f t="shared" si="286"/>
        <v>262350.276923077</v>
      </c>
      <c r="AV278" s="239">
        <f t="shared" si="287"/>
        <v>400000</v>
      </c>
      <c r="AW278" s="231" t="e">
        <f t="shared" si="288"/>
        <v>#REF!</v>
      </c>
      <c r="AX278" s="231" t="e">
        <f>((AH278-AF278-AG278-W278)*AY$8)-(#REF!+#REF!)*150000</f>
        <v>#REF!</v>
      </c>
      <c r="AY278" s="231" t="e">
        <f t="shared" si="289"/>
        <v>#REF!</v>
      </c>
      <c r="AZ278" s="241" t="str">
        <f t="shared" si="290"/>
        <v>PRUM CHANTHA</v>
      </c>
      <c r="BA278" s="231">
        <f t="shared" si="291"/>
        <v>10</v>
      </c>
      <c r="BB278" s="231">
        <f t="shared" si="292"/>
        <v>10</v>
      </c>
      <c r="BC278" s="231">
        <f t="shared" si="293"/>
        <v>0</v>
      </c>
      <c r="BD278" s="231">
        <f t="shared" si="294"/>
        <v>0</v>
      </c>
      <c r="BE278" s="231">
        <f t="shared" si="295"/>
        <v>0</v>
      </c>
      <c r="BF278" s="231">
        <f t="shared" si="296"/>
        <v>1</v>
      </c>
      <c r="BG278" s="231">
        <f t="shared" si="297"/>
        <v>0</v>
      </c>
      <c r="BH278" s="231">
        <f t="shared" si="298"/>
        <v>0</v>
      </c>
      <c r="BI278" s="246">
        <f t="shared" si="299"/>
        <v>3.05384615384615</v>
      </c>
      <c r="BJ278" s="247">
        <f t="shared" si="300"/>
        <v>12200</v>
      </c>
      <c r="BK278" s="231">
        <f t="shared" si="301"/>
        <v>0</v>
      </c>
      <c r="BL278" s="231">
        <f t="shared" si="302"/>
        <v>1</v>
      </c>
      <c r="BM278" s="231">
        <f t="shared" si="303"/>
        <v>0</v>
      </c>
      <c r="BN278" s="231">
        <f t="shared" si="304"/>
        <v>1</v>
      </c>
      <c r="BO278" s="231">
        <f t="shared" si="305"/>
        <v>0</v>
      </c>
      <c r="BP278" s="231">
        <f t="shared" si="306"/>
        <v>0</v>
      </c>
      <c r="BQ278" s="231">
        <f t="shared" si="307"/>
        <v>2</v>
      </c>
    </row>
    <row r="279" s="147" customFormat="1" ht="95" customHeight="1" spans="1:69">
      <c r="A279" s="161">
        <v>266</v>
      </c>
      <c r="B279" s="94">
        <v>2063</v>
      </c>
      <c r="C279" s="162" t="s">
        <v>964</v>
      </c>
      <c r="D279" s="163">
        <v>44685</v>
      </c>
      <c r="E279" s="183" t="s">
        <v>959</v>
      </c>
      <c r="F279" s="184">
        <v>200</v>
      </c>
      <c r="G279" s="185">
        <v>7.69230769230769</v>
      </c>
      <c r="H279" s="161">
        <v>5</v>
      </c>
      <c r="I279" s="161">
        <v>0</v>
      </c>
      <c r="J279" s="161">
        <v>5</v>
      </c>
      <c r="K279" s="195">
        <v>38.4615384615385</v>
      </c>
      <c r="L279" s="161">
        <v>0</v>
      </c>
      <c r="M279" s="185">
        <v>0</v>
      </c>
      <c r="N279" s="161">
        <v>0</v>
      </c>
      <c r="O279" s="161">
        <v>0</v>
      </c>
      <c r="P279" s="195">
        <v>0</v>
      </c>
      <c r="Q279" s="161">
        <v>1</v>
      </c>
      <c r="R279" s="195">
        <v>7.69230769230769</v>
      </c>
      <c r="S279" s="161">
        <v>0</v>
      </c>
      <c r="T279" s="195">
        <v>0</v>
      </c>
      <c r="U279" s="161">
        <v>0</v>
      </c>
      <c r="V279" s="161">
        <v>0</v>
      </c>
      <c r="W279" s="185">
        <v>0</v>
      </c>
      <c r="X279" s="185">
        <v>0</v>
      </c>
      <c r="Y279" s="161">
        <v>0</v>
      </c>
      <c r="Z279" s="185">
        <v>0</v>
      </c>
      <c r="AA279" s="161">
        <v>0</v>
      </c>
      <c r="AB279" s="185">
        <v>0</v>
      </c>
      <c r="AC279" s="184">
        <v>0</v>
      </c>
      <c r="AD279" s="184">
        <v>0</v>
      </c>
      <c r="AE279" s="185">
        <v>1.9</v>
      </c>
      <c r="AF279" s="185">
        <v>13</v>
      </c>
      <c r="AG279" s="185">
        <v>2.5</v>
      </c>
      <c r="AH279" s="185">
        <v>63.5538461538462</v>
      </c>
      <c r="AI279" s="207">
        <v>2</v>
      </c>
      <c r="AJ279" s="209">
        <v>0.5</v>
      </c>
      <c r="AK279" s="207"/>
      <c r="AL279" s="195">
        <v>0</v>
      </c>
      <c r="AM279" s="195">
        <v>2</v>
      </c>
      <c r="AN279" s="207">
        <v>50</v>
      </c>
      <c r="AO279" s="221">
        <v>13.0538461538462</v>
      </c>
      <c r="AP279" s="184">
        <v>10</v>
      </c>
      <c r="AQ279" s="222">
        <v>12200</v>
      </c>
      <c r="AR279" s="225"/>
      <c r="AS279" s="146" t="s">
        <v>878</v>
      </c>
      <c r="AT279" s="146"/>
      <c r="AU279" s="224">
        <f t="shared" si="286"/>
        <v>262350.276923077</v>
      </c>
      <c r="AV279" s="239">
        <f t="shared" si="287"/>
        <v>400000</v>
      </c>
      <c r="AW279" s="231" t="e">
        <f t="shared" si="288"/>
        <v>#REF!</v>
      </c>
      <c r="AX279" s="231" t="e">
        <f>((AH279-AF279-AG279-W279)*AY$8)-(#REF!+#REF!)*150000</f>
        <v>#REF!</v>
      </c>
      <c r="AY279" s="231" t="e">
        <f t="shared" si="289"/>
        <v>#REF!</v>
      </c>
      <c r="AZ279" s="241" t="str">
        <f t="shared" si="290"/>
        <v>SOURS SAPHORN</v>
      </c>
      <c r="BA279" s="231">
        <f t="shared" si="291"/>
        <v>10</v>
      </c>
      <c r="BB279" s="231">
        <f t="shared" si="292"/>
        <v>10</v>
      </c>
      <c r="BC279" s="231">
        <f t="shared" si="293"/>
        <v>0</v>
      </c>
      <c r="BD279" s="231">
        <f t="shared" si="294"/>
        <v>0</v>
      </c>
      <c r="BE279" s="231">
        <f t="shared" si="295"/>
        <v>0</v>
      </c>
      <c r="BF279" s="231">
        <f t="shared" si="296"/>
        <v>1</v>
      </c>
      <c r="BG279" s="231">
        <f t="shared" si="297"/>
        <v>0</v>
      </c>
      <c r="BH279" s="231">
        <f t="shared" si="298"/>
        <v>0</v>
      </c>
      <c r="BI279" s="246">
        <f t="shared" si="299"/>
        <v>3.05384615384615</v>
      </c>
      <c r="BJ279" s="247">
        <f t="shared" si="300"/>
        <v>12200</v>
      </c>
      <c r="BK279" s="231">
        <f t="shared" si="301"/>
        <v>0</v>
      </c>
      <c r="BL279" s="231">
        <f t="shared" si="302"/>
        <v>1</v>
      </c>
      <c r="BM279" s="231">
        <f t="shared" si="303"/>
        <v>0</v>
      </c>
      <c r="BN279" s="231">
        <f t="shared" si="304"/>
        <v>1</v>
      </c>
      <c r="BO279" s="231">
        <f t="shared" si="305"/>
        <v>0</v>
      </c>
      <c r="BP279" s="231">
        <f t="shared" si="306"/>
        <v>0</v>
      </c>
      <c r="BQ279" s="231">
        <f t="shared" si="307"/>
        <v>2</v>
      </c>
    </row>
    <row r="280" s="146" customFormat="1" ht="95" customHeight="1" spans="1:69">
      <c r="A280" s="161">
        <v>267</v>
      </c>
      <c r="B280" s="94">
        <v>2160</v>
      </c>
      <c r="C280" s="162" t="s">
        <v>88</v>
      </c>
      <c r="D280" s="163">
        <v>44728</v>
      </c>
      <c r="E280" s="183" t="s">
        <v>959</v>
      </c>
      <c r="F280" s="184">
        <v>200</v>
      </c>
      <c r="G280" s="185">
        <v>7.69230769230769</v>
      </c>
      <c r="H280" s="161">
        <v>5</v>
      </c>
      <c r="I280" s="161">
        <v>0</v>
      </c>
      <c r="J280" s="161">
        <v>5</v>
      </c>
      <c r="K280" s="195">
        <v>38.4615384615385</v>
      </c>
      <c r="L280" s="161">
        <v>0</v>
      </c>
      <c r="M280" s="185">
        <v>0</v>
      </c>
      <c r="N280" s="161">
        <v>0</v>
      </c>
      <c r="O280" s="161">
        <v>0</v>
      </c>
      <c r="P280" s="195">
        <v>0</v>
      </c>
      <c r="Q280" s="161">
        <v>1</v>
      </c>
      <c r="R280" s="195">
        <v>7.69230769230769</v>
      </c>
      <c r="S280" s="161">
        <v>0</v>
      </c>
      <c r="T280" s="195">
        <v>0</v>
      </c>
      <c r="U280" s="161">
        <v>0</v>
      </c>
      <c r="V280" s="161">
        <v>0</v>
      </c>
      <c r="W280" s="185">
        <v>0</v>
      </c>
      <c r="X280" s="185">
        <v>0</v>
      </c>
      <c r="Y280" s="161">
        <v>0</v>
      </c>
      <c r="Z280" s="185">
        <v>0</v>
      </c>
      <c r="AA280" s="161">
        <v>0</v>
      </c>
      <c r="AB280" s="185">
        <v>0</v>
      </c>
      <c r="AC280" s="184">
        <v>0</v>
      </c>
      <c r="AD280" s="184">
        <v>0</v>
      </c>
      <c r="AE280" s="185">
        <v>1.9</v>
      </c>
      <c r="AF280" s="185">
        <v>13</v>
      </c>
      <c r="AG280" s="185">
        <v>2.5</v>
      </c>
      <c r="AH280" s="185">
        <v>63.5538461538462</v>
      </c>
      <c r="AI280" s="185">
        <v>2</v>
      </c>
      <c r="AJ280" s="209">
        <v>0.5</v>
      </c>
      <c r="AK280" s="207"/>
      <c r="AL280" s="195">
        <v>0</v>
      </c>
      <c r="AM280" s="195">
        <v>2</v>
      </c>
      <c r="AN280" s="207">
        <v>50</v>
      </c>
      <c r="AO280" s="221">
        <v>13.0538461538462</v>
      </c>
      <c r="AP280" s="184">
        <v>10</v>
      </c>
      <c r="AQ280" s="222">
        <v>12200</v>
      </c>
      <c r="AR280" s="223"/>
      <c r="AS280" s="146" t="s">
        <v>853</v>
      </c>
      <c r="AU280" s="224">
        <f t="shared" si="286"/>
        <v>262350.276923077</v>
      </c>
      <c r="AV280" s="239">
        <f t="shared" si="287"/>
        <v>400000</v>
      </c>
      <c r="AW280" s="231" t="e">
        <f t="shared" si="288"/>
        <v>#REF!</v>
      </c>
      <c r="AX280" s="231" t="e">
        <f>((AH280-AF280-AG280-W280)*AY$8)-(#REF!+#REF!)*150000</f>
        <v>#REF!</v>
      </c>
      <c r="AY280" s="231" t="e">
        <f t="shared" si="289"/>
        <v>#REF!</v>
      </c>
      <c r="AZ280" s="241" t="str">
        <f t="shared" si="290"/>
        <v>VANN TITHIDA</v>
      </c>
      <c r="BA280" s="231">
        <f t="shared" si="291"/>
        <v>10</v>
      </c>
      <c r="BB280" s="231">
        <f t="shared" si="292"/>
        <v>10</v>
      </c>
      <c r="BC280" s="231">
        <f t="shared" si="293"/>
        <v>0</v>
      </c>
      <c r="BD280" s="231">
        <f t="shared" si="294"/>
        <v>0</v>
      </c>
      <c r="BE280" s="231">
        <f t="shared" si="295"/>
        <v>0</v>
      </c>
      <c r="BF280" s="231">
        <f t="shared" si="296"/>
        <v>1</v>
      </c>
      <c r="BG280" s="231">
        <f t="shared" si="297"/>
        <v>0</v>
      </c>
      <c r="BH280" s="231">
        <f t="shared" si="298"/>
        <v>0</v>
      </c>
      <c r="BI280" s="246">
        <f t="shared" si="299"/>
        <v>3.05384615384615</v>
      </c>
      <c r="BJ280" s="247">
        <f t="shared" si="300"/>
        <v>12200</v>
      </c>
      <c r="BK280" s="231">
        <f t="shared" si="301"/>
        <v>0</v>
      </c>
      <c r="BL280" s="231">
        <f t="shared" si="302"/>
        <v>1</v>
      </c>
      <c r="BM280" s="231">
        <f t="shared" si="303"/>
        <v>0</v>
      </c>
      <c r="BN280" s="231">
        <f t="shared" si="304"/>
        <v>1</v>
      </c>
      <c r="BO280" s="231">
        <f t="shared" si="305"/>
        <v>0</v>
      </c>
      <c r="BP280" s="231">
        <f t="shared" si="306"/>
        <v>0</v>
      </c>
      <c r="BQ280" s="231">
        <f t="shared" si="307"/>
        <v>2</v>
      </c>
    </row>
    <row r="281" s="146" customFormat="1" ht="95" customHeight="1" spans="1:69">
      <c r="A281" s="161">
        <v>268</v>
      </c>
      <c r="B281" s="94">
        <v>1562</v>
      </c>
      <c r="C281" s="162" t="s">
        <v>171</v>
      </c>
      <c r="D281" s="163">
        <v>44566</v>
      </c>
      <c r="E281" s="183" t="s">
        <v>959</v>
      </c>
      <c r="F281" s="184">
        <v>200</v>
      </c>
      <c r="G281" s="185">
        <v>7.69230769230769</v>
      </c>
      <c r="H281" s="161">
        <v>5</v>
      </c>
      <c r="I281" s="161">
        <v>0</v>
      </c>
      <c r="J281" s="161">
        <v>5</v>
      </c>
      <c r="K281" s="195">
        <v>38.4615384615385</v>
      </c>
      <c r="L281" s="161">
        <v>0</v>
      </c>
      <c r="M281" s="185">
        <v>0</v>
      </c>
      <c r="N281" s="161">
        <v>0</v>
      </c>
      <c r="O281" s="161">
        <v>0</v>
      </c>
      <c r="P281" s="195">
        <v>0</v>
      </c>
      <c r="Q281" s="161">
        <v>1</v>
      </c>
      <c r="R281" s="195">
        <v>7.69230769230769</v>
      </c>
      <c r="S281" s="161">
        <v>0</v>
      </c>
      <c r="T281" s="195">
        <v>0</v>
      </c>
      <c r="U281" s="161">
        <v>0</v>
      </c>
      <c r="V281" s="161">
        <v>0</v>
      </c>
      <c r="W281" s="185">
        <v>0</v>
      </c>
      <c r="X281" s="185">
        <v>0</v>
      </c>
      <c r="Y281" s="161">
        <v>0</v>
      </c>
      <c r="Z281" s="185">
        <v>0</v>
      </c>
      <c r="AA281" s="161">
        <v>0</v>
      </c>
      <c r="AB281" s="185">
        <v>0</v>
      </c>
      <c r="AC281" s="184">
        <v>0</v>
      </c>
      <c r="AD281" s="184">
        <v>0</v>
      </c>
      <c r="AE281" s="185">
        <v>1.9</v>
      </c>
      <c r="AF281" s="185">
        <v>13</v>
      </c>
      <c r="AG281" s="185">
        <v>2.5</v>
      </c>
      <c r="AH281" s="185">
        <v>63.5538461538462</v>
      </c>
      <c r="AI281" s="207">
        <v>2</v>
      </c>
      <c r="AJ281" s="209">
        <v>0.5</v>
      </c>
      <c r="AK281" s="207"/>
      <c r="AL281" s="195">
        <v>0</v>
      </c>
      <c r="AM281" s="195">
        <v>2</v>
      </c>
      <c r="AN281" s="207">
        <v>50</v>
      </c>
      <c r="AO281" s="221">
        <v>13.0538461538462</v>
      </c>
      <c r="AP281" s="184">
        <v>10</v>
      </c>
      <c r="AQ281" s="222">
        <v>12200</v>
      </c>
      <c r="AR281" s="223"/>
      <c r="AS281" s="146" t="s">
        <v>862</v>
      </c>
      <c r="AU281" s="224">
        <f t="shared" si="286"/>
        <v>262350.276923077</v>
      </c>
      <c r="AV281" s="239">
        <f t="shared" si="287"/>
        <v>400000</v>
      </c>
      <c r="AW281" s="231" t="e">
        <f t="shared" si="288"/>
        <v>#REF!</v>
      </c>
      <c r="AX281" s="231" t="e">
        <f>((AH281-AF281-AG281-W281)*AY$8)-(#REF!+#REF!)*150000</f>
        <v>#REF!</v>
      </c>
      <c r="AY281" s="231" t="e">
        <f t="shared" si="289"/>
        <v>#REF!</v>
      </c>
      <c r="AZ281" s="241" t="str">
        <f t="shared" si="290"/>
        <v>KHAO TRAP</v>
      </c>
      <c r="BA281" s="231">
        <f t="shared" si="291"/>
        <v>10</v>
      </c>
      <c r="BB281" s="231">
        <f t="shared" si="292"/>
        <v>10</v>
      </c>
      <c r="BC281" s="231">
        <f t="shared" si="293"/>
        <v>0</v>
      </c>
      <c r="BD281" s="231">
        <f t="shared" si="294"/>
        <v>0</v>
      </c>
      <c r="BE281" s="231">
        <f t="shared" si="295"/>
        <v>0</v>
      </c>
      <c r="BF281" s="231">
        <f t="shared" si="296"/>
        <v>1</v>
      </c>
      <c r="BG281" s="231">
        <f t="shared" si="297"/>
        <v>0</v>
      </c>
      <c r="BH281" s="231">
        <f t="shared" si="298"/>
        <v>0</v>
      </c>
      <c r="BI281" s="246">
        <f t="shared" si="299"/>
        <v>3.05384615384615</v>
      </c>
      <c r="BJ281" s="247">
        <f t="shared" si="300"/>
        <v>12200</v>
      </c>
      <c r="BK281" s="231">
        <f t="shared" si="301"/>
        <v>0</v>
      </c>
      <c r="BL281" s="231">
        <f t="shared" si="302"/>
        <v>1</v>
      </c>
      <c r="BM281" s="231">
        <f t="shared" si="303"/>
        <v>0</v>
      </c>
      <c r="BN281" s="231">
        <f t="shared" si="304"/>
        <v>1</v>
      </c>
      <c r="BO281" s="231">
        <f t="shared" si="305"/>
        <v>0</v>
      </c>
      <c r="BP281" s="231">
        <f t="shared" si="306"/>
        <v>0</v>
      </c>
      <c r="BQ281" s="231">
        <f t="shared" si="307"/>
        <v>2</v>
      </c>
    </row>
    <row r="282" s="147" customFormat="1" ht="95" customHeight="1" spans="1:69">
      <c r="A282" s="161">
        <v>269</v>
      </c>
      <c r="B282" s="94">
        <v>2150</v>
      </c>
      <c r="C282" s="162" t="s">
        <v>172</v>
      </c>
      <c r="D282" s="163">
        <v>44727</v>
      </c>
      <c r="E282" s="183" t="s">
        <v>959</v>
      </c>
      <c r="F282" s="184">
        <v>200</v>
      </c>
      <c r="G282" s="185">
        <v>7.69230769230769</v>
      </c>
      <c r="H282" s="161">
        <v>5</v>
      </c>
      <c r="I282" s="161">
        <v>0</v>
      </c>
      <c r="J282" s="161">
        <v>5</v>
      </c>
      <c r="K282" s="195">
        <v>38.4615384615385</v>
      </c>
      <c r="L282" s="161">
        <v>0</v>
      </c>
      <c r="M282" s="185">
        <v>0</v>
      </c>
      <c r="N282" s="161">
        <v>0</v>
      </c>
      <c r="O282" s="161">
        <v>0</v>
      </c>
      <c r="P282" s="195">
        <v>0</v>
      </c>
      <c r="Q282" s="161">
        <v>1</v>
      </c>
      <c r="R282" s="195">
        <v>7.69230769230769</v>
      </c>
      <c r="S282" s="161">
        <v>0</v>
      </c>
      <c r="T282" s="195">
        <v>0</v>
      </c>
      <c r="U282" s="161">
        <v>0</v>
      </c>
      <c r="V282" s="161">
        <v>0</v>
      </c>
      <c r="W282" s="185">
        <v>0</v>
      </c>
      <c r="X282" s="185">
        <v>0</v>
      </c>
      <c r="Y282" s="161">
        <v>0</v>
      </c>
      <c r="Z282" s="185">
        <v>0</v>
      </c>
      <c r="AA282" s="161">
        <v>0</v>
      </c>
      <c r="AB282" s="185">
        <v>0</v>
      </c>
      <c r="AC282" s="184">
        <v>0</v>
      </c>
      <c r="AD282" s="184">
        <v>0</v>
      </c>
      <c r="AE282" s="185">
        <v>1.9</v>
      </c>
      <c r="AF282" s="185">
        <v>13</v>
      </c>
      <c r="AG282" s="185">
        <v>2.5</v>
      </c>
      <c r="AH282" s="185">
        <v>63.5538461538462</v>
      </c>
      <c r="AI282" s="185">
        <v>2</v>
      </c>
      <c r="AJ282" s="209">
        <v>0.5</v>
      </c>
      <c r="AK282" s="207"/>
      <c r="AL282" s="195">
        <v>0</v>
      </c>
      <c r="AM282" s="195">
        <v>2</v>
      </c>
      <c r="AN282" s="207">
        <v>50</v>
      </c>
      <c r="AO282" s="221">
        <v>13.0538461538462</v>
      </c>
      <c r="AP282" s="184">
        <v>10</v>
      </c>
      <c r="AQ282" s="222">
        <v>12200</v>
      </c>
      <c r="AR282" s="225"/>
      <c r="AS282" s="146" t="s">
        <v>853</v>
      </c>
      <c r="AT282" s="146"/>
      <c r="AU282" s="224">
        <f t="shared" si="286"/>
        <v>262350.276923077</v>
      </c>
      <c r="AV282" s="239">
        <f t="shared" si="287"/>
        <v>400000</v>
      </c>
      <c r="AW282" s="231" t="e">
        <f t="shared" si="288"/>
        <v>#REF!</v>
      </c>
      <c r="AX282" s="231" t="e">
        <f>((AH282-AF282-AG282-W282)*AY$8)-(#REF!+#REF!)*150000</f>
        <v>#REF!</v>
      </c>
      <c r="AY282" s="231" t="e">
        <f t="shared" si="289"/>
        <v>#REF!</v>
      </c>
      <c r="AZ282" s="241" t="str">
        <f t="shared" si="290"/>
        <v>YANG SOPHORN</v>
      </c>
      <c r="BA282" s="231">
        <f t="shared" si="291"/>
        <v>10</v>
      </c>
      <c r="BB282" s="231">
        <f t="shared" si="292"/>
        <v>10</v>
      </c>
      <c r="BC282" s="231">
        <f t="shared" si="293"/>
        <v>0</v>
      </c>
      <c r="BD282" s="231">
        <f t="shared" si="294"/>
        <v>0</v>
      </c>
      <c r="BE282" s="231">
        <f t="shared" si="295"/>
        <v>0</v>
      </c>
      <c r="BF282" s="231">
        <f t="shared" si="296"/>
        <v>1</v>
      </c>
      <c r="BG282" s="231">
        <f t="shared" si="297"/>
        <v>0</v>
      </c>
      <c r="BH282" s="231">
        <f t="shared" si="298"/>
        <v>0</v>
      </c>
      <c r="BI282" s="246">
        <f t="shared" si="299"/>
        <v>3.05384615384615</v>
      </c>
      <c r="BJ282" s="247">
        <f t="shared" si="300"/>
        <v>12200</v>
      </c>
      <c r="BK282" s="231">
        <f t="shared" si="301"/>
        <v>0</v>
      </c>
      <c r="BL282" s="231">
        <f t="shared" si="302"/>
        <v>1</v>
      </c>
      <c r="BM282" s="231">
        <f t="shared" si="303"/>
        <v>0</v>
      </c>
      <c r="BN282" s="231">
        <f t="shared" si="304"/>
        <v>1</v>
      </c>
      <c r="BO282" s="231">
        <f t="shared" si="305"/>
        <v>0</v>
      </c>
      <c r="BP282" s="231">
        <f t="shared" si="306"/>
        <v>0</v>
      </c>
      <c r="BQ282" s="231">
        <f t="shared" si="307"/>
        <v>2</v>
      </c>
    </row>
    <row r="283" s="146" customFormat="1" ht="95" customHeight="1" spans="1:69">
      <c r="A283" s="161">
        <v>270</v>
      </c>
      <c r="B283" s="94">
        <v>1207</v>
      </c>
      <c r="C283" s="166" t="s">
        <v>965</v>
      </c>
      <c r="D283" s="163">
        <v>44453</v>
      </c>
      <c r="E283" s="183" t="s">
        <v>959</v>
      </c>
      <c r="F283" s="184">
        <v>200</v>
      </c>
      <c r="G283" s="185">
        <v>7.69230769230769</v>
      </c>
      <c r="H283" s="161">
        <v>5</v>
      </c>
      <c r="I283" s="161">
        <v>0</v>
      </c>
      <c r="J283" s="161">
        <v>5</v>
      </c>
      <c r="K283" s="195">
        <v>38.4615384615385</v>
      </c>
      <c r="L283" s="161">
        <v>0</v>
      </c>
      <c r="M283" s="185">
        <v>0</v>
      </c>
      <c r="N283" s="161">
        <v>0</v>
      </c>
      <c r="O283" s="161">
        <v>0</v>
      </c>
      <c r="P283" s="195">
        <v>0</v>
      </c>
      <c r="Q283" s="161">
        <v>1</v>
      </c>
      <c r="R283" s="195">
        <v>7.69230769230769</v>
      </c>
      <c r="S283" s="161">
        <v>0</v>
      </c>
      <c r="T283" s="195">
        <v>0</v>
      </c>
      <c r="U283" s="161">
        <v>0</v>
      </c>
      <c r="V283" s="161">
        <v>0</v>
      </c>
      <c r="W283" s="185">
        <v>0</v>
      </c>
      <c r="X283" s="185">
        <v>0</v>
      </c>
      <c r="Y283" s="161">
        <v>0</v>
      </c>
      <c r="Z283" s="185">
        <v>0</v>
      </c>
      <c r="AA283" s="161">
        <v>0</v>
      </c>
      <c r="AB283" s="185">
        <v>0</v>
      </c>
      <c r="AC283" s="184">
        <v>0</v>
      </c>
      <c r="AD283" s="184">
        <v>0</v>
      </c>
      <c r="AE283" s="185">
        <v>1.9</v>
      </c>
      <c r="AF283" s="185">
        <v>13</v>
      </c>
      <c r="AG283" s="185">
        <v>2.5</v>
      </c>
      <c r="AH283" s="185">
        <v>63.5538461538462</v>
      </c>
      <c r="AI283" s="207">
        <v>2</v>
      </c>
      <c r="AJ283" s="209">
        <v>0.5</v>
      </c>
      <c r="AK283" s="207"/>
      <c r="AL283" s="195">
        <v>0</v>
      </c>
      <c r="AM283" s="195">
        <v>2</v>
      </c>
      <c r="AN283" s="207">
        <v>50</v>
      </c>
      <c r="AO283" s="221">
        <v>13.0538461538462</v>
      </c>
      <c r="AP283" s="184">
        <v>10</v>
      </c>
      <c r="AQ283" s="222">
        <v>12200</v>
      </c>
      <c r="AR283" s="225"/>
      <c r="AS283" s="146" t="s">
        <v>966</v>
      </c>
      <c r="AU283" s="224">
        <f t="shared" si="286"/>
        <v>262350.276923077</v>
      </c>
      <c r="AV283" s="239">
        <f t="shared" si="287"/>
        <v>400000</v>
      </c>
      <c r="AW283" s="231" t="e">
        <f t="shared" si="288"/>
        <v>#REF!</v>
      </c>
      <c r="AX283" s="231" t="e">
        <f>((AH283-AF283-AG283-W283)*AY$8)-(#REF!+#REF!)*150000</f>
        <v>#REF!</v>
      </c>
      <c r="AY283" s="231" t="e">
        <f t="shared" si="289"/>
        <v>#REF!</v>
      </c>
      <c r="AZ283" s="241" t="str">
        <f t="shared" si="290"/>
        <v>HEM SARAB</v>
      </c>
      <c r="BA283" s="231">
        <f t="shared" si="291"/>
        <v>10</v>
      </c>
      <c r="BB283" s="231">
        <f t="shared" si="292"/>
        <v>10</v>
      </c>
      <c r="BC283" s="231">
        <f t="shared" si="293"/>
        <v>0</v>
      </c>
      <c r="BD283" s="231">
        <f t="shared" si="294"/>
        <v>0</v>
      </c>
      <c r="BE283" s="231">
        <f t="shared" si="295"/>
        <v>0</v>
      </c>
      <c r="BF283" s="231">
        <f t="shared" si="296"/>
        <v>1</v>
      </c>
      <c r="BG283" s="231">
        <f t="shared" si="297"/>
        <v>0</v>
      </c>
      <c r="BH283" s="231">
        <f t="shared" si="298"/>
        <v>0</v>
      </c>
      <c r="BI283" s="246">
        <f t="shared" si="299"/>
        <v>3.05384615384615</v>
      </c>
      <c r="BJ283" s="247">
        <f t="shared" si="300"/>
        <v>12200</v>
      </c>
      <c r="BK283" s="231">
        <f t="shared" si="301"/>
        <v>0</v>
      </c>
      <c r="BL283" s="231">
        <f t="shared" si="302"/>
        <v>1</v>
      </c>
      <c r="BM283" s="231">
        <f t="shared" si="303"/>
        <v>0</v>
      </c>
      <c r="BN283" s="231">
        <f t="shared" si="304"/>
        <v>1</v>
      </c>
      <c r="BO283" s="231">
        <f t="shared" si="305"/>
        <v>0</v>
      </c>
      <c r="BP283" s="231">
        <f t="shared" si="306"/>
        <v>0</v>
      </c>
      <c r="BQ283" s="231">
        <f t="shared" si="307"/>
        <v>2</v>
      </c>
    </row>
    <row r="284" s="147" customFormat="1" ht="95" customHeight="1" spans="1:69">
      <c r="A284" s="161">
        <v>271</v>
      </c>
      <c r="B284" s="94">
        <v>1206</v>
      </c>
      <c r="C284" s="166" t="s">
        <v>90</v>
      </c>
      <c r="D284" s="163">
        <v>44453</v>
      </c>
      <c r="E284" s="183" t="s">
        <v>959</v>
      </c>
      <c r="F284" s="184">
        <v>200</v>
      </c>
      <c r="G284" s="185">
        <v>7.69230769230769</v>
      </c>
      <c r="H284" s="161">
        <v>4</v>
      </c>
      <c r="I284" s="161">
        <v>0</v>
      </c>
      <c r="J284" s="161">
        <v>4</v>
      </c>
      <c r="K284" s="195">
        <v>30.7692307692308</v>
      </c>
      <c r="L284" s="161">
        <v>0</v>
      </c>
      <c r="M284" s="185">
        <v>0</v>
      </c>
      <c r="N284" s="161">
        <v>0</v>
      </c>
      <c r="O284" s="161">
        <v>0</v>
      </c>
      <c r="P284" s="195">
        <v>0</v>
      </c>
      <c r="Q284" s="161">
        <v>1</v>
      </c>
      <c r="R284" s="195">
        <v>7.69230769230769</v>
      </c>
      <c r="S284" s="161">
        <v>0</v>
      </c>
      <c r="T284" s="195">
        <v>0</v>
      </c>
      <c r="U284" s="161">
        <v>1</v>
      </c>
      <c r="V284" s="161">
        <v>0</v>
      </c>
      <c r="W284" s="185">
        <v>0</v>
      </c>
      <c r="X284" s="185">
        <v>0</v>
      </c>
      <c r="Y284" s="161">
        <v>0</v>
      </c>
      <c r="Z284" s="185">
        <v>0</v>
      </c>
      <c r="AA284" s="161">
        <v>0</v>
      </c>
      <c r="AB284" s="185">
        <v>0</v>
      </c>
      <c r="AC284" s="184">
        <v>0</v>
      </c>
      <c r="AD284" s="184">
        <v>0</v>
      </c>
      <c r="AE284" s="185">
        <v>1.5</v>
      </c>
      <c r="AF284" s="185">
        <v>13</v>
      </c>
      <c r="AG284" s="185">
        <v>2</v>
      </c>
      <c r="AH284" s="185">
        <v>54.9615384615385</v>
      </c>
      <c r="AI284" s="207">
        <v>2</v>
      </c>
      <c r="AJ284" s="209">
        <v>0.5</v>
      </c>
      <c r="AK284" s="207"/>
      <c r="AL284" s="195">
        <v>0</v>
      </c>
      <c r="AM284" s="195">
        <v>2</v>
      </c>
      <c r="AN284" s="207">
        <v>50</v>
      </c>
      <c r="AO284" s="221">
        <v>4.46153846153847</v>
      </c>
      <c r="AP284" s="184">
        <v>0</v>
      </c>
      <c r="AQ284" s="222">
        <v>17800</v>
      </c>
      <c r="AR284" s="225"/>
      <c r="AS284" s="146" t="s">
        <v>966</v>
      </c>
      <c r="AT284" s="146"/>
      <c r="AU284" s="224">
        <f t="shared" si="286"/>
        <v>226881.230769231</v>
      </c>
      <c r="AV284" s="239">
        <f t="shared" si="287"/>
        <v>400000</v>
      </c>
      <c r="AW284" s="231" t="e">
        <f t="shared" si="288"/>
        <v>#REF!</v>
      </c>
      <c r="AX284" s="231" t="e">
        <f>((AH284-AF284-AG284-W284)*AY$8)-(#REF!+#REF!)*150000</f>
        <v>#REF!</v>
      </c>
      <c r="AY284" s="231" t="e">
        <f t="shared" si="289"/>
        <v>#REF!</v>
      </c>
      <c r="AZ284" s="241" t="str">
        <f t="shared" si="290"/>
        <v>CHOEM VANRY</v>
      </c>
      <c r="BA284" s="231">
        <f t="shared" si="291"/>
        <v>0</v>
      </c>
      <c r="BB284" s="231">
        <f t="shared" si="292"/>
        <v>0</v>
      </c>
      <c r="BC284" s="231">
        <f t="shared" si="293"/>
        <v>0</v>
      </c>
      <c r="BD284" s="231">
        <f t="shared" si="294"/>
        <v>0</v>
      </c>
      <c r="BE284" s="231">
        <f t="shared" si="295"/>
        <v>0</v>
      </c>
      <c r="BF284" s="231">
        <f t="shared" si="296"/>
        <v>0</v>
      </c>
      <c r="BG284" s="231">
        <f t="shared" si="297"/>
        <v>0</v>
      </c>
      <c r="BH284" s="231">
        <f t="shared" si="298"/>
        <v>0</v>
      </c>
      <c r="BI284" s="246">
        <f t="shared" si="299"/>
        <v>4.46153846153847</v>
      </c>
      <c r="BJ284" s="247">
        <f t="shared" si="300"/>
        <v>17800</v>
      </c>
      <c r="BK284" s="231">
        <f t="shared" si="301"/>
        <v>0</v>
      </c>
      <c r="BL284" s="231">
        <f t="shared" si="302"/>
        <v>1</v>
      </c>
      <c r="BM284" s="231">
        <f t="shared" si="303"/>
        <v>1</v>
      </c>
      <c r="BN284" s="231">
        <f t="shared" si="304"/>
        <v>1</v>
      </c>
      <c r="BO284" s="231">
        <f t="shared" si="305"/>
        <v>0</v>
      </c>
      <c r="BP284" s="231">
        <f t="shared" si="306"/>
        <v>1</v>
      </c>
      <c r="BQ284" s="231">
        <f t="shared" si="307"/>
        <v>3</v>
      </c>
    </row>
    <row r="285" s="147" customFormat="1" ht="95" customHeight="1" spans="1:69">
      <c r="A285" s="161">
        <v>272</v>
      </c>
      <c r="B285" s="94">
        <v>1371</v>
      </c>
      <c r="C285" s="162" t="s">
        <v>967</v>
      </c>
      <c r="D285" s="163">
        <v>44525</v>
      </c>
      <c r="E285" s="183" t="s">
        <v>959</v>
      </c>
      <c r="F285" s="184">
        <v>200</v>
      </c>
      <c r="G285" s="185">
        <v>7.69230769230769</v>
      </c>
      <c r="H285" s="161">
        <v>5</v>
      </c>
      <c r="I285" s="161">
        <v>0</v>
      </c>
      <c r="J285" s="161">
        <v>5</v>
      </c>
      <c r="K285" s="195">
        <v>38.4615384615385</v>
      </c>
      <c r="L285" s="161">
        <v>0</v>
      </c>
      <c r="M285" s="185">
        <v>0</v>
      </c>
      <c r="N285" s="161">
        <v>0</v>
      </c>
      <c r="O285" s="161">
        <v>0</v>
      </c>
      <c r="P285" s="195">
        <v>0</v>
      </c>
      <c r="Q285" s="161">
        <v>1</v>
      </c>
      <c r="R285" s="195">
        <v>7.69230769230769</v>
      </c>
      <c r="S285" s="161">
        <v>0</v>
      </c>
      <c r="T285" s="195">
        <v>0</v>
      </c>
      <c r="U285" s="161">
        <v>0</v>
      </c>
      <c r="V285" s="161">
        <v>0</v>
      </c>
      <c r="W285" s="185">
        <v>0</v>
      </c>
      <c r="X285" s="185">
        <v>0</v>
      </c>
      <c r="Y285" s="161">
        <v>0</v>
      </c>
      <c r="Z285" s="185">
        <v>0</v>
      </c>
      <c r="AA285" s="161">
        <v>0</v>
      </c>
      <c r="AB285" s="185">
        <v>0</v>
      </c>
      <c r="AC285" s="184">
        <v>0</v>
      </c>
      <c r="AD285" s="184">
        <v>0</v>
      </c>
      <c r="AE285" s="185">
        <v>1.9</v>
      </c>
      <c r="AF285" s="185">
        <v>13</v>
      </c>
      <c r="AG285" s="185">
        <v>2.5</v>
      </c>
      <c r="AH285" s="185">
        <v>63.5538461538462</v>
      </c>
      <c r="AI285" s="207">
        <v>2</v>
      </c>
      <c r="AJ285" s="209">
        <v>0.5</v>
      </c>
      <c r="AK285" s="207"/>
      <c r="AL285" s="195">
        <v>0</v>
      </c>
      <c r="AM285" s="195">
        <v>2</v>
      </c>
      <c r="AN285" s="207">
        <v>50</v>
      </c>
      <c r="AO285" s="221">
        <v>13.0538461538462</v>
      </c>
      <c r="AP285" s="184">
        <v>10</v>
      </c>
      <c r="AQ285" s="222">
        <v>12200</v>
      </c>
      <c r="AR285" s="225"/>
      <c r="AS285" s="146" t="s">
        <v>881</v>
      </c>
      <c r="AT285" s="146"/>
      <c r="AU285" s="224">
        <f t="shared" si="286"/>
        <v>262350.276923077</v>
      </c>
      <c r="AV285" s="239">
        <f t="shared" si="287"/>
        <v>400000</v>
      </c>
      <c r="AW285" s="231" t="e">
        <f t="shared" si="288"/>
        <v>#REF!</v>
      </c>
      <c r="AX285" s="231" t="e">
        <f>((AH285-AF285-AG285-W285)*AY$8)-(#REF!+#REF!)*150000</f>
        <v>#REF!</v>
      </c>
      <c r="AY285" s="231" t="e">
        <f t="shared" si="289"/>
        <v>#REF!</v>
      </c>
      <c r="AZ285" s="241" t="str">
        <f t="shared" si="290"/>
        <v>PHORN MALAI</v>
      </c>
      <c r="BA285" s="231">
        <f t="shared" si="291"/>
        <v>10</v>
      </c>
      <c r="BB285" s="231">
        <f t="shared" si="292"/>
        <v>10</v>
      </c>
      <c r="BC285" s="231">
        <f t="shared" si="293"/>
        <v>0</v>
      </c>
      <c r="BD285" s="231">
        <f t="shared" si="294"/>
        <v>0</v>
      </c>
      <c r="BE285" s="231">
        <f t="shared" si="295"/>
        <v>0</v>
      </c>
      <c r="BF285" s="231">
        <f t="shared" si="296"/>
        <v>1</v>
      </c>
      <c r="BG285" s="231">
        <f t="shared" si="297"/>
        <v>0</v>
      </c>
      <c r="BH285" s="231">
        <f t="shared" si="298"/>
        <v>0</v>
      </c>
      <c r="BI285" s="246">
        <f t="shared" si="299"/>
        <v>3.05384615384615</v>
      </c>
      <c r="BJ285" s="247">
        <f t="shared" si="300"/>
        <v>12200</v>
      </c>
      <c r="BK285" s="231">
        <f t="shared" si="301"/>
        <v>0</v>
      </c>
      <c r="BL285" s="231">
        <f t="shared" si="302"/>
        <v>1</v>
      </c>
      <c r="BM285" s="231">
        <f t="shared" si="303"/>
        <v>0</v>
      </c>
      <c r="BN285" s="231">
        <f t="shared" si="304"/>
        <v>1</v>
      </c>
      <c r="BO285" s="231">
        <f t="shared" si="305"/>
        <v>0</v>
      </c>
      <c r="BP285" s="231">
        <f t="shared" si="306"/>
        <v>0</v>
      </c>
      <c r="BQ285" s="231">
        <f t="shared" si="307"/>
        <v>2</v>
      </c>
    </row>
    <row r="286" s="141" customFormat="1" ht="95" customHeight="1" spans="1:69">
      <c r="A286" s="161">
        <v>273</v>
      </c>
      <c r="B286" s="94">
        <v>1546</v>
      </c>
      <c r="C286" s="162" t="s">
        <v>173</v>
      </c>
      <c r="D286" s="163">
        <v>44564</v>
      </c>
      <c r="E286" s="183" t="s">
        <v>959</v>
      </c>
      <c r="F286" s="184">
        <v>200</v>
      </c>
      <c r="G286" s="185">
        <v>7.69230769230769</v>
      </c>
      <c r="H286" s="161">
        <v>5</v>
      </c>
      <c r="I286" s="161">
        <v>0</v>
      </c>
      <c r="J286" s="161">
        <v>5</v>
      </c>
      <c r="K286" s="195">
        <v>38.4615384615385</v>
      </c>
      <c r="L286" s="161">
        <v>0</v>
      </c>
      <c r="M286" s="185">
        <v>0</v>
      </c>
      <c r="N286" s="161">
        <v>0</v>
      </c>
      <c r="O286" s="161">
        <v>0</v>
      </c>
      <c r="P286" s="195">
        <v>0</v>
      </c>
      <c r="Q286" s="161">
        <v>1</v>
      </c>
      <c r="R286" s="195">
        <v>7.69230769230769</v>
      </c>
      <c r="S286" s="161">
        <v>0</v>
      </c>
      <c r="T286" s="195">
        <v>0</v>
      </c>
      <c r="U286" s="161">
        <v>0</v>
      </c>
      <c r="V286" s="161">
        <v>0</v>
      </c>
      <c r="W286" s="185">
        <v>0</v>
      </c>
      <c r="X286" s="185">
        <v>0</v>
      </c>
      <c r="Y286" s="161">
        <v>0</v>
      </c>
      <c r="Z286" s="185">
        <v>0</v>
      </c>
      <c r="AA286" s="161">
        <v>0</v>
      </c>
      <c r="AB286" s="185">
        <v>0</v>
      </c>
      <c r="AC286" s="184">
        <v>0</v>
      </c>
      <c r="AD286" s="184">
        <v>0</v>
      </c>
      <c r="AE286" s="185">
        <v>1.9</v>
      </c>
      <c r="AF286" s="185">
        <v>13</v>
      </c>
      <c r="AG286" s="185">
        <v>2.5</v>
      </c>
      <c r="AH286" s="185">
        <v>63.5538461538462</v>
      </c>
      <c r="AI286" s="207">
        <v>2</v>
      </c>
      <c r="AJ286" s="209">
        <v>0.5</v>
      </c>
      <c r="AK286" s="207"/>
      <c r="AL286" s="195">
        <v>0</v>
      </c>
      <c r="AM286" s="195">
        <v>2</v>
      </c>
      <c r="AN286" s="207">
        <v>50</v>
      </c>
      <c r="AO286" s="221">
        <v>13.0538461538462</v>
      </c>
      <c r="AP286" s="184">
        <v>10</v>
      </c>
      <c r="AQ286" s="222">
        <v>12200</v>
      </c>
      <c r="AR286" s="225"/>
      <c r="AS286" s="146" t="s">
        <v>861</v>
      </c>
      <c r="AT286" s="146"/>
      <c r="AU286" s="224">
        <f t="shared" si="286"/>
        <v>262350.276923077</v>
      </c>
      <c r="AV286" s="239">
        <f t="shared" si="287"/>
        <v>400000</v>
      </c>
      <c r="AW286" s="231" t="e">
        <f t="shared" si="288"/>
        <v>#REF!</v>
      </c>
      <c r="AX286" s="231" t="e">
        <f>((AH286-AF286-AG286-W286)*AY$8)-(#REF!+#REF!)*150000</f>
        <v>#REF!</v>
      </c>
      <c r="AY286" s="231" t="e">
        <f t="shared" si="289"/>
        <v>#REF!</v>
      </c>
      <c r="AZ286" s="241" t="str">
        <f t="shared" si="290"/>
        <v>TUM SETHA</v>
      </c>
      <c r="BA286" s="231">
        <f t="shared" si="291"/>
        <v>10</v>
      </c>
      <c r="BB286" s="231">
        <f t="shared" si="292"/>
        <v>10</v>
      </c>
      <c r="BC286" s="231">
        <f t="shared" si="293"/>
        <v>0</v>
      </c>
      <c r="BD286" s="231">
        <f t="shared" si="294"/>
        <v>0</v>
      </c>
      <c r="BE286" s="231">
        <f t="shared" si="295"/>
        <v>0</v>
      </c>
      <c r="BF286" s="231">
        <f t="shared" si="296"/>
        <v>1</v>
      </c>
      <c r="BG286" s="231">
        <f t="shared" si="297"/>
        <v>0</v>
      </c>
      <c r="BH286" s="231">
        <f t="shared" si="298"/>
        <v>0</v>
      </c>
      <c r="BI286" s="246">
        <f t="shared" si="299"/>
        <v>3.05384615384615</v>
      </c>
      <c r="BJ286" s="247">
        <f t="shared" si="300"/>
        <v>12200</v>
      </c>
      <c r="BK286" s="231">
        <f t="shared" si="301"/>
        <v>0</v>
      </c>
      <c r="BL286" s="231">
        <f t="shared" si="302"/>
        <v>1</v>
      </c>
      <c r="BM286" s="231">
        <f t="shared" si="303"/>
        <v>0</v>
      </c>
      <c r="BN286" s="231">
        <f t="shared" si="304"/>
        <v>1</v>
      </c>
      <c r="BO286" s="231">
        <f t="shared" si="305"/>
        <v>0</v>
      </c>
      <c r="BP286" s="231">
        <f t="shared" si="306"/>
        <v>0</v>
      </c>
      <c r="BQ286" s="231">
        <f t="shared" si="307"/>
        <v>2</v>
      </c>
    </row>
    <row r="287" s="147" customFormat="1" ht="95" customHeight="1" spans="1:69">
      <c r="A287" s="161">
        <v>274</v>
      </c>
      <c r="B287" s="94">
        <v>1613</v>
      </c>
      <c r="C287" s="162" t="s">
        <v>182</v>
      </c>
      <c r="D287" s="163">
        <v>44576</v>
      </c>
      <c r="E287" s="183" t="s">
        <v>959</v>
      </c>
      <c r="F287" s="184">
        <v>200</v>
      </c>
      <c r="G287" s="185">
        <v>7.69230769230769</v>
      </c>
      <c r="H287" s="161">
        <v>5</v>
      </c>
      <c r="I287" s="161">
        <v>0</v>
      </c>
      <c r="J287" s="161">
        <v>5</v>
      </c>
      <c r="K287" s="195">
        <v>38.4615384615385</v>
      </c>
      <c r="L287" s="161">
        <v>0</v>
      </c>
      <c r="M287" s="185">
        <v>0</v>
      </c>
      <c r="N287" s="161">
        <v>0</v>
      </c>
      <c r="O287" s="161">
        <v>0</v>
      </c>
      <c r="P287" s="195">
        <v>0</v>
      </c>
      <c r="Q287" s="161">
        <v>1</v>
      </c>
      <c r="R287" s="195">
        <v>7.69230769230769</v>
      </c>
      <c r="S287" s="161">
        <v>0</v>
      </c>
      <c r="T287" s="195">
        <v>0</v>
      </c>
      <c r="U287" s="161">
        <v>0</v>
      </c>
      <c r="V287" s="161">
        <v>0</v>
      </c>
      <c r="W287" s="185">
        <v>0</v>
      </c>
      <c r="X287" s="185">
        <v>0</v>
      </c>
      <c r="Y287" s="161">
        <v>0</v>
      </c>
      <c r="Z287" s="185">
        <v>0</v>
      </c>
      <c r="AA287" s="161">
        <v>0</v>
      </c>
      <c r="AB287" s="185">
        <v>0</v>
      </c>
      <c r="AC287" s="184">
        <v>0</v>
      </c>
      <c r="AD287" s="184">
        <v>0</v>
      </c>
      <c r="AE287" s="185">
        <v>1.9</v>
      </c>
      <c r="AF287" s="185">
        <v>13</v>
      </c>
      <c r="AG287" s="185">
        <v>2.5</v>
      </c>
      <c r="AH287" s="185">
        <v>63.5538461538462</v>
      </c>
      <c r="AI287" s="207">
        <v>2</v>
      </c>
      <c r="AJ287" s="209">
        <v>0.5</v>
      </c>
      <c r="AK287" s="207"/>
      <c r="AL287" s="195">
        <v>0</v>
      </c>
      <c r="AM287" s="195">
        <v>2</v>
      </c>
      <c r="AN287" s="207">
        <v>50</v>
      </c>
      <c r="AO287" s="221">
        <v>13.0538461538462</v>
      </c>
      <c r="AP287" s="184">
        <v>10</v>
      </c>
      <c r="AQ287" s="222">
        <v>12200</v>
      </c>
      <c r="AR287" s="225"/>
      <c r="AS287" s="146" t="s">
        <v>862</v>
      </c>
      <c r="AT287" s="146"/>
      <c r="AU287" s="224">
        <f t="shared" si="286"/>
        <v>262350.276923077</v>
      </c>
      <c r="AV287" s="239">
        <f t="shared" si="287"/>
        <v>400000</v>
      </c>
      <c r="AW287" s="231" t="e">
        <f t="shared" si="288"/>
        <v>#REF!</v>
      </c>
      <c r="AX287" s="231" t="e">
        <f>((AH287-AF287-AG287-W287)*AY$8)-(#REF!+#REF!)*150000</f>
        <v>#REF!</v>
      </c>
      <c r="AY287" s="231" t="e">
        <f t="shared" si="289"/>
        <v>#REF!</v>
      </c>
      <c r="AZ287" s="241" t="str">
        <f t="shared" si="290"/>
        <v>BAM SREYMOM</v>
      </c>
      <c r="BA287" s="231">
        <f t="shared" si="291"/>
        <v>10</v>
      </c>
      <c r="BB287" s="231">
        <f t="shared" si="292"/>
        <v>10</v>
      </c>
      <c r="BC287" s="231">
        <f t="shared" si="293"/>
        <v>0</v>
      </c>
      <c r="BD287" s="231">
        <f t="shared" si="294"/>
        <v>0</v>
      </c>
      <c r="BE287" s="231">
        <f t="shared" si="295"/>
        <v>0</v>
      </c>
      <c r="BF287" s="231">
        <f t="shared" si="296"/>
        <v>1</v>
      </c>
      <c r="BG287" s="231">
        <f t="shared" si="297"/>
        <v>0</v>
      </c>
      <c r="BH287" s="231">
        <f t="shared" si="298"/>
        <v>0</v>
      </c>
      <c r="BI287" s="246">
        <f t="shared" si="299"/>
        <v>3.05384615384615</v>
      </c>
      <c r="BJ287" s="247">
        <f t="shared" si="300"/>
        <v>12200</v>
      </c>
      <c r="BK287" s="231">
        <f t="shared" si="301"/>
        <v>0</v>
      </c>
      <c r="BL287" s="231">
        <f t="shared" si="302"/>
        <v>1</v>
      </c>
      <c r="BM287" s="231">
        <f t="shared" si="303"/>
        <v>0</v>
      </c>
      <c r="BN287" s="231">
        <f t="shared" si="304"/>
        <v>1</v>
      </c>
      <c r="BO287" s="231">
        <f t="shared" si="305"/>
        <v>0</v>
      </c>
      <c r="BP287" s="231">
        <f t="shared" si="306"/>
        <v>0</v>
      </c>
      <c r="BQ287" s="231">
        <f t="shared" si="307"/>
        <v>2</v>
      </c>
    </row>
    <row r="288" s="141" customFormat="1" ht="95" customHeight="1" spans="1:69">
      <c r="A288" s="161">
        <v>275</v>
      </c>
      <c r="B288" s="94">
        <v>1556</v>
      </c>
      <c r="C288" s="162" t="s">
        <v>120</v>
      </c>
      <c r="D288" s="163">
        <v>44565</v>
      </c>
      <c r="E288" s="183" t="s">
        <v>959</v>
      </c>
      <c r="F288" s="184">
        <v>200</v>
      </c>
      <c r="G288" s="185">
        <v>7.69230769230769</v>
      </c>
      <c r="H288" s="161">
        <v>7</v>
      </c>
      <c r="I288" s="161">
        <v>0</v>
      </c>
      <c r="J288" s="161">
        <v>7</v>
      </c>
      <c r="K288" s="195">
        <v>53.8461538461538</v>
      </c>
      <c r="L288" s="161">
        <v>0</v>
      </c>
      <c r="M288" s="185">
        <v>0</v>
      </c>
      <c r="N288" s="161">
        <v>0</v>
      </c>
      <c r="O288" s="161">
        <v>0</v>
      </c>
      <c r="P288" s="195">
        <v>0</v>
      </c>
      <c r="Q288" s="161">
        <v>2</v>
      </c>
      <c r="R288" s="195">
        <v>15.3846153846154</v>
      </c>
      <c r="S288" s="161">
        <v>0</v>
      </c>
      <c r="T288" s="195">
        <v>0</v>
      </c>
      <c r="U288" s="161">
        <v>0</v>
      </c>
      <c r="V288" s="161">
        <v>0</v>
      </c>
      <c r="W288" s="185">
        <v>0</v>
      </c>
      <c r="X288" s="185">
        <v>0</v>
      </c>
      <c r="Y288" s="161">
        <v>0</v>
      </c>
      <c r="Z288" s="185">
        <v>0</v>
      </c>
      <c r="AA288" s="161">
        <v>0</v>
      </c>
      <c r="AB288" s="185">
        <v>0</v>
      </c>
      <c r="AC288" s="184">
        <v>0</v>
      </c>
      <c r="AD288" s="184">
        <v>0</v>
      </c>
      <c r="AE288" s="185">
        <v>2.6</v>
      </c>
      <c r="AF288" s="185">
        <v>13</v>
      </c>
      <c r="AG288" s="185">
        <v>3.5</v>
      </c>
      <c r="AH288" s="185">
        <v>88.3307692307692</v>
      </c>
      <c r="AI288" s="207">
        <v>2</v>
      </c>
      <c r="AJ288" s="209">
        <v>0.5</v>
      </c>
      <c r="AK288" s="207"/>
      <c r="AL288" s="195">
        <v>0</v>
      </c>
      <c r="AM288" s="195">
        <v>2</v>
      </c>
      <c r="AN288" s="207">
        <v>50</v>
      </c>
      <c r="AO288" s="221">
        <v>37.8307692307692</v>
      </c>
      <c r="AP288" s="184">
        <v>30</v>
      </c>
      <c r="AQ288" s="222">
        <v>31300</v>
      </c>
      <c r="AR288" s="225"/>
      <c r="AS288" s="146" t="s">
        <v>862</v>
      </c>
      <c r="AT288" s="146"/>
      <c r="AU288" s="224">
        <f t="shared" si="286"/>
        <v>364629.415384615</v>
      </c>
      <c r="AV288" s="239">
        <f t="shared" si="287"/>
        <v>400000</v>
      </c>
      <c r="AW288" s="231" t="e">
        <f t="shared" si="288"/>
        <v>#REF!</v>
      </c>
      <c r="AX288" s="231" t="e">
        <f>((AH288-AF288-AG288-W288)*AY$8)-(#REF!+#REF!)*150000</f>
        <v>#REF!</v>
      </c>
      <c r="AY288" s="231" t="e">
        <f t="shared" si="289"/>
        <v>#REF!</v>
      </c>
      <c r="AZ288" s="241" t="str">
        <f t="shared" si="290"/>
        <v>PHAT SREYPICH</v>
      </c>
      <c r="BA288" s="231">
        <f t="shared" si="291"/>
        <v>30</v>
      </c>
      <c r="BB288" s="231">
        <f t="shared" si="292"/>
        <v>30</v>
      </c>
      <c r="BC288" s="231">
        <f t="shared" si="293"/>
        <v>0</v>
      </c>
      <c r="BD288" s="231">
        <f t="shared" si="294"/>
        <v>0</v>
      </c>
      <c r="BE288" s="231">
        <f t="shared" si="295"/>
        <v>1</v>
      </c>
      <c r="BF288" s="231">
        <f t="shared" si="296"/>
        <v>1</v>
      </c>
      <c r="BG288" s="231">
        <f t="shared" si="297"/>
        <v>0</v>
      </c>
      <c r="BH288" s="231">
        <f t="shared" si="298"/>
        <v>0</v>
      </c>
      <c r="BI288" s="246">
        <f t="shared" si="299"/>
        <v>7.83076923076923</v>
      </c>
      <c r="BJ288" s="247">
        <f t="shared" si="300"/>
        <v>31300</v>
      </c>
      <c r="BK288" s="231">
        <f t="shared" si="301"/>
        <v>1</v>
      </c>
      <c r="BL288" s="231">
        <f t="shared" si="302"/>
        <v>1</v>
      </c>
      <c r="BM288" s="231">
        <f t="shared" si="303"/>
        <v>0</v>
      </c>
      <c r="BN288" s="231">
        <f t="shared" si="304"/>
        <v>0</v>
      </c>
      <c r="BO288" s="231">
        <f t="shared" si="305"/>
        <v>1</v>
      </c>
      <c r="BP288" s="231">
        <f t="shared" si="306"/>
        <v>0</v>
      </c>
      <c r="BQ288" s="231">
        <f t="shared" si="307"/>
        <v>3</v>
      </c>
    </row>
    <row r="289" s="146" customFormat="1" ht="95" customHeight="1" spans="1:69">
      <c r="A289" s="161">
        <v>276</v>
      </c>
      <c r="B289" s="94">
        <v>397</v>
      </c>
      <c r="C289" s="162" t="s">
        <v>174</v>
      </c>
      <c r="D289" s="163">
        <v>44118</v>
      </c>
      <c r="E289" s="183" t="s">
        <v>959</v>
      </c>
      <c r="F289" s="184">
        <v>200</v>
      </c>
      <c r="G289" s="185">
        <v>7.69230769230769</v>
      </c>
      <c r="H289" s="161">
        <v>0</v>
      </c>
      <c r="I289" s="161">
        <v>0</v>
      </c>
      <c r="J289" s="161">
        <v>0</v>
      </c>
      <c r="K289" s="195">
        <v>0</v>
      </c>
      <c r="L289" s="161">
        <v>0</v>
      </c>
      <c r="M289" s="185">
        <v>0</v>
      </c>
      <c r="N289" s="161">
        <v>0</v>
      </c>
      <c r="O289" s="161">
        <v>0</v>
      </c>
      <c r="P289" s="195">
        <v>0</v>
      </c>
      <c r="Q289" s="161">
        <v>0</v>
      </c>
      <c r="R289" s="195">
        <v>0</v>
      </c>
      <c r="S289" s="161">
        <v>0</v>
      </c>
      <c r="T289" s="195">
        <v>0</v>
      </c>
      <c r="U289" s="161">
        <v>0</v>
      </c>
      <c r="V289" s="161">
        <v>0</v>
      </c>
      <c r="W289" s="185">
        <v>0</v>
      </c>
      <c r="X289" s="185">
        <v>0</v>
      </c>
      <c r="Y289" s="161">
        <v>0</v>
      </c>
      <c r="Z289" s="185">
        <v>0</v>
      </c>
      <c r="AA289" s="161">
        <v>0</v>
      </c>
      <c r="AB289" s="185">
        <v>0</v>
      </c>
      <c r="AC289" s="184">
        <v>0</v>
      </c>
      <c r="AD289" s="184">
        <v>0</v>
      </c>
      <c r="AE289" s="185">
        <v>0</v>
      </c>
      <c r="AF289" s="185">
        <v>0</v>
      </c>
      <c r="AG289" s="185">
        <v>0</v>
      </c>
      <c r="AH289" s="185">
        <v>0</v>
      </c>
      <c r="AI289" s="258"/>
      <c r="AJ289" s="209"/>
      <c r="AK289" s="207"/>
      <c r="AL289" s="195"/>
      <c r="AM289" s="195"/>
      <c r="AN289" s="207">
        <v>0</v>
      </c>
      <c r="AO289" s="221">
        <v>0</v>
      </c>
      <c r="AP289" s="184">
        <v>0</v>
      </c>
      <c r="AQ289" s="222">
        <v>0</v>
      </c>
      <c r="AR289" s="225"/>
      <c r="AS289" s="146" t="s">
        <v>852</v>
      </c>
      <c r="AU289" s="224">
        <f t="shared" si="286"/>
        <v>0</v>
      </c>
      <c r="AV289" s="239">
        <f t="shared" si="287"/>
        <v>400000</v>
      </c>
      <c r="AW289" s="231" t="e">
        <f t="shared" si="288"/>
        <v>#REF!</v>
      </c>
      <c r="AX289" s="231" t="e">
        <f>((AH289-AF289-AG289-W289)*AY$8)-(#REF!+#REF!)*150000</f>
        <v>#REF!</v>
      </c>
      <c r="AY289" s="231" t="e">
        <f t="shared" si="289"/>
        <v>#REF!</v>
      </c>
      <c r="AZ289" s="241" t="str">
        <f t="shared" si="290"/>
        <v>KHOEM SREYNUT</v>
      </c>
      <c r="BA289" s="231">
        <f t="shared" si="291"/>
        <v>0</v>
      </c>
      <c r="BB289" s="231">
        <f t="shared" si="292"/>
        <v>0</v>
      </c>
      <c r="BC289" s="231">
        <f t="shared" si="293"/>
        <v>0</v>
      </c>
      <c r="BD289" s="231">
        <f t="shared" si="294"/>
        <v>0</v>
      </c>
      <c r="BE289" s="231">
        <f t="shared" si="295"/>
        <v>0</v>
      </c>
      <c r="BF289" s="231">
        <f t="shared" si="296"/>
        <v>0</v>
      </c>
      <c r="BG289" s="231">
        <f t="shared" si="297"/>
        <v>0</v>
      </c>
      <c r="BH289" s="231">
        <f t="shared" si="298"/>
        <v>0</v>
      </c>
      <c r="BI289" s="246">
        <f t="shared" si="299"/>
        <v>0</v>
      </c>
      <c r="BJ289" s="247">
        <f t="shared" si="300"/>
        <v>0</v>
      </c>
      <c r="BK289" s="231">
        <f t="shared" si="301"/>
        <v>0</v>
      </c>
      <c r="BL289" s="231">
        <f t="shared" si="302"/>
        <v>0</v>
      </c>
      <c r="BM289" s="231">
        <f t="shared" si="303"/>
        <v>0</v>
      </c>
      <c r="BN289" s="231">
        <f t="shared" si="304"/>
        <v>0</v>
      </c>
      <c r="BO289" s="231">
        <f t="shared" si="305"/>
        <v>0</v>
      </c>
      <c r="BP289" s="231">
        <f t="shared" si="306"/>
        <v>0</v>
      </c>
      <c r="BQ289" s="231">
        <f t="shared" si="307"/>
        <v>0</v>
      </c>
    </row>
    <row r="290" s="146" customFormat="1" ht="95" customHeight="1" spans="1:69">
      <c r="A290" s="161">
        <v>277</v>
      </c>
      <c r="B290" s="94">
        <v>2078</v>
      </c>
      <c r="C290" s="162" t="s">
        <v>968</v>
      </c>
      <c r="D290" s="163">
        <v>44687</v>
      </c>
      <c r="E290" s="183" t="s">
        <v>959</v>
      </c>
      <c r="F290" s="184">
        <v>200</v>
      </c>
      <c r="G290" s="185">
        <v>7.69230769230769</v>
      </c>
      <c r="H290" s="161">
        <v>5</v>
      </c>
      <c r="I290" s="161">
        <v>0</v>
      </c>
      <c r="J290" s="161">
        <v>5</v>
      </c>
      <c r="K290" s="195">
        <v>38.4615384615385</v>
      </c>
      <c r="L290" s="161">
        <v>0</v>
      </c>
      <c r="M290" s="185">
        <v>0</v>
      </c>
      <c r="N290" s="161">
        <v>0</v>
      </c>
      <c r="O290" s="161">
        <v>0</v>
      </c>
      <c r="P290" s="195">
        <v>0</v>
      </c>
      <c r="Q290" s="161">
        <v>1</v>
      </c>
      <c r="R290" s="195">
        <v>7.69230769230769</v>
      </c>
      <c r="S290" s="161">
        <v>0</v>
      </c>
      <c r="T290" s="195">
        <v>0</v>
      </c>
      <c r="U290" s="161">
        <v>0</v>
      </c>
      <c r="V290" s="161">
        <v>0</v>
      </c>
      <c r="W290" s="185">
        <v>0</v>
      </c>
      <c r="X290" s="185">
        <v>0</v>
      </c>
      <c r="Y290" s="161">
        <v>0</v>
      </c>
      <c r="Z290" s="185">
        <v>0</v>
      </c>
      <c r="AA290" s="161">
        <v>0</v>
      </c>
      <c r="AB290" s="185">
        <v>0</v>
      </c>
      <c r="AC290" s="184">
        <v>0</v>
      </c>
      <c r="AD290" s="184">
        <v>0</v>
      </c>
      <c r="AE290" s="185">
        <v>1.9</v>
      </c>
      <c r="AF290" s="185">
        <v>13</v>
      </c>
      <c r="AG290" s="185">
        <v>2.5</v>
      </c>
      <c r="AH290" s="185">
        <v>63.5538461538462</v>
      </c>
      <c r="AI290" s="207">
        <v>2</v>
      </c>
      <c r="AJ290" s="209">
        <v>0.5</v>
      </c>
      <c r="AK290" s="207"/>
      <c r="AL290" s="195">
        <v>0</v>
      </c>
      <c r="AM290" s="195">
        <v>2</v>
      </c>
      <c r="AN290" s="207">
        <v>50</v>
      </c>
      <c r="AO290" s="221">
        <v>13.0538461538462</v>
      </c>
      <c r="AP290" s="184">
        <v>10</v>
      </c>
      <c r="AQ290" s="222">
        <v>12200</v>
      </c>
      <c r="AR290" s="223"/>
      <c r="AS290" s="146" t="s">
        <v>878</v>
      </c>
      <c r="AU290" s="224">
        <f t="shared" si="286"/>
        <v>262350.276923077</v>
      </c>
      <c r="AV290" s="239">
        <f t="shared" si="287"/>
        <v>400000</v>
      </c>
      <c r="AW290" s="231" t="e">
        <f t="shared" si="288"/>
        <v>#REF!</v>
      </c>
      <c r="AX290" s="231" t="e">
        <f>((AH290-AF290-AG290-W290)*AY$8)-(#REF!+#REF!)*150000</f>
        <v>#REF!</v>
      </c>
      <c r="AY290" s="231" t="e">
        <f t="shared" si="289"/>
        <v>#REF!</v>
      </c>
      <c r="AZ290" s="241" t="str">
        <f t="shared" si="290"/>
        <v>PREAB NASAK</v>
      </c>
      <c r="BA290" s="231">
        <f t="shared" si="291"/>
        <v>10</v>
      </c>
      <c r="BB290" s="231">
        <f t="shared" si="292"/>
        <v>10</v>
      </c>
      <c r="BC290" s="231">
        <f t="shared" si="293"/>
        <v>0</v>
      </c>
      <c r="BD290" s="231">
        <f t="shared" si="294"/>
        <v>0</v>
      </c>
      <c r="BE290" s="231">
        <f t="shared" si="295"/>
        <v>0</v>
      </c>
      <c r="BF290" s="231">
        <f t="shared" si="296"/>
        <v>1</v>
      </c>
      <c r="BG290" s="231">
        <f t="shared" si="297"/>
        <v>0</v>
      </c>
      <c r="BH290" s="231">
        <f t="shared" si="298"/>
        <v>0</v>
      </c>
      <c r="BI290" s="246">
        <f t="shared" si="299"/>
        <v>3.05384615384615</v>
      </c>
      <c r="BJ290" s="247">
        <f t="shared" si="300"/>
        <v>12200</v>
      </c>
      <c r="BK290" s="231">
        <f t="shared" si="301"/>
        <v>0</v>
      </c>
      <c r="BL290" s="231">
        <f t="shared" si="302"/>
        <v>1</v>
      </c>
      <c r="BM290" s="231">
        <f t="shared" si="303"/>
        <v>0</v>
      </c>
      <c r="BN290" s="231">
        <f t="shared" si="304"/>
        <v>1</v>
      </c>
      <c r="BO290" s="231">
        <f t="shared" si="305"/>
        <v>0</v>
      </c>
      <c r="BP290" s="231">
        <f t="shared" si="306"/>
        <v>0</v>
      </c>
      <c r="BQ290" s="231">
        <f t="shared" si="307"/>
        <v>2</v>
      </c>
    </row>
    <row r="291" s="141" customFormat="1" ht="95" customHeight="1" spans="1:69">
      <c r="A291" s="161">
        <v>278</v>
      </c>
      <c r="B291" s="94">
        <v>710</v>
      </c>
      <c r="C291" s="162" t="s">
        <v>969</v>
      </c>
      <c r="D291" s="163">
        <v>44214</v>
      </c>
      <c r="E291" s="183" t="s">
        <v>187</v>
      </c>
      <c r="F291" s="184">
        <v>200</v>
      </c>
      <c r="G291" s="185">
        <v>7.69230769230769</v>
      </c>
      <c r="H291" s="161">
        <v>2</v>
      </c>
      <c r="I291" s="161">
        <v>0</v>
      </c>
      <c r="J291" s="161">
        <v>2</v>
      </c>
      <c r="K291" s="195">
        <v>15.3846153846154</v>
      </c>
      <c r="L291" s="161">
        <v>0</v>
      </c>
      <c r="M291" s="185">
        <v>0</v>
      </c>
      <c r="N291" s="161">
        <v>0</v>
      </c>
      <c r="O291" s="161">
        <v>0</v>
      </c>
      <c r="P291" s="195">
        <v>0</v>
      </c>
      <c r="Q291" s="161">
        <v>1</v>
      </c>
      <c r="R291" s="195">
        <v>7.69230769230769</v>
      </c>
      <c r="S291" s="161">
        <v>0</v>
      </c>
      <c r="T291" s="195">
        <v>0</v>
      </c>
      <c r="U291" s="161">
        <v>0</v>
      </c>
      <c r="V291" s="161">
        <v>0</v>
      </c>
      <c r="W291" s="185">
        <v>0</v>
      </c>
      <c r="X291" s="185">
        <v>0</v>
      </c>
      <c r="Y291" s="161">
        <v>0</v>
      </c>
      <c r="Z291" s="185">
        <v>0</v>
      </c>
      <c r="AA291" s="161">
        <v>0</v>
      </c>
      <c r="AB291" s="185">
        <v>0</v>
      </c>
      <c r="AC291" s="184">
        <v>0</v>
      </c>
      <c r="AD291" s="184">
        <v>0</v>
      </c>
      <c r="AE291" s="185">
        <v>0.7</v>
      </c>
      <c r="AF291" s="185">
        <v>13</v>
      </c>
      <c r="AG291" s="185">
        <v>1</v>
      </c>
      <c r="AH291" s="185">
        <v>37.7769230769231</v>
      </c>
      <c r="AI291" s="258">
        <v>3</v>
      </c>
      <c r="AJ291" s="209">
        <v>0.5</v>
      </c>
      <c r="AK291" s="184"/>
      <c r="AL291" s="195">
        <v>0</v>
      </c>
      <c r="AM291" s="195">
        <v>2</v>
      </c>
      <c r="AN291" s="207">
        <v>0</v>
      </c>
      <c r="AO291" s="221">
        <v>38.2769230769231</v>
      </c>
      <c r="AP291" s="184">
        <v>30</v>
      </c>
      <c r="AQ291" s="222">
        <v>33100</v>
      </c>
      <c r="AR291" s="223"/>
      <c r="AS291" s="146" t="s">
        <v>855</v>
      </c>
      <c r="AT291" s="146"/>
      <c r="AU291" s="224">
        <f t="shared" ref="AU291:AU299" si="308">(AH291*$AY$9)</f>
        <v>155943.138461539</v>
      </c>
      <c r="AV291" s="239">
        <f t="shared" ref="AV291:AV299" si="309">IF(AU291&lt;400000,400000,IF(AU291&gt;1200000,1200000,AU291))</f>
        <v>400000</v>
      </c>
      <c r="AW291" s="231" t="e">
        <f t="shared" ref="AW291:AW299" si="310">IF(AY291=0.1,165000,IF(AY291=0.05,65000,0))</f>
        <v>#REF!</v>
      </c>
      <c r="AX291" s="231" t="e">
        <f>((AH291-AF291-AG291-W291)*AY$8)-(#REF!+#REF!)*150000</f>
        <v>#REF!</v>
      </c>
      <c r="AY291" s="231" t="e">
        <f t="shared" ref="AY291:AY299" si="311">IF(AX291&lt;1500000,0%,IF(AX291&lt;2000001,5%,10%))</f>
        <v>#REF!</v>
      </c>
      <c r="AZ291" s="241" t="str">
        <f t="shared" ref="AZ291:AZ299" si="312">C291</f>
        <v>HY KUM</v>
      </c>
      <c r="BA291" s="231">
        <f t="shared" ref="BA291:BA299" si="313">AP291</f>
        <v>30</v>
      </c>
      <c r="BB291" s="231">
        <f t="shared" ref="BB291:BB299" si="314">TRUNC(BA291)</f>
        <v>30</v>
      </c>
      <c r="BC291" s="231">
        <f t="shared" ref="BC291:BC299" si="315">TRUNC(BB291/100)</f>
        <v>0</v>
      </c>
      <c r="BD291" s="231">
        <f t="shared" ref="BD291:BD299" si="316">TRUNC((BB291-(BC291*100))/50)</f>
        <v>0</v>
      </c>
      <c r="BE291" s="231">
        <f t="shared" ref="BE291:BE299" si="317">TRUNC((BB291-(BC291*100)-(BD291*50))/20)</f>
        <v>1</v>
      </c>
      <c r="BF291" s="231">
        <f t="shared" ref="BF291:BF299" si="318">TRUNC((BB291-(BC291*100)-(BD291*50)-(BE291*20))/10)</f>
        <v>1</v>
      </c>
      <c r="BG291" s="231">
        <f t="shared" ref="BG291:BG299" si="319">TRUNC((BB291-(BC291*100)-(BD291*50)-(BE291*20)-(BF291*10))/5)</f>
        <v>0</v>
      </c>
      <c r="BH291" s="231">
        <f t="shared" ref="BH291:BH299" si="320">TRUNC((BB291-(BC291*100)-(BD291*50)-(BE291*20)-(BF291*10)-(BG291*5))/1)</f>
        <v>0</v>
      </c>
      <c r="BI291" s="246">
        <f t="shared" ref="BI291:BI299" si="321">AO291-AP291</f>
        <v>8.27692307692308</v>
      </c>
      <c r="BJ291" s="247">
        <f t="shared" ref="BJ291:BJ299" si="322">ROUND(BI291*4000,-2)</f>
        <v>33100</v>
      </c>
      <c r="BK291" s="231">
        <f t="shared" ref="BK291:BK299" si="323">TRUNC(BJ291/20000)</f>
        <v>1</v>
      </c>
      <c r="BL291" s="231">
        <f t="shared" ref="BL291:BL299" si="324">TRUNC((BJ291-(BK291*20000))/10000)</f>
        <v>1</v>
      </c>
      <c r="BM291" s="231">
        <f t="shared" ref="BM291:BM299" si="325">TRUNC((BJ291-(BK291*20000)-(BL291*10000))/5000)</f>
        <v>0</v>
      </c>
      <c r="BN291" s="231">
        <f t="shared" ref="BN291:BN299" si="326">TRUNC((BJ291-(BK291*20000)-(BL291*10000)-(BM291*5000))/2000)</f>
        <v>1</v>
      </c>
      <c r="BO291" s="231">
        <f t="shared" ref="BO291:BO299" si="327">TRUNC((BJ291-(BK291*20000)-(BL291*10000)-(BM291*5000)-(BN291*2000))/1000)</f>
        <v>1</v>
      </c>
      <c r="BP291" s="231">
        <f t="shared" ref="BP291:BP299" si="328">TRUNC((BJ291-(BK291*20000)-(BL291*10000)-(BM291*5000)-(BN291*2000)-(BO291*1000))/500)</f>
        <v>0</v>
      </c>
      <c r="BQ291" s="231">
        <f t="shared" ref="BQ291:BQ299" si="329">TRUNC((BJ291-(BK291*20000)-(BL291*10000)-(BM291*5000)-(BN291*2000)-(BO291*1000)-(BP291*500))/100)</f>
        <v>1</v>
      </c>
    </row>
    <row r="292" s="141" customFormat="1" ht="95" customHeight="1" spans="1:69">
      <c r="A292" s="161">
        <v>279</v>
      </c>
      <c r="B292" s="94">
        <v>799</v>
      </c>
      <c r="C292" s="162" t="s">
        <v>81</v>
      </c>
      <c r="D292" s="163">
        <v>44287</v>
      </c>
      <c r="E292" s="183" t="s">
        <v>187</v>
      </c>
      <c r="F292" s="184">
        <v>200</v>
      </c>
      <c r="G292" s="185">
        <v>7.69230769230769</v>
      </c>
      <c r="H292" s="161">
        <v>2</v>
      </c>
      <c r="I292" s="161">
        <v>0</v>
      </c>
      <c r="J292" s="161">
        <v>2</v>
      </c>
      <c r="K292" s="195">
        <v>15.3846153846154</v>
      </c>
      <c r="L292" s="161">
        <v>0</v>
      </c>
      <c r="M292" s="185">
        <v>0</v>
      </c>
      <c r="N292" s="161">
        <v>0</v>
      </c>
      <c r="O292" s="161">
        <v>0</v>
      </c>
      <c r="P292" s="195">
        <v>0</v>
      </c>
      <c r="Q292" s="161">
        <v>1</v>
      </c>
      <c r="R292" s="195">
        <v>7.69230769230769</v>
      </c>
      <c r="S292" s="161">
        <v>0</v>
      </c>
      <c r="T292" s="195">
        <v>0</v>
      </c>
      <c r="U292" s="161">
        <v>0</v>
      </c>
      <c r="V292" s="161">
        <v>0</v>
      </c>
      <c r="W292" s="185">
        <v>0</v>
      </c>
      <c r="X292" s="185">
        <v>0</v>
      </c>
      <c r="Y292" s="161">
        <v>0</v>
      </c>
      <c r="Z292" s="185">
        <v>0</v>
      </c>
      <c r="AA292" s="161">
        <v>0</v>
      </c>
      <c r="AB292" s="185">
        <v>0</v>
      </c>
      <c r="AC292" s="184">
        <v>0</v>
      </c>
      <c r="AD292" s="184">
        <v>0</v>
      </c>
      <c r="AE292" s="185">
        <v>0.7</v>
      </c>
      <c r="AF292" s="185">
        <v>13</v>
      </c>
      <c r="AG292" s="185">
        <v>1</v>
      </c>
      <c r="AH292" s="185">
        <v>37.7769230769231</v>
      </c>
      <c r="AI292" s="184">
        <v>3</v>
      </c>
      <c r="AJ292" s="209">
        <v>0.5</v>
      </c>
      <c r="AK292" s="184"/>
      <c r="AL292" s="195">
        <v>0</v>
      </c>
      <c r="AM292" s="195">
        <v>2</v>
      </c>
      <c r="AN292" s="207">
        <v>0</v>
      </c>
      <c r="AO292" s="221">
        <v>38.2769230769231</v>
      </c>
      <c r="AP292" s="184">
        <v>30</v>
      </c>
      <c r="AQ292" s="222">
        <v>33100</v>
      </c>
      <c r="AR292" s="223"/>
      <c r="AS292" s="146" t="s">
        <v>898</v>
      </c>
      <c r="AT292" s="146"/>
      <c r="AU292" s="224">
        <f t="shared" si="308"/>
        <v>155943.138461539</v>
      </c>
      <c r="AV292" s="239">
        <f t="shared" si="309"/>
        <v>400000</v>
      </c>
      <c r="AW292" s="231" t="e">
        <f t="shared" si="310"/>
        <v>#REF!</v>
      </c>
      <c r="AX292" s="231" t="e">
        <f>((AH292-AF292-AG292-W292)*AY$8)-(#REF!+#REF!)*150000</f>
        <v>#REF!</v>
      </c>
      <c r="AY292" s="231" t="e">
        <f t="shared" si="311"/>
        <v>#REF!</v>
      </c>
      <c r="AZ292" s="241" t="str">
        <f t="shared" si="312"/>
        <v>CHEN SREYAUN</v>
      </c>
      <c r="BA292" s="231">
        <f t="shared" si="313"/>
        <v>30</v>
      </c>
      <c r="BB292" s="231">
        <f t="shared" si="314"/>
        <v>30</v>
      </c>
      <c r="BC292" s="231">
        <f t="shared" si="315"/>
        <v>0</v>
      </c>
      <c r="BD292" s="231">
        <f t="shared" si="316"/>
        <v>0</v>
      </c>
      <c r="BE292" s="231">
        <f t="shared" si="317"/>
        <v>1</v>
      </c>
      <c r="BF292" s="231">
        <f t="shared" si="318"/>
        <v>1</v>
      </c>
      <c r="BG292" s="231">
        <f t="shared" si="319"/>
        <v>0</v>
      </c>
      <c r="BH292" s="231">
        <f t="shared" si="320"/>
        <v>0</v>
      </c>
      <c r="BI292" s="246">
        <f t="shared" si="321"/>
        <v>8.27692307692308</v>
      </c>
      <c r="BJ292" s="247">
        <f t="shared" si="322"/>
        <v>33100</v>
      </c>
      <c r="BK292" s="231">
        <f t="shared" si="323"/>
        <v>1</v>
      </c>
      <c r="BL292" s="231">
        <f t="shared" si="324"/>
        <v>1</v>
      </c>
      <c r="BM292" s="231">
        <f t="shared" si="325"/>
        <v>0</v>
      </c>
      <c r="BN292" s="231">
        <f t="shared" si="326"/>
        <v>1</v>
      </c>
      <c r="BO292" s="231">
        <f t="shared" si="327"/>
        <v>1</v>
      </c>
      <c r="BP292" s="231">
        <f t="shared" si="328"/>
        <v>0</v>
      </c>
      <c r="BQ292" s="231">
        <f t="shared" si="329"/>
        <v>1</v>
      </c>
    </row>
    <row r="293" s="248" customFormat="1" ht="95" customHeight="1" spans="1:69">
      <c r="A293" s="161">
        <v>280</v>
      </c>
      <c r="B293" s="94">
        <v>1452</v>
      </c>
      <c r="C293" s="162" t="s">
        <v>186</v>
      </c>
      <c r="D293" s="163">
        <v>44551</v>
      </c>
      <c r="E293" s="183" t="s">
        <v>187</v>
      </c>
      <c r="F293" s="184">
        <v>200</v>
      </c>
      <c r="G293" s="185">
        <v>7.69230769230769</v>
      </c>
      <c r="H293" s="161">
        <v>2</v>
      </c>
      <c r="I293" s="161">
        <v>0</v>
      </c>
      <c r="J293" s="161">
        <v>2</v>
      </c>
      <c r="K293" s="195">
        <v>15.3846153846154</v>
      </c>
      <c r="L293" s="161">
        <v>0</v>
      </c>
      <c r="M293" s="185">
        <v>0</v>
      </c>
      <c r="N293" s="161">
        <v>0</v>
      </c>
      <c r="O293" s="161">
        <v>0</v>
      </c>
      <c r="P293" s="195">
        <v>0</v>
      </c>
      <c r="Q293" s="161">
        <v>1</v>
      </c>
      <c r="R293" s="195">
        <v>7.69230769230769</v>
      </c>
      <c r="S293" s="161">
        <v>0</v>
      </c>
      <c r="T293" s="195">
        <v>0</v>
      </c>
      <c r="U293" s="161">
        <v>0</v>
      </c>
      <c r="V293" s="161">
        <v>0</v>
      </c>
      <c r="W293" s="185">
        <v>0</v>
      </c>
      <c r="X293" s="185">
        <v>0</v>
      </c>
      <c r="Y293" s="161">
        <v>0</v>
      </c>
      <c r="Z293" s="185">
        <v>0</v>
      </c>
      <c r="AA293" s="161">
        <v>0</v>
      </c>
      <c r="AB293" s="185">
        <v>0</v>
      </c>
      <c r="AC293" s="184">
        <v>0</v>
      </c>
      <c r="AD293" s="184">
        <v>0</v>
      </c>
      <c r="AE293" s="185">
        <v>0.7</v>
      </c>
      <c r="AF293" s="185">
        <v>13</v>
      </c>
      <c r="AG293" s="185">
        <v>1</v>
      </c>
      <c r="AH293" s="185">
        <v>37.7769230769231</v>
      </c>
      <c r="AI293" s="207">
        <v>2</v>
      </c>
      <c r="AJ293" s="209">
        <v>0.5</v>
      </c>
      <c r="AK293" s="184"/>
      <c r="AL293" s="195">
        <v>0</v>
      </c>
      <c r="AM293" s="195">
        <v>2</v>
      </c>
      <c r="AN293" s="207">
        <v>0</v>
      </c>
      <c r="AO293" s="221">
        <v>37.2769230769231</v>
      </c>
      <c r="AP293" s="184">
        <v>30</v>
      </c>
      <c r="AQ293" s="222">
        <v>29100</v>
      </c>
      <c r="AR293" s="223"/>
      <c r="AS293" s="146" t="s">
        <v>861</v>
      </c>
      <c r="AT293" s="146"/>
      <c r="AU293" s="224">
        <f t="shared" si="308"/>
        <v>155943.138461539</v>
      </c>
      <c r="AV293" s="239">
        <f t="shared" si="309"/>
        <v>400000</v>
      </c>
      <c r="AW293" s="231" t="e">
        <f t="shared" si="310"/>
        <v>#REF!</v>
      </c>
      <c r="AX293" s="231" t="e">
        <f>((AH293-AF293-AG293-W293)*AY$8)-(#REF!+#REF!)*150000</f>
        <v>#REF!</v>
      </c>
      <c r="AY293" s="231" t="e">
        <f t="shared" si="311"/>
        <v>#REF!</v>
      </c>
      <c r="AZ293" s="241" t="str">
        <f t="shared" si="312"/>
        <v>SON SREYNET</v>
      </c>
      <c r="BA293" s="231">
        <f t="shared" si="313"/>
        <v>30</v>
      </c>
      <c r="BB293" s="231">
        <f t="shared" si="314"/>
        <v>30</v>
      </c>
      <c r="BC293" s="231">
        <f t="shared" si="315"/>
        <v>0</v>
      </c>
      <c r="BD293" s="231">
        <f t="shared" si="316"/>
        <v>0</v>
      </c>
      <c r="BE293" s="231">
        <f t="shared" si="317"/>
        <v>1</v>
      </c>
      <c r="BF293" s="231">
        <f t="shared" si="318"/>
        <v>1</v>
      </c>
      <c r="BG293" s="231">
        <f t="shared" si="319"/>
        <v>0</v>
      </c>
      <c r="BH293" s="231">
        <f t="shared" si="320"/>
        <v>0</v>
      </c>
      <c r="BI293" s="246">
        <f t="shared" si="321"/>
        <v>7.27692307692308</v>
      </c>
      <c r="BJ293" s="247">
        <f t="shared" si="322"/>
        <v>29100</v>
      </c>
      <c r="BK293" s="231">
        <f t="shared" si="323"/>
        <v>1</v>
      </c>
      <c r="BL293" s="231">
        <f t="shared" si="324"/>
        <v>0</v>
      </c>
      <c r="BM293" s="231">
        <f t="shared" si="325"/>
        <v>1</v>
      </c>
      <c r="BN293" s="231">
        <f t="shared" si="326"/>
        <v>2</v>
      </c>
      <c r="BO293" s="231">
        <f t="shared" si="327"/>
        <v>0</v>
      </c>
      <c r="BP293" s="231">
        <f t="shared" si="328"/>
        <v>0</v>
      </c>
      <c r="BQ293" s="231">
        <f t="shared" si="329"/>
        <v>1</v>
      </c>
    </row>
    <row r="294" s="248" customFormat="1" ht="95" customHeight="1" spans="1:69">
      <c r="A294" s="161">
        <v>281</v>
      </c>
      <c r="B294" s="94">
        <v>1468</v>
      </c>
      <c r="C294" s="162" t="s">
        <v>192</v>
      </c>
      <c r="D294" s="163">
        <v>44551</v>
      </c>
      <c r="E294" s="183" t="s">
        <v>187</v>
      </c>
      <c r="F294" s="184">
        <v>200</v>
      </c>
      <c r="G294" s="185">
        <v>7.69230769230769</v>
      </c>
      <c r="H294" s="161">
        <v>2</v>
      </c>
      <c r="I294" s="161">
        <v>0</v>
      </c>
      <c r="J294" s="161">
        <v>2</v>
      </c>
      <c r="K294" s="195">
        <v>15.3846153846154</v>
      </c>
      <c r="L294" s="161">
        <v>0</v>
      </c>
      <c r="M294" s="185">
        <v>0</v>
      </c>
      <c r="N294" s="161">
        <v>0</v>
      </c>
      <c r="O294" s="161">
        <v>0</v>
      </c>
      <c r="P294" s="195">
        <v>0</v>
      </c>
      <c r="Q294" s="161">
        <v>1</v>
      </c>
      <c r="R294" s="195">
        <v>7.69230769230769</v>
      </c>
      <c r="S294" s="161">
        <v>0</v>
      </c>
      <c r="T294" s="195">
        <v>0</v>
      </c>
      <c r="U294" s="161">
        <v>0</v>
      </c>
      <c r="V294" s="161">
        <v>0</v>
      </c>
      <c r="W294" s="185">
        <v>0</v>
      </c>
      <c r="X294" s="185">
        <v>0</v>
      </c>
      <c r="Y294" s="161">
        <v>0</v>
      </c>
      <c r="Z294" s="185">
        <v>0</v>
      </c>
      <c r="AA294" s="161">
        <v>0</v>
      </c>
      <c r="AB294" s="185">
        <v>0</v>
      </c>
      <c r="AC294" s="184">
        <v>0</v>
      </c>
      <c r="AD294" s="184">
        <v>0</v>
      </c>
      <c r="AE294" s="185">
        <v>0.7</v>
      </c>
      <c r="AF294" s="185">
        <v>13</v>
      </c>
      <c r="AG294" s="185">
        <v>1</v>
      </c>
      <c r="AH294" s="185">
        <v>37.7769230769231</v>
      </c>
      <c r="AI294" s="207">
        <v>2</v>
      </c>
      <c r="AJ294" s="209">
        <v>0.5</v>
      </c>
      <c r="AK294" s="184"/>
      <c r="AL294" s="195">
        <v>0</v>
      </c>
      <c r="AM294" s="195">
        <v>2</v>
      </c>
      <c r="AN294" s="207">
        <v>0</v>
      </c>
      <c r="AO294" s="221">
        <v>37.2769230769231</v>
      </c>
      <c r="AP294" s="184">
        <v>30</v>
      </c>
      <c r="AQ294" s="222">
        <v>29100</v>
      </c>
      <c r="AR294" s="223"/>
      <c r="AS294" s="146" t="s">
        <v>861</v>
      </c>
      <c r="AT294" s="146"/>
      <c r="AU294" s="224">
        <f t="shared" si="308"/>
        <v>155943.138461539</v>
      </c>
      <c r="AV294" s="239">
        <f t="shared" si="309"/>
        <v>400000</v>
      </c>
      <c r="AW294" s="231" t="e">
        <f t="shared" si="310"/>
        <v>#REF!</v>
      </c>
      <c r="AX294" s="231" t="e">
        <f>((AH294-AF294-AG294-W294)*AY$8)-(#REF!+#REF!)*150000</f>
        <v>#REF!</v>
      </c>
      <c r="AY294" s="231" t="e">
        <f t="shared" si="311"/>
        <v>#REF!</v>
      </c>
      <c r="AZ294" s="241" t="str">
        <f t="shared" si="312"/>
        <v>UK VINY</v>
      </c>
      <c r="BA294" s="231">
        <f t="shared" si="313"/>
        <v>30</v>
      </c>
      <c r="BB294" s="231">
        <f t="shared" si="314"/>
        <v>30</v>
      </c>
      <c r="BC294" s="231">
        <f t="shared" si="315"/>
        <v>0</v>
      </c>
      <c r="BD294" s="231">
        <f t="shared" si="316"/>
        <v>0</v>
      </c>
      <c r="BE294" s="231">
        <f t="shared" si="317"/>
        <v>1</v>
      </c>
      <c r="BF294" s="231">
        <f t="shared" si="318"/>
        <v>1</v>
      </c>
      <c r="BG294" s="231">
        <f t="shared" si="319"/>
        <v>0</v>
      </c>
      <c r="BH294" s="231">
        <f t="shared" si="320"/>
        <v>0</v>
      </c>
      <c r="BI294" s="246">
        <f t="shared" si="321"/>
        <v>7.27692307692308</v>
      </c>
      <c r="BJ294" s="247">
        <f t="shared" si="322"/>
        <v>29100</v>
      </c>
      <c r="BK294" s="231">
        <f t="shared" si="323"/>
        <v>1</v>
      </c>
      <c r="BL294" s="231">
        <f t="shared" si="324"/>
        <v>0</v>
      </c>
      <c r="BM294" s="231">
        <f t="shared" si="325"/>
        <v>1</v>
      </c>
      <c r="BN294" s="231">
        <f t="shared" si="326"/>
        <v>2</v>
      </c>
      <c r="BO294" s="231">
        <f t="shared" si="327"/>
        <v>0</v>
      </c>
      <c r="BP294" s="231">
        <f t="shared" si="328"/>
        <v>0</v>
      </c>
      <c r="BQ294" s="231">
        <f t="shared" si="329"/>
        <v>1</v>
      </c>
    </row>
    <row r="295" s="248" customFormat="1" ht="95" customHeight="1" spans="1:69">
      <c r="A295" s="161">
        <v>282</v>
      </c>
      <c r="B295" s="94">
        <v>1475</v>
      </c>
      <c r="C295" s="162" t="s">
        <v>188</v>
      </c>
      <c r="D295" s="163">
        <v>44551</v>
      </c>
      <c r="E295" s="183" t="s">
        <v>187</v>
      </c>
      <c r="F295" s="184">
        <v>200</v>
      </c>
      <c r="G295" s="185">
        <v>7.69230769230769</v>
      </c>
      <c r="H295" s="161">
        <v>2</v>
      </c>
      <c r="I295" s="161">
        <v>0</v>
      </c>
      <c r="J295" s="161">
        <v>2</v>
      </c>
      <c r="K295" s="195">
        <v>15.3846153846154</v>
      </c>
      <c r="L295" s="161">
        <v>0</v>
      </c>
      <c r="M295" s="185">
        <v>0</v>
      </c>
      <c r="N295" s="161">
        <v>0</v>
      </c>
      <c r="O295" s="161">
        <v>0</v>
      </c>
      <c r="P295" s="195">
        <v>0</v>
      </c>
      <c r="Q295" s="161">
        <v>1</v>
      </c>
      <c r="R295" s="195">
        <v>7.69230769230769</v>
      </c>
      <c r="S295" s="161">
        <v>0</v>
      </c>
      <c r="T295" s="195">
        <v>0</v>
      </c>
      <c r="U295" s="161">
        <v>0</v>
      </c>
      <c r="V295" s="161">
        <v>0</v>
      </c>
      <c r="W295" s="185">
        <v>0</v>
      </c>
      <c r="X295" s="185">
        <v>0</v>
      </c>
      <c r="Y295" s="161">
        <v>0</v>
      </c>
      <c r="Z295" s="185">
        <v>0</v>
      </c>
      <c r="AA295" s="161">
        <v>0</v>
      </c>
      <c r="AB295" s="185">
        <v>0</v>
      </c>
      <c r="AC295" s="184">
        <v>0</v>
      </c>
      <c r="AD295" s="184">
        <v>0</v>
      </c>
      <c r="AE295" s="185">
        <v>0.7</v>
      </c>
      <c r="AF295" s="185">
        <v>13</v>
      </c>
      <c r="AG295" s="185">
        <v>1</v>
      </c>
      <c r="AH295" s="185">
        <v>37.7769230769231</v>
      </c>
      <c r="AI295" s="207">
        <v>2</v>
      </c>
      <c r="AJ295" s="209">
        <v>0.5</v>
      </c>
      <c r="AK295" s="184"/>
      <c r="AL295" s="195">
        <v>0</v>
      </c>
      <c r="AM295" s="195">
        <v>2</v>
      </c>
      <c r="AN295" s="207">
        <v>0</v>
      </c>
      <c r="AO295" s="221">
        <v>37.2769230769231</v>
      </c>
      <c r="AP295" s="184">
        <v>30</v>
      </c>
      <c r="AQ295" s="222">
        <v>29100</v>
      </c>
      <c r="AR295" s="223"/>
      <c r="AS295" s="146" t="s">
        <v>861</v>
      </c>
      <c r="AT295" s="146"/>
      <c r="AU295" s="224">
        <f t="shared" si="308"/>
        <v>155943.138461539</v>
      </c>
      <c r="AV295" s="239">
        <f t="shared" si="309"/>
        <v>400000</v>
      </c>
      <c r="AW295" s="231" t="e">
        <f t="shared" si="310"/>
        <v>#REF!</v>
      </c>
      <c r="AX295" s="231" t="e">
        <f>((AH295-AF295-AG295-W295)*AY$8)-(#REF!+#REF!)*150000</f>
        <v>#REF!</v>
      </c>
      <c r="AY295" s="231" t="e">
        <f t="shared" si="311"/>
        <v>#REF!</v>
      </c>
      <c r="AZ295" s="241" t="str">
        <f t="shared" si="312"/>
        <v>PHAK AMUOYKEA</v>
      </c>
      <c r="BA295" s="231">
        <f t="shared" si="313"/>
        <v>30</v>
      </c>
      <c r="BB295" s="231">
        <f t="shared" si="314"/>
        <v>30</v>
      </c>
      <c r="BC295" s="231">
        <f t="shared" si="315"/>
        <v>0</v>
      </c>
      <c r="BD295" s="231">
        <f t="shared" si="316"/>
        <v>0</v>
      </c>
      <c r="BE295" s="231">
        <f t="shared" si="317"/>
        <v>1</v>
      </c>
      <c r="BF295" s="231">
        <f t="shared" si="318"/>
        <v>1</v>
      </c>
      <c r="BG295" s="231">
        <f t="shared" si="319"/>
        <v>0</v>
      </c>
      <c r="BH295" s="231">
        <f t="shared" si="320"/>
        <v>0</v>
      </c>
      <c r="BI295" s="246">
        <f t="shared" si="321"/>
        <v>7.27692307692308</v>
      </c>
      <c r="BJ295" s="247">
        <f t="shared" si="322"/>
        <v>29100</v>
      </c>
      <c r="BK295" s="231">
        <f t="shared" si="323"/>
        <v>1</v>
      </c>
      <c r="BL295" s="231">
        <f t="shared" si="324"/>
        <v>0</v>
      </c>
      <c r="BM295" s="231">
        <f t="shared" si="325"/>
        <v>1</v>
      </c>
      <c r="BN295" s="231">
        <f t="shared" si="326"/>
        <v>2</v>
      </c>
      <c r="BO295" s="231">
        <f t="shared" si="327"/>
        <v>0</v>
      </c>
      <c r="BP295" s="231">
        <f t="shared" si="328"/>
        <v>0</v>
      </c>
      <c r="BQ295" s="231">
        <f t="shared" si="329"/>
        <v>1</v>
      </c>
    </row>
    <row r="296" s="248" customFormat="1" ht="95" customHeight="1" spans="1:69">
      <c r="A296" s="161">
        <v>283</v>
      </c>
      <c r="B296" s="94">
        <v>1476</v>
      </c>
      <c r="C296" s="162" t="s">
        <v>189</v>
      </c>
      <c r="D296" s="163">
        <v>44551</v>
      </c>
      <c r="E296" s="183" t="s">
        <v>187</v>
      </c>
      <c r="F296" s="184">
        <v>200</v>
      </c>
      <c r="G296" s="185">
        <v>7.69230769230769</v>
      </c>
      <c r="H296" s="161">
        <v>2</v>
      </c>
      <c r="I296" s="161">
        <v>0</v>
      </c>
      <c r="J296" s="161">
        <v>2</v>
      </c>
      <c r="K296" s="195">
        <v>15.3846153846154</v>
      </c>
      <c r="L296" s="161">
        <v>0</v>
      </c>
      <c r="M296" s="185">
        <v>0</v>
      </c>
      <c r="N296" s="161">
        <v>0</v>
      </c>
      <c r="O296" s="161">
        <v>0</v>
      </c>
      <c r="P296" s="195">
        <v>0</v>
      </c>
      <c r="Q296" s="161">
        <v>1</v>
      </c>
      <c r="R296" s="195">
        <v>7.69230769230769</v>
      </c>
      <c r="S296" s="161">
        <v>0</v>
      </c>
      <c r="T296" s="195">
        <v>0</v>
      </c>
      <c r="U296" s="161">
        <v>0</v>
      </c>
      <c r="V296" s="161">
        <v>0</v>
      </c>
      <c r="W296" s="185">
        <v>0</v>
      </c>
      <c r="X296" s="185">
        <v>0</v>
      </c>
      <c r="Y296" s="161">
        <v>0</v>
      </c>
      <c r="Z296" s="185">
        <v>0</v>
      </c>
      <c r="AA296" s="161">
        <v>0</v>
      </c>
      <c r="AB296" s="185">
        <v>0</v>
      </c>
      <c r="AC296" s="184">
        <v>0</v>
      </c>
      <c r="AD296" s="184">
        <v>0</v>
      </c>
      <c r="AE296" s="185">
        <v>0.7</v>
      </c>
      <c r="AF296" s="185">
        <v>13</v>
      </c>
      <c r="AG296" s="185">
        <v>1</v>
      </c>
      <c r="AH296" s="185">
        <v>37.7769230769231</v>
      </c>
      <c r="AI296" s="207">
        <v>2</v>
      </c>
      <c r="AJ296" s="209">
        <v>0.5</v>
      </c>
      <c r="AK296" s="184"/>
      <c r="AL296" s="195">
        <v>0</v>
      </c>
      <c r="AM296" s="195">
        <v>2</v>
      </c>
      <c r="AN296" s="207">
        <v>0</v>
      </c>
      <c r="AO296" s="221">
        <v>37.2769230769231</v>
      </c>
      <c r="AP296" s="184">
        <v>30</v>
      </c>
      <c r="AQ296" s="222">
        <v>29100</v>
      </c>
      <c r="AR296" s="223"/>
      <c r="AS296" s="146" t="s">
        <v>861</v>
      </c>
      <c r="AT296" s="146"/>
      <c r="AU296" s="224">
        <f t="shared" si="308"/>
        <v>155943.138461539</v>
      </c>
      <c r="AV296" s="239">
        <f t="shared" si="309"/>
        <v>400000</v>
      </c>
      <c r="AW296" s="231" t="e">
        <f t="shared" si="310"/>
        <v>#REF!</v>
      </c>
      <c r="AX296" s="231" t="e">
        <f>((AH296-AF296-AG296-W296)*AY$8)-(#REF!+#REF!)*150000</f>
        <v>#REF!</v>
      </c>
      <c r="AY296" s="231" t="e">
        <f t="shared" si="311"/>
        <v>#REF!</v>
      </c>
      <c r="AZ296" s="241" t="str">
        <f t="shared" si="312"/>
        <v>KEO CHENDA</v>
      </c>
      <c r="BA296" s="231">
        <f t="shared" si="313"/>
        <v>30</v>
      </c>
      <c r="BB296" s="231">
        <f t="shared" si="314"/>
        <v>30</v>
      </c>
      <c r="BC296" s="231">
        <f t="shared" si="315"/>
        <v>0</v>
      </c>
      <c r="BD296" s="231">
        <f t="shared" si="316"/>
        <v>0</v>
      </c>
      <c r="BE296" s="231">
        <f t="shared" si="317"/>
        <v>1</v>
      </c>
      <c r="BF296" s="231">
        <f t="shared" si="318"/>
        <v>1</v>
      </c>
      <c r="BG296" s="231">
        <f t="shared" si="319"/>
        <v>0</v>
      </c>
      <c r="BH296" s="231">
        <f t="shared" si="320"/>
        <v>0</v>
      </c>
      <c r="BI296" s="246">
        <f t="shared" si="321"/>
        <v>7.27692307692308</v>
      </c>
      <c r="BJ296" s="247">
        <f t="shared" si="322"/>
        <v>29100</v>
      </c>
      <c r="BK296" s="231">
        <f t="shared" si="323"/>
        <v>1</v>
      </c>
      <c r="BL296" s="231">
        <f t="shared" si="324"/>
        <v>0</v>
      </c>
      <c r="BM296" s="231">
        <f t="shared" si="325"/>
        <v>1</v>
      </c>
      <c r="BN296" s="231">
        <f t="shared" si="326"/>
        <v>2</v>
      </c>
      <c r="BO296" s="231">
        <f t="shared" si="327"/>
        <v>0</v>
      </c>
      <c r="BP296" s="231">
        <f t="shared" si="328"/>
        <v>0</v>
      </c>
      <c r="BQ296" s="231">
        <f t="shared" si="329"/>
        <v>1</v>
      </c>
    </row>
    <row r="297" s="248" customFormat="1" ht="95" customHeight="1" spans="1:69">
      <c r="A297" s="161">
        <v>284</v>
      </c>
      <c r="B297" s="94">
        <v>1491</v>
      </c>
      <c r="C297" s="162" t="s">
        <v>190</v>
      </c>
      <c r="D297" s="163">
        <v>44555</v>
      </c>
      <c r="E297" s="183" t="s">
        <v>187</v>
      </c>
      <c r="F297" s="184">
        <v>200</v>
      </c>
      <c r="G297" s="185">
        <v>7.69230769230769</v>
      </c>
      <c r="H297" s="161">
        <v>2</v>
      </c>
      <c r="I297" s="161">
        <v>0</v>
      </c>
      <c r="J297" s="161">
        <v>2</v>
      </c>
      <c r="K297" s="195">
        <v>15.3846153846154</v>
      </c>
      <c r="L297" s="161">
        <v>0</v>
      </c>
      <c r="M297" s="185">
        <v>0</v>
      </c>
      <c r="N297" s="161">
        <v>0</v>
      </c>
      <c r="O297" s="161">
        <v>0</v>
      </c>
      <c r="P297" s="195">
        <v>0</v>
      </c>
      <c r="Q297" s="161">
        <v>1</v>
      </c>
      <c r="R297" s="195">
        <v>7.69230769230769</v>
      </c>
      <c r="S297" s="161">
        <v>0</v>
      </c>
      <c r="T297" s="195">
        <v>0</v>
      </c>
      <c r="U297" s="161">
        <v>0</v>
      </c>
      <c r="V297" s="161">
        <v>0</v>
      </c>
      <c r="W297" s="185">
        <v>0</v>
      </c>
      <c r="X297" s="185">
        <v>0</v>
      </c>
      <c r="Y297" s="161">
        <v>0</v>
      </c>
      <c r="Z297" s="185">
        <v>0</v>
      </c>
      <c r="AA297" s="161">
        <v>0</v>
      </c>
      <c r="AB297" s="185">
        <v>0</v>
      </c>
      <c r="AC297" s="184">
        <v>0</v>
      </c>
      <c r="AD297" s="184">
        <v>0</v>
      </c>
      <c r="AE297" s="185">
        <v>0.7</v>
      </c>
      <c r="AF297" s="185">
        <v>13</v>
      </c>
      <c r="AG297" s="185">
        <v>1</v>
      </c>
      <c r="AH297" s="185">
        <v>37.7769230769231</v>
      </c>
      <c r="AI297" s="207">
        <v>2</v>
      </c>
      <c r="AJ297" s="209">
        <v>0.5</v>
      </c>
      <c r="AK297" s="184"/>
      <c r="AL297" s="195">
        <v>0</v>
      </c>
      <c r="AM297" s="195">
        <v>2</v>
      </c>
      <c r="AN297" s="207">
        <v>0</v>
      </c>
      <c r="AO297" s="221">
        <v>37.2769230769231</v>
      </c>
      <c r="AP297" s="184">
        <v>30</v>
      </c>
      <c r="AQ297" s="222">
        <v>29100</v>
      </c>
      <c r="AR297" s="223"/>
      <c r="AS297" s="146" t="s">
        <v>861</v>
      </c>
      <c r="AT297" s="146"/>
      <c r="AU297" s="224">
        <f t="shared" si="308"/>
        <v>155943.138461539</v>
      </c>
      <c r="AV297" s="239">
        <f t="shared" si="309"/>
        <v>400000</v>
      </c>
      <c r="AW297" s="231" t="e">
        <f t="shared" si="310"/>
        <v>#REF!</v>
      </c>
      <c r="AX297" s="231" t="e">
        <f>((AH297-AF297-AG297-W297)*AY$8)-(#REF!+#REF!)*150000</f>
        <v>#REF!</v>
      </c>
      <c r="AY297" s="231" t="e">
        <f t="shared" si="311"/>
        <v>#REF!</v>
      </c>
      <c r="AZ297" s="241" t="str">
        <f t="shared" si="312"/>
        <v>KEO RAKSMEY</v>
      </c>
      <c r="BA297" s="231">
        <f t="shared" si="313"/>
        <v>30</v>
      </c>
      <c r="BB297" s="231">
        <f t="shared" si="314"/>
        <v>30</v>
      </c>
      <c r="BC297" s="231">
        <f t="shared" si="315"/>
        <v>0</v>
      </c>
      <c r="BD297" s="231">
        <f t="shared" si="316"/>
        <v>0</v>
      </c>
      <c r="BE297" s="231">
        <f t="shared" si="317"/>
        <v>1</v>
      </c>
      <c r="BF297" s="231">
        <f t="shared" si="318"/>
        <v>1</v>
      </c>
      <c r="BG297" s="231">
        <f t="shared" si="319"/>
        <v>0</v>
      </c>
      <c r="BH297" s="231">
        <f t="shared" si="320"/>
        <v>0</v>
      </c>
      <c r="BI297" s="246">
        <f t="shared" si="321"/>
        <v>7.27692307692308</v>
      </c>
      <c r="BJ297" s="247">
        <f t="shared" si="322"/>
        <v>29100</v>
      </c>
      <c r="BK297" s="231">
        <f t="shared" si="323"/>
        <v>1</v>
      </c>
      <c r="BL297" s="231">
        <f t="shared" si="324"/>
        <v>0</v>
      </c>
      <c r="BM297" s="231">
        <f t="shared" si="325"/>
        <v>1</v>
      </c>
      <c r="BN297" s="231">
        <f t="shared" si="326"/>
        <v>2</v>
      </c>
      <c r="BO297" s="231">
        <f t="shared" si="327"/>
        <v>0</v>
      </c>
      <c r="BP297" s="231">
        <f t="shared" si="328"/>
        <v>0</v>
      </c>
      <c r="BQ297" s="231">
        <f t="shared" si="329"/>
        <v>1</v>
      </c>
    </row>
    <row r="298" s="248" customFormat="1" ht="95" customHeight="1" spans="1:69">
      <c r="A298" s="161">
        <v>285</v>
      </c>
      <c r="B298" s="94">
        <v>1631</v>
      </c>
      <c r="C298" s="162" t="s">
        <v>193</v>
      </c>
      <c r="D298" s="163">
        <v>44579</v>
      </c>
      <c r="E298" s="183" t="s">
        <v>187</v>
      </c>
      <c r="F298" s="184">
        <v>200</v>
      </c>
      <c r="G298" s="185">
        <v>7.69230769230769</v>
      </c>
      <c r="H298" s="161">
        <v>2</v>
      </c>
      <c r="I298" s="161">
        <v>0</v>
      </c>
      <c r="J298" s="161">
        <v>2</v>
      </c>
      <c r="K298" s="195">
        <v>15.3846153846154</v>
      </c>
      <c r="L298" s="161">
        <v>0</v>
      </c>
      <c r="M298" s="185">
        <v>0</v>
      </c>
      <c r="N298" s="161">
        <v>0</v>
      </c>
      <c r="O298" s="161">
        <v>0</v>
      </c>
      <c r="P298" s="195">
        <v>0</v>
      </c>
      <c r="Q298" s="161">
        <v>1</v>
      </c>
      <c r="R298" s="195">
        <v>7.69230769230769</v>
      </c>
      <c r="S298" s="161">
        <v>0</v>
      </c>
      <c r="T298" s="195">
        <v>0</v>
      </c>
      <c r="U298" s="161">
        <v>0</v>
      </c>
      <c r="V298" s="161">
        <v>0</v>
      </c>
      <c r="W298" s="185">
        <v>0</v>
      </c>
      <c r="X298" s="185">
        <v>0</v>
      </c>
      <c r="Y298" s="161">
        <v>0</v>
      </c>
      <c r="Z298" s="185">
        <v>0</v>
      </c>
      <c r="AA298" s="161">
        <v>0</v>
      </c>
      <c r="AB298" s="185">
        <v>0</v>
      </c>
      <c r="AC298" s="184">
        <v>0</v>
      </c>
      <c r="AD298" s="184">
        <v>0</v>
      </c>
      <c r="AE298" s="185">
        <v>0.7</v>
      </c>
      <c r="AF298" s="185">
        <v>13</v>
      </c>
      <c r="AG298" s="185">
        <v>1</v>
      </c>
      <c r="AH298" s="185">
        <v>37.7769230769231</v>
      </c>
      <c r="AI298" s="207">
        <v>2</v>
      </c>
      <c r="AJ298" s="209">
        <v>0.5</v>
      </c>
      <c r="AK298" s="184"/>
      <c r="AL298" s="195">
        <v>0</v>
      </c>
      <c r="AM298" s="195">
        <v>2</v>
      </c>
      <c r="AN298" s="207">
        <v>0</v>
      </c>
      <c r="AO298" s="221">
        <v>37.2769230769231</v>
      </c>
      <c r="AP298" s="184">
        <v>30</v>
      </c>
      <c r="AQ298" s="222">
        <v>29100</v>
      </c>
      <c r="AR298" s="223"/>
      <c r="AS298" s="146" t="s">
        <v>862</v>
      </c>
      <c r="AT298" s="146"/>
      <c r="AU298" s="224">
        <f t="shared" si="308"/>
        <v>155943.138461539</v>
      </c>
      <c r="AV298" s="239">
        <f t="shared" si="309"/>
        <v>400000</v>
      </c>
      <c r="AW298" s="231" t="e">
        <f t="shared" si="310"/>
        <v>#REF!</v>
      </c>
      <c r="AX298" s="231" t="e">
        <f>((AH298-AF298-AG298-W298)*AY$8)-(#REF!+#REF!)*150000</f>
        <v>#REF!</v>
      </c>
      <c r="AY298" s="231" t="e">
        <f t="shared" si="311"/>
        <v>#REF!</v>
      </c>
      <c r="AZ298" s="241" t="str">
        <f t="shared" si="312"/>
        <v>KEIV HON</v>
      </c>
      <c r="BA298" s="231">
        <f t="shared" si="313"/>
        <v>30</v>
      </c>
      <c r="BB298" s="231">
        <f t="shared" si="314"/>
        <v>30</v>
      </c>
      <c r="BC298" s="231">
        <f t="shared" si="315"/>
        <v>0</v>
      </c>
      <c r="BD298" s="231">
        <f t="shared" si="316"/>
        <v>0</v>
      </c>
      <c r="BE298" s="231">
        <f t="shared" si="317"/>
        <v>1</v>
      </c>
      <c r="BF298" s="231">
        <f t="shared" si="318"/>
        <v>1</v>
      </c>
      <c r="BG298" s="231">
        <f t="shared" si="319"/>
        <v>0</v>
      </c>
      <c r="BH298" s="231">
        <f t="shared" si="320"/>
        <v>0</v>
      </c>
      <c r="BI298" s="246">
        <f t="shared" si="321"/>
        <v>7.27692307692308</v>
      </c>
      <c r="BJ298" s="247">
        <f t="shared" si="322"/>
        <v>29100</v>
      </c>
      <c r="BK298" s="231">
        <f t="shared" si="323"/>
        <v>1</v>
      </c>
      <c r="BL298" s="231">
        <f t="shared" si="324"/>
        <v>0</v>
      </c>
      <c r="BM298" s="231">
        <f t="shared" si="325"/>
        <v>1</v>
      </c>
      <c r="BN298" s="231">
        <f t="shared" si="326"/>
        <v>2</v>
      </c>
      <c r="BO298" s="231">
        <f t="shared" si="327"/>
        <v>0</v>
      </c>
      <c r="BP298" s="231">
        <f t="shared" si="328"/>
        <v>0</v>
      </c>
      <c r="BQ298" s="231">
        <f t="shared" si="329"/>
        <v>1</v>
      </c>
    </row>
    <row r="299" s="248" customFormat="1" ht="95" customHeight="1" spans="1:69">
      <c r="A299" s="161">
        <v>286</v>
      </c>
      <c r="B299" s="94">
        <v>1830</v>
      </c>
      <c r="C299" s="162" t="s">
        <v>191</v>
      </c>
      <c r="D299" s="163">
        <v>44607</v>
      </c>
      <c r="E299" s="183" t="s">
        <v>187</v>
      </c>
      <c r="F299" s="184">
        <v>200</v>
      </c>
      <c r="G299" s="185">
        <v>7.69230769230769</v>
      </c>
      <c r="H299" s="161">
        <v>2</v>
      </c>
      <c r="I299" s="161">
        <v>0</v>
      </c>
      <c r="J299" s="161">
        <v>2</v>
      </c>
      <c r="K299" s="195">
        <v>15.3846153846154</v>
      </c>
      <c r="L299" s="161">
        <v>0</v>
      </c>
      <c r="M299" s="185">
        <v>0</v>
      </c>
      <c r="N299" s="161">
        <v>0</v>
      </c>
      <c r="O299" s="161">
        <v>0</v>
      </c>
      <c r="P299" s="195">
        <v>0</v>
      </c>
      <c r="Q299" s="161">
        <v>1</v>
      </c>
      <c r="R299" s="195">
        <v>7.69230769230769</v>
      </c>
      <c r="S299" s="161">
        <v>0</v>
      </c>
      <c r="T299" s="195">
        <v>0</v>
      </c>
      <c r="U299" s="161">
        <v>0</v>
      </c>
      <c r="V299" s="161">
        <v>0</v>
      </c>
      <c r="W299" s="185">
        <v>0</v>
      </c>
      <c r="X299" s="185">
        <v>0</v>
      </c>
      <c r="Y299" s="161">
        <v>0</v>
      </c>
      <c r="Z299" s="185">
        <v>0</v>
      </c>
      <c r="AA299" s="161">
        <v>0</v>
      </c>
      <c r="AB299" s="185">
        <v>0</v>
      </c>
      <c r="AC299" s="184">
        <v>0</v>
      </c>
      <c r="AD299" s="184">
        <v>0</v>
      </c>
      <c r="AE299" s="185">
        <v>0.7</v>
      </c>
      <c r="AF299" s="185">
        <v>13</v>
      </c>
      <c r="AG299" s="185">
        <v>1</v>
      </c>
      <c r="AH299" s="185">
        <v>37.7769230769231</v>
      </c>
      <c r="AI299" s="207">
        <v>2</v>
      </c>
      <c r="AJ299" s="261">
        <v>0.5</v>
      </c>
      <c r="AK299" s="184"/>
      <c r="AL299" s="195">
        <v>0</v>
      </c>
      <c r="AM299" s="195">
        <v>2</v>
      </c>
      <c r="AN299" s="207">
        <v>0</v>
      </c>
      <c r="AO299" s="221">
        <v>37.2769230769231</v>
      </c>
      <c r="AP299" s="184">
        <v>30</v>
      </c>
      <c r="AQ299" s="222">
        <v>29100</v>
      </c>
      <c r="AR299" s="223"/>
      <c r="AS299" s="146" t="s">
        <v>874</v>
      </c>
      <c r="AT299" s="146"/>
      <c r="AU299" s="224">
        <f t="shared" si="308"/>
        <v>155943.138461539</v>
      </c>
      <c r="AV299" s="239">
        <f t="shared" si="309"/>
        <v>400000</v>
      </c>
      <c r="AW299" s="231" t="e">
        <f t="shared" si="310"/>
        <v>#REF!</v>
      </c>
      <c r="AX299" s="231" t="e">
        <f>((AH299-AF299-AG299-W299)*AY$8)-(#REF!+#REF!)*150000</f>
        <v>#REF!</v>
      </c>
      <c r="AY299" s="231" t="e">
        <f t="shared" si="311"/>
        <v>#REF!</v>
      </c>
      <c r="AZ299" s="241" t="str">
        <f t="shared" si="312"/>
        <v>NIN SARIN</v>
      </c>
      <c r="BA299" s="231">
        <f t="shared" si="313"/>
        <v>30</v>
      </c>
      <c r="BB299" s="231">
        <f t="shared" si="314"/>
        <v>30</v>
      </c>
      <c r="BC299" s="231">
        <f t="shared" si="315"/>
        <v>0</v>
      </c>
      <c r="BD299" s="231">
        <f t="shared" si="316"/>
        <v>0</v>
      </c>
      <c r="BE299" s="231">
        <f t="shared" si="317"/>
        <v>1</v>
      </c>
      <c r="BF299" s="231">
        <f t="shared" si="318"/>
        <v>1</v>
      </c>
      <c r="BG299" s="231">
        <f t="shared" si="319"/>
        <v>0</v>
      </c>
      <c r="BH299" s="231">
        <f t="shared" si="320"/>
        <v>0</v>
      </c>
      <c r="BI299" s="246">
        <f t="shared" si="321"/>
        <v>7.27692307692308</v>
      </c>
      <c r="BJ299" s="247">
        <f t="shared" si="322"/>
        <v>29100</v>
      </c>
      <c r="BK299" s="231">
        <f t="shared" si="323"/>
        <v>1</v>
      </c>
      <c r="BL299" s="231">
        <f t="shared" si="324"/>
        <v>0</v>
      </c>
      <c r="BM299" s="231">
        <f t="shared" si="325"/>
        <v>1</v>
      </c>
      <c r="BN299" s="231">
        <f t="shared" si="326"/>
        <v>2</v>
      </c>
      <c r="BO299" s="231">
        <f t="shared" si="327"/>
        <v>0</v>
      </c>
      <c r="BP299" s="231">
        <f t="shared" si="328"/>
        <v>0</v>
      </c>
      <c r="BQ299" s="231">
        <f t="shared" si="329"/>
        <v>1</v>
      </c>
    </row>
    <row r="300" s="146" customFormat="1" ht="95" customHeight="1" spans="1:69">
      <c r="A300" s="161">
        <v>287</v>
      </c>
      <c r="B300" s="94">
        <v>282</v>
      </c>
      <c r="C300" s="162" t="s">
        <v>194</v>
      </c>
      <c r="D300" s="163">
        <v>44109</v>
      </c>
      <c r="E300" s="183" t="s">
        <v>195</v>
      </c>
      <c r="F300" s="184">
        <v>200</v>
      </c>
      <c r="G300" s="185">
        <v>7.69230769230769</v>
      </c>
      <c r="H300" s="161">
        <v>7</v>
      </c>
      <c r="I300" s="161">
        <v>0</v>
      </c>
      <c r="J300" s="161">
        <v>7</v>
      </c>
      <c r="K300" s="195">
        <v>53.8461538461538</v>
      </c>
      <c r="L300" s="161">
        <v>0</v>
      </c>
      <c r="M300" s="185">
        <v>0</v>
      </c>
      <c r="N300" s="161">
        <v>0</v>
      </c>
      <c r="O300" s="161">
        <v>0</v>
      </c>
      <c r="P300" s="195">
        <v>0</v>
      </c>
      <c r="Q300" s="161">
        <v>2</v>
      </c>
      <c r="R300" s="195">
        <v>15.3846153846154</v>
      </c>
      <c r="S300" s="161">
        <v>0</v>
      </c>
      <c r="T300" s="195">
        <v>0</v>
      </c>
      <c r="U300" s="161">
        <v>0</v>
      </c>
      <c r="V300" s="161">
        <v>0</v>
      </c>
      <c r="W300" s="185">
        <v>0</v>
      </c>
      <c r="X300" s="185">
        <v>0</v>
      </c>
      <c r="Y300" s="161">
        <v>0</v>
      </c>
      <c r="Z300" s="185">
        <v>0</v>
      </c>
      <c r="AA300" s="161">
        <v>0</v>
      </c>
      <c r="AB300" s="185">
        <v>0</v>
      </c>
      <c r="AC300" s="184">
        <v>0</v>
      </c>
      <c r="AD300" s="184">
        <v>0</v>
      </c>
      <c r="AE300" s="185">
        <v>2.6</v>
      </c>
      <c r="AF300" s="185">
        <v>13</v>
      </c>
      <c r="AG300" s="185">
        <v>3.5</v>
      </c>
      <c r="AH300" s="185">
        <v>88.3307692307692</v>
      </c>
      <c r="AI300" s="258">
        <v>3</v>
      </c>
      <c r="AJ300" s="209">
        <v>0.5</v>
      </c>
      <c r="AK300" s="207"/>
      <c r="AL300" s="195">
        <v>0</v>
      </c>
      <c r="AM300" s="195">
        <v>2</v>
      </c>
      <c r="AN300" s="207">
        <v>50</v>
      </c>
      <c r="AO300" s="221">
        <v>38.8307692307692</v>
      </c>
      <c r="AP300" s="184">
        <v>30</v>
      </c>
      <c r="AQ300" s="222">
        <v>35300</v>
      </c>
      <c r="AR300" s="225"/>
      <c r="AS300" s="146" t="s">
        <v>852</v>
      </c>
      <c r="AU300" s="224">
        <f t="shared" ref="AU300:AU333" si="330">(AH300*$AY$9)</f>
        <v>364629.415384615</v>
      </c>
      <c r="AV300" s="239">
        <f t="shared" ref="AV300:AV333" si="331">IF(AU300&lt;400000,400000,IF(AU300&gt;1200000,1200000,AU300))</f>
        <v>400000</v>
      </c>
      <c r="AW300" s="231" t="e">
        <f t="shared" ref="AW300:AW333" si="332">IF(AY300=0.1,165000,IF(AY300=0.05,65000,0))</f>
        <v>#REF!</v>
      </c>
      <c r="AX300" s="231" t="e">
        <f>((AH300-AF300-AG300-W300)*AY$8)-(#REF!+#REF!)*150000</f>
        <v>#REF!</v>
      </c>
      <c r="AY300" s="231" t="e">
        <f t="shared" ref="AY300:AY333" si="333">IF(AX300&lt;1500000,0%,IF(AX300&lt;2000001,5%,10%))</f>
        <v>#REF!</v>
      </c>
      <c r="AZ300" s="241" t="str">
        <f t="shared" ref="AZ300:AZ333" si="334">C300</f>
        <v>MAO SAVET</v>
      </c>
      <c r="BA300" s="231">
        <f t="shared" ref="BA300:BA333" si="335">AP300</f>
        <v>30</v>
      </c>
      <c r="BB300" s="231">
        <f t="shared" ref="BB300:BB333" si="336">TRUNC(BA300)</f>
        <v>30</v>
      </c>
      <c r="BC300" s="231">
        <f t="shared" ref="BC300:BC333" si="337">TRUNC(BB300/100)</f>
        <v>0</v>
      </c>
      <c r="BD300" s="231">
        <f t="shared" ref="BD300:BD333" si="338">TRUNC((BB300-(BC300*100))/50)</f>
        <v>0</v>
      </c>
      <c r="BE300" s="231">
        <f t="shared" ref="BE300:BE333" si="339">TRUNC((BB300-(BC300*100)-(BD300*50))/20)</f>
        <v>1</v>
      </c>
      <c r="BF300" s="231">
        <f t="shared" ref="BF300:BF333" si="340">TRUNC((BB300-(BC300*100)-(BD300*50)-(BE300*20))/10)</f>
        <v>1</v>
      </c>
      <c r="BG300" s="231">
        <f t="shared" ref="BG300:BG333" si="341">TRUNC((BB300-(BC300*100)-(BD300*50)-(BE300*20)-(BF300*10))/5)</f>
        <v>0</v>
      </c>
      <c r="BH300" s="231">
        <f t="shared" ref="BH300:BH333" si="342">TRUNC((BB300-(BC300*100)-(BD300*50)-(BE300*20)-(BF300*10)-(BG300*5))/1)</f>
        <v>0</v>
      </c>
      <c r="BI300" s="246">
        <f t="shared" ref="BI300:BI333" si="343">AO300-AP300</f>
        <v>8.83076923076923</v>
      </c>
      <c r="BJ300" s="247">
        <f t="shared" ref="BJ300:BJ333" si="344">ROUND(BI300*4000,-2)</f>
        <v>35300</v>
      </c>
      <c r="BK300" s="231">
        <f t="shared" ref="BK300:BK333" si="345">TRUNC(BJ300/20000)</f>
        <v>1</v>
      </c>
      <c r="BL300" s="231">
        <f t="shared" ref="BL300:BL333" si="346">TRUNC((BJ300-(BK300*20000))/10000)</f>
        <v>1</v>
      </c>
      <c r="BM300" s="231">
        <f t="shared" ref="BM300:BM333" si="347">TRUNC((BJ300-(BK300*20000)-(BL300*10000))/5000)</f>
        <v>1</v>
      </c>
      <c r="BN300" s="231">
        <f t="shared" ref="BN300:BN333" si="348">TRUNC((BJ300-(BK300*20000)-(BL300*10000)-(BM300*5000))/2000)</f>
        <v>0</v>
      </c>
      <c r="BO300" s="231">
        <f t="shared" ref="BO300:BO333" si="349">TRUNC((BJ300-(BK300*20000)-(BL300*10000)-(BM300*5000)-(BN300*2000))/1000)</f>
        <v>0</v>
      </c>
      <c r="BP300" s="231">
        <f t="shared" ref="BP300:BP333" si="350">TRUNC((BJ300-(BK300*20000)-(BL300*10000)-(BM300*5000)-(BN300*2000)-(BO300*1000))/500)</f>
        <v>0</v>
      </c>
      <c r="BQ300" s="231">
        <f t="shared" ref="BQ300:BQ333" si="351">TRUNC((BJ300-(BK300*20000)-(BL300*10000)-(BM300*5000)-(BN300*2000)-(BO300*1000)-(BP300*500))/100)</f>
        <v>3</v>
      </c>
    </row>
    <row r="301" s="146" customFormat="1" ht="95" customHeight="1" spans="1:69">
      <c r="A301" s="161">
        <v>288</v>
      </c>
      <c r="B301" s="94">
        <v>640</v>
      </c>
      <c r="C301" s="162" t="s">
        <v>970</v>
      </c>
      <c r="D301" s="163">
        <v>44186</v>
      </c>
      <c r="E301" s="183" t="s">
        <v>195</v>
      </c>
      <c r="F301" s="184">
        <v>200</v>
      </c>
      <c r="G301" s="185">
        <v>7.69230769230769</v>
      </c>
      <c r="H301" s="161">
        <v>12</v>
      </c>
      <c r="I301" s="161">
        <v>0</v>
      </c>
      <c r="J301" s="161">
        <v>12</v>
      </c>
      <c r="K301" s="195">
        <v>92.3076923076923</v>
      </c>
      <c r="L301" s="161">
        <v>0</v>
      </c>
      <c r="M301" s="185">
        <v>0</v>
      </c>
      <c r="N301" s="161">
        <v>0</v>
      </c>
      <c r="O301" s="161">
        <v>0</v>
      </c>
      <c r="P301" s="195">
        <v>0</v>
      </c>
      <c r="Q301" s="161">
        <v>1</v>
      </c>
      <c r="R301" s="195">
        <v>7.69230769230769</v>
      </c>
      <c r="S301" s="161">
        <v>0</v>
      </c>
      <c r="T301" s="195">
        <v>0</v>
      </c>
      <c r="U301" s="161">
        <v>0</v>
      </c>
      <c r="V301" s="161">
        <v>0</v>
      </c>
      <c r="W301" s="185">
        <v>0</v>
      </c>
      <c r="X301" s="185">
        <v>0</v>
      </c>
      <c r="Y301" s="161">
        <v>0</v>
      </c>
      <c r="Z301" s="185">
        <v>0</v>
      </c>
      <c r="AA301" s="161">
        <v>0</v>
      </c>
      <c r="AB301" s="185">
        <v>0</v>
      </c>
      <c r="AC301" s="184">
        <v>0</v>
      </c>
      <c r="AD301" s="184">
        <v>0</v>
      </c>
      <c r="AE301" s="185">
        <v>4.6</v>
      </c>
      <c r="AF301" s="185">
        <v>13</v>
      </c>
      <c r="AG301" s="185">
        <v>6</v>
      </c>
      <c r="AH301" s="185">
        <v>123.6</v>
      </c>
      <c r="AI301" s="258">
        <v>3</v>
      </c>
      <c r="AJ301" s="209">
        <v>0.5</v>
      </c>
      <c r="AK301" s="207"/>
      <c r="AL301" s="195">
        <v>0</v>
      </c>
      <c r="AM301" s="195">
        <v>2.548632</v>
      </c>
      <c r="AN301" s="207">
        <v>100</v>
      </c>
      <c r="AO301" s="221">
        <v>23.551368</v>
      </c>
      <c r="AP301" s="184">
        <v>20</v>
      </c>
      <c r="AQ301" s="222">
        <v>14200</v>
      </c>
      <c r="AR301" s="225"/>
      <c r="AS301" s="146" t="s">
        <v>854</v>
      </c>
      <c r="AU301" s="224">
        <f t="shared" si="330"/>
        <v>510220.8</v>
      </c>
      <c r="AV301" s="239">
        <f t="shared" si="331"/>
        <v>510220.8</v>
      </c>
      <c r="AW301" s="231" t="e">
        <f t="shared" si="332"/>
        <v>#REF!</v>
      </c>
      <c r="AX301" s="231" t="e">
        <f>((AH301-AF301-AG301-W301)*AY$8)-(#REF!+#REF!)*150000</f>
        <v>#REF!</v>
      </c>
      <c r="AY301" s="231" t="e">
        <f t="shared" si="333"/>
        <v>#REF!</v>
      </c>
      <c r="AZ301" s="241" t="str">
        <f t="shared" si="334"/>
        <v>PRUM DANY</v>
      </c>
      <c r="BA301" s="231">
        <f t="shared" si="335"/>
        <v>20</v>
      </c>
      <c r="BB301" s="231">
        <f t="shared" si="336"/>
        <v>20</v>
      </c>
      <c r="BC301" s="231">
        <f t="shared" si="337"/>
        <v>0</v>
      </c>
      <c r="BD301" s="231">
        <f t="shared" si="338"/>
        <v>0</v>
      </c>
      <c r="BE301" s="231">
        <f t="shared" si="339"/>
        <v>1</v>
      </c>
      <c r="BF301" s="231">
        <f t="shared" si="340"/>
        <v>0</v>
      </c>
      <c r="BG301" s="231">
        <f t="shared" si="341"/>
        <v>0</v>
      </c>
      <c r="BH301" s="231">
        <f t="shared" si="342"/>
        <v>0</v>
      </c>
      <c r="BI301" s="246">
        <f t="shared" si="343"/>
        <v>3.55136800000001</v>
      </c>
      <c r="BJ301" s="247">
        <f t="shared" si="344"/>
        <v>14200</v>
      </c>
      <c r="BK301" s="231">
        <f t="shared" si="345"/>
        <v>0</v>
      </c>
      <c r="BL301" s="231">
        <f t="shared" si="346"/>
        <v>1</v>
      </c>
      <c r="BM301" s="231">
        <f t="shared" si="347"/>
        <v>0</v>
      </c>
      <c r="BN301" s="231">
        <f t="shared" si="348"/>
        <v>2</v>
      </c>
      <c r="BO301" s="231">
        <f t="shared" si="349"/>
        <v>0</v>
      </c>
      <c r="BP301" s="231">
        <f t="shared" si="350"/>
        <v>0</v>
      </c>
      <c r="BQ301" s="231">
        <f t="shared" si="351"/>
        <v>2</v>
      </c>
    </row>
    <row r="302" s="146" customFormat="1" ht="95" customHeight="1" spans="1:69">
      <c r="A302" s="161">
        <v>289</v>
      </c>
      <c r="B302" s="94">
        <v>748</v>
      </c>
      <c r="C302" s="162" t="s">
        <v>196</v>
      </c>
      <c r="D302" s="163">
        <v>44272</v>
      </c>
      <c r="E302" s="183" t="s">
        <v>195</v>
      </c>
      <c r="F302" s="184">
        <v>200</v>
      </c>
      <c r="G302" s="185">
        <v>7.69230769230769</v>
      </c>
      <c r="H302" s="161">
        <v>4</v>
      </c>
      <c r="I302" s="161">
        <v>0</v>
      </c>
      <c r="J302" s="161">
        <v>4</v>
      </c>
      <c r="K302" s="195">
        <v>30.7692307692308</v>
      </c>
      <c r="L302" s="161">
        <v>0</v>
      </c>
      <c r="M302" s="185">
        <v>0</v>
      </c>
      <c r="N302" s="161">
        <v>0</v>
      </c>
      <c r="O302" s="161">
        <v>0</v>
      </c>
      <c r="P302" s="195">
        <v>0</v>
      </c>
      <c r="Q302" s="161">
        <v>1</v>
      </c>
      <c r="R302" s="195">
        <v>7.69230769230769</v>
      </c>
      <c r="S302" s="161">
        <v>0</v>
      </c>
      <c r="T302" s="195">
        <v>0</v>
      </c>
      <c r="U302" s="161">
        <v>0</v>
      </c>
      <c r="V302" s="161">
        <v>0</v>
      </c>
      <c r="W302" s="185">
        <v>0</v>
      </c>
      <c r="X302" s="185">
        <v>0</v>
      </c>
      <c r="Y302" s="161">
        <v>0</v>
      </c>
      <c r="Z302" s="185">
        <v>0</v>
      </c>
      <c r="AA302" s="161">
        <v>0</v>
      </c>
      <c r="AB302" s="185">
        <v>0</v>
      </c>
      <c r="AC302" s="184">
        <v>0</v>
      </c>
      <c r="AD302" s="184">
        <v>0</v>
      </c>
      <c r="AE302" s="185">
        <v>1.5</v>
      </c>
      <c r="AF302" s="185">
        <v>13</v>
      </c>
      <c r="AG302" s="185">
        <v>2</v>
      </c>
      <c r="AH302" s="185">
        <v>54.9615384615385</v>
      </c>
      <c r="AI302" s="258">
        <v>3</v>
      </c>
      <c r="AJ302" s="209">
        <v>0.5</v>
      </c>
      <c r="AK302" s="207"/>
      <c r="AL302" s="195">
        <v>0</v>
      </c>
      <c r="AM302" s="195">
        <v>2</v>
      </c>
      <c r="AN302" s="207">
        <v>50</v>
      </c>
      <c r="AO302" s="221">
        <v>5.46153846153847</v>
      </c>
      <c r="AP302" s="184">
        <v>0</v>
      </c>
      <c r="AQ302" s="222">
        <v>21800</v>
      </c>
      <c r="AR302" s="225"/>
      <c r="AS302" s="146" t="s">
        <v>898</v>
      </c>
      <c r="AU302" s="224">
        <f t="shared" si="330"/>
        <v>226881.230769231</v>
      </c>
      <c r="AV302" s="239">
        <f t="shared" si="331"/>
        <v>400000</v>
      </c>
      <c r="AW302" s="231" t="e">
        <f t="shared" si="332"/>
        <v>#REF!</v>
      </c>
      <c r="AX302" s="231" t="e">
        <f>((AH302-AF302-AG302-W302)*AY$8)-(#REF!+#REF!)*150000</f>
        <v>#REF!</v>
      </c>
      <c r="AY302" s="231" t="e">
        <f t="shared" si="333"/>
        <v>#REF!</v>
      </c>
      <c r="AZ302" s="241" t="str">
        <f t="shared" si="334"/>
        <v>IN SOPHAI</v>
      </c>
      <c r="BA302" s="231">
        <f t="shared" si="335"/>
        <v>0</v>
      </c>
      <c r="BB302" s="231">
        <f t="shared" si="336"/>
        <v>0</v>
      </c>
      <c r="BC302" s="231">
        <f t="shared" si="337"/>
        <v>0</v>
      </c>
      <c r="BD302" s="231">
        <f t="shared" si="338"/>
        <v>0</v>
      </c>
      <c r="BE302" s="231">
        <f t="shared" si="339"/>
        <v>0</v>
      </c>
      <c r="BF302" s="231">
        <f t="shared" si="340"/>
        <v>0</v>
      </c>
      <c r="BG302" s="231">
        <f t="shared" si="341"/>
        <v>0</v>
      </c>
      <c r="BH302" s="231">
        <f t="shared" si="342"/>
        <v>0</v>
      </c>
      <c r="BI302" s="246">
        <f t="shared" si="343"/>
        <v>5.46153846153847</v>
      </c>
      <c r="BJ302" s="247">
        <f t="shared" si="344"/>
        <v>21800</v>
      </c>
      <c r="BK302" s="231">
        <f t="shared" si="345"/>
        <v>1</v>
      </c>
      <c r="BL302" s="231">
        <f t="shared" si="346"/>
        <v>0</v>
      </c>
      <c r="BM302" s="231">
        <f t="shared" si="347"/>
        <v>0</v>
      </c>
      <c r="BN302" s="231">
        <f t="shared" si="348"/>
        <v>0</v>
      </c>
      <c r="BO302" s="231">
        <f t="shared" si="349"/>
        <v>1</v>
      </c>
      <c r="BP302" s="231">
        <f t="shared" si="350"/>
        <v>1</v>
      </c>
      <c r="BQ302" s="231">
        <f t="shared" si="351"/>
        <v>3</v>
      </c>
    </row>
    <row r="303" s="146" customFormat="1" ht="95" customHeight="1" spans="1:69">
      <c r="A303" s="161">
        <v>290</v>
      </c>
      <c r="B303" s="94">
        <v>747</v>
      </c>
      <c r="C303" s="162" t="s">
        <v>971</v>
      </c>
      <c r="D303" s="163">
        <v>44277</v>
      </c>
      <c r="E303" s="183" t="s">
        <v>195</v>
      </c>
      <c r="F303" s="184">
        <v>200</v>
      </c>
      <c r="G303" s="185">
        <v>7.69230769230769</v>
      </c>
      <c r="H303" s="161">
        <v>4</v>
      </c>
      <c r="I303" s="161">
        <v>0</v>
      </c>
      <c r="J303" s="161">
        <v>4</v>
      </c>
      <c r="K303" s="195">
        <v>30.7692307692308</v>
      </c>
      <c r="L303" s="161">
        <v>0</v>
      </c>
      <c r="M303" s="185">
        <v>0</v>
      </c>
      <c r="N303" s="161">
        <v>0</v>
      </c>
      <c r="O303" s="161">
        <v>0</v>
      </c>
      <c r="P303" s="195">
        <v>0</v>
      </c>
      <c r="Q303" s="161">
        <v>1</v>
      </c>
      <c r="R303" s="195">
        <v>7.69230769230769</v>
      </c>
      <c r="S303" s="161">
        <v>0</v>
      </c>
      <c r="T303" s="195">
        <v>0</v>
      </c>
      <c r="U303" s="161">
        <v>0</v>
      </c>
      <c r="V303" s="161">
        <v>0</v>
      </c>
      <c r="W303" s="185">
        <v>0</v>
      </c>
      <c r="X303" s="185">
        <v>0</v>
      </c>
      <c r="Y303" s="161">
        <v>0</v>
      </c>
      <c r="Z303" s="185">
        <v>0</v>
      </c>
      <c r="AA303" s="161">
        <v>0</v>
      </c>
      <c r="AB303" s="185">
        <v>0</v>
      </c>
      <c r="AC303" s="184">
        <v>0</v>
      </c>
      <c r="AD303" s="184">
        <v>0</v>
      </c>
      <c r="AE303" s="185">
        <v>1.5</v>
      </c>
      <c r="AF303" s="185">
        <v>13</v>
      </c>
      <c r="AG303" s="185">
        <v>2</v>
      </c>
      <c r="AH303" s="185">
        <v>54.9615384615385</v>
      </c>
      <c r="AI303" s="258">
        <v>3</v>
      </c>
      <c r="AJ303" s="209">
        <v>0.5</v>
      </c>
      <c r="AK303" s="207"/>
      <c r="AL303" s="195">
        <v>0</v>
      </c>
      <c r="AM303" s="195">
        <v>2</v>
      </c>
      <c r="AN303" s="207">
        <v>50</v>
      </c>
      <c r="AO303" s="221">
        <v>5.46153846153847</v>
      </c>
      <c r="AP303" s="184">
        <v>0</v>
      </c>
      <c r="AQ303" s="222">
        <v>21800</v>
      </c>
      <c r="AR303" s="225"/>
      <c r="AS303" s="146" t="s">
        <v>898</v>
      </c>
      <c r="AU303" s="224">
        <f t="shared" si="330"/>
        <v>226881.230769231</v>
      </c>
      <c r="AV303" s="239">
        <f t="shared" si="331"/>
        <v>400000</v>
      </c>
      <c r="AW303" s="231" t="e">
        <f t="shared" si="332"/>
        <v>#REF!</v>
      </c>
      <c r="AX303" s="231" t="e">
        <f>((AH303-AF303-AG303-W303)*AY$8)-(#REF!+#REF!)*150000</f>
        <v>#REF!</v>
      </c>
      <c r="AY303" s="231" t="e">
        <f t="shared" si="333"/>
        <v>#REF!</v>
      </c>
      <c r="AZ303" s="241" t="str">
        <f t="shared" si="334"/>
        <v>VAN VISA</v>
      </c>
      <c r="BA303" s="231">
        <f t="shared" si="335"/>
        <v>0</v>
      </c>
      <c r="BB303" s="231">
        <f t="shared" si="336"/>
        <v>0</v>
      </c>
      <c r="BC303" s="231">
        <f t="shared" si="337"/>
        <v>0</v>
      </c>
      <c r="BD303" s="231">
        <f t="shared" si="338"/>
        <v>0</v>
      </c>
      <c r="BE303" s="231">
        <f t="shared" si="339"/>
        <v>0</v>
      </c>
      <c r="BF303" s="231">
        <f t="shared" si="340"/>
        <v>0</v>
      </c>
      <c r="BG303" s="231">
        <f t="shared" si="341"/>
        <v>0</v>
      </c>
      <c r="BH303" s="231">
        <f t="shared" si="342"/>
        <v>0</v>
      </c>
      <c r="BI303" s="246">
        <f t="shared" si="343"/>
        <v>5.46153846153847</v>
      </c>
      <c r="BJ303" s="247">
        <f t="shared" si="344"/>
        <v>21800</v>
      </c>
      <c r="BK303" s="231">
        <f t="shared" si="345"/>
        <v>1</v>
      </c>
      <c r="BL303" s="231">
        <f t="shared" si="346"/>
        <v>0</v>
      </c>
      <c r="BM303" s="231">
        <f t="shared" si="347"/>
        <v>0</v>
      </c>
      <c r="BN303" s="231">
        <f t="shared" si="348"/>
        <v>0</v>
      </c>
      <c r="BO303" s="231">
        <f t="shared" si="349"/>
        <v>1</v>
      </c>
      <c r="BP303" s="231">
        <f t="shared" si="350"/>
        <v>1</v>
      </c>
      <c r="BQ303" s="231">
        <f t="shared" si="351"/>
        <v>3</v>
      </c>
    </row>
    <row r="304" s="146" customFormat="1" ht="95" customHeight="1" spans="1:69">
      <c r="A304" s="161">
        <v>291</v>
      </c>
      <c r="B304" s="94">
        <v>887</v>
      </c>
      <c r="C304" s="162" t="s">
        <v>197</v>
      </c>
      <c r="D304" s="163">
        <v>44314</v>
      </c>
      <c r="E304" s="183" t="s">
        <v>195</v>
      </c>
      <c r="F304" s="184">
        <v>200</v>
      </c>
      <c r="G304" s="185">
        <v>7.69230769230769</v>
      </c>
      <c r="H304" s="161">
        <v>12</v>
      </c>
      <c r="I304" s="161">
        <v>0</v>
      </c>
      <c r="J304" s="161">
        <v>12</v>
      </c>
      <c r="K304" s="195">
        <v>92.3076923076923</v>
      </c>
      <c r="L304" s="161">
        <v>0</v>
      </c>
      <c r="M304" s="185">
        <v>0</v>
      </c>
      <c r="N304" s="161">
        <v>0</v>
      </c>
      <c r="O304" s="161">
        <v>0</v>
      </c>
      <c r="P304" s="195">
        <v>0</v>
      </c>
      <c r="Q304" s="161">
        <v>1</v>
      </c>
      <c r="R304" s="195">
        <v>7.69230769230769</v>
      </c>
      <c r="S304" s="161">
        <v>0</v>
      </c>
      <c r="T304" s="195">
        <v>0</v>
      </c>
      <c r="U304" s="161">
        <v>0</v>
      </c>
      <c r="V304" s="161">
        <v>0</v>
      </c>
      <c r="W304" s="185">
        <v>0</v>
      </c>
      <c r="X304" s="185">
        <v>0</v>
      </c>
      <c r="Y304" s="161">
        <v>0</v>
      </c>
      <c r="Z304" s="185">
        <v>0</v>
      </c>
      <c r="AA304" s="161">
        <v>0</v>
      </c>
      <c r="AB304" s="185">
        <v>0</v>
      </c>
      <c r="AC304" s="184">
        <v>0</v>
      </c>
      <c r="AD304" s="184">
        <v>0</v>
      </c>
      <c r="AE304" s="185">
        <v>4.6</v>
      </c>
      <c r="AF304" s="185">
        <v>13</v>
      </c>
      <c r="AG304" s="185">
        <v>6</v>
      </c>
      <c r="AH304" s="185">
        <v>123.6</v>
      </c>
      <c r="AI304" s="184">
        <v>3</v>
      </c>
      <c r="AJ304" s="209">
        <v>0.5</v>
      </c>
      <c r="AK304" s="207"/>
      <c r="AL304" s="195">
        <v>0</v>
      </c>
      <c r="AM304" s="195">
        <v>2.548632</v>
      </c>
      <c r="AN304" s="207">
        <v>100</v>
      </c>
      <c r="AO304" s="221">
        <v>23.551368</v>
      </c>
      <c r="AP304" s="184">
        <v>20</v>
      </c>
      <c r="AQ304" s="222">
        <v>14200</v>
      </c>
      <c r="AR304" s="225"/>
      <c r="AS304" s="146" t="s">
        <v>936</v>
      </c>
      <c r="AU304" s="224">
        <f t="shared" si="330"/>
        <v>510220.8</v>
      </c>
      <c r="AV304" s="239">
        <f t="shared" si="331"/>
        <v>510220.8</v>
      </c>
      <c r="AW304" s="231" t="e">
        <f t="shared" si="332"/>
        <v>#REF!</v>
      </c>
      <c r="AX304" s="231" t="e">
        <f>((AH304-AF304-AG304-W304)*AY$8)-(#REF!+#REF!)*150000</f>
        <v>#REF!</v>
      </c>
      <c r="AY304" s="231" t="e">
        <f t="shared" si="333"/>
        <v>#REF!</v>
      </c>
      <c r="AZ304" s="241" t="str">
        <f t="shared" si="334"/>
        <v>TEP CHAMROEUN</v>
      </c>
      <c r="BA304" s="231">
        <f t="shared" si="335"/>
        <v>20</v>
      </c>
      <c r="BB304" s="231">
        <f t="shared" si="336"/>
        <v>20</v>
      </c>
      <c r="BC304" s="231">
        <f t="shared" si="337"/>
        <v>0</v>
      </c>
      <c r="BD304" s="231">
        <f t="shared" si="338"/>
        <v>0</v>
      </c>
      <c r="BE304" s="231">
        <f t="shared" si="339"/>
        <v>1</v>
      </c>
      <c r="BF304" s="231">
        <f t="shared" si="340"/>
        <v>0</v>
      </c>
      <c r="BG304" s="231">
        <f t="shared" si="341"/>
        <v>0</v>
      </c>
      <c r="BH304" s="231">
        <f t="shared" si="342"/>
        <v>0</v>
      </c>
      <c r="BI304" s="246">
        <f t="shared" si="343"/>
        <v>3.55136800000001</v>
      </c>
      <c r="BJ304" s="247">
        <f t="shared" si="344"/>
        <v>14200</v>
      </c>
      <c r="BK304" s="231">
        <f t="shared" si="345"/>
        <v>0</v>
      </c>
      <c r="BL304" s="231">
        <f t="shared" si="346"/>
        <v>1</v>
      </c>
      <c r="BM304" s="231">
        <f t="shared" si="347"/>
        <v>0</v>
      </c>
      <c r="BN304" s="231">
        <f t="shared" si="348"/>
        <v>2</v>
      </c>
      <c r="BO304" s="231">
        <f t="shared" si="349"/>
        <v>0</v>
      </c>
      <c r="BP304" s="231">
        <f t="shared" si="350"/>
        <v>0</v>
      </c>
      <c r="BQ304" s="231">
        <f t="shared" si="351"/>
        <v>2</v>
      </c>
    </row>
    <row r="305" s="146" customFormat="1" ht="95" customHeight="1" spans="1:69">
      <c r="A305" s="161">
        <v>292</v>
      </c>
      <c r="B305" s="94">
        <v>918</v>
      </c>
      <c r="C305" s="162" t="s">
        <v>198</v>
      </c>
      <c r="D305" s="163">
        <v>44326</v>
      </c>
      <c r="E305" s="183" t="s">
        <v>195</v>
      </c>
      <c r="F305" s="184">
        <v>200</v>
      </c>
      <c r="G305" s="185">
        <v>7.69230769230769</v>
      </c>
      <c r="H305" s="161">
        <v>5</v>
      </c>
      <c r="I305" s="161">
        <v>0</v>
      </c>
      <c r="J305" s="161">
        <v>5</v>
      </c>
      <c r="K305" s="195">
        <v>38.4615384615385</v>
      </c>
      <c r="L305" s="161">
        <v>0</v>
      </c>
      <c r="M305" s="185">
        <v>0</v>
      </c>
      <c r="N305" s="161">
        <v>0</v>
      </c>
      <c r="O305" s="161">
        <v>0</v>
      </c>
      <c r="P305" s="195">
        <v>0</v>
      </c>
      <c r="Q305" s="161">
        <v>1</v>
      </c>
      <c r="R305" s="195">
        <v>7.69230769230769</v>
      </c>
      <c r="S305" s="161">
        <v>0</v>
      </c>
      <c r="T305" s="195">
        <v>0</v>
      </c>
      <c r="U305" s="161">
        <v>0</v>
      </c>
      <c r="V305" s="161">
        <v>0</v>
      </c>
      <c r="W305" s="185">
        <v>0</v>
      </c>
      <c r="X305" s="185">
        <v>0</v>
      </c>
      <c r="Y305" s="161">
        <v>0</v>
      </c>
      <c r="Z305" s="185">
        <v>0</v>
      </c>
      <c r="AA305" s="161">
        <v>0</v>
      </c>
      <c r="AB305" s="185">
        <v>0</v>
      </c>
      <c r="AC305" s="184">
        <v>0</v>
      </c>
      <c r="AD305" s="184">
        <v>0</v>
      </c>
      <c r="AE305" s="185">
        <v>1.9</v>
      </c>
      <c r="AF305" s="185">
        <v>13</v>
      </c>
      <c r="AG305" s="185">
        <v>2.5</v>
      </c>
      <c r="AH305" s="185">
        <v>63.5538461538462</v>
      </c>
      <c r="AI305" s="184">
        <v>3</v>
      </c>
      <c r="AJ305" s="209">
        <v>0.5</v>
      </c>
      <c r="AK305" s="207"/>
      <c r="AL305" s="195">
        <v>0</v>
      </c>
      <c r="AM305" s="195">
        <v>2</v>
      </c>
      <c r="AN305" s="207">
        <v>50</v>
      </c>
      <c r="AO305" s="221">
        <v>14.0538461538462</v>
      </c>
      <c r="AP305" s="184">
        <v>10</v>
      </c>
      <c r="AQ305" s="222">
        <v>16200</v>
      </c>
      <c r="AR305" s="225"/>
      <c r="AS305" s="146" t="s">
        <v>859</v>
      </c>
      <c r="AU305" s="224">
        <f t="shared" si="330"/>
        <v>262350.276923077</v>
      </c>
      <c r="AV305" s="239">
        <f t="shared" si="331"/>
        <v>400000</v>
      </c>
      <c r="AW305" s="231" t="e">
        <f t="shared" si="332"/>
        <v>#REF!</v>
      </c>
      <c r="AX305" s="231" t="e">
        <f>((AH305-AF305-AG305-W305)*AY$8)-(#REF!+#REF!)*150000</f>
        <v>#REF!</v>
      </c>
      <c r="AY305" s="231" t="e">
        <f t="shared" si="333"/>
        <v>#REF!</v>
      </c>
      <c r="AZ305" s="241" t="str">
        <f t="shared" si="334"/>
        <v>SORN CHHAT</v>
      </c>
      <c r="BA305" s="231">
        <f t="shared" si="335"/>
        <v>10</v>
      </c>
      <c r="BB305" s="231">
        <f t="shared" si="336"/>
        <v>10</v>
      </c>
      <c r="BC305" s="231">
        <f t="shared" si="337"/>
        <v>0</v>
      </c>
      <c r="BD305" s="231">
        <f t="shared" si="338"/>
        <v>0</v>
      </c>
      <c r="BE305" s="231">
        <f t="shared" si="339"/>
        <v>0</v>
      </c>
      <c r="BF305" s="231">
        <f t="shared" si="340"/>
        <v>1</v>
      </c>
      <c r="BG305" s="231">
        <f t="shared" si="341"/>
        <v>0</v>
      </c>
      <c r="BH305" s="231">
        <f t="shared" si="342"/>
        <v>0</v>
      </c>
      <c r="BI305" s="246">
        <f t="shared" si="343"/>
        <v>4.05384615384615</v>
      </c>
      <c r="BJ305" s="247">
        <f t="shared" si="344"/>
        <v>16200</v>
      </c>
      <c r="BK305" s="231">
        <f t="shared" si="345"/>
        <v>0</v>
      </c>
      <c r="BL305" s="231">
        <f t="shared" si="346"/>
        <v>1</v>
      </c>
      <c r="BM305" s="231">
        <f t="shared" si="347"/>
        <v>1</v>
      </c>
      <c r="BN305" s="231">
        <f t="shared" si="348"/>
        <v>0</v>
      </c>
      <c r="BO305" s="231">
        <f t="shared" si="349"/>
        <v>1</v>
      </c>
      <c r="BP305" s="231">
        <f t="shared" si="350"/>
        <v>0</v>
      </c>
      <c r="BQ305" s="231">
        <f t="shared" si="351"/>
        <v>2</v>
      </c>
    </row>
    <row r="306" s="146" customFormat="1" ht="95" customHeight="1" spans="1:69">
      <c r="A306" s="161">
        <v>293</v>
      </c>
      <c r="B306" s="94">
        <v>1083</v>
      </c>
      <c r="C306" s="166" t="s">
        <v>199</v>
      </c>
      <c r="D306" s="163">
        <v>44417</v>
      </c>
      <c r="E306" s="183" t="s">
        <v>195</v>
      </c>
      <c r="F306" s="184">
        <v>200</v>
      </c>
      <c r="G306" s="185">
        <v>7.69230769230769</v>
      </c>
      <c r="H306" s="161">
        <v>7</v>
      </c>
      <c r="I306" s="161">
        <v>0</v>
      </c>
      <c r="J306" s="161">
        <v>7</v>
      </c>
      <c r="K306" s="195">
        <v>53.8461538461538</v>
      </c>
      <c r="L306" s="161">
        <v>0</v>
      </c>
      <c r="M306" s="185">
        <v>0</v>
      </c>
      <c r="N306" s="161">
        <v>0</v>
      </c>
      <c r="O306" s="161">
        <v>0</v>
      </c>
      <c r="P306" s="195">
        <v>0</v>
      </c>
      <c r="Q306" s="161">
        <v>2</v>
      </c>
      <c r="R306" s="195">
        <v>15.3846153846154</v>
      </c>
      <c r="S306" s="161">
        <v>0</v>
      </c>
      <c r="T306" s="195">
        <v>0</v>
      </c>
      <c r="U306" s="161">
        <v>0</v>
      </c>
      <c r="V306" s="161">
        <v>0</v>
      </c>
      <c r="W306" s="185">
        <v>0</v>
      </c>
      <c r="X306" s="185">
        <v>0</v>
      </c>
      <c r="Y306" s="161">
        <v>0</v>
      </c>
      <c r="Z306" s="185">
        <v>0</v>
      </c>
      <c r="AA306" s="161">
        <v>0</v>
      </c>
      <c r="AB306" s="185">
        <v>0</v>
      </c>
      <c r="AC306" s="184">
        <v>0</v>
      </c>
      <c r="AD306" s="184">
        <v>0</v>
      </c>
      <c r="AE306" s="185">
        <v>2.6</v>
      </c>
      <c r="AF306" s="185">
        <v>13</v>
      </c>
      <c r="AG306" s="185">
        <v>3.5</v>
      </c>
      <c r="AH306" s="185">
        <v>88.3307692307692</v>
      </c>
      <c r="AI306" s="207">
        <v>2</v>
      </c>
      <c r="AJ306" s="209">
        <v>0.5</v>
      </c>
      <c r="AK306" s="207"/>
      <c r="AL306" s="195">
        <v>0</v>
      </c>
      <c r="AM306" s="195">
        <v>2</v>
      </c>
      <c r="AN306" s="207">
        <v>50</v>
      </c>
      <c r="AO306" s="221">
        <v>37.8307692307692</v>
      </c>
      <c r="AP306" s="184">
        <v>30</v>
      </c>
      <c r="AQ306" s="222">
        <v>31300</v>
      </c>
      <c r="AR306" s="225"/>
      <c r="AS306" s="146" t="s">
        <v>872</v>
      </c>
      <c r="AU306" s="224">
        <f t="shared" si="330"/>
        <v>364629.415384615</v>
      </c>
      <c r="AV306" s="239">
        <f t="shared" si="331"/>
        <v>400000</v>
      </c>
      <c r="AW306" s="231" t="e">
        <f t="shared" si="332"/>
        <v>#REF!</v>
      </c>
      <c r="AX306" s="231" t="e">
        <f>((AH306-AF306-AG306-W306)*AY$8)-(#REF!+#REF!)*150000</f>
        <v>#REF!</v>
      </c>
      <c r="AY306" s="231" t="e">
        <f t="shared" si="333"/>
        <v>#REF!</v>
      </c>
      <c r="AZ306" s="241" t="str">
        <f t="shared" si="334"/>
        <v>PRUM CHANTHON</v>
      </c>
      <c r="BA306" s="231">
        <f t="shared" si="335"/>
        <v>30</v>
      </c>
      <c r="BB306" s="231">
        <f t="shared" si="336"/>
        <v>30</v>
      </c>
      <c r="BC306" s="231">
        <f t="shared" si="337"/>
        <v>0</v>
      </c>
      <c r="BD306" s="231">
        <f t="shared" si="338"/>
        <v>0</v>
      </c>
      <c r="BE306" s="231">
        <f t="shared" si="339"/>
        <v>1</v>
      </c>
      <c r="BF306" s="231">
        <f t="shared" si="340"/>
        <v>1</v>
      </c>
      <c r="BG306" s="231">
        <f t="shared" si="341"/>
        <v>0</v>
      </c>
      <c r="BH306" s="231">
        <f t="shared" si="342"/>
        <v>0</v>
      </c>
      <c r="BI306" s="246">
        <f t="shared" si="343"/>
        <v>7.83076923076923</v>
      </c>
      <c r="BJ306" s="247">
        <f t="shared" si="344"/>
        <v>31300</v>
      </c>
      <c r="BK306" s="231">
        <f t="shared" si="345"/>
        <v>1</v>
      </c>
      <c r="BL306" s="231">
        <f t="shared" si="346"/>
        <v>1</v>
      </c>
      <c r="BM306" s="231">
        <f t="shared" si="347"/>
        <v>0</v>
      </c>
      <c r="BN306" s="231">
        <f t="shared" si="348"/>
        <v>0</v>
      </c>
      <c r="BO306" s="231">
        <f t="shared" si="349"/>
        <v>1</v>
      </c>
      <c r="BP306" s="231">
        <f t="shared" si="350"/>
        <v>0</v>
      </c>
      <c r="BQ306" s="231">
        <f t="shared" si="351"/>
        <v>3</v>
      </c>
    </row>
    <row r="307" s="146" customFormat="1" ht="95" customHeight="1" spans="1:69">
      <c r="A307" s="161">
        <v>294</v>
      </c>
      <c r="B307" s="94">
        <v>1172</v>
      </c>
      <c r="C307" s="166" t="s">
        <v>217</v>
      </c>
      <c r="D307" s="163">
        <v>44431</v>
      </c>
      <c r="E307" s="183" t="s">
        <v>195</v>
      </c>
      <c r="F307" s="184">
        <v>200</v>
      </c>
      <c r="G307" s="185">
        <v>7.69230769230769</v>
      </c>
      <c r="H307" s="161">
        <v>4</v>
      </c>
      <c r="I307" s="161">
        <v>0</v>
      </c>
      <c r="J307" s="161">
        <v>4</v>
      </c>
      <c r="K307" s="195">
        <v>30.7692307692308</v>
      </c>
      <c r="L307" s="161">
        <v>0</v>
      </c>
      <c r="M307" s="185">
        <v>0</v>
      </c>
      <c r="N307" s="161">
        <v>0</v>
      </c>
      <c r="O307" s="161">
        <v>0</v>
      </c>
      <c r="P307" s="195">
        <v>0</v>
      </c>
      <c r="Q307" s="161">
        <v>1</v>
      </c>
      <c r="R307" s="195">
        <v>7.69230769230769</v>
      </c>
      <c r="S307" s="161">
        <v>0</v>
      </c>
      <c r="T307" s="195">
        <v>0</v>
      </c>
      <c r="U307" s="161">
        <v>0</v>
      </c>
      <c r="V307" s="161">
        <v>0</v>
      </c>
      <c r="W307" s="185">
        <v>0</v>
      </c>
      <c r="X307" s="185">
        <v>0</v>
      </c>
      <c r="Y307" s="161">
        <v>0</v>
      </c>
      <c r="Z307" s="185">
        <v>0</v>
      </c>
      <c r="AA307" s="161">
        <v>0</v>
      </c>
      <c r="AB307" s="185">
        <v>0</v>
      </c>
      <c r="AC307" s="184">
        <v>0</v>
      </c>
      <c r="AD307" s="184">
        <v>0</v>
      </c>
      <c r="AE307" s="185">
        <v>1.5</v>
      </c>
      <c r="AF307" s="185">
        <v>13</v>
      </c>
      <c r="AG307" s="185">
        <v>2</v>
      </c>
      <c r="AH307" s="185">
        <v>54.9615384615385</v>
      </c>
      <c r="AI307" s="207">
        <v>2</v>
      </c>
      <c r="AJ307" s="209">
        <v>0.5</v>
      </c>
      <c r="AK307" s="207"/>
      <c r="AL307" s="195">
        <v>0</v>
      </c>
      <c r="AM307" s="195">
        <v>2</v>
      </c>
      <c r="AN307" s="207">
        <v>50</v>
      </c>
      <c r="AO307" s="221">
        <v>4.46153846153847</v>
      </c>
      <c r="AP307" s="184">
        <v>0</v>
      </c>
      <c r="AQ307" s="222">
        <v>17800</v>
      </c>
      <c r="AR307" s="225"/>
      <c r="AS307" s="146" t="s">
        <v>872</v>
      </c>
      <c r="AU307" s="224">
        <f t="shared" si="330"/>
        <v>226881.230769231</v>
      </c>
      <c r="AV307" s="239">
        <f t="shared" si="331"/>
        <v>400000</v>
      </c>
      <c r="AW307" s="231" t="e">
        <f t="shared" si="332"/>
        <v>#REF!</v>
      </c>
      <c r="AX307" s="231" t="e">
        <f>((AH307-AF307-AG307-W307)*AY$8)-(#REF!+#REF!)*150000</f>
        <v>#REF!</v>
      </c>
      <c r="AY307" s="231" t="e">
        <f t="shared" si="333"/>
        <v>#REF!</v>
      </c>
      <c r="AZ307" s="241" t="str">
        <f t="shared" si="334"/>
        <v>ROS SOPHAL</v>
      </c>
      <c r="BA307" s="231">
        <f t="shared" si="335"/>
        <v>0</v>
      </c>
      <c r="BB307" s="231">
        <f t="shared" si="336"/>
        <v>0</v>
      </c>
      <c r="BC307" s="231">
        <f t="shared" si="337"/>
        <v>0</v>
      </c>
      <c r="BD307" s="231">
        <f t="shared" si="338"/>
        <v>0</v>
      </c>
      <c r="BE307" s="231">
        <f t="shared" si="339"/>
        <v>0</v>
      </c>
      <c r="BF307" s="231">
        <f t="shared" si="340"/>
        <v>0</v>
      </c>
      <c r="BG307" s="231">
        <f t="shared" si="341"/>
        <v>0</v>
      </c>
      <c r="BH307" s="231">
        <f t="shared" si="342"/>
        <v>0</v>
      </c>
      <c r="BI307" s="246">
        <f t="shared" si="343"/>
        <v>4.46153846153847</v>
      </c>
      <c r="BJ307" s="247">
        <f t="shared" si="344"/>
        <v>17800</v>
      </c>
      <c r="BK307" s="231">
        <f t="shared" si="345"/>
        <v>0</v>
      </c>
      <c r="BL307" s="231">
        <f t="shared" si="346"/>
        <v>1</v>
      </c>
      <c r="BM307" s="231">
        <f t="shared" si="347"/>
        <v>1</v>
      </c>
      <c r="BN307" s="231">
        <f t="shared" si="348"/>
        <v>1</v>
      </c>
      <c r="BO307" s="231">
        <f t="shared" si="349"/>
        <v>0</v>
      </c>
      <c r="BP307" s="231">
        <f t="shared" si="350"/>
        <v>1</v>
      </c>
      <c r="BQ307" s="231">
        <f t="shared" si="351"/>
        <v>3</v>
      </c>
    </row>
    <row r="308" s="146" customFormat="1" ht="95" customHeight="1" spans="1:69">
      <c r="A308" s="161">
        <v>295</v>
      </c>
      <c r="B308" s="94">
        <v>1209</v>
      </c>
      <c r="C308" s="166" t="s">
        <v>200</v>
      </c>
      <c r="D308" s="163">
        <v>44454</v>
      </c>
      <c r="E308" s="183" t="s">
        <v>195</v>
      </c>
      <c r="F308" s="184">
        <v>200</v>
      </c>
      <c r="G308" s="185">
        <v>7.69230769230769</v>
      </c>
      <c r="H308" s="161">
        <v>4</v>
      </c>
      <c r="I308" s="161">
        <v>0</v>
      </c>
      <c r="J308" s="161">
        <v>4</v>
      </c>
      <c r="K308" s="195">
        <v>30.7692307692308</v>
      </c>
      <c r="L308" s="161">
        <v>0</v>
      </c>
      <c r="M308" s="185">
        <v>0</v>
      </c>
      <c r="N308" s="161">
        <v>0</v>
      </c>
      <c r="O308" s="161">
        <v>0</v>
      </c>
      <c r="P308" s="195">
        <v>0</v>
      </c>
      <c r="Q308" s="161">
        <v>1</v>
      </c>
      <c r="R308" s="195">
        <v>7.69230769230769</v>
      </c>
      <c r="S308" s="161">
        <v>0</v>
      </c>
      <c r="T308" s="195">
        <v>0</v>
      </c>
      <c r="U308" s="161">
        <v>0</v>
      </c>
      <c r="V308" s="161">
        <v>0</v>
      </c>
      <c r="W308" s="185">
        <v>0</v>
      </c>
      <c r="X308" s="185">
        <v>0</v>
      </c>
      <c r="Y308" s="161">
        <v>0</v>
      </c>
      <c r="Z308" s="185">
        <v>0</v>
      </c>
      <c r="AA308" s="161">
        <v>0</v>
      </c>
      <c r="AB308" s="185">
        <v>0</v>
      </c>
      <c r="AC308" s="184">
        <v>0</v>
      </c>
      <c r="AD308" s="184">
        <v>0</v>
      </c>
      <c r="AE308" s="185">
        <v>1.5</v>
      </c>
      <c r="AF308" s="185">
        <v>13</v>
      </c>
      <c r="AG308" s="185">
        <v>2</v>
      </c>
      <c r="AH308" s="185">
        <v>54.9615384615385</v>
      </c>
      <c r="AI308" s="207">
        <v>2</v>
      </c>
      <c r="AJ308" s="209">
        <v>0.5</v>
      </c>
      <c r="AK308" s="207"/>
      <c r="AL308" s="195">
        <v>0</v>
      </c>
      <c r="AM308" s="195">
        <v>2</v>
      </c>
      <c r="AN308" s="207">
        <v>50</v>
      </c>
      <c r="AO308" s="221">
        <v>4.46153846153847</v>
      </c>
      <c r="AP308" s="184">
        <v>0</v>
      </c>
      <c r="AQ308" s="222">
        <v>17800</v>
      </c>
      <c r="AR308" s="225"/>
      <c r="AS308" s="146" t="s">
        <v>966</v>
      </c>
      <c r="AU308" s="224">
        <f t="shared" si="330"/>
        <v>226881.230769231</v>
      </c>
      <c r="AV308" s="239">
        <f t="shared" si="331"/>
        <v>400000</v>
      </c>
      <c r="AW308" s="231" t="e">
        <f t="shared" si="332"/>
        <v>#REF!</v>
      </c>
      <c r="AX308" s="231" t="e">
        <f>((AH308-AF308-AG308-W308)*AY$8)-(#REF!+#REF!)*150000</f>
        <v>#REF!</v>
      </c>
      <c r="AY308" s="231" t="e">
        <f t="shared" si="333"/>
        <v>#REF!</v>
      </c>
      <c r="AZ308" s="241" t="str">
        <f t="shared" si="334"/>
        <v>CHANN SREYKEO</v>
      </c>
      <c r="BA308" s="231">
        <f t="shared" si="335"/>
        <v>0</v>
      </c>
      <c r="BB308" s="231">
        <f t="shared" si="336"/>
        <v>0</v>
      </c>
      <c r="BC308" s="231">
        <f t="shared" si="337"/>
        <v>0</v>
      </c>
      <c r="BD308" s="231">
        <f t="shared" si="338"/>
        <v>0</v>
      </c>
      <c r="BE308" s="231">
        <f t="shared" si="339"/>
        <v>0</v>
      </c>
      <c r="BF308" s="231">
        <f t="shared" si="340"/>
        <v>0</v>
      </c>
      <c r="BG308" s="231">
        <f t="shared" si="341"/>
        <v>0</v>
      </c>
      <c r="BH308" s="231">
        <f t="shared" si="342"/>
        <v>0</v>
      </c>
      <c r="BI308" s="246">
        <f t="shared" si="343"/>
        <v>4.46153846153847</v>
      </c>
      <c r="BJ308" s="247">
        <f t="shared" si="344"/>
        <v>17800</v>
      </c>
      <c r="BK308" s="231">
        <f t="shared" si="345"/>
        <v>0</v>
      </c>
      <c r="BL308" s="231">
        <f t="shared" si="346"/>
        <v>1</v>
      </c>
      <c r="BM308" s="231">
        <f t="shared" si="347"/>
        <v>1</v>
      </c>
      <c r="BN308" s="231">
        <f t="shared" si="348"/>
        <v>1</v>
      </c>
      <c r="BO308" s="231">
        <f t="shared" si="349"/>
        <v>0</v>
      </c>
      <c r="BP308" s="231">
        <f t="shared" si="350"/>
        <v>1</v>
      </c>
      <c r="BQ308" s="231">
        <f t="shared" si="351"/>
        <v>3</v>
      </c>
    </row>
    <row r="309" s="146" customFormat="1" ht="95" customHeight="1" spans="1:69">
      <c r="A309" s="161">
        <v>296</v>
      </c>
      <c r="B309" s="94">
        <v>1228</v>
      </c>
      <c r="C309" s="166" t="s">
        <v>201</v>
      </c>
      <c r="D309" s="163">
        <v>44482</v>
      </c>
      <c r="E309" s="183" t="s">
        <v>195</v>
      </c>
      <c r="F309" s="184">
        <v>200</v>
      </c>
      <c r="G309" s="185">
        <v>7.69230769230769</v>
      </c>
      <c r="H309" s="161">
        <v>12</v>
      </c>
      <c r="I309" s="161">
        <v>0</v>
      </c>
      <c r="J309" s="161">
        <v>12</v>
      </c>
      <c r="K309" s="195">
        <v>92.3076923076923</v>
      </c>
      <c r="L309" s="161">
        <v>0</v>
      </c>
      <c r="M309" s="185">
        <v>0</v>
      </c>
      <c r="N309" s="161">
        <v>0</v>
      </c>
      <c r="O309" s="161">
        <v>0</v>
      </c>
      <c r="P309" s="195">
        <v>0</v>
      </c>
      <c r="Q309" s="161">
        <v>1</v>
      </c>
      <c r="R309" s="195">
        <v>7.69230769230769</v>
      </c>
      <c r="S309" s="161">
        <v>0</v>
      </c>
      <c r="T309" s="195">
        <v>0</v>
      </c>
      <c r="U309" s="161">
        <v>0</v>
      </c>
      <c r="V309" s="161">
        <v>0</v>
      </c>
      <c r="W309" s="185">
        <v>0</v>
      </c>
      <c r="X309" s="185">
        <v>0</v>
      </c>
      <c r="Y309" s="161">
        <v>0</v>
      </c>
      <c r="Z309" s="185">
        <v>0</v>
      </c>
      <c r="AA309" s="161">
        <v>0</v>
      </c>
      <c r="AB309" s="185">
        <v>0</v>
      </c>
      <c r="AC309" s="184">
        <v>0</v>
      </c>
      <c r="AD309" s="184">
        <v>0</v>
      </c>
      <c r="AE309" s="185">
        <v>4.6</v>
      </c>
      <c r="AF309" s="185">
        <v>13</v>
      </c>
      <c r="AG309" s="185">
        <v>6</v>
      </c>
      <c r="AH309" s="185">
        <v>123.6</v>
      </c>
      <c r="AI309" s="207">
        <v>2</v>
      </c>
      <c r="AJ309" s="209">
        <v>0.5</v>
      </c>
      <c r="AK309" s="207"/>
      <c r="AL309" s="195">
        <v>0</v>
      </c>
      <c r="AM309" s="195">
        <v>2.548632</v>
      </c>
      <c r="AN309" s="207">
        <v>100</v>
      </c>
      <c r="AO309" s="221">
        <v>22.551368</v>
      </c>
      <c r="AP309" s="184">
        <v>20</v>
      </c>
      <c r="AQ309" s="222">
        <v>10200</v>
      </c>
      <c r="AR309" s="225"/>
      <c r="AS309" s="146" t="s">
        <v>870</v>
      </c>
      <c r="AU309" s="224">
        <f t="shared" si="330"/>
        <v>510220.8</v>
      </c>
      <c r="AV309" s="239">
        <f t="shared" si="331"/>
        <v>510220.8</v>
      </c>
      <c r="AW309" s="231" t="e">
        <f t="shared" si="332"/>
        <v>#REF!</v>
      </c>
      <c r="AX309" s="231" t="e">
        <f>((AH309-AF309-AG309-W309)*AY$8)-(#REF!+#REF!)*150000</f>
        <v>#REF!</v>
      </c>
      <c r="AY309" s="231" t="e">
        <f t="shared" si="333"/>
        <v>#REF!</v>
      </c>
      <c r="AZ309" s="241" t="str">
        <f t="shared" si="334"/>
        <v>HENG MENEA</v>
      </c>
      <c r="BA309" s="231">
        <f t="shared" si="335"/>
        <v>20</v>
      </c>
      <c r="BB309" s="231">
        <f t="shared" si="336"/>
        <v>20</v>
      </c>
      <c r="BC309" s="231">
        <f t="shared" si="337"/>
        <v>0</v>
      </c>
      <c r="BD309" s="231">
        <f t="shared" si="338"/>
        <v>0</v>
      </c>
      <c r="BE309" s="231">
        <f t="shared" si="339"/>
        <v>1</v>
      </c>
      <c r="BF309" s="231">
        <f t="shared" si="340"/>
        <v>0</v>
      </c>
      <c r="BG309" s="231">
        <f t="shared" si="341"/>
        <v>0</v>
      </c>
      <c r="BH309" s="231">
        <f t="shared" si="342"/>
        <v>0</v>
      </c>
      <c r="BI309" s="246">
        <f t="shared" si="343"/>
        <v>2.55136800000001</v>
      </c>
      <c r="BJ309" s="247">
        <f t="shared" si="344"/>
        <v>10200</v>
      </c>
      <c r="BK309" s="231">
        <f t="shared" si="345"/>
        <v>0</v>
      </c>
      <c r="BL309" s="231">
        <f t="shared" si="346"/>
        <v>1</v>
      </c>
      <c r="BM309" s="231">
        <f t="shared" si="347"/>
        <v>0</v>
      </c>
      <c r="BN309" s="231">
        <f t="shared" si="348"/>
        <v>0</v>
      </c>
      <c r="BO309" s="231">
        <f t="shared" si="349"/>
        <v>0</v>
      </c>
      <c r="BP309" s="231">
        <f t="shared" si="350"/>
        <v>0</v>
      </c>
      <c r="BQ309" s="231">
        <f t="shared" si="351"/>
        <v>2</v>
      </c>
    </row>
    <row r="310" s="146" customFormat="1" ht="95" customHeight="1" spans="1:69">
      <c r="A310" s="161">
        <v>297</v>
      </c>
      <c r="B310" s="94">
        <v>1345</v>
      </c>
      <c r="C310" s="162" t="s">
        <v>972</v>
      </c>
      <c r="D310" s="163">
        <v>44506</v>
      </c>
      <c r="E310" s="183" t="s">
        <v>195</v>
      </c>
      <c r="F310" s="184">
        <v>200</v>
      </c>
      <c r="G310" s="185">
        <v>7.69230769230769</v>
      </c>
      <c r="H310" s="161">
        <v>4</v>
      </c>
      <c r="I310" s="161">
        <v>0</v>
      </c>
      <c r="J310" s="161">
        <v>4</v>
      </c>
      <c r="K310" s="195">
        <v>30.7692307692308</v>
      </c>
      <c r="L310" s="161">
        <v>0</v>
      </c>
      <c r="M310" s="185">
        <v>0</v>
      </c>
      <c r="N310" s="161">
        <v>0</v>
      </c>
      <c r="O310" s="161">
        <v>0</v>
      </c>
      <c r="P310" s="195">
        <v>0</v>
      </c>
      <c r="Q310" s="161">
        <v>1</v>
      </c>
      <c r="R310" s="195">
        <v>7.69230769230769</v>
      </c>
      <c r="S310" s="161">
        <v>0</v>
      </c>
      <c r="T310" s="195">
        <v>0</v>
      </c>
      <c r="U310" s="161">
        <v>0</v>
      </c>
      <c r="V310" s="161">
        <v>0</v>
      </c>
      <c r="W310" s="185">
        <v>0</v>
      </c>
      <c r="X310" s="185">
        <v>0</v>
      </c>
      <c r="Y310" s="161">
        <v>0</v>
      </c>
      <c r="Z310" s="185">
        <v>0</v>
      </c>
      <c r="AA310" s="161">
        <v>0</v>
      </c>
      <c r="AB310" s="185">
        <v>0</v>
      </c>
      <c r="AC310" s="184">
        <v>0</v>
      </c>
      <c r="AD310" s="184">
        <v>0</v>
      </c>
      <c r="AE310" s="185">
        <v>1.5</v>
      </c>
      <c r="AF310" s="185">
        <v>13</v>
      </c>
      <c r="AG310" s="185">
        <v>2</v>
      </c>
      <c r="AH310" s="185">
        <v>54.9615384615385</v>
      </c>
      <c r="AI310" s="207">
        <v>2</v>
      </c>
      <c r="AJ310" s="209">
        <v>0.5</v>
      </c>
      <c r="AK310" s="207"/>
      <c r="AL310" s="195">
        <v>0</v>
      </c>
      <c r="AM310" s="195">
        <v>2</v>
      </c>
      <c r="AN310" s="207">
        <v>50</v>
      </c>
      <c r="AO310" s="221">
        <v>4.46153846153847</v>
      </c>
      <c r="AP310" s="184">
        <v>0</v>
      </c>
      <c r="AQ310" s="222">
        <v>17800</v>
      </c>
      <c r="AR310" s="225"/>
      <c r="AS310" s="146" t="s">
        <v>881</v>
      </c>
      <c r="AU310" s="224">
        <f t="shared" si="330"/>
        <v>226881.230769231</v>
      </c>
      <c r="AV310" s="239">
        <f t="shared" si="331"/>
        <v>400000</v>
      </c>
      <c r="AW310" s="231" t="e">
        <f t="shared" si="332"/>
        <v>#REF!</v>
      </c>
      <c r="AX310" s="231" t="e">
        <f>((AH310-AF310-AG310-W310)*AY$8)-(#REF!+#REF!)*150000</f>
        <v>#REF!</v>
      </c>
      <c r="AY310" s="231" t="e">
        <f t="shared" si="333"/>
        <v>#REF!</v>
      </c>
      <c r="AZ310" s="241" t="str">
        <f t="shared" si="334"/>
        <v>PHY SOKHAVILAY</v>
      </c>
      <c r="BA310" s="231">
        <f t="shared" si="335"/>
        <v>0</v>
      </c>
      <c r="BB310" s="231">
        <f t="shared" si="336"/>
        <v>0</v>
      </c>
      <c r="BC310" s="231">
        <f t="shared" si="337"/>
        <v>0</v>
      </c>
      <c r="BD310" s="231">
        <f t="shared" si="338"/>
        <v>0</v>
      </c>
      <c r="BE310" s="231">
        <f t="shared" si="339"/>
        <v>0</v>
      </c>
      <c r="BF310" s="231">
        <f t="shared" si="340"/>
        <v>0</v>
      </c>
      <c r="BG310" s="231">
        <f t="shared" si="341"/>
        <v>0</v>
      </c>
      <c r="BH310" s="231">
        <f t="shared" si="342"/>
        <v>0</v>
      </c>
      <c r="BI310" s="246">
        <f t="shared" si="343"/>
        <v>4.46153846153847</v>
      </c>
      <c r="BJ310" s="247">
        <f t="shared" si="344"/>
        <v>17800</v>
      </c>
      <c r="BK310" s="231">
        <f t="shared" si="345"/>
        <v>0</v>
      </c>
      <c r="BL310" s="231">
        <f t="shared" si="346"/>
        <v>1</v>
      </c>
      <c r="BM310" s="231">
        <f t="shared" si="347"/>
        <v>1</v>
      </c>
      <c r="BN310" s="231">
        <f t="shared" si="348"/>
        <v>1</v>
      </c>
      <c r="BO310" s="231">
        <f t="shared" si="349"/>
        <v>0</v>
      </c>
      <c r="BP310" s="231">
        <f t="shared" si="350"/>
        <v>1</v>
      </c>
      <c r="BQ310" s="231">
        <f t="shared" si="351"/>
        <v>3</v>
      </c>
    </row>
    <row r="311" s="146" customFormat="1" ht="95" customHeight="1" spans="1:69">
      <c r="A311" s="161">
        <v>298</v>
      </c>
      <c r="B311" s="94">
        <v>1391</v>
      </c>
      <c r="C311" s="162" t="s">
        <v>973</v>
      </c>
      <c r="D311" s="163">
        <v>44531</v>
      </c>
      <c r="E311" s="183" t="s">
        <v>195</v>
      </c>
      <c r="F311" s="184">
        <v>200</v>
      </c>
      <c r="G311" s="185">
        <v>7.69230769230769</v>
      </c>
      <c r="H311" s="161">
        <v>6</v>
      </c>
      <c r="I311" s="161">
        <v>0</v>
      </c>
      <c r="J311" s="161">
        <v>6</v>
      </c>
      <c r="K311" s="195">
        <v>46.1538461538462</v>
      </c>
      <c r="L311" s="161">
        <v>0</v>
      </c>
      <c r="M311" s="185">
        <v>0</v>
      </c>
      <c r="N311" s="161">
        <v>0</v>
      </c>
      <c r="O311" s="161">
        <v>0</v>
      </c>
      <c r="P311" s="195">
        <v>0</v>
      </c>
      <c r="Q311" s="161">
        <v>1</v>
      </c>
      <c r="R311" s="195">
        <v>7.69230769230769</v>
      </c>
      <c r="S311" s="161">
        <v>0</v>
      </c>
      <c r="T311" s="195">
        <v>0</v>
      </c>
      <c r="U311" s="161">
        <v>0</v>
      </c>
      <c r="V311" s="161">
        <v>0</v>
      </c>
      <c r="W311" s="185">
        <v>0</v>
      </c>
      <c r="X311" s="185">
        <v>0</v>
      </c>
      <c r="Y311" s="161">
        <v>0</v>
      </c>
      <c r="Z311" s="185">
        <v>0</v>
      </c>
      <c r="AA311" s="161">
        <v>0</v>
      </c>
      <c r="AB311" s="185">
        <v>0</v>
      </c>
      <c r="AC311" s="184">
        <v>0</v>
      </c>
      <c r="AD311" s="184">
        <v>0</v>
      </c>
      <c r="AE311" s="185">
        <v>2.3</v>
      </c>
      <c r="AF311" s="185">
        <v>13</v>
      </c>
      <c r="AG311" s="185">
        <v>3</v>
      </c>
      <c r="AH311" s="185">
        <v>72.1461538461539</v>
      </c>
      <c r="AI311" s="207">
        <v>2</v>
      </c>
      <c r="AJ311" s="209">
        <v>0.5</v>
      </c>
      <c r="AK311" s="207"/>
      <c r="AL311" s="195">
        <v>0</v>
      </c>
      <c r="AM311" s="195">
        <v>2</v>
      </c>
      <c r="AN311" s="207">
        <v>50</v>
      </c>
      <c r="AO311" s="221">
        <v>21.6461538461539</v>
      </c>
      <c r="AP311" s="184">
        <v>20</v>
      </c>
      <c r="AQ311" s="222">
        <v>6600</v>
      </c>
      <c r="AR311" s="225"/>
      <c r="AS311" s="146" t="s">
        <v>881</v>
      </c>
      <c r="AU311" s="224">
        <f t="shared" si="330"/>
        <v>297819.323076923</v>
      </c>
      <c r="AV311" s="239">
        <f t="shared" si="331"/>
        <v>400000</v>
      </c>
      <c r="AW311" s="231" t="e">
        <f t="shared" si="332"/>
        <v>#REF!</v>
      </c>
      <c r="AX311" s="231" t="e">
        <f>((AH311-AF311-AG311-W311)*AY$8)-(#REF!+#REF!)*150000</f>
        <v>#REF!</v>
      </c>
      <c r="AY311" s="231" t="e">
        <f t="shared" si="333"/>
        <v>#REF!</v>
      </c>
      <c r="AZ311" s="241" t="str">
        <f t="shared" si="334"/>
        <v>KHUON MERY</v>
      </c>
      <c r="BA311" s="231">
        <f t="shared" si="335"/>
        <v>20</v>
      </c>
      <c r="BB311" s="231">
        <f t="shared" si="336"/>
        <v>20</v>
      </c>
      <c r="BC311" s="231">
        <f t="shared" si="337"/>
        <v>0</v>
      </c>
      <c r="BD311" s="231">
        <f t="shared" si="338"/>
        <v>0</v>
      </c>
      <c r="BE311" s="231">
        <f t="shared" si="339"/>
        <v>1</v>
      </c>
      <c r="BF311" s="231">
        <f t="shared" si="340"/>
        <v>0</v>
      </c>
      <c r="BG311" s="231">
        <f t="shared" si="341"/>
        <v>0</v>
      </c>
      <c r="BH311" s="231">
        <f t="shared" si="342"/>
        <v>0</v>
      </c>
      <c r="BI311" s="246">
        <f t="shared" si="343"/>
        <v>1.64615384615385</v>
      </c>
      <c r="BJ311" s="247">
        <f t="shared" si="344"/>
        <v>6600</v>
      </c>
      <c r="BK311" s="231">
        <f t="shared" si="345"/>
        <v>0</v>
      </c>
      <c r="BL311" s="231">
        <f t="shared" si="346"/>
        <v>0</v>
      </c>
      <c r="BM311" s="231">
        <f t="shared" si="347"/>
        <v>1</v>
      </c>
      <c r="BN311" s="231">
        <f t="shared" si="348"/>
        <v>0</v>
      </c>
      <c r="BO311" s="231">
        <f t="shared" si="349"/>
        <v>1</v>
      </c>
      <c r="BP311" s="231">
        <f t="shared" si="350"/>
        <v>1</v>
      </c>
      <c r="BQ311" s="231">
        <f t="shared" si="351"/>
        <v>1</v>
      </c>
    </row>
    <row r="312" s="146" customFormat="1" ht="95" customHeight="1" spans="1:69">
      <c r="A312" s="161">
        <v>299</v>
      </c>
      <c r="B312" s="94">
        <v>1437</v>
      </c>
      <c r="C312" s="162" t="s">
        <v>203</v>
      </c>
      <c r="D312" s="163">
        <v>44551</v>
      </c>
      <c r="E312" s="183" t="s">
        <v>204</v>
      </c>
      <c r="F312" s="184">
        <v>200</v>
      </c>
      <c r="G312" s="185">
        <v>7.69230769230769</v>
      </c>
      <c r="H312" s="161">
        <v>12</v>
      </c>
      <c r="I312" s="161">
        <v>0</v>
      </c>
      <c r="J312" s="161">
        <v>12</v>
      </c>
      <c r="K312" s="195">
        <v>92.3076923076923</v>
      </c>
      <c r="L312" s="161">
        <v>0</v>
      </c>
      <c r="M312" s="185">
        <v>0</v>
      </c>
      <c r="N312" s="161">
        <v>0</v>
      </c>
      <c r="O312" s="161">
        <v>0</v>
      </c>
      <c r="P312" s="195">
        <v>0</v>
      </c>
      <c r="Q312" s="161">
        <v>1</v>
      </c>
      <c r="R312" s="195">
        <v>7.69230769230769</v>
      </c>
      <c r="S312" s="161">
        <v>0</v>
      </c>
      <c r="T312" s="195">
        <v>0</v>
      </c>
      <c r="U312" s="161">
        <v>0</v>
      </c>
      <c r="V312" s="161">
        <v>0</v>
      </c>
      <c r="W312" s="185">
        <v>0</v>
      </c>
      <c r="X312" s="185">
        <v>0</v>
      </c>
      <c r="Y312" s="161">
        <v>0</v>
      </c>
      <c r="Z312" s="185">
        <v>0</v>
      </c>
      <c r="AA312" s="161">
        <v>0</v>
      </c>
      <c r="AB312" s="185">
        <v>0</v>
      </c>
      <c r="AC312" s="184">
        <v>0</v>
      </c>
      <c r="AD312" s="184">
        <v>0</v>
      </c>
      <c r="AE312" s="185">
        <v>4.6</v>
      </c>
      <c r="AF312" s="185">
        <v>13</v>
      </c>
      <c r="AG312" s="185">
        <v>6</v>
      </c>
      <c r="AH312" s="185">
        <v>123.6</v>
      </c>
      <c r="AI312" s="207">
        <v>2</v>
      </c>
      <c r="AJ312" s="209">
        <v>0.5</v>
      </c>
      <c r="AK312" s="207"/>
      <c r="AL312" s="195">
        <v>0</v>
      </c>
      <c r="AM312" s="195">
        <v>2.548632</v>
      </c>
      <c r="AN312" s="207">
        <v>100</v>
      </c>
      <c r="AO312" s="221">
        <v>22.551368</v>
      </c>
      <c r="AP312" s="184">
        <v>20</v>
      </c>
      <c r="AQ312" s="222">
        <v>10200</v>
      </c>
      <c r="AR312" s="225"/>
      <c r="AS312" s="146" t="s">
        <v>861</v>
      </c>
      <c r="AU312" s="224">
        <f t="shared" si="330"/>
        <v>510220.8</v>
      </c>
      <c r="AV312" s="239">
        <f t="shared" si="331"/>
        <v>510220.8</v>
      </c>
      <c r="AW312" s="231" t="e">
        <f t="shared" si="332"/>
        <v>#REF!</v>
      </c>
      <c r="AX312" s="231" t="e">
        <f>((AH312-AF312-AG312-W312)*AY$8)-(#REF!+#REF!)*150000</f>
        <v>#REF!</v>
      </c>
      <c r="AY312" s="231" t="e">
        <f t="shared" si="333"/>
        <v>#REF!</v>
      </c>
      <c r="AZ312" s="241" t="str">
        <f t="shared" si="334"/>
        <v>MAO SABAN</v>
      </c>
      <c r="BA312" s="231">
        <f t="shared" si="335"/>
        <v>20</v>
      </c>
      <c r="BB312" s="231">
        <f t="shared" si="336"/>
        <v>20</v>
      </c>
      <c r="BC312" s="231">
        <f t="shared" si="337"/>
        <v>0</v>
      </c>
      <c r="BD312" s="231">
        <f t="shared" si="338"/>
        <v>0</v>
      </c>
      <c r="BE312" s="231">
        <f t="shared" si="339"/>
        <v>1</v>
      </c>
      <c r="BF312" s="231">
        <f t="shared" si="340"/>
        <v>0</v>
      </c>
      <c r="BG312" s="231">
        <f t="shared" si="341"/>
        <v>0</v>
      </c>
      <c r="BH312" s="231">
        <f t="shared" si="342"/>
        <v>0</v>
      </c>
      <c r="BI312" s="246">
        <f t="shared" si="343"/>
        <v>2.55136800000001</v>
      </c>
      <c r="BJ312" s="247">
        <f t="shared" si="344"/>
        <v>10200</v>
      </c>
      <c r="BK312" s="231">
        <f t="shared" si="345"/>
        <v>0</v>
      </c>
      <c r="BL312" s="231">
        <f t="shared" si="346"/>
        <v>1</v>
      </c>
      <c r="BM312" s="231">
        <f t="shared" si="347"/>
        <v>0</v>
      </c>
      <c r="BN312" s="231">
        <f t="shared" si="348"/>
        <v>0</v>
      </c>
      <c r="BO312" s="231">
        <f t="shared" si="349"/>
        <v>0</v>
      </c>
      <c r="BP312" s="231">
        <f t="shared" si="350"/>
        <v>0</v>
      </c>
      <c r="BQ312" s="231">
        <f t="shared" si="351"/>
        <v>2</v>
      </c>
    </row>
    <row r="313" s="146" customFormat="1" ht="95" customHeight="1" spans="1:69">
      <c r="A313" s="161">
        <v>300</v>
      </c>
      <c r="B313" s="94">
        <v>1446</v>
      </c>
      <c r="C313" s="162" t="s">
        <v>205</v>
      </c>
      <c r="D313" s="163">
        <v>44551</v>
      </c>
      <c r="E313" s="183" t="s">
        <v>204</v>
      </c>
      <c r="F313" s="184">
        <v>200</v>
      </c>
      <c r="G313" s="185">
        <v>7.69230769230769</v>
      </c>
      <c r="H313" s="161">
        <v>6</v>
      </c>
      <c r="I313" s="161">
        <v>0</v>
      </c>
      <c r="J313" s="161">
        <v>6</v>
      </c>
      <c r="K313" s="195">
        <v>46.1538461538462</v>
      </c>
      <c r="L313" s="161">
        <v>0</v>
      </c>
      <c r="M313" s="185">
        <v>0</v>
      </c>
      <c r="N313" s="161">
        <v>0</v>
      </c>
      <c r="O313" s="161">
        <v>0</v>
      </c>
      <c r="P313" s="195">
        <v>0</v>
      </c>
      <c r="Q313" s="161">
        <v>1</v>
      </c>
      <c r="R313" s="195">
        <v>7.69230769230769</v>
      </c>
      <c r="S313" s="161">
        <v>0</v>
      </c>
      <c r="T313" s="195">
        <v>0</v>
      </c>
      <c r="U313" s="161">
        <v>0</v>
      </c>
      <c r="V313" s="161">
        <v>0</v>
      </c>
      <c r="W313" s="185">
        <v>0</v>
      </c>
      <c r="X313" s="185">
        <v>0</v>
      </c>
      <c r="Y313" s="161">
        <v>0</v>
      </c>
      <c r="Z313" s="185">
        <v>0</v>
      </c>
      <c r="AA313" s="161">
        <v>0</v>
      </c>
      <c r="AB313" s="185">
        <v>0</v>
      </c>
      <c r="AC313" s="184">
        <v>0</v>
      </c>
      <c r="AD313" s="184">
        <v>0</v>
      </c>
      <c r="AE313" s="185">
        <v>2.3</v>
      </c>
      <c r="AF313" s="185">
        <v>13</v>
      </c>
      <c r="AG313" s="185">
        <v>3</v>
      </c>
      <c r="AH313" s="185">
        <v>72.1461538461539</v>
      </c>
      <c r="AI313" s="207">
        <v>2</v>
      </c>
      <c r="AJ313" s="209">
        <v>0.5</v>
      </c>
      <c r="AK313" s="207"/>
      <c r="AL313" s="195">
        <v>0</v>
      </c>
      <c r="AM313" s="195">
        <v>2</v>
      </c>
      <c r="AN313" s="207">
        <v>50</v>
      </c>
      <c r="AO313" s="221">
        <v>21.6461538461539</v>
      </c>
      <c r="AP313" s="184">
        <v>20</v>
      </c>
      <c r="AQ313" s="222">
        <v>6600</v>
      </c>
      <c r="AR313" s="225"/>
      <c r="AS313" s="146" t="s">
        <v>861</v>
      </c>
      <c r="AU313" s="224">
        <f t="shared" si="330"/>
        <v>297819.323076923</v>
      </c>
      <c r="AV313" s="239">
        <f t="shared" si="331"/>
        <v>400000</v>
      </c>
      <c r="AW313" s="231" t="e">
        <f t="shared" si="332"/>
        <v>#REF!</v>
      </c>
      <c r="AX313" s="231" t="e">
        <f>((AH313-AF313-AG313-W313)*AY$8)-(#REF!+#REF!)*150000</f>
        <v>#REF!</v>
      </c>
      <c r="AY313" s="231" t="e">
        <f t="shared" si="333"/>
        <v>#REF!</v>
      </c>
      <c r="AZ313" s="241" t="str">
        <f t="shared" si="334"/>
        <v>YEAN RANY </v>
      </c>
      <c r="BA313" s="231">
        <f t="shared" si="335"/>
        <v>20</v>
      </c>
      <c r="BB313" s="231">
        <f t="shared" si="336"/>
        <v>20</v>
      </c>
      <c r="BC313" s="231">
        <f t="shared" si="337"/>
        <v>0</v>
      </c>
      <c r="BD313" s="231">
        <f t="shared" si="338"/>
        <v>0</v>
      </c>
      <c r="BE313" s="231">
        <f t="shared" si="339"/>
        <v>1</v>
      </c>
      <c r="BF313" s="231">
        <f t="shared" si="340"/>
        <v>0</v>
      </c>
      <c r="BG313" s="231">
        <f t="shared" si="341"/>
        <v>0</v>
      </c>
      <c r="BH313" s="231">
        <f t="shared" si="342"/>
        <v>0</v>
      </c>
      <c r="BI313" s="246">
        <f t="shared" si="343"/>
        <v>1.64615384615385</v>
      </c>
      <c r="BJ313" s="247">
        <f t="shared" si="344"/>
        <v>6600</v>
      </c>
      <c r="BK313" s="231">
        <f t="shared" si="345"/>
        <v>0</v>
      </c>
      <c r="BL313" s="231">
        <f t="shared" si="346"/>
        <v>0</v>
      </c>
      <c r="BM313" s="231">
        <f t="shared" si="347"/>
        <v>1</v>
      </c>
      <c r="BN313" s="231">
        <f t="shared" si="348"/>
        <v>0</v>
      </c>
      <c r="BO313" s="231">
        <f t="shared" si="349"/>
        <v>1</v>
      </c>
      <c r="BP313" s="231">
        <f t="shared" si="350"/>
        <v>1</v>
      </c>
      <c r="BQ313" s="231">
        <f t="shared" si="351"/>
        <v>1</v>
      </c>
    </row>
    <row r="314" s="146" customFormat="1" ht="95" customHeight="1" spans="1:69">
      <c r="A314" s="161">
        <v>301</v>
      </c>
      <c r="B314" s="94">
        <v>1432</v>
      </c>
      <c r="C314" s="162" t="s">
        <v>206</v>
      </c>
      <c r="D314" s="163">
        <v>44551</v>
      </c>
      <c r="E314" s="183" t="s">
        <v>204</v>
      </c>
      <c r="F314" s="184">
        <v>200</v>
      </c>
      <c r="G314" s="185">
        <v>7.69230769230769</v>
      </c>
      <c r="H314" s="161">
        <v>4</v>
      </c>
      <c r="I314" s="161">
        <v>0</v>
      </c>
      <c r="J314" s="161">
        <v>4</v>
      </c>
      <c r="K314" s="195">
        <v>30.7692307692308</v>
      </c>
      <c r="L314" s="161">
        <v>0</v>
      </c>
      <c r="M314" s="185">
        <v>0</v>
      </c>
      <c r="N314" s="161">
        <v>0</v>
      </c>
      <c r="O314" s="161">
        <v>0</v>
      </c>
      <c r="P314" s="195">
        <v>0</v>
      </c>
      <c r="Q314" s="161">
        <v>1</v>
      </c>
      <c r="R314" s="195">
        <v>7.69230769230769</v>
      </c>
      <c r="S314" s="161">
        <v>0</v>
      </c>
      <c r="T314" s="195">
        <v>0</v>
      </c>
      <c r="U314" s="161">
        <v>0</v>
      </c>
      <c r="V314" s="161">
        <v>0</v>
      </c>
      <c r="W314" s="185">
        <v>0</v>
      </c>
      <c r="X314" s="185">
        <v>0</v>
      </c>
      <c r="Y314" s="161">
        <v>0</v>
      </c>
      <c r="Z314" s="185">
        <v>0</v>
      </c>
      <c r="AA314" s="161">
        <v>0</v>
      </c>
      <c r="AB314" s="185">
        <v>0</v>
      </c>
      <c r="AC314" s="184">
        <v>0</v>
      </c>
      <c r="AD314" s="184">
        <v>0</v>
      </c>
      <c r="AE314" s="185">
        <v>1.5</v>
      </c>
      <c r="AF314" s="185">
        <v>13</v>
      </c>
      <c r="AG314" s="185">
        <v>2</v>
      </c>
      <c r="AH314" s="185">
        <v>54.9615384615385</v>
      </c>
      <c r="AI314" s="207">
        <v>2</v>
      </c>
      <c r="AJ314" s="209">
        <v>0.5</v>
      </c>
      <c r="AK314" s="207"/>
      <c r="AL314" s="195">
        <v>0</v>
      </c>
      <c r="AM314" s="195">
        <v>2</v>
      </c>
      <c r="AN314" s="207">
        <v>50</v>
      </c>
      <c r="AO314" s="221">
        <v>4.46153846153847</v>
      </c>
      <c r="AP314" s="184">
        <v>0</v>
      </c>
      <c r="AQ314" s="222">
        <v>17800</v>
      </c>
      <c r="AR314" s="225"/>
      <c r="AS314" s="146" t="s">
        <v>861</v>
      </c>
      <c r="AU314" s="224">
        <f t="shared" si="330"/>
        <v>226881.230769231</v>
      </c>
      <c r="AV314" s="239">
        <f t="shared" si="331"/>
        <v>400000</v>
      </c>
      <c r="AW314" s="231" t="e">
        <f t="shared" si="332"/>
        <v>#REF!</v>
      </c>
      <c r="AX314" s="231" t="e">
        <f>((AH314-AF314-AG314-W314)*AY$8)-(#REF!+#REF!)*150000</f>
        <v>#REF!</v>
      </c>
      <c r="AY314" s="231" t="e">
        <f t="shared" si="333"/>
        <v>#REF!</v>
      </c>
      <c r="AZ314" s="241" t="str">
        <f t="shared" si="334"/>
        <v>ROTH NY</v>
      </c>
      <c r="BA314" s="231">
        <f t="shared" si="335"/>
        <v>0</v>
      </c>
      <c r="BB314" s="231">
        <f t="shared" si="336"/>
        <v>0</v>
      </c>
      <c r="BC314" s="231">
        <f t="shared" si="337"/>
        <v>0</v>
      </c>
      <c r="BD314" s="231">
        <f t="shared" si="338"/>
        <v>0</v>
      </c>
      <c r="BE314" s="231">
        <f t="shared" si="339"/>
        <v>0</v>
      </c>
      <c r="BF314" s="231">
        <f t="shared" si="340"/>
        <v>0</v>
      </c>
      <c r="BG314" s="231">
        <f t="shared" si="341"/>
        <v>0</v>
      </c>
      <c r="BH314" s="231">
        <f t="shared" si="342"/>
        <v>0</v>
      </c>
      <c r="BI314" s="246">
        <f t="shared" si="343"/>
        <v>4.46153846153847</v>
      </c>
      <c r="BJ314" s="247">
        <f t="shared" si="344"/>
        <v>17800</v>
      </c>
      <c r="BK314" s="231">
        <f t="shared" si="345"/>
        <v>0</v>
      </c>
      <c r="BL314" s="231">
        <f t="shared" si="346"/>
        <v>1</v>
      </c>
      <c r="BM314" s="231">
        <f t="shared" si="347"/>
        <v>1</v>
      </c>
      <c r="BN314" s="231">
        <f t="shared" si="348"/>
        <v>1</v>
      </c>
      <c r="BO314" s="231">
        <f t="shared" si="349"/>
        <v>0</v>
      </c>
      <c r="BP314" s="231">
        <f t="shared" si="350"/>
        <v>1</v>
      </c>
      <c r="BQ314" s="231">
        <f t="shared" si="351"/>
        <v>3</v>
      </c>
    </row>
    <row r="315" s="141" customFormat="1" ht="95" customHeight="1" spans="1:69">
      <c r="A315" s="161">
        <v>302</v>
      </c>
      <c r="B315" s="94">
        <v>1626</v>
      </c>
      <c r="C315" s="162" t="s">
        <v>89</v>
      </c>
      <c r="D315" s="163">
        <v>44579</v>
      </c>
      <c r="E315" s="183" t="s">
        <v>195</v>
      </c>
      <c r="F315" s="184">
        <v>200</v>
      </c>
      <c r="G315" s="185">
        <v>7.69230769230769</v>
      </c>
      <c r="H315" s="161">
        <v>7</v>
      </c>
      <c r="I315" s="161">
        <v>0</v>
      </c>
      <c r="J315" s="161">
        <v>7</v>
      </c>
      <c r="K315" s="195">
        <v>53.8461538461538</v>
      </c>
      <c r="L315" s="161">
        <v>0</v>
      </c>
      <c r="M315" s="185">
        <v>0</v>
      </c>
      <c r="N315" s="161">
        <v>0</v>
      </c>
      <c r="O315" s="161">
        <v>0</v>
      </c>
      <c r="P315" s="195">
        <v>0</v>
      </c>
      <c r="Q315" s="161">
        <v>2</v>
      </c>
      <c r="R315" s="195">
        <v>15.3846153846154</v>
      </c>
      <c r="S315" s="161">
        <v>0</v>
      </c>
      <c r="T315" s="195">
        <v>0</v>
      </c>
      <c r="U315" s="161">
        <v>0</v>
      </c>
      <c r="V315" s="161">
        <v>0</v>
      </c>
      <c r="W315" s="185">
        <v>0</v>
      </c>
      <c r="X315" s="185">
        <v>0</v>
      </c>
      <c r="Y315" s="161">
        <v>0</v>
      </c>
      <c r="Z315" s="185">
        <v>0</v>
      </c>
      <c r="AA315" s="161">
        <v>0</v>
      </c>
      <c r="AB315" s="185">
        <v>0</v>
      </c>
      <c r="AC315" s="184">
        <v>0</v>
      </c>
      <c r="AD315" s="184">
        <v>0</v>
      </c>
      <c r="AE315" s="185">
        <v>2.6</v>
      </c>
      <c r="AF315" s="185">
        <v>13</v>
      </c>
      <c r="AG315" s="185">
        <v>3.5</v>
      </c>
      <c r="AH315" s="185">
        <v>88.3307692307692</v>
      </c>
      <c r="AI315" s="207">
        <v>2</v>
      </c>
      <c r="AJ315" s="209">
        <v>0.5</v>
      </c>
      <c r="AK315" s="184"/>
      <c r="AL315" s="195">
        <v>0</v>
      </c>
      <c r="AM315" s="195">
        <v>2</v>
      </c>
      <c r="AN315" s="207">
        <v>50</v>
      </c>
      <c r="AO315" s="221">
        <v>37.8307692307692</v>
      </c>
      <c r="AP315" s="184">
        <v>30</v>
      </c>
      <c r="AQ315" s="222">
        <v>31300</v>
      </c>
      <c r="AR315" s="223"/>
      <c r="AS315" s="146" t="s">
        <v>862</v>
      </c>
      <c r="AT315" s="146"/>
      <c r="AU315" s="224">
        <f t="shared" si="330"/>
        <v>364629.415384615</v>
      </c>
      <c r="AV315" s="239">
        <f t="shared" si="331"/>
        <v>400000</v>
      </c>
      <c r="AW315" s="231" t="e">
        <f t="shared" si="332"/>
        <v>#REF!</v>
      </c>
      <c r="AX315" s="231" t="e">
        <f>((AH315-AF315-AG315-W315)*AY$8)-(#REF!+#REF!)*150000</f>
        <v>#REF!</v>
      </c>
      <c r="AY315" s="231" t="e">
        <f t="shared" si="333"/>
        <v>#REF!</v>
      </c>
      <c r="AZ315" s="241" t="str">
        <f t="shared" si="334"/>
        <v>HAN CHAMPA</v>
      </c>
      <c r="BA315" s="231">
        <f t="shared" si="335"/>
        <v>30</v>
      </c>
      <c r="BB315" s="231">
        <f t="shared" si="336"/>
        <v>30</v>
      </c>
      <c r="BC315" s="231">
        <f t="shared" si="337"/>
        <v>0</v>
      </c>
      <c r="BD315" s="231">
        <f t="shared" si="338"/>
        <v>0</v>
      </c>
      <c r="BE315" s="231">
        <f t="shared" si="339"/>
        <v>1</v>
      </c>
      <c r="BF315" s="231">
        <f t="shared" si="340"/>
        <v>1</v>
      </c>
      <c r="BG315" s="231">
        <f t="shared" si="341"/>
        <v>0</v>
      </c>
      <c r="BH315" s="231">
        <f t="shared" si="342"/>
        <v>0</v>
      </c>
      <c r="BI315" s="246">
        <f t="shared" si="343"/>
        <v>7.83076923076923</v>
      </c>
      <c r="BJ315" s="247">
        <f t="shared" si="344"/>
        <v>31300</v>
      </c>
      <c r="BK315" s="231">
        <f t="shared" si="345"/>
        <v>1</v>
      </c>
      <c r="BL315" s="231">
        <f t="shared" si="346"/>
        <v>1</v>
      </c>
      <c r="BM315" s="231">
        <f t="shared" si="347"/>
        <v>0</v>
      </c>
      <c r="BN315" s="231">
        <f t="shared" si="348"/>
        <v>0</v>
      </c>
      <c r="BO315" s="231">
        <f t="shared" si="349"/>
        <v>1</v>
      </c>
      <c r="BP315" s="231">
        <f t="shared" si="350"/>
        <v>0</v>
      </c>
      <c r="BQ315" s="231">
        <f t="shared" si="351"/>
        <v>3</v>
      </c>
    </row>
    <row r="316" s="141" customFormat="1" ht="95" customHeight="1" spans="1:69">
      <c r="A316" s="161">
        <v>303</v>
      </c>
      <c r="B316" s="94">
        <v>1737</v>
      </c>
      <c r="C316" s="162" t="s">
        <v>207</v>
      </c>
      <c r="D316" s="163">
        <v>44589</v>
      </c>
      <c r="E316" s="183" t="s">
        <v>195</v>
      </c>
      <c r="F316" s="184">
        <v>200</v>
      </c>
      <c r="G316" s="185">
        <v>7.69230769230769</v>
      </c>
      <c r="H316" s="161">
        <v>7</v>
      </c>
      <c r="I316" s="161">
        <v>0</v>
      </c>
      <c r="J316" s="161">
        <v>7</v>
      </c>
      <c r="K316" s="195">
        <v>53.8461538461538</v>
      </c>
      <c r="L316" s="161">
        <v>0</v>
      </c>
      <c r="M316" s="185">
        <v>0</v>
      </c>
      <c r="N316" s="161">
        <v>0</v>
      </c>
      <c r="O316" s="161">
        <v>0</v>
      </c>
      <c r="P316" s="195">
        <v>0</v>
      </c>
      <c r="Q316" s="161">
        <v>2</v>
      </c>
      <c r="R316" s="195">
        <v>15.3846153846154</v>
      </c>
      <c r="S316" s="161">
        <v>0</v>
      </c>
      <c r="T316" s="195">
        <v>0</v>
      </c>
      <c r="U316" s="161">
        <v>0</v>
      </c>
      <c r="V316" s="161">
        <v>0</v>
      </c>
      <c r="W316" s="185">
        <v>0</v>
      </c>
      <c r="X316" s="185">
        <v>0</v>
      </c>
      <c r="Y316" s="161">
        <v>0</v>
      </c>
      <c r="Z316" s="185">
        <v>0</v>
      </c>
      <c r="AA316" s="161">
        <v>0</v>
      </c>
      <c r="AB316" s="185">
        <v>0</v>
      </c>
      <c r="AC316" s="184">
        <v>0</v>
      </c>
      <c r="AD316" s="184">
        <v>0</v>
      </c>
      <c r="AE316" s="185">
        <v>2.6</v>
      </c>
      <c r="AF316" s="185">
        <v>13</v>
      </c>
      <c r="AG316" s="185">
        <v>3.5</v>
      </c>
      <c r="AH316" s="185">
        <v>88.3307692307692</v>
      </c>
      <c r="AI316" s="207">
        <v>2</v>
      </c>
      <c r="AJ316" s="209">
        <v>0.5</v>
      </c>
      <c r="AK316" s="184"/>
      <c r="AL316" s="195">
        <v>0</v>
      </c>
      <c r="AM316" s="195">
        <v>2</v>
      </c>
      <c r="AN316" s="207">
        <v>50</v>
      </c>
      <c r="AO316" s="221">
        <v>37.8307692307692</v>
      </c>
      <c r="AP316" s="184">
        <v>30</v>
      </c>
      <c r="AQ316" s="222">
        <v>31300</v>
      </c>
      <c r="AR316" s="223"/>
      <c r="AS316" s="146" t="s">
        <v>862</v>
      </c>
      <c r="AT316" s="146"/>
      <c r="AU316" s="224">
        <f t="shared" si="330"/>
        <v>364629.415384615</v>
      </c>
      <c r="AV316" s="239">
        <f t="shared" si="331"/>
        <v>400000</v>
      </c>
      <c r="AW316" s="231" t="e">
        <f t="shared" si="332"/>
        <v>#REF!</v>
      </c>
      <c r="AX316" s="231" t="e">
        <f>((AH316-AF316-AG316-W316)*AY$8)-(#REF!+#REF!)*150000</f>
        <v>#REF!</v>
      </c>
      <c r="AY316" s="231" t="e">
        <f t="shared" si="333"/>
        <v>#REF!</v>
      </c>
      <c r="AZ316" s="241" t="str">
        <f t="shared" si="334"/>
        <v>CHAN RAKSMY</v>
      </c>
      <c r="BA316" s="231">
        <f t="shared" si="335"/>
        <v>30</v>
      </c>
      <c r="BB316" s="231">
        <f t="shared" si="336"/>
        <v>30</v>
      </c>
      <c r="BC316" s="231">
        <f t="shared" si="337"/>
        <v>0</v>
      </c>
      <c r="BD316" s="231">
        <f t="shared" si="338"/>
        <v>0</v>
      </c>
      <c r="BE316" s="231">
        <f t="shared" si="339"/>
        <v>1</v>
      </c>
      <c r="BF316" s="231">
        <f t="shared" si="340"/>
        <v>1</v>
      </c>
      <c r="BG316" s="231">
        <f t="shared" si="341"/>
        <v>0</v>
      </c>
      <c r="BH316" s="231">
        <f t="shared" si="342"/>
        <v>0</v>
      </c>
      <c r="BI316" s="246">
        <f t="shared" si="343"/>
        <v>7.83076923076923</v>
      </c>
      <c r="BJ316" s="247">
        <f t="shared" si="344"/>
        <v>31300</v>
      </c>
      <c r="BK316" s="231">
        <f t="shared" si="345"/>
        <v>1</v>
      </c>
      <c r="BL316" s="231">
        <f t="shared" si="346"/>
        <v>1</v>
      </c>
      <c r="BM316" s="231">
        <f t="shared" si="347"/>
        <v>0</v>
      </c>
      <c r="BN316" s="231">
        <f t="shared" si="348"/>
        <v>0</v>
      </c>
      <c r="BO316" s="231">
        <f t="shared" si="349"/>
        <v>1</v>
      </c>
      <c r="BP316" s="231">
        <f t="shared" si="350"/>
        <v>0</v>
      </c>
      <c r="BQ316" s="231">
        <f t="shared" si="351"/>
        <v>3</v>
      </c>
    </row>
    <row r="317" s="146" customFormat="1" ht="95" customHeight="1" spans="1:69">
      <c r="A317" s="161">
        <v>304</v>
      </c>
      <c r="B317" s="94">
        <v>1496</v>
      </c>
      <c r="C317" s="162" t="s">
        <v>208</v>
      </c>
      <c r="D317" s="163">
        <v>44564</v>
      </c>
      <c r="E317" s="183" t="s">
        <v>195</v>
      </c>
      <c r="F317" s="184">
        <v>200</v>
      </c>
      <c r="G317" s="185">
        <v>7.69230769230769</v>
      </c>
      <c r="H317" s="161">
        <v>5</v>
      </c>
      <c r="I317" s="161">
        <v>0</v>
      </c>
      <c r="J317" s="161">
        <v>5</v>
      </c>
      <c r="K317" s="195">
        <v>38.4615384615385</v>
      </c>
      <c r="L317" s="161">
        <v>0</v>
      </c>
      <c r="M317" s="185">
        <v>0</v>
      </c>
      <c r="N317" s="161">
        <v>0</v>
      </c>
      <c r="O317" s="161">
        <v>0</v>
      </c>
      <c r="P317" s="195">
        <v>0</v>
      </c>
      <c r="Q317" s="161">
        <v>1</v>
      </c>
      <c r="R317" s="195">
        <v>7.69230769230769</v>
      </c>
      <c r="S317" s="161">
        <v>0</v>
      </c>
      <c r="T317" s="195">
        <v>0</v>
      </c>
      <c r="U317" s="161">
        <v>0</v>
      </c>
      <c r="V317" s="161">
        <v>0</v>
      </c>
      <c r="W317" s="185">
        <v>0</v>
      </c>
      <c r="X317" s="185">
        <v>0</v>
      </c>
      <c r="Y317" s="161">
        <v>0</v>
      </c>
      <c r="Z317" s="185">
        <v>0</v>
      </c>
      <c r="AA317" s="161">
        <v>0</v>
      </c>
      <c r="AB317" s="185">
        <v>0</v>
      </c>
      <c r="AC317" s="184">
        <v>0</v>
      </c>
      <c r="AD317" s="184">
        <v>0</v>
      </c>
      <c r="AE317" s="185">
        <v>1.9</v>
      </c>
      <c r="AF317" s="185">
        <v>13</v>
      </c>
      <c r="AG317" s="185">
        <v>2.5</v>
      </c>
      <c r="AH317" s="185">
        <v>63.5538461538462</v>
      </c>
      <c r="AI317" s="207">
        <v>2</v>
      </c>
      <c r="AJ317" s="209">
        <v>0.5</v>
      </c>
      <c r="AK317" s="207"/>
      <c r="AL317" s="195">
        <v>0</v>
      </c>
      <c r="AM317" s="195">
        <v>2</v>
      </c>
      <c r="AN317" s="207">
        <v>50</v>
      </c>
      <c r="AO317" s="221">
        <v>13.0538461538462</v>
      </c>
      <c r="AP317" s="184">
        <v>10</v>
      </c>
      <c r="AQ317" s="222">
        <v>12200</v>
      </c>
      <c r="AR317" s="225"/>
      <c r="AS317" s="146" t="s">
        <v>861</v>
      </c>
      <c r="AU317" s="224">
        <f t="shared" si="330"/>
        <v>262350.276923077</v>
      </c>
      <c r="AV317" s="239">
        <f t="shared" si="331"/>
        <v>400000</v>
      </c>
      <c r="AW317" s="231" t="e">
        <f t="shared" si="332"/>
        <v>#REF!</v>
      </c>
      <c r="AX317" s="231" t="e">
        <f>((AH317-AF317-AG317-W317)*AY$8)-(#REF!+#REF!)*150000</f>
        <v>#REF!</v>
      </c>
      <c r="AY317" s="231" t="e">
        <f t="shared" si="333"/>
        <v>#REF!</v>
      </c>
      <c r="AZ317" s="241" t="str">
        <f t="shared" si="334"/>
        <v>POL VEN </v>
      </c>
      <c r="BA317" s="231">
        <f t="shared" si="335"/>
        <v>10</v>
      </c>
      <c r="BB317" s="231">
        <f t="shared" si="336"/>
        <v>10</v>
      </c>
      <c r="BC317" s="231">
        <f t="shared" si="337"/>
        <v>0</v>
      </c>
      <c r="BD317" s="231">
        <f t="shared" si="338"/>
        <v>0</v>
      </c>
      <c r="BE317" s="231">
        <f t="shared" si="339"/>
        <v>0</v>
      </c>
      <c r="BF317" s="231">
        <f t="shared" si="340"/>
        <v>1</v>
      </c>
      <c r="BG317" s="231">
        <f t="shared" si="341"/>
        <v>0</v>
      </c>
      <c r="BH317" s="231">
        <f t="shared" si="342"/>
        <v>0</v>
      </c>
      <c r="BI317" s="246">
        <f t="shared" si="343"/>
        <v>3.05384615384615</v>
      </c>
      <c r="BJ317" s="247">
        <f t="shared" si="344"/>
        <v>12200</v>
      </c>
      <c r="BK317" s="231">
        <f t="shared" si="345"/>
        <v>0</v>
      </c>
      <c r="BL317" s="231">
        <f t="shared" si="346"/>
        <v>1</v>
      </c>
      <c r="BM317" s="231">
        <f t="shared" si="347"/>
        <v>0</v>
      </c>
      <c r="BN317" s="231">
        <f t="shared" si="348"/>
        <v>1</v>
      </c>
      <c r="BO317" s="231">
        <f t="shared" si="349"/>
        <v>0</v>
      </c>
      <c r="BP317" s="231">
        <f t="shared" si="350"/>
        <v>0</v>
      </c>
      <c r="BQ317" s="231">
        <f t="shared" si="351"/>
        <v>2</v>
      </c>
    </row>
    <row r="318" s="146" customFormat="1" ht="95" customHeight="1" spans="1:69">
      <c r="A318" s="161">
        <v>305</v>
      </c>
      <c r="B318" s="94">
        <v>1566</v>
      </c>
      <c r="C318" s="162" t="s">
        <v>209</v>
      </c>
      <c r="D318" s="163">
        <v>44567</v>
      </c>
      <c r="E318" s="183" t="s">
        <v>195</v>
      </c>
      <c r="F318" s="184">
        <v>200</v>
      </c>
      <c r="G318" s="185">
        <v>7.69230769230769</v>
      </c>
      <c r="H318" s="161">
        <v>4</v>
      </c>
      <c r="I318" s="161">
        <v>0</v>
      </c>
      <c r="J318" s="161">
        <v>4</v>
      </c>
      <c r="K318" s="195">
        <v>30.7692307692308</v>
      </c>
      <c r="L318" s="161">
        <v>0</v>
      </c>
      <c r="M318" s="185">
        <v>0</v>
      </c>
      <c r="N318" s="161">
        <v>0</v>
      </c>
      <c r="O318" s="161">
        <v>0</v>
      </c>
      <c r="P318" s="195">
        <v>0</v>
      </c>
      <c r="Q318" s="161">
        <v>1</v>
      </c>
      <c r="R318" s="195">
        <v>7.69230769230769</v>
      </c>
      <c r="S318" s="161">
        <v>0</v>
      </c>
      <c r="T318" s="195">
        <v>0</v>
      </c>
      <c r="U318" s="161">
        <v>0</v>
      </c>
      <c r="V318" s="161">
        <v>0</v>
      </c>
      <c r="W318" s="185">
        <v>0</v>
      </c>
      <c r="X318" s="185">
        <v>0</v>
      </c>
      <c r="Y318" s="161">
        <v>0</v>
      </c>
      <c r="Z318" s="185">
        <v>0</v>
      </c>
      <c r="AA318" s="161">
        <v>0</v>
      </c>
      <c r="AB318" s="185">
        <v>0</v>
      </c>
      <c r="AC318" s="184">
        <v>0</v>
      </c>
      <c r="AD318" s="184">
        <v>0</v>
      </c>
      <c r="AE318" s="185">
        <v>1.5</v>
      </c>
      <c r="AF318" s="185">
        <v>13</v>
      </c>
      <c r="AG318" s="185">
        <v>2</v>
      </c>
      <c r="AH318" s="185">
        <v>54.9615384615385</v>
      </c>
      <c r="AI318" s="207">
        <v>2</v>
      </c>
      <c r="AJ318" s="209">
        <v>0.5</v>
      </c>
      <c r="AK318" s="207"/>
      <c r="AL318" s="195">
        <v>0</v>
      </c>
      <c r="AM318" s="195">
        <v>2</v>
      </c>
      <c r="AN318" s="207">
        <v>50</v>
      </c>
      <c r="AO318" s="221">
        <v>4.46153846153847</v>
      </c>
      <c r="AP318" s="184">
        <v>0</v>
      </c>
      <c r="AQ318" s="222">
        <v>17800</v>
      </c>
      <c r="AR318" s="225"/>
      <c r="AS318" s="146" t="s">
        <v>862</v>
      </c>
      <c r="AU318" s="224">
        <f t="shared" si="330"/>
        <v>226881.230769231</v>
      </c>
      <c r="AV318" s="239">
        <f t="shared" si="331"/>
        <v>400000</v>
      </c>
      <c r="AW318" s="231" t="e">
        <f t="shared" si="332"/>
        <v>#REF!</v>
      </c>
      <c r="AX318" s="231" t="e">
        <f>((AH318-AF318-AG318-W318)*AY$8)-(#REF!+#REF!)*150000</f>
        <v>#REF!</v>
      </c>
      <c r="AY318" s="231" t="e">
        <f t="shared" si="333"/>
        <v>#REF!</v>
      </c>
      <c r="AZ318" s="241" t="str">
        <f t="shared" si="334"/>
        <v>KOV SARON</v>
      </c>
      <c r="BA318" s="231">
        <f t="shared" si="335"/>
        <v>0</v>
      </c>
      <c r="BB318" s="231">
        <f t="shared" si="336"/>
        <v>0</v>
      </c>
      <c r="BC318" s="231">
        <f t="shared" si="337"/>
        <v>0</v>
      </c>
      <c r="BD318" s="231">
        <f t="shared" si="338"/>
        <v>0</v>
      </c>
      <c r="BE318" s="231">
        <f t="shared" si="339"/>
        <v>0</v>
      </c>
      <c r="BF318" s="231">
        <f t="shared" si="340"/>
        <v>0</v>
      </c>
      <c r="BG318" s="231">
        <f t="shared" si="341"/>
        <v>0</v>
      </c>
      <c r="BH318" s="231">
        <f t="shared" si="342"/>
        <v>0</v>
      </c>
      <c r="BI318" s="246">
        <f t="shared" si="343"/>
        <v>4.46153846153847</v>
      </c>
      <c r="BJ318" s="247">
        <f t="shared" si="344"/>
        <v>17800</v>
      </c>
      <c r="BK318" s="231">
        <f t="shared" si="345"/>
        <v>0</v>
      </c>
      <c r="BL318" s="231">
        <f t="shared" si="346"/>
        <v>1</v>
      </c>
      <c r="BM318" s="231">
        <f t="shared" si="347"/>
        <v>1</v>
      </c>
      <c r="BN318" s="231">
        <f t="shared" si="348"/>
        <v>1</v>
      </c>
      <c r="BO318" s="231">
        <f t="shared" si="349"/>
        <v>0</v>
      </c>
      <c r="BP318" s="231">
        <f t="shared" si="350"/>
        <v>1</v>
      </c>
      <c r="BQ318" s="231">
        <f t="shared" si="351"/>
        <v>3</v>
      </c>
    </row>
    <row r="319" s="146" customFormat="1" ht="95" customHeight="1" spans="1:69">
      <c r="A319" s="161">
        <v>306</v>
      </c>
      <c r="B319" s="94">
        <v>1753</v>
      </c>
      <c r="C319" s="162" t="s">
        <v>210</v>
      </c>
      <c r="D319" s="163">
        <v>44593</v>
      </c>
      <c r="E319" s="183" t="s">
        <v>195</v>
      </c>
      <c r="F319" s="184">
        <v>200</v>
      </c>
      <c r="G319" s="185">
        <v>7.69230769230769</v>
      </c>
      <c r="H319" s="161">
        <v>4</v>
      </c>
      <c r="I319" s="161">
        <v>0</v>
      </c>
      <c r="J319" s="161">
        <v>4</v>
      </c>
      <c r="K319" s="195">
        <v>30.7692307692308</v>
      </c>
      <c r="L319" s="161">
        <v>0</v>
      </c>
      <c r="M319" s="185">
        <v>0</v>
      </c>
      <c r="N319" s="161">
        <v>0</v>
      </c>
      <c r="O319" s="161">
        <v>0</v>
      </c>
      <c r="P319" s="195">
        <v>0</v>
      </c>
      <c r="Q319" s="161">
        <v>1</v>
      </c>
      <c r="R319" s="195">
        <v>7.69230769230769</v>
      </c>
      <c r="S319" s="161">
        <v>0</v>
      </c>
      <c r="T319" s="195">
        <v>0</v>
      </c>
      <c r="U319" s="161">
        <v>0</v>
      </c>
      <c r="V319" s="161">
        <v>0</v>
      </c>
      <c r="W319" s="185">
        <v>0</v>
      </c>
      <c r="X319" s="185">
        <v>0</v>
      </c>
      <c r="Y319" s="161">
        <v>0</v>
      </c>
      <c r="Z319" s="185">
        <v>0</v>
      </c>
      <c r="AA319" s="161">
        <v>0</v>
      </c>
      <c r="AB319" s="185">
        <v>0</v>
      </c>
      <c r="AC319" s="184">
        <v>0</v>
      </c>
      <c r="AD319" s="184">
        <v>0</v>
      </c>
      <c r="AE319" s="185">
        <v>1.5</v>
      </c>
      <c r="AF319" s="185">
        <v>13</v>
      </c>
      <c r="AG319" s="185">
        <v>2</v>
      </c>
      <c r="AH319" s="185">
        <v>54.9615384615385</v>
      </c>
      <c r="AI319" s="207">
        <v>2</v>
      </c>
      <c r="AJ319" s="261">
        <v>0.5</v>
      </c>
      <c r="AK319" s="207"/>
      <c r="AL319" s="195">
        <v>0</v>
      </c>
      <c r="AM319" s="195">
        <v>2</v>
      </c>
      <c r="AN319" s="207">
        <v>50</v>
      </c>
      <c r="AO319" s="221">
        <v>4.46153846153847</v>
      </c>
      <c r="AP319" s="184">
        <v>0</v>
      </c>
      <c r="AQ319" s="222">
        <v>17800</v>
      </c>
      <c r="AR319" s="225"/>
      <c r="AS319" s="146" t="s">
        <v>862</v>
      </c>
      <c r="AU319" s="224">
        <f t="shared" si="330"/>
        <v>226881.230769231</v>
      </c>
      <c r="AV319" s="239">
        <f t="shared" si="331"/>
        <v>400000</v>
      </c>
      <c r="AW319" s="231" t="e">
        <f t="shared" si="332"/>
        <v>#REF!</v>
      </c>
      <c r="AX319" s="231" t="e">
        <f>((AH319-AF319-AG319-W319)*AY$8)-(#REF!+#REF!)*150000</f>
        <v>#REF!</v>
      </c>
      <c r="AY319" s="231" t="e">
        <f t="shared" si="333"/>
        <v>#REF!</v>
      </c>
      <c r="AZ319" s="241" t="str">
        <f t="shared" si="334"/>
        <v>SOK DEN</v>
      </c>
      <c r="BA319" s="231">
        <f t="shared" si="335"/>
        <v>0</v>
      </c>
      <c r="BB319" s="231">
        <f t="shared" si="336"/>
        <v>0</v>
      </c>
      <c r="BC319" s="231">
        <f t="shared" si="337"/>
        <v>0</v>
      </c>
      <c r="BD319" s="231">
        <f t="shared" si="338"/>
        <v>0</v>
      </c>
      <c r="BE319" s="231">
        <f t="shared" si="339"/>
        <v>0</v>
      </c>
      <c r="BF319" s="231">
        <f t="shared" si="340"/>
        <v>0</v>
      </c>
      <c r="BG319" s="231">
        <f t="shared" si="341"/>
        <v>0</v>
      </c>
      <c r="BH319" s="231">
        <f t="shared" si="342"/>
        <v>0</v>
      </c>
      <c r="BI319" s="246">
        <f t="shared" si="343"/>
        <v>4.46153846153847</v>
      </c>
      <c r="BJ319" s="247">
        <f t="shared" si="344"/>
        <v>17800</v>
      </c>
      <c r="BK319" s="231">
        <f t="shared" si="345"/>
        <v>0</v>
      </c>
      <c r="BL319" s="231">
        <f t="shared" si="346"/>
        <v>1</v>
      </c>
      <c r="BM319" s="231">
        <f t="shared" si="347"/>
        <v>1</v>
      </c>
      <c r="BN319" s="231">
        <f t="shared" si="348"/>
        <v>1</v>
      </c>
      <c r="BO319" s="231">
        <f t="shared" si="349"/>
        <v>0</v>
      </c>
      <c r="BP319" s="231">
        <f t="shared" si="350"/>
        <v>1</v>
      </c>
      <c r="BQ319" s="231">
        <f t="shared" si="351"/>
        <v>3</v>
      </c>
    </row>
    <row r="320" s="146" customFormat="1" ht="95" customHeight="1" spans="1:69">
      <c r="A320" s="161">
        <v>307</v>
      </c>
      <c r="B320" s="94">
        <v>1772</v>
      </c>
      <c r="C320" s="162" t="s">
        <v>974</v>
      </c>
      <c r="D320" s="163">
        <v>44594</v>
      </c>
      <c r="E320" s="183" t="s">
        <v>195</v>
      </c>
      <c r="F320" s="184">
        <v>200</v>
      </c>
      <c r="G320" s="185">
        <v>7.69230769230769</v>
      </c>
      <c r="H320" s="161">
        <v>2</v>
      </c>
      <c r="I320" s="161">
        <v>0</v>
      </c>
      <c r="J320" s="161">
        <v>2</v>
      </c>
      <c r="K320" s="195">
        <v>15.3846153846154</v>
      </c>
      <c r="L320" s="161">
        <v>0</v>
      </c>
      <c r="M320" s="185">
        <v>0</v>
      </c>
      <c r="N320" s="161">
        <v>0</v>
      </c>
      <c r="O320" s="161">
        <v>0</v>
      </c>
      <c r="P320" s="195">
        <v>0</v>
      </c>
      <c r="Q320" s="161">
        <v>1</v>
      </c>
      <c r="R320" s="195">
        <v>7.69230769230769</v>
      </c>
      <c r="S320" s="161">
        <v>0</v>
      </c>
      <c r="T320" s="195">
        <v>0</v>
      </c>
      <c r="U320" s="161">
        <v>2</v>
      </c>
      <c r="V320" s="161">
        <v>0</v>
      </c>
      <c r="W320" s="185">
        <v>0</v>
      </c>
      <c r="X320" s="185">
        <v>0</v>
      </c>
      <c r="Y320" s="161">
        <v>0</v>
      </c>
      <c r="Z320" s="185">
        <v>0</v>
      </c>
      <c r="AA320" s="161">
        <v>0</v>
      </c>
      <c r="AB320" s="185">
        <v>0</v>
      </c>
      <c r="AC320" s="184">
        <v>0</v>
      </c>
      <c r="AD320" s="184">
        <v>0</v>
      </c>
      <c r="AE320" s="185">
        <v>0.7</v>
      </c>
      <c r="AF320" s="185">
        <v>13</v>
      </c>
      <c r="AG320" s="185">
        <v>1</v>
      </c>
      <c r="AH320" s="185">
        <v>37.7769230769231</v>
      </c>
      <c r="AI320" s="207">
        <v>2</v>
      </c>
      <c r="AJ320" s="261">
        <v>0.5</v>
      </c>
      <c r="AK320" s="207"/>
      <c r="AL320" s="195">
        <v>0</v>
      </c>
      <c r="AM320" s="195">
        <v>2</v>
      </c>
      <c r="AN320" s="207">
        <v>0</v>
      </c>
      <c r="AO320" s="221">
        <v>37.2769230769231</v>
      </c>
      <c r="AP320" s="184">
        <v>30</v>
      </c>
      <c r="AQ320" s="222">
        <v>29100</v>
      </c>
      <c r="AR320" s="225"/>
      <c r="AS320" s="146" t="s">
        <v>862</v>
      </c>
      <c r="AU320" s="224">
        <f t="shared" si="330"/>
        <v>155943.138461539</v>
      </c>
      <c r="AV320" s="239">
        <f t="shared" si="331"/>
        <v>400000</v>
      </c>
      <c r="AW320" s="231" t="e">
        <f t="shared" si="332"/>
        <v>#REF!</v>
      </c>
      <c r="AX320" s="231" t="e">
        <f>((AH320-AF320-AG320-W320)*AY$8)-(#REF!+#REF!)*150000</f>
        <v>#REF!</v>
      </c>
      <c r="AY320" s="231" t="e">
        <f t="shared" si="333"/>
        <v>#REF!</v>
      </c>
      <c r="AZ320" s="241" t="str">
        <f t="shared" si="334"/>
        <v>PHAL SAMRETH</v>
      </c>
      <c r="BA320" s="231">
        <f t="shared" si="335"/>
        <v>30</v>
      </c>
      <c r="BB320" s="231">
        <f t="shared" si="336"/>
        <v>30</v>
      </c>
      <c r="BC320" s="231">
        <f t="shared" si="337"/>
        <v>0</v>
      </c>
      <c r="BD320" s="231">
        <f t="shared" si="338"/>
        <v>0</v>
      </c>
      <c r="BE320" s="231">
        <f t="shared" si="339"/>
        <v>1</v>
      </c>
      <c r="BF320" s="231">
        <f t="shared" si="340"/>
        <v>1</v>
      </c>
      <c r="BG320" s="231">
        <f t="shared" si="341"/>
        <v>0</v>
      </c>
      <c r="BH320" s="231">
        <f t="shared" si="342"/>
        <v>0</v>
      </c>
      <c r="BI320" s="246">
        <f t="shared" si="343"/>
        <v>7.27692307692308</v>
      </c>
      <c r="BJ320" s="247">
        <f t="shared" si="344"/>
        <v>29100</v>
      </c>
      <c r="BK320" s="231">
        <f t="shared" si="345"/>
        <v>1</v>
      </c>
      <c r="BL320" s="231">
        <f t="shared" si="346"/>
        <v>0</v>
      </c>
      <c r="BM320" s="231">
        <f t="shared" si="347"/>
        <v>1</v>
      </c>
      <c r="BN320" s="231">
        <f t="shared" si="348"/>
        <v>2</v>
      </c>
      <c r="BO320" s="231">
        <f t="shared" si="349"/>
        <v>0</v>
      </c>
      <c r="BP320" s="231">
        <f t="shared" si="350"/>
        <v>0</v>
      </c>
      <c r="BQ320" s="231">
        <f t="shared" si="351"/>
        <v>1</v>
      </c>
    </row>
    <row r="321" s="146" customFormat="1" ht="95" customHeight="1" spans="1:69">
      <c r="A321" s="161">
        <v>308</v>
      </c>
      <c r="B321" s="94">
        <v>279</v>
      </c>
      <c r="C321" s="162" t="s">
        <v>211</v>
      </c>
      <c r="D321" s="163">
        <v>44109</v>
      </c>
      <c r="E321" s="183" t="s">
        <v>195</v>
      </c>
      <c r="F321" s="184">
        <v>200</v>
      </c>
      <c r="G321" s="185">
        <v>7.69230769230769</v>
      </c>
      <c r="H321" s="161">
        <v>4</v>
      </c>
      <c r="I321" s="161">
        <v>0</v>
      </c>
      <c r="J321" s="161">
        <v>4</v>
      </c>
      <c r="K321" s="195">
        <v>30.7692307692308</v>
      </c>
      <c r="L321" s="161">
        <v>0</v>
      </c>
      <c r="M321" s="185">
        <v>0</v>
      </c>
      <c r="N321" s="161">
        <v>0</v>
      </c>
      <c r="O321" s="161">
        <v>0</v>
      </c>
      <c r="P321" s="195">
        <v>0</v>
      </c>
      <c r="Q321" s="161">
        <v>1</v>
      </c>
      <c r="R321" s="195">
        <v>7.69230769230769</v>
      </c>
      <c r="S321" s="161">
        <v>0</v>
      </c>
      <c r="T321" s="195">
        <v>0</v>
      </c>
      <c r="U321" s="161">
        <v>0</v>
      </c>
      <c r="V321" s="161">
        <v>0</v>
      </c>
      <c r="W321" s="185">
        <v>0</v>
      </c>
      <c r="X321" s="185">
        <v>0</v>
      </c>
      <c r="Y321" s="161">
        <v>0</v>
      </c>
      <c r="Z321" s="185">
        <v>0</v>
      </c>
      <c r="AA321" s="161">
        <v>0</v>
      </c>
      <c r="AB321" s="185">
        <v>0</v>
      </c>
      <c r="AC321" s="184">
        <v>0</v>
      </c>
      <c r="AD321" s="184">
        <v>0</v>
      </c>
      <c r="AE321" s="185">
        <v>1.5</v>
      </c>
      <c r="AF321" s="185">
        <v>13</v>
      </c>
      <c r="AG321" s="185">
        <v>2</v>
      </c>
      <c r="AH321" s="185">
        <v>54.9615384615385</v>
      </c>
      <c r="AI321" s="258">
        <v>3</v>
      </c>
      <c r="AJ321" s="209">
        <v>0.5</v>
      </c>
      <c r="AK321" s="207"/>
      <c r="AL321" s="195">
        <v>0</v>
      </c>
      <c r="AM321" s="195">
        <v>2</v>
      </c>
      <c r="AN321" s="207">
        <v>50</v>
      </c>
      <c r="AO321" s="221">
        <v>5.46153846153847</v>
      </c>
      <c r="AP321" s="184">
        <v>0</v>
      </c>
      <c r="AQ321" s="222">
        <v>21800</v>
      </c>
      <c r="AR321" s="225"/>
      <c r="AS321" s="146" t="s">
        <v>852</v>
      </c>
      <c r="AU321" s="224">
        <f t="shared" si="330"/>
        <v>226881.230769231</v>
      </c>
      <c r="AV321" s="239">
        <f t="shared" si="331"/>
        <v>400000</v>
      </c>
      <c r="AW321" s="231" t="e">
        <f t="shared" si="332"/>
        <v>#REF!</v>
      </c>
      <c r="AX321" s="231" t="e">
        <f>((AH321-AF321-AG321-W321)*AY$8)-(#REF!+#REF!)*150000</f>
        <v>#REF!</v>
      </c>
      <c r="AY321" s="231" t="e">
        <f t="shared" si="333"/>
        <v>#REF!</v>
      </c>
      <c r="AZ321" s="241" t="str">
        <f t="shared" si="334"/>
        <v>SOK THIDA</v>
      </c>
      <c r="BA321" s="231">
        <f t="shared" si="335"/>
        <v>0</v>
      </c>
      <c r="BB321" s="231">
        <f t="shared" si="336"/>
        <v>0</v>
      </c>
      <c r="BC321" s="231">
        <f t="shared" si="337"/>
        <v>0</v>
      </c>
      <c r="BD321" s="231">
        <f t="shared" si="338"/>
        <v>0</v>
      </c>
      <c r="BE321" s="231">
        <f t="shared" si="339"/>
        <v>0</v>
      </c>
      <c r="BF321" s="231">
        <f t="shared" si="340"/>
        <v>0</v>
      </c>
      <c r="BG321" s="231">
        <f t="shared" si="341"/>
        <v>0</v>
      </c>
      <c r="BH321" s="231">
        <f t="shared" si="342"/>
        <v>0</v>
      </c>
      <c r="BI321" s="246">
        <f t="shared" si="343"/>
        <v>5.46153846153847</v>
      </c>
      <c r="BJ321" s="247">
        <f t="shared" si="344"/>
        <v>21800</v>
      </c>
      <c r="BK321" s="231">
        <f t="shared" si="345"/>
        <v>1</v>
      </c>
      <c r="BL321" s="231">
        <f t="shared" si="346"/>
        <v>0</v>
      </c>
      <c r="BM321" s="231">
        <f t="shared" si="347"/>
        <v>0</v>
      </c>
      <c r="BN321" s="231">
        <f t="shared" si="348"/>
        <v>0</v>
      </c>
      <c r="BO321" s="231">
        <f t="shared" si="349"/>
        <v>1</v>
      </c>
      <c r="BP321" s="231">
        <f t="shared" si="350"/>
        <v>1</v>
      </c>
      <c r="BQ321" s="231">
        <f t="shared" si="351"/>
        <v>3</v>
      </c>
    </row>
    <row r="322" s="146" customFormat="1" ht="95" customHeight="1" spans="1:69">
      <c r="A322" s="161">
        <v>309</v>
      </c>
      <c r="B322" s="94">
        <v>1863</v>
      </c>
      <c r="C322" s="162" t="s">
        <v>975</v>
      </c>
      <c r="D322" s="163">
        <v>44614</v>
      </c>
      <c r="E322" s="183" t="s">
        <v>195</v>
      </c>
      <c r="F322" s="184">
        <v>200</v>
      </c>
      <c r="G322" s="185">
        <v>7.69230769230769</v>
      </c>
      <c r="H322" s="161">
        <v>4</v>
      </c>
      <c r="I322" s="161">
        <v>0</v>
      </c>
      <c r="J322" s="161">
        <v>4</v>
      </c>
      <c r="K322" s="195">
        <v>30.7692307692308</v>
      </c>
      <c r="L322" s="161">
        <v>0</v>
      </c>
      <c r="M322" s="185">
        <v>0</v>
      </c>
      <c r="N322" s="161">
        <v>0</v>
      </c>
      <c r="O322" s="161">
        <v>0</v>
      </c>
      <c r="P322" s="195">
        <v>0</v>
      </c>
      <c r="Q322" s="161">
        <v>1</v>
      </c>
      <c r="R322" s="195">
        <v>7.69230769230769</v>
      </c>
      <c r="S322" s="161">
        <v>0</v>
      </c>
      <c r="T322" s="195">
        <v>0</v>
      </c>
      <c r="U322" s="161">
        <v>0</v>
      </c>
      <c r="V322" s="161">
        <v>0</v>
      </c>
      <c r="W322" s="185">
        <v>0</v>
      </c>
      <c r="X322" s="185">
        <v>0</v>
      </c>
      <c r="Y322" s="161">
        <v>0</v>
      </c>
      <c r="Z322" s="185">
        <v>0</v>
      </c>
      <c r="AA322" s="161">
        <v>0</v>
      </c>
      <c r="AB322" s="185">
        <v>0</v>
      </c>
      <c r="AC322" s="184">
        <v>0</v>
      </c>
      <c r="AD322" s="184">
        <v>0</v>
      </c>
      <c r="AE322" s="185">
        <v>1.5</v>
      </c>
      <c r="AF322" s="185">
        <v>13</v>
      </c>
      <c r="AG322" s="185">
        <v>2</v>
      </c>
      <c r="AH322" s="185">
        <v>54.9615384615385</v>
      </c>
      <c r="AI322" s="207">
        <v>2</v>
      </c>
      <c r="AJ322" s="261">
        <v>0.5</v>
      </c>
      <c r="AK322" s="207"/>
      <c r="AL322" s="195">
        <v>0</v>
      </c>
      <c r="AM322" s="195">
        <v>2</v>
      </c>
      <c r="AN322" s="207">
        <v>50</v>
      </c>
      <c r="AO322" s="221">
        <v>4.46153846153847</v>
      </c>
      <c r="AP322" s="184">
        <v>0</v>
      </c>
      <c r="AQ322" s="222">
        <v>17800</v>
      </c>
      <c r="AR322" s="225"/>
      <c r="AS322" s="146" t="s">
        <v>874</v>
      </c>
      <c r="AU322" s="224">
        <f t="shared" si="330"/>
        <v>226881.230769231</v>
      </c>
      <c r="AV322" s="239">
        <f t="shared" si="331"/>
        <v>400000</v>
      </c>
      <c r="AW322" s="231" t="e">
        <f t="shared" si="332"/>
        <v>#REF!</v>
      </c>
      <c r="AX322" s="231" t="e">
        <f>((AH322-AF322-AG322-W322)*AY$8)-(#REF!+#REF!)*150000</f>
        <v>#REF!</v>
      </c>
      <c r="AY322" s="231" t="e">
        <f t="shared" si="333"/>
        <v>#REF!</v>
      </c>
      <c r="AZ322" s="241" t="str">
        <f t="shared" si="334"/>
        <v>KEO SAMUT</v>
      </c>
      <c r="BA322" s="231">
        <f t="shared" si="335"/>
        <v>0</v>
      </c>
      <c r="BB322" s="231">
        <f t="shared" si="336"/>
        <v>0</v>
      </c>
      <c r="BC322" s="231">
        <f t="shared" si="337"/>
        <v>0</v>
      </c>
      <c r="BD322" s="231">
        <f t="shared" si="338"/>
        <v>0</v>
      </c>
      <c r="BE322" s="231">
        <f t="shared" si="339"/>
        <v>0</v>
      </c>
      <c r="BF322" s="231">
        <f t="shared" si="340"/>
        <v>0</v>
      </c>
      <c r="BG322" s="231">
        <f t="shared" si="341"/>
        <v>0</v>
      </c>
      <c r="BH322" s="231">
        <f t="shared" si="342"/>
        <v>0</v>
      </c>
      <c r="BI322" s="246">
        <f t="shared" si="343"/>
        <v>4.46153846153847</v>
      </c>
      <c r="BJ322" s="247">
        <f t="shared" si="344"/>
        <v>17800</v>
      </c>
      <c r="BK322" s="231">
        <f t="shared" si="345"/>
        <v>0</v>
      </c>
      <c r="BL322" s="231">
        <f t="shared" si="346"/>
        <v>1</v>
      </c>
      <c r="BM322" s="231">
        <f t="shared" si="347"/>
        <v>1</v>
      </c>
      <c r="BN322" s="231">
        <f t="shared" si="348"/>
        <v>1</v>
      </c>
      <c r="BO322" s="231">
        <f t="shared" si="349"/>
        <v>0</v>
      </c>
      <c r="BP322" s="231">
        <f t="shared" si="350"/>
        <v>1</v>
      </c>
      <c r="BQ322" s="231">
        <f t="shared" si="351"/>
        <v>3</v>
      </c>
    </row>
    <row r="323" s="146" customFormat="1" ht="95" customHeight="1" spans="1:69">
      <c r="A323" s="161">
        <v>310</v>
      </c>
      <c r="B323" s="94">
        <v>1870</v>
      </c>
      <c r="C323" s="162" t="s">
        <v>976</v>
      </c>
      <c r="D323" s="163">
        <v>44615</v>
      </c>
      <c r="E323" s="183" t="s">
        <v>195</v>
      </c>
      <c r="F323" s="184">
        <v>200</v>
      </c>
      <c r="G323" s="185">
        <v>7.69230769230769</v>
      </c>
      <c r="H323" s="161">
        <v>4</v>
      </c>
      <c r="I323" s="161">
        <v>0</v>
      </c>
      <c r="J323" s="161">
        <v>4</v>
      </c>
      <c r="K323" s="195">
        <v>30.7692307692308</v>
      </c>
      <c r="L323" s="161">
        <v>0</v>
      </c>
      <c r="M323" s="185">
        <v>0</v>
      </c>
      <c r="N323" s="161">
        <v>0</v>
      </c>
      <c r="O323" s="161">
        <v>0</v>
      </c>
      <c r="P323" s="195">
        <v>0</v>
      </c>
      <c r="Q323" s="161">
        <v>1</v>
      </c>
      <c r="R323" s="195">
        <v>7.69230769230769</v>
      </c>
      <c r="S323" s="161">
        <v>0</v>
      </c>
      <c r="T323" s="195">
        <v>0</v>
      </c>
      <c r="U323" s="161">
        <v>0</v>
      </c>
      <c r="V323" s="161">
        <v>0</v>
      </c>
      <c r="W323" s="185">
        <v>0</v>
      </c>
      <c r="X323" s="185">
        <v>0</v>
      </c>
      <c r="Y323" s="161">
        <v>0</v>
      </c>
      <c r="Z323" s="185">
        <v>0</v>
      </c>
      <c r="AA323" s="161">
        <v>0</v>
      </c>
      <c r="AB323" s="185">
        <v>0</v>
      </c>
      <c r="AC323" s="184">
        <v>0</v>
      </c>
      <c r="AD323" s="184">
        <v>0</v>
      </c>
      <c r="AE323" s="185">
        <v>1.5</v>
      </c>
      <c r="AF323" s="185">
        <v>13</v>
      </c>
      <c r="AG323" s="185">
        <v>2</v>
      </c>
      <c r="AH323" s="185">
        <v>54.9615384615385</v>
      </c>
      <c r="AI323" s="207">
        <v>2</v>
      </c>
      <c r="AJ323" s="261">
        <v>0.5</v>
      </c>
      <c r="AK323" s="207"/>
      <c r="AL323" s="195">
        <v>0</v>
      </c>
      <c r="AM323" s="195">
        <v>2</v>
      </c>
      <c r="AN323" s="207">
        <v>50</v>
      </c>
      <c r="AO323" s="221">
        <v>4.46153846153847</v>
      </c>
      <c r="AP323" s="184">
        <v>0</v>
      </c>
      <c r="AQ323" s="222">
        <v>17800</v>
      </c>
      <c r="AR323" s="225"/>
      <c r="AS323" s="146" t="s">
        <v>874</v>
      </c>
      <c r="AU323" s="224">
        <f t="shared" si="330"/>
        <v>226881.230769231</v>
      </c>
      <c r="AV323" s="239">
        <f t="shared" si="331"/>
        <v>400000</v>
      </c>
      <c r="AW323" s="231" t="e">
        <f t="shared" si="332"/>
        <v>#REF!</v>
      </c>
      <c r="AX323" s="231" t="e">
        <f>((AH323-AF323-AG323-W323)*AY$8)-(#REF!+#REF!)*150000</f>
        <v>#REF!</v>
      </c>
      <c r="AY323" s="231" t="e">
        <f t="shared" si="333"/>
        <v>#REF!</v>
      </c>
      <c r="AZ323" s="241" t="str">
        <f t="shared" si="334"/>
        <v>SOT LIS</v>
      </c>
      <c r="BA323" s="231">
        <f t="shared" si="335"/>
        <v>0</v>
      </c>
      <c r="BB323" s="231">
        <f t="shared" si="336"/>
        <v>0</v>
      </c>
      <c r="BC323" s="231">
        <f t="shared" si="337"/>
        <v>0</v>
      </c>
      <c r="BD323" s="231">
        <f t="shared" si="338"/>
        <v>0</v>
      </c>
      <c r="BE323" s="231">
        <f t="shared" si="339"/>
        <v>0</v>
      </c>
      <c r="BF323" s="231">
        <f t="shared" si="340"/>
        <v>0</v>
      </c>
      <c r="BG323" s="231">
        <f t="shared" si="341"/>
        <v>0</v>
      </c>
      <c r="BH323" s="231">
        <f t="shared" si="342"/>
        <v>0</v>
      </c>
      <c r="BI323" s="246">
        <f t="shared" si="343"/>
        <v>4.46153846153847</v>
      </c>
      <c r="BJ323" s="247">
        <f t="shared" si="344"/>
        <v>17800</v>
      </c>
      <c r="BK323" s="231">
        <f t="shared" si="345"/>
        <v>0</v>
      </c>
      <c r="BL323" s="231">
        <f t="shared" si="346"/>
        <v>1</v>
      </c>
      <c r="BM323" s="231">
        <f t="shared" si="347"/>
        <v>1</v>
      </c>
      <c r="BN323" s="231">
        <f t="shared" si="348"/>
        <v>1</v>
      </c>
      <c r="BO323" s="231">
        <f t="shared" si="349"/>
        <v>0</v>
      </c>
      <c r="BP323" s="231">
        <f t="shared" si="350"/>
        <v>1</v>
      </c>
      <c r="BQ323" s="231">
        <f t="shared" si="351"/>
        <v>3</v>
      </c>
    </row>
    <row r="324" s="146" customFormat="1" ht="95" customHeight="1" spans="1:69">
      <c r="A324" s="161">
        <v>311</v>
      </c>
      <c r="B324" s="94">
        <v>602</v>
      </c>
      <c r="C324" s="162" t="s">
        <v>977</v>
      </c>
      <c r="D324" s="163">
        <v>44167</v>
      </c>
      <c r="E324" s="183" t="s">
        <v>195</v>
      </c>
      <c r="F324" s="184">
        <v>200</v>
      </c>
      <c r="G324" s="185">
        <v>7.69230769230769</v>
      </c>
      <c r="H324" s="161">
        <v>2</v>
      </c>
      <c r="I324" s="161">
        <v>0</v>
      </c>
      <c r="J324" s="161">
        <v>2</v>
      </c>
      <c r="K324" s="195">
        <v>15.3846153846154</v>
      </c>
      <c r="L324" s="161">
        <v>0</v>
      </c>
      <c r="M324" s="185">
        <v>0</v>
      </c>
      <c r="N324" s="161">
        <v>0</v>
      </c>
      <c r="O324" s="161">
        <v>0</v>
      </c>
      <c r="P324" s="195">
        <v>0</v>
      </c>
      <c r="Q324" s="161">
        <v>1</v>
      </c>
      <c r="R324" s="195">
        <v>7.69230769230769</v>
      </c>
      <c r="S324" s="161">
        <v>0</v>
      </c>
      <c r="T324" s="195">
        <v>0</v>
      </c>
      <c r="U324" s="161">
        <v>2</v>
      </c>
      <c r="V324" s="161">
        <v>0</v>
      </c>
      <c r="W324" s="185">
        <v>0</v>
      </c>
      <c r="X324" s="185">
        <v>0</v>
      </c>
      <c r="Y324" s="161">
        <v>0</v>
      </c>
      <c r="Z324" s="185">
        <v>0</v>
      </c>
      <c r="AA324" s="161">
        <v>0</v>
      </c>
      <c r="AB324" s="185">
        <v>0</v>
      </c>
      <c r="AC324" s="184">
        <v>0</v>
      </c>
      <c r="AD324" s="184">
        <v>0</v>
      </c>
      <c r="AE324" s="185">
        <v>0.7</v>
      </c>
      <c r="AF324" s="185">
        <v>13</v>
      </c>
      <c r="AG324" s="185">
        <v>1</v>
      </c>
      <c r="AH324" s="185">
        <v>37.7769230769231</v>
      </c>
      <c r="AI324" s="258">
        <v>3</v>
      </c>
      <c r="AJ324" s="209">
        <v>0.5</v>
      </c>
      <c r="AK324" s="207"/>
      <c r="AL324" s="195">
        <v>0</v>
      </c>
      <c r="AM324" s="195">
        <v>2</v>
      </c>
      <c r="AN324" s="207">
        <v>0</v>
      </c>
      <c r="AO324" s="221">
        <v>38.2769230769231</v>
      </c>
      <c r="AP324" s="184">
        <v>30</v>
      </c>
      <c r="AQ324" s="222">
        <v>33100</v>
      </c>
      <c r="AR324" s="225"/>
      <c r="AS324" s="146" t="s">
        <v>894</v>
      </c>
      <c r="AU324" s="224">
        <f t="shared" si="330"/>
        <v>155943.138461539</v>
      </c>
      <c r="AV324" s="239">
        <f t="shared" si="331"/>
        <v>400000</v>
      </c>
      <c r="AW324" s="231" t="e">
        <f t="shared" si="332"/>
        <v>#REF!</v>
      </c>
      <c r="AX324" s="231" t="e">
        <f>((AH324-AF324-AG324-W324)*AY$8)-(#REF!+#REF!)*150000</f>
        <v>#REF!</v>
      </c>
      <c r="AY324" s="231" t="e">
        <f t="shared" si="333"/>
        <v>#REF!</v>
      </c>
      <c r="AZ324" s="241" t="str">
        <f t="shared" si="334"/>
        <v>KHLORK PHERORTH</v>
      </c>
      <c r="BA324" s="231">
        <f t="shared" si="335"/>
        <v>30</v>
      </c>
      <c r="BB324" s="231">
        <f t="shared" si="336"/>
        <v>30</v>
      </c>
      <c r="BC324" s="231">
        <f t="shared" si="337"/>
        <v>0</v>
      </c>
      <c r="BD324" s="231">
        <f t="shared" si="338"/>
        <v>0</v>
      </c>
      <c r="BE324" s="231">
        <f t="shared" si="339"/>
        <v>1</v>
      </c>
      <c r="BF324" s="231">
        <f t="shared" si="340"/>
        <v>1</v>
      </c>
      <c r="BG324" s="231">
        <f t="shared" si="341"/>
        <v>0</v>
      </c>
      <c r="BH324" s="231">
        <f t="shared" si="342"/>
        <v>0</v>
      </c>
      <c r="BI324" s="246">
        <f t="shared" si="343"/>
        <v>8.27692307692308</v>
      </c>
      <c r="BJ324" s="247">
        <f t="shared" si="344"/>
        <v>33100</v>
      </c>
      <c r="BK324" s="231">
        <f t="shared" si="345"/>
        <v>1</v>
      </c>
      <c r="BL324" s="231">
        <f t="shared" si="346"/>
        <v>1</v>
      </c>
      <c r="BM324" s="231">
        <f t="shared" si="347"/>
        <v>0</v>
      </c>
      <c r="BN324" s="231">
        <f t="shared" si="348"/>
        <v>1</v>
      </c>
      <c r="BO324" s="231">
        <f t="shared" si="349"/>
        <v>1</v>
      </c>
      <c r="BP324" s="231">
        <f t="shared" si="350"/>
        <v>0</v>
      </c>
      <c r="BQ324" s="231">
        <f t="shared" si="351"/>
        <v>1</v>
      </c>
    </row>
    <row r="325" s="146" customFormat="1" ht="95" customHeight="1" spans="1:69">
      <c r="A325" s="161">
        <v>312</v>
      </c>
      <c r="B325" s="94">
        <v>624</v>
      </c>
      <c r="C325" s="162" t="s">
        <v>978</v>
      </c>
      <c r="D325" s="163">
        <v>44173</v>
      </c>
      <c r="E325" s="183" t="s">
        <v>195</v>
      </c>
      <c r="F325" s="184">
        <v>200</v>
      </c>
      <c r="G325" s="185">
        <v>7.69230769230769</v>
      </c>
      <c r="H325" s="161">
        <v>7</v>
      </c>
      <c r="I325" s="161">
        <v>0</v>
      </c>
      <c r="J325" s="161">
        <v>7</v>
      </c>
      <c r="K325" s="195">
        <v>53.8461538461538</v>
      </c>
      <c r="L325" s="161">
        <v>0</v>
      </c>
      <c r="M325" s="185">
        <v>0</v>
      </c>
      <c r="N325" s="161">
        <v>0</v>
      </c>
      <c r="O325" s="161">
        <v>0</v>
      </c>
      <c r="P325" s="195">
        <v>0</v>
      </c>
      <c r="Q325" s="161">
        <v>2</v>
      </c>
      <c r="R325" s="195">
        <v>15.3846153846154</v>
      </c>
      <c r="S325" s="161">
        <v>0</v>
      </c>
      <c r="T325" s="195">
        <v>0</v>
      </c>
      <c r="U325" s="161">
        <v>0</v>
      </c>
      <c r="V325" s="161">
        <v>0</v>
      </c>
      <c r="W325" s="185">
        <v>0</v>
      </c>
      <c r="X325" s="185">
        <v>0</v>
      </c>
      <c r="Y325" s="161">
        <v>0</v>
      </c>
      <c r="Z325" s="185">
        <v>0</v>
      </c>
      <c r="AA325" s="161">
        <v>0</v>
      </c>
      <c r="AB325" s="185">
        <v>0</v>
      </c>
      <c r="AC325" s="184">
        <v>0</v>
      </c>
      <c r="AD325" s="184">
        <v>0</v>
      </c>
      <c r="AE325" s="185">
        <v>2.6</v>
      </c>
      <c r="AF325" s="185">
        <v>13</v>
      </c>
      <c r="AG325" s="185">
        <v>3.5</v>
      </c>
      <c r="AH325" s="185">
        <v>88.3307692307692</v>
      </c>
      <c r="AI325" s="258">
        <v>3</v>
      </c>
      <c r="AJ325" s="209">
        <v>0.5</v>
      </c>
      <c r="AK325" s="207"/>
      <c r="AL325" s="195">
        <v>0</v>
      </c>
      <c r="AM325" s="195">
        <v>2</v>
      </c>
      <c r="AN325" s="207">
        <v>50</v>
      </c>
      <c r="AO325" s="221">
        <v>38.8307692307692</v>
      </c>
      <c r="AP325" s="184">
        <v>30</v>
      </c>
      <c r="AQ325" s="222">
        <v>35300</v>
      </c>
      <c r="AR325" s="225"/>
      <c r="AS325" s="146" t="s">
        <v>854</v>
      </c>
      <c r="AU325" s="224">
        <f t="shared" si="330"/>
        <v>364629.415384615</v>
      </c>
      <c r="AV325" s="239">
        <f t="shared" si="331"/>
        <v>400000</v>
      </c>
      <c r="AW325" s="231" t="e">
        <f t="shared" si="332"/>
        <v>#REF!</v>
      </c>
      <c r="AX325" s="231" t="e">
        <f>((AH325-AF325-AG325-W325)*AY$8)-(#REF!+#REF!)*150000</f>
        <v>#REF!</v>
      </c>
      <c r="AY325" s="231" t="e">
        <f t="shared" si="333"/>
        <v>#REF!</v>
      </c>
      <c r="AZ325" s="241" t="str">
        <f t="shared" si="334"/>
        <v>CHHORM SIVET</v>
      </c>
      <c r="BA325" s="231">
        <f t="shared" si="335"/>
        <v>30</v>
      </c>
      <c r="BB325" s="231">
        <f t="shared" si="336"/>
        <v>30</v>
      </c>
      <c r="BC325" s="231">
        <f t="shared" si="337"/>
        <v>0</v>
      </c>
      <c r="BD325" s="231">
        <f t="shared" si="338"/>
        <v>0</v>
      </c>
      <c r="BE325" s="231">
        <f t="shared" si="339"/>
        <v>1</v>
      </c>
      <c r="BF325" s="231">
        <f t="shared" si="340"/>
        <v>1</v>
      </c>
      <c r="BG325" s="231">
        <f t="shared" si="341"/>
        <v>0</v>
      </c>
      <c r="BH325" s="231">
        <f t="shared" si="342"/>
        <v>0</v>
      </c>
      <c r="BI325" s="246">
        <f t="shared" si="343"/>
        <v>8.83076923076923</v>
      </c>
      <c r="BJ325" s="247">
        <f t="shared" si="344"/>
        <v>35300</v>
      </c>
      <c r="BK325" s="231">
        <f t="shared" si="345"/>
        <v>1</v>
      </c>
      <c r="BL325" s="231">
        <f t="shared" si="346"/>
        <v>1</v>
      </c>
      <c r="BM325" s="231">
        <f t="shared" si="347"/>
        <v>1</v>
      </c>
      <c r="BN325" s="231">
        <f t="shared" si="348"/>
        <v>0</v>
      </c>
      <c r="BO325" s="231">
        <f t="shared" si="349"/>
        <v>0</v>
      </c>
      <c r="BP325" s="231">
        <f t="shared" si="350"/>
        <v>0</v>
      </c>
      <c r="BQ325" s="231">
        <f t="shared" si="351"/>
        <v>3</v>
      </c>
    </row>
    <row r="326" s="146" customFormat="1" ht="95" customHeight="1" spans="1:69">
      <c r="A326" s="161">
        <v>313</v>
      </c>
      <c r="B326" s="94">
        <v>1984</v>
      </c>
      <c r="C326" s="162" t="s">
        <v>212</v>
      </c>
      <c r="D326" s="163">
        <v>44637</v>
      </c>
      <c r="E326" s="183" t="s">
        <v>195</v>
      </c>
      <c r="F326" s="184">
        <v>200</v>
      </c>
      <c r="G326" s="185">
        <v>7.69230769230769</v>
      </c>
      <c r="H326" s="161">
        <v>4</v>
      </c>
      <c r="I326" s="161">
        <v>0</v>
      </c>
      <c r="J326" s="161">
        <v>4</v>
      </c>
      <c r="K326" s="195">
        <v>30.7692307692308</v>
      </c>
      <c r="L326" s="161">
        <v>0</v>
      </c>
      <c r="M326" s="185">
        <v>0</v>
      </c>
      <c r="N326" s="161">
        <v>0</v>
      </c>
      <c r="O326" s="161">
        <v>0</v>
      </c>
      <c r="P326" s="195">
        <v>0</v>
      </c>
      <c r="Q326" s="161">
        <v>1</v>
      </c>
      <c r="R326" s="195">
        <v>7.69230769230769</v>
      </c>
      <c r="S326" s="161">
        <v>0</v>
      </c>
      <c r="T326" s="195">
        <v>0</v>
      </c>
      <c r="U326" s="161">
        <v>0</v>
      </c>
      <c r="V326" s="161">
        <v>0</v>
      </c>
      <c r="W326" s="185">
        <v>0</v>
      </c>
      <c r="X326" s="185">
        <v>0</v>
      </c>
      <c r="Y326" s="161">
        <v>0</v>
      </c>
      <c r="Z326" s="185">
        <v>0</v>
      </c>
      <c r="AA326" s="161">
        <v>0</v>
      </c>
      <c r="AB326" s="185">
        <v>0</v>
      </c>
      <c r="AC326" s="184">
        <v>0</v>
      </c>
      <c r="AD326" s="184">
        <v>0</v>
      </c>
      <c r="AE326" s="185">
        <v>1.5</v>
      </c>
      <c r="AF326" s="185">
        <v>13</v>
      </c>
      <c r="AG326" s="185">
        <v>2</v>
      </c>
      <c r="AH326" s="185">
        <v>54.9615384615385</v>
      </c>
      <c r="AI326" s="207">
        <v>2</v>
      </c>
      <c r="AJ326" s="209">
        <v>0.5</v>
      </c>
      <c r="AK326" s="207"/>
      <c r="AL326" s="195">
        <v>0</v>
      </c>
      <c r="AM326" s="195">
        <v>2</v>
      </c>
      <c r="AN326" s="207">
        <v>50</v>
      </c>
      <c r="AO326" s="221">
        <v>4.46153846153847</v>
      </c>
      <c r="AP326" s="184">
        <v>0</v>
      </c>
      <c r="AQ326" s="222">
        <v>17800</v>
      </c>
      <c r="AR326" s="225"/>
      <c r="AS326" s="146" t="s">
        <v>871</v>
      </c>
      <c r="AU326" s="224">
        <f t="shared" si="330"/>
        <v>226881.230769231</v>
      </c>
      <c r="AV326" s="239">
        <f t="shared" si="331"/>
        <v>400000</v>
      </c>
      <c r="AW326" s="231" t="e">
        <f t="shared" si="332"/>
        <v>#REF!</v>
      </c>
      <c r="AX326" s="231" t="e">
        <f>((AH326-AF326-AG326-W326)*AY$8)-(#REF!+#REF!)*150000</f>
        <v>#REF!</v>
      </c>
      <c r="AY326" s="231" t="e">
        <f t="shared" si="333"/>
        <v>#REF!</v>
      </c>
      <c r="AZ326" s="241" t="str">
        <f t="shared" si="334"/>
        <v>KONG RIDA</v>
      </c>
      <c r="BA326" s="231">
        <f t="shared" si="335"/>
        <v>0</v>
      </c>
      <c r="BB326" s="231">
        <f t="shared" si="336"/>
        <v>0</v>
      </c>
      <c r="BC326" s="231">
        <f t="shared" si="337"/>
        <v>0</v>
      </c>
      <c r="BD326" s="231">
        <f t="shared" si="338"/>
        <v>0</v>
      </c>
      <c r="BE326" s="231">
        <f t="shared" si="339"/>
        <v>0</v>
      </c>
      <c r="BF326" s="231">
        <f t="shared" si="340"/>
        <v>0</v>
      </c>
      <c r="BG326" s="231">
        <f t="shared" si="341"/>
        <v>0</v>
      </c>
      <c r="BH326" s="231">
        <f t="shared" si="342"/>
        <v>0</v>
      </c>
      <c r="BI326" s="246">
        <f t="shared" si="343"/>
        <v>4.46153846153847</v>
      </c>
      <c r="BJ326" s="247">
        <f t="shared" si="344"/>
        <v>17800</v>
      </c>
      <c r="BK326" s="231">
        <f t="shared" si="345"/>
        <v>0</v>
      </c>
      <c r="BL326" s="231">
        <f t="shared" si="346"/>
        <v>1</v>
      </c>
      <c r="BM326" s="231">
        <f t="shared" si="347"/>
        <v>1</v>
      </c>
      <c r="BN326" s="231">
        <f t="shared" si="348"/>
        <v>1</v>
      </c>
      <c r="BO326" s="231">
        <f t="shared" si="349"/>
        <v>0</v>
      </c>
      <c r="BP326" s="231">
        <f t="shared" si="350"/>
        <v>1</v>
      </c>
      <c r="BQ326" s="231">
        <f t="shared" si="351"/>
        <v>3</v>
      </c>
    </row>
    <row r="327" s="146" customFormat="1" ht="95" customHeight="1" spans="1:69">
      <c r="A327" s="161">
        <v>314</v>
      </c>
      <c r="B327" s="94">
        <v>1988</v>
      </c>
      <c r="C327" s="162" t="s">
        <v>979</v>
      </c>
      <c r="D327" s="163">
        <v>44638</v>
      </c>
      <c r="E327" s="183" t="s">
        <v>195</v>
      </c>
      <c r="F327" s="184">
        <v>200</v>
      </c>
      <c r="G327" s="185">
        <v>7.69230769230769</v>
      </c>
      <c r="H327" s="161">
        <v>4</v>
      </c>
      <c r="I327" s="161">
        <v>0</v>
      </c>
      <c r="J327" s="161">
        <v>4</v>
      </c>
      <c r="K327" s="195">
        <v>30.7692307692308</v>
      </c>
      <c r="L327" s="161">
        <v>0</v>
      </c>
      <c r="M327" s="185">
        <v>0</v>
      </c>
      <c r="N327" s="161">
        <v>0</v>
      </c>
      <c r="O327" s="161">
        <v>0</v>
      </c>
      <c r="P327" s="195">
        <v>0</v>
      </c>
      <c r="Q327" s="161">
        <v>1</v>
      </c>
      <c r="R327" s="195">
        <v>7.69230769230769</v>
      </c>
      <c r="S327" s="161">
        <v>0</v>
      </c>
      <c r="T327" s="195">
        <v>0</v>
      </c>
      <c r="U327" s="161">
        <v>0</v>
      </c>
      <c r="V327" s="161">
        <v>0</v>
      </c>
      <c r="W327" s="185">
        <v>0</v>
      </c>
      <c r="X327" s="185">
        <v>0</v>
      </c>
      <c r="Y327" s="161">
        <v>0</v>
      </c>
      <c r="Z327" s="185">
        <v>0</v>
      </c>
      <c r="AA327" s="161">
        <v>0</v>
      </c>
      <c r="AB327" s="185">
        <v>0</v>
      </c>
      <c r="AC327" s="184">
        <v>0</v>
      </c>
      <c r="AD327" s="184">
        <v>0</v>
      </c>
      <c r="AE327" s="185">
        <v>1.5</v>
      </c>
      <c r="AF327" s="185">
        <v>13</v>
      </c>
      <c r="AG327" s="185">
        <v>2</v>
      </c>
      <c r="AH327" s="185">
        <v>54.9615384615385</v>
      </c>
      <c r="AI327" s="207">
        <v>2</v>
      </c>
      <c r="AJ327" s="209">
        <v>0.5</v>
      </c>
      <c r="AK327" s="207"/>
      <c r="AL327" s="195">
        <v>0</v>
      </c>
      <c r="AM327" s="195">
        <v>2</v>
      </c>
      <c r="AN327" s="207">
        <v>50</v>
      </c>
      <c r="AO327" s="221">
        <v>4.46153846153847</v>
      </c>
      <c r="AP327" s="184">
        <v>0</v>
      </c>
      <c r="AQ327" s="222">
        <v>17800</v>
      </c>
      <c r="AR327" s="225"/>
      <c r="AS327" s="146" t="s">
        <v>871</v>
      </c>
      <c r="AU327" s="224">
        <f t="shared" si="330"/>
        <v>226881.230769231</v>
      </c>
      <c r="AV327" s="239">
        <f t="shared" si="331"/>
        <v>400000</v>
      </c>
      <c r="AW327" s="231" t="e">
        <f t="shared" si="332"/>
        <v>#REF!</v>
      </c>
      <c r="AX327" s="231" t="e">
        <f>((AH327-AF327-AG327-W327)*AY$8)-(#REF!+#REF!)*150000</f>
        <v>#REF!</v>
      </c>
      <c r="AY327" s="231" t="e">
        <f t="shared" si="333"/>
        <v>#REF!</v>
      </c>
      <c r="AZ327" s="241" t="str">
        <f t="shared" si="334"/>
        <v>NOUN SAMITH</v>
      </c>
      <c r="BA327" s="231">
        <f t="shared" si="335"/>
        <v>0</v>
      </c>
      <c r="BB327" s="231">
        <f t="shared" si="336"/>
        <v>0</v>
      </c>
      <c r="BC327" s="231">
        <f t="shared" si="337"/>
        <v>0</v>
      </c>
      <c r="BD327" s="231">
        <f t="shared" si="338"/>
        <v>0</v>
      </c>
      <c r="BE327" s="231">
        <f t="shared" si="339"/>
        <v>0</v>
      </c>
      <c r="BF327" s="231">
        <f t="shared" si="340"/>
        <v>0</v>
      </c>
      <c r="BG327" s="231">
        <f t="shared" si="341"/>
        <v>0</v>
      </c>
      <c r="BH327" s="231">
        <f t="shared" si="342"/>
        <v>0</v>
      </c>
      <c r="BI327" s="246">
        <f t="shared" si="343"/>
        <v>4.46153846153847</v>
      </c>
      <c r="BJ327" s="247">
        <f t="shared" si="344"/>
        <v>17800</v>
      </c>
      <c r="BK327" s="231">
        <f t="shared" si="345"/>
        <v>0</v>
      </c>
      <c r="BL327" s="231">
        <f t="shared" si="346"/>
        <v>1</v>
      </c>
      <c r="BM327" s="231">
        <f t="shared" si="347"/>
        <v>1</v>
      </c>
      <c r="BN327" s="231">
        <f t="shared" si="348"/>
        <v>1</v>
      </c>
      <c r="BO327" s="231">
        <f t="shared" si="349"/>
        <v>0</v>
      </c>
      <c r="BP327" s="231">
        <f t="shared" si="350"/>
        <v>1</v>
      </c>
      <c r="BQ327" s="231">
        <f t="shared" si="351"/>
        <v>3</v>
      </c>
    </row>
    <row r="328" s="146" customFormat="1" ht="95" customHeight="1" spans="1:69">
      <c r="A328" s="161">
        <v>315</v>
      </c>
      <c r="B328" s="94">
        <v>1997</v>
      </c>
      <c r="C328" s="162" t="s">
        <v>213</v>
      </c>
      <c r="D328" s="163">
        <v>44639</v>
      </c>
      <c r="E328" s="183" t="s">
        <v>195</v>
      </c>
      <c r="F328" s="184">
        <v>200</v>
      </c>
      <c r="G328" s="185">
        <v>7.69230769230769</v>
      </c>
      <c r="H328" s="161">
        <v>4</v>
      </c>
      <c r="I328" s="161">
        <v>0</v>
      </c>
      <c r="J328" s="161">
        <v>4</v>
      </c>
      <c r="K328" s="195">
        <v>30.7692307692308</v>
      </c>
      <c r="L328" s="161">
        <v>0</v>
      </c>
      <c r="M328" s="185">
        <v>0</v>
      </c>
      <c r="N328" s="161">
        <v>0</v>
      </c>
      <c r="O328" s="161">
        <v>0</v>
      </c>
      <c r="P328" s="195">
        <v>0</v>
      </c>
      <c r="Q328" s="161">
        <v>1</v>
      </c>
      <c r="R328" s="195">
        <v>7.69230769230769</v>
      </c>
      <c r="S328" s="161">
        <v>0</v>
      </c>
      <c r="T328" s="195">
        <v>0</v>
      </c>
      <c r="U328" s="161">
        <v>0</v>
      </c>
      <c r="V328" s="161">
        <v>0</v>
      </c>
      <c r="W328" s="185">
        <v>0</v>
      </c>
      <c r="X328" s="185">
        <v>0</v>
      </c>
      <c r="Y328" s="161">
        <v>0</v>
      </c>
      <c r="Z328" s="185">
        <v>0</v>
      </c>
      <c r="AA328" s="161">
        <v>0</v>
      </c>
      <c r="AB328" s="185">
        <v>0</v>
      </c>
      <c r="AC328" s="184">
        <v>0</v>
      </c>
      <c r="AD328" s="184">
        <v>0</v>
      </c>
      <c r="AE328" s="185">
        <v>1.5</v>
      </c>
      <c r="AF328" s="185">
        <v>13</v>
      </c>
      <c r="AG328" s="185">
        <v>2</v>
      </c>
      <c r="AH328" s="185">
        <v>54.9615384615385</v>
      </c>
      <c r="AI328" s="207">
        <v>2</v>
      </c>
      <c r="AJ328" s="209">
        <v>0.5</v>
      </c>
      <c r="AK328" s="207"/>
      <c r="AL328" s="195">
        <v>0</v>
      </c>
      <c r="AM328" s="195">
        <v>2</v>
      </c>
      <c r="AN328" s="207">
        <v>50</v>
      </c>
      <c r="AO328" s="221">
        <v>4.46153846153847</v>
      </c>
      <c r="AP328" s="184">
        <v>0</v>
      </c>
      <c r="AQ328" s="222">
        <v>17800</v>
      </c>
      <c r="AR328" s="225"/>
      <c r="AS328" s="146" t="s">
        <v>871</v>
      </c>
      <c r="AU328" s="224">
        <f t="shared" si="330"/>
        <v>226881.230769231</v>
      </c>
      <c r="AV328" s="239">
        <f t="shared" si="331"/>
        <v>400000</v>
      </c>
      <c r="AW328" s="231" t="e">
        <f t="shared" si="332"/>
        <v>#REF!</v>
      </c>
      <c r="AX328" s="231" t="e">
        <f>((AH328-AF328-AG328-W328)*AY$8)-(#REF!+#REF!)*150000</f>
        <v>#REF!</v>
      </c>
      <c r="AY328" s="231" t="e">
        <f t="shared" si="333"/>
        <v>#REF!</v>
      </c>
      <c r="AZ328" s="241" t="str">
        <f t="shared" si="334"/>
        <v>BRACH SABAY</v>
      </c>
      <c r="BA328" s="231">
        <f t="shared" si="335"/>
        <v>0</v>
      </c>
      <c r="BB328" s="231">
        <f t="shared" si="336"/>
        <v>0</v>
      </c>
      <c r="BC328" s="231">
        <f t="shared" si="337"/>
        <v>0</v>
      </c>
      <c r="BD328" s="231">
        <f t="shared" si="338"/>
        <v>0</v>
      </c>
      <c r="BE328" s="231">
        <f t="shared" si="339"/>
        <v>0</v>
      </c>
      <c r="BF328" s="231">
        <f t="shared" si="340"/>
        <v>0</v>
      </c>
      <c r="BG328" s="231">
        <f t="shared" si="341"/>
        <v>0</v>
      </c>
      <c r="BH328" s="231">
        <f t="shared" si="342"/>
        <v>0</v>
      </c>
      <c r="BI328" s="246">
        <f t="shared" si="343"/>
        <v>4.46153846153847</v>
      </c>
      <c r="BJ328" s="247">
        <f t="shared" si="344"/>
        <v>17800</v>
      </c>
      <c r="BK328" s="231">
        <f t="shared" si="345"/>
        <v>0</v>
      </c>
      <c r="BL328" s="231">
        <f t="shared" si="346"/>
        <v>1</v>
      </c>
      <c r="BM328" s="231">
        <f t="shared" si="347"/>
        <v>1</v>
      </c>
      <c r="BN328" s="231">
        <f t="shared" si="348"/>
        <v>1</v>
      </c>
      <c r="BO328" s="231">
        <f t="shared" si="349"/>
        <v>0</v>
      </c>
      <c r="BP328" s="231">
        <f t="shared" si="350"/>
        <v>1</v>
      </c>
      <c r="BQ328" s="231">
        <f t="shared" si="351"/>
        <v>3</v>
      </c>
    </row>
    <row r="329" s="146" customFormat="1" ht="95" customHeight="1" spans="1:69">
      <c r="A329" s="161">
        <v>316</v>
      </c>
      <c r="B329" s="94">
        <v>1499</v>
      </c>
      <c r="C329" s="162" t="s">
        <v>214</v>
      </c>
      <c r="D329" s="163">
        <v>44564</v>
      </c>
      <c r="E329" s="183" t="s">
        <v>195</v>
      </c>
      <c r="F329" s="184">
        <v>200</v>
      </c>
      <c r="G329" s="185">
        <v>7.69230769230769</v>
      </c>
      <c r="H329" s="161">
        <v>7</v>
      </c>
      <c r="I329" s="161">
        <v>0</v>
      </c>
      <c r="J329" s="161">
        <v>7</v>
      </c>
      <c r="K329" s="195">
        <v>53.8461538461538</v>
      </c>
      <c r="L329" s="161">
        <v>0</v>
      </c>
      <c r="M329" s="185">
        <v>0</v>
      </c>
      <c r="N329" s="161">
        <v>0</v>
      </c>
      <c r="O329" s="161">
        <v>0</v>
      </c>
      <c r="P329" s="195">
        <v>0</v>
      </c>
      <c r="Q329" s="161">
        <v>2</v>
      </c>
      <c r="R329" s="195">
        <v>15.3846153846154</v>
      </c>
      <c r="S329" s="161">
        <v>0</v>
      </c>
      <c r="T329" s="195">
        <v>0</v>
      </c>
      <c r="U329" s="161">
        <v>0</v>
      </c>
      <c r="V329" s="161">
        <v>0</v>
      </c>
      <c r="W329" s="185">
        <v>0</v>
      </c>
      <c r="X329" s="185">
        <v>0</v>
      </c>
      <c r="Y329" s="161">
        <v>0</v>
      </c>
      <c r="Z329" s="185">
        <v>0</v>
      </c>
      <c r="AA329" s="161">
        <v>0</v>
      </c>
      <c r="AB329" s="185">
        <v>0</v>
      </c>
      <c r="AC329" s="184">
        <v>0</v>
      </c>
      <c r="AD329" s="184">
        <v>0</v>
      </c>
      <c r="AE329" s="185">
        <v>2.6</v>
      </c>
      <c r="AF329" s="185">
        <v>13</v>
      </c>
      <c r="AG329" s="185">
        <v>3.5</v>
      </c>
      <c r="AH329" s="185">
        <v>88.3307692307692</v>
      </c>
      <c r="AI329" s="207">
        <v>2</v>
      </c>
      <c r="AJ329" s="209">
        <v>0.5</v>
      </c>
      <c r="AK329" s="207"/>
      <c r="AL329" s="195">
        <v>0</v>
      </c>
      <c r="AM329" s="195">
        <v>2</v>
      </c>
      <c r="AN329" s="207">
        <v>50</v>
      </c>
      <c r="AO329" s="221">
        <v>37.8307692307692</v>
      </c>
      <c r="AP329" s="184">
        <v>30</v>
      </c>
      <c r="AQ329" s="222">
        <v>31300</v>
      </c>
      <c r="AR329" s="225"/>
      <c r="AS329" s="146" t="s">
        <v>861</v>
      </c>
      <c r="AU329" s="224">
        <f t="shared" si="330"/>
        <v>364629.415384615</v>
      </c>
      <c r="AV329" s="239">
        <f t="shared" si="331"/>
        <v>400000</v>
      </c>
      <c r="AW329" s="231" t="e">
        <f t="shared" si="332"/>
        <v>#REF!</v>
      </c>
      <c r="AX329" s="231" t="e">
        <f>((AH329-AF329-AG329-W329)*AY$8)-(#REF!+#REF!)*150000</f>
        <v>#REF!</v>
      </c>
      <c r="AY329" s="231" t="e">
        <f t="shared" si="333"/>
        <v>#REF!</v>
      </c>
      <c r="AZ329" s="241" t="str">
        <f t="shared" si="334"/>
        <v>PEN RAVY</v>
      </c>
      <c r="BA329" s="231">
        <f t="shared" si="335"/>
        <v>30</v>
      </c>
      <c r="BB329" s="231">
        <f t="shared" si="336"/>
        <v>30</v>
      </c>
      <c r="BC329" s="231">
        <f t="shared" si="337"/>
        <v>0</v>
      </c>
      <c r="BD329" s="231">
        <f t="shared" si="338"/>
        <v>0</v>
      </c>
      <c r="BE329" s="231">
        <f t="shared" si="339"/>
        <v>1</v>
      </c>
      <c r="BF329" s="231">
        <f t="shared" si="340"/>
        <v>1</v>
      </c>
      <c r="BG329" s="231">
        <f t="shared" si="341"/>
        <v>0</v>
      </c>
      <c r="BH329" s="231">
        <f t="shared" si="342"/>
        <v>0</v>
      </c>
      <c r="BI329" s="246">
        <f t="shared" si="343"/>
        <v>7.83076923076923</v>
      </c>
      <c r="BJ329" s="247">
        <f t="shared" si="344"/>
        <v>31300</v>
      </c>
      <c r="BK329" s="231">
        <f t="shared" si="345"/>
        <v>1</v>
      </c>
      <c r="BL329" s="231">
        <f t="shared" si="346"/>
        <v>1</v>
      </c>
      <c r="BM329" s="231">
        <f t="shared" si="347"/>
        <v>0</v>
      </c>
      <c r="BN329" s="231">
        <f t="shared" si="348"/>
        <v>0</v>
      </c>
      <c r="BO329" s="231">
        <f t="shared" si="349"/>
        <v>1</v>
      </c>
      <c r="BP329" s="231">
        <f t="shared" si="350"/>
        <v>0</v>
      </c>
      <c r="BQ329" s="231">
        <f t="shared" si="351"/>
        <v>3</v>
      </c>
    </row>
    <row r="330" s="146" customFormat="1" ht="95" customHeight="1" spans="1:69">
      <c r="A330" s="161">
        <v>317</v>
      </c>
      <c r="B330" s="94">
        <v>278</v>
      </c>
      <c r="C330" s="162" t="s">
        <v>82</v>
      </c>
      <c r="D330" s="163">
        <v>44109</v>
      </c>
      <c r="E330" s="183" t="s">
        <v>195</v>
      </c>
      <c r="F330" s="184">
        <v>200</v>
      </c>
      <c r="G330" s="185">
        <v>7.69230769230769</v>
      </c>
      <c r="H330" s="161">
        <v>7</v>
      </c>
      <c r="I330" s="161">
        <v>0</v>
      </c>
      <c r="J330" s="161">
        <v>7</v>
      </c>
      <c r="K330" s="195">
        <v>53.8461538461538</v>
      </c>
      <c r="L330" s="161">
        <v>0</v>
      </c>
      <c r="M330" s="185">
        <v>0</v>
      </c>
      <c r="N330" s="161">
        <v>0</v>
      </c>
      <c r="O330" s="161">
        <v>0</v>
      </c>
      <c r="P330" s="195">
        <v>0</v>
      </c>
      <c r="Q330" s="161">
        <v>2</v>
      </c>
      <c r="R330" s="195">
        <v>15.3846153846154</v>
      </c>
      <c r="S330" s="161">
        <v>0</v>
      </c>
      <c r="T330" s="195">
        <v>0</v>
      </c>
      <c r="U330" s="161">
        <v>0</v>
      </c>
      <c r="V330" s="161">
        <v>0</v>
      </c>
      <c r="W330" s="185">
        <v>0</v>
      </c>
      <c r="X330" s="185">
        <v>0</v>
      </c>
      <c r="Y330" s="161">
        <v>0</v>
      </c>
      <c r="Z330" s="185">
        <v>0</v>
      </c>
      <c r="AA330" s="161">
        <v>0</v>
      </c>
      <c r="AB330" s="185">
        <v>0</v>
      </c>
      <c r="AC330" s="184">
        <v>0</v>
      </c>
      <c r="AD330" s="184">
        <v>0</v>
      </c>
      <c r="AE330" s="185">
        <v>2.6</v>
      </c>
      <c r="AF330" s="185">
        <v>13</v>
      </c>
      <c r="AG330" s="185">
        <v>3.5</v>
      </c>
      <c r="AH330" s="185">
        <v>88.3307692307692</v>
      </c>
      <c r="AI330" s="258">
        <v>3</v>
      </c>
      <c r="AJ330" s="209">
        <v>0.5</v>
      </c>
      <c r="AK330" s="207"/>
      <c r="AL330" s="195">
        <v>0</v>
      </c>
      <c r="AM330" s="195">
        <v>2</v>
      </c>
      <c r="AN330" s="207">
        <v>50</v>
      </c>
      <c r="AO330" s="221">
        <v>38.8307692307692</v>
      </c>
      <c r="AP330" s="184">
        <v>30</v>
      </c>
      <c r="AQ330" s="222">
        <v>35300</v>
      </c>
      <c r="AR330" s="225"/>
      <c r="AS330" s="146" t="s">
        <v>852</v>
      </c>
      <c r="AU330" s="224">
        <f t="shared" si="330"/>
        <v>364629.415384615</v>
      </c>
      <c r="AV330" s="239">
        <f t="shared" si="331"/>
        <v>400000</v>
      </c>
      <c r="AW330" s="231" t="e">
        <f t="shared" si="332"/>
        <v>#REF!</v>
      </c>
      <c r="AX330" s="231" t="e">
        <f>((AH330-AF330-AG330-W330)*AY$8)-(#REF!+#REF!)*150000</f>
        <v>#REF!</v>
      </c>
      <c r="AY330" s="231" t="e">
        <f t="shared" si="333"/>
        <v>#REF!</v>
      </c>
      <c r="AZ330" s="241" t="str">
        <f t="shared" si="334"/>
        <v>KONG SAMET</v>
      </c>
      <c r="BA330" s="231">
        <f t="shared" si="335"/>
        <v>30</v>
      </c>
      <c r="BB330" s="231">
        <f t="shared" si="336"/>
        <v>30</v>
      </c>
      <c r="BC330" s="231">
        <f t="shared" si="337"/>
        <v>0</v>
      </c>
      <c r="BD330" s="231">
        <f t="shared" si="338"/>
        <v>0</v>
      </c>
      <c r="BE330" s="231">
        <f t="shared" si="339"/>
        <v>1</v>
      </c>
      <c r="BF330" s="231">
        <f t="shared" si="340"/>
        <v>1</v>
      </c>
      <c r="BG330" s="231">
        <f t="shared" si="341"/>
        <v>0</v>
      </c>
      <c r="BH330" s="231">
        <f t="shared" si="342"/>
        <v>0</v>
      </c>
      <c r="BI330" s="246">
        <f t="shared" si="343"/>
        <v>8.83076923076923</v>
      </c>
      <c r="BJ330" s="247">
        <f t="shared" si="344"/>
        <v>35300</v>
      </c>
      <c r="BK330" s="231">
        <f t="shared" si="345"/>
        <v>1</v>
      </c>
      <c r="BL330" s="231">
        <f t="shared" si="346"/>
        <v>1</v>
      </c>
      <c r="BM330" s="231">
        <f t="shared" si="347"/>
        <v>1</v>
      </c>
      <c r="BN330" s="231">
        <f t="shared" si="348"/>
        <v>0</v>
      </c>
      <c r="BO330" s="231">
        <f t="shared" si="349"/>
        <v>0</v>
      </c>
      <c r="BP330" s="231">
        <f t="shared" si="350"/>
        <v>0</v>
      </c>
      <c r="BQ330" s="231">
        <f t="shared" si="351"/>
        <v>3</v>
      </c>
    </row>
    <row r="331" s="146" customFormat="1" ht="95" customHeight="1" spans="1:69">
      <c r="A331" s="161">
        <v>318</v>
      </c>
      <c r="B331" s="94">
        <v>1989</v>
      </c>
      <c r="C331" s="162" t="s">
        <v>215</v>
      </c>
      <c r="D331" s="163">
        <v>44638</v>
      </c>
      <c r="E331" s="183" t="s">
        <v>195</v>
      </c>
      <c r="F331" s="184">
        <v>200</v>
      </c>
      <c r="G331" s="185">
        <v>7.69230769230769</v>
      </c>
      <c r="H331" s="161">
        <v>5</v>
      </c>
      <c r="I331" s="161">
        <v>0</v>
      </c>
      <c r="J331" s="161">
        <v>5</v>
      </c>
      <c r="K331" s="195">
        <v>38.4615384615385</v>
      </c>
      <c r="L331" s="161">
        <v>0</v>
      </c>
      <c r="M331" s="185">
        <v>0</v>
      </c>
      <c r="N331" s="161">
        <v>0</v>
      </c>
      <c r="O331" s="161">
        <v>0</v>
      </c>
      <c r="P331" s="195">
        <v>0</v>
      </c>
      <c r="Q331" s="161">
        <v>1</v>
      </c>
      <c r="R331" s="195">
        <v>7.69230769230769</v>
      </c>
      <c r="S331" s="161">
        <v>0</v>
      </c>
      <c r="T331" s="195">
        <v>0</v>
      </c>
      <c r="U331" s="161">
        <v>0</v>
      </c>
      <c r="V331" s="161">
        <v>0</v>
      </c>
      <c r="W331" s="185">
        <v>0</v>
      </c>
      <c r="X331" s="185">
        <v>0</v>
      </c>
      <c r="Y331" s="161">
        <v>0</v>
      </c>
      <c r="Z331" s="185">
        <v>0</v>
      </c>
      <c r="AA331" s="161">
        <v>0</v>
      </c>
      <c r="AB331" s="185">
        <v>0</v>
      </c>
      <c r="AC331" s="184">
        <v>0</v>
      </c>
      <c r="AD331" s="184">
        <v>0</v>
      </c>
      <c r="AE331" s="185">
        <v>1.9</v>
      </c>
      <c r="AF331" s="185">
        <v>13</v>
      </c>
      <c r="AG331" s="185">
        <v>2.5</v>
      </c>
      <c r="AH331" s="185">
        <v>63.5538461538462</v>
      </c>
      <c r="AI331" s="207">
        <v>2</v>
      </c>
      <c r="AJ331" s="209">
        <v>0.5</v>
      </c>
      <c r="AK331" s="207"/>
      <c r="AL331" s="195">
        <v>0</v>
      </c>
      <c r="AM331" s="195">
        <v>2</v>
      </c>
      <c r="AN331" s="207">
        <v>50</v>
      </c>
      <c r="AO331" s="221">
        <v>13.0538461538462</v>
      </c>
      <c r="AP331" s="184">
        <v>10</v>
      </c>
      <c r="AQ331" s="222">
        <v>12200</v>
      </c>
      <c r="AR331" s="225"/>
      <c r="AS331" s="146" t="s">
        <v>871</v>
      </c>
      <c r="AU331" s="224">
        <f t="shared" si="330"/>
        <v>262350.276923077</v>
      </c>
      <c r="AV331" s="239">
        <f t="shared" si="331"/>
        <v>400000</v>
      </c>
      <c r="AW331" s="231" t="e">
        <f t="shared" si="332"/>
        <v>#REF!</v>
      </c>
      <c r="AX331" s="231" t="e">
        <f>((AH331-AF331-AG331-W331)*AY$8)-(#REF!+#REF!)*150000</f>
        <v>#REF!</v>
      </c>
      <c r="AY331" s="231" t="e">
        <f t="shared" si="333"/>
        <v>#REF!</v>
      </c>
      <c r="AZ331" s="241" t="str">
        <f t="shared" si="334"/>
        <v>PREAB MARADY</v>
      </c>
      <c r="BA331" s="231">
        <f t="shared" si="335"/>
        <v>10</v>
      </c>
      <c r="BB331" s="231">
        <f t="shared" si="336"/>
        <v>10</v>
      </c>
      <c r="BC331" s="231">
        <f t="shared" si="337"/>
        <v>0</v>
      </c>
      <c r="BD331" s="231">
        <f t="shared" si="338"/>
        <v>0</v>
      </c>
      <c r="BE331" s="231">
        <f t="shared" si="339"/>
        <v>0</v>
      </c>
      <c r="BF331" s="231">
        <f t="shared" si="340"/>
        <v>1</v>
      </c>
      <c r="BG331" s="231">
        <f t="shared" si="341"/>
        <v>0</v>
      </c>
      <c r="BH331" s="231">
        <f t="shared" si="342"/>
        <v>0</v>
      </c>
      <c r="BI331" s="246">
        <f t="shared" si="343"/>
        <v>3.05384615384615</v>
      </c>
      <c r="BJ331" s="247">
        <f t="shared" si="344"/>
        <v>12200</v>
      </c>
      <c r="BK331" s="231">
        <f t="shared" si="345"/>
        <v>0</v>
      </c>
      <c r="BL331" s="231">
        <f t="shared" si="346"/>
        <v>1</v>
      </c>
      <c r="BM331" s="231">
        <f t="shared" si="347"/>
        <v>0</v>
      </c>
      <c r="BN331" s="231">
        <f t="shared" si="348"/>
        <v>1</v>
      </c>
      <c r="BO331" s="231">
        <f t="shared" si="349"/>
        <v>0</v>
      </c>
      <c r="BP331" s="231">
        <f t="shared" si="350"/>
        <v>0</v>
      </c>
      <c r="BQ331" s="231">
        <f t="shared" si="351"/>
        <v>2</v>
      </c>
    </row>
    <row r="332" s="141" customFormat="1" ht="95" customHeight="1" spans="1:69">
      <c r="A332" s="161">
        <v>319</v>
      </c>
      <c r="B332" s="94">
        <v>1551</v>
      </c>
      <c r="C332" s="162" t="s">
        <v>216</v>
      </c>
      <c r="D332" s="163">
        <v>44564</v>
      </c>
      <c r="E332" s="183" t="s">
        <v>195</v>
      </c>
      <c r="F332" s="184">
        <v>200</v>
      </c>
      <c r="G332" s="185">
        <v>7.69230769230769</v>
      </c>
      <c r="H332" s="161">
        <v>7</v>
      </c>
      <c r="I332" s="161">
        <v>0</v>
      </c>
      <c r="J332" s="161">
        <v>7</v>
      </c>
      <c r="K332" s="195">
        <v>53.8461538461538</v>
      </c>
      <c r="L332" s="161">
        <v>0</v>
      </c>
      <c r="M332" s="185">
        <v>0</v>
      </c>
      <c r="N332" s="161">
        <v>0</v>
      </c>
      <c r="O332" s="161">
        <v>0</v>
      </c>
      <c r="P332" s="195">
        <v>0</v>
      </c>
      <c r="Q332" s="161">
        <v>2</v>
      </c>
      <c r="R332" s="195">
        <v>15.3846153846154</v>
      </c>
      <c r="S332" s="161">
        <v>0</v>
      </c>
      <c r="T332" s="195">
        <v>0</v>
      </c>
      <c r="U332" s="161">
        <v>0</v>
      </c>
      <c r="V332" s="161">
        <v>0</v>
      </c>
      <c r="W332" s="185">
        <v>0</v>
      </c>
      <c r="X332" s="185">
        <v>0</v>
      </c>
      <c r="Y332" s="161">
        <v>0</v>
      </c>
      <c r="Z332" s="185">
        <v>0</v>
      </c>
      <c r="AA332" s="161">
        <v>0</v>
      </c>
      <c r="AB332" s="185">
        <v>0</v>
      </c>
      <c r="AC332" s="184">
        <v>0</v>
      </c>
      <c r="AD332" s="184">
        <v>0</v>
      </c>
      <c r="AE332" s="185">
        <v>2.6</v>
      </c>
      <c r="AF332" s="185">
        <v>13</v>
      </c>
      <c r="AG332" s="185">
        <v>3.5</v>
      </c>
      <c r="AH332" s="185">
        <v>88.3307692307692</v>
      </c>
      <c r="AI332" s="207">
        <v>2</v>
      </c>
      <c r="AJ332" s="209">
        <v>0.5</v>
      </c>
      <c r="AK332" s="184"/>
      <c r="AL332" s="195">
        <v>0</v>
      </c>
      <c r="AM332" s="195">
        <v>2</v>
      </c>
      <c r="AN332" s="207">
        <v>50</v>
      </c>
      <c r="AO332" s="221">
        <v>37.8307692307692</v>
      </c>
      <c r="AP332" s="184">
        <v>30</v>
      </c>
      <c r="AQ332" s="222">
        <v>31300</v>
      </c>
      <c r="AR332" s="223"/>
      <c r="AS332" s="146" t="s">
        <v>861</v>
      </c>
      <c r="AT332" s="146"/>
      <c r="AU332" s="224">
        <f t="shared" si="330"/>
        <v>364629.415384615</v>
      </c>
      <c r="AV332" s="239">
        <f t="shared" si="331"/>
        <v>400000</v>
      </c>
      <c r="AW332" s="231" t="e">
        <f t="shared" si="332"/>
        <v>#REF!</v>
      </c>
      <c r="AX332" s="231" t="e">
        <f>((AH332-AF332-AG332-W332)*AY$8)-(#REF!+#REF!)*150000</f>
        <v>#REF!</v>
      </c>
      <c r="AY332" s="231" t="e">
        <f t="shared" si="333"/>
        <v>#REF!</v>
      </c>
      <c r="AZ332" s="241" t="str">
        <f t="shared" si="334"/>
        <v>SEK SOVANNROTH</v>
      </c>
      <c r="BA332" s="231">
        <f t="shared" si="335"/>
        <v>30</v>
      </c>
      <c r="BB332" s="231">
        <f t="shared" si="336"/>
        <v>30</v>
      </c>
      <c r="BC332" s="231">
        <f t="shared" si="337"/>
        <v>0</v>
      </c>
      <c r="BD332" s="231">
        <f t="shared" si="338"/>
        <v>0</v>
      </c>
      <c r="BE332" s="231">
        <f t="shared" si="339"/>
        <v>1</v>
      </c>
      <c r="BF332" s="231">
        <f t="shared" si="340"/>
        <v>1</v>
      </c>
      <c r="BG332" s="231">
        <f t="shared" si="341"/>
        <v>0</v>
      </c>
      <c r="BH332" s="231">
        <f t="shared" si="342"/>
        <v>0</v>
      </c>
      <c r="BI332" s="246">
        <f t="shared" si="343"/>
        <v>7.83076923076923</v>
      </c>
      <c r="BJ332" s="247">
        <f t="shared" si="344"/>
        <v>31300</v>
      </c>
      <c r="BK332" s="231">
        <f t="shared" si="345"/>
        <v>1</v>
      </c>
      <c r="BL332" s="231">
        <f t="shared" si="346"/>
        <v>1</v>
      </c>
      <c r="BM332" s="231">
        <f t="shared" si="347"/>
        <v>0</v>
      </c>
      <c r="BN332" s="231">
        <f t="shared" si="348"/>
        <v>0</v>
      </c>
      <c r="BO332" s="231">
        <f t="shared" si="349"/>
        <v>1</v>
      </c>
      <c r="BP332" s="231">
        <f t="shared" si="350"/>
        <v>0</v>
      </c>
      <c r="BQ332" s="231">
        <f t="shared" si="351"/>
        <v>3</v>
      </c>
    </row>
    <row r="333" s="141" customFormat="1" ht="95" customHeight="1" spans="1:69">
      <c r="A333" s="161">
        <v>320</v>
      </c>
      <c r="B333" s="94">
        <v>2259</v>
      </c>
      <c r="C333" s="162" t="s">
        <v>218</v>
      </c>
      <c r="D333" s="163">
        <v>44763</v>
      </c>
      <c r="E333" s="183" t="s">
        <v>195</v>
      </c>
      <c r="F333" s="184">
        <v>200</v>
      </c>
      <c r="G333" s="185">
        <v>7.69230769230769</v>
      </c>
      <c r="H333" s="161">
        <v>4.5</v>
      </c>
      <c r="I333" s="161">
        <v>0</v>
      </c>
      <c r="J333" s="161">
        <v>4.5</v>
      </c>
      <c r="K333" s="195">
        <v>34.6153846153846</v>
      </c>
      <c r="L333" s="161">
        <v>0</v>
      </c>
      <c r="M333" s="185">
        <v>0</v>
      </c>
      <c r="N333" s="161">
        <v>0</v>
      </c>
      <c r="O333" s="161">
        <v>0</v>
      </c>
      <c r="P333" s="195">
        <v>0</v>
      </c>
      <c r="Q333" s="161">
        <v>1</v>
      </c>
      <c r="R333" s="195">
        <v>7.69230769230769</v>
      </c>
      <c r="S333" s="161">
        <v>0</v>
      </c>
      <c r="T333" s="195">
        <v>0</v>
      </c>
      <c r="U333" s="161">
        <v>0.5</v>
      </c>
      <c r="V333" s="161">
        <v>0</v>
      </c>
      <c r="W333" s="185">
        <v>0</v>
      </c>
      <c r="X333" s="185">
        <v>0</v>
      </c>
      <c r="Y333" s="161">
        <v>0</v>
      </c>
      <c r="Z333" s="185">
        <v>0</v>
      </c>
      <c r="AA333" s="161">
        <v>0</v>
      </c>
      <c r="AB333" s="185">
        <v>0</v>
      </c>
      <c r="AC333" s="184">
        <v>0</v>
      </c>
      <c r="AD333" s="184">
        <v>0</v>
      </c>
      <c r="AE333" s="185">
        <v>1.7</v>
      </c>
      <c r="AF333" s="185">
        <v>13</v>
      </c>
      <c r="AG333" s="185">
        <v>2.2</v>
      </c>
      <c r="AH333" s="185">
        <v>59.2076923076923</v>
      </c>
      <c r="AI333" s="185"/>
      <c r="AJ333" s="209">
        <v>0.5</v>
      </c>
      <c r="AK333" s="184"/>
      <c r="AL333" s="195">
        <v>0</v>
      </c>
      <c r="AM333" s="195">
        <v>2</v>
      </c>
      <c r="AN333" s="207">
        <v>50</v>
      </c>
      <c r="AO333" s="221">
        <v>6.70769230769231</v>
      </c>
      <c r="AP333" s="184">
        <v>0</v>
      </c>
      <c r="AQ333" s="222">
        <v>26800</v>
      </c>
      <c r="AR333" s="223"/>
      <c r="AS333" s="146" t="s">
        <v>876</v>
      </c>
      <c r="AT333" s="146"/>
      <c r="AU333" s="224">
        <f t="shared" si="330"/>
        <v>244409.353846154</v>
      </c>
      <c r="AV333" s="239">
        <f t="shared" si="331"/>
        <v>400000</v>
      </c>
      <c r="AW333" s="231" t="e">
        <f t="shared" si="332"/>
        <v>#REF!</v>
      </c>
      <c r="AX333" s="231" t="e">
        <f>((AH333-AF333-AG333-W333)*AY$8)-(#REF!+#REF!)*150000</f>
        <v>#REF!</v>
      </c>
      <c r="AY333" s="231" t="e">
        <f t="shared" si="333"/>
        <v>#REF!</v>
      </c>
      <c r="AZ333" s="241" t="str">
        <f t="shared" si="334"/>
        <v>RUS PHKAY</v>
      </c>
      <c r="BA333" s="231">
        <f t="shared" si="335"/>
        <v>0</v>
      </c>
      <c r="BB333" s="231">
        <f t="shared" si="336"/>
        <v>0</v>
      </c>
      <c r="BC333" s="231">
        <f t="shared" si="337"/>
        <v>0</v>
      </c>
      <c r="BD333" s="231">
        <f t="shared" si="338"/>
        <v>0</v>
      </c>
      <c r="BE333" s="231">
        <f t="shared" si="339"/>
        <v>0</v>
      </c>
      <c r="BF333" s="231">
        <f t="shared" si="340"/>
        <v>0</v>
      </c>
      <c r="BG333" s="231">
        <f t="shared" si="341"/>
        <v>0</v>
      </c>
      <c r="BH333" s="231">
        <f t="shared" si="342"/>
        <v>0</v>
      </c>
      <c r="BI333" s="246">
        <f t="shared" si="343"/>
        <v>6.70769230769231</v>
      </c>
      <c r="BJ333" s="247">
        <f t="shared" si="344"/>
        <v>26800</v>
      </c>
      <c r="BK333" s="231">
        <f t="shared" si="345"/>
        <v>1</v>
      </c>
      <c r="BL333" s="231">
        <f t="shared" si="346"/>
        <v>0</v>
      </c>
      <c r="BM333" s="231">
        <f t="shared" si="347"/>
        <v>1</v>
      </c>
      <c r="BN333" s="231">
        <f t="shared" si="348"/>
        <v>0</v>
      </c>
      <c r="BO333" s="231">
        <f t="shared" si="349"/>
        <v>1</v>
      </c>
      <c r="BP333" s="231">
        <f t="shared" si="350"/>
        <v>1</v>
      </c>
      <c r="BQ333" s="231">
        <f t="shared" si="351"/>
        <v>3</v>
      </c>
    </row>
    <row r="334" s="146" customFormat="1" ht="95" customHeight="1" spans="1:69">
      <c r="A334" s="161">
        <v>321</v>
      </c>
      <c r="B334" s="94">
        <v>1484</v>
      </c>
      <c r="C334" s="162" t="s">
        <v>219</v>
      </c>
      <c r="D334" s="163">
        <v>44555</v>
      </c>
      <c r="E334" s="183" t="s">
        <v>220</v>
      </c>
      <c r="F334" s="184">
        <v>200</v>
      </c>
      <c r="G334" s="185">
        <v>7.69230769230769</v>
      </c>
      <c r="H334" s="161">
        <v>2</v>
      </c>
      <c r="I334" s="161">
        <v>0</v>
      </c>
      <c r="J334" s="161">
        <v>2</v>
      </c>
      <c r="K334" s="195">
        <v>15.3846153846154</v>
      </c>
      <c r="L334" s="161">
        <v>0</v>
      </c>
      <c r="M334" s="185">
        <v>0</v>
      </c>
      <c r="N334" s="161">
        <v>0</v>
      </c>
      <c r="O334" s="161">
        <v>0</v>
      </c>
      <c r="P334" s="195">
        <v>0</v>
      </c>
      <c r="Q334" s="161">
        <v>1</v>
      </c>
      <c r="R334" s="195">
        <v>7.69230769230769</v>
      </c>
      <c r="S334" s="161">
        <v>0</v>
      </c>
      <c r="T334" s="195">
        <v>0</v>
      </c>
      <c r="U334" s="161">
        <v>0</v>
      </c>
      <c r="V334" s="161">
        <v>0</v>
      </c>
      <c r="W334" s="185">
        <v>0</v>
      </c>
      <c r="X334" s="185">
        <v>0</v>
      </c>
      <c r="Y334" s="161">
        <v>0</v>
      </c>
      <c r="Z334" s="185">
        <v>0</v>
      </c>
      <c r="AA334" s="161">
        <v>0</v>
      </c>
      <c r="AB334" s="185">
        <v>0</v>
      </c>
      <c r="AC334" s="184">
        <v>0</v>
      </c>
      <c r="AD334" s="184">
        <v>0</v>
      </c>
      <c r="AE334" s="185">
        <v>0.7</v>
      </c>
      <c r="AF334" s="185">
        <v>13</v>
      </c>
      <c r="AG334" s="185">
        <v>1</v>
      </c>
      <c r="AH334" s="185">
        <v>37.7769230769231</v>
      </c>
      <c r="AI334" s="207">
        <v>2</v>
      </c>
      <c r="AJ334" s="209">
        <v>0.5</v>
      </c>
      <c r="AK334" s="207"/>
      <c r="AL334" s="195">
        <v>0</v>
      </c>
      <c r="AM334" s="195">
        <v>2</v>
      </c>
      <c r="AN334" s="207">
        <v>0</v>
      </c>
      <c r="AO334" s="221">
        <v>37.2769230769231</v>
      </c>
      <c r="AP334" s="184">
        <v>30</v>
      </c>
      <c r="AQ334" s="222">
        <v>29100</v>
      </c>
      <c r="AR334" s="225"/>
      <c r="AS334" s="146" t="s">
        <v>861</v>
      </c>
      <c r="AU334" s="224">
        <f t="shared" ref="AU334:AU342" si="352">(AH334*$AY$9)</f>
        <v>155943.138461539</v>
      </c>
      <c r="AV334" s="239">
        <f t="shared" ref="AV334:AV342" si="353">IF(AU334&lt;400000,400000,IF(AU334&gt;1200000,1200000,AU334))</f>
        <v>400000</v>
      </c>
      <c r="AW334" s="231" t="e">
        <f t="shared" ref="AW334:AW342" si="354">IF(AY334=0.1,165000,IF(AY334=0.05,65000,0))</f>
        <v>#REF!</v>
      </c>
      <c r="AX334" s="231" t="e">
        <f>((AH334-AF334-AG334-W334)*AY$8)-(#REF!+#REF!)*150000</f>
        <v>#REF!</v>
      </c>
      <c r="AY334" s="231" t="e">
        <f t="shared" ref="AY334:AY342" si="355">IF(AX334&lt;1500000,0%,IF(AX334&lt;2000001,5%,10%))</f>
        <v>#REF!</v>
      </c>
      <c r="AZ334" s="241" t="str">
        <f t="shared" ref="AZ334:AZ342" si="356">C334</f>
        <v>CHHIN CHANTHA</v>
      </c>
      <c r="BA334" s="231">
        <f t="shared" ref="BA334:BA342" si="357">AP334</f>
        <v>30</v>
      </c>
      <c r="BB334" s="231">
        <f t="shared" ref="BB334:BB342" si="358">TRUNC(BA334)</f>
        <v>30</v>
      </c>
      <c r="BC334" s="231">
        <f t="shared" ref="BC334:BC342" si="359">TRUNC(BB334/100)</f>
        <v>0</v>
      </c>
      <c r="BD334" s="231">
        <f t="shared" ref="BD334:BD342" si="360">TRUNC((BB334-(BC334*100))/50)</f>
        <v>0</v>
      </c>
      <c r="BE334" s="231">
        <f t="shared" ref="BE334:BE342" si="361">TRUNC((BB334-(BC334*100)-(BD334*50))/20)</f>
        <v>1</v>
      </c>
      <c r="BF334" s="231">
        <f t="shared" ref="BF334:BF342" si="362">TRUNC((BB334-(BC334*100)-(BD334*50)-(BE334*20))/10)</f>
        <v>1</v>
      </c>
      <c r="BG334" s="231">
        <f t="shared" ref="BG334:BG342" si="363">TRUNC((BB334-(BC334*100)-(BD334*50)-(BE334*20)-(BF334*10))/5)</f>
        <v>0</v>
      </c>
      <c r="BH334" s="231">
        <f t="shared" ref="BH334:BH342" si="364">TRUNC((BB334-(BC334*100)-(BD334*50)-(BE334*20)-(BF334*10)-(BG334*5))/1)</f>
        <v>0</v>
      </c>
      <c r="BI334" s="246">
        <f t="shared" ref="BI334:BI342" si="365">AO334-AP334</f>
        <v>7.27692307692308</v>
      </c>
      <c r="BJ334" s="247">
        <f t="shared" ref="BJ334:BJ342" si="366">ROUND(BI334*4000,-2)</f>
        <v>29100</v>
      </c>
      <c r="BK334" s="231">
        <f t="shared" ref="BK334:BK342" si="367">TRUNC(BJ334/20000)</f>
        <v>1</v>
      </c>
      <c r="BL334" s="231">
        <f t="shared" ref="BL334:BL342" si="368">TRUNC((BJ334-(BK334*20000))/10000)</f>
        <v>0</v>
      </c>
      <c r="BM334" s="231">
        <f t="shared" ref="BM334:BM342" si="369">TRUNC((BJ334-(BK334*20000)-(BL334*10000))/5000)</f>
        <v>1</v>
      </c>
      <c r="BN334" s="231">
        <f t="shared" ref="BN334:BN342" si="370">TRUNC((BJ334-(BK334*20000)-(BL334*10000)-(BM334*5000))/2000)</f>
        <v>2</v>
      </c>
      <c r="BO334" s="231">
        <f t="shared" ref="BO334:BO342" si="371">TRUNC((BJ334-(BK334*20000)-(BL334*10000)-(BM334*5000)-(BN334*2000))/1000)</f>
        <v>0</v>
      </c>
      <c r="BP334" s="231">
        <f t="shared" ref="BP334:BP342" si="372">TRUNC((BJ334-(BK334*20000)-(BL334*10000)-(BM334*5000)-(BN334*2000)-(BO334*1000))/500)</f>
        <v>0</v>
      </c>
      <c r="BQ334" s="231">
        <f t="shared" ref="BQ334:BQ342" si="373">TRUNC((BJ334-(BK334*20000)-(BL334*10000)-(BM334*5000)-(BN334*2000)-(BO334*1000)-(BP334*500))/100)</f>
        <v>1</v>
      </c>
    </row>
    <row r="335" s="146" customFormat="1" ht="95" customHeight="1" spans="1:69">
      <c r="A335" s="161">
        <v>322</v>
      </c>
      <c r="B335" s="94">
        <v>1466</v>
      </c>
      <c r="C335" s="162" t="s">
        <v>221</v>
      </c>
      <c r="D335" s="163">
        <v>44551</v>
      </c>
      <c r="E335" s="183" t="s">
        <v>220</v>
      </c>
      <c r="F335" s="184">
        <v>200</v>
      </c>
      <c r="G335" s="185">
        <v>7.69230769230769</v>
      </c>
      <c r="H335" s="161">
        <v>2</v>
      </c>
      <c r="I335" s="161">
        <v>0</v>
      </c>
      <c r="J335" s="161">
        <v>2</v>
      </c>
      <c r="K335" s="195">
        <v>15.3846153846154</v>
      </c>
      <c r="L335" s="161">
        <v>0</v>
      </c>
      <c r="M335" s="185">
        <v>0</v>
      </c>
      <c r="N335" s="161">
        <v>0</v>
      </c>
      <c r="O335" s="161">
        <v>0</v>
      </c>
      <c r="P335" s="195">
        <v>0</v>
      </c>
      <c r="Q335" s="161">
        <v>1</v>
      </c>
      <c r="R335" s="195">
        <v>7.69230769230769</v>
      </c>
      <c r="S335" s="161">
        <v>0</v>
      </c>
      <c r="T335" s="195">
        <v>0</v>
      </c>
      <c r="U335" s="161">
        <v>0</v>
      </c>
      <c r="V335" s="161">
        <v>0</v>
      </c>
      <c r="W335" s="185">
        <v>0</v>
      </c>
      <c r="X335" s="185">
        <v>0</v>
      </c>
      <c r="Y335" s="161">
        <v>0</v>
      </c>
      <c r="Z335" s="185">
        <v>0</v>
      </c>
      <c r="AA335" s="161">
        <v>0</v>
      </c>
      <c r="AB335" s="185">
        <v>0</v>
      </c>
      <c r="AC335" s="184">
        <v>0</v>
      </c>
      <c r="AD335" s="184">
        <v>0</v>
      </c>
      <c r="AE335" s="185">
        <v>0.7</v>
      </c>
      <c r="AF335" s="185">
        <v>13</v>
      </c>
      <c r="AG335" s="185">
        <v>1</v>
      </c>
      <c r="AH335" s="185">
        <v>37.7769230769231</v>
      </c>
      <c r="AI335" s="207">
        <v>2</v>
      </c>
      <c r="AJ335" s="209">
        <v>0.5</v>
      </c>
      <c r="AK335" s="207"/>
      <c r="AL335" s="195">
        <v>0</v>
      </c>
      <c r="AM335" s="195">
        <v>2</v>
      </c>
      <c r="AN335" s="207">
        <v>0</v>
      </c>
      <c r="AO335" s="221">
        <v>37.2769230769231</v>
      </c>
      <c r="AP335" s="184">
        <v>30</v>
      </c>
      <c r="AQ335" s="222">
        <v>29100</v>
      </c>
      <c r="AR335" s="225"/>
      <c r="AS335" s="146" t="s">
        <v>861</v>
      </c>
      <c r="AU335" s="224">
        <f t="shared" si="352"/>
        <v>155943.138461539</v>
      </c>
      <c r="AV335" s="239">
        <f t="shared" si="353"/>
        <v>400000</v>
      </c>
      <c r="AW335" s="231" t="e">
        <f t="shared" si="354"/>
        <v>#REF!</v>
      </c>
      <c r="AX335" s="231" t="e">
        <f>((AH335-AF335-AG335-W335)*AY$8)-(#REF!+#REF!)*150000</f>
        <v>#REF!</v>
      </c>
      <c r="AY335" s="231" t="e">
        <f t="shared" si="355"/>
        <v>#REF!</v>
      </c>
      <c r="AZ335" s="241" t="str">
        <f t="shared" si="356"/>
        <v>HEM VUTHOEUN</v>
      </c>
      <c r="BA335" s="231">
        <f t="shared" si="357"/>
        <v>30</v>
      </c>
      <c r="BB335" s="231">
        <f t="shared" si="358"/>
        <v>30</v>
      </c>
      <c r="BC335" s="231">
        <f t="shared" si="359"/>
        <v>0</v>
      </c>
      <c r="BD335" s="231">
        <f t="shared" si="360"/>
        <v>0</v>
      </c>
      <c r="BE335" s="231">
        <f t="shared" si="361"/>
        <v>1</v>
      </c>
      <c r="BF335" s="231">
        <f t="shared" si="362"/>
        <v>1</v>
      </c>
      <c r="BG335" s="231">
        <f t="shared" si="363"/>
        <v>0</v>
      </c>
      <c r="BH335" s="231">
        <f t="shared" si="364"/>
        <v>0</v>
      </c>
      <c r="BI335" s="246">
        <f t="shared" si="365"/>
        <v>7.27692307692308</v>
      </c>
      <c r="BJ335" s="247">
        <f t="shared" si="366"/>
        <v>29100</v>
      </c>
      <c r="BK335" s="231">
        <f t="shared" si="367"/>
        <v>1</v>
      </c>
      <c r="BL335" s="231">
        <f t="shared" si="368"/>
        <v>0</v>
      </c>
      <c r="BM335" s="231">
        <f t="shared" si="369"/>
        <v>1</v>
      </c>
      <c r="BN335" s="231">
        <f t="shared" si="370"/>
        <v>2</v>
      </c>
      <c r="BO335" s="231">
        <f t="shared" si="371"/>
        <v>0</v>
      </c>
      <c r="BP335" s="231">
        <f t="shared" si="372"/>
        <v>0</v>
      </c>
      <c r="BQ335" s="231">
        <f t="shared" si="373"/>
        <v>1</v>
      </c>
    </row>
    <row r="336" s="146" customFormat="1" ht="95" customHeight="1" spans="1:69">
      <c r="A336" s="161">
        <v>323</v>
      </c>
      <c r="B336" s="94">
        <v>1502</v>
      </c>
      <c r="C336" s="162" t="s">
        <v>222</v>
      </c>
      <c r="D336" s="163">
        <v>44564</v>
      </c>
      <c r="E336" s="183" t="s">
        <v>220</v>
      </c>
      <c r="F336" s="184">
        <v>200</v>
      </c>
      <c r="G336" s="185">
        <v>7.69230769230769</v>
      </c>
      <c r="H336" s="161">
        <v>2</v>
      </c>
      <c r="I336" s="161">
        <v>0</v>
      </c>
      <c r="J336" s="161">
        <v>2</v>
      </c>
      <c r="K336" s="195">
        <v>15.3846153846154</v>
      </c>
      <c r="L336" s="161">
        <v>0</v>
      </c>
      <c r="M336" s="185">
        <v>0</v>
      </c>
      <c r="N336" s="161">
        <v>0</v>
      </c>
      <c r="O336" s="161">
        <v>0</v>
      </c>
      <c r="P336" s="195">
        <v>0</v>
      </c>
      <c r="Q336" s="161">
        <v>1</v>
      </c>
      <c r="R336" s="195">
        <v>7.69230769230769</v>
      </c>
      <c r="S336" s="161">
        <v>0</v>
      </c>
      <c r="T336" s="195">
        <v>0</v>
      </c>
      <c r="U336" s="161">
        <v>0</v>
      </c>
      <c r="V336" s="161">
        <v>0</v>
      </c>
      <c r="W336" s="185">
        <v>0</v>
      </c>
      <c r="X336" s="185">
        <v>0</v>
      </c>
      <c r="Y336" s="161">
        <v>0</v>
      </c>
      <c r="Z336" s="185">
        <v>0</v>
      </c>
      <c r="AA336" s="161">
        <v>0</v>
      </c>
      <c r="AB336" s="185">
        <v>0</v>
      </c>
      <c r="AC336" s="184">
        <v>0</v>
      </c>
      <c r="AD336" s="184">
        <v>0</v>
      </c>
      <c r="AE336" s="185">
        <v>0.7</v>
      </c>
      <c r="AF336" s="185">
        <v>13</v>
      </c>
      <c r="AG336" s="185">
        <v>1</v>
      </c>
      <c r="AH336" s="185">
        <v>37.7769230769231</v>
      </c>
      <c r="AI336" s="207">
        <v>2</v>
      </c>
      <c r="AJ336" s="209">
        <v>0.5</v>
      </c>
      <c r="AK336" s="207"/>
      <c r="AL336" s="195">
        <v>0</v>
      </c>
      <c r="AM336" s="195">
        <v>2</v>
      </c>
      <c r="AN336" s="207">
        <v>0</v>
      </c>
      <c r="AO336" s="221">
        <v>37.2769230769231</v>
      </c>
      <c r="AP336" s="184">
        <v>30</v>
      </c>
      <c r="AQ336" s="222">
        <v>29100</v>
      </c>
      <c r="AR336" s="225"/>
      <c r="AS336" s="146" t="s">
        <v>861</v>
      </c>
      <c r="AU336" s="224">
        <f t="shared" si="352"/>
        <v>155943.138461539</v>
      </c>
      <c r="AV336" s="239">
        <f t="shared" si="353"/>
        <v>400000</v>
      </c>
      <c r="AW336" s="231" t="e">
        <f t="shared" si="354"/>
        <v>#REF!</v>
      </c>
      <c r="AX336" s="231" t="e">
        <f>((AH336-AF336-AG336-W336)*AY$8)-(#REF!+#REF!)*150000</f>
        <v>#REF!</v>
      </c>
      <c r="AY336" s="231" t="e">
        <f t="shared" si="355"/>
        <v>#REF!</v>
      </c>
      <c r="AZ336" s="241" t="str">
        <f t="shared" si="356"/>
        <v>KHOEUR SOTIT</v>
      </c>
      <c r="BA336" s="231">
        <f t="shared" si="357"/>
        <v>30</v>
      </c>
      <c r="BB336" s="231">
        <f t="shared" si="358"/>
        <v>30</v>
      </c>
      <c r="BC336" s="231">
        <f t="shared" si="359"/>
        <v>0</v>
      </c>
      <c r="BD336" s="231">
        <f t="shared" si="360"/>
        <v>0</v>
      </c>
      <c r="BE336" s="231">
        <f t="shared" si="361"/>
        <v>1</v>
      </c>
      <c r="BF336" s="231">
        <f t="shared" si="362"/>
        <v>1</v>
      </c>
      <c r="BG336" s="231">
        <f t="shared" si="363"/>
        <v>0</v>
      </c>
      <c r="BH336" s="231">
        <f t="shared" si="364"/>
        <v>0</v>
      </c>
      <c r="BI336" s="246">
        <f t="shared" si="365"/>
        <v>7.27692307692308</v>
      </c>
      <c r="BJ336" s="247">
        <f t="shared" si="366"/>
        <v>29100</v>
      </c>
      <c r="BK336" s="231">
        <f t="shared" si="367"/>
        <v>1</v>
      </c>
      <c r="BL336" s="231">
        <f t="shared" si="368"/>
        <v>0</v>
      </c>
      <c r="BM336" s="231">
        <f t="shared" si="369"/>
        <v>1</v>
      </c>
      <c r="BN336" s="231">
        <f t="shared" si="370"/>
        <v>2</v>
      </c>
      <c r="BO336" s="231">
        <f t="shared" si="371"/>
        <v>0</v>
      </c>
      <c r="BP336" s="231">
        <f t="shared" si="372"/>
        <v>0</v>
      </c>
      <c r="BQ336" s="231">
        <f t="shared" si="373"/>
        <v>1</v>
      </c>
    </row>
    <row r="337" s="146" customFormat="1" ht="95" customHeight="1" spans="1:69">
      <c r="A337" s="161">
        <v>324</v>
      </c>
      <c r="B337" s="94">
        <v>1718</v>
      </c>
      <c r="C337" s="162" t="s">
        <v>980</v>
      </c>
      <c r="D337" s="163">
        <v>44587</v>
      </c>
      <c r="E337" s="183" t="s">
        <v>220</v>
      </c>
      <c r="F337" s="184">
        <v>200</v>
      </c>
      <c r="G337" s="185">
        <v>7.69230769230769</v>
      </c>
      <c r="H337" s="161">
        <v>2</v>
      </c>
      <c r="I337" s="161">
        <v>0</v>
      </c>
      <c r="J337" s="161">
        <v>2</v>
      </c>
      <c r="K337" s="195">
        <v>15.3846153846154</v>
      </c>
      <c r="L337" s="161">
        <v>0</v>
      </c>
      <c r="M337" s="185">
        <v>0</v>
      </c>
      <c r="N337" s="161">
        <v>0</v>
      </c>
      <c r="O337" s="161">
        <v>0</v>
      </c>
      <c r="P337" s="195">
        <v>0</v>
      </c>
      <c r="Q337" s="161">
        <v>1</v>
      </c>
      <c r="R337" s="195">
        <v>7.69230769230769</v>
      </c>
      <c r="S337" s="161">
        <v>0</v>
      </c>
      <c r="T337" s="195">
        <v>0</v>
      </c>
      <c r="U337" s="161">
        <v>0</v>
      </c>
      <c r="V337" s="161">
        <v>0</v>
      </c>
      <c r="W337" s="185">
        <v>0</v>
      </c>
      <c r="X337" s="185">
        <v>0</v>
      </c>
      <c r="Y337" s="161">
        <v>0</v>
      </c>
      <c r="Z337" s="185">
        <v>0</v>
      </c>
      <c r="AA337" s="161">
        <v>0</v>
      </c>
      <c r="AB337" s="185">
        <v>0</v>
      </c>
      <c r="AC337" s="184">
        <v>0</v>
      </c>
      <c r="AD337" s="184">
        <v>0</v>
      </c>
      <c r="AE337" s="185">
        <v>0.7</v>
      </c>
      <c r="AF337" s="185">
        <v>13</v>
      </c>
      <c r="AG337" s="185">
        <v>1</v>
      </c>
      <c r="AH337" s="185">
        <v>37.7769230769231</v>
      </c>
      <c r="AI337" s="207">
        <v>2</v>
      </c>
      <c r="AJ337" s="209">
        <v>0.5</v>
      </c>
      <c r="AK337" s="207"/>
      <c r="AL337" s="195">
        <v>0</v>
      </c>
      <c r="AM337" s="195">
        <v>2</v>
      </c>
      <c r="AN337" s="207">
        <v>0</v>
      </c>
      <c r="AO337" s="221">
        <v>37.2769230769231</v>
      </c>
      <c r="AP337" s="184">
        <v>30</v>
      </c>
      <c r="AQ337" s="222">
        <v>29100</v>
      </c>
      <c r="AR337" s="225"/>
      <c r="AS337" s="146" t="s">
        <v>862</v>
      </c>
      <c r="AU337" s="224">
        <f t="shared" si="352"/>
        <v>155943.138461539</v>
      </c>
      <c r="AV337" s="239">
        <f t="shared" si="353"/>
        <v>400000</v>
      </c>
      <c r="AW337" s="231" t="e">
        <f t="shared" si="354"/>
        <v>#REF!</v>
      </c>
      <c r="AX337" s="231" t="e">
        <f>((AH337-AF337-AG337-W337)*AY$8)-(#REF!+#REF!)*150000</f>
        <v>#REF!</v>
      </c>
      <c r="AY337" s="231" t="e">
        <f t="shared" si="355"/>
        <v>#REF!</v>
      </c>
      <c r="AZ337" s="241" t="str">
        <f t="shared" si="356"/>
        <v>SON SOCHEAT</v>
      </c>
      <c r="BA337" s="231">
        <f t="shared" si="357"/>
        <v>30</v>
      </c>
      <c r="BB337" s="231">
        <f t="shared" si="358"/>
        <v>30</v>
      </c>
      <c r="BC337" s="231">
        <f t="shared" si="359"/>
        <v>0</v>
      </c>
      <c r="BD337" s="231">
        <f t="shared" si="360"/>
        <v>0</v>
      </c>
      <c r="BE337" s="231">
        <f t="shared" si="361"/>
        <v>1</v>
      </c>
      <c r="BF337" s="231">
        <f t="shared" si="362"/>
        <v>1</v>
      </c>
      <c r="BG337" s="231">
        <f t="shared" si="363"/>
        <v>0</v>
      </c>
      <c r="BH337" s="231">
        <f t="shared" si="364"/>
        <v>0</v>
      </c>
      <c r="BI337" s="246">
        <f t="shared" si="365"/>
        <v>7.27692307692308</v>
      </c>
      <c r="BJ337" s="247">
        <f t="shared" si="366"/>
        <v>29100</v>
      </c>
      <c r="BK337" s="231">
        <f t="shared" si="367"/>
        <v>1</v>
      </c>
      <c r="BL337" s="231">
        <f t="shared" si="368"/>
        <v>0</v>
      </c>
      <c r="BM337" s="231">
        <f t="shared" si="369"/>
        <v>1</v>
      </c>
      <c r="BN337" s="231">
        <f t="shared" si="370"/>
        <v>2</v>
      </c>
      <c r="BO337" s="231">
        <f t="shared" si="371"/>
        <v>0</v>
      </c>
      <c r="BP337" s="231">
        <f t="shared" si="372"/>
        <v>0</v>
      </c>
      <c r="BQ337" s="231">
        <f t="shared" si="373"/>
        <v>1</v>
      </c>
    </row>
    <row r="338" s="146" customFormat="1" ht="95" customHeight="1" spans="1:69">
      <c r="A338" s="161">
        <v>325</v>
      </c>
      <c r="B338" s="94">
        <v>1885</v>
      </c>
      <c r="C338" s="162" t="s">
        <v>981</v>
      </c>
      <c r="D338" s="163">
        <v>44617</v>
      </c>
      <c r="E338" s="183" t="s">
        <v>220</v>
      </c>
      <c r="F338" s="184">
        <v>200</v>
      </c>
      <c r="G338" s="185">
        <v>7.69230769230769</v>
      </c>
      <c r="H338" s="161">
        <v>2</v>
      </c>
      <c r="I338" s="161">
        <v>0</v>
      </c>
      <c r="J338" s="161">
        <v>2</v>
      </c>
      <c r="K338" s="195">
        <v>15.3846153846154</v>
      </c>
      <c r="L338" s="161">
        <v>0</v>
      </c>
      <c r="M338" s="185">
        <v>0</v>
      </c>
      <c r="N338" s="161">
        <v>0</v>
      </c>
      <c r="O338" s="161">
        <v>0</v>
      </c>
      <c r="P338" s="195">
        <v>0</v>
      </c>
      <c r="Q338" s="161">
        <v>1</v>
      </c>
      <c r="R338" s="195">
        <v>7.69230769230769</v>
      </c>
      <c r="S338" s="161">
        <v>0</v>
      </c>
      <c r="T338" s="195">
        <v>0</v>
      </c>
      <c r="U338" s="161">
        <v>0</v>
      </c>
      <c r="V338" s="161">
        <v>0</v>
      </c>
      <c r="W338" s="185">
        <v>0</v>
      </c>
      <c r="X338" s="185">
        <v>0</v>
      </c>
      <c r="Y338" s="161">
        <v>0</v>
      </c>
      <c r="Z338" s="185">
        <v>0</v>
      </c>
      <c r="AA338" s="161">
        <v>0</v>
      </c>
      <c r="AB338" s="185">
        <v>0</v>
      </c>
      <c r="AC338" s="184">
        <v>0</v>
      </c>
      <c r="AD338" s="184">
        <v>0</v>
      </c>
      <c r="AE338" s="185">
        <v>0.7</v>
      </c>
      <c r="AF338" s="185">
        <v>13</v>
      </c>
      <c r="AG338" s="185">
        <v>1</v>
      </c>
      <c r="AH338" s="185">
        <v>37.7769230769231</v>
      </c>
      <c r="AI338" s="207">
        <v>2</v>
      </c>
      <c r="AJ338" s="261">
        <v>0.5</v>
      </c>
      <c r="AK338" s="207"/>
      <c r="AL338" s="195">
        <v>0</v>
      </c>
      <c r="AM338" s="195">
        <v>2</v>
      </c>
      <c r="AN338" s="207">
        <v>0</v>
      </c>
      <c r="AO338" s="221">
        <v>37.2769230769231</v>
      </c>
      <c r="AP338" s="184">
        <v>30</v>
      </c>
      <c r="AQ338" s="222">
        <v>29100</v>
      </c>
      <c r="AR338" s="225"/>
      <c r="AS338" s="146" t="s">
        <v>874</v>
      </c>
      <c r="AU338" s="224">
        <f t="shared" si="352"/>
        <v>155943.138461539</v>
      </c>
      <c r="AV338" s="239">
        <f t="shared" si="353"/>
        <v>400000</v>
      </c>
      <c r="AW338" s="231" t="e">
        <f t="shared" si="354"/>
        <v>#REF!</v>
      </c>
      <c r="AX338" s="231" t="e">
        <f>((AH338-AF338-AG338-W338)*AY$8)-(#REF!+#REF!)*150000</f>
        <v>#REF!</v>
      </c>
      <c r="AY338" s="231" t="e">
        <f t="shared" si="355"/>
        <v>#REF!</v>
      </c>
      <c r="AZ338" s="241" t="str">
        <f t="shared" si="356"/>
        <v>YOEUEN PHOEURK</v>
      </c>
      <c r="BA338" s="231">
        <f t="shared" si="357"/>
        <v>30</v>
      </c>
      <c r="BB338" s="231">
        <f t="shared" si="358"/>
        <v>30</v>
      </c>
      <c r="BC338" s="231">
        <f t="shared" si="359"/>
        <v>0</v>
      </c>
      <c r="BD338" s="231">
        <f t="shared" si="360"/>
        <v>0</v>
      </c>
      <c r="BE338" s="231">
        <f t="shared" si="361"/>
        <v>1</v>
      </c>
      <c r="BF338" s="231">
        <f t="shared" si="362"/>
        <v>1</v>
      </c>
      <c r="BG338" s="231">
        <f t="shared" si="363"/>
        <v>0</v>
      </c>
      <c r="BH338" s="231">
        <f t="shared" si="364"/>
        <v>0</v>
      </c>
      <c r="BI338" s="246">
        <f t="shared" si="365"/>
        <v>7.27692307692308</v>
      </c>
      <c r="BJ338" s="247">
        <f t="shared" si="366"/>
        <v>29100</v>
      </c>
      <c r="BK338" s="231">
        <f t="shared" si="367"/>
        <v>1</v>
      </c>
      <c r="BL338" s="231">
        <f t="shared" si="368"/>
        <v>0</v>
      </c>
      <c r="BM338" s="231">
        <f t="shared" si="369"/>
        <v>1</v>
      </c>
      <c r="BN338" s="231">
        <f t="shared" si="370"/>
        <v>2</v>
      </c>
      <c r="BO338" s="231">
        <f t="shared" si="371"/>
        <v>0</v>
      </c>
      <c r="BP338" s="231">
        <f t="shared" si="372"/>
        <v>0</v>
      </c>
      <c r="BQ338" s="231">
        <f t="shared" si="373"/>
        <v>1</v>
      </c>
    </row>
    <row r="339" s="146" customFormat="1" ht="95" customHeight="1" spans="1:69">
      <c r="A339" s="161">
        <v>326</v>
      </c>
      <c r="B339" s="94">
        <v>1993</v>
      </c>
      <c r="C339" s="162" t="s">
        <v>982</v>
      </c>
      <c r="D339" s="163">
        <v>44639</v>
      </c>
      <c r="E339" s="183" t="s">
        <v>220</v>
      </c>
      <c r="F339" s="184">
        <v>200</v>
      </c>
      <c r="G339" s="185">
        <v>7.69230769230769</v>
      </c>
      <c r="H339" s="161">
        <v>2</v>
      </c>
      <c r="I339" s="161">
        <v>0</v>
      </c>
      <c r="J339" s="161">
        <v>2</v>
      </c>
      <c r="K339" s="195">
        <v>15.3846153846154</v>
      </c>
      <c r="L339" s="161">
        <v>0</v>
      </c>
      <c r="M339" s="185">
        <v>0</v>
      </c>
      <c r="N339" s="161">
        <v>0</v>
      </c>
      <c r="O339" s="161">
        <v>0</v>
      </c>
      <c r="P339" s="195">
        <v>0</v>
      </c>
      <c r="Q339" s="161">
        <v>1</v>
      </c>
      <c r="R339" s="195">
        <v>7.69230769230769</v>
      </c>
      <c r="S339" s="161">
        <v>0</v>
      </c>
      <c r="T339" s="195">
        <v>0</v>
      </c>
      <c r="U339" s="161">
        <v>0</v>
      </c>
      <c r="V339" s="161">
        <v>0</v>
      </c>
      <c r="W339" s="185">
        <v>0</v>
      </c>
      <c r="X339" s="185">
        <v>0</v>
      </c>
      <c r="Y339" s="161">
        <v>0</v>
      </c>
      <c r="Z339" s="185">
        <v>0</v>
      </c>
      <c r="AA339" s="161">
        <v>0</v>
      </c>
      <c r="AB339" s="185">
        <v>0</v>
      </c>
      <c r="AC339" s="184">
        <v>0</v>
      </c>
      <c r="AD339" s="184">
        <v>0</v>
      </c>
      <c r="AE339" s="185">
        <v>0.7</v>
      </c>
      <c r="AF339" s="185">
        <v>13</v>
      </c>
      <c r="AG339" s="185">
        <v>1</v>
      </c>
      <c r="AH339" s="185">
        <v>37.7769230769231</v>
      </c>
      <c r="AI339" s="207">
        <v>2</v>
      </c>
      <c r="AJ339" s="209">
        <v>0.5</v>
      </c>
      <c r="AK339" s="207"/>
      <c r="AL339" s="195">
        <v>0</v>
      </c>
      <c r="AM339" s="195">
        <v>2</v>
      </c>
      <c r="AN339" s="207">
        <v>0</v>
      </c>
      <c r="AO339" s="221">
        <v>37.2769230769231</v>
      </c>
      <c r="AP339" s="184">
        <v>30</v>
      </c>
      <c r="AQ339" s="222">
        <v>29100</v>
      </c>
      <c r="AR339" s="225"/>
      <c r="AS339" s="146" t="s">
        <v>871</v>
      </c>
      <c r="AU339" s="224">
        <f t="shared" si="352"/>
        <v>155943.138461539</v>
      </c>
      <c r="AV339" s="239">
        <f t="shared" si="353"/>
        <v>400000</v>
      </c>
      <c r="AW339" s="231" t="e">
        <f t="shared" si="354"/>
        <v>#REF!</v>
      </c>
      <c r="AX339" s="231" t="e">
        <f>((AH339-AF339-AG339-W339)*AY$8)-(#REF!+#REF!)*150000</f>
        <v>#REF!</v>
      </c>
      <c r="AY339" s="231" t="e">
        <f t="shared" si="355"/>
        <v>#REF!</v>
      </c>
      <c r="AZ339" s="241" t="str">
        <f t="shared" si="356"/>
        <v>CHHUN ROTHA</v>
      </c>
      <c r="BA339" s="231">
        <f t="shared" si="357"/>
        <v>30</v>
      </c>
      <c r="BB339" s="231">
        <f t="shared" si="358"/>
        <v>30</v>
      </c>
      <c r="BC339" s="231">
        <f t="shared" si="359"/>
        <v>0</v>
      </c>
      <c r="BD339" s="231">
        <f t="shared" si="360"/>
        <v>0</v>
      </c>
      <c r="BE339" s="231">
        <f t="shared" si="361"/>
        <v>1</v>
      </c>
      <c r="BF339" s="231">
        <f t="shared" si="362"/>
        <v>1</v>
      </c>
      <c r="BG339" s="231">
        <f t="shared" si="363"/>
        <v>0</v>
      </c>
      <c r="BH339" s="231">
        <f t="shared" si="364"/>
        <v>0</v>
      </c>
      <c r="BI339" s="246">
        <f t="shared" si="365"/>
        <v>7.27692307692308</v>
      </c>
      <c r="BJ339" s="247">
        <f t="shared" si="366"/>
        <v>29100</v>
      </c>
      <c r="BK339" s="231">
        <f t="shared" si="367"/>
        <v>1</v>
      </c>
      <c r="BL339" s="231">
        <f t="shared" si="368"/>
        <v>0</v>
      </c>
      <c r="BM339" s="231">
        <f t="shared" si="369"/>
        <v>1</v>
      </c>
      <c r="BN339" s="231">
        <f t="shared" si="370"/>
        <v>2</v>
      </c>
      <c r="BO339" s="231">
        <f t="shared" si="371"/>
        <v>0</v>
      </c>
      <c r="BP339" s="231">
        <f t="shared" si="372"/>
        <v>0</v>
      </c>
      <c r="BQ339" s="231">
        <f t="shared" si="373"/>
        <v>1</v>
      </c>
    </row>
    <row r="340" s="146" customFormat="1" ht="95" customHeight="1" spans="1:69">
      <c r="A340" s="161">
        <v>327</v>
      </c>
      <c r="B340" s="94">
        <v>2206</v>
      </c>
      <c r="C340" s="162" t="s">
        <v>223</v>
      </c>
      <c r="D340" s="163">
        <v>44741</v>
      </c>
      <c r="E340" s="183" t="s">
        <v>220</v>
      </c>
      <c r="F340" s="184">
        <v>200</v>
      </c>
      <c r="G340" s="185">
        <v>7.69230769230769</v>
      </c>
      <c r="H340" s="161">
        <v>2</v>
      </c>
      <c r="I340" s="161">
        <v>0</v>
      </c>
      <c r="J340" s="161">
        <v>2</v>
      </c>
      <c r="K340" s="195">
        <v>15.3846153846154</v>
      </c>
      <c r="L340" s="161">
        <v>0</v>
      </c>
      <c r="M340" s="185">
        <v>0</v>
      </c>
      <c r="N340" s="161">
        <v>0</v>
      </c>
      <c r="O340" s="161">
        <v>0</v>
      </c>
      <c r="P340" s="195">
        <v>0</v>
      </c>
      <c r="Q340" s="161">
        <v>1</v>
      </c>
      <c r="R340" s="195">
        <v>7.69230769230769</v>
      </c>
      <c r="S340" s="161">
        <v>0</v>
      </c>
      <c r="T340" s="195">
        <v>0</v>
      </c>
      <c r="U340" s="161">
        <v>0</v>
      </c>
      <c r="V340" s="161">
        <v>0</v>
      </c>
      <c r="W340" s="185">
        <v>0</v>
      </c>
      <c r="X340" s="185">
        <v>0</v>
      </c>
      <c r="Y340" s="161">
        <v>0</v>
      </c>
      <c r="Z340" s="185">
        <v>0</v>
      </c>
      <c r="AA340" s="161">
        <v>0</v>
      </c>
      <c r="AB340" s="185">
        <v>0</v>
      </c>
      <c r="AC340" s="184">
        <v>0</v>
      </c>
      <c r="AD340" s="184">
        <v>0</v>
      </c>
      <c r="AE340" s="185">
        <v>0.7</v>
      </c>
      <c r="AF340" s="185">
        <v>13</v>
      </c>
      <c r="AG340" s="185">
        <v>1</v>
      </c>
      <c r="AH340" s="185">
        <v>37.7769230769231</v>
      </c>
      <c r="AI340" s="258"/>
      <c r="AJ340" s="209">
        <v>0.5</v>
      </c>
      <c r="AK340" s="207"/>
      <c r="AL340" s="195">
        <v>0</v>
      </c>
      <c r="AM340" s="195">
        <v>2</v>
      </c>
      <c r="AN340" s="207">
        <v>0</v>
      </c>
      <c r="AO340" s="221">
        <v>35.2769230769231</v>
      </c>
      <c r="AP340" s="184">
        <v>30</v>
      </c>
      <c r="AQ340" s="222">
        <v>21100</v>
      </c>
      <c r="AR340" s="225"/>
      <c r="AS340" s="146" t="s">
        <v>853</v>
      </c>
      <c r="AU340" s="224">
        <f t="shared" si="352"/>
        <v>155943.138461539</v>
      </c>
      <c r="AV340" s="239">
        <f t="shared" si="353"/>
        <v>400000</v>
      </c>
      <c r="AW340" s="231" t="e">
        <f t="shared" si="354"/>
        <v>#REF!</v>
      </c>
      <c r="AX340" s="231" t="e">
        <f>((AH340-AF340-AG340-W340)*AY$8)-(#REF!+#REF!)*150000</f>
        <v>#REF!</v>
      </c>
      <c r="AY340" s="231" t="e">
        <f t="shared" si="355"/>
        <v>#REF!</v>
      </c>
      <c r="AZ340" s="241" t="str">
        <f t="shared" si="356"/>
        <v>NHEAN TRA</v>
      </c>
      <c r="BA340" s="231">
        <f t="shared" si="357"/>
        <v>30</v>
      </c>
      <c r="BB340" s="231">
        <f t="shared" si="358"/>
        <v>30</v>
      </c>
      <c r="BC340" s="231">
        <f t="shared" si="359"/>
        <v>0</v>
      </c>
      <c r="BD340" s="231">
        <f t="shared" si="360"/>
        <v>0</v>
      </c>
      <c r="BE340" s="231">
        <f t="shared" si="361"/>
        <v>1</v>
      </c>
      <c r="BF340" s="231">
        <f t="shared" si="362"/>
        <v>1</v>
      </c>
      <c r="BG340" s="231">
        <f t="shared" si="363"/>
        <v>0</v>
      </c>
      <c r="BH340" s="231">
        <f t="shared" si="364"/>
        <v>0</v>
      </c>
      <c r="BI340" s="246">
        <f t="shared" si="365"/>
        <v>5.27692307692308</v>
      </c>
      <c r="BJ340" s="247">
        <f t="shared" si="366"/>
        <v>21100</v>
      </c>
      <c r="BK340" s="231">
        <f t="shared" si="367"/>
        <v>1</v>
      </c>
      <c r="BL340" s="231">
        <f t="shared" si="368"/>
        <v>0</v>
      </c>
      <c r="BM340" s="231">
        <f t="shared" si="369"/>
        <v>0</v>
      </c>
      <c r="BN340" s="231">
        <f t="shared" si="370"/>
        <v>0</v>
      </c>
      <c r="BO340" s="231">
        <f t="shared" si="371"/>
        <v>1</v>
      </c>
      <c r="BP340" s="231">
        <f t="shared" si="372"/>
        <v>0</v>
      </c>
      <c r="BQ340" s="231">
        <f t="shared" si="373"/>
        <v>1</v>
      </c>
    </row>
    <row r="341" s="146" customFormat="1" ht="95" customHeight="1" spans="1:69">
      <c r="A341" s="161">
        <v>328</v>
      </c>
      <c r="B341" s="94">
        <v>2207</v>
      </c>
      <c r="C341" s="162" t="s">
        <v>983</v>
      </c>
      <c r="D341" s="163">
        <v>44741</v>
      </c>
      <c r="E341" s="183" t="s">
        <v>220</v>
      </c>
      <c r="F341" s="184">
        <v>200</v>
      </c>
      <c r="G341" s="185">
        <v>7.69230769230769</v>
      </c>
      <c r="H341" s="161">
        <v>2</v>
      </c>
      <c r="I341" s="161">
        <v>0</v>
      </c>
      <c r="J341" s="161">
        <v>2</v>
      </c>
      <c r="K341" s="195">
        <v>15.3846153846154</v>
      </c>
      <c r="L341" s="161">
        <v>0</v>
      </c>
      <c r="M341" s="185">
        <v>0</v>
      </c>
      <c r="N341" s="161">
        <v>0</v>
      </c>
      <c r="O341" s="161">
        <v>0</v>
      </c>
      <c r="P341" s="195">
        <v>0</v>
      </c>
      <c r="Q341" s="161">
        <v>1</v>
      </c>
      <c r="R341" s="195">
        <v>7.69230769230769</v>
      </c>
      <c r="S341" s="161">
        <v>0</v>
      </c>
      <c r="T341" s="195">
        <v>0</v>
      </c>
      <c r="U341" s="161">
        <v>0</v>
      </c>
      <c r="V341" s="161">
        <v>0</v>
      </c>
      <c r="W341" s="185">
        <v>0</v>
      </c>
      <c r="X341" s="185">
        <v>0</v>
      </c>
      <c r="Y341" s="161">
        <v>0</v>
      </c>
      <c r="Z341" s="185">
        <v>0</v>
      </c>
      <c r="AA341" s="161">
        <v>0</v>
      </c>
      <c r="AB341" s="185">
        <v>0</v>
      </c>
      <c r="AC341" s="184">
        <v>0</v>
      </c>
      <c r="AD341" s="184">
        <v>0</v>
      </c>
      <c r="AE341" s="185">
        <v>0.7</v>
      </c>
      <c r="AF341" s="185">
        <v>13</v>
      </c>
      <c r="AG341" s="185">
        <v>1</v>
      </c>
      <c r="AH341" s="185">
        <v>37.7769230769231</v>
      </c>
      <c r="AI341" s="258"/>
      <c r="AJ341" s="209">
        <v>0.5</v>
      </c>
      <c r="AK341" s="207"/>
      <c r="AL341" s="195">
        <v>0</v>
      </c>
      <c r="AM341" s="195">
        <v>2</v>
      </c>
      <c r="AN341" s="207">
        <v>0</v>
      </c>
      <c r="AO341" s="221">
        <v>35.2769230769231</v>
      </c>
      <c r="AP341" s="184">
        <v>30</v>
      </c>
      <c r="AQ341" s="222">
        <v>21100</v>
      </c>
      <c r="AR341" s="225"/>
      <c r="AS341" s="146" t="s">
        <v>853</v>
      </c>
      <c r="AU341" s="224">
        <f t="shared" si="352"/>
        <v>155943.138461539</v>
      </c>
      <c r="AV341" s="239">
        <f t="shared" si="353"/>
        <v>400000</v>
      </c>
      <c r="AW341" s="231" t="e">
        <f t="shared" si="354"/>
        <v>#REF!</v>
      </c>
      <c r="AX341" s="231" t="e">
        <f>((AH341-AF341-AG341-W341)*AY$8)-(#REF!+#REF!)*150000</f>
        <v>#REF!</v>
      </c>
      <c r="AY341" s="231" t="e">
        <f t="shared" si="355"/>
        <v>#REF!</v>
      </c>
      <c r="AZ341" s="241" t="str">
        <f t="shared" si="356"/>
        <v>MEAS SOK</v>
      </c>
      <c r="BA341" s="231">
        <f t="shared" si="357"/>
        <v>30</v>
      </c>
      <c r="BB341" s="231">
        <f t="shared" si="358"/>
        <v>30</v>
      </c>
      <c r="BC341" s="231">
        <f t="shared" si="359"/>
        <v>0</v>
      </c>
      <c r="BD341" s="231">
        <f t="shared" si="360"/>
        <v>0</v>
      </c>
      <c r="BE341" s="231">
        <f t="shared" si="361"/>
        <v>1</v>
      </c>
      <c r="BF341" s="231">
        <f t="shared" si="362"/>
        <v>1</v>
      </c>
      <c r="BG341" s="231">
        <f t="shared" si="363"/>
        <v>0</v>
      </c>
      <c r="BH341" s="231">
        <f t="shared" si="364"/>
        <v>0</v>
      </c>
      <c r="BI341" s="246">
        <f t="shared" si="365"/>
        <v>5.27692307692308</v>
      </c>
      <c r="BJ341" s="247">
        <f t="shared" si="366"/>
        <v>21100</v>
      </c>
      <c r="BK341" s="231">
        <f t="shared" si="367"/>
        <v>1</v>
      </c>
      <c r="BL341" s="231">
        <f t="shared" si="368"/>
        <v>0</v>
      </c>
      <c r="BM341" s="231">
        <f t="shared" si="369"/>
        <v>0</v>
      </c>
      <c r="BN341" s="231">
        <f t="shared" si="370"/>
        <v>0</v>
      </c>
      <c r="BO341" s="231">
        <f t="shared" si="371"/>
        <v>1</v>
      </c>
      <c r="BP341" s="231">
        <f t="shared" si="372"/>
        <v>0</v>
      </c>
      <c r="BQ341" s="231">
        <f t="shared" si="373"/>
        <v>1</v>
      </c>
    </row>
    <row r="342" s="146" customFormat="1" ht="95" customHeight="1" spans="1:69">
      <c r="A342" s="161">
        <v>329</v>
      </c>
      <c r="B342" s="94">
        <v>2208</v>
      </c>
      <c r="C342" s="162" t="s">
        <v>984</v>
      </c>
      <c r="D342" s="163">
        <v>44741</v>
      </c>
      <c r="E342" s="183" t="s">
        <v>220</v>
      </c>
      <c r="F342" s="184">
        <v>200</v>
      </c>
      <c r="G342" s="185">
        <v>7.69230769230769</v>
      </c>
      <c r="H342" s="161">
        <v>2</v>
      </c>
      <c r="I342" s="161">
        <v>0</v>
      </c>
      <c r="J342" s="161">
        <v>2</v>
      </c>
      <c r="K342" s="195">
        <v>15.3846153846154</v>
      </c>
      <c r="L342" s="161">
        <v>0</v>
      </c>
      <c r="M342" s="185">
        <v>0</v>
      </c>
      <c r="N342" s="161">
        <v>0</v>
      </c>
      <c r="O342" s="161">
        <v>0</v>
      </c>
      <c r="P342" s="195">
        <v>0</v>
      </c>
      <c r="Q342" s="161">
        <v>1</v>
      </c>
      <c r="R342" s="195">
        <v>7.69230769230769</v>
      </c>
      <c r="S342" s="161">
        <v>0</v>
      </c>
      <c r="T342" s="195">
        <v>0</v>
      </c>
      <c r="U342" s="161">
        <v>0</v>
      </c>
      <c r="V342" s="161">
        <v>0</v>
      </c>
      <c r="W342" s="185">
        <v>0</v>
      </c>
      <c r="X342" s="185">
        <v>0</v>
      </c>
      <c r="Y342" s="161">
        <v>0</v>
      </c>
      <c r="Z342" s="185">
        <v>0</v>
      </c>
      <c r="AA342" s="161">
        <v>0</v>
      </c>
      <c r="AB342" s="185">
        <v>0</v>
      </c>
      <c r="AC342" s="184">
        <v>0</v>
      </c>
      <c r="AD342" s="184">
        <v>0</v>
      </c>
      <c r="AE342" s="185">
        <v>0.7</v>
      </c>
      <c r="AF342" s="185">
        <v>13</v>
      </c>
      <c r="AG342" s="185">
        <v>1</v>
      </c>
      <c r="AH342" s="185">
        <v>37.7769230769231</v>
      </c>
      <c r="AI342" s="258"/>
      <c r="AJ342" s="209">
        <v>0.5</v>
      </c>
      <c r="AK342" s="207"/>
      <c r="AL342" s="195">
        <v>0</v>
      </c>
      <c r="AM342" s="195">
        <v>2</v>
      </c>
      <c r="AN342" s="207">
        <v>0</v>
      </c>
      <c r="AO342" s="221">
        <v>35.2769230769231</v>
      </c>
      <c r="AP342" s="184">
        <v>30</v>
      </c>
      <c r="AQ342" s="222">
        <v>21100</v>
      </c>
      <c r="AR342" s="225"/>
      <c r="AS342" s="146" t="s">
        <v>853</v>
      </c>
      <c r="AU342" s="224">
        <f t="shared" si="352"/>
        <v>155943.138461539</v>
      </c>
      <c r="AV342" s="239">
        <f t="shared" si="353"/>
        <v>400000</v>
      </c>
      <c r="AW342" s="231" t="e">
        <f t="shared" si="354"/>
        <v>#REF!</v>
      </c>
      <c r="AX342" s="231" t="e">
        <f>((AH342-AF342-AG342-W342)*AY$8)-(#REF!+#REF!)*150000</f>
        <v>#REF!</v>
      </c>
      <c r="AY342" s="231" t="e">
        <f t="shared" si="355"/>
        <v>#REF!</v>
      </c>
      <c r="AZ342" s="241" t="str">
        <f t="shared" si="356"/>
        <v>MUON SITHA</v>
      </c>
      <c r="BA342" s="231">
        <f t="shared" si="357"/>
        <v>30</v>
      </c>
      <c r="BB342" s="231">
        <f t="shared" si="358"/>
        <v>30</v>
      </c>
      <c r="BC342" s="231">
        <f t="shared" si="359"/>
        <v>0</v>
      </c>
      <c r="BD342" s="231">
        <f t="shared" si="360"/>
        <v>0</v>
      </c>
      <c r="BE342" s="231">
        <f t="shared" si="361"/>
        <v>1</v>
      </c>
      <c r="BF342" s="231">
        <f t="shared" si="362"/>
        <v>1</v>
      </c>
      <c r="BG342" s="231">
        <f t="shared" si="363"/>
        <v>0</v>
      </c>
      <c r="BH342" s="231">
        <f t="shared" si="364"/>
        <v>0</v>
      </c>
      <c r="BI342" s="246">
        <f t="shared" si="365"/>
        <v>5.27692307692308</v>
      </c>
      <c r="BJ342" s="247">
        <f t="shared" si="366"/>
        <v>21100</v>
      </c>
      <c r="BK342" s="231">
        <f t="shared" si="367"/>
        <v>1</v>
      </c>
      <c r="BL342" s="231">
        <f t="shared" si="368"/>
        <v>0</v>
      </c>
      <c r="BM342" s="231">
        <f t="shared" si="369"/>
        <v>0</v>
      </c>
      <c r="BN342" s="231">
        <f t="shared" si="370"/>
        <v>0</v>
      </c>
      <c r="BO342" s="231">
        <f t="shared" si="371"/>
        <v>1</v>
      </c>
      <c r="BP342" s="231">
        <f t="shared" si="372"/>
        <v>0</v>
      </c>
      <c r="BQ342" s="231">
        <f t="shared" si="373"/>
        <v>1</v>
      </c>
    </row>
    <row r="343" s="146" customFormat="1" ht="95" customHeight="1" spans="1:69">
      <c r="A343" s="161">
        <v>330</v>
      </c>
      <c r="B343" s="94">
        <v>433</v>
      </c>
      <c r="C343" s="162" t="s">
        <v>224</v>
      </c>
      <c r="D343" s="163">
        <v>44123</v>
      </c>
      <c r="E343" s="183" t="s">
        <v>225</v>
      </c>
      <c r="F343" s="184">
        <v>200</v>
      </c>
      <c r="G343" s="185">
        <v>7.69230769230769</v>
      </c>
      <c r="H343" s="161">
        <v>5</v>
      </c>
      <c r="I343" s="161">
        <v>0</v>
      </c>
      <c r="J343" s="161">
        <v>5</v>
      </c>
      <c r="K343" s="195">
        <v>38.4615384615385</v>
      </c>
      <c r="L343" s="161">
        <v>0</v>
      </c>
      <c r="M343" s="185">
        <v>0</v>
      </c>
      <c r="N343" s="161">
        <v>0</v>
      </c>
      <c r="O343" s="161">
        <v>0</v>
      </c>
      <c r="P343" s="195">
        <v>0</v>
      </c>
      <c r="Q343" s="161">
        <v>1</v>
      </c>
      <c r="R343" s="195">
        <v>7.69230769230769</v>
      </c>
      <c r="S343" s="161">
        <v>0</v>
      </c>
      <c r="T343" s="195">
        <v>0</v>
      </c>
      <c r="U343" s="161">
        <v>0</v>
      </c>
      <c r="V343" s="161">
        <v>0</v>
      </c>
      <c r="W343" s="185">
        <v>0</v>
      </c>
      <c r="X343" s="185">
        <v>0</v>
      </c>
      <c r="Y343" s="161">
        <v>0</v>
      </c>
      <c r="Z343" s="185">
        <v>0</v>
      </c>
      <c r="AA343" s="161">
        <v>0</v>
      </c>
      <c r="AB343" s="185">
        <v>0</v>
      </c>
      <c r="AC343" s="184">
        <v>0</v>
      </c>
      <c r="AD343" s="184">
        <v>0</v>
      </c>
      <c r="AE343" s="185">
        <v>1.9</v>
      </c>
      <c r="AF343" s="185">
        <v>13</v>
      </c>
      <c r="AG343" s="185">
        <v>2.5</v>
      </c>
      <c r="AH343" s="185">
        <v>63.5538461538462</v>
      </c>
      <c r="AI343" s="258">
        <v>3</v>
      </c>
      <c r="AJ343" s="209">
        <v>0.5</v>
      </c>
      <c r="AK343" s="207"/>
      <c r="AL343" s="195">
        <v>0</v>
      </c>
      <c r="AM343" s="195">
        <v>2</v>
      </c>
      <c r="AN343" s="207">
        <v>50</v>
      </c>
      <c r="AO343" s="221">
        <v>14.0538461538462</v>
      </c>
      <c r="AP343" s="184">
        <v>10</v>
      </c>
      <c r="AQ343" s="222">
        <v>16200</v>
      </c>
      <c r="AR343" s="225"/>
      <c r="AS343" s="146" t="s">
        <v>852</v>
      </c>
      <c r="AU343" s="224">
        <f t="shared" ref="AU343:AU358" si="374">(AH343*$AY$9)</f>
        <v>262350.276923077</v>
      </c>
      <c r="AV343" s="239">
        <f t="shared" ref="AV343:AV358" si="375">IF(AU343&lt;400000,400000,IF(AU343&gt;1200000,1200000,AU343))</f>
        <v>400000</v>
      </c>
      <c r="AW343" s="231" t="e">
        <f t="shared" ref="AW343:AW358" si="376">IF(AY343=0.1,165000,IF(AY343=0.05,65000,0))</f>
        <v>#REF!</v>
      </c>
      <c r="AX343" s="231" t="e">
        <f>((AH343-AF343-AG343-W343)*AY$8)-(#REF!+#REF!)*150000</f>
        <v>#REF!</v>
      </c>
      <c r="AY343" s="231" t="e">
        <f t="shared" ref="AY343:AY358" si="377">IF(AX343&lt;1500000,0%,IF(AX343&lt;2000001,5%,10%))</f>
        <v>#REF!</v>
      </c>
      <c r="AZ343" s="241" t="str">
        <f t="shared" ref="AZ343:AZ358" si="378">C343</f>
        <v>SREY REAKSMEY</v>
      </c>
      <c r="BA343" s="231">
        <f t="shared" ref="BA343:BA358" si="379">AP343</f>
        <v>10</v>
      </c>
      <c r="BB343" s="231">
        <f t="shared" ref="BB343:BB358" si="380">TRUNC(BA343)</f>
        <v>10</v>
      </c>
      <c r="BC343" s="231">
        <f t="shared" ref="BC343:BC358" si="381">TRUNC(BB343/100)</f>
        <v>0</v>
      </c>
      <c r="BD343" s="231">
        <f t="shared" ref="BD343:BD358" si="382">TRUNC((BB343-(BC343*100))/50)</f>
        <v>0</v>
      </c>
      <c r="BE343" s="231">
        <f t="shared" ref="BE343:BE358" si="383">TRUNC((BB343-(BC343*100)-(BD343*50))/20)</f>
        <v>0</v>
      </c>
      <c r="BF343" s="231">
        <f t="shared" ref="BF343:BF358" si="384">TRUNC((BB343-(BC343*100)-(BD343*50)-(BE343*20))/10)</f>
        <v>1</v>
      </c>
      <c r="BG343" s="231">
        <f t="shared" ref="BG343:BG358" si="385">TRUNC((BB343-(BC343*100)-(BD343*50)-(BE343*20)-(BF343*10))/5)</f>
        <v>0</v>
      </c>
      <c r="BH343" s="231">
        <f t="shared" ref="BH343:BH358" si="386">TRUNC((BB343-(BC343*100)-(BD343*50)-(BE343*20)-(BF343*10)-(BG343*5))/1)</f>
        <v>0</v>
      </c>
      <c r="BI343" s="246">
        <f t="shared" ref="BI343:BI358" si="387">AO343-AP343</f>
        <v>4.05384615384615</v>
      </c>
      <c r="BJ343" s="247">
        <f t="shared" ref="BJ343:BJ358" si="388">ROUND(BI343*4000,-2)</f>
        <v>16200</v>
      </c>
      <c r="BK343" s="231">
        <f t="shared" ref="BK343:BK358" si="389">TRUNC(BJ343/20000)</f>
        <v>0</v>
      </c>
      <c r="BL343" s="231">
        <f t="shared" ref="BL343:BL358" si="390">TRUNC((BJ343-(BK343*20000))/10000)</f>
        <v>1</v>
      </c>
      <c r="BM343" s="231">
        <f t="shared" ref="BM343:BM358" si="391">TRUNC((BJ343-(BK343*20000)-(BL343*10000))/5000)</f>
        <v>1</v>
      </c>
      <c r="BN343" s="231">
        <f t="shared" ref="BN343:BN358" si="392">TRUNC((BJ343-(BK343*20000)-(BL343*10000)-(BM343*5000))/2000)</f>
        <v>0</v>
      </c>
      <c r="BO343" s="231">
        <f t="shared" ref="BO343:BO358" si="393">TRUNC((BJ343-(BK343*20000)-(BL343*10000)-(BM343*5000)-(BN343*2000))/1000)</f>
        <v>1</v>
      </c>
      <c r="BP343" s="231">
        <f t="shared" ref="BP343:BP358" si="394">TRUNC((BJ343-(BK343*20000)-(BL343*10000)-(BM343*5000)-(BN343*2000)-(BO343*1000))/500)</f>
        <v>0</v>
      </c>
      <c r="BQ343" s="231">
        <f t="shared" ref="BQ343:BQ358" si="395">TRUNC((BJ343-(BK343*20000)-(BL343*10000)-(BM343*5000)-(BN343*2000)-(BO343*1000)-(BP343*500))/100)</f>
        <v>2</v>
      </c>
    </row>
    <row r="344" s="146" customFormat="1" ht="95" customHeight="1" spans="1:69">
      <c r="A344" s="161">
        <v>331</v>
      </c>
      <c r="B344" s="94">
        <v>702</v>
      </c>
      <c r="C344" s="162" t="s">
        <v>226</v>
      </c>
      <c r="D344" s="163">
        <v>44214</v>
      </c>
      <c r="E344" s="183" t="s">
        <v>225</v>
      </c>
      <c r="F344" s="184">
        <v>200</v>
      </c>
      <c r="G344" s="185">
        <v>7.69230769230769</v>
      </c>
      <c r="H344" s="161">
        <v>8</v>
      </c>
      <c r="I344" s="161">
        <v>0</v>
      </c>
      <c r="J344" s="161">
        <v>8</v>
      </c>
      <c r="K344" s="195">
        <v>61.5384615384615</v>
      </c>
      <c r="L344" s="161">
        <v>0</v>
      </c>
      <c r="M344" s="185">
        <v>0</v>
      </c>
      <c r="N344" s="161">
        <v>0</v>
      </c>
      <c r="O344" s="161">
        <v>0</v>
      </c>
      <c r="P344" s="195">
        <v>0</v>
      </c>
      <c r="Q344" s="161">
        <v>1</v>
      </c>
      <c r="R344" s="195">
        <v>7.69230769230769</v>
      </c>
      <c r="S344" s="161">
        <v>0</v>
      </c>
      <c r="T344" s="195">
        <v>0</v>
      </c>
      <c r="U344" s="161">
        <v>0</v>
      </c>
      <c r="V344" s="161">
        <v>0</v>
      </c>
      <c r="W344" s="185">
        <v>0</v>
      </c>
      <c r="X344" s="185">
        <v>0</v>
      </c>
      <c r="Y344" s="161">
        <v>0</v>
      </c>
      <c r="Z344" s="185">
        <v>0</v>
      </c>
      <c r="AA344" s="161">
        <v>0</v>
      </c>
      <c r="AB344" s="185">
        <v>0</v>
      </c>
      <c r="AC344" s="184">
        <v>0</v>
      </c>
      <c r="AD344" s="184">
        <v>0</v>
      </c>
      <c r="AE344" s="185">
        <v>3</v>
      </c>
      <c r="AF344" s="185">
        <v>13</v>
      </c>
      <c r="AG344" s="185">
        <v>4</v>
      </c>
      <c r="AH344" s="185">
        <v>89.2307692307692</v>
      </c>
      <c r="AI344" s="258">
        <v>3</v>
      </c>
      <c r="AJ344" s="209">
        <v>0.5</v>
      </c>
      <c r="AK344" s="207"/>
      <c r="AL344" s="195">
        <v>0</v>
      </c>
      <c r="AM344" s="195">
        <v>2</v>
      </c>
      <c r="AN344" s="207">
        <v>50</v>
      </c>
      <c r="AO344" s="221">
        <v>39.7307692307692</v>
      </c>
      <c r="AP344" s="184">
        <v>30</v>
      </c>
      <c r="AQ344" s="222">
        <v>38900</v>
      </c>
      <c r="AR344" s="225"/>
      <c r="AS344" s="146" t="s">
        <v>855</v>
      </c>
      <c r="AU344" s="224">
        <f t="shared" si="374"/>
        <v>368344.615384615</v>
      </c>
      <c r="AV344" s="239">
        <f t="shared" si="375"/>
        <v>400000</v>
      </c>
      <c r="AW344" s="231" t="e">
        <f t="shared" si="376"/>
        <v>#REF!</v>
      </c>
      <c r="AX344" s="231" t="e">
        <f>((AH344-AF344-AG344-W344)*AY$8)-(#REF!+#REF!)*150000</f>
        <v>#REF!</v>
      </c>
      <c r="AY344" s="231" t="e">
        <f t="shared" si="377"/>
        <v>#REF!</v>
      </c>
      <c r="AZ344" s="241" t="str">
        <f t="shared" si="378"/>
        <v>KHORN REAKSA</v>
      </c>
      <c r="BA344" s="231">
        <f t="shared" si="379"/>
        <v>30</v>
      </c>
      <c r="BB344" s="231">
        <f t="shared" si="380"/>
        <v>30</v>
      </c>
      <c r="BC344" s="231">
        <f t="shared" si="381"/>
        <v>0</v>
      </c>
      <c r="BD344" s="231">
        <f t="shared" si="382"/>
        <v>0</v>
      </c>
      <c r="BE344" s="231">
        <f t="shared" si="383"/>
        <v>1</v>
      </c>
      <c r="BF344" s="231">
        <f t="shared" si="384"/>
        <v>1</v>
      </c>
      <c r="BG344" s="231">
        <f t="shared" si="385"/>
        <v>0</v>
      </c>
      <c r="BH344" s="231">
        <f t="shared" si="386"/>
        <v>0</v>
      </c>
      <c r="BI344" s="246">
        <f t="shared" si="387"/>
        <v>9.73076923076924</v>
      </c>
      <c r="BJ344" s="247">
        <f t="shared" si="388"/>
        <v>38900</v>
      </c>
      <c r="BK344" s="231">
        <f t="shared" si="389"/>
        <v>1</v>
      </c>
      <c r="BL344" s="231">
        <f t="shared" si="390"/>
        <v>1</v>
      </c>
      <c r="BM344" s="231">
        <f t="shared" si="391"/>
        <v>1</v>
      </c>
      <c r="BN344" s="231">
        <f t="shared" si="392"/>
        <v>1</v>
      </c>
      <c r="BO344" s="231">
        <f t="shared" si="393"/>
        <v>1</v>
      </c>
      <c r="BP344" s="231">
        <f t="shared" si="394"/>
        <v>1</v>
      </c>
      <c r="BQ344" s="231">
        <f t="shared" si="395"/>
        <v>4</v>
      </c>
    </row>
    <row r="345" s="146" customFormat="1" ht="95" customHeight="1" spans="1:69">
      <c r="A345" s="161">
        <v>332</v>
      </c>
      <c r="B345" s="94">
        <v>703</v>
      </c>
      <c r="C345" s="162" t="s">
        <v>227</v>
      </c>
      <c r="D345" s="163">
        <v>44214</v>
      </c>
      <c r="E345" s="183" t="s">
        <v>225</v>
      </c>
      <c r="F345" s="184">
        <v>200</v>
      </c>
      <c r="G345" s="185">
        <v>7.69230769230769</v>
      </c>
      <c r="H345" s="161">
        <v>5</v>
      </c>
      <c r="I345" s="161">
        <v>0</v>
      </c>
      <c r="J345" s="161">
        <v>5</v>
      </c>
      <c r="K345" s="195">
        <v>38.4615384615385</v>
      </c>
      <c r="L345" s="161">
        <v>0</v>
      </c>
      <c r="M345" s="185">
        <v>0</v>
      </c>
      <c r="N345" s="161">
        <v>0</v>
      </c>
      <c r="O345" s="161">
        <v>0</v>
      </c>
      <c r="P345" s="195">
        <v>0</v>
      </c>
      <c r="Q345" s="161">
        <v>1</v>
      </c>
      <c r="R345" s="195">
        <v>7.69230769230769</v>
      </c>
      <c r="S345" s="161">
        <v>0</v>
      </c>
      <c r="T345" s="195">
        <v>0</v>
      </c>
      <c r="U345" s="161">
        <v>0</v>
      </c>
      <c r="V345" s="161">
        <v>0</v>
      </c>
      <c r="W345" s="185">
        <v>0</v>
      </c>
      <c r="X345" s="185">
        <v>0</v>
      </c>
      <c r="Y345" s="161">
        <v>0</v>
      </c>
      <c r="Z345" s="185">
        <v>0</v>
      </c>
      <c r="AA345" s="161">
        <v>0</v>
      </c>
      <c r="AB345" s="185">
        <v>0</v>
      </c>
      <c r="AC345" s="184">
        <v>0</v>
      </c>
      <c r="AD345" s="184">
        <v>0</v>
      </c>
      <c r="AE345" s="185">
        <v>1.9</v>
      </c>
      <c r="AF345" s="185">
        <v>13</v>
      </c>
      <c r="AG345" s="185">
        <v>2.5</v>
      </c>
      <c r="AH345" s="185">
        <v>63.5538461538462</v>
      </c>
      <c r="AI345" s="258">
        <v>3</v>
      </c>
      <c r="AJ345" s="209">
        <v>0.5</v>
      </c>
      <c r="AK345" s="207"/>
      <c r="AL345" s="195">
        <v>0</v>
      </c>
      <c r="AM345" s="195">
        <v>2</v>
      </c>
      <c r="AN345" s="207">
        <v>50</v>
      </c>
      <c r="AO345" s="221">
        <v>14.0538461538462</v>
      </c>
      <c r="AP345" s="184">
        <v>10</v>
      </c>
      <c r="AQ345" s="222">
        <v>16200</v>
      </c>
      <c r="AR345" s="225"/>
      <c r="AS345" s="146" t="s">
        <v>855</v>
      </c>
      <c r="AU345" s="224">
        <f t="shared" si="374"/>
        <v>262350.276923077</v>
      </c>
      <c r="AV345" s="239">
        <f t="shared" si="375"/>
        <v>400000</v>
      </c>
      <c r="AW345" s="231" t="e">
        <f t="shared" si="376"/>
        <v>#REF!</v>
      </c>
      <c r="AX345" s="231" t="e">
        <f>((AH345-AF345-AG345-W345)*AY$8)-(#REF!+#REF!)*150000</f>
        <v>#REF!</v>
      </c>
      <c r="AY345" s="231" t="e">
        <f t="shared" si="377"/>
        <v>#REF!</v>
      </c>
      <c r="AZ345" s="241" t="str">
        <f t="shared" si="378"/>
        <v>PEN SREYSAY</v>
      </c>
      <c r="BA345" s="231">
        <f t="shared" si="379"/>
        <v>10</v>
      </c>
      <c r="BB345" s="231">
        <f t="shared" si="380"/>
        <v>10</v>
      </c>
      <c r="BC345" s="231">
        <f t="shared" si="381"/>
        <v>0</v>
      </c>
      <c r="BD345" s="231">
        <f t="shared" si="382"/>
        <v>0</v>
      </c>
      <c r="BE345" s="231">
        <f t="shared" si="383"/>
        <v>0</v>
      </c>
      <c r="BF345" s="231">
        <f t="shared" si="384"/>
        <v>1</v>
      </c>
      <c r="BG345" s="231">
        <f t="shared" si="385"/>
        <v>0</v>
      </c>
      <c r="BH345" s="231">
        <f t="shared" si="386"/>
        <v>0</v>
      </c>
      <c r="BI345" s="246">
        <f t="shared" si="387"/>
        <v>4.05384615384615</v>
      </c>
      <c r="BJ345" s="247">
        <f t="shared" si="388"/>
        <v>16200</v>
      </c>
      <c r="BK345" s="231">
        <f t="shared" si="389"/>
        <v>0</v>
      </c>
      <c r="BL345" s="231">
        <f t="shared" si="390"/>
        <v>1</v>
      </c>
      <c r="BM345" s="231">
        <f t="shared" si="391"/>
        <v>1</v>
      </c>
      <c r="BN345" s="231">
        <f t="shared" si="392"/>
        <v>0</v>
      </c>
      <c r="BO345" s="231">
        <f t="shared" si="393"/>
        <v>1</v>
      </c>
      <c r="BP345" s="231">
        <f t="shared" si="394"/>
        <v>0</v>
      </c>
      <c r="BQ345" s="231">
        <f t="shared" si="395"/>
        <v>2</v>
      </c>
    </row>
    <row r="346" s="146" customFormat="1" ht="95" customHeight="1" spans="1:69">
      <c r="A346" s="161">
        <v>333</v>
      </c>
      <c r="B346" s="94">
        <v>726</v>
      </c>
      <c r="C346" s="162" t="s">
        <v>812</v>
      </c>
      <c r="D346" s="163">
        <v>44215</v>
      </c>
      <c r="E346" s="183" t="s">
        <v>225</v>
      </c>
      <c r="F346" s="184">
        <v>200</v>
      </c>
      <c r="G346" s="185">
        <v>7.69230769230769</v>
      </c>
      <c r="H346" s="161">
        <v>7</v>
      </c>
      <c r="I346" s="161">
        <v>0</v>
      </c>
      <c r="J346" s="161">
        <v>7</v>
      </c>
      <c r="K346" s="195">
        <v>53.8461538461538</v>
      </c>
      <c r="L346" s="161">
        <v>0</v>
      </c>
      <c r="M346" s="185">
        <v>0</v>
      </c>
      <c r="N346" s="161">
        <v>0</v>
      </c>
      <c r="O346" s="161">
        <v>0</v>
      </c>
      <c r="P346" s="195">
        <v>0</v>
      </c>
      <c r="Q346" s="161">
        <v>2</v>
      </c>
      <c r="R346" s="195">
        <v>15.3846153846154</v>
      </c>
      <c r="S346" s="161">
        <v>0</v>
      </c>
      <c r="T346" s="195">
        <v>0</v>
      </c>
      <c r="U346" s="161">
        <v>0</v>
      </c>
      <c r="V346" s="161">
        <v>0</v>
      </c>
      <c r="W346" s="185">
        <v>0</v>
      </c>
      <c r="X346" s="185">
        <v>0</v>
      </c>
      <c r="Y346" s="161">
        <v>0</v>
      </c>
      <c r="Z346" s="185">
        <v>0</v>
      </c>
      <c r="AA346" s="161">
        <v>0</v>
      </c>
      <c r="AB346" s="185">
        <v>0</v>
      </c>
      <c r="AC346" s="184">
        <v>0</v>
      </c>
      <c r="AD346" s="184">
        <v>0</v>
      </c>
      <c r="AE346" s="185">
        <v>2.6</v>
      </c>
      <c r="AF346" s="185">
        <v>13</v>
      </c>
      <c r="AG346" s="185">
        <v>3.5</v>
      </c>
      <c r="AH346" s="185">
        <v>88.3307692307692</v>
      </c>
      <c r="AI346" s="258">
        <v>3</v>
      </c>
      <c r="AJ346" s="209">
        <v>0.5</v>
      </c>
      <c r="AK346" s="207"/>
      <c r="AL346" s="195">
        <v>0</v>
      </c>
      <c r="AM346" s="195">
        <v>2</v>
      </c>
      <c r="AN346" s="207">
        <v>50</v>
      </c>
      <c r="AO346" s="221">
        <v>38.8307692307692</v>
      </c>
      <c r="AP346" s="184">
        <v>30</v>
      </c>
      <c r="AQ346" s="222">
        <v>35300</v>
      </c>
      <c r="AR346" s="225"/>
      <c r="AS346" s="146" t="s">
        <v>855</v>
      </c>
      <c r="AU346" s="224">
        <f t="shared" si="374"/>
        <v>364629.415384615</v>
      </c>
      <c r="AV346" s="239">
        <f t="shared" si="375"/>
        <v>400000</v>
      </c>
      <c r="AW346" s="231" t="e">
        <f t="shared" si="376"/>
        <v>#REF!</v>
      </c>
      <c r="AX346" s="231" t="e">
        <f>((AH346-AF346-AG346-W346)*AY$8)-(#REF!+#REF!)*150000</f>
        <v>#REF!</v>
      </c>
      <c r="AY346" s="231" t="e">
        <f t="shared" si="377"/>
        <v>#REF!</v>
      </c>
      <c r="AZ346" s="241" t="str">
        <f t="shared" si="378"/>
        <v>PRUM LEAKHNA</v>
      </c>
      <c r="BA346" s="231">
        <f t="shared" si="379"/>
        <v>30</v>
      </c>
      <c r="BB346" s="231">
        <f t="shared" si="380"/>
        <v>30</v>
      </c>
      <c r="BC346" s="231">
        <f t="shared" si="381"/>
        <v>0</v>
      </c>
      <c r="BD346" s="231">
        <f t="shared" si="382"/>
        <v>0</v>
      </c>
      <c r="BE346" s="231">
        <f t="shared" si="383"/>
        <v>1</v>
      </c>
      <c r="BF346" s="231">
        <f t="shared" si="384"/>
        <v>1</v>
      </c>
      <c r="BG346" s="231">
        <f t="shared" si="385"/>
        <v>0</v>
      </c>
      <c r="BH346" s="231">
        <f t="shared" si="386"/>
        <v>0</v>
      </c>
      <c r="BI346" s="246">
        <f t="shared" si="387"/>
        <v>8.83076923076923</v>
      </c>
      <c r="BJ346" s="247">
        <f t="shared" si="388"/>
        <v>35300</v>
      </c>
      <c r="BK346" s="231">
        <f t="shared" si="389"/>
        <v>1</v>
      </c>
      <c r="BL346" s="231">
        <f t="shared" si="390"/>
        <v>1</v>
      </c>
      <c r="BM346" s="231">
        <f t="shared" si="391"/>
        <v>1</v>
      </c>
      <c r="BN346" s="231">
        <f t="shared" si="392"/>
        <v>0</v>
      </c>
      <c r="BO346" s="231">
        <f t="shared" si="393"/>
        <v>0</v>
      </c>
      <c r="BP346" s="231">
        <f t="shared" si="394"/>
        <v>0</v>
      </c>
      <c r="BQ346" s="231">
        <f t="shared" si="395"/>
        <v>3</v>
      </c>
    </row>
    <row r="347" s="146" customFormat="1" ht="95" customHeight="1" spans="1:69">
      <c r="A347" s="161">
        <v>334</v>
      </c>
      <c r="B347" s="94">
        <v>1163</v>
      </c>
      <c r="C347" s="166" t="s">
        <v>985</v>
      </c>
      <c r="D347" s="163">
        <v>44424</v>
      </c>
      <c r="E347" s="183" t="s">
        <v>225</v>
      </c>
      <c r="F347" s="184">
        <v>200</v>
      </c>
      <c r="G347" s="185">
        <v>7.69230769230769</v>
      </c>
      <c r="H347" s="161">
        <v>5</v>
      </c>
      <c r="I347" s="161">
        <v>0</v>
      </c>
      <c r="J347" s="161">
        <v>5</v>
      </c>
      <c r="K347" s="195">
        <v>38.4615384615385</v>
      </c>
      <c r="L347" s="161">
        <v>0</v>
      </c>
      <c r="M347" s="185">
        <v>0</v>
      </c>
      <c r="N347" s="161">
        <v>0</v>
      </c>
      <c r="O347" s="161">
        <v>0</v>
      </c>
      <c r="P347" s="195">
        <v>0</v>
      </c>
      <c r="Q347" s="161">
        <v>1</v>
      </c>
      <c r="R347" s="195">
        <v>7.69230769230769</v>
      </c>
      <c r="S347" s="161">
        <v>0</v>
      </c>
      <c r="T347" s="195">
        <v>0</v>
      </c>
      <c r="U347" s="161">
        <v>0</v>
      </c>
      <c r="V347" s="161">
        <v>0</v>
      </c>
      <c r="W347" s="185">
        <v>0</v>
      </c>
      <c r="X347" s="185">
        <v>0</v>
      </c>
      <c r="Y347" s="161">
        <v>0</v>
      </c>
      <c r="Z347" s="185">
        <v>0</v>
      </c>
      <c r="AA347" s="161">
        <v>0</v>
      </c>
      <c r="AB347" s="185">
        <v>0</v>
      </c>
      <c r="AC347" s="184">
        <v>0</v>
      </c>
      <c r="AD347" s="184">
        <v>0</v>
      </c>
      <c r="AE347" s="185">
        <v>1.9</v>
      </c>
      <c r="AF347" s="185">
        <v>13</v>
      </c>
      <c r="AG347" s="185">
        <v>2.5</v>
      </c>
      <c r="AH347" s="185">
        <v>63.5538461538462</v>
      </c>
      <c r="AI347" s="207">
        <v>2</v>
      </c>
      <c r="AJ347" s="209">
        <v>0.5</v>
      </c>
      <c r="AK347" s="207"/>
      <c r="AL347" s="195">
        <v>0</v>
      </c>
      <c r="AM347" s="195">
        <v>2</v>
      </c>
      <c r="AN347" s="207">
        <v>50</v>
      </c>
      <c r="AO347" s="221">
        <v>13.0538461538462</v>
      </c>
      <c r="AP347" s="184">
        <v>10</v>
      </c>
      <c r="AQ347" s="222">
        <v>12200</v>
      </c>
      <c r="AR347" s="225"/>
      <c r="AS347" s="146" t="s">
        <v>872</v>
      </c>
      <c r="AU347" s="224">
        <f t="shared" si="374"/>
        <v>262350.276923077</v>
      </c>
      <c r="AV347" s="239">
        <f t="shared" si="375"/>
        <v>400000</v>
      </c>
      <c r="AW347" s="231" t="e">
        <f t="shared" si="376"/>
        <v>#REF!</v>
      </c>
      <c r="AX347" s="231" t="e">
        <f>((AH347-AF347-AG347-W347)*AY$8)-(#REF!+#REF!)*150000</f>
        <v>#REF!</v>
      </c>
      <c r="AY347" s="231" t="e">
        <f t="shared" si="377"/>
        <v>#REF!</v>
      </c>
      <c r="AZ347" s="241" t="str">
        <f t="shared" si="378"/>
        <v>YAN SREYPOV</v>
      </c>
      <c r="BA347" s="231">
        <f t="shared" si="379"/>
        <v>10</v>
      </c>
      <c r="BB347" s="231">
        <f t="shared" si="380"/>
        <v>10</v>
      </c>
      <c r="BC347" s="231">
        <f t="shared" si="381"/>
        <v>0</v>
      </c>
      <c r="BD347" s="231">
        <f t="shared" si="382"/>
        <v>0</v>
      </c>
      <c r="BE347" s="231">
        <f t="shared" si="383"/>
        <v>0</v>
      </c>
      <c r="BF347" s="231">
        <f t="shared" si="384"/>
        <v>1</v>
      </c>
      <c r="BG347" s="231">
        <f t="shared" si="385"/>
        <v>0</v>
      </c>
      <c r="BH347" s="231">
        <f t="shared" si="386"/>
        <v>0</v>
      </c>
      <c r="BI347" s="246">
        <f t="shared" si="387"/>
        <v>3.05384615384615</v>
      </c>
      <c r="BJ347" s="247">
        <f t="shared" si="388"/>
        <v>12200</v>
      </c>
      <c r="BK347" s="231">
        <f t="shared" si="389"/>
        <v>0</v>
      </c>
      <c r="BL347" s="231">
        <f t="shared" si="390"/>
        <v>1</v>
      </c>
      <c r="BM347" s="231">
        <f t="shared" si="391"/>
        <v>0</v>
      </c>
      <c r="BN347" s="231">
        <f t="shared" si="392"/>
        <v>1</v>
      </c>
      <c r="BO347" s="231">
        <f t="shared" si="393"/>
        <v>0</v>
      </c>
      <c r="BP347" s="231">
        <f t="shared" si="394"/>
        <v>0</v>
      </c>
      <c r="BQ347" s="231">
        <f t="shared" si="395"/>
        <v>2</v>
      </c>
    </row>
    <row r="348" s="146" customFormat="1" ht="95" customHeight="1" spans="1:69">
      <c r="A348" s="161">
        <v>335</v>
      </c>
      <c r="B348" s="94">
        <v>1164</v>
      </c>
      <c r="C348" s="166" t="s">
        <v>228</v>
      </c>
      <c r="D348" s="163">
        <v>44425</v>
      </c>
      <c r="E348" s="183" t="s">
        <v>225</v>
      </c>
      <c r="F348" s="184">
        <v>200</v>
      </c>
      <c r="G348" s="185">
        <v>7.69230769230769</v>
      </c>
      <c r="H348" s="161">
        <v>5</v>
      </c>
      <c r="I348" s="161">
        <v>0</v>
      </c>
      <c r="J348" s="161">
        <v>5</v>
      </c>
      <c r="K348" s="195">
        <v>38.4615384615385</v>
      </c>
      <c r="L348" s="161">
        <v>0</v>
      </c>
      <c r="M348" s="185">
        <v>0</v>
      </c>
      <c r="N348" s="161">
        <v>0</v>
      </c>
      <c r="O348" s="161">
        <v>0</v>
      </c>
      <c r="P348" s="195">
        <v>0</v>
      </c>
      <c r="Q348" s="161">
        <v>1</v>
      </c>
      <c r="R348" s="195">
        <v>7.69230769230769</v>
      </c>
      <c r="S348" s="161">
        <v>0</v>
      </c>
      <c r="T348" s="195">
        <v>0</v>
      </c>
      <c r="U348" s="161">
        <v>0</v>
      </c>
      <c r="V348" s="161">
        <v>0</v>
      </c>
      <c r="W348" s="185">
        <v>0</v>
      </c>
      <c r="X348" s="185">
        <v>0</v>
      </c>
      <c r="Y348" s="161">
        <v>0</v>
      </c>
      <c r="Z348" s="185">
        <v>0</v>
      </c>
      <c r="AA348" s="161">
        <v>0</v>
      </c>
      <c r="AB348" s="185">
        <v>0</v>
      </c>
      <c r="AC348" s="184">
        <v>0</v>
      </c>
      <c r="AD348" s="184">
        <v>0</v>
      </c>
      <c r="AE348" s="185">
        <v>1.9</v>
      </c>
      <c r="AF348" s="185">
        <v>13</v>
      </c>
      <c r="AG348" s="185">
        <v>2.5</v>
      </c>
      <c r="AH348" s="185">
        <v>63.5538461538462</v>
      </c>
      <c r="AI348" s="207">
        <v>2</v>
      </c>
      <c r="AJ348" s="209">
        <v>0.5</v>
      </c>
      <c r="AK348" s="207"/>
      <c r="AL348" s="195">
        <v>0</v>
      </c>
      <c r="AM348" s="195">
        <v>2</v>
      </c>
      <c r="AN348" s="207">
        <v>50</v>
      </c>
      <c r="AO348" s="221">
        <v>13.0538461538462</v>
      </c>
      <c r="AP348" s="184">
        <v>10</v>
      </c>
      <c r="AQ348" s="222">
        <v>12200</v>
      </c>
      <c r="AR348" s="225"/>
      <c r="AS348" s="146" t="s">
        <v>872</v>
      </c>
      <c r="AU348" s="224">
        <f t="shared" si="374"/>
        <v>262350.276923077</v>
      </c>
      <c r="AV348" s="239">
        <f t="shared" si="375"/>
        <v>400000</v>
      </c>
      <c r="AW348" s="231" t="e">
        <f t="shared" si="376"/>
        <v>#REF!</v>
      </c>
      <c r="AX348" s="231" t="e">
        <f>((AH348-AF348-AG348-W348)*AY$8)-(#REF!+#REF!)*150000</f>
        <v>#REF!</v>
      </c>
      <c r="AY348" s="231" t="e">
        <f t="shared" si="377"/>
        <v>#REF!</v>
      </c>
      <c r="AZ348" s="241" t="str">
        <f t="shared" si="378"/>
        <v>SOM BOROEUN</v>
      </c>
      <c r="BA348" s="231">
        <f t="shared" si="379"/>
        <v>10</v>
      </c>
      <c r="BB348" s="231">
        <f t="shared" si="380"/>
        <v>10</v>
      </c>
      <c r="BC348" s="231">
        <f t="shared" si="381"/>
        <v>0</v>
      </c>
      <c r="BD348" s="231">
        <f t="shared" si="382"/>
        <v>0</v>
      </c>
      <c r="BE348" s="231">
        <f t="shared" si="383"/>
        <v>0</v>
      </c>
      <c r="BF348" s="231">
        <f t="shared" si="384"/>
        <v>1</v>
      </c>
      <c r="BG348" s="231">
        <f t="shared" si="385"/>
        <v>0</v>
      </c>
      <c r="BH348" s="231">
        <f t="shared" si="386"/>
        <v>0</v>
      </c>
      <c r="BI348" s="246">
        <f t="shared" si="387"/>
        <v>3.05384615384615</v>
      </c>
      <c r="BJ348" s="247">
        <f t="shared" si="388"/>
        <v>12200</v>
      </c>
      <c r="BK348" s="231">
        <f t="shared" si="389"/>
        <v>0</v>
      </c>
      <c r="BL348" s="231">
        <f t="shared" si="390"/>
        <v>1</v>
      </c>
      <c r="BM348" s="231">
        <f t="shared" si="391"/>
        <v>0</v>
      </c>
      <c r="BN348" s="231">
        <f t="shared" si="392"/>
        <v>1</v>
      </c>
      <c r="BO348" s="231">
        <f t="shared" si="393"/>
        <v>0</v>
      </c>
      <c r="BP348" s="231">
        <f t="shared" si="394"/>
        <v>0</v>
      </c>
      <c r="BQ348" s="231">
        <f t="shared" si="395"/>
        <v>2</v>
      </c>
    </row>
    <row r="349" s="146" customFormat="1" ht="95" customHeight="1" spans="1:69">
      <c r="A349" s="161">
        <v>336</v>
      </c>
      <c r="B349" s="94">
        <v>1211</v>
      </c>
      <c r="C349" s="166" t="s">
        <v>229</v>
      </c>
      <c r="D349" s="163">
        <v>44455</v>
      </c>
      <c r="E349" s="183" t="s">
        <v>225</v>
      </c>
      <c r="F349" s="184">
        <v>200</v>
      </c>
      <c r="G349" s="185">
        <v>7.69230769230769</v>
      </c>
      <c r="H349" s="161">
        <v>12</v>
      </c>
      <c r="I349" s="161">
        <v>0</v>
      </c>
      <c r="J349" s="161">
        <v>12</v>
      </c>
      <c r="K349" s="195">
        <v>92.3076923076923</v>
      </c>
      <c r="L349" s="161">
        <v>0</v>
      </c>
      <c r="M349" s="185">
        <v>0</v>
      </c>
      <c r="N349" s="161">
        <v>0</v>
      </c>
      <c r="O349" s="161">
        <v>0</v>
      </c>
      <c r="P349" s="195">
        <v>0</v>
      </c>
      <c r="Q349" s="161">
        <v>1</v>
      </c>
      <c r="R349" s="195">
        <v>7.69230769230769</v>
      </c>
      <c r="S349" s="161">
        <v>0</v>
      </c>
      <c r="T349" s="195">
        <v>0</v>
      </c>
      <c r="U349" s="161">
        <v>0</v>
      </c>
      <c r="V349" s="161">
        <v>0</v>
      </c>
      <c r="W349" s="185">
        <v>0</v>
      </c>
      <c r="X349" s="185">
        <v>0</v>
      </c>
      <c r="Y349" s="161">
        <v>0</v>
      </c>
      <c r="Z349" s="185">
        <v>0</v>
      </c>
      <c r="AA349" s="161">
        <v>0</v>
      </c>
      <c r="AB349" s="185">
        <v>0</v>
      </c>
      <c r="AC349" s="184">
        <v>0</v>
      </c>
      <c r="AD349" s="184">
        <v>0</v>
      </c>
      <c r="AE349" s="185">
        <v>4.6</v>
      </c>
      <c r="AF349" s="185">
        <v>13</v>
      </c>
      <c r="AG349" s="185">
        <v>6</v>
      </c>
      <c r="AH349" s="185">
        <v>123.6</v>
      </c>
      <c r="AI349" s="207">
        <v>2</v>
      </c>
      <c r="AJ349" s="209">
        <v>0.5</v>
      </c>
      <c r="AK349" s="207"/>
      <c r="AL349" s="195">
        <v>0</v>
      </c>
      <c r="AM349" s="195">
        <v>2.548632</v>
      </c>
      <c r="AN349" s="207">
        <v>100</v>
      </c>
      <c r="AO349" s="221">
        <v>22.551368</v>
      </c>
      <c r="AP349" s="184">
        <v>20</v>
      </c>
      <c r="AQ349" s="222">
        <v>10200</v>
      </c>
      <c r="AR349" s="225"/>
      <c r="AS349" s="146" t="s">
        <v>966</v>
      </c>
      <c r="AU349" s="224">
        <f t="shared" si="374"/>
        <v>510220.8</v>
      </c>
      <c r="AV349" s="239">
        <f t="shared" si="375"/>
        <v>510220.8</v>
      </c>
      <c r="AW349" s="231" t="e">
        <f t="shared" si="376"/>
        <v>#REF!</v>
      </c>
      <c r="AX349" s="231" t="e">
        <f>((AH349-AF349-AG349-W349)*AY$8)-(#REF!+#REF!)*150000</f>
        <v>#REF!</v>
      </c>
      <c r="AY349" s="231" t="e">
        <f t="shared" si="377"/>
        <v>#REF!</v>
      </c>
      <c r="AZ349" s="241" t="str">
        <f t="shared" si="378"/>
        <v>KEO SOKHENG</v>
      </c>
      <c r="BA349" s="231">
        <f t="shared" si="379"/>
        <v>20</v>
      </c>
      <c r="BB349" s="231">
        <f t="shared" si="380"/>
        <v>20</v>
      </c>
      <c r="BC349" s="231">
        <f t="shared" si="381"/>
        <v>0</v>
      </c>
      <c r="BD349" s="231">
        <f t="shared" si="382"/>
        <v>0</v>
      </c>
      <c r="BE349" s="231">
        <f t="shared" si="383"/>
        <v>1</v>
      </c>
      <c r="BF349" s="231">
        <f t="shared" si="384"/>
        <v>0</v>
      </c>
      <c r="BG349" s="231">
        <f t="shared" si="385"/>
        <v>0</v>
      </c>
      <c r="BH349" s="231">
        <f t="shared" si="386"/>
        <v>0</v>
      </c>
      <c r="BI349" s="246">
        <f t="shared" si="387"/>
        <v>2.55136800000001</v>
      </c>
      <c r="BJ349" s="247">
        <f t="shared" si="388"/>
        <v>10200</v>
      </c>
      <c r="BK349" s="231">
        <f t="shared" si="389"/>
        <v>0</v>
      </c>
      <c r="BL349" s="231">
        <f t="shared" si="390"/>
        <v>1</v>
      </c>
      <c r="BM349" s="231">
        <f t="shared" si="391"/>
        <v>0</v>
      </c>
      <c r="BN349" s="231">
        <f t="shared" si="392"/>
        <v>0</v>
      </c>
      <c r="BO349" s="231">
        <f t="shared" si="393"/>
        <v>0</v>
      </c>
      <c r="BP349" s="231">
        <f t="shared" si="394"/>
        <v>0</v>
      </c>
      <c r="BQ349" s="231">
        <f t="shared" si="395"/>
        <v>2</v>
      </c>
    </row>
    <row r="350" s="146" customFormat="1" ht="95" customHeight="1" spans="1:69">
      <c r="A350" s="161">
        <v>337</v>
      </c>
      <c r="B350" s="94">
        <v>1227</v>
      </c>
      <c r="C350" s="166" t="s">
        <v>230</v>
      </c>
      <c r="D350" s="163">
        <v>44480</v>
      </c>
      <c r="E350" s="183" t="s">
        <v>225</v>
      </c>
      <c r="F350" s="184">
        <v>200</v>
      </c>
      <c r="G350" s="185">
        <v>7.69230769230769</v>
      </c>
      <c r="H350" s="161">
        <v>5</v>
      </c>
      <c r="I350" s="161">
        <v>0</v>
      </c>
      <c r="J350" s="161">
        <v>5</v>
      </c>
      <c r="K350" s="195">
        <v>38.4615384615385</v>
      </c>
      <c r="L350" s="161">
        <v>0</v>
      </c>
      <c r="M350" s="185">
        <v>0</v>
      </c>
      <c r="N350" s="161">
        <v>0</v>
      </c>
      <c r="O350" s="161">
        <v>0</v>
      </c>
      <c r="P350" s="195">
        <v>0</v>
      </c>
      <c r="Q350" s="161">
        <v>1</v>
      </c>
      <c r="R350" s="195">
        <v>7.69230769230769</v>
      </c>
      <c r="S350" s="161">
        <v>0</v>
      </c>
      <c r="T350" s="195">
        <v>0</v>
      </c>
      <c r="U350" s="161">
        <v>0</v>
      </c>
      <c r="V350" s="161">
        <v>0</v>
      </c>
      <c r="W350" s="185">
        <v>0</v>
      </c>
      <c r="X350" s="185">
        <v>0</v>
      </c>
      <c r="Y350" s="161">
        <v>0</v>
      </c>
      <c r="Z350" s="185">
        <v>0</v>
      </c>
      <c r="AA350" s="161">
        <v>0</v>
      </c>
      <c r="AB350" s="185">
        <v>0</v>
      </c>
      <c r="AC350" s="184">
        <v>0</v>
      </c>
      <c r="AD350" s="184">
        <v>0</v>
      </c>
      <c r="AE350" s="185">
        <v>1.9</v>
      </c>
      <c r="AF350" s="185">
        <v>13</v>
      </c>
      <c r="AG350" s="185">
        <v>2.5</v>
      </c>
      <c r="AH350" s="185">
        <v>63.5538461538462</v>
      </c>
      <c r="AI350" s="207">
        <v>2</v>
      </c>
      <c r="AJ350" s="209">
        <v>0.5</v>
      </c>
      <c r="AK350" s="207"/>
      <c r="AL350" s="195">
        <v>0</v>
      </c>
      <c r="AM350" s="195">
        <v>2</v>
      </c>
      <c r="AN350" s="207">
        <v>50</v>
      </c>
      <c r="AO350" s="221">
        <v>13.0538461538462</v>
      </c>
      <c r="AP350" s="184">
        <v>10</v>
      </c>
      <c r="AQ350" s="222">
        <v>12200</v>
      </c>
      <c r="AR350" s="225"/>
      <c r="AS350" s="146" t="s">
        <v>870</v>
      </c>
      <c r="AU350" s="224">
        <f t="shared" si="374"/>
        <v>262350.276923077</v>
      </c>
      <c r="AV350" s="239">
        <f t="shared" si="375"/>
        <v>400000</v>
      </c>
      <c r="AW350" s="231" t="e">
        <f t="shared" si="376"/>
        <v>#REF!</v>
      </c>
      <c r="AX350" s="231" t="e">
        <f>((AH350-AF350-AG350-W350)*AY$8)-(#REF!+#REF!)*150000</f>
        <v>#REF!</v>
      </c>
      <c r="AY350" s="231" t="e">
        <f t="shared" si="377"/>
        <v>#REF!</v>
      </c>
      <c r="AZ350" s="241" t="str">
        <f t="shared" si="378"/>
        <v>PHATH SINAT</v>
      </c>
      <c r="BA350" s="231">
        <f t="shared" si="379"/>
        <v>10</v>
      </c>
      <c r="BB350" s="231">
        <f t="shared" si="380"/>
        <v>10</v>
      </c>
      <c r="BC350" s="231">
        <f t="shared" si="381"/>
        <v>0</v>
      </c>
      <c r="BD350" s="231">
        <f t="shared" si="382"/>
        <v>0</v>
      </c>
      <c r="BE350" s="231">
        <f t="shared" si="383"/>
        <v>0</v>
      </c>
      <c r="BF350" s="231">
        <f t="shared" si="384"/>
        <v>1</v>
      </c>
      <c r="BG350" s="231">
        <f t="shared" si="385"/>
        <v>0</v>
      </c>
      <c r="BH350" s="231">
        <f t="shared" si="386"/>
        <v>0</v>
      </c>
      <c r="BI350" s="246">
        <f t="shared" si="387"/>
        <v>3.05384615384615</v>
      </c>
      <c r="BJ350" s="247">
        <f t="shared" si="388"/>
        <v>12200</v>
      </c>
      <c r="BK350" s="231">
        <f t="shared" si="389"/>
        <v>0</v>
      </c>
      <c r="BL350" s="231">
        <f t="shared" si="390"/>
        <v>1</v>
      </c>
      <c r="BM350" s="231">
        <f t="shared" si="391"/>
        <v>0</v>
      </c>
      <c r="BN350" s="231">
        <f t="shared" si="392"/>
        <v>1</v>
      </c>
      <c r="BO350" s="231">
        <f t="shared" si="393"/>
        <v>0</v>
      </c>
      <c r="BP350" s="231">
        <f t="shared" si="394"/>
        <v>0</v>
      </c>
      <c r="BQ350" s="231">
        <f t="shared" si="395"/>
        <v>2</v>
      </c>
    </row>
    <row r="351" s="146" customFormat="1" ht="95" customHeight="1" spans="1:69">
      <c r="A351" s="161">
        <v>338</v>
      </c>
      <c r="B351" s="94">
        <v>1396</v>
      </c>
      <c r="C351" s="162" t="s">
        <v>821</v>
      </c>
      <c r="D351" s="163">
        <v>44531</v>
      </c>
      <c r="E351" s="183" t="s">
        <v>225</v>
      </c>
      <c r="F351" s="184">
        <v>200</v>
      </c>
      <c r="G351" s="185">
        <v>7.69230769230769</v>
      </c>
      <c r="H351" s="161">
        <v>23</v>
      </c>
      <c r="I351" s="161">
        <v>0</v>
      </c>
      <c r="J351" s="161">
        <v>23</v>
      </c>
      <c r="K351" s="195">
        <v>176.923076923077</v>
      </c>
      <c r="L351" s="161">
        <v>0</v>
      </c>
      <c r="M351" s="185">
        <v>0</v>
      </c>
      <c r="N351" s="161">
        <v>1</v>
      </c>
      <c r="O351" s="161">
        <v>0</v>
      </c>
      <c r="P351" s="195">
        <v>0</v>
      </c>
      <c r="Q351" s="161">
        <v>2</v>
      </c>
      <c r="R351" s="195">
        <v>15.3846153846154</v>
      </c>
      <c r="S351" s="161">
        <v>0</v>
      </c>
      <c r="T351" s="195">
        <v>0</v>
      </c>
      <c r="U351" s="161">
        <v>0</v>
      </c>
      <c r="V351" s="161">
        <v>0</v>
      </c>
      <c r="W351" s="185">
        <v>0</v>
      </c>
      <c r="X351" s="185">
        <v>0</v>
      </c>
      <c r="Y351" s="161">
        <v>0</v>
      </c>
      <c r="Z351" s="185">
        <v>0</v>
      </c>
      <c r="AA351" s="161">
        <v>0</v>
      </c>
      <c r="AB351" s="185">
        <v>0</v>
      </c>
      <c r="AC351" s="184">
        <v>0</v>
      </c>
      <c r="AD351" s="184">
        <v>0</v>
      </c>
      <c r="AE351" s="185">
        <v>8.8</v>
      </c>
      <c r="AF351" s="185">
        <v>13</v>
      </c>
      <c r="AG351" s="185">
        <v>11.5</v>
      </c>
      <c r="AH351" s="185">
        <v>225.607692307692</v>
      </c>
      <c r="AI351" s="207">
        <v>2</v>
      </c>
      <c r="AJ351" s="209">
        <v>0.5</v>
      </c>
      <c r="AK351" s="207"/>
      <c r="AL351" s="195">
        <v>0</v>
      </c>
      <c r="AM351" s="195">
        <v>4.65203061538462</v>
      </c>
      <c r="AN351" s="207">
        <v>100</v>
      </c>
      <c r="AO351" s="221">
        <v>122.455661692308</v>
      </c>
      <c r="AP351" s="184">
        <v>120</v>
      </c>
      <c r="AQ351" s="222">
        <v>9800</v>
      </c>
      <c r="AR351" s="225"/>
      <c r="AS351" s="146" t="s">
        <v>881</v>
      </c>
      <c r="AU351" s="224">
        <f t="shared" si="374"/>
        <v>931308.553846152</v>
      </c>
      <c r="AV351" s="239">
        <f t="shared" si="375"/>
        <v>931308.553846152</v>
      </c>
      <c r="AW351" s="231" t="e">
        <f t="shared" si="376"/>
        <v>#REF!</v>
      </c>
      <c r="AX351" s="231" t="e">
        <f>((AH351-AF351-AG351-W351)*AY$8)-(#REF!+#REF!)*150000</f>
        <v>#REF!</v>
      </c>
      <c r="AY351" s="231" t="e">
        <f t="shared" si="377"/>
        <v>#REF!</v>
      </c>
      <c r="AZ351" s="241" t="str">
        <f t="shared" si="378"/>
        <v>HORN PHEAKDEY</v>
      </c>
      <c r="BA351" s="231">
        <f t="shared" si="379"/>
        <v>120</v>
      </c>
      <c r="BB351" s="231">
        <f t="shared" si="380"/>
        <v>120</v>
      </c>
      <c r="BC351" s="231">
        <f t="shared" si="381"/>
        <v>1</v>
      </c>
      <c r="BD351" s="231">
        <f t="shared" si="382"/>
        <v>0</v>
      </c>
      <c r="BE351" s="231">
        <f t="shared" si="383"/>
        <v>1</v>
      </c>
      <c r="BF351" s="231">
        <f t="shared" si="384"/>
        <v>0</v>
      </c>
      <c r="BG351" s="231">
        <f t="shared" si="385"/>
        <v>0</v>
      </c>
      <c r="BH351" s="231">
        <f t="shared" si="386"/>
        <v>0</v>
      </c>
      <c r="BI351" s="246">
        <f t="shared" si="387"/>
        <v>2.45566169230769</v>
      </c>
      <c r="BJ351" s="247">
        <f t="shared" si="388"/>
        <v>9800</v>
      </c>
      <c r="BK351" s="231">
        <f t="shared" si="389"/>
        <v>0</v>
      </c>
      <c r="BL351" s="231">
        <f t="shared" si="390"/>
        <v>0</v>
      </c>
      <c r="BM351" s="231">
        <f t="shared" si="391"/>
        <v>1</v>
      </c>
      <c r="BN351" s="231">
        <f t="shared" si="392"/>
        <v>2</v>
      </c>
      <c r="BO351" s="231">
        <f t="shared" si="393"/>
        <v>0</v>
      </c>
      <c r="BP351" s="231">
        <f t="shared" si="394"/>
        <v>1</v>
      </c>
      <c r="BQ351" s="231">
        <f t="shared" si="395"/>
        <v>3</v>
      </c>
    </row>
    <row r="352" s="146" customFormat="1" ht="95" customHeight="1" spans="1:69">
      <c r="A352" s="161">
        <v>339</v>
      </c>
      <c r="B352" s="94">
        <v>1586</v>
      </c>
      <c r="C352" s="162" t="s">
        <v>823</v>
      </c>
      <c r="D352" s="163">
        <v>44573</v>
      </c>
      <c r="E352" s="183" t="s">
        <v>225</v>
      </c>
      <c r="F352" s="184">
        <v>200</v>
      </c>
      <c r="G352" s="185">
        <v>7.69230769230769</v>
      </c>
      <c r="H352" s="161">
        <v>2</v>
      </c>
      <c r="I352" s="161">
        <v>0</v>
      </c>
      <c r="J352" s="161">
        <v>2</v>
      </c>
      <c r="K352" s="195">
        <v>15.3846153846154</v>
      </c>
      <c r="L352" s="161">
        <v>0</v>
      </c>
      <c r="M352" s="185">
        <v>0</v>
      </c>
      <c r="N352" s="161">
        <v>0</v>
      </c>
      <c r="O352" s="161">
        <v>0</v>
      </c>
      <c r="P352" s="195">
        <v>0</v>
      </c>
      <c r="Q352" s="161">
        <v>1</v>
      </c>
      <c r="R352" s="195">
        <v>7.69230769230769</v>
      </c>
      <c r="S352" s="161">
        <v>0</v>
      </c>
      <c r="T352" s="195">
        <v>0</v>
      </c>
      <c r="U352" s="161">
        <v>3</v>
      </c>
      <c r="V352" s="161">
        <v>0</v>
      </c>
      <c r="W352" s="185">
        <v>0</v>
      </c>
      <c r="X352" s="185">
        <v>0</v>
      </c>
      <c r="Y352" s="161">
        <v>0</v>
      </c>
      <c r="Z352" s="185">
        <v>0</v>
      </c>
      <c r="AA352" s="161">
        <v>0</v>
      </c>
      <c r="AB352" s="185">
        <v>0</v>
      </c>
      <c r="AC352" s="184">
        <v>0</v>
      </c>
      <c r="AD352" s="184">
        <v>0</v>
      </c>
      <c r="AE352" s="185">
        <v>0.7</v>
      </c>
      <c r="AF352" s="185">
        <v>13</v>
      </c>
      <c r="AG352" s="185">
        <v>1</v>
      </c>
      <c r="AH352" s="185">
        <v>37.7769230769231</v>
      </c>
      <c r="AI352" s="207">
        <v>2</v>
      </c>
      <c r="AJ352" s="209">
        <v>0.5</v>
      </c>
      <c r="AK352" s="207"/>
      <c r="AL352" s="195">
        <v>0</v>
      </c>
      <c r="AM352" s="195">
        <v>2</v>
      </c>
      <c r="AN352" s="207">
        <v>0</v>
      </c>
      <c r="AO352" s="221">
        <v>37.2769230769231</v>
      </c>
      <c r="AP352" s="184">
        <v>30</v>
      </c>
      <c r="AQ352" s="222">
        <v>29100</v>
      </c>
      <c r="AR352" s="225"/>
      <c r="AS352" s="146" t="s">
        <v>862</v>
      </c>
      <c r="AU352" s="224">
        <f t="shared" si="374"/>
        <v>155943.138461539</v>
      </c>
      <c r="AV352" s="239">
        <f t="shared" si="375"/>
        <v>400000</v>
      </c>
      <c r="AW352" s="231" t="e">
        <f t="shared" si="376"/>
        <v>#REF!</v>
      </c>
      <c r="AX352" s="231" t="e">
        <f>((AH352-AF352-AG352-W352)*AY$8)-(#REF!+#REF!)*150000</f>
        <v>#REF!</v>
      </c>
      <c r="AY352" s="231" t="e">
        <f t="shared" si="377"/>
        <v>#REF!</v>
      </c>
      <c r="AZ352" s="241" t="str">
        <f t="shared" si="378"/>
        <v>KHATH SREYNA</v>
      </c>
      <c r="BA352" s="231">
        <f t="shared" si="379"/>
        <v>30</v>
      </c>
      <c r="BB352" s="231">
        <f t="shared" si="380"/>
        <v>30</v>
      </c>
      <c r="BC352" s="231">
        <f t="shared" si="381"/>
        <v>0</v>
      </c>
      <c r="BD352" s="231">
        <f t="shared" si="382"/>
        <v>0</v>
      </c>
      <c r="BE352" s="231">
        <f t="shared" si="383"/>
        <v>1</v>
      </c>
      <c r="BF352" s="231">
        <f t="shared" si="384"/>
        <v>1</v>
      </c>
      <c r="BG352" s="231">
        <f t="shared" si="385"/>
        <v>0</v>
      </c>
      <c r="BH352" s="231">
        <f t="shared" si="386"/>
        <v>0</v>
      </c>
      <c r="BI352" s="246">
        <f t="shared" si="387"/>
        <v>7.27692307692308</v>
      </c>
      <c r="BJ352" s="247">
        <f t="shared" si="388"/>
        <v>29100</v>
      </c>
      <c r="BK352" s="231">
        <f t="shared" si="389"/>
        <v>1</v>
      </c>
      <c r="BL352" s="231">
        <f t="shared" si="390"/>
        <v>0</v>
      </c>
      <c r="BM352" s="231">
        <f t="shared" si="391"/>
        <v>1</v>
      </c>
      <c r="BN352" s="231">
        <f t="shared" si="392"/>
        <v>2</v>
      </c>
      <c r="BO352" s="231">
        <f t="shared" si="393"/>
        <v>0</v>
      </c>
      <c r="BP352" s="231">
        <f t="shared" si="394"/>
        <v>0</v>
      </c>
      <c r="BQ352" s="231">
        <f t="shared" si="395"/>
        <v>1</v>
      </c>
    </row>
    <row r="353" s="146" customFormat="1" ht="95" customHeight="1" spans="1:69">
      <c r="A353" s="161">
        <v>340</v>
      </c>
      <c r="B353" s="94">
        <v>1720</v>
      </c>
      <c r="C353" s="162" t="s">
        <v>825</v>
      </c>
      <c r="D353" s="163">
        <v>44587</v>
      </c>
      <c r="E353" s="183" t="s">
        <v>225</v>
      </c>
      <c r="F353" s="184">
        <v>200</v>
      </c>
      <c r="G353" s="185">
        <v>7.69230769230769</v>
      </c>
      <c r="H353" s="161">
        <v>23</v>
      </c>
      <c r="I353" s="161">
        <v>0</v>
      </c>
      <c r="J353" s="161">
        <v>23</v>
      </c>
      <c r="K353" s="195">
        <v>176.923076923077</v>
      </c>
      <c r="L353" s="161">
        <v>0</v>
      </c>
      <c r="M353" s="185">
        <v>0</v>
      </c>
      <c r="N353" s="161">
        <v>1</v>
      </c>
      <c r="O353" s="161">
        <v>0</v>
      </c>
      <c r="P353" s="195">
        <v>0</v>
      </c>
      <c r="Q353" s="161">
        <v>1</v>
      </c>
      <c r="R353" s="195">
        <v>7.69230769230769</v>
      </c>
      <c r="S353" s="161">
        <v>0</v>
      </c>
      <c r="T353" s="195">
        <v>0</v>
      </c>
      <c r="U353" s="161">
        <v>1</v>
      </c>
      <c r="V353" s="161">
        <v>0</v>
      </c>
      <c r="W353" s="185">
        <v>0</v>
      </c>
      <c r="X353" s="185">
        <v>0</v>
      </c>
      <c r="Y353" s="161">
        <v>0</v>
      </c>
      <c r="Z353" s="185">
        <v>0</v>
      </c>
      <c r="AA353" s="161">
        <v>0</v>
      </c>
      <c r="AB353" s="185">
        <v>0</v>
      </c>
      <c r="AC353" s="184">
        <v>0</v>
      </c>
      <c r="AD353" s="184">
        <v>0</v>
      </c>
      <c r="AE353" s="185">
        <v>8.8</v>
      </c>
      <c r="AF353" s="185">
        <v>13</v>
      </c>
      <c r="AG353" s="185">
        <v>11.5</v>
      </c>
      <c r="AH353" s="185">
        <v>217.915384615385</v>
      </c>
      <c r="AI353" s="207">
        <v>2</v>
      </c>
      <c r="AJ353" s="209">
        <v>0.5</v>
      </c>
      <c r="AK353" s="207"/>
      <c r="AL353" s="195">
        <v>0</v>
      </c>
      <c r="AM353" s="195">
        <v>4.49341523076923</v>
      </c>
      <c r="AN353" s="207">
        <v>100</v>
      </c>
      <c r="AO353" s="221">
        <v>114.921969384615</v>
      </c>
      <c r="AP353" s="184">
        <v>110</v>
      </c>
      <c r="AQ353" s="222">
        <v>19700</v>
      </c>
      <c r="AR353" s="225"/>
      <c r="AS353" s="146" t="s">
        <v>862</v>
      </c>
      <c r="AU353" s="224">
        <f t="shared" si="374"/>
        <v>899554.707692309</v>
      </c>
      <c r="AV353" s="239">
        <f t="shared" si="375"/>
        <v>899554.707692309</v>
      </c>
      <c r="AW353" s="231" t="e">
        <f t="shared" si="376"/>
        <v>#REF!</v>
      </c>
      <c r="AX353" s="231" t="e">
        <f>((AH353-AF353-AG353-W353)*AY$8)-(#REF!+#REF!)*150000</f>
        <v>#REF!</v>
      </c>
      <c r="AY353" s="231" t="e">
        <f t="shared" si="377"/>
        <v>#REF!</v>
      </c>
      <c r="AZ353" s="241" t="str">
        <f t="shared" si="378"/>
        <v>CHHEB SINET</v>
      </c>
      <c r="BA353" s="231">
        <f t="shared" si="379"/>
        <v>110</v>
      </c>
      <c r="BB353" s="231">
        <f t="shared" si="380"/>
        <v>110</v>
      </c>
      <c r="BC353" s="231">
        <f t="shared" si="381"/>
        <v>1</v>
      </c>
      <c r="BD353" s="231">
        <f t="shared" si="382"/>
        <v>0</v>
      </c>
      <c r="BE353" s="231">
        <f t="shared" si="383"/>
        <v>0</v>
      </c>
      <c r="BF353" s="231">
        <f t="shared" si="384"/>
        <v>1</v>
      </c>
      <c r="BG353" s="231">
        <f t="shared" si="385"/>
        <v>0</v>
      </c>
      <c r="BH353" s="231">
        <f t="shared" si="386"/>
        <v>0</v>
      </c>
      <c r="BI353" s="246">
        <f t="shared" si="387"/>
        <v>4.92196938461537</v>
      </c>
      <c r="BJ353" s="247">
        <f t="shared" si="388"/>
        <v>19700</v>
      </c>
      <c r="BK353" s="231">
        <f t="shared" si="389"/>
        <v>0</v>
      </c>
      <c r="BL353" s="231">
        <f t="shared" si="390"/>
        <v>1</v>
      </c>
      <c r="BM353" s="231">
        <f t="shared" si="391"/>
        <v>1</v>
      </c>
      <c r="BN353" s="231">
        <f t="shared" si="392"/>
        <v>2</v>
      </c>
      <c r="BO353" s="231">
        <f t="shared" si="393"/>
        <v>0</v>
      </c>
      <c r="BP353" s="231">
        <f t="shared" si="394"/>
        <v>1</v>
      </c>
      <c r="BQ353" s="231">
        <f t="shared" si="395"/>
        <v>2</v>
      </c>
    </row>
    <row r="354" s="146" customFormat="1" ht="95" customHeight="1" spans="1:69">
      <c r="A354" s="161">
        <v>341</v>
      </c>
      <c r="B354" s="94">
        <v>1730</v>
      </c>
      <c r="C354" s="162" t="s">
        <v>231</v>
      </c>
      <c r="D354" s="163">
        <v>44588</v>
      </c>
      <c r="E354" s="183" t="s">
        <v>225</v>
      </c>
      <c r="F354" s="184">
        <v>200</v>
      </c>
      <c r="G354" s="185">
        <v>7.69230769230769</v>
      </c>
      <c r="H354" s="161">
        <v>4</v>
      </c>
      <c r="I354" s="161">
        <v>0</v>
      </c>
      <c r="J354" s="161">
        <v>4</v>
      </c>
      <c r="K354" s="195">
        <v>30.7692307692308</v>
      </c>
      <c r="L354" s="161">
        <v>0</v>
      </c>
      <c r="M354" s="185">
        <v>0</v>
      </c>
      <c r="N354" s="161">
        <v>1</v>
      </c>
      <c r="O354" s="161">
        <v>0</v>
      </c>
      <c r="P354" s="195">
        <v>0</v>
      </c>
      <c r="Q354" s="161">
        <v>1</v>
      </c>
      <c r="R354" s="195">
        <v>7.69230769230769</v>
      </c>
      <c r="S354" s="161">
        <v>0</v>
      </c>
      <c r="T354" s="195">
        <v>0</v>
      </c>
      <c r="U354" s="161">
        <v>0</v>
      </c>
      <c r="V354" s="161">
        <v>0</v>
      </c>
      <c r="W354" s="185">
        <v>0</v>
      </c>
      <c r="X354" s="185">
        <v>0</v>
      </c>
      <c r="Y354" s="161">
        <v>0</v>
      </c>
      <c r="Z354" s="185">
        <v>0</v>
      </c>
      <c r="AA354" s="161">
        <v>0</v>
      </c>
      <c r="AB354" s="185">
        <v>0</v>
      </c>
      <c r="AC354" s="184">
        <v>0</v>
      </c>
      <c r="AD354" s="184">
        <v>0</v>
      </c>
      <c r="AE354" s="185">
        <v>1.5</v>
      </c>
      <c r="AF354" s="185">
        <v>13</v>
      </c>
      <c r="AG354" s="185">
        <v>2</v>
      </c>
      <c r="AH354" s="185">
        <v>54.9615384615385</v>
      </c>
      <c r="AI354" s="207">
        <v>2</v>
      </c>
      <c r="AJ354" s="209">
        <v>0.5</v>
      </c>
      <c r="AK354" s="207"/>
      <c r="AL354" s="195">
        <v>0</v>
      </c>
      <c r="AM354" s="195">
        <v>2</v>
      </c>
      <c r="AN354" s="207">
        <v>50</v>
      </c>
      <c r="AO354" s="221">
        <v>4.46153846153847</v>
      </c>
      <c r="AP354" s="184">
        <v>0</v>
      </c>
      <c r="AQ354" s="222">
        <v>17800</v>
      </c>
      <c r="AR354" s="225"/>
      <c r="AS354" s="146" t="s">
        <v>862</v>
      </c>
      <c r="AU354" s="224">
        <f t="shared" si="374"/>
        <v>226881.230769231</v>
      </c>
      <c r="AV354" s="239">
        <f t="shared" si="375"/>
        <v>400000</v>
      </c>
      <c r="AW354" s="231" t="e">
        <f t="shared" si="376"/>
        <v>#REF!</v>
      </c>
      <c r="AX354" s="231" t="e">
        <f>((AH354-AF354-AG354-W354)*AY$8)-(#REF!+#REF!)*150000</f>
        <v>#REF!</v>
      </c>
      <c r="AY354" s="231" t="e">
        <f t="shared" si="377"/>
        <v>#REF!</v>
      </c>
      <c r="AZ354" s="241" t="str">
        <f t="shared" si="378"/>
        <v>SORN SOKHA</v>
      </c>
      <c r="BA354" s="231">
        <f t="shared" si="379"/>
        <v>0</v>
      </c>
      <c r="BB354" s="231">
        <f t="shared" si="380"/>
        <v>0</v>
      </c>
      <c r="BC354" s="231">
        <f t="shared" si="381"/>
        <v>0</v>
      </c>
      <c r="BD354" s="231">
        <f t="shared" si="382"/>
        <v>0</v>
      </c>
      <c r="BE354" s="231">
        <f t="shared" si="383"/>
        <v>0</v>
      </c>
      <c r="BF354" s="231">
        <f t="shared" si="384"/>
        <v>0</v>
      </c>
      <c r="BG354" s="231">
        <f t="shared" si="385"/>
        <v>0</v>
      </c>
      <c r="BH354" s="231">
        <f t="shared" si="386"/>
        <v>0</v>
      </c>
      <c r="BI354" s="246">
        <f t="shared" si="387"/>
        <v>4.46153846153847</v>
      </c>
      <c r="BJ354" s="247">
        <f t="shared" si="388"/>
        <v>17800</v>
      </c>
      <c r="BK354" s="231">
        <f t="shared" si="389"/>
        <v>0</v>
      </c>
      <c r="BL354" s="231">
        <f t="shared" si="390"/>
        <v>1</v>
      </c>
      <c r="BM354" s="231">
        <f t="shared" si="391"/>
        <v>1</v>
      </c>
      <c r="BN354" s="231">
        <f t="shared" si="392"/>
        <v>1</v>
      </c>
      <c r="BO354" s="231">
        <f t="shared" si="393"/>
        <v>0</v>
      </c>
      <c r="BP354" s="231">
        <f t="shared" si="394"/>
        <v>1</v>
      </c>
      <c r="BQ354" s="231">
        <f t="shared" si="395"/>
        <v>3</v>
      </c>
    </row>
    <row r="355" s="146" customFormat="1" ht="95" customHeight="1" spans="1:69">
      <c r="A355" s="161">
        <v>342</v>
      </c>
      <c r="B355" s="94">
        <v>1785</v>
      </c>
      <c r="C355" s="162" t="s">
        <v>986</v>
      </c>
      <c r="D355" s="163">
        <v>44596</v>
      </c>
      <c r="E355" s="183" t="s">
        <v>225</v>
      </c>
      <c r="F355" s="184">
        <v>200</v>
      </c>
      <c r="G355" s="185">
        <v>7.69230769230769</v>
      </c>
      <c r="H355" s="161">
        <v>6.5</v>
      </c>
      <c r="I355" s="161">
        <v>0</v>
      </c>
      <c r="J355" s="161">
        <v>6.5</v>
      </c>
      <c r="K355" s="195">
        <v>50</v>
      </c>
      <c r="L355" s="161">
        <v>0</v>
      </c>
      <c r="M355" s="185">
        <v>0</v>
      </c>
      <c r="N355" s="161">
        <v>0</v>
      </c>
      <c r="O355" s="161">
        <v>0.5</v>
      </c>
      <c r="P355" s="195">
        <v>3.84615384615385</v>
      </c>
      <c r="Q355" s="161">
        <v>1</v>
      </c>
      <c r="R355" s="195">
        <v>7.69230769230769</v>
      </c>
      <c r="S355" s="161">
        <v>0</v>
      </c>
      <c r="T355" s="195">
        <v>0</v>
      </c>
      <c r="U355" s="161">
        <v>1</v>
      </c>
      <c r="V355" s="161">
        <v>0</v>
      </c>
      <c r="W355" s="185">
        <v>0</v>
      </c>
      <c r="X355" s="185">
        <v>0</v>
      </c>
      <c r="Y355" s="161">
        <v>0</v>
      </c>
      <c r="Z355" s="185">
        <v>0</v>
      </c>
      <c r="AA355" s="161">
        <v>0</v>
      </c>
      <c r="AB355" s="185">
        <v>0</v>
      </c>
      <c r="AC355" s="184">
        <v>0</v>
      </c>
      <c r="AD355" s="184">
        <v>0</v>
      </c>
      <c r="AE355" s="185">
        <v>2.5</v>
      </c>
      <c r="AF355" s="185">
        <v>13</v>
      </c>
      <c r="AG355" s="185">
        <v>3.2</v>
      </c>
      <c r="AH355" s="185">
        <v>80.2384615384615</v>
      </c>
      <c r="AI355" s="207">
        <v>2</v>
      </c>
      <c r="AJ355" s="261">
        <v>0.5</v>
      </c>
      <c r="AK355" s="207"/>
      <c r="AL355" s="195">
        <v>0</v>
      </c>
      <c r="AM355" s="195">
        <v>2</v>
      </c>
      <c r="AN355" s="207">
        <v>50</v>
      </c>
      <c r="AO355" s="221">
        <v>29.7384615384615</v>
      </c>
      <c r="AP355" s="184">
        <v>20</v>
      </c>
      <c r="AQ355" s="222">
        <v>39000</v>
      </c>
      <c r="AR355" s="225"/>
      <c r="AS355" s="146" t="s">
        <v>874</v>
      </c>
      <c r="AU355" s="224">
        <f t="shared" si="374"/>
        <v>331224.369230769</v>
      </c>
      <c r="AV355" s="239">
        <f t="shared" si="375"/>
        <v>400000</v>
      </c>
      <c r="AW355" s="231" t="e">
        <f t="shared" si="376"/>
        <v>#REF!</v>
      </c>
      <c r="AX355" s="231" t="e">
        <f>((AH355-AF355-AG355-W355)*AY$8)-(#REF!+#REF!)*150000</f>
        <v>#REF!</v>
      </c>
      <c r="AY355" s="231" t="e">
        <f t="shared" si="377"/>
        <v>#REF!</v>
      </c>
      <c r="AZ355" s="241" t="str">
        <f t="shared" si="378"/>
        <v>SUN SREYPOV</v>
      </c>
      <c r="BA355" s="231">
        <f t="shared" si="379"/>
        <v>20</v>
      </c>
      <c r="BB355" s="231">
        <f t="shared" si="380"/>
        <v>20</v>
      </c>
      <c r="BC355" s="231">
        <f t="shared" si="381"/>
        <v>0</v>
      </c>
      <c r="BD355" s="231">
        <f t="shared" si="382"/>
        <v>0</v>
      </c>
      <c r="BE355" s="231">
        <f t="shared" si="383"/>
        <v>1</v>
      </c>
      <c r="BF355" s="231">
        <f t="shared" si="384"/>
        <v>0</v>
      </c>
      <c r="BG355" s="231">
        <f t="shared" si="385"/>
        <v>0</v>
      </c>
      <c r="BH355" s="231">
        <f t="shared" si="386"/>
        <v>0</v>
      </c>
      <c r="BI355" s="246">
        <f t="shared" si="387"/>
        <v>9.73846153846154</v>
      </c>
      <c r="BJ355" s="247">
        <f t="shared" si="388"/>
        <v>39000</v>
      </c>
      <c r="BK355" s="231">
        <f t="shared" si="389"/>
        <v>1</v>
      </c>
      <c r="BL355" s="231">
        <f t="shared" si="390"/>
        <v>1</v>
      </c>
      <c r="BM355" s="231">
        <f t="shared" si="391"/>
        <v>1</v>
      </c>
      <c r="BN355" s="231">
        <f t="shared" si="392"/>
        <v>2</v>
      </c>
      <c r="BO355" s="231">
        <f t="shared" si="393"/>
        <v>0</v>
      </c>
      <c r="BP355" s="231">
        <f t="shared" si="394"/>
        <v>0</v>
      </c>
      <c r="BQ355" s="231">
        <f t="shared" si="395"/>
        <v>0</v>
      </c>
    </row>
    <row r="356" s="146" customFormat="1" ht="95" customHeight="1" spans="1:69">
      <c r="A356" s="161">
        <v>343</v>
      </c>
      <c r="B356" s="94">
        <v>1827</v>
      </c>
      <c r="C356" s="162" t="s">
        <v>828</v>
      </c>
      <c r="D356" s="163">
        <v>44603</v>
      </c>
      <c r="E356" s="183" t="s">
        <v>225</v>
      </c>
      <c r="F356" s="184">
        <v>200</v>
      </c>
      <c r="G356" s="185">
        <v>7.69230769230769</v>
      </c>
      <c r="H356" s="161">
        <v>8</v>
      </c>
      <c r="I356" s="161">
        <v>0</v>
      </c>
      <c r="J356" s="161">
        <v>8</v>
      </c>
      <c r="K356" s="195">
        <v>61.5384615384615</v>
      </c>
      <c r="L356" s="161">
        <v>0</v>
      </c>
      <c r="M356" s="185">
        <v>0</v>
      </c>
      <c r="N356" s="161">
        <v>0</v>
      </c>
      <c r="O356" s="161">
        <v>0</v>
      </c>
      <c r="P356" s="195">
        <v>0</v>
      </c>
      <c r="Q356" s="161">
        <v>1</v>
      </c>
      <c r="R356" s="195">
        <v>7.69230769230769</v>
      </c>
      <c r="S356" s="161">
        <v>0</v>
      </c>
      <c r="T356" s="195">
        <v>0</v>
      </c>
      <c r="U356" s="161">
        <v>0</v>
      </c>
      <c r="V356" s="161">
        <v>0</v>
      </c>
      <c r="W356" s="185">
        <v>0</v>
      </c>
      <c r="X356" s="185">
        <v>0</v>
      </c>
      <c r="Y356" s="161">
        <v>0</v>
      </c>
      <c r="Z356" s="185">
        <v>0</v>
      </c>
      <c r="AA356" s="161">
        <v>0</v>
      </c>
      <c r="AB356" s="185">
        <v>0</v>
      </c>
      <c r="AC356" s="184">
        <v>0</v>
      </c>
      <c r="AD356" s="184">
        <v>0</v>
      </c>
      <c r="AE356" s="185">
        <v>3</v>
      </c>
      <c r="AF356" s="185">
        <v>13</v>
      </c>
      <c r="AG356" s="185">
        <v>4</v>
      </c>
      <c r="AH356" s="185">
        <v>89.2307692307692</v>
      </c>
      <c r="AI356" s="207">
        <v>2</v>
      </c>
      <c r="AJ356" s="261">
        <v>0.5</v>
      </c>
      <c r="AK356" s="207"/>
      <c r="AL356" s="195">
        <v>0</v>
      </c>
      <c r="AM356" s="195">
        <v>2</v>
      </c>
      <c r="AN356" s="207">
        <v>50</v>
      </c>
      <c r="AO356" s="221">
        <v>38.7307692307692</v>
      </c>
      <c r="AP356" s="184">
        <v>30</v>
      </c>
      <c r="AQ356" s="222">
        <v>34900</v>
      </c>
      <c r="AR356" s="225"/>
      <c r="AS356" s="146" t="s">
        <v>874</v>
      </c>
      <c r="AU356" s="224">
        <f t="shared" si="374"/>
        <v>368344.615384615</v>
      </c>
      <c r="AV356" s="239">
        <f t="shared" si="375"/>
        <v>400000</v>
      </c>
      <c r="AW356" s="231" t="e">
        <f t="shared" si="376"/>
        <v>#REF!</v>
      </c>
      <c r="AX356" s="231" t="e">
        <f>((AH356-AF356-AG356-W356)*AY$8)-(#REF!+#REF!)*150000</f>
        <v>#REF!</v>
      </c>
      <c r="AY356" s="231" t="e">
        <f t="shared" si="377"/>
        <v>#REF!</v>
      </c>
      <c r="AZ356" s="241" t="str">
        <f t="shared" si="378"/>
        <v>MOL LYNA</v>
      </c>
      <c r="BA356" s="231">
        <f t="shared" si="379"/>
        <v>30</v>
      </c>
      <c r="BB356" s="231">
        <f t="shared" si="380"/>
        <v>30</v>
      </c>
      <c r="BC356" s="231">
        <f t="shared" si="381"/>
        <v>0</v>
      </c>
      <c r="BD356" s="231">
        <f t="shared" si="382"/>
        <v>0</v>
      </c>
      <c r="BE356" s="231">
        <f t="shared" si="383"/>
        <v>1</v>
      </c>
      <c r="BF356" s="231">
        <f t="shared" si="384"/>
        <v>1</v>
      </c>
      <c r="BG356" s="231">
        <f t="shared" si="385"/>
        <v>0</v>
      </c>
      <c r="BH356" s="231">
        <f t="shared" si="386"/>
        <v>0</v>
      </c>
      <c r="BI356" s="246">
        <f t="shared" si="387"/>
        <v>8.73076923076924</v>
      </c>
      <c r="BJ356" s="247">
        <f t="shared" si="388"/>
        <v>34900</v>
      </c>
      <c r="BK356" s="231">
        <f t="shared" si="389"/>
        <v>1</v>
      </c>
      <c r="BL356" s="231">
        <f t="shared" si="390"/>
        <v>1</v>
      </c>
      <c r="BM356" s="231">
        <f t="shared" si="391"/>
        <v>0</v>
      </c>
      <c r="BN356" s="231">
        <f t="shared" si="392"/>
        <v>2</v>
      </c>
      <c r="BO356" s="231">
        <f t="shared" si="393"/>
        <v>0</v>
      </c>
      <c r="BP356" s="231">
        <f t="shared" si="394"/>
        <v>1</v>
      </c>
      <c r="BQ356" s="231">
        <f t="shared" si="395"/>
        <v>4</v>
      </c>
    </row>
    <row r="357" s="146" customFormat="1" ht="95" customHeight="1" spans="1:69">
      <c r="A357" s="161">
        <v>344</v>
      </c>
      <c r="B357" s="94">
        <v>2000</v>
      </c>
      <c r="C357" s="162" t="s">
        <v>830</v>
      </c>
      <c r="D357" s="163">
        <v>44642</v>
      </c>
      <c r="E357" s="183" t="s">
        <v>225</v>
      </c>
      <c r="F357" s="184">
        <v>200</v>
      </c>
      <c r="G357" s="185">
        <v>7.69230769230769</v>
      </c>
      <c r="H357" s="161">
        <v>13</v>
      </c>
      <c r="I357" s="161">
        <v>0</v>
      </c>
      <c r="J357" s="161">
        <v>13</v>
      </c>
      <c r="K357" s="195">
        <v>100</v>
      </c>
      <c r="L357" s="161">
        <v>0</v>
      </c>
      <c r="M357" s="185">
        <v>0</v>
      </c>
      <c r="N357" s="161">
        <v>1</v>
      </c>
      <c r="O357" s="161">
        <v>0</v>
      </c>
      <c r="P357" s="195">
        <v>0</v>
      </c>
      <c r="Q357" s="161">
        <v>1</v>
      </c>
      <c r="R357" s="195">
        <v>7.69230769230769</v>
      </c>
      <c r="S357" s="161">
        <v>1</v>
      </c>
      <c r="T357" s="195">
        <v>7.69230769230769</v>
      </c>
      <c r="U357" s="161">
        <v>0</v>
      </c>
      <c r="V357" s="161">
        <v>0</v>
      </c>
      <c r="W357" s="185">
        <v>0</v>
      </c>
      <c r="X357" s="185">
        <v>0</v>
      </c>
      <c r="Y357" s="161">
        <v>0</v>
      </c>
      <c r="Z357" s="185">
        <v>0</v>
      </c>
      <c r="AA357" s="161">
        <v>0</v>
      </c>
      <c r="AB357" s="185">
        <v>0</v>
      </c>
      <c r="AC357" s="184">
        <v>0</v>
      </c>
      <c r="AD357" s="184">
        <v>0</v>
      </c>
      <c r="AE357" s="185">
        <v>5</v>
      </c>
      <c r="AF357" s="185">
        <v>13</v>
      </c>
      <c r="AG357" s="185">
        <v>6.5</v>
      </c>
      <c r="AH357" s="185">
        <v>139.884615384615</v>
      </c>
      <c r="AI357" s="207">
        <v>2</v>
      </c>
      <c r="AJ357" s="209">
        <v>0.5</v>
      </c>
      <c r="AK357" s="207"/>
      <c r="AL357" s="195">
        <v>0</v>
      </c>
      <c r="AM357" s="195">
        <v>2.88442076923077</v>
      </c>
      <c r="AN357" s="207">
        <v>100</v>
      </c>
      <c r="AO357" s="221">
        <v>38.5001946153846</v>
      </c>
      <c r="AP357" s="184">
        <v>30</v>
      </c>
      <c r="AQ357" s="222">
        <v>34000</v>
      </c>
      <c r="AR357" s="225"/>
      <c r="AS357" s="146" t="s">
        <v>871</v>
      </c>
      <c r="AU357" s="224">
        <f t="shared" si="374"/>
        <v>577443.692307691</v>
      </c>
      <c r="AV357" s="239">
        <f t="shared" si="375"/>
        <v>577443.692307691</v>
      </c>
      <c r="AW357" s="231" t="e">
        <f t="shared" si="376"/>
        <v>#REF!</v>
      </c>
      <c r="AX357" s="231" t="e">
        <f>((AH357-AF357-AG357-W357)*AY$8)-(#REF!+#REF!)*150000</f>
        <v>#REF!</v>
      </c>
      <c r="AY357" s="231" t="e">
        <f t="shared" si="377"/>
        <v>#REF!</v>
      </c>
      <c r="AZ357" s="241" t="str">
        <f t="shared" si="378"/>
        <v>KOY SREYPEOU</v>
      </c>
      <c r="BA357" s="231">
        <f t="shared" si="379"/>
        <v>30</v>
      </c>
      <c r="BB357" s="231">
        <f t="shared" si="380"/>
        <v>30</v>
      </c>
      <c r="BC357" s="231">
        <f t="shared" si="381"/>
        <v>0</v>
      </c>
      <c r="BD357" s="231">
        <f t="shared" si="382"/>
        <v>0</v>
      </c>
      <c r="BE357" s="231">
        <f t="shared" si="383"/>
        <v>1</v>
      </c>
      <c r="BF357" s="231">
        <f t="shared" si="384"/>
        <v>1</v>
      </c>
      <c r="BG357" s="231">
        <f t="shared" si="385"/>
        <v>0</v>
      </c>
      <c r="BH357" s="231">
        <f t="shared" si="386"/>
        <v>0</v>
      </c>
      <c r="BI357" s="246">
        <f t="shared" si="387"/>
        <v>8.50019461538459</v>
      </c>
      <c r="BJ357" s="247">
        <f t="shared" si="388"/>
        <v>34000</v>
      </c>
      <c r="BK357" s="231">
        <f t="shared" si="389"/>
        <v>1</v>
      </c>
      <c r="BL357" s="231">
        <f t="shared" si="390"/>
        <v>1</v>
      </c>
      <c r="BM357" s="231">
        <f t="shared" si="391"/>
        <v>0</v>
      </c>
      <c r="BN357" s="231">
        <f t="shared" si="392"/>
        <v>2</v>
      </c>
      <c r="BO357" s="231">
        <f t="shared" si="393"/>
        <v>0</v>
      </c>
      <c r="BP357" s="231">
        <f t="shared" si="394"/>
        <v>0</v>
      </c>
      <c r="BQ357" s="231">
        <f t="shared" si="395"/>
        <v>0</v>
      </c>
    </row>
    <row r="358" s="146" customFormat="1" ht="95" customHeight="1" spans="1:69">
      <c r="A358" s="161">
        <v>345</v>
      </c>
      <c r="B358" s="94">
        <v>2241</v>
      </c>
      <c r="C358" s="162" t="s">
        <v>832</v>
      </c>
      <c r="D358" s="163">
        <v>44747</v>
      </c>
      <c r="E358" s="183" t="s">
        <v>225</v>
      </c>
      <c r="F358" s="184">
        <v>200</v>
      </c>
      <c r="G358" s="185">
        <v>7.69230769230769</v>
      </c>
      <c r="H358" s="161">
        <v>14</v>
      </c>
      <c r="I358" s="161">
        <v>0</v>
      </c>
      <c r="J358" s="161">
        <v>14</v>
      </c>
      <c r="K358" s="195">
        <v>107.692307692308</v>
      </c>
      <c r="L358" s="161">
        <v>0</v>
      </c>
      <c r="M358" s="185">
        <v>0</v>
      </c>
      <c r="N358" s="161">
        <v>0</v>
      </c>
      <c r="O358" s="161">
        <v>0</v>
      </c>
      <c r="P358" s="195">
        <v>0</v>
      </c>
      <c r="Q358" s="161">
        <v>1</v>
      </c>
      <c r="R358" s="195">
        <v>7.69230769230769</v>
      </c>
      <c r="S358" s="161">
        <v>1</v>
      </c>
      <c r="T358" s="195">
        <v>7.69230769230769</v>
      </c>
      <c r="U358" s="161">
        <v>0</v>
      </c>
      <c r="V358" s="161">
        <v>0</v>
      </c>
      <c r="W358" s="185">
        <v>0</v>
      </c>
      <c r="X358" s="185">
        <v>0</v>
      </c>
      <c r="Y358" s="161">
        <v>0</v>
      </c>
      <c r="Z358" s="185">
        <v>0</v>
      </c>
      <c r="AA358" s="161">
        <v>0</v>
      </c>
      <c r="AB358" s="185">
        <v>0</v>
      </c>
      <c r="AC358" s="184">
        <v>0</v>
      </c>
      <c r="AD358" s="184">
        <v>0</v>
      </c>
      <c r="AE358" s="185">
        <v>5.3</v>
      </c>
      <c r="AF358" s="185">
        <v>13</v>
      </c>
      <c r="AG358" s="185">
        <v>7</v>
      </c>
      <c r="AH358" s="185">
        <v>148.376923076923</v>
      </c>
      <c r="AI358" s="221"/>
      <c r="AJ358" s="209">
        <v>0.5</v>
      </c>
      <c r="AK358" s="207"/>
      <c r="AL358" s="195">
        <v>0</v>
      </c>
      <c r="AM358" s="195">
        <v>3.05953215384615</v>
      </c>
      <c r="AN358" s="207">
        <v>100</v>
      </c>
      <c r="AO358" s="221">
        <v>44.8173909230769</v>
      </c>
      <c r="AP358" s="184">
        <v>40</v>
      </c>
      <c r="AQ358" s="222">
        <v>19300</v>
      </c>
      <c r="AR358" s="225"/>
      <c r="AS358" s="146" t="s">
        <v>876</v>
      </c>
      <c r="AU358" s="224">
        <f t="shared" si="374"/>
        <v>612499.938461538</v>
      </c>
      <c r="AV358" s="239">
        <f t="shared" si="375"/>
        <v>612499.938461538</v>
      </c>
      <c r="AW358" s="231" t="e">
        <f t="shared" si="376"/>
        <v>#REF!</v>
      </c>
      <c r="AX358" s="231" t="e">
        <f>((AH358-AF358-AG358-W358)*AY$8)-(#REF!+#REF!)*150000</f>
        <v>#REF!</v>
      </c>
      <c r="AY358" s="231" t="e">
        <f t="shared" si="377"/>
        <v>#REF!</v>
      </c>
      <c r="AZ358" s="241" t="str">
        <f t="shared" si="378"/>
        <v>PHEAK SOPHA</v>
      </c>
      <c r="BA358" s="231">
        <f t="shared" si="379"/>
        <v>40</v>
      </c>
      <c r="BB358" s="231">
        <f t="shared" si="380"/>
        <v>40</v>
      </c>
      <c r="BC358" s="231">
        <f t="shared" si="381"/>
        <v>0</v>
      </c>
      <c r="BD358" s="231">
        <f t="shared" si="382"/>
        <v>0</v>
      </c>
      <c r="BE358" s="231">
        <f t="shared" si="383"/>
        <v>2</v>
      </c>
      <c r="BF358" s="231">
        <f t="shared" si="384"/>
        <v>0</v>
      </c>
      <c r="BG358" s="231">
        <f t="shared" si="385"/>
        <v>0</v>
      </c>
      <c r="BH358" s="231">
        <f t="shared" si="386"/>
        <v>0</v>
      </c>
      <c r="BI358" s="246">
        <f t="shared" si="387"/>
        <v>4.81739092307689</v>
      </c>
      <c r="BJ358" s="247">
        <f t="shared" si="388"/>
        <v>19300</v>
      </c>
      <c r="BK358" s="231">
        <f t="shared" si="389"/>
        <v>0</v>
      </c>
      <c r="BL358" s="231">
        <f t="shared" si="390"/>
        <v>1</v>
      </c>
      <c r="BM358" s="231">
        <f t="shared" si="391"/>
        <v>1</v>
      </c>
      <c r="BN358" s="231">
        <f t="shared" si="392"/>
        <v>2</v>
      </c>
      <c r="BO358" s="231">
        <f t="shared" si="393"/>
        <v>0</v>
      </c>
      <c r="BP358" s="231">
        <f t="shared" si="394"/>
        <v>0</v>
      </c>
      <c r="BQ358" s="231">
        <f t="shared" si="395"/>
        <v>3</v>
      </c>
    </row>
    <row r="359" s="146" customFormat="1" ht="95" customHeight="1" spans="1:69">
      <c r="A359" s="161">
        <v>346</v>
      </c>
      <c r="B359" s="94">
        <v>542</v>
      </c>
      <c r="C359" s="162" t="s">
        <v>236</v>
      </c>
      <c r="D359" s="163">
        <v>44138</v>
      </c>
      <c r="E359" s="183" t="s">
        <v>233</v>
      </c>
      <c r="F359" s="184">
        <v>200</v>
      </c>
      <c r="G359" s="185">
        <v>7.69230769230769</v>
      </c>
      <c r="H359" s="161">
        <v>25</v>
      </c>
      <c r="I359" s="161">
        <v>0</v>
      </c>
      <c r="J359" s="161">
        <v>25</v>
      </c>
      <c r="K359" s="195">
        <v>192.307692307692</v>
      </c>
      <c r="L359" s="161">
        <v>0</v>
      </c>
      <c r="M359" s="185">
        <v>0</v>
      </c>
      <c r="N359" s="161">
        <v>0</v>
      </c>
      <c r="O359" s="161">
        <v>0</v>
      </c>
      <c r="P359" s="195">
        <v>0</v>
      </c>
      <c r="Q359" s="161">
        <v>1</v>
      </c>
      <c r="R359" s="195">
        <v>7.69230769230769</v>
      </c>
      <c r="S359" s="161">
        <v>0</v>
      </c>
      <c r="T359" s="195">
        <v>0</v>
      </c>
      <c r="U359" s="161">
        <v>0</v>
      </c>
      <c r="V359" s="161">
        <v>0</v>
      </c>
      <c r="W359" s="185">
        <v>0</v>
      </c>
      <c r="X359" s="185">
        <v>0</v>
      </c>
      <c r="Y359" s="161">
        <v>0</v>
      </c>
      <c r="Z359" s="185">
        <v>0</v>
      </c>
      <c r="AA359" s="161">
        <v>0</v>
      </c>
      <c r="AB359" s="185">
        <v>0</v>
      </c>
      <c r="AC359" s="184">
        <v>0</v>
      </c>
      <c r="AD359" s="184">
        <v>0</v>
      </c>
      <c r="AE359" s="185">
        <v>9.6</v>
      </c>
      <c r="AF359" s="185">
        <v>13</v>
      </c>
      <c r="AG359" s="185">
        <v>12.5</v>
      </c>
      <c r="AH359" s="185">
        <v>235.1</v>
      </c>
      <c r="AI359" s="258">
        <v>3</v>
      </c>
      <c r="AJ359" s="209">
        <v>0.5</v>
      </c>
      <c r="AK359" s="207"/>
      <c r="AL359" s="195">
        <v>0</v>
      </c>
      <c r="AM359" s="195">
        <v>4.847762</v>
      </c>
      <c r="AN359" s="207">
        <v>100</v>
      </c>
      <c r="AO359" s="221">
        <v>132.752238</v>
      </c>
      <c r="AP359" s="184">
        <v>130</v>
      </c>
      <c r="AQ359" s="222">
        <v>11000</v>
      </c>
      <c r="AR359" s="225"/>
      <c r="AS359" s="146" t="s">
        <v>852</v>
      </c>
      <c r="AU359" s="224">
        <f t="shared" ref="AU359:AU367" si="396">(AH359*$AY$9)</f>
        <v>970492.8</v>
      </c>
      <c r="AV359" s="239">
        <f t="shared" ref="AV359:AV367" si="397">IF(AU359&lt;400000,400000,IF(AU359&gt;1200000,1200000,AU359))</f>
        <v>970492.8</v>
      </c>
      <c r="AW359" s="231" t="e">
        <f t="shared" ref="AW359:AW367" si="398">IF(AY359=0.1,165000,IF(AY359=0.05,65000,0))</f>
        <v>#REF!</v>
      </c>
      <c r="AX359" s="231" t="e">
        <f>((AH359-AF359-AG359-W359)*AY$8)-(#REF!+#REF!)*150000</f>
        <v>#REF!</v>
      </c>
      <c r="AY359" s="231" t="e">
        <f t="shared" ref="AY359:AY367" si="399">IF(AX359&lt;1500000,0%,IF(AX359&lt;2000001,5%,10%))</f>
        <v>#REF!</v>
      </c>
      <c r="AZ359" s="241" t="str">
        <f t="shared" ref="AZ359:AZ367" si="400">C359</f>
        <v>KHAO SREYNEANG</v>
      </c>
      <c r="BA359" s="231">
        <f t="shared" ref="BA359:BA367" si="401">AP359</f>
        <v>130</v>
      </c>
      <c r="BB359" s="231">
        <f t="shared" ref="BB359:BB367" si="402">TRUNC(BA359)</f>
        <v>130</v>
      </c>
      <c r="BC359" s="231">
        <f t="shared" ref="BC359:BC367" si="403">TRUNC(BB359/100)</f>
        <v>1</v>
      </c>
      <c r="BD359" s="231">
        <f t="shared" ref="BD359:BD367" si="404">TRUNC((BB359-(BC359*100))/50)</f>
        <v>0</v>
      </c>
      <c r="BE359" s="231">
        <f t="shared" ref="BE359:BE367" si="405">TRUNC((BB359-(BC359*100)-(BD359*50))/20)</f>
        <v>1</v>
      </c>
      <c r="BF359" s="231">
        <f t="shared" ref="BF359:BF367" si="406">TRUNC((BB359-(BC359*100)-(BD359*50)-(BE359*20))/10)</f>
        <v>1</v>
      </c>
      <c r="BG359" s="231">
        <f t="shared" ref="BG359:BG367" si="407">TRUNC((BB359-(BC359*100)-(BD359*50)-(BE359*20)-(BF359*10))/5)</f>
        <v>0</v>
      </c>
      <c r="BH359" s="231">
        <f t="shared" ref="BH359:BH367" si="408">TRUNC((BB359-(BC359*100)-(BD359*50)-(BE359*20)-(BF359*10)-(BG359*5))/1)</f>
        <v>0</v>
      </c>
      <c r="BI359" s="246">
        <f t="shared" ref="BI359:BI367" si="409">AO359-AP359</f>
        <v>2.75223800000001</v>
      </c>
      <c r="BJ359" s="247">
        <f t="shared" ref="BJ359:BJ367" si="410">ROUND(BI359*4000,-2)</f>
        <v>11000</v>
      </c>
      <c r="BK359" s="231">
        <f t="shared" ref="BK359:BK367" si="411">TRUNC(BJ359/20000)</f>
        <v>0</v>
      </c>
      <c r="BL359" s="231">
        <f t="shared" ref="BL359:BL367" si="412">TRUNC((BJ359-(BK359*20000))/10000)</f>
        <v>1</v>
      </c>
      <c r="BM359" s="231">
        <f t="shared" ref="BM359:BM367" si="413">TRUNC((BJ359-(BK359*20000)-(BL359*10000))/5000)</f>
        <v>0</v>
      </c>
      <c r="BN359" s="231">
        <f t="shared" ref="BN359:BN367" si="414">TRUNC((BJ359-(BK359*20000)-(BL359*10000)-(BM359*5000))/2000)</f>
        <v>0</v>
      </c>
      <c r="BO359" s="231">
        <f t="shared" ref="BO359:BO367" si="415">TRUNC((BJ359-(BK359*20000)-(BL359*10000)-(BM359*5000)-(BN359*2000))/1000)</f>
        <v>1</v>
      </c>
      <c r="BP359" s="231">
        <f t="shared" ref="BP359:BP367" si="416">TRUNC((BJ359-(BK359*20000)-(BL359*10000)-(BM359*5000)-(BN359*2000)-(BO359*1000))/500)</f>
        <v>0</v>
      </c>
      <c r="BQ359" s="231">
        <f t="shared" ref="BQ359:BQ367" si="417">TRUNC((BJ359-(BK359*20000)-(BL359*10000)-(BM359*5000)-(BN359*2000)-(BO359*1000)-(BP359*500))/100)</f>
        <v>0</v>
      </c>
    </row>
    <row r="360" s="248" customFormat="1" ht="95" customHeight="1" spans="1:69">
      <c r="A360" s="161">
        <v>347</v>
      </c>
      <c r="B360" s="94">
        <v>1572</v>
      </c>
      <c r="C360" s="162" t="s">
        <v>232</v>
      </c>
      <c r="D360" s="163">
        <v>44567</v>
      </c>
      <c r="E360" s="183" t="s">
        <v>233</v>
      </c>
      <c r="F360" s="184">
        <v>200</v>
      </c>
      <c r="G360" s="185">
        <v>7.69230769230769</v>
      </c>
      <c r="H360" s="161">
        <v>7.5</v>
      </c>
      <c r="I360" s="161">
        <v>0</v>
      </c>
      <c r="J360" s="161">
        <v>7.5</v>
      </c>
      <c r="K360" s="195">
        <v>57.6923076923077</v>
      </c>
      <c r="L360" s="161">
        <v>0</v>
      </c>
      <c r="M360" s="185">
        <v>0</v>
      </c>
      <c r="N360" s="161">
        <v>0</v>
      </c>
      <c r="O360" s="161">
        <v>0</v>
      </c>
      <c r="P360" s="195">
        <v>0</v>
      </c>
      <c r="Q360" s="161">
        <v>1.5</v>
      </c>
      <c r="R360" s="195">
        <v>11.5384615384615</v>
      </c>
      <c r="S360" s="161">
        <v>0</v>
      </c>
      <c r="T360" s="195">
        <v>0</v>
      </c>
      <c r="U360" s="161">
        <v>0</v>
      </c>
      <c r="V360" s="161">
        <v>0</v>
      </c>
      <c r="W360" s="185">
        <v>0</v>
      </c>
      <c r="X360" s="185">
        <v>0</v>
      </c>
      <c r="Y360" s="161">
        <v>0</v>
      </c>
      <c r="Z360" s="185">
        <v>0</v>
      </c>
      <c r="AA360" s="161">
        <v>0</v>
      </c>
      <c r="AB360" s="185">
        <v>0</v>
      </c>
      <c r="AC360" s="184">
        <v>0</v>
      </c>
      <c r="AD360" s="184">
        <v>0</v>
      </c>
      <c r="AE360" s="185">
        <v>2.8</v>
      </c>
      <c r="AF360" s="185">
        <v>13</v>
      </c>
      <c r="AG360" s="185">
        <v>3.7</v>
      </c>
      <c r="AH360" s="185">
        <v>88.7307692307692</v>
      </c>
      <c r="AI360" s="207">
        <v>2</v>
      </c>
      <c r="AJ360" s="209">
        <v>0.5</v>
      </c>
      <c r="AK360" s="184"/>
      <c r="AL360" s="195">
        <v>0</v>
      </c>
      <c r="AM360" s="195">
        <v>2</v>
      </c>
      <c r="AN360" s="207">
        <v>50</v>
      </c>
      <c r="AO360" s="221">
        <v>38.2307692307692</v>
      </c>
      <c r="AP360" s="184">
        <v>30</v>
      </c>
      <c r="AQ360" s="222">
        <v>32900</v>
      </c>
      <c r="AR360" s="223"/>
      <c r="AS360" s="146" t="s">
        <v>862</v>
      </c>
      <c r="AT360" s="146"/>
      <c r="AU360" s="224">
        <f t="shared" si="396"/>
        <v>366280.615384615</v>
      </c>
      <c r="AV360" s="239">
        <f t="shared" si="397"/>
        <v>400000</v>
      </c>
      <c r="AW360" s="231" t="e">
        <f t="shared" si="398"/>
        <v>#REF!</v>
      </c>
      <c r="AX360" s="231" t="e">
        <f>((AH360-AF360-AG360-W360)*AY$8)-(#REF!+#REF!)*150000</f>
        <v>#REF!</v>
      </c>
      <c r="AY360" s="231" t="e">
        <f t="shared" si="399"/>
        <v>#REF!</v>
      </c>
      <c r="AZ360" s="241" t="str">
        <f t="shared" si="400"/>
        <v>SORNSUN PISETH</v>
      </c>
      <c r="BA360" s="231">
        <f t="shared" si="401"/>
        <v>30</v>
      </c>
      <c r="BB360" s="231">
        <f t="shared" si="402"/>
        <v>30</v>
      </c>
      <c r="BC360" s="231">
        <f t="shared" si="403"/>
        <v>0</v>
      </c>
      <c r="BD360" s="231">
        <f t="shared" si="404"/>
        <v>0</v>
      </c>
      <c r="BE360" s="231">
        <f t="shared" si="405"/>
        <v>1</v>
      </c>
      <c r="BF360" s="231">
        <f t="shared" si="406"/>
        <v>1</v>
      </c>
      <c r="BG360" s="231">
        <f t="shared" si="407"/>
        <v>0</v>
      </c>
      <c r="BH360" s="231">
        <f t="shared" si="408"/>
        <v>0</v>
      </c>
      <c r="BI360" s="246">
        <f t="shared" si="409"/>
        <v>8.23076923076923</v>
      </c>
      <c r="BJ360" s="247">
        <f t="shared" si="410"/>
        <v>32900</v>
      </c>
      <c r="BK360" s="231">
        <f t="shared" si="411"/>
        <v>1</v>
      </c>
      <c r="BL360" s="231">
        <f t="shared" si="412"/>
        <v>1</v>
      </c>
      <c r="BM360" s="231">
        <f t="shared" si="413"/>
        <v>0</v>
      </c>
      <c r="BN360" s="231">
        <f t="shared" si="414"/>
        <v>1</v>
      </c>
      <c r="BO360" s="231">
        <f t="shared" si="415"/>
        <v>0</v>
      </c>
      <c r="BP360" s="231">
        <f t="shared" si="416"/>
        <v>1</v>
      </c>
      <c r="BQ360" s="231">
        <f t="shared" si="417"/>
        <v>4</v>
      </c>
    </row>
    <row r="361" s="141" customFormat="1" ht="95" customHeight="1" spans="1:69">
      <c r="A361" s="161">
        <v>348</v>
      </c>
      <c r="B361" s="94">
        <v>919</v>
      </c>
      <c r="C361" s="162" t="s">
        <v>234</v>
      </c>
      <c r="D361" s="163">
        <v>44326</v>
      </c>
      <c r="E361" s="183" t="s">
        <v>235</v>
      </c>
      <c r="F361" s="184">
        <v>200</v>
      </c>
      <c r="G361" s="185">
        <v>7.69230769230769</v>
      </c>
      <c r="H361" s="161">
        <v>24.5</v>
      </c>
      <c r="I361" s="161">
        <v>0</v>
      </c>
      <c r="J361" s="161">
        <v>24.5</v>
      </c>
      <c r="K361" s="195">
        <v>188.461538461538</v>
      </c>
      <c r="L361" s="161">
        <v>0</v>
      </c>
      <c r="M361" s="185">
        <v>0</v>
      </c>
      <c r="N361" s="161">
        <v>0.5</v>
      </c>
      <c r="O361" s="161">
        <v>0</v>
      </c>
      <c r="P361" s="195">
        <v>0</v>
      </c>
      <c r="Q361" s="161">
        <v>1</v>
      </c>
      <c r="R361" s="195">
        <v>7.69230769230769</v>
      </c>
      <c r="S361" s="161">
        <v>0</v>
      </c>
      <c r="T361" s="195">
        <v>0</v>
      </c>
      <c r="U361" s="161">
        <v>0</v>
      </c>
      <c r="V361" s="161">
        <v>0</v>
      </c>
      <c r="W361" s="185">
        <v>0</v>
      </c>
      <c r="X361" s="185">
        <v>0</v>
      </c>
      <c r="Y361" s="161">
        <v>0</v>
      </c>
      <c r="Z361" s="185">
        <v>0</v>
      </c>
      <c r="AA361" s="161">
        <v>0</v>
      </c>
      <c r="AB361" s="185">
        <v>0</v>
      </c>
      <c r="AC361" s="184">
        <v>0</v>
      </c>
      <c r="AD361" s="184">
        <v>0</v>
      </c>
      <c r="AE361" s="185">
        <v>9.4</v>
      </c>
      <c r="AF361" s="185">
        <v>13</v>
      </c>
      <c r="AG361" s="185">
        <v>12.2</v>
      </c>
      <c r="AH361" s="185">
        <v>230.753846153846</v>
      </c>
      <c r="AI361" s="184">
        <v>3</v>
      </c>
      <c r="AJ361" s="209">
        <v>0.5</v>
      </c>
      <c r="AK361" s="207"/>
      <c r="AL361" s="195">
        <v>0</v>
      </c>
      <c r="AM361" s="195">
        <v>4.75814430769231</v>
      </c>
      <c r="AN361" s="207">
        <v>100</v>
      </c>
      <c r="AO361" s="221">
        <v>128.495701846154</v>
      </c>
      <c r="AP361" s="184">
        <v>120</v>
      </c>
      <c r="AQ361" s="222">
        <v>34000</v>
      </c>
      <c r="AR361" s="223"/>
      <c r="AS361" s="146" t="s">
        <v>859</v>
      </c>
      <c r="AT361" s="146"/>
      <c r="AU361" s="224">
        <f t="shared" si="396"/>
        <v>952551.876923076</v>
      </c>
      <c r="AV361" s="239">
        <f t="shared" si="397"/>
        <v>952551.876923076</v>
      </c>
      <c r="AW361" s="231" t="e">
        <f t="shared" si="398"/>
        <v>#REF!</v>
      </c>
      <c r="AX361" s="231" t="e">
        <f>((AH361-AF361-AG361-W361)*AY$8)-(#REF!+#REF!)*150000</f>
        <v>#REF!</v>
      </c>
      <c r="AY361" s="231" t="e">
        <f t="shared" si="399"/>
        <v>#REF!</v>
      </c>
      <c r="AZ361" s="241" t="str">
        <f t="shared" si="400"/>
        <v>SREY KRANGYOUV</v>
      </c>
      <c r="BA361" s="231">
        <f t="shared" si="401"/>
        <v>120</v>
      </c>
      <c r="BB361" s="231">
        <f t="shared" si="402"/>
        <v>120</v>
      </c>
      <c r="BC361" s="231">
        <f t="shared" si="403"/>
        <v>1</v>
      </c>
      <c r="BD361" s="231">
        <f t="shared" si="404"/>
        <v>0</v>
      </c>
      <c r="BE361" s="231">
        <f t="shared" si="405"/>
        <v>1</v>
      </c>
      <c r="BF361" s="231">
        <f t="shared" si="406"/>
        <v>0</v>
      </c>
      <c r="BG361" s="231">
        <f t="shared" si="407"/>
        <v>0</v>
      </c>
      <c r="BH361" s="231">
        <f t="shared" si="408"/>
        <v>0</v>
      </c>
      <c r="BI361" s="246">
        <f t="shared" si="409"/>
        <v>8.49570184615382</v>
      </c>
      <c r="BJ361" s="247">
        <f t="shared" si="410"/>
        <v>34000</v>
      </c>
      <c r="BK361" s="231">
        <f t="shared" si="411"/>
        <v>1</v>
      </c>
      <c r="BL361" s="231">
        <f t="shared" si="412"/>
        <v>1</v>
      </c>
      <c r="BM361" s="231">
        <f t="shared" si="413"/>
        <v>0</v>
      </c>
      <c r="BN361" s="231">
        <f t="shared" si="414"/>
        <v>2</v>
      </c>
      <c r="BO361" s="231">
        <f t="shared" si="415"/>
        <v>0</v>
      </c>
      <c r="BP361" s="231">
        <f t="shared" si="416"/>
        <v>0</v>
      </c>
      <c r="BQ361" s="231">
        <f t="shared" si="417"/>
        <v>0</v>
      </c>
    </row>
    <row r="362" s="141" customFormat="1" ht="95" customHeight="1" spans="1:69">
      <c r="A362" s="161">
        <v>349</v>
      </c>
      <c r="B362" s="94">
        <v>1873</v>
      </c>
      <c r="C362" s="162" t="s">
        <v>987</v>
      </c>
      <c r="D362" s="163">
        <v>44616</v>
      </c>
      <c r="E362" s="183" t="s">
        <v>235</v>
      </c>
      <c r="F362" s="184">
        <v>200</v>
      </c>
      <c r="G362" s="185">
        <v>7.69230769230769</v>
      </c>
      <c r="H362" s="161">
        <v>15</v>
      </c>
      <c r="I362" s="161">
        <v>0</v>
      </c>
      <c r="J362" s="161">
        <v>15</v>
      </c>
      <c r="K362" s="195">
        <v>115.384615384615</v>
      </c>
      <c r="L362" s="161">
        <v>0</v>
      </c>
      <c r="M362" s="185">
        <v>0</v>
      </c>
      <c r="N362" s="161">
        <v>1</v>
      </c>
      <c r="O362" s="161">
        <v>0</v>
      </c>
      <c r="P362" s="195">
        <v>0</v>
      </c>
      <c r="Q362" s="161">
        <v>1</v>
      </c>
      <c r="R362" s="195">
        <v>7.69230769230769</v>
      </c>
      <c r="S362" s="161">
        <v>0</v>
      </c>
      <c r="T362" s="195">
        <v>0</v>
      </c>
      <c r="U362" s="161">
        <v>0</v>
      </c>
      <c r="V362" s="161">
        <v>0</v>
      </c>
      <c r="W362" s="185">
        <v>0</v>
      </c>
      <c r="X362" s="185">
        <v>0</v>
      </c>
      <c r="Y362" s="161">
        <v>0</v>
      </c>
      <c r="Z362" s="185">
        <v>0</v>
      </c>
      <c r="AA362" s="161">
        <v>0</v>
      </c>
      <c r="AB362" s="185">
        <v>0</v>
      </c>
      <c r="AC362" s="184">
        <v>0</v>
      </c>
      <c r="AD362" s="184">
        <v>0</v>
      </c>
      <c r="AE362" s="185">
        <v>5.7</v>
      </c>
      <c r="AF362" s="185">
        <v>13</v>
      </c>
      <c r="AG362" s="185">
        <v>7.5</v>
      </c>
      <c r="AH362" s="185">
        <v>149.276923076923</v>
      </c>
      <c r="AI362" s="207">
        <v>2</v>
      </c>
      <c r="AJ362" s="261">
        <v>0.5</v>
      </c>
      <c r="AK362" s="207"/>
      <c r="AL362" s="195">
        <v>0</v>
      </c>
      <c r="AM362" s="195">
        <v>3.07809015384615</v>
      </c>
      <c r="AN362" s="207">
        <v>100</v>
      </c>
      <c r="AO362" s="221">
        <v>47.6988329230769</v>
      </c>
      <c r="AP362" s="184">
        <v>40</v>
      </c>
      <c r="AQ362" s="222">
        <v>30800</v>
      </c>
      <c r="AR362" s="223"/>
      <c r="AS362" s="146" t="s">
        <v>874</v>
      </c>
      <c r="AT362" s="146"/>
      <c r="AU362" s="224">
        <f t="shared" si="396"/>
        <v>616215.138461538</v>
      </c>
      <c r="AV362" s="239">
        <f t="shared" si="397"/>
        <v>616215.138461538</v>
      </c>
      <c r="AW362" s="231" t="e">
        <f t="shared" si="398"/>
        <v>#REF!</v>
      </c>
      <c r="AX362" s="231" t="e">
        <f>((AH362-AF362-AG362-W362)*AY$8)-(#REF!+#REF!)*150000</f>
        <v>#REF!</v>
      </c>
      <c r="AY362" s="231" t="e">
        <f t="shared" si="399"/>
        <v>#REF!</v>
      </c>
      <c r="AZ362" s="241" t="str">
        <f t="shared" si="400"/>
        <v>TANG KOEMRANG</v>
      </c>
      <c r="BA362" s="231">
        <f t="shared" si="401"/>
        <v>40</v>
      </c>
      <c r="BB362" s="231">
        <f t="shared" si="402"/>
        <v>40</v>
      </c>
      <c r="BC362" s="231">
        <f t="shared" si="403"/>
        <v>0</v>
      </c>
      <c r="BD362" s="231">
        <f t="shared" si="404"/>
        <v>0</v>
      </c>
      <c r="BE362" s="231">
        <f t="shared" si="405"/>
        <v>2</v>
      </c>
      <c r="BF362" s="231">
        <f t="shared" si="406"/>
        <v>0</v>
      </c>
      <c r="BG362" s="231">
        <f t="shared" si="407"/>
        <v>0</v>
      </c>
      <c r="BH362" s="231">
        <f t="shared" si="408"/>
        <v>0</v>
      </c>
      <c r="BI362" s="246">
        <f t="shared" si="409"/>
        <v>7.6988329230769</v>
      </c>
      <c r="BJ362" s="247">
        <f t="shared" si="410"/>
        <v>30800</v>
      </c>
      <c r="BK362" s="231">
        <f t="shared" si="411"/>
        <v>1</v>
      </c>
      <c r="BL362" s="231">
        <f t="shared" si="412"/>
        <v>1</v>
      </c>
      <c r="BM362" s="231">
        <f t="shared" si="413"/>
        <v>0</v>
      </c>
      <c r="BN362" s="231">
        <f t="shared" si="414"/>
        <v>0</v>
      </c>
      <c r="BO362" s="231">
        <f t="shared" si="415"/>
        <v>0</v>
      </c>
      <c r="BP362" s="231">
        <f t="shared" si="416"/>
        <v>1</v>
      </c>
      <c r="BQ362" s="231">
        <f t="shared" si="417"/>
        <v>3</v>
      </c>
    </row>
    <row r="363" s="248" customFormat="1" ht="95" customHeight="1" spans="1:69">
      <c r="A363" s="161">
        <v>350</v>
      </c>
      <c r="B363" s="94">
        <v>1361</v>
      </c>
      <c r="C363" s="162" t="s">
        <v>988</v>
      </c>
      <c r="D363" s="163">
        <v>44523</v>
      </c>
      <c r="E363" s="183" t="s">
        <v>233</v>
      </c>
      <c r="F363" s="184">
        <v>200</v>
      </c>
      <c r="G363" s="185">
        <v>7.69230769230769</v>
      </c>
      <c r="H363" s="161">
        <v>8</v>
      </c>
      <c r="I363" s="161">
        <v>0</v>
      </c>
      <c r="J363" s="161">
        <v>8</v>
      </c>
      <c r="K363" s="195">
        <v>61.5384615384615</v>
      </c>
      <c r="L363" s="161">
        <v>0</v>
      </c>
      <c r="M363" s="185">
        <v>0</v>
      </c>
      <c r="N363" s="161">
        <v>0</v>
      </c>
      <c r="O363" s="161">
        <v>0</v>
      </c>
      <c r="P363" s="195">
        <v>0</v>
      </c>
      <c r="Q363" s="161">
        <v>1</v>
      </c>
      <c r="R363" s="195">
        <v>7.69230769230769</v>
      </c>
      <c r="S363" s="161">
        <v>0</v>
      </c>
      <c r="T363" s="195">
        <v>0</v>
      </c>
      <c r="U363" s="161">
        <v>0</v>
      </c>
      <c r="V363" s="161">
        <v>0</v>
      </c>
      <c r="W363" s="185">
        <v>0</v>
      </c>
      <c r="X363" s="185">
        <v>0</v>
      </c>
      <c r="Y363" s="161">
        <v>0</v>
      </c>
      <c r="Z363" s="185">
        <v>0</v>
      </c>
      <c r="AA363" s="161">
        <v>0</v>
      </c>
      <c r="AB363" s="185">
        <v>0</v>
      </c>
      <c r="AC363" s="184">
        <v>0</v>
      </c>
      <c r="AD363" s="184">
        <v>0</v>
      </c>
      <c r="AE363" s="185">
        <v>3</v>
      </c>
      <c r="AF363" s="185">
        <v>13</v>
      </c>
      <c r="AG363" s="185">
        <v>4</v>
      </c>
      <c r="AH363" s="185">
        <v>89.2307692307692</v>
      </c>
      <c r="AI363" s="207">
        <v>2</v>
      </c>
      <c r="AJ363" s="209">
        <v>0.5</v>
      </c>
      <c r="AK363" s="184"/>
      <c r="AL363" s="195">
        <v>0</v>
      </c>
      <c r="AM363" s="195">
        <v>2</v>
      </c>
      <c r="AN363" s="207">
        <v>50</v>
      </c>
      <c r="AO363" s="221">
        <v>38.7307692307692</v>
      </c>
      <c r="AP363" s="184">
        <v>30</v>
      </c>
      <c r="AQ363" s="222">
        <v>34900</v>
      </c>
      <c r="AR363" s="223"/>
      <c r="AS363" s="146" t="s">
        <v>881</v>
      </c>
      <c r="AT363" s="146"/>
      <c r="AU363" s="224">
        <f t="shared" si="396"/>
        <v>368344.615384615</v>
      </c>
      <c r="AV363" s="239">
        <f t="shared" si="397"/>
        <v>400000</v>
      </c>
      <c r="AW363" s="231" t="e">
        <f t="shared" si="398"/>
        <v>#REF!</v>
      </c>
      <c r="AX363" s="231" t="e">
        <f>((AH363-AF363-AG363-W363)*AY$8)-(#REF!+#REF!)*150000</f>
        <v>#REF!</v>
      </c>
      <c r="AY363" s="231" t="e">
        <f t="shared" si="399"/>
        <v>#REF!</v>
      </c>
      <c r="AZ363" s="241" t="str">
        <f t="shared" si="400"/>
        <v>TEP DINA</v>
      </c>
      <c r="BA363" s="231">
        <f t="shared" si="401"/>
        <v>30</v>
      </c>
      <c r="BB363" s="231">
        <f t="shared" si="402"/>
        <v>30</v>
      </c>
      <c r="BC363" s="231">
        <f t="shared" si="403"/>
        <v>0</v>
      </c>
      <c r="BD363" s="231">
        <f t="shared" si="404"/>
        <v>0</v>
      </c>
      <c r="BE363" s="231">
        <f t="shared" si="405"/>
        <v>1</v>
      </c>
      <c r="BF363" s="231">
        <f t="shared" si="406"/>
        <v>1</v>
      </c>
      <c r="BG363" s="231">
        <f t="shared" si="407"/>
        <v>0</v>
      </c>
      <c r="BH363" s="231">
        <f t="shared" si="408"/>
        <v>0</v>
      </c>
      <c r="BI363" s="246">
        <f t="shared" si="409"/>
        <v>8.73076923076924</v>
      </c>
      <c r="BJ363" s="247">
        <f t="shared" si="410"/>
        <v>34900</v>
      </c>
      <c r="BK363" s="231">
        <f t="shared" si="411"/>
        <v>1</v>
      </c>
      <c r="BL363" s="231">
        <f t="shared" si="412"/>
        <v>1</v>
      </c>
      <c r="BM363" s="231">
        <f t="shared" si="413"/>
        <v>0</v>
      </c>
      <c r="BN363" s="231">
        <f t="shared" si="414"/>
        <v>2</v>
      </c>
      <c r="BO363" s="231">
        <f t="shared" si="415"/>
        <v>0</v>
      </c>
      <c r="BP363" s="231">
        <f t="shared" si="416"/>
        <v>1</v>
      </c>
      <c r="BQ363" s="231">
        <f t="shared" si="417"/>
        <v>4</v>
      </c>
    </row>
    <row r="364" s="248" customFormat="1" ht="95" customHeight="1" spans="1:69">
      <c r="A364" s="161">
        <v>351</v>
      </c>
      <c r="B364" s="94">
        <v>763</v>
      </c>
      <c r="C364" s="162" t="s">
        <v>237</v>
      </c>
      <c r="D364" s="163">
        <v>44282</v>
      </c>
      <c r="E364" s="183" t="s">
        <v>233</v>
      </c>
      <c r="F364" s="184">
        <v>200</v>
      </c>
      <c r="G364" s="185">
        <v>7.69230769230769</v>
      </c>
      <c r="H364" s="161">
        <v>8</v>
      </c>
      <c r="I364" s="161">
        <v>0</v>
      </c>
      <c r="J364" s="161">
        <v>8</v>
      </c>
      <c r="K364" s="195">
        <v>61.5384615384615</v>
      </c>
      <c r="L364" s="161">
        <v>0</v>
      </c>
      <c r="M364" s="185">
        <v>0</v>
      </c>
      <c r="N364" s="161">
        <v>0</v>
      </c>
      <c r="O364" s="161">
        <v>0</v>
      </c>
      <c r="P364" s="195">
        <v>0</v>
      </c>
      <c r="Q364" s="161">
        <v>1</v>
      </c>
      <c r="R364" s="195">
        <v>7.69230769230769</v>
      </c>
      <c r="S364" s="161">
        <v>0</v>
      </c>
      <c r="T364" s="195">
        <v>0</v>
      </c>
      <c r="U364" s="161">
        <v>0</v>
      </c>
      <c r="V364" s="161">
        <v>0</v>
      </c>
      <c r="W364" s="185">
        <v>0</v>
      </c>
      <c r="X364" s="185">
        <v>0</v>
      </c>
      <c r="Y364" s="161">
        <v>0</v>
      </c>
      <c r="Z364" s="185">
        <v>0</v>
      </c>
      <c r="AA364" s="161">
        <v>0</v>
      </c>
      <c r="AB364" s="185">
        <v>0</v>
      </c>
      <c r="AC364" s="184">
        <v>0</v>
      </c>
      <c r="AD364" s="184">
        <v>0</v>
      </c>
      <c r="AE364" s="185">
        <v>3</v>
      </c>
      <c r="AF364" s="185">
        <v>13</v>
      </c>
      <c r="AG364" s="185">
        <v>4</v>
      </c>
      <c r="AH364" s="185">
        <v>89.2307692307692</v>
      </c>
      <c r="AI364" s="258">
        <v>3</v>
      </c>
      <c r="AJ364" s="209">
        <v>0.5</v>
      </c>
      <c r="AK364" s="184">
        <v>10.0961538461538</v>
      </c>
      <c r="AL364" s="195">
        <v>0</v>
      </c>
      <c r="AM364" s="195">
        <v>2</v>
      </c>
      <c r="AN364" s="207">
        <v>50</v>
      </c>
      <c r="AO364" s="221">
        <v>49.8269230769231</v>
      </c>
      <c r="AP364" s="184">
        <v>40</v>
      </c>
      <c r="AQ364" s="222">
        <v>39300</v>
      </c>
      <c r="AR364" s="223"/>
      <c r="AS364" s="146" t="s">
        <v>898</v>
      </c>
      <c r="AT364" s="146"/>
      <c r="AU364" s="224">
        <f t="shared" si="396"/>
        <v>368344.615384615</v>
      </c>
      <c r="AV364" s="239">
        <f t="shared" si="397"/>
        <v>400000</v>
      </c>
      <c r="AW364" s="231" t="e">
        <f t="shared" si="398"/>
        <v>#REF!</v>
      </c>
      <c r="AX364" s="231" t="e">
        <f>((AH364-AF364-AG364-W364)*AY$8)-(#REF!+#REF!)*150000</f>
        <v>#REF!</v>
      </c>
      <c r="AY364" s="231" t="e">
        <f t="shared" si="399"/>
        <v>#REF!</v>
      </c>
      <c r="AZ364" s="241" t="str">
        <f t="shared" si="400"/>
        <v>CHHOUN PEOU</v>
      </c>
      <c r="BA364" s="231">
        <f t="shared" si="401"/>
        <v>40</v>
      </c>
      <c r="BB364" s="231">
        <f t="shared" si="402"/>
        <v>40</v>
      </c>
      <c r="BC364" s="231">
        <f t="shared" si="403"/>
        <v>0</v>
      </c>
      <c r="BD364" s="231">
        <f t="shared" si="404"/>
        <v>0</v>
      </c>
      <c r="BE364" s="231">
        <f t="shared" si="405"/>
        <v>2</v>
      </c>
      <c r="BF364" s="231">
        <f t="shared" si="406"/>
        <v>0</v>
      </c>
      <c r="BG364" s="231">
        <f t="shared" si="407"/>
        <v>0</v>
      </c>
      <c r="BH364" s="231">
        <f t="shared" si="408"/>
        <v>0</v>
      </c>
      <c r="BI364" s="246">
        <f t="shared" si="409"/>
        <v>9.82692307692309</v>
      </c>
      <c r="BJ364" s="247">
        <f t="shared" si="410"/>
        <v>39300</v>
      </c>
      <c r="BK364" s="231">
        <f t="shared" si="411"/>
        <v>1</v>
      </c>
      <c r="BL364" s="231">
        <f t="shared" si="412"/>
        <v>1</v>
      </c>
      <c r="BM364" s="231">
        <f t="shared" si="413"/>
        <v>1</v>
      </c>
      <c r="BN364" s="231">
        <f t="shared" si="414"/>
        <v>2</v>
      </c>
      <c r="BO364" s="231">
        <f t="shared" si="415"/>
        <v>0</v>
      </c>
      <c r="BP364" s="231">
        <f t="shared" si="416"/>
        <v>0</v>
      </c>
      <c r="BQ364" s="231">
        <f t="shared" si="417"/>
        <v>3</v>
      </c>
    </row>
    <row r="365" s="141" customFormat="1" ht="95" customHeight="1" spans="1:69">
      <c r="A365" s="161">
        <v>352</v>
      </c>
      <c r="B365" s="94">
        <v>2018</v>
      </c>
      <c r="C365" s="162" t="s">
        <v>989</v>
      </c>
      <c r="D365" s="163">
        <v>44656</v>
      </c>
      <c r="E365" s="183" t="s">
        <v>233</v>
      </c>
      <c r="F365" s="184">
        <v>200</v>
      </c>
      <c r="G365" s="185">
        <v>7.69230769230769</v>
      </c>
      <c r="H365" s="161">
        <v>9</v>
      </c>
      <c r="I365" s="161">
        <v>0</v>
      </c>
      <c r="J365" s="161">
        <v>9</v>
      </c>
      <c r="K365" s="195">
        <v>69.2307692307692</v>
      </c>
      <c r="L365" s="161">
        <v>0</v>
      </c>
      <c r="M365" s="185">
        <v>0</v>
      </c>
      <c r="N365" s="161">
        <v>0</v>
      </c>
      <c r="O365" s="161">
        <v>0</v>
      </c>
      <c r="P365" s="195">
        <v>0</v>
      </c>
      <c r="Q365" s="161">
        <v>1</v>
      </c>
      <c r="R365" s="195">
        <v>7.69230769230769</v>
      </c>
      <c r="S365" s="161">
        <v>0</v>
      </c>
      <c r="T365" s="195">
        <v>0</v>
      </c>
      <c r="U365" s="161">
        <v>0</v>
      </c>
      <c r="V365" s="161">
        <v>0</v>
      </c>
      <c r="W365" s="185">
        <v>0</v>
      </c>
      <c r="X365" s="185">
        <v>0</v>
      </c>
      <c r="Y365" s="161">
        <v>0</v>
      </c>
      <c r="Z365" s="185">
        <v>0</v>
      </c>
      <c r="AA365" s="161">
        <v>0</v>
      </c>
      <c r="AB365" s="185">
        <v>0</v>
      </c>
      <c r="AC365" s="184">
        <v>0</v>
      </c>
      <c r="AD365" s="184">
        <v>0</v>
      </c>
      <c r="AE365" s="185">
        <v>3.4</v>
      </c>
      <c r="AF365" s="185">
        <v>13</v>
      </c>
      <c r="AG365" s="185">
        <v>4.5</v>
      </c>
      <c r="AH365" s="185">
        <v>97.8230769230769</v>
      </c>
      <c r="AI365" s="207">
        <v>2</v>
      </c>
      <c r="AJ365" s="209">
        <v>0.5</v>
      </c>
      <c r="AK365" s="207">
        <v>10.0961538461538</v>
      </c>
      <c r="AL365" s="195">
        <v>0</v>
      </c>
      <c r="AM365" s="195">
        <v>2.01711184615385</v>
      </c>
      <c r="AN365" s="207">
        <v>100</v>
      </c>
      <c r="AO365" s="221">
        <v>7.40211892307693</v>
      </c>
      <c r="AP365" s="184">
        <v>0</v>
      </c>
      <c r="AQ365" s="222">
        <v>29600</v>
      </c>
      <c r="AR365" s="223"/>
      <c r="AS365" s="146" t="s">
        <v>884</v>
      </c>
      <c r="AT365" s="146"/>
      <c r="AU365" s="224">
        <f t="shared" si="396"/>
        <v>403813.661538461</v>
      </c>
      <c r="AV365" s="239">
        <f t="shared" si="397"/>
        <v>403813.661538461</v>
      </c>
      <c r="AW365" s="231" t="e">
        <f t="shared" si="398"/>
        <v>#REF!</v>
      </c>
      <c r="AX365" s="231" t="e">
        <f>((AH365-AF365-AG365-W365)*AY$8)-(#REF!+#REF!)*150000</f>
        <v>#REF!</v>
      </c>
      <c r="AY365" s="231" t="e">
        <f t="shared" si="399"/>
        <v>#REF!</v>
      </c>
      <c r="AZ365" s="241" t="str">
        <f t="shared" si="400"/>
        <v>PHOUERN SOPHEAK</v>
      </c>
      <c r="BA365" s="231">
        <f t="shared" si="401"/>
        <v>0</v>
      </c>
      <c r="BB365" s="231">
        <f t="shared" si="402"/>
        <v>0</v>
      </c>
      <c r="BC365" s="231">
        <f t="shared" si="403"/>
        <v>0</v>
      </c>
      <c r="BD365" s="231">
        <f t="shared" si="404"/>
        <v>0</v>
      </c>
      <c r="BE365" s="231">
        <f t="shared" si="405"/>
        <v>0</v>
      </c>
      <c r="BF365" s="231">
        <f t="shared" si="406"/>
        <v>0</v>
      </c>
      <c r="BG365" s="231">
        <f t="shared" si="407"/>
        <v>0</v>
      </c>
      <c r="BH365" s="231">
        <f t="shared" si="408"/>
        <v>0</v>
      </c>
      <c r="BI365" s="246">
        <f t="shared" si="409"/>
        <v>7.40211892307693</v>
      </c>
      <c r="BJ365" s="247">
        <f t="shared" si="410"/>
        <v>29600</v>
      </c>
      <c r="BK365" s="231">
        <f t="shared" si="411"/>
        <v>1</v>
      </c>
      <c r="BL365" s="231">
        <f t="shared" si="412"/>
        <v>0</v>
      </c>
      <c r="BM365" s="231">
        <f t="shared" si="413"/>
        <v>1</v>
      </c>
      <c r="BN365" s="231">
        <f t="shared" si="414"/>
        <v>2</v>
      </c>
      <c r="BO365" s="231">
        <f t="shared" si="415"/>
        <v>0</v>
      </c>
      <c r="BP365" s="231">
        <f t="shared" si="416"/>
        <v>1</v>
      </c>
      <c r="BQ365" s="231">
        <f t="shared" si="417"/>
        <v>1</v>
      </c>
    </row>
    <row r="366" s="141" customFormat="1" ht="95" customHeight="1" spans="1:69">
      <c r="A366" s="161">
        <v>353</v>
      </c>
      <c r="B366" s="94">
        <v>2227</v>
      </c>
      <c r="C366" s="162" t="s">
        <v>239</v>
      </c>
      <c r="D366" s="163">
        <v>44744</v>
      </c>
      <c r="E366" s="183" t="s">
        <v>233</v>
      </c>
      <c r="F366" s="184">
        <v>200</v>
      </c>
      <c r="G366" s="185">
        <v>7.69230769230769</v>
      </c>
      <c r="H366" s="161">
        <v>7</v>
      </c>
      <c r="I366" s="161">
        <v>0</v>
      </c>
      <c r="J366" s="161">
        <v>7</v>
      </c>
      <c r="K366" s="195">
        <v>53.8461538461538</v>
      </c>
      <c r="L366" s="161">
        <v>0</v>
      </c>
      <c r="M366" s="185">
        <v>0</v>
      </c>
      <c r="N366" s="161">
        <v>0</v>
      </c>
      <c r="O366" s="161">
        <v>0</v>
      </c>
      <c r="P366" s="195">
        <v>0</v>
      </c>
      <c r="Q366" s="161">
        <v>1</v>
      </c>
      <c r="R366" s="195">
        <v>7.69230769230769</v>
      </c>
      <c r="S366" s="161">
        <v>0</v>
      </c>
      <c r="T366" s="195">
        <v>0</v>
      </c>
      <c r="U366" s="161">
        <v>1</v>
      </c>
      <c r="V366" s="161">
        <v>0</v>
      </c>
      <c r="W366" s="185">
        <v>0</v>
      </c>
      <c r="X366" s="185">
        <v>0</v>
      </c>
      <c r="Y366" s="161">
        <v>0</v>
      </c>
      <c r="Z366" s="185">
        <v>0</v>
      </c>
      <c r="AA366" s="161">
        <v>0</v>
      </c>
      <c r="AB366" s="185">
        <v>0</v>
      </c>
      <c r="AC366" s="184">
        <v>0</v>
      </c>
      <c r="AD366" s="184">
        <v>0</v>
      </c>
      <c r="AE366" s="185">
        <v>2.6</v>
      </c>
      <c r="AF366" s="185">
        <v>13</v>
      </c>
      <c r="AG366" s="185">
        <v>3.5</v>
      </c>
      <c r="AH366" s="185">
        <v>80.6384615384615</v>
      </c>
      <c r="AI366" s="185"/>
      <c r="AJ366" s="209">
        <v>0.5</v>
      </c>
      <c r="AK366" s="207"/>
      <c r="AL366" s="195">
        <v>0</v>
      </c>
      <c r="AM366" s="195">
        <v>2</v>
      </c>
      <c r="AN366" s="207">
        <v>50</v>
      </c>
      <c r="AO366" s="221">
        <v>28.1384615384615</v>
      </c>
      <c r="AP366" s="184">
        <v>20</v>
      </c>
      <c r="AQ366" s="222">
        <v>32600</v>
      </c>
      <c r="AR366" s="223"/>
      <c r="AS366" s="146" t="s">
        <v>853</v>
      </c>
      <c r="AT366" s="146"/>
      <c r="AU366" s="224">
        <f t="shared" si="396"/>
        <v>332875.569230769</v>
      </c>
      <c r="AV366" s="239">
        <f t="shared" si="397"/>
        <v>400000</v>
      </c>
      <c r="AW366" s="231" t="e">
        <f t="shared" si="398"/>
        <v>#REF!</v>
      </c>
      <c r="AX366" s="231" t="e">
        <f>((AH366-AF366-AG366-W366)*AY$8)-(#REF!+#REF!)*150000</f>
        <v>#REF!</v>
      </c>
      <c r="AY366" s="231" t="e">
        <f t="shared" si="399"/>
        <v>#REF!</v>
      </c>
      <c r="AZ366" s="241" t="str">
        <f t="shared" si="400"/>
        <v>POV VUTHA</v>
      </c>
      <c r="BA366" s="231">
        <f t="shared" si="401"/>
        <v>20</v>
      </c>
      <c r="BB366" s="231">
        <f t="shared" si="402"/>
        <v>20</v>
      </c>
      <c r="BC366" s="231">
        <f t="shared" si="403"/>
        <v>0</v>
      </c>
      <c r="BD366" s="231">
        <f t="shared" si="404"/>
        <v>0</v>
      </c>
      <c r="BE366" s="231">
        <f t="shared" si="405"/>
        <v>1</v>
      </c>
      <c r="BF366" s="231">
        <f t="shared" si="406"/>
        <v>0</v>
      </c>
      <c r="BG366" s="231">
        <f t="shared" si="407"/>
        <v>0</v>
      </c>
      <c r="BH366" s="231">
        <f t="shared" si="408"/>
        <v>0</v>
      </c>
      <c r="BI366" s="246">
        <f t="shared" si="409"/>
        <v>8.13846153846154</v>
      </c>
      <c r="BJ366" s="247">
        <f t="shared" si="410"/>
        <v>32600</v>
      </c>
      <c r="BK366" s="231">
        <f t="shared" si="411"/>
        <v>1</v>
      </c>
      <c r="BL366" s="231">
        <f t="shared" si="412"/>
        <v>1</v>
      </c>
      <c r="BM366" s="231">
        <f t="shared" si="413"/>
        <v>0</v>
      </c>
      <c r="BN366" s="231">
        <f t="shared" si="414"/>
        <v>1</v>
      </c>
      <c r="BO366" s="231">
        <f t="shared" si="415"/>
        <v>0</v>
      </c>
      <c r="BP366" s="231">
        <f t="shared" si="416"/>
        <v>1</v>
      </c>
      <c r="BQ366" s="231">
        <f t="shared" si="417"/>
        <v>1</v>
      </c>
    </row>
    <row r="367" s="141" customFormat="1" ht="95" customHeight="1" spans="1:69">
      <c r="A367" s="161">
        <v>354</v>
      </c>
      <c r="B367" s="94">
        <v>2263</v>
      </c>
      <c r="C367" s="162" t="s">
        <v>990</v>
      </c>
      <c r="D367" s="163">
        <v>44774</v>
      </c>
      <c r="E367" s="183" t="s">
        <v>233</v>
      </c>
      <c r="F367" s="184">
        <v>200</v>
      </c>
      <c r="G367" s="185">
        <v>7.69230769230769</v>
      </c>
      <c r="H367" s="161">
        <v>25</v>
      </c>
      <c r="I367" s="161">
        <v>0</v>
      </c>
      <c r="J367" s="161">
        <v>25</v>
      </c>
      <c r="K367" s="195">
        <v>192.307692307692</v>
      </c>
      <c r="L367" s="161">
        <v>0</v>
      </c>
      <c r="M367" s="185">
        <v>0</v>
      </c>
      <c r="N367" s="161">
        <v>0</v>
      </c>
      <c r="O367" s="161">
        <v>0</v>
      </c>
      <c r="P367" s="195">
        <v>0</v>
      </c>
      <c r="Q367" s="161">
        <v>1</v>
      </c>
      <c r="R367" s="195">
        <v>7.69230769230769</v>
      </c>
      <c r="S367" s="161">
        <v>0</v>
      </c>
      <c r="T367" s="195">
        <v>0</v>
      </c>
      <c r="U367" s="161">
        <v>0</v>
      </c>
      <c r="V367" s="161">
        <v>0</v>
      </c>
      <c r="W367" s="185">
        <v>0</v>
      </c>
      <c r="X367" s="185">
        <v>0</v>
      </c>
      <c r="Y367" s="161">
        <v>0</v>
      </c>
      <c r="Z367" s="185">
        <v>0</v>
      </c>
      <c r="AA367" s="161">
        <v>0</v>
      </c>
      <c r="AB367" s="185">
        <v>0</v>
      </c>
      <c r="AC367" s="184">
        <v>0</v>
      </c>
      <c r="AD367" s="184">
        <v>0</v>
      </c>
      <c r="AE367" s="185">
        <v>9.6</v>
      </c>
      <c r="AF367" s="185">
        <v>13</v>
      </c>
      <c r="AG367" s="185">
        <v>12.5</v>
      </c>
      <c r="AH367" s="185">
        <v>235.1</v>
      </c>
      <c r="AI367" s="185"/>
      <c r="AJ367" s="209">
        <v>0.5</v>
      </c>
      <c r="AK367" s="207"/>
      <c r="AL367" s="195">
        <v>0</v>
      </c>
      <c r="AM367" s="195">
        <v>4.847762</v>
      </c>
      <c r="AN367" s="207">
        <v>100</v>
      </c>
      <c r="AO367" s="221">
        <v>129.752238</v>
      </c>
      <c r="AP367" s="184">
        <v>120</v>
      </c>
      <c r="AQ367" s="222">
        <v>39000</v>
      </c>
      <c r="AR367" s="223"/>
      <c r="AS367" s="146" t="s">
        <v>876</v>
      </c>
      <c r="AT367" s="146"/>
      <c r="AU367" s="224">
        <f t="shared" si="396"/>
        <v>970492.8</v>
      </c>
      <c r="AV367" s="239">
        <f t="shared" si="397"/>
        <v>970492.8</v>
      </c>
      <c r="AW367" s="231" t="e">
        <f t="shared" si="398"/>
        <v>#REF!</v>
      </c>
      <c r="AX367" s="231" t="e">
        <f>((AH367-AF367-AG367-W367)*AY$8)-(#REF!+#REF!)*150000</f>
        <v>#REF!</v>
      </c>
      <c r="AY367" s="231" t="e">
        <f t="shared" si="399"/>
        <v>#REF!</v>
      </c>
      <c r="AZ367" s="241" t="str">
        <f t="shared" si="400"/>
        <v>SUN SOCHEAT</v>
      </c>
      <c r="BA367" s="231">
        <f t="shared" si="401"/>
        <v>120</v>
      </c>
      <c r="BB367" s="231">
        <f t="shared" si="402"/>
        <v>120</v>
      </c>
      <c r="BC367" s="231">
        <f t="shared" si="403"/>
        <v>1</v>
      </c>
      <c r="BD367" s="231">
        <f t="shared" si="404"/>
        <v>0</v>
      </c>
      <c r="BE367" s="231">
        <f t="shared" si="405"/>
        <v>1</v>
      </c>
      <c r="BF367" s="231">
        <f t="shared" si="406"/>
        <v>0</v>
      </c>
      <c r="BG367" s="231">
        <f t="shared" si="407"/>
        <v>0</v>
      </c>
      <c r="BH367" s="231">
        <f t="shared" si="408"/>
        <v>0</v>
      </c>
      <c r="BI367" s="246">
        <f t="shared" si="409"/>
        <v>9.75223800000001</v>
      </c>
      <c r="BJ367" s="247">
        <f t="shared" si="410"/>
        <v>39000</v>
      </c>
      <c r="BK367" s="231">
        <f t="shared" si="411"/>
        <v>1</v>
      </c>
      <c r="BL367" s="231">
        <f t="shared" si="412"/>
        <v>1</v>
      </c>
      <c r="BM367" s="231">
        <f t="shared" si="413"/>
        <v>1</v>
      </c>
      <c r="BN367" s="231">
        <f t="shared" si="414"/>
        <v>2</v>
      </c>
      <c r="BO367" s="231">
        <f t="shared" si="415"/>
        <v>0</v>
      </c>
      <c r="BP367" s="231">
        <f t="shared" si="416"/>
        <v>0</v>
      </c>
      <c r="BQ367" s="231">
        <f t="shared" si="417"/>
        <v>0</v>
      </c>
    </row>
    <row r="368" ht="42" spans="1:44">
      <c r="A368" s="161">
        <v>355</v>
      </c>
      <c r="B368" s="94">
        <v>211</v>
      </c>
      <c r="C368" s="162" t="s">
        <v>991</v>
      </c>
      <c r="D368" s="163">
        <v>44081</v>
      </c>
      <c r="E368" s="183" t="s">
        <v>992</v>
      </c>
      <c r="F368" s="184">
        <v>200</v>
      </c>
      <c r="G368" s="185">
        <v>7.69230769230769</v>
      </c>
      <c r="H368" s="161">
        <v>24</v>
      </c>
      <c r="I368" s="161">
        <v>0</v>
      </c>
      <c r="J368" s="161">
        <v>24</v>
      </c>
      <c r="K368" s="195">
        <v>184.615384615385</v>
      </c>
      <c r="L368" s="161">
        <v>0</v>
      </c>
      <c r="M368" s="185">
        <v>0</v>
      </c>
      <c r="N368" s="161">
        <v>1</v>
      </c>
      <c r="O368" s="161">
        <v>0</v>
      </c>
      <c r="P368" s="195">
        <v>0</v>
      </c>
      <c r="Q368" s="161">
        <v>1</v>
      </c>
      <c r="R368" s="195">
        <v>7.69230769230769</v>
      </c>
      <c r="S368" s="161">
        <v>0</v>
      </c>
      <c r="T368" s="195">
        <v>0</v>
      </c>
      <c r="U368" s="161">
        <v>0</v>
      </c>
      <c r="V368" s="161">
        <v>0</v>
      </c>
      <c r="W368" s="185">
        <v>0</v>
      </c>
      <c r="X368" s="185">
        <v>0</v>
      </c>
      <c r="Y368" s="161">
        <v>0</v>
      </c>
      <c r="Z368" s="185">
        <v>0</v>
      </c>
      <c r="AA368" s="161">
        <v>0</v>
      </c>
      <c r="AB368" s="185">
        <v>0</v>
      </c>
      <c r="AC368" s="185">
        <v>64.6153846153846</v>
      </c>
      <c r="AD368" s="184">
        <v>92.3076923076923</v>
      </c>
      <c r="AE368" s="185">
        <v>9.2</v>
      </c>
      <c r="AF368" s="185">
        <v>13</v>
      </c>
      <c r="AG368" s="185">
        <v>12</v>
      </c>
      <c r="AH368" s="185">
        <v>383.430769230769</v>
      </c>
      <c r="AI368" s="184">
        <v>3</v>
      </c>
      <c r="AJ368" s="184"/>
      <c r="AK368" s="207"/>
      <c r="AL368" s="195">
        <v>0</v>
      </c>
      <c r="AM368" s="262">
        <v>6</v>
      </c>
      <c r="AN368" s="207">
        <v>100</v>
      </c>
      <c r="AO368" s="221">
        <v>280.430769230769</v>
      </c>
      <c r="AP368" s="184">
        <v>280</v>
      </c>
      <c r="AQ368" s="222">
        <v>1700</v>
      </c>
      <c r="AR368" s="223"/>
    </row>
    <row r="369" ht="63" spans="1:44">
      <c r="A369" s="161">
        <v>356</v>
      </c>
      <c r="B369" s="94">
        <v>472</v>
      </c>
      <c r="C369" s="162" t="s">
        <v>268</v>
      </c>
      <c r="D369" s="163">
        <v>44131</v>
      </c>
      <c r="E369" s="183" t="s">
        <v>993</v>
      </c>
      <c r="F369" s="184">
        <v>200</v>
      </c>
      <c r="G369" s="185">
        <v>7.69230769230769</v>
      </c>
      <c r="H369" s="161">
        <v>23.5</v>
      </c>
      <c r="I369" s="161">
        <v>0</v>
      </c>
      <c r="J369" s="161">
        <v>23.5</v>
      </c>
      <c r="K369" s="195">
        <v>180.769230769231</v>
      </c>
      <c r="L369" s="161">
        <v>0</v>
      </c>
      <c r="M369" s="185">
        <v>0</v>
      </c>
      <c r="N369" s="161">
        <v>0.5</v>
      </c>
      <c r="O369" s="161">
        <v>0</v>
      </c>
      <c r="P369" s="195">
        <v>0</v>
      </c>
      <c r="Q369" s="161">
        <v>1</v>
      </c>
      <c r="R369" s="195">
        <v>7.69230769230769</v>
      </c>
      <c r="S369" s="161">
        <v>0</v>
      </c>
      <c r="T369" s="195">
        <v>0</v>
      </c>
      <c r="U369" s="161">
        <v>1</v>
      </c>
      <c r="V369" s="161">
        <v>0</v>
      </c>
      <c r="W369" s="185">
        <v>0</v>
      </c>
      <c r="X369" s="185">
        <v>0</v>
      </c>
      <c r="Y369" s="161">
        <v>0</v>
      </c>
      <c r="Z369" s="185">
        <v>0</v>
      </c>
      <c r="AA369" s="161">
        <v>0</v>
      </c>
      <c r="AB369" s="185">
        <v>0</v>
      </c>
      <c r="AC369" s="185">
        <v>45.1923076923077</v>
      </c>
      <c r="AD369" s="185">
        <v>54.2307692307692</v>
      </c>
      <c r="AE369" s="185">
        <v>9</v>
      </c>
      <c r="AF369" s="185">
        <v>13</v>
      </c>
      <c r="AG369" s="185">
        <v>11.7</v>
      </c>
      <c r="AH369" s="185">
        <v>321.584615384615</v>
      </c>
      <c r="AI369" s="184">
        <v>3</v>
      </c>
      <c r="AJ369" s="208"/>
      <c r="AK369" s="207"/>
      <c r="AL369" s="195">
        <v>0</v>
      </c>
      <c r="AM369" s="262">
        <v>6</v>
      </c>
      <c r="AN369" s="207">
        <v>100</v>
      </c>
      <c r="AO369" s="221">
        <v>218.584615384615</v>
      </c>
      <c r="AP369" s="184">
        <v>210</v>
      </c>
      <c r="AQ369" s="222">
        <v>34300</v>
      </c>
      <c r="AR369" s="223"/>
    </row>
    <row r="370" ht="42" spans="1:44">
      <c r="A370" s="161">
        <v>357</v>
      </c>
      <c r="B370" s="94">
        <v>327</v>
      </c>
      <c r="C370" s="162" t="s">
        <v>240</v>
      </c>
      <c r="D370" s="163">
        <v>44109</v>
      </c>
      <c r="E370" s="183" t="s">
        <v>241</v>
      </c>
      <c r="F370" s="184">
        <v>200</v>
      </c>
      <c r="G370" s="185">
        <v>7.69230769230769</v>
      </c>
      <c r="H370" s="161">
        <v>12</v>
      </c>
      <c r="I370" s="161">
        <v>0</v>
      </c>
      <c r="J370" s="161">
        <v>12</v>
      </c>
      <c r="K370" s="195">
        <v>92.3076923076923</v>
      </c>
      <c r="L370" s="161">
        <v>0</v>
      </c>
      <c r="M370" s="185">
        <v>0</v>
      </c>
      <c r="N370" s="161">
        <v>0</v>
      </c>
      <c r="O370" s="161">
        <v>0</v>
      </c>
      <c r="P370" s="195">
        <v>0</v>
      </c>
      <c r="Q370" s="161">
        <v>3</v>
      </c>
      <c r="R370" s="195">
        <v>23.0769230769231</v>
      </c>
      <c r="S370" s="161">
        <v>0</v>
      </c>
      <c r="T370" s="195">
        <v>0</v>
      </c>
      <c r="U370" s="161">
        <v>0</v>
      </c>
      <c r="V370" s="161">
        <v>0</v>
      </c>
      <c r="W370" s="185">
        <v>0</v>
      </c>
      <c r="X370" s="185">
        <v>0</v>
      </c>
      <c r="Y370" s="161">
        <v>0</v>
      </c>
      <c r="Z370" s="185">
        <v>0</v>
      </c>
      <c r="AA370" s="161">
        <v>0</v>
      </c>
      <c r="AB370" s="185">
        <v>0</v>
      </c>
      <c r="AC370" s="185">
        <v>27.6923076923077</v>
      </c>
      <c r="AD370" s="185">
        <v>23.0769230769231</v>
      </c>
      <c r="AE370" s="185">
        <v>4.6</v>
      </c>
      <c r="AF370" s="185">
        <v>13</v>
      </c>
      <c r="AG370" s="185">
        <v>6</v>
      </c>
      <c r="AH370" s="185">
        <v>189.753846153846</v>
      </c>
      <c r="AI370" s="184">
        <v>3</v>
      </c>
      <c r="AJ370" s="208"/>
      <c r="AK370" s="207"/>
      <c r="AL370" s="195">
        <v>0</v>
      </c>
      <c r="AM370" s="262">
        <v>3.91272430769231</v>
      </c>
      <c r="AN370" s="207">
        <v>100</v>
      </c>
      <c r="AO370" s="221">
        <v>88.8411218461538</v>
      </c>
      <c r="AP370" s="184">
        <v>80</v>
      </c>
      <c r="AQ370" s="222">
        <v>35400</v>
      </c>
      <c r="AR370" s="223"/>
    </row>
    <row r="371" ht="42" spans="1:44">
      <c r="A371" s="161">
        <v>358</v>
      </c>
      <c r="B371" s="94">
        <v>357</v>
      </c>
      <c r="C371" s="162" t="s">
        <v>242</v>
      </c>
      <c r="D371" s="163">
        <v>44118</v>
      </c>
      <c r="E371" s="183" t="s">
        <v>243</v>
      </c>
      <c r="F371" s="184">
        <v>200</v>
      </c>
      <c r="G371" s="185">
        <v>7.69230769230769</v>
      </c>
      <c r="H371" s="161">
        <v>12</v>
      </c>
      <c r="I371" s="161">
        <v>0</v>
      </c>
      <c r="J371" s="161">
        <v>12</v>
      </c>
      <c r="K371" s="195">
        <v>92.3076923076923</v>
      </c>
      <c r="L371" s="161">
        <v>0</v>
      </c>
      <c r="M371" s="185">
        <v>0</v>
      </c>
      <c r="N371" s="161">
        <v>0</v>
      </c>
      <c r="O371" s="161">
        <v>0</v>
      </c>
      <c r="P371" s="195">
        <v>0</v>
      </c>
      <c r="Q371" s="161">
        <v>3</v>
      </c>
      <c r="R371" s="195">
        <v>23.0769230769231</v>
      </c>
      <c r="S371" s="161">
        <v>0</v>
      </c>
      <c r="T371" s="195">
        <v>0</v>
      </c>
      <c r="U371" s="161">
        <v>0</v>
      </c>
      <c r="V371" s="161">
        <v>0</v>
      </c>
      <c r="W371" s="185">
        <v>0</v>
      </c>
      <c r="X371" s="185">
        <v>0</v>
      </c>
      <c r="Y371" s="161">
        <v>0</v>
      </c>
      <c r="Z371" s="185">
        <v>0</v>
      </c>
      <c r="AA371" s="161">
        <v>0</v>
      </c>
      <c r="AB371" s="185">
        <v>0</v>
      </c>
      <c r="AC371" s="185">
        <v>13.8461538461538</v>
      </c>
      <c r="AD371" s="185">
        <v>32.3076923076923</v>
      </c>
      <c r="AE371" s="185">
        <v>4.6</v>
      </c>
      <c r="AF371" s="185">
        <v>13</v>
      </c>
      <c r="AG371" s="185">
        <v>6</v>
      </c>
      <c r="AH371" s="185">
        <v>185.138461538462</v>
      </c>
      <c r="AI371" s="184">
        <v>3</v>
      </c>
      <c r="AJ371" s="208"/>
      <c r="AK371" s="207"/>
      <c r="AL371" s="195">
        <v>0</v>
      </c>
      <c r="AM371" s="262">
        <v>3.81755507692308</v>
      </c>
      <c r="AN371" s="207">
        <v>100</v>
      </c>
      <c r="AO371" s="221">
        <v>84.3209064615384</v>
      </c>
      <c r="AP371" s="184">
        <v>80</v>
      </c>
      <c r="AQ371" s="222">
        <v>17300</v>
      </c>
      <c r="AR371" s="223"/>
    </row>
    <row r="372" ht="42" spans="1:44">
      <c r="A372" s="161">
        <v>359</v>
      </c>
      <c r="B372" s="94">
        <v>573</v>
      </c>
      <c r="C372" s="162" t="s">
        <v>994</v>
      </c>
      <c r="D372" s="163">
        <v>44140</v>
      </c>
      <c r="E372" s="183" t="s">
        <v>995</v>
      </c>
      <c r="F372" s="184">
        <v>200</v>
      </c>
      <c r="G372" s="185">
        <v>7.69230769230769</v>
      </c>
      <c r="H372" s="161">
        <v>24</v>
      </c>
      <c r="I372" s="161">
        <v>0</v>
      </c>
      <c r="J372" s="161">
        <v>24</v>
      </c>
      <c r="K372" s="195">
        <v>184.615384615385</v>
      </c>
      <c r="L372" s="161">
        <v>0</v>
      </c>
      <c r="M372" s="185">
        <v>0</v>
      </c>
      <c r="N372" s="161">
        <v>0</v>
      </c>
      <c r="O372" s="161">
        <v>0</v>
      </c>
      <c r="P372" s="195">
        <v>0</v>
      </c>
      <c r="Q372" s="161">
        <v>1</v>
      </c>
      <c r="R372" s="195">
        <v>7.69230769230769</v>
      </c>
      <c r="S372" s="161">
        <v>0</v>
      </c>
      <c r="T372" s="195">
        <v>0</v>
      </c>
      <c r="U372" s="161">
        <v>1</v>
      </c>
      <c r="V372" s="161">
        <v>0</v>
      </c>
      <c r="W372" s="185">
        <v>0</v>
      </c>
      <c r="X372" s="185">
        <v>0</v>
      </c>
      <c r="Y372" s="161">
        <v>0</v>
      </c>
      <c r="Z372" s="185">
        <v>0</v>
      </c>
      <c r="AA372" s="161">
        <v>0</v>
      </c>
      <c r="AB372" s="185">
        <v>0</v>
      </c>
      <c r="AC372" s="185">
        <v>27.6923076923077</v>
      </c>
      <c r="AD372" s="185">
        <v>55.3846153846154</v>
      </c>
      <c r="AE372" s="185">
        <v>9.2</v>
      </c>
      <c r="AF372" s="185">
        <v>13</v>
      </c>
      <c r="AG372" s="185">
        <v>12</v>
      </c>
      <c r="AH372" s="185">
        <v>309.584615384615</v>
      </c>
      <c r="AI372" s="184">
        <v>3</v>
      </c>
      <c r="AJ372" s="208"/>
      <c r="AK372" s="207"/>
      <c r="AL372" s="195">
        <v>0</v>
      </c>
      <c r="AM372" s="262">
        <v>6</v>
      </c>
      <c r="AN372" s="207">
        <v>100</v>
      </c>
      <c r="AO372" s="221">
        <v>206.584615384615</v>
      </c>
      <c r="AP372" s="184">
        <v>200</v>
      </c>
      <c r="AQ372" s="222">
        <v>26300</v>
      </c>
      <c r="AR372" s="223"/>
    </row>
    <row r="373" ht="42" spans="1:44">
      <c r="A373" s="161">
        <v>360</v>
      </c>
      <c r="B373" s="94">
        <v>332</v>
      </c>
      <c r="C373" s="162" t="s">
        <v>244</v>
      </c>
      <c r="D373" s="163">
        <v>44109</v>
      </c>
      <c r="E373" s="183" t="s">
        <v>996</v>
      </c>
      <c r="F373" s="184">
        <v>200</v>
      </c>
      <c r="G373" s="185">
        <v>7.69230769230769</v>
      </c>
      <c r="H373" s="161">
        <v>24</v>
      </c>
      <c r="I373" s="161">
        <v>0</v>
      </c>
      <c r="J373" s="161">
        <v>24</v>
      </c>
      <c r="K373" s="195">
        <v>184.615384615385</v>
      </c>
      <c r="L373" s="161">
        <v>0</v>
      </c>
      <c r="M373" s="185">
        <v>0</v>
      </c>
      <c r="N373" s="161">
        <v>0</v>
      </c>
      <c r="O373" s="161">
        <v>0</v>
      </c>
      <c r="P373" s="195">
        <v>0</v>
      </c>
      <c r="Q373" s="161">
        <v>1</v>
      </c>
      <c r="R373" s="195">
        <v>7.69230769230769</v>
      </c>
      <c r="S373" s="161">
        <v>1</v>
      </c>
      <c r="T373" s="195">
        <v>7.69230769230769</v>
      </c>
      <c r="U373" s="161">
        <v>0</v>
      </c>
      <c r="V373" s="161">
        <v>0</v>
      </c>
      <c r="W373" s="185">
        <v>0</v>
      </c>
      <c r="X373" s="185">
        <v>0</v>
      </c>
      <c r="Y373" s="161">
        <v>0</v>
      </c>
      <c r="Z373" s="185">
        <v>0</v>
      </c>
      <c r="AA373" s="161">
        <v>0</v>
      </c>
      <c r="AB373" s="185">
        <v>0</v>
      </c>
      <c r="AC373" s="185">
        <v>27.6923076923077</v>
      </c>
      <c r="AD373" s="185">
        <v>46.1538461538462</v>
      </c>
      <c r="AE373" s="185">
        <v>9.2</v>
      </c>
      <c r="AF373" s="185">
        <v>13</v>
      </c>
      <c r="AG373" s="185">
        <v>12</v>
      </c>
      <c r="AH373" s="185">
        <v>308.046153846154</v>
      </c>
      <c r="AI373" s="184">
        <v>3</v>
      </c>
      <c r="AJ373" s="208"/>
      <c r="AK373" s="207">
        <v>10.0961538461538</v>
      </c>
      <c r="AL373" s="195">
        <v>0</v>
      </c>
      <c r="AM373" s="262">
        <v>6</v>
      </c>
      <c r="AN373" s="207">
        <v>100</v>
      </c>
      <c r="AO373" s="221">
        <v>215.142307692308</v>
      </c>
      <c r="AP373" s="184">
        <v>210</v>
      </c>
      <c r="AQ373" s="222">
        <v>20600</v>
      </c>
      <c r="AR373" s="223"/>
    </row>
    <row r="374" ht="42" spans="1:44">
      <c r="A374" s="161">
        <v>361</v>
      </c>
      <c r="B374" s="94">
        <v>495</v>
      </c>
      <c r="C374" s="162" t="s">
        <v>265</v>
      </c>
      <c r="D374" s="163">
        <v>44130</v>
      </c>
      <c r="E374" s="183" t="s">
        <v>245</v>
      </c>
      <c r="F374" s="184">
        <v>200</v>
      </c>
      <c r="G374" s="185">
        <v>7.69230769230769</v>
      </c>
      <c r="H374" s="161">
        <v>25</v>
      </c>
      <c r="I374" s="161">
        <v>0</v>
      </c>
      <c r="J374" s="161">
        <v>25</v>
      </c>
      <c r="K374" s="195">
        <v>192.307692307692</v>
      </c>
      <c r="L374" s="161">
        <v>0</v>
      </c>
      <c r="M374" s="185">
        <v>0</v>
      </c>
      <c r="N374" s="161">
        <v>0</v>
      </c>
      <c r="O374" s="161">
        <v>0</v>
      </c>
      <c r="P374" s="195">
        <v>0</v>
      </c>
      <c r="Q374" s="161">
        <v>1</v>
      </c>
      <c r="R374" s="195">
        <v>7.69230769230769</v>
      </c>
      <c r="S374" s="161">
        <v>0</v>
      </c>
      <c r="T374" s="195">
        <v>0</v>
      </c>
      <c r="U374" s="161">
        <v>0</v>
      </c>
      <c r="V374" s="161">
        <v>5</v>
      </c>
      <c r="W374" s="185">
        <v>7.21153846153846</v>
      </c>
      <c r="X374" s="185">
        <v>1.25</v>
      </c>
      <c r="Y374" s="161">
        <v>0</v>
      </c>
      <c r="Z374" s="185">
        <v>0</v>
      </c>
      <c r="AA374" s="161">
        <v>0</v>
      </c>
      <c r="AB374" s="185">
        <v>0</v>
      </c>
      <c r="AC374" s="185">
        <v>38.4615384615385</v>
      </c>
      <c r="AD374" s="185">
        <v>76.9230769230769</v>
      </c>
      <c r="AE374" s="185">
        <v>9.6</v>
      </c>
      <c r="AF374" s="185">
        <v>13</v>
      </c>
      <c r="AG374" s="185">
        <v>12.5</v>
      </c>
      <c r="AH374" s="185">
        <v>358.946153846154</v>
      </c>
      <c r="AI374" s="184">
        <v>3</v>
      </c>
      <c r="AJ374" s="208"/>
      <c r="AK374" s="207">
        <v>10.0961538461538</v>
      </c>
      <c r="AL374" s="195">
        <v>0</v>
      </c>
      <c r="AM374" s="262">
        <v>6</v>
      </c>
      <c r="AN374" s="207">
        <v>100</v>
      </c>
      <c r="AO374" s="221">
        <v>266.042307692308</v>
      </c>
      <c r="AP374" s="184">
        <v>260</v>
      </c>
      <c r="AQ374" s="222">
        <v>24200</v>
      </c>
      <c r="AR374" s="223"/>
    </row>
    <row r="375" ht="63" spans="1:44">
      <c r="A375" s="161">
        <v>362</v>
      </c>
      <c r="B375" s="94">
        <v>247</v>
      </c>
      <c r="C375" s="162" t="s">
        <v>246</v>
      </c>
      <c r="D375" s="163">
        <v>44081</v>
      </c>
      <c r="E375" s="183" t="s">
        <v>997</v>
      </c>
      <c r="F375" s="184">
        <v>200</v>
      </c>
      <c r="G375" s="185">
        <v>7.69230769230769</v>
      </c>
      <c r="H375" s="161">
        <v>7</v>
      </c>
      <c r="I375" s="161">
        <v>0</v>
      </c>
      <c r="J375" s="161">
        <v>7</v>
      </c>
      <c r="K375" s="195">
        <v>53.8461538461538</v>
      </c>
      <c r="L375" s="161">
        <v>0</v>
      </c>
      <c r="M375" s="185">
        <v>0</v>
      </c>
      <c r="N375" s="161">
        <v>0</v>
      </c>
      <c r="O375" s="161">
        <v>0</v>
      </c>
      <c r="P375" s="195">
        <v>0</v>
      </c>
      <c r="Q375" s="161">
        <v>2</v>
      </c>
      <c r="R375" s="195">
        <v>15.3846153846154</v>
      </c>
      <c r="S375" s="161">
        <v>0</v>
      </c>
      <c r="T375" s="195">
        <v>0</v>
      </c>
      <c r="U375" s="161">
        <v>0</v>
      </c>
      <c r="V375" s="161">
        <v>0</v>
      </c>
      <c r="W375" s="185">
        <v>0</v>
      </c>
      <c r="X375" s="185">
        <v>0</v>
      </c>
      <c r="Y375" s="161">
        <v>0</v>
      </c>
      <c r="Z375" s="185">
        <v>0</v>
      </c>
      <c r="AA375" s="161">
        <v>0</v>
      </c>
      <c r="AB375" s="185">
        <v>0</v>
      </c>
      <c r="AC375" s="185">
        <v>8.07692307692308</v>
      </c>
      <c r="AD375" s="185">
        <v>8.07692307692308</v>
      </c>
      <c r="AE375" s="185">
        <v>2.6</v>
      </c>
      <c r="AF375" s="185">
        <v>13</v>
      </c>
      <c r="AG375" s="185">
        <v>3.5</v>
      </c>
      <c r="AH375" s="185">
        <v>104.484615384615</v>
      </c>
      <c r="AI375" s="184">
        <v>3</v>
      </c>
      <c r="AJ375" s="208"/>
      <c r="AK375" s="207"/>
      <c r="AL375" s="195">
        <v>0</v>
      </c>
      <c r="AM375" s="262">
        <v>2.15447276923077</v>
      </c>
      <c r="AN375" s="207">
        <v>100</v>
      </c>
      <c r="AO375" s="221">
        <v>5.33014261538461</v>
      </c>
      <c r="AP375" s="184">
        <v>0</v>
      </c>
      <c r="AQ375" s="222">
        <v>21300</v>
      </c>
      <c r="AR375" s="223"/>
    </row>
    <row r="376" ht="63" spans="1:44">
      <c r="A376" s="161">
        <v>363</v>
      </c>
      <c r="B376" s="94">
        <v>766</v>
      </c>
      <c r="C376" s="165" t="s">
        <v>248</v>
      </c>
      <c r="D376" s="163">
        <v>44278</v>
      </c>
      <c r="E376" s="183" t="s">
        <v>249</v>
      </c>
      <c r="F376" s="184">
        <v>200</v>
      </c>
      <c r="G376" s="185">
        <v>7.69230769230769</v>
      </c>
      <c r="H376" s="161">
        <v>12</v>
      </c>
      <c r="I376" s="161">
        <v>0</v>
      </c>
      <c r="J376" s="161">
        <v>12</v>
      </c>
      <c r="K376" s="195">
        <v>92.3076923076923</v>
      </c>
      <c r="L376" s="161">
        <v>0</v>
      </c>
      <c r="M376" s="185">
        <v>0</v>
      </c>
      <c r="N376" s="161">
        <v>0</v>
      </c>
      <c r="O376" s="161">
        <v>0</v>
      </c>
      <c r="P376" s="195">
        <v>0</v>
      </c>
      <c r="Q376" s="161">
        <v>3</v>
      </c>
      <c r="R376" s="195">
        <v>23.0769230769231</v>
      </c>
      <c r="S376" s="161">
        <v>0</v>
      </c>
      <c r="T376" s="195">
        <v>0</v>
      </c>
      <c r="U376" s="161">
        <v>0</v>
      </c>
      <c r="V376" s="161">
        <v>0</v>
      </c>
      <c r="W376" s="221">
        <v>0</v>
      </c>
      <c r="X376" s="185">
        <v>0</v>
      </c>
      <c r="Y376" s="161">
        <v>0</v>
      </c>
      <c r="Z376" s="185">
        <v>0</v>
      </c>
      <c r="AA376" s="161">
        <v>0</v>
      </c>
      <c r="AB376" s="185">
        <v>0</v>
      </c>
      <c r="AC376" s="221">
        <v>13.8461538461538</v>
      </c>
      <c r="AD376" s="185">
        <v>32.3076923076923</v>
      </c>
      <c r="AE376" s="221">
        <v>4.6</v>
      </c>
      <c r="AF376" s="221">
        <v>13</v>
      </c>
      <c r="AG376" s="221">
        <v>6</v>
      </c>
      <c r="AH376" s="221">
        <v>185.138461538462</v>
      </c>
      <c r="AI376" s="184">
        <v>3</v>
      </c>
      <c r="AJ376" s="208"/>
      <c r="AK376" s="207"/>
      <c r="AL376" s="195">
        <v>0</v>
      </c>
      <c r="AM376" s="262">
        <v>3.81755507692308</v>
      </c>
      <c r="AN376" s="207">
        <v>100</v>
      </c>
      <c r="AO376" s="221">
        <v>84.3209064615385</v>
      </c>
      <c r="AP376" s="184">
        <v>80</v>
      </c>
      <c r="AQ376" s="263">
        <v>17300</v>
      </c>
      <c r="AR376" s="225"/>
    </row>
    <row r="377" ht="42" spans="1:44">
      <c r="A377" s="161">
        <v>364</v>
      </c>
      <c r="B377" s="94">
        <v>323</v>
      </c>
      <c r="C377" s="165" t="s">
        <v>266</v>
      </c>
      <c r="D377" s="163">
        <v>44109</v>
      </c>
      <c r="E377" s="183" t="s">
        <v>998</v>
      </c>
      <c r="F377" s="184">
        <v>200</v>
      </c>
      <c r="G377" s="185">
        <v>7.69230769230769</v>
      </c>
      <c r="H377" s="161">
        <v>23</v>
      </c>
      <c r="I377" s="161">
        <v>0</v>
      </c>
      <c r="J377" s="161">
        <v>23</v>
      </c>
      <c r="K377" s="195">
        <v>176.923076923077</v>
      </c>
      <c r="L377" s="161">
        <v>0</v>
      </c>
      <c r="M377" s="185">
        <v>0</v>
      </c>
      <c r="N377" s="161">
        <v>0</v>
      </c>
      <c r="O377" s="161">
        <v>0</v>
      </c>
      <c r="P377" s="195">
        <v>0</v>
      </c>
      <c r="Q377" s="161">
        <v>3</v>
      </c>
      <c r="R377" s="195">
        <v>23.0769230769231</v>
      </c>
      <c r="S377" s="161">
        <v>0</v>
      </c>
      <c r="T377" s="195">
        <v>0</v>
      </c>
      <c r="U377" s="161">
        <v>0</v>
      </c>
      <c r="V377" s="161">
        <v>0</v>
      </c>
      <c r="W377" s="221">
        <v>0</v>
      </c>
      <c r="X377" s="185">
        <v>0</v>
      </c>
      <c r="Y377" s="161">
        <v>0</v>
      </c>
      <c r="Z377" s="185">
        <v>0</v>
      </c>
      <c r="AA377" s="161">
        <v>0</v>
      </c>
      <c r="AB377" s="185">
        <v>0</v>
      </c>
      <c r="AC377" s="221">
        <v>44.2307692307692</v>
      </c>
      <c r="AD377" s="185">
        <v>88.4615384615385</v>
      </c>
      <c r="AE377" s="221">
        <v>8.8</v>
      </c>
      <c r="AF377" s="221">
        <v>13</v>
      </c>
      <c r="AG377" s="221">
        <v>11.5</v>
      </c>
      <c r="AH377" s="221">
        <v>365.992307692308</v>
      </c>
      <c r="AI377" s="184">
        <v>3</v>
      </c>
      <c r="AJ377" s="184"/>
      <c r="AK377" s="207"/>
      <c r="AL377" s="195">
        <v>0</v>
      </c>
      <c r="AM377" s="262">
        <v>6</v>
      </c>
      <c r="AN377" s="207">
        <v>100</v>
      </c>
      <c r="AO377" s="221">
        <v>262.992307692308</v>
      </c>
      <c r="AP377" s="184">
        <v>260</v>
      </c>
      <c r="AQ377" s="263">
        <v>12000</v>
      </c>
      <c r="AR377" s="225"/>
    </row>
    <row r="378" ht="42" spans="1:44">
      <c r="A378" s="161">
        <v>365</v>
      </c>
      <c r="B378" s="94">
        <v>444</v>
      </c>
      <c r="C378" s="165" t="s">
        <v>999</v>
      </c>
      <c r="D378" s="163">
        <v>44125</v>
      </c>
      <c r="E378" s="183" t="s">
        <v>1000</v>
      </c>
      <c r="F378" s="184">
        <v>200</v>
      </c>
      <c r="G378" s="185">
        <v>7.69230769230769</v>
      </c>
      <c r="H378" s="161">
        <v>21</v>
      </c>
      <c r="I378" s="161">
        <v>0</v>
      </c>
      <c r="J378" s="161">
        <v>21</v>
      </c>
      <c r="K378" s="195">
        <v>161.538461538462</v>
      </c>
      <c r="L378" s="161">
        <v>0</v>
      </c>
      <c r="M378" s="185">
        <v>0</v>
      </c>
      <c r="N378" s="161">
        <v>0</v>
      </c>
      <c r="O378" s="161">
        <v>0</v>
      </c>
      <c r="P378" s="195">
        <v>0</v>
      </c>
      <c r="Q378" s="161">
        <v>1</v>
      </c>
      <c r="R378" s="195">
        <v>7.69230769230769</v>
      </c>
      <c r="S378" s="161">
        <v>0</v>
      </c>
      <c r="T378" s="195">
        <v>0</v>
      </c>
      <c r="U378" s="161">
        <v>4</v>
      </c>
      <c r="V378" s="161">
        <v>0</v>
      </c>
      <c r="W378" s="221">
        <v>0</v>
      </c>
      <c r="X378" s="185">
        <v>0</v>
      </c>
      <c r="Y378" s="161">
        <v>0</v>
      </c>
      <c r="Z378" s="185">
        <v>0</v>
      </c>
      <c r="AA378" s="161">
        <v>0</v>
      </c>
      <c r="AB378" s="185">
        <v>0</v>
      </c>
      <c r="AC378" s="221">
        <v>16.1538461538462</v>
      </c>
      <c r="AD378" s="185">
        <v>24.2307692307692</v>
      </c>
      <c r="AE378" s="221">
        <v>8</v>
      </c>
      <c r="AF378" s="221">
        <v>13</v>
      </c>
      <c r="AG378" s="221">
        <v>10.5</v>
      </c>
      <c r="AH378" s="221">
        <v>241.115384615385</v>
      </c>
      <c r="AI378" s="184">
        <v>3</v>
      </c>
      <c r="AJ378" s="208"/>
      <c r="AK378" s="207"/>
      <c r="AL378" s="195">
        <v>0</v>
      </c>
      <c r="AM378" s="262">
        <v>4.97179923076923</v>
      </c>
      <c r="AN378" s="207">
        <v>100</v>
      </c>
      <c r="AO378" s="221">
        <v>139.143585384615</v>
      </c>
      <c r="AP378" s="184">
        <v>130</v>
      </c>
      <c r="AQ378" s="263">
        <v>36600</v>
      </c>
      <c r="AR378" s="225"/>
    </row>
    <row r="379" ht="42" spans="1:44">
      <c r="A379" s="161">
        <v>366</v>
      </c>
      <c r="B379" s="94">
        <v>1065</v>
      </c>
      <c r="C379" s="166" t="s">
        <v>250</v>
      </c>
      <c r="D379" s="163">
        <v>44424</v>
      </c>
      <c r="E379" s="183" t="s">
        <v>1001</v>
      </c>
      <c r="F379" s="184">
        <v>200</v>
      </c>
      <c r="G379" s="185">
        <v>7.69230769230769</v>
      </c>
      <c r="H379" s="161">
        <v>6.5</v>
      </c>
      <c r="I379" s="161">
        <v>0</v>
      </c>
      <c r="J379" s="161">
        <v>6.5</v>
      </c>
      <c r="K379" s="195">
        <v>50</v>
      </c>
      <c r="L379" s="161">
        <v>0</v>
      </c>
      <c r="M379" s="185">
        <v>0</v>
      </c>
      <c r="N379" s="161">
        <v>0</v>
      </c>
      <c r="O379" s="161">
        <v>0</v>
      </c>
      <c r="P379" s="195">
        <v>0</v>
      </c>
      <c r="Q379" s="161">
        <v>2</v>
      </c>
      <c r="R379" s="195">
        <v>15.3846153846154</v>
      </c>
      <c r="S379" s="161">
        <v>0</v>
      </c>
      <c r="T379" s="195">
        <v>0</v>
      </c>
      <c r="U379" s="161">
        <v>0.5</v>
      </c>
      <c r="V379" s="161">
        <v>0</v>
      </c>
      <c r="W379" s="221">
        <v>0</v>
      </c>
      <c r="X379" s="185">
        <v>0</v>
      </c>
      <c r="Y379" s="161">
        <v>0</v>
      </c>
      <c r="Z379" s="185">
        <v>0</v>
      </c>
      <c r="AA379" s="161">
        <v>0</v>
      </c>
      <c r="AB379" s="185">
        <v>0</v>
      </c>
      <c r="AC379" s="221">
        <v>10</v>
      </c>
      <c r="AD379" s="185">
        <v>7.5</v>
      </c>
      <c r="AE379" s="221">
        <v>2.5</v>
      </c>
      <c r="AF379" s="221">
        <v>13</v>
      </c>
      <c r="AG379" s="221">
        <v>3.2</v>
      </c>
      <c r="AH379" s="221">
        <v>101.584615384615</v>
      </c>
      <c r="AI379" s="207">
        <v>2</v>
      </c>
      <c r="AJ379" s="208"/>
      <c r="AK379" s="207"/>
      <c r="AL379" s="195">
        <v>0</v>
      </c>
      <c r="AM379" s="262">
        <v>2.09467476923077</v>
      </c>
      <c r="AN379" s="207">
        <v>100</v>
      </c>
      <c r="AO379" s="221">
        <v>1.48994061538462</v>
      </c>
      <c r="AP379" s="184">
        <v>0</v>
      </c>
      <c r="AQ379" s="263">
        <v>6000</v>
      </c>
      <c r="AR379" s="225"/>
    </row>
    <row r="380" ht="42" spans="1:44">
      <c r="A380" s="161">
        <v>367</v>
      </c>
      <c r="B380" s="94">
        <v>430</v>
      </c>
      <c r="C380" s="165" t="s">
        <v>1002</v>
      </c>
      <c r="D380" s="163">
        <v>44123</v>
      </c>
      <c r="E380" s="183" t="s">
        <v>253</v>
      </c>
      <c r="F380" s="184">
        <v>200</v>
      </c>
      <c r="G380" s="185">
        <v>7.69230769230769</v>
      </c>
      <c r="H380" s="161">
        <v>0</v>
      </c>
      <c r="I380" s="161">
        <v>0</v>
      </c>
      <c r="J380" s="161">
        <v>0</v>
      </c>
      <c r="K380" s="195">
        <v>0</v>
      </c>
      <c r="L380" s="161">
        <v>0</v>
      </c>
      <c r="M380" s="185">
        <v>0</v>
      </c>
      <c r="N380" s="161">
        <v>0</v>
      </c>
      <c r="O380" s="161">
        <v>0</v>
      </c>
      <c r="P380" s="195">
        <v>0</v>
      </c>
      <c r="Q380" s="161">
        <v>0</v>
      </c>
      <c r="R380" s="195">
        <v>0</v>
      </c>
      <c r="S380" s="161">
        <v>0</v>
      </c>
      <c r="T380" s="195">
        <v>0</v>
      </c>
      <c r="U380" s="161">
        <v>0</v>
      </c>
      <c r="V380" s="161">
        <v>0</v>
      </c>
      <c r="W380" s="221">
        <v>0</v>
      </c>
      <c r="X380" s="185">
        <v>0</v>
      </c>
      <c r="Y380" s="161">
        <v>0</v>
      </c>
      <c r="Z380" s="185">
        <v>0</v>
      </c>
      <c r="AA380" s="161">
        <v>0</v>
      </c>
      <c r="AB380" s="185">
        <v>0</v>
      </c>
      <c r="AC380" s="207">
        <v>0</v>
      </c>
      <c r="AD380" s="185">
        <v>0</v>
      </c>
      <c r="AE380" s="221">
        <v>0</v>
      </c>
      <c r="AF380" s="221">
        <v>0</v>
      </c>
      <c r="AG380" s="221">
        <v>0</v>
      </c>
      <c r="AH380" s="221">
        <v>0</v>
      </c>
      <c r="AI380" s="184"/>
      <c r="AJ380" s="208"/>
      <c r="AK380" s="207"/>
      <c r="AL380" s="195"/>
      <c r="AM380" s="262"/>
      <c r="AN380" s="207"/>
      <c r="AO380" s="221">
        <v>0</v>
      </c>
      <c r="AP380" s="184">
        <v>0</v>
      </c>
      <c r="AQ380" s="263">
        <v>0</v>
      </c>
      <c r="AR380" s="225"/>
    </row>
    <row r="381" ht="42" spans="1:44">
      <c r="A381" s="161">
        <v>368</v>
      </c>
      <c r="B381" s="94">
        <v>1039</v>
      </c>
      <c r="C381" s="166" t="s">
        <v>252</v>
      </c>
      <c r="D381" s="163">
        <v>44410</v>
      </c>
      <c r="E381" s="183" t="s">
        <v>253</v>
      </c>
      <c r="F381" s="184">
        <v>200</v>
      </c>
      <c r="G381" s="185">
        <v>7.69230769230769</v>
      </c>
      <c r="H381" s="161">
        <v>21</v>
      </c>
      <c r="I381" s="161">
        <v>0</v>
      </c>
      <c r="J381" s="161">
        <v>21</v>
      </c>
      <c r="K381" s="195">
        <v>161.538461538462</v>
      </c>
      <c r="L381" s="161">
        <v>0</v>
      </c>
      <c r="M381" s="185">
        <v>0</v>
      </c>
      <c r="N381" s="161">
        <v>0</v>
      </c>
      <c r="O381" s="161">
        <v>0</v>
      </c>
      <c r="P381" s="195">
        <v>0</v>
      </c>
      <c r="Q381" s="161">
        <v>5</v>
      </c>
      <c r="R381" s="195">
        <v>38.4615384615385</v>
      </c>
      <c r="S381" s="161">
        <v>0</v>
      </c>
      <c r="T381" s="195">
        <v>0</v>
      </c>
      <c r="U381" s="161">
        <v>0</v>
      </c>
      <c r="V381" s="161">
        <v>0</v>
      </c>
      <c r="W381" s="221">
        <v>0</v>
      </c>
      <c r="X381" s="185">
        <v>0</v>
      </c>
      <c r="Y381" s="161">
        <v>0</v>
      </c>
      <c r="Z381" s="185">
        <v>0</v>
      </c>
      <c r="AA381" s="161">
        <v>0</v>
      </c>
      <c r="AB381" s="185">
        <v>0</v>
      </c>
      <c r="AC381" s="207">
        <v>32.3076923076923</v>
      </c>
      <c r="AD381" s="185">
        <v>68.6538461538461</v>
      </c>
      <c r="AE381" s="221">
        <v>8</v>
      </c>
      <c r="AF381" s="221">
        <v>13</v>
      </c>
      <c r="AG381" s="221">
        <v>10.5</v>
      </c>
      <c r="AH381" s="221">
        <v>332.461538461538</v>
      </c>
      <c r="AI381" s="207">
        <v>2</v>
      </c>
      <c r="AJ381" s="208"/>
      <c r="AK381" s="207"/>
      <c r="AL381" s="195">
        <v>0</v>
      </c>
      <c r="AM381" s="262">
        <v>6</v>
      </c>
      <c r="AN381" s="207">
        <v>100</v>
      </c>
      <c r="AO381" s="221">
        <v>228.461538461538</v>
      </c>
      <c r="AP381" s="184">
        <v>220</v>
      </c>
      <c r="AQ381" s="263">
        <v>33800</v>
      </c>
      <c r="AR381" s="225"/>
    </row>
    <row r="382" ht="42" spans="1:44">
      <c r="A382" s="161">
        <v>369</v>
      </c>
      <c r="B382" s="94">
        <v>544</v>
      </c>
      <c r="C382" s="165" t="s">
        <v>254</v>
      </c>
      <c r="D382" s="163">
        <v>44138</v>
      </c>
      <c r="E382" s="183" t="s">
        <v>255</v>
      </c>
      <c r="F382" s="184">
        <v>200</v>
      </c>
      <c r="G382" s="185">
        <v>7.69230769230769</v>
      </c>
      <c r="H382" s="161">
        <v>23</v>
      </c>
      <c r="I382" s="161">
        <v>0</v>
      </c>
      <c r="J382" s="161">
        <v>23</v>
      </c>
      <c r="K382" s="195">
        <v>176.923076923077</v>
      </c>
      <c r="L382" s="161">
        <v>0</v>
      </c>
      <c r="M382" s="185">
        <v>0</v>
      </c>
      <c r="N382" s="161">
        <v>0</v>
      </c>
      <c r="O382" s="161">
        <v>0</v>
      </c>
      <c r="P382" s="195">
        <v>0</v>
      </c>
      <c r="Q382" s="161">
        <v>3</v>
      </c>
      <c r="R382" s="195">
        <v>23.0769230769231</v>
      </c>
      <c r="S382" s="161">
        <v>0</v>
      </c>
      <c r="T382" s="195">
        <v>0</v>
      </c>
      <c r="U382" s="161">
        <v>0</v>
      </c>
      <c r="V382" s="161">
        <v>0</v>
      </c>
      <c r="W382" s="221">
        <v>0</v>
      </c>
      <c r="X382" s="185">
        <v>0</v>
      </c>
      <c r="Y382" s="161">
        <v>0</v>
      </c>
      <c r="Z382" s="185">
        <v>0</v>
      </c>
      <c r="AA382" s="161">
        <v>0</v>
      </c>
      <c r="AB382" s="185">
        <v>0</v>
      </c>
      <c r="AC382" s="221">
        <v>44.2307692307692</v>
      </c>
      <c r="AD382" s="185">
        <v>88.4615384615385</v>
      </c>
      <c r="AE382" s="221">
        <v>8.8</v>
      </c>
      <c r="AF382" s="221">
        <v>13</v>
      </c>
      <c r="AG382" s="221">
        <v>11.5</v>
      </c>
      <c r="AH382" s="221">
        <v>365.992307692308</v>
      </c>
      <c r="AI382" s="184">
        <v>3</v>
      </c>
      <c r="AJ382" s="208"/>
      <c r="AK382" s="207"/>
      <c r="AL382" s="195">
        <v>0</v>
      </c>
      <c r="AM382" s="262">
        <v>6</v>
      </c>
      <c r="AN382" s="207">
        <v>100</v>
      </c>
      <c r="AO382" s="221">
        <v>262.992307692308</v>
      </c>
      <c r="AP382" s="184">
        <v>260</v>
      </c>
      <c r="AQ382" s="263">
        <v>12000</v>
      </c>
      <c r="AR382" s="225"/>
    </row>
    <row r="383" ht="42" spans="1:44">
      <c r="A383" s="161">
        <v>370</v>
      </c>
      <c r="B383" s="94">
        <v>902</v>
      </c>
      <c r="C383" s="165" t="s">
        <v>1003</v>
      </c>
      <c r="D383" s="163">
        <v>44321</v>
      </c>
      <c r="E383" s="183" t="s">
        <v>1004</v>
      </c>
      <c r="F383" s="184">
        <v>200</v>
      </c>
      <c r="G383" s="185">
        <v>7.69230769230769</v>
      </c>
      <c r="H383" s="161">
        <v>15</v>
      </c>
      <c r="I383" s="161">
        <v>0</v>
      </c>
      <c r="J383" s="161">
        <v>15</v>
      </c>
      <c r="K383" s="195">
        <v>115.384615384615</v>
      </c>
      <c r="L383" s="161">
        <v>0</v>
      </c>
      <c r="M383" s="185">
        <v>0</v>
      </c>
      <c r="N383" s="161">
        <v>0</v>
      </c>
      <c r="O383" s="161">
        <v>0</v>
      </c>
      <c r="P383" s="195">
        <v>0</v>
      </c>
      <c r="Q383" s="161">
        <v>1</v>
      </c>
      <c r="R383" s="195">
        <v>7.69230769230769</v>
      </c>
      <c r="S383" s="161">
        <v>0</v>
      </c>
      <c r="T383" s="195">
        <v>0</v>
      </c>
      <c r="U383" s="161">
        <v>0</v>
      </c>
      <c r="V383" s="161">
        <v>0</v>
      </c>
      <c r="W383" s="221">
        <v>0</v>
      </c>
      <c r="X383" s="185">
        <v>0</v>
      </c>
      <c r="Y383" s="161">
        <v>0</v>
      </c>
      <c r="Z383" s="185">
        <v>0</v>
      </c>
      <c r="AA383" s="161">
        <v>0</v>
      </c>
      <c r="AB383" s="185">
        <v>0</v>
      </c>
      <c r="AC383" s="221">
        <v>17.3076923076923</v>
      </c>
      <c r="AD383" s="185">
        <v>23.0769230769231</v>
      </c>
      <c r="AE383" s="221">
        <v>5.7</v>
      </c>
      <c r="AF383" s="221">
        <v>13</v>
      </c>
      <c r="AG383" s="221">
        <v>7.5</v>
      </c>
      <c r="AH383" s="221">
        <v>189.661538461538</v>
      </c>
      <c r="AI383" s="207">
        <v>3</v>
      </c>
      <c r="AJ383" s="208"/>
      <c r="AK383" s="207"/>
      <c r="AL383" s="195">
        <v>0</v>
      </c>
      <c r="AM383" s="262">
        <v>3.91082092307692</v>
      </c>
      <c r="AN383" s="207">
        <v>100</v>
      </c>
      <c r="AO383" s="221">
        <v>88.7507175384615</v>
      </c>
      <c r="AP383" s="184">
        <v>80</v>
      </c>
      <c r="AQ383" s="263">
        <v>35000</v>
      </c>
      <c r="AR383" s="225"/>
    </row>
    <row r="384" ht="63" spans="1:44">
      <c r="A384" s="161">
        <v>371</v>
      </c>
      <c r="B384" s="94">
        <v>222</v>
      </c>
      <c r="C384" s="162" t="s">
        <v>1005</v>
      </c>
      <c r="D384" s="163">
        <v>44081</v>
      </c>
      <c r="E384" s="183" t="s">
        <v>1006</v>
      </c>
      <c r="F384" s="184">
        <v>200</v>
      </c>
      <c r="G384" s="185">
        <v>7.69230769230769</v>
      </c>
      <c r="H384" s="161">
        <v>15</v>
      </c>
      <c r="I384" s="161">
        <v>0</v>
      </c>
      <c r="J384" s="161">
        <v>15</v>
      </c>
      <c r="K384" s="195">
        <v>115.384615384615</v>
      </c>
      <c r="L384" s="161">
        <v>0</v>
      </c>
      <c r="M384" s="185">
        <v>0</v>
      </c>
      <c r="N384" s="161">
        <v>0</v>
      </c>
      <c r="O384" s="161">
        <v>0</v>
      </c>
      <c r="P384" s="195">
        <v>0</v>
      </c>
      <c r="Q384" s="161">
        <v>1</v>
      </c>
      <c r="R384" s="195">
        <v>7.69230769230769</v>
      </c>
      <c r="S384" s="161">
        <v>0</v>
      </c>
      <c r="T384" s="195">
        <v>0</v>
      </c>
      <c r="U384" s="161">
        <v>0</v>
      </c>
      <c r="V384" s="161">
        <v>0</v>
      </c>
      <c r="W384" s="185">
        <v>0</v>
      </c>
      <c r="X384" s="185">
        <v>0</v>
      </c>
      <c r="Y384" s="161">
        <v>0</v>
      </c>
      <c r="Z384" s="185">
        <v>0</v>
      </c>
      <c r="AA384" s="161">
        <v>0</v>
      </c>
      <c r="AB384" s="185">
        <v>0</v>
      </c>
      <c r="AC384" s="185">
        <v>0</v>
      </c>
      <c r="AD384" s="185">
        <v>23.0769230769231</v>
      </c>
      <c r="AE384" s="185">
        <v>5.7</v>
      </c>
      <c r="AF384" s="185">
        <v>13</v>
      </c>
      <c r="AG384" s="185">
        <v>7.5</v>
      </c>
      <c r="AH384" s="185">
        <v>172.353846153846</v>
      </c>
      <c r="AI384" s="184">
        <v>3</v>
      </c>
      <c r="AJ384" s="208"/>
      <c r="AK384" s="207"/>
      <c r="AL384" s="195">
        <v>0</v>
      </c>
      <c r="AM384" s="262">
        <v>3.55393630769231</v>
      </c>
      <c r="AN384" s="207">
        <v>100</v>
      </c>
      <c r="AO384" s="221">
        <v>71.7999098461538</v>
      </c>
      <c r="AP384" s="184">
        <v>70</v>
      </c>
      <c r="AQ384" s="222">
        <v>7200</v>
      </c>
      <c r="AR384" s="223"/>
    </row>
    <row r="385" ht="42" spans="1:44">
      <c r="A385" s="161">
        <v>372</v>
      </c>
      <c r="B385" s="94">
        <v>819</v>
      </c>
      <c r="C385" s="165" t="s">
        <v>256</v>
      </c>
      <c r="D385" s="163">
        <v>44288</v>
      </c>
      <c r="E385" s="183" t="s">
        <v>1007</v>
      </c>
      <c r="F385" s="184">
        <v>200</v>
      </c>
      <c r="G385" s="185">
        <v>7.69230769230769</v>
      </c>
      <c r="H385" s="161">
        <v>12</v>
      </c>
      <c r="I385" s="161">
        <v>0</v>
      </c>
      <c r="J385" s="161">
        <v>12</v>
      </c>
      <c r="K385" s="195">
        <v>92.3076923076923</v>
      </c>
      <c r="L385" s="161">
        <v>0</v>
      </c>
      <c r="M385" s="185">
        <v>0</v>
      </c>
      <c r="N385" s="161">
        <v>0</v>
      </c>
      <c r="O385" s="161">
        <v>0</v>
      </c>
      <c r="P385" s="195">
        <v>0</v>
      </c>
      <c r="Q385" s="161">
        <v>3</v>
      </c>
      <c r="R385" s="195">
        <v>23.0769230769231</v>
      </c>
      <c r="S385" s="161">
        <v>0</v>
      </c>
      <c r="T385" s="195">
        <v>0</v>
      </c>
      <c r="U385" s="161">
        <v>0</v>
      </c>
      <c r="V385" s="161">
        <v>0</v>
      </c>
      <c r="W385" s="221">
        <v>0</v>
      </c>
      <c r="X385" s="185">
        <v>0</v>
      </c>
      <c r="Y385" s="161">
        <v>0</v>
      </c>
      <c r="Z385" s="185">
        <v>0</v>
      </c>
      <c r="AA385" s="161">
        <v>0</v>
      </c>
      <c r="AB385" s="185">
        <v>0</v>
      </c>
      <c r="AC385" s="221">
        <v>9.23076923076923</v>
      </c>
      <c r="AD385" s="185">
        <v>13.8461538461538</v>
      </c>
      <c r="AE385" s="221">
        <v>4.6</v>
      </c>
      <c r="AF385" s="221">
        <v>13</v>
      </c>
      <c r="AG385" s="221">
        <v>6</v>
      </c>
      <c r="AH385" s="221">
        <v>162.061538461538</v>
      </c>
      <c r="AI385" s="184">
        <v>3</v>
      </c>
      <c r="AJ385" s="208"/>
      <c r="AK385" s="207"/>
      <c r="AL385" s="195">
        <v>0</v>
      </c>
      <c r="AM385" s="262">
        <v>3.34170892307692</v>
      </c>
      <c r="AN385" s="207">
        <v>100</v>
      </c>
      <c r="AO385" s="221">
        <v>61.7198295384615</v>
      </c>
      <c r="AP385" s="184">
        <v>60</v>
      </c>
      <c r="AQ385" s="263">
        <v>6900</v>
      </c>
      <c r="AR385" s="225"/>
    </row>
    <row r="386" ht="42" spans="1:44">
      <c r="A386" s="161">
        <v>373</v>
      </c>
      <c r="B386" s="94">
        <v>895</v>
      </c>
      <c r="C386" s="165" t="s">
        <v>258</v>
      </c>
      <c r="D386" s="163">
        <v>44320</v>
      </c>
      <c r="E386" s="183" t="s">
        <v>1008</v>
      </c>
      <c r="F386" s="184">
        <v>200</v>
      </c>
      <c r="G386" s="185">
        <v>7.69230769230769</v>
      </c>
      <c r="H386" s="161">
        <v>11</v>
      </c>
      <c r="I386" s="161">
        <v>0</v>
      </c>
      <c r="J386" s="161">
        <v>11</v>
      </c>
      <c r="K386" s="195">
        <v>84.6153846153846</v>
      </c>
      <c r="L386" s="161">
        <v>0</v>
      </c>
      <c r="M386" s="185">
        <v>0</v>
      </c>
      <c r="N386" s="161">
        <v>0</v>
      </c>
      <c r="O386" s="161">
        <v>0</v>
      </c>
      <c r="P386" s="195">
        <v>0</v>
      </c>
      <c r="Q386" s="161">
        <v>3</v>
      </c>
      <c r="R386" s="195">
        <v>23.0769230769231</v>
      </c>
      <c r="S386" s="161">
        <v>0</v>
      </c>
      <c r="T386" s="195">
        <v>0</v>
      </c>
      <c r="U386" s="161">
        <v>0</v>
      </c>
      <c r="V386" s="161">
        <v>0</v>
      </c>
      <c r="W386" s="221">
        <v>0</v>
      </c>
      <c r="X386" s="185">
        <v>0</v>
      </c>
      <c r="Y386" s="161">
        <v>0</v>
      </c>
      <c r="Z386" s="185">
        <v>0</v>
      </c>
      <c r="AA386" s="161">
        <v>0</v>
      </c>
      <c r="AB386" s="185">
        <v>0</v>
      </c>
      <c r="AC386" s="221">
        <v>12.6923076923077</v>
      </c>
      <c r="AD386" s="185">
        <v>16.9230769230769</v>
      </c>
      <c r="AE386" s="221">
        <v>4.2</v>
      </c>
      <c r="AF386" s="221">
        <v>13</v>
      </c>
      <c r="AG386" s="221">
        <v>5.5</v>
      </c>
      <c r="AH386" s="221">
        <v>160.007692307692</v>
      </c>
      <c r="AI386" s="207">
        <v>3</v>
      </c>
      <c r="AJ386" s="208"/>
      <c r="AK386" s="207"/>
      <c r="AL386" s="195">
        <v>0</v>
      </c>
      <c r="AM386" s="262">
        <v>3.29935861538461</v>
      </c>
      <c r="AN386" s="207">
        <v>100</v>
      </c>
      <c r="AO386" s="221">
        <v>59.7083336923077</v>
      </c>
      <c r="AP386" s="184">
        <v>50</v>
      </c>
      <c r="AQ386" s="263">
        <v>38800</v>
      </c>
      <c r="AR386" s="225"/>
    </row>
    <row r="387" ht="42" spans="1:44">
      <c r="A387" s="161">
        <v>374</v>
      </c>
      <c r="B387" s="94">
        <v>496</v>
      </c>
      <c r="C387" s="165" t="s">
        <v>1009</v>
      </c>
      <c r="D387" s="163">
        <v>44130</v>
      </c>
      <c r="E387" s="183" t="s">
        <v>245</v>
      </c>
      <c r="F387" s="184">
        <v>200</v>
      </c>
      <c r="G387" s="185">
        <v>7.69230769230769</v>
      </c>
      <c r="H387" s="161">
        <v>22</v>
      </c>
      <c r="I387" s="161">
        <v>0</v>
      </c>
      <c r="J387" s="161">
        <v>22</v>
      </c>
      <c r="K387" s="195">
        <v>169.230769230769</v>
      </c>
      <c r="L387" s="161">
        <v>0</v>
      </c>
      <c r="M387" s="185">
        <v>0</v>
      </c>
      <c r="N387" s="161">
        <v>0</v>
      </c>
      <c r="O387" s="161">
        <v>0</v>
      </c>
      <c r="P387" s="195">
        <v>0</v>
      </c>
      <c r="Q387" s="161">
        <v>4</v>
      </c>
      <c r="R387" s="195">
        <v>30.7692307692308</v>
      </c>
      <c r="S387" s="161">
        <v>0</v>
      </c>
      <c r="T387" s="195">
        <v>0</v>
      </c>
      <c r="U387" s="161">
        <v>0</v>
      </c>
      <c r="V387" s="161">
        <v>0</v>
      </c>
      <c r="W387" s="221">
        <v>0</v>
      </c>
      <c r="X387" s="185">
        <v>0</v>
      </c>
      <c r="Y387" s="161">
        <v>0</v>
      </c>
      <c r="Z387" s="185">
        <v>0</v>
      </c>
      <c r="AA387" s="161">
        <v>0</v>
      </c>
      <c r="AB387" s="185">
        <v>0</v>
      </c>
      <c r="AC387" s="221">
        <v>33.8461538461538</v>
      </c>
      <c r="AD387" s="185">
        <v>25.3846153846154</v>
      </c>
      <c r="AE387" s="221">
        <v>8.4</v>
      </c>
      <c r="AF387" s="221">
        <v>13</v>
      </c>
      <c r="AG387" s="221">
        <v>11</v>
      </c>
      <c r="AH387" s="221">
        <v>291.630769230769</v>
      </c>
      <c r="AI387" s="184">
        <v>3</v>
      </c>
      <c r="AJ387" s="208"/>
      <c r="AK387" s="207">
        <v>7.69230769230769</v>
      </c>
      <c r="AL387" s="195">
        <v>0</v>
      </c>
      <c r="AM387" s="262">
        <v>6</v>
      </c>
      <c r="AN387" s="207">
        <v>100</v>
      </c>
      <c r="AO387" s="221">
        <v>196.323076923077</v>
      </c>
      <c r="AP387" s="184">
        <v>190</v>
      </c>
      <c r="AQ387" s="263">
        <v>25300</v>
      </c>
      <c r="AR387" s="225"/>
    </row>
    <row r="388" ht="63" spans="1:44">
      <c r="A388" s="161">
        <v>375</v>
      </c>
      <c r="B388" s="94">
        <v>333</v>
      </c>
      <c r="C388" s="165" t="s">
        <v>259</v>
      </c>
      <c r="D388" s="163">
        <v>44109</v>
      </c>
      <c r="E388" s="183" t="s">
        <v>1010</v>
      </c>
      <c r="F388" s="184">
        <v>200</v>
      </c>
      <c r="G388" s="185">
        <v>7.69230769230769</v>
      </c>
      <c r="H388" s="161">
        <v>6</v>
      </c>
      <c r="I388" s="161">
        <v>0</v>
      </c>
      <c r="J388" s="161">
        <v>6</v>
      </c>
      <c r="K388" s="195">
        <v>46.1538461538462</v>
      </c>
      <c r="L388" s="161">
        <v>0</v>
      </c>
      <c r="M388" s="185">
        <v>0</v>
      </c>
      <c r="N388" s="161">
        <v>0</v>
      </c>
      <c r="O388" s="161">
        <v>0</v>
      </c>
      <c r="P388" s="195">
        <v>0</v>
      </c>
      <c r="Q388" s="161">
        <v>2</v>
      </c>
      <c r="R388" s="195">
        <v>15.3846153846154</v>
      </c>
      <c r="S388" s="161">
        <v>0</v>
      </c>
      <c r="T388" s="195">
        <v>0</v>
      </c>
      <c r="U388" s="161">
        <v>0</v>
      </c>
      <c r="V388" s="161">
        <v>0</v>
      </c>
      <c r="W388" s="221">
        <v>0</v>
      </c>
      <c r="X388" s="185">
        <v>0</v>
      </c>
      <c r="Y388" s="161">
        <v>0</v>
      </c>
      <c r="Z388" s="185">
        <v>0</v>
      </c>
      <c r="AA388" s="161">
        <v>0</v>
      </c>
      <c r="AB388" s="185">
        <v>0</v>
      </c>
      <c r="AC388" s="221">
        <v>4.61538461538462</v>
      </c>
      <c r="AD388" s="185">
        <v>6.92307692307692</v>
      </c>
      <c r="AE388" s="221">
        <v>2.3</v>
      </c>
      <c r="AF388" s="221">
        <v>13</v>
      </c>
      <c r="AG388" s="221">
        <v>3</v>
      </c>
      <c r="AH388" s="221">
        <v>91.3769230769231</v>
      </c>
      <c r="AI388" s="184">
        <v>3</v>
      </c>
      <c r="AJ388" s="208"/>
      <c r="AK388" s="207"/>
      <c r="AL388" s="195">
        <v>0</v>
      </c>
      <c r="AM388" s="262">
        <v>2</v>
      </c>
      <c r="AN388" s="207">
        <v>50</v>
      </c>
      <c r="AO388" s="221">
        <v>42.3769230769231</v>
      </c>
      <c r="AP388" s="184">
        <v>40</v>
      </c>
      <c r="AQ388" s="263">
        <v>9500</v>
      </c>
      <c r="AR388" s="225"/>
    </row>
    <row r="389" ht="63" spans="1:44">
      <c r="A389" s="161">
        <v>376</v>
      </c>
      <c r="B389" s="94">
        <v>435</v>
      </c>
      <c r="C389" s="165" t="s">
        <v>260</v>
      </c>
      <c r="D389" s="163">
        <v>44123</v>
      </c>
      <c r="E389" s="183" t="s">
        <v>261</v>
      </c>
      <c r="F389" s="184">
        <v>200</v>
      </c>
      <c r="G389" s="185">
        <v>7.69230769230769</v>
      </c>
      <c r="H389" s="161">
        <v>25</v>
      </c>
      <c r="I389" s="161">
        <v>0</v>
      </c>
      <c r="J389" s="161">
        <v>25</v>
      </c>
      <c r="K389" s="195">
        <v>192.307692307692</v>
      </c>
      <c r="L389" s="161">
        <v>0</v>
      </c>
      <c r="M389" s="185">
        <v>0</v>
      </c>
      <c r="N389" s="161">
        <v>0</v>
      </c>
      <c r="O389" s="161">
        <v>0</v>
      </c>
      <c r="P389" s="195">
        <v>0</v>
      </c>
      <c r="Q389" s="161">
        <v>1</v>
      </c>
      <c r="R389" s="195">
        <v>7.69230769230769</v>
      </c>
      <c r="S389" s="161">
        <v>0</v>
      </c>
      <c r="T389" s="195">
        <v>0</v>
      </c>
      <c r="U389" s="161">
        <v>0</v>
      </c>
      <c r="V389" s="161">
        <v>9</v>
      </c>
      <c r="W389" s="221">
        <v>12.9807692307692</v>
      </c>
      <c r="X389" s="185">
        <v>2.25</v>
      </c>
      <c r="Y389" s="161">
        <v>0</v>
      </c>
      <c r="Z389" s="185">
        <v>0</v>
      </c>
      <c r="AA389" s="161">
        <v>0</v>
      </c>
      <c r="AB389" s="185">
        <v>0</v>
      </c>
      <c r="AC389" s="207">
        <v>67.3076923076923</v>
      </c>
      <c r="AD389" s="185">
        <v>28.8461538461538</v>
      </c>
      <c r="AE389" s="221">
        <v>9.6</v>
      </c>
      <c r="AF389" s="221">
        <v>13</v>
      </c>
      <c r="AG389" s="221">
        <v>12.5</v>
      </c>
      <c r="AH389" s="221">
        <v>346.484615384615</v>
      </c>
      <c r="AI389" s="184">
        <v>3</v>
      </c>
      <c r="AJ389" s="209"/>
      <c r="AK389" s="207"/>
      <c r="AL389" s="195">
        <v>0</v>
      </c>
      <c r="AM389" s="262">
        <v>6</v>
      </c>
      <c r="AN389" s="207">
        <v>100</v>
      </c>
      <c r="AO389" s="221">
        <v>243.484615384615</v>
      </c>
      <c r="AP389" s="184">
        <v>240</v>
      </c>
      <c r="AQ389" s="263">
        <v>13900</v>
      </c>
      <c r="AR389" s="225"/>
    </row>
    <row r="390" ht="42" spans="1:44">
      <c r="A390" s="161">
        <v>377</v>
      </c>
      <c r="B390" s="94">
        <v>508</v>
      </c>
      <c r="C390" s="165" t="s">
        <v>1011</v>
      </c>
      <c r="D390" s="163">
        <v>44130</v>
      </c>
      <c r="E390" s="183" t="s">
        <v>1004</v>
      </c>
      <c r="F390" s="184">
        <v>200</v>
      </c>
      <c r="G390" s="185">
        <v>7.69230769230769</v>
      </c>
      <c r="H390" s="161">
        <v>15</v>
      </c>
      <c r="I390" s="161">
        <v>0</v>
      </c>
      <c r="J390" s="161">
        <v>15</v>
      </c>
      <c r="K390" s="195">
        <v>115.384615384615</v>
      </c>
      <c r="L390" s="161">
        <v>0</v>
      </c>
      <c r="M390" s="185">
        <v>0</v>
      </c>
      <c r="N390" s="161">
        <v>0</v>
      </c>
      <c r="O390" s="161">
        <v>0</v>
      </c>
      <c r="P390" s="195">
        <v>0</v>
      </c>
      <c r="Q390" s="161">
        <v>1</v>
      </c>
      <c r="R390" s="195">
        <v>7.69230769230769</v>
      </c>
      <c r="S390" s="161">
        <v>0</v>
      </c>
      <c r="T390" s="195">
        <v>0</v>
      </c>
      <c r="U390" s="161">
        <v>0</v>
      </c>
      <c r="V390" s="161">
        <v>0</v>
      </c>
      <c r="W390" s="221">
        <v>0</v>
      </c>
      <c r="X390" s="185">
        <v>0</v>
      </c>
      <c r="Y390" s="161">
        <v>0</v>
      </c>
      <c r="Z390" s="185">
        <v>0</v>
      </c>
      <c r="AA390" s="161">
        <v>0</v>
      </c>
      <c r="AB390" s="185">
        <v>0</v>
      </c>
      <c r="AC390" s="207">
        <v>17.3076923076923</v>
      </c>
      <c r="AD390" s="207">
        <v>0</v>
      </c>
      <c r="AE390" s="221">
        <v>5.7</v>
      </c>
      <c r="AF390" s="221">
        <v>13</v>
      </c>
      <c r="AG390" s="221">
        <v>7.5</v>
      </c>
      <c r="AH390" s="221">
        <v>166.584615384615</v>
      </c>
      <c r="AI390" s="184">
        <v>3</v>
      </c>
      <c r="AJ390" s="209"/>
      <c r="AK390" s="207"/>
      <c r="AL390" s="264">
        <v>0</v>
      </c>
      <c r="AM390" s="262">
        <v>3.43497476923077</v>
      </c>
      <c r="AN390" s="207">
        <v>100</v>
      </c>
      <c r="AO390" s="221">
        <v>66.1496406153846</v>
      </c>
      <c r="AP390" s="184">
        <v>60</v>
      </c>
      <c r="AQ390" s="263">
        <v>24600</v>
      </c>
      <c r="AR390" s="225"/>
    </row>
    <row r="391" ht="63" spans="1:44">
      <c r="A391" s="161">
        <v>378</v>
      </c>
      <c r="B391" s="94">
        <v>562</v>
      </c>
      <c r="C391" s="165" t="s">
        <v>1012</v>
      </c>
      <c r="D391" s="163">
        <v>44138</v>
      </c>
      <c r="E391" s="183" t="s">
        <v>1013</v>
      </c>
      <c r="F391" s="184">
        <v>200</v>
      </c>
      <c r="G391" s="221">
        <v>7.69230769230769</v>
      </c>
      <c r="H391" s="161">
        <v>25</v>
      </c>
      <c r="I391" s="161">
        <v>0</v>
      </c>
      <c r="J391" s="161">
        <v>25</v>
      </c>
      <c r="K391" s="195">
        <v>192.307692307692</v>
      </c>
      <c r="L391" s="161">
        <v>0</v>
      </c>
      <c r="M391" s="185">
        <v>0</v>
      </c>
      <c r="N391" s="161">
        <v>0</v>
      </c>
      <c r="O391" s="161">
        <v>0</v>
      </c>
      <c r="P391" s="195">
        <v>0</v>
      </c>
      <c r="Q391" s="161">
        <v>1</v>
      </c>
      <c r="R391" s="195">
        <v>7.69230769230769</v>
      </c>
      <c r="S391" s="161">
        <v>0</v>
      </c>
      <c r="T391" s="195">
        <v>0</v>
      </c>
      <c r="U391" s="161">
        <v>0</v>
      </c>
      <c r="V391" s="161">
        <v>0</v>
      </c>
      <c r="W391" s="221">
        <v>0</v>
      </c>
      <c r="X391" s="185">
        <v>0</v>
      </c>
      <c r="Y391" s="161">
        <v>0</v>
      </c>
      <c r="Z391" s="185">
        <v>0</v>
      </c>
      <c r="AA391" s="161">
        <v>0</v>
      </c>
      <c r="AB391" s="185">
        <v>0</v>
      </c>
      <c r="AC391" s="207">
        <v>28.8461538461538</v>
      </c>
      <c r="AD391" s="207">
        <v>0</v>
      </c>
      <c r="AE391" s="221">
        <v>9.6</v>
      </c>
      <c r="AF391" s="221">
        <v>13</v>
      </c>
      <c r="AG391" s="221">
        <v>12.5</v>
      </c>
      <c r="AH391" s="221">
        <v>263.946153846154</v>
      </c>
      <c r="AI391" s="184">
        <v>3</v>
      </c>
      <c r="AJ391" s="209"/>
      <c r="AK391" s="207"/>
      <c r="AL391" s="264">
        <v>0</v>
      </c>
      <c r="AM391" s="262">
        <v>5.44256969230769</v>
      </c>
      <c r="AN391" s="207">
        <v>100</v>
      </c>
      <c r="AO391" s="221">
        <v>161.503584153846</v>
      </c>
      <c r="AP391" s="184">
        <v>160</v>
      </c>
      <c r="AQ391" s="263">
        <v>6000</v>
      </c>
      <c r="AR391" s="225"/>
    </row>
    <row r="392" ht="42" spans="1:44">
      <c r="A392" s="161">
        <v>379</v>
      </c>
      <c r="B392" s="94">
        <v>742</v>
      </c>
      <c r="C392" s="165" t="s">
        <v>1014</v>
      </c>
      <c r="D392" s="163">
        <v>44228</v>
      </c>
      <c r="E392" s="183" t="s">
        <v>1015</v>
      </c>
      <c r="F392" s="184">
        <v>200</v>
      </c>
      <c r="G392" s="221">
        <v>7.69230769230769</v>
      </c>
      <c r="H392" s="161">
        <v>11</v>
      </c>
      <c r="I392" s="161">
        <v>0</v>
      </c>
      <c r="J392" s="161">
        <v>11</v>
      </c>
      <c r="K392" s="195">
        <v>84.6153846153846</v>
      </c>
      <c r="L392" s="161">
        <v>0</v>
      </c>
      <c r="M392" s="185">
        <v>0</v>
      </c>
      <c r="N392" s="161">
        <v>1</v>
      </c>
      <c r="O392" s="161">
        <v>0</v>
      </c>
      <c r="P392" s="195">
        <v>0</v>
      </c>
      <c r="Q392" s="161">
        <v>1</v>
      </c>
      <c r="R392" s="195">
        <v>7.69230769230769</v>
      </c>
      <c r="S392" s="161">
        <v>0</v>
      </c>
      <c r="T392" s="195">
        <v>0</v>
      </c>
      <c r="U392" s="161">
        <v>0</v>
      </c>
      <c r="V392" s="161">
        <v>0</v>
      </c>
      <c r="W392" s="221">
        <v>0</v>
      </c>
      <c r="X392" s="185">
        <v>0</v>
      </c>
      <c r="Y392" s="161">
        <v>0</v>
      </c>
      <c r="Z392" s="185">
        <v>0</v>
      </c>
      <c r="AA392" s="161">
        <v>0</v>
      </c>
      <c r="AB392" s="185">
        <v>0</v>
      </c>
      <c r="AC392" s="207">
        <v>12.6923076923077</v>
      </c>
      <c r="AD392" s="207">
        <v>0</v>
      </c>
      <c r="AE392" s="221">
        <v>4.2</v>
      </c>
      <c r="AF392" s="221">
        <v>13</v>
      </c>
      <c r="AG392" s="221">
        <v>5.5</v>
      </c>
      <c r="AH392" s="221">
        <v>127.7</v>
      </c>
      <c r="AI392" s="184">
        <v>3</v>
      </c>
      <c r="AJ392" s="209"/>
      <c r="AK392" s="207"/>
      <c r="AL392" s="264">
        <v>0</v>
      </c>
      <c r="AM392" s="262">
        <v>2.633174</v>
      </c>
      <c r="AN392" s="207">
        <v>100</v>
      </c>
      <c r="AO392" s="221">
        <v>28.066826</v>
      </c>
      <c r="AP392" s="184">
        <v>20</v>
      </c>
      <c r="AQ392" s="263">
        <v>32300</v>
      </c>
      <c r="AR392" s="225"/>
    </row>
    <row r="393" ht="42" spans="1:44">
      <c r="A393" s="161">
        <v>380</v>
      </c>
      <c r="B393" s="94">
        <v>438</v>
      </c>
      <c r="C393" s="165" t="s">
        <v>262</v>
      </c>
      <c r="D393" s="163">
        <v>44125</v>
      </c>
      <c r="E393" s="183" t="s">
        <v>245</v>
      </c>
      <c r="F393" s="184">
        <v>200</v>
      </c>
      <c r="G393" s="221">
        <v>7.69230769230769</v>
      </c>
      <c r="H393" s="161">
        <v>24.5</v>
      </c>
      <c r="I393" s="161">
        <v>0</v>
      </c>
      <c r="J393" s="161">
        <v>24.5</v>
      </c>
      <c r="K393" s="195">
        <v>188.461538461538</v>
      </c>
      <c r="L393" s="161">
        <v>0</v>
      </c>
      <c r="M393" s="185">
        <v>0</v>
      </c>
      <c r="N393" s="161">
        <v>0.5</v>
      </c>
      <c r="O393" s="161">
        <v>0</v>
      </c>
      <c r="P393" s="195">
        <v>0</v>
      </c>
      <c r="Q393" s="161">
        <v>1</v>
      </c>
      <c r="R393" s="195">
        <v>7.69230769230769</v>
      </c>
      <c r="S393" s="161">
        <v>0</v>
      </c>
      <c r="T393" s="195">
        <v>0</v>
      </c>
      <c r="U393" s="161">
        <v>0</v>
      </c>
      <c r="V393" s="161">
        <v>0</v>
      </c>
      <c r="W393" s="185">
        <v>0</v>
      </c>
      <c r="X393" s="185">
        <v>0</v>
      </c>
      <c r="Y393" s="161">
        <v>0</v>
      </c>
      <c r="Z393" s="185">
        <v>0</v>
      </c>
      <c r="AA393" s="161">
        <v>0</v>
      </c>
      <c r="AB393" s="185">
        <v>0</v>
      </c>
      <c r="AC393" s="184">
        <v>0</v>
      </c>
      <c r="AD393" s="184">
        <v>37.6923076923077</v>
      </c>
      <c r="AE393" s="185">
        <v>9.4</v>
      </c>
      <c r="AF393" s="221">
        <v>13</v>
      </c>
      <c r="AG393" s="185">
        <v>12.2</v>
      </c>
      <c r="AH393" s="185">
        <v>268.446153846154</v>
      </c>
      <c r="AI393" s="184">
        <v>3</v>
      </c>
      <c r="AJ393" s="209"/>
      <c r="AK393" s="207"/>
      <c r="AL393" s="195">
        <v>0</v>
      </c>
      <c r="AM393" s="262">
        <v>5.53535969230769</v>
      </c>
      <c r="AN393" s="207">
        <v>100</v>
      </c>
      <c r="AO393" s="221">
        <v>165.910794153846</v>
      </c>
      <c r="AP393" s="184">
        <v>160</v>
      </c>
      <c r="AQ393" s="222">
        <v>23600</v>
      </c>
      <c r="AR393" s="225"/>
    </row>
    <row r="394" ht="63" spans="1:44">
      <c r="A394" s="161">
        <v>381</v>
      </c>
      <c r="B394" s="94">
        <v>425</v>
      </c>
      <c r="C394" s="162" t="s">
        <v>269</v>
      </c>
      <c r="D394" s="163">
        <v>44123</v>
      </c>
      <c r="E394" s="183" t="s">
        <v>1016</v>
      </c>
      <c r="F394" s="184">
        <v>200</v>
      </c>
      <c r="G394" s="221">
        <v>7.69230769230769</v>
      </c>
      <c r="H394" s="161">
        <v>25</v>
      </c>
      <c r="I394" s="161">
        <v>0</v>
      </c>
      <c r="J394" s="161">
        <v>25</v>
      </c>
      <c r="K394" s="195">
        <v>192.307692307692</v>
      </c>
      <c r="L394" s="161">
        <v>0</v>
      </c>
      <c r="M394" s="185">
        <v>0</v>
      </c>
      <c r="N394" s="161">
        <v>0</v>
      </c>
      <c r="O394" s="161">
        <v>0</v>
      </c>
      <c r="P394" s="195">
        <v>0</v>
      </c>
      <c r="Q394" s="161">
        <v>1</v>
      </c>
      <c r="R394" s="195">
        <v>7.69230769230769</v>
      </c>
      <c r="S394" s="161">
        <v>0</v>
      </c>
      <c r="T394" s="195">
        <v>0</v>
      </c>
      <c r="U394" s="161">
        <v>0</v>
      </c>
      <c r="V394" s="161">
        <v>0</v>
      </c>
      <c r="W394" s="185">
        <v>0</v>
      </c>
      <c r="X394" s="185">
        <v>0</v>
      </c>
      <c r="Y394" s="161">
        <v>0</v>
      </c>
      <c r="Z394" s="185">
        <v>0</v>
      </c>
      <c r="AA394" s="161">
        <v>0</v>
      </c>
      <c r="AB394" s="185">
        <v>0</v>
      </c>
      <c r="AC394" s="184">
        <v>0</v>
      </c>
      <c r="AD394" s="184">
        <v>28.8461538461538</v>
      </c>
      <c r="AE394" s="185">
        <v>9.6</v>
      </c>
      <c r="AF394" s="185">
        <v>13</v>
      </c>
      <c r="AG394" s="185">
        <v>12.5</v>
      </c>
      <c r="AH394" s="185">
        <v>263.946153846154</v>
      </c>
      <c r="AI394" s="184">
        <v>3</v>
      </c>
      <c r="AJ394" s="209"/>
      <c r="AK394" s="207"/>
      <c r="AL394" s="195">
        <v>0</v>
      </c>
      <c r="AM394" s="262">
        <v>5.44256969230769</v>
      </c>
      <c r="AN394" s="207">
        <v>100</v>
      </c>
      <c r="AO394" s="221">
        <v>161.503584153846</v>
      </c>
      <c r="AP394" s="184">
        <v>160</v>
      </c>
      <c r="AQ394" s="222">
        <v>6000</v>
      </c>
      <c r="AR394" s="223"/>
    </row>
    <row r="395" ht="42" spans="1:44">
      <c r="A395" s="161">
        <v>382</v>
      </c>
      <c r="B395" s="94">
        <v>2251</v>
      </c>
      <c r="C395" s="162" t="s">
        <v>263</v>
      </c>
      <c r="D395" s="163">
        <v>44753</v>
      </c>
      <c r="E395" s="183" t="s">
        <v>1017</v>
      </c>
      <c r="F395" s="184">
        <v>200</v>
      </c>
      <c r="G395" s="185">
        <v>7.69230769230769</v>
      </c>
      <c r="H395" s="161">
        <v>12</v>
      </c>
      <c r="I395" s="161">
        <v>0</v>
      </c>
      <c r="J395" s="161">
        <v>12</v>
      </c>
      <c r="K395" s="195">
        <v>92.3076923076923</v>
      </c>
      <c r="L395" s="161">
        <v>0</v>
      </c>
      <c r="M395" s="185">
        <v>0</v>
      </c>
      <c r="N395" s="161">
        <v>0</v>
      </c>
      <c r="O395" s="161">
        <v>0</v>
      </c>
      <c r="P395" s="195">
        <v>0</v>
      </c>
      <c r="Q395" s="161">
        <v>3</v>
      </c>
      <c r="R395" s="195">
        <v>23.0769230769231</v>
      </c>
      <c r="S395" s="161">
        <v>0</v>
      </c>
      <c r="T395" s="195">
        <v>0</v>
      </c>
      <c r="U395" s="161">
        <v>0</v>
      </c>
      <c r="V395" s="161">
        <v>0</v>
      </c>
      <c r="W395" s="185">
        <v>0</v>
      </c>
      <c r="X395" s="185">
        <v>0</v>
      </c>
      <c r="Y395" s="161">
        <v>0</v>
      </c>
      <c r="Z395" s="185">
        <v>0</v>
      </c>
      <c r="AA395" s="161">
        <v>0</v>
      </c>
      <c r="AB395" s="185">
        <v>0</v>
      </c>
      <c r="AC395" s="184">
        <v>0</v>
      </c>
      <c r="AD395" s="184">
        <v>13.8461538461538</v>
      </c>
      <c r="AE395" s="185">
        <v>4.6</v>
      </c>
      <c r="AF395" s="185">
        <v>13</v>
      </c>
      <c r="AG395" s="185">
        <v>6</v>
      </c>
      <c r="AH395" s="185">
        <v>152.830769230769</v>
      </c>
      <c r="AI395" s="221"/>
      <c r="AJ395" s="209"/>
      <c r="AK395" s="207"/>
      <c r="AL395" s="195">
        <v>0</v>
      </c>
      <c r="AM395" s="262">
        <v>3.15137046153846</v>
      </c>
      <c r="AN395" s="207">
        <v>100</v>
      </c>
      <c r="AO395" s="221">
        <v>49.6793987692308</v>
      </c>
      <c r="AP395" s="184">
        <v>40</v>
      </c>
      <c r="AQ395" s="222">
        <v>38700</v>
      </c>
      <c r="AR395" s="225"/>
    </row>
    <row r="396" ht="42" spans="1:44">
      <c r="A396" s="161">
        <v>383</v>
      </c>
      <c r="B396" s="94">
        <v>2060</v>
      </c>
      <c r="C396" s="162" t="s">
        <v>1018</v>
      </c>
      <c r="D396" s="163">
        <v>44684</v>
      </c>
      <c r="E396" s="183" t="s">
        <v>245</v>
      </c>
      <c r="F396" s="184">
        <v>200</v>
      </c>
      <c r="G396" s="185">
        <v>7.69230769230769</v>
      </c>
      <c r="H396" s="161">
        <v>23.5</v>
      </c>
      <c r="I396" s="161">
        <v>0</v>
      </c>
      <c r="J396" s="161">
        <v>23.5</v>
      </c>
      <c r="K396" s="195">
        <v>180.769230769231</v>
      </c>
      <c r="L396" s="161">
        <v>0</v>
      </c>
      <c r="M396" s="185">
        <v>0</v>
      </c>
      <c r="N396" s="161">
        <v>0.5</v>
      </c>
      <c r="O396" s="161">
        <v>0</v>
      </c>
      <c r="P396" s="195">
        <v>0</v>
      </c>
      <c r="Q396" s="161">
        <v>1</v>
      </c>
      <c r="R396" s="195">
        <v>7.69230769230769</v>
      </c>
      <c r="S396" s="161">
        <v>0</v>
      </c>
      <c r="T396" s="195">
        <v>0</v>
      </c>
      <c r="U396" s="161">
        <v>1</v>
      </c>
      <c r="V396" s="161">
        <v>0</v>
      </c>
      <c r="W396" s="185">
        <v>0</v>
      </c>
      <c r="X396" s="185">
        <v>0</v>
      </c>
      <c r="Y396" s="161">
        <v>0</v>
      </c>
      <c r="Z396" s="185">
        <v>0</v>
      </c>
      <c r="AA396" s="161">
        <v>0</v>
      </c>
      <c r="AB396" s="185">
        <v>0</v>
      </c>
      <c r="AC396" s="184">
        <v>0</v>
      </c>
      <c r="AD396" s="184">
        <v>36.1538461538462</v>
      </c>
      <c r="AE396" s="185">
        <v>9</v>
      </c>
      <c r="AF396" s="185">
        <v>13</v>
      </c>
      <c r="AG396" s="185">
        <v>11.7</v>
      </c>
      <c r="AH396" s="185">
        <v>258.315384615385</v>
      </c>
      <c r="AI396" s="207">
        <v>2</v>
      </c>
      <c r="AJ396" s="209"/>
      <c r="AK396" s="207"/>
      <c r="AL396" s="195">
        <v>0</v>
      </c>
      <c r="AM396" s="262">
        <v>5.32646323076923</v>
      </c>
      <c r="AN396" s="207">
        <v>100</v>
      </c>
      <c r="AO396" s="221">
        <v>154.988921384615</v>
      </c>
      <c r="AP396" s="184">
        <v>150</v>
      </c>
      <c r="AQ396" s="222">
        <v>20000</v>
      </c>
      <c r="AR396" s="225"/>
    </row>
    <row r="397" ht="42" spans="1:44">
      <c r="A397" s="161">
        <v>384</v>
      </c>
      <c r="B397" s="94">
        <v>2191</v>
      </c>
      <c r="C397" s="162" t="s">
        <v>1019</v>
      </c>
      <c r="D397" s="163">
        <v>44734</v>
      </c>
      <c r="E397" s="183" t="s">
        <v>1020</v>
      </c>
      <c r="F397" s="184">
        <v>200</v>
      </c>
      <c r="G397" s="185">
        <v>7.69230769230769</v>
      </c>
      <c r="H397" s="161">
        <v>4.5</v>
      </c>
      <c r="I397" s="161">
        <v>0</v>
      </c>
      <c r="J397" s="161">
        <v>4.5</v>
      </c>
      <c r="K397" s="195">
        <v>34.6153846153846</v>
      </c>
      <c r="L397" s="161">
        <v>0</v>
      </c>
      <c r="M397" s="185">
        <v>0</v>
      </c>
      <c r="N397" s="161">
        <v>0</v>
      </c>
      <c r="O397" s="161">
        <v>0</v>
      </c>
      <c r="P397" s="195">
        <v>0</v>
      </c>
      <c r="Q397" s="161">
        <v>2</v>
      </c>
      <c r="R397" s="195">
        <v>15.3846153846154</v>
      </c>
      <c r="S397" s="161">
        <v>0</v>
      </c>
      <c r="T397" s="195">
        <v>0</v>
      </c>
      <c r="U397" s="161">
        <v>1.5</v>
      </c>
      <c r="V397" s="161">
        <v>0</v>
      </c>
      <c r="W397" s="185">
        <v>0</v>
      </c>
      <c r="X397" s="185">
        <v>0</v>
      </c>
      <c r="Y397" s="161">
        <v>0</v>
      </c>
      <c r="Z397" s="185">
        <v>0</v>
      </c>
      <c r="AA397" s="161">
        <v>0</v>
      </c>
      <c r="AB397" s="185">
        <v>0</v>
      </c>
      <c r="AC397" s="184">
        <v>3.46153846153846</v>
      </c>
      <c r="AD397" s="184">
        <v>5.19230769230769</v>
      </c>
      <c r="AE397" s="185">
        <v>1.7</v>
      </c>
      <c r="AF397" s="185">
        <v>13</v>
      </c>
      <c r="AG397" s="185">
        <v>2.2</v>
      </c>
      <c r="AH397" s="185">
        <v>75.5538461538462</v>
      </c>
      <c r="AI397" s="185"/>
      <c r="AJ397" s="209"/>
      <c r="AK397" s="184"/>
      <c r="AL397" s="195">
        <v>0</v>
      </c>
      <c r="AM397" s="262">
        <v>2</v>
      </c>
      <c r="AN397" s="207">
        <v>50</v>
      </c>
      <c r="AO397" s="221">
        <v>23.5538461538462</v>
      </c>
      <c r="AP397" s="184">
        <v>20</v>
      </c>
      <c r="AQ397" s="222">
        <v>14200</v>
      </c>
      <c r="AR397" s="223"/>
    </row>
    <row r="398" spans="42:43">
      <c r="AP398" s="250"/>
      <c r="AQ398" s="250"/>
    </row>
  </sheetData>
  <autoFilter ref="A13:BR397">
    <extLst/>
  </autoFilter>
  <mergeCells count="66">
    <mergeCell ref="AL6:AN6"/>
    <mergeCell ref="AL7:AN7"/>
    <mergeCell ref="AW7:AY7"/>
    <mergeCell ref="AZ7:BQ7"/>
    <mergeCell ref="H8:I8"/>
    <mergeCell ref="Y8:Z8"/>
    <mergeCell ref="AA8:AB8"/>
    <mergeCell ref="AZ8:BH8"/>
    <mergeCell ref="BI8:BP8"/>
    <mergeCell ref="AU13:AV13"/>
    <mergeCell ref="A6:A10"/>
    <mergeCell ref="A11:A12"/>
    <mergeCell ref="B6:B10"/>
    <mergeCell ref="B11:B12"/>
    <mergeCell ref="C6:C10"/>
    <mergeCell ref="C11:C12"/>
    <mergeCell ref="D6:D10"/>
    <mergeCell ref="D11:D12"/>
    <mergeCell ref="E6:E10"/>
    <mergeCell ref="E11:E12"/>
    <mergeCell ref="F6:F8"/>
    <mergeCell ref="F9:F12"/>
    <mergeCell ref="G6:G8"/>
    <mergeCell ref="G9:G12"/>
    <mergeCell ref="H10:H12"/>
    <mergeCell ref="I10:I12"/>
    <mergeCell ref="J9:J12"/>
    <mergeCell ref="K8:K9"/>
    <mergeCell ref="K10:K12"/>
    <mergeCell ref="L9:L12"/>
    <mergeCell ref="M9:M12"/>
    <mergeCell ref="N9:N12"/>
    <mergeCell ref="O9:O12"/>
    <mergeCell ref="P9:P12"/>
    <mergeCell ref="Q9:Q12"/>
    <mergeCell ref="R9:R12"/>
    <mergeCell ref="S9:S12"/>
    <mergeCell ref="T9:T12"/>
    <mergeCell ref="U9:U12"/>
    <mergeCell ref="V10:V12"/>
    <mergeCell ref="W9:W12"/>
    <mergeCell ref="X9:X12"/>
    <mergeCell ref="Y10:Y12"/>
    <mergeCell ref="Z10:Z12"/>
    <mergeCell ref="AA10:AA12"/>
    <mergeCell ref="AB10:AB12"/>
    <mergeCell ref="AC9:AC12"/>
    <mergeCell ref="AD9:AD12"/>
    <mergeCell ref="AE9:AE12"/>
    <mergeCell ref="AF9:AF12"/>
    <mergeCell ref="AG9:AG12"/>
    <mergeCell ref="AH9:AH12"/>
    <mergeCell ref="AI8:AI12"/>
    <mergeCell ref="AJ6:AJ7"/>
    <mergeCell ref="AJ8:AJ12"/>
    <mergeCell ref="AK6:AK7"/>
    <mergeCell ref="AK8:AK12"/>
    <mergeCell ref="AL9:AL12"/>
    <mergeCell ref="AM9:AM12"/>
    <mergeCell ref="AN9:AN12"/>
    <mergeCell ref="AO6:AO12"/>
    <mergeCell ref="AP8:AP12"/>
    <mergeCell ref="AQ8:AQ12"/>
    <mergeCell ref="AR6:AR7"/>
    <mergeCell ref="AR8:AR12"/>
    <mergeCell ref="AP6:AQ7"/>
  </mergeCells>
  <conditionalFormatting sqref="B15">
    <cfRule type="duplicateValues" dxfId="0" priority="2"/>
  </conditionalFormatting>
  <conditionalFormatting sqref="B368:B388">
    <cfRule type="duplicateValues" dxfId="0" priority="1"/>
  </conditionalFormatting>
  <printOptions horizontalCentered="1"/>
  <pageMargins left="0" right="0" top="0" bottom="0" header="0" footer="0"/>
  <pageSetup paperSize="9" scale="21" fitToHeight="0" orientation="portrait" horizontalDpi="300" verticalDpi="300"/>
  <headerFooter alignWithMargins="0">
    <oddFooter>&amp;L&amp;14&amp;B&amp;P         &amp;16行政部：_______________________&amp;C&amp;16&amp;B财务：_________________&amp;R&amp;16&amp;B 总经理：______________________________</oddFooter>
  </headerFooter>
  <colBreaks count="1" manualBreakCount="1">
    <brk id="45" max="1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Z48"/>
  <sheetViews>
    <sheetView view="pageBreakPreview" zoomScale="50" zoomScaleNormal="55" workbookViewId="0">
      <pane xSplit="3" ySplit="13" topLeftCell="D26" activePane="bottomRight" state="frozen"/>
      <selection/>
      <selection pane="topRight"/>
      <selection pane="bottomLeft"/>
      <selection pane="bottomRight" activeCell="AF30" sqref="AF30"/>
    </sheetView>
  </sheetViews>
  <sheetFormatPr defaultColWidth="9" defaultRowHeight="16.5"/>
  <cols>
    <col min="1" max="1" width="4.57142857142857" style="149" customWidth="1"/>
    <col min="2" max="2" width="13.2380952380952" style="149" customWidth="1"/>
    <col min="3" max="3" width="15" style="149" hidden="1" customWidth="1"/>
    <col min="4" max="4" width="14.0190476190476" style="149" customWidth="1"/>
    <col min="5" max="5" width="19.1428571428571" style="149" customWidth="1"/>
    <col min="6" max="6" width="24.2857142857143" style="149" hidden="1" customWidth="1"/>
    <col min="7" max="7" width="21.2857142857143" style="149" hidden="1" customWidth="1"/>
    <col min="8" max="8" width="7.28571428571429" style="149" hidden="1" customWidth="1"/>
    <col min="9" max="9" width="10.9047619047619" style="150" customWidth="1"/>
    <col min="10" max="10" width="8.42857142857143" style="149" hidden="1" customWidth="1"/>
    <col min="11" max="11" width="7.28571428571429" style="149" hidden="1" customWidth="1"/>
    <col min="12" max="12" width="10.1333333333333" style="149" customWidth="1"/>
    <col min="13" max="13" width="9.42857142857143" style="149" customWidth="1"/>
    <col min="14" max="14" width="9.57142857142857" style="149" customWidth="1"/>
    <col min="15" max="15" width="6.71428571428571" style="149" customWidth="1"/>
    <col min="16" max="17" width="8.85714285714286" style="149" customWidth="1"/>
    <col min="18" max="18" width="12.5714285714286" style="149" customWidth="1"/>
    <col min="19" max="19" width="7.71428571428571" style="149" customWidth="1"/>
    <col min="20" max="20" width="12.5142857142857" style="149" customWidth="1"/>
    <col min="21" max="21" width="7.74285714285714" style="149" customWidth="1"/>
    <col min="22" max="22" width="7.55238095238095" style="149" customWidth="1"/>
    <col min="23" max="23" width="8.57142857142857" style="149" customWidth="1"/>
    <col min="24" max="24" width="6.72380952380952" style="149" customWidth="1"/>
    <col min="25" max="25" width="10.2857142857143" style="149" customWidth="1"/>
    <col min="26" max="26" width="7.96190476190476" style="149" customWidth="1"/>
    <col min="27" max="27" width="7.28571428571429" style="149" customWidth="1"/>
    <col min="28" max="28" width="11.6761904761905" style="149" customWidth="1"/>
    <col min="29" max="29" width="7.54285714285714" style="149" customWidth="1"/>
    <col min="30" max="30" width="10.6" style="149" customWidth="1"/>
    <col min="31" max="32" width="8.42857142857143" style="149" customWidth="1"/>
    <col min="33" max="33" width="6.42857142857143" style="149" customWidth="1"/>
    <col min="34" max="34" width="8.56190476190476" style="149" customWidth="1"/>
    <col min="35" max="35" width="13.1428571428571" style="149" customWidth="1"/>
    <col min="36" max="36" width="8.82857142857143" style="149" customWidth="1"/>
    <col min="37" max="37" width="10.647619047619" style="149" customWidth="1"/>
    <col min="38" max="38" width="9.79047619047619" style="149" customWidth="1"/>
    <col min="39" max="40" width="10.8571428571429" style="149" customWidth="1"/>
    <col min="41" max="42" width="10" style="149" customWidth="1"/>
    <col min="43" max="43" width="15.2857142857143" style="149" customWidth="1"/>
    <col min="44" max="45" width="7" style="149" customWidth="1"/>
    <col min="46" max="46" width="8.82857142857143" style="149" customWidth="1"/>
    <col min="47" max="48" width="10" style="149" customWidth="1"/>
    <col min="49" max="49" width="9.71428571428571" style="149" customWidth="1"/>
    <col min="50" max="50" width="15.2857142857143" style="149" customWidth="1"/>
    <col min="51" max="51" width="11.8571428571429" style="149" customWidth="1"/>
    <col min="52" max="52" width="16.2857142857143" style="149" customWidth="1"/>
    <col min="53" max="53" width="24.8571428571429" style="149" customWidth="1"/>
    <col min="54" max="54" width="6.71428571428571" style="149" customWidth="1"/>
    <col min="55" max="55" width="9" style="149" customWidth="1"/>
    <col min="56" max="56" width="16.2857142857143" style="149" customWidth="1"/>
    <col min="57" max="57" width="9" style="149" customWidth="1"/>
    <col min="58" max="58" width="13.4285714285714" style="149"/>
    <col min="59" max="59" width="13" style="149" customWidth="1"/>
    <col min="60" max="60" width="13.4285714285714" style="149"/>
    <col min="61" max="61" width="9" style="149"/>
    <col min="62" max="69" width="13.4285714285714" style="149"/>
    <col min="70" max="70" width="14.5714285714286" style="149"/>
    <col min="71" max="71" width="17.7142857142857" style="149"/>
    <col min="72" max="78" width="9.28571428571429" style="149"/>
    <col min="79" max="16384" width="9" style="149"/>
  </cols>
  <sheetData>
    <row r="1" ht="44.25" spans="1:53">
      <c r="A1" s="151" t="s">
        <v>1021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</row>
    <row r="2" s="141" customFormat="1" ht="21" spans="1:60">
      <c r="A2" s="152" t="str">
        <f>表头!A1</f>
        <v>LIST OF SALARIES AND ALLOWANCES (2023.10)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C2" s="149"/>
      <c r="BD2" s="149"/>
      <c r="BE2" s="149"/>
      <c r="BF2" s="149"/>
      <c r="BG2" s="149"/>
      <c r="BH2" s="149"/>
    </row>
    <row r="3" s="141" customFormat="1" ht="29.25" spans="1:60">
      <c r="A3" s="153" t="s">
        <v>274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C3" s="149"/>
      <c r="BD3" s="149"/>
      <c r="BE3" s="149"/>
      <c r="BF3" s="149"/>
      <c r="BG3" s="149"/>
      <c r="BH3" s="149"/>
    </row>
    <row r="4" ht="36.75" spans="1:53">
      <c r="A4" s="154" t="str">
        <f>表头!A2</f>
        <v>តារាងប្រាក់ខែសម្រាប់ខែតុលា ឆ្នាំ២០២៣工资表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</row>
    <row r="6" s="142" customFormat="1" ht="27" customHeight="1" spans="1:54">
      <c r="A6" s="156" t="s">
        <v>275</v>
      </c>
      <c r="B6" s="156" t="s">
        <v>276</v>
      </c>
      <c r="C6" s="156" t="s">
        <v>277</v>
      </c>
      <c r="D6" s="156" t="s">
        <v>278</v>
      </c>
      <c r="E6" s="156" t="s">
        <v>279</v>
      </c>
      <c r="F6" s="156" t="s">
        <v>280</v>
      </c>
      <c r="G6" s="156" t="s">
        <v>281</v>
      </c>
      <c r="H6" s="156" t="s">
        <v>282</v>
      </c>
      <c r="I6" s="156" t="s">
        <v>283</v>
      </c>
      <c r="J6" s="172" t="s">
        <v>284</v>
      </c>
      <c r="K6" s="173"/>
      <c r="L6" s="156" t="s">
        <v>285</v>
      </c>
      <c r="M6" s="174" t="s">
        <v>286</v>
      </c>
      <c r="N6" s="175" t="s">
        <v>287</v>
      </c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203"/>
      <c r="AR6" s="159"/>
      <c r="AS6" s="178" t="s">
        <v>288</v>
      </c>
      <c r="AT6" s="178" t="s">
        <v>288</v>
      </c>
      <c r="AU6" s="178" t="s">
        <v>289</v>
      </c>
      <c r="AV6" s="178"/>
      <c r="AW6" s="204"/>
      <c r="AX6" s="210" t="s">
        <v>290</v>
      </c>
      <c r="AY6" s="211" t="s">
        <v>291</v>
      </c>
      <c r="AZ6" s="212"/>
      <c r="BA6" s="189" t="s">
        <v>292</v>
      </c>
      <c r="BB6" s="213"/>
    </row>
    <row r="7" s="142" customFormat="1" ht="24" customHeight="1" spans="1:78">
      <c r="A7" s="157"/>
      <c r="B7" s="157"/>
      <c r="C7" s="156"/>
      <c r="D7" s="157"/>
      <c r="E7" s="157"/>
      <c r="F7" s="156"/>
      <c r="G7" s="156"/>
      <c r="H7" s="156"/>
      <c r="I7" s="157"/>
      <c r="J7" s="173"/>
      <c r="K7" s="173"/>
      <c r="L7" s="157"/>
      <c r="M7" s="176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203"/>
      <c r="AR7" s="159"/>
      <c r="AS7" s="204"/>
      <c r="AT7" s="204"/>
      <c r="AU7" s="159" t="s">
        <v>293</v>
      </c>
      <c r="AV7" s="159"/>
      <c r="AW7" s="159"/>
      <c r="AX7" s="214"/>
      <c r="AY7" s="215"/>
      <c r="AZ7" s="216"/>
      <c r="BA7" s="193"/>
      <c r="BB7" s="217"/>
      <c r="BF7" s="229" t="s">
        <v>294</v>
      </c>
      <c r="BG7" s="229"/>
      <c r="BH7" s="229"/>
      <c r="BI7" s="230" t="s">
        <v>295</v>
      </c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</row>
    <row r="8" s="142" customFormat="1" ht="27" customHeight="1" spans="1:77">
      <c r="A8" s="157"/>
      <c r="B8" s="157"/>
      <c r="C8" s="156"/>
      <c r="D8" s="157"/>
      <c r="E8" s="157"/>
      <c r="F8" s="156"/>
      <c r="G8" s="156"/>
      <c r="H8" s="156"/>
      <c r="I8" s="157"/>
      <c r="J8" s="158" t="s">
        <v>296</v>
      </c>
      <c r="K8" s="158"/>
      <c r="L8" s="157"/>
      <c r="M8" s="176"/>
      <c r="N8" s="175" t="s">
        <v>297</v>
      </c>
      <c r="O8" s="159"/>
      <c r="P8" s="177" t="s">
        <v>5</v>
      </c>
      <c r="Q8" s="177" t="s">
        <v>298</v>
      </c>
      <c r="R8" s="189" t="s">
        <v>6</v>
      </c>
      <c r="S8" s="159" t="s">
        <v>7</v>
      </c>
      <c r="T8" s="159" t="s">
        <v>8</v>
      </c>
      <c r="U8" s="190" t="s">
        <v>299</v>
      </c>
      <c r="V8" s="191" t="s">
        <v>300</v>
      </c>
      <c r="W8" s="192"/>
      <c r="X8" s="175" t="s">
        <v>301</v>
      </c>
      <c r="Y8" s="159"/>
      <c r="Z8" s="159" t="s">
        <v>9</v>
      </c>
      <c r="AA8" s="196" t="s">
        <v>10</v>
      </c>
      <c r="AB8" s="196" t="s">
        <v>11</v>
      </c>
      <c r="AC8" s="196" t="s">
        <v>12</v>
      </c>
      <c r="AD8" s="196" t="s">
        <v>13</v>
      </c>
      <c r="AE8" s="196" t="s">
        <v>14</v>
      </c>
      <c r="AF8" s="196" t="s">
        <v>15</v>
      </c>
      <c r="AG8" s="159" t="s">
        <v>16</v>
      </c>
      <c r="AH8" s="197" t="s">
        <v>302</v>
      </c>
      <c r="AI8" s="198"/>
      <c r="AJ8" s="199" t="s">
        <v>303</v>
      </c>
      <c r="AK8" s="200"/>
      <c r="AL8" s="178" t="s">
        <v>304</v>
      </c>
      <c r="AM8" s="172" t="s">
        <v>19</v>
      </c>
      <c r="AN8" s="178" t="s">
        <v>22</v>
      </c>
      <c r="AO8" s="178" t="s">
        <v>23</v>
      </c>
      <c r="AP8" s="178" t="s">
        <v>24</v>
      </c>
      <c r="AQ8" s="205" t="s">
        <v>25</v>
      </c>
      <c r="AR8" s="178" t="s">
        <v>305</v>
      </c>
      <c r="AS8" s="159" t="s">
        <v>27</v>
      </c>
      <c r="AT8" s="159" t="s">
        <v>28</v>
      </c>
      <c r="AU8" s="175" t="s">
        <v>29</v>
      </c>
      <c r="AV8" s="206" t="s">
        <v>30</v>
      </c>
      <c r="AW8" s="175" t="s">
        <v>31</v>
      </c>
      <c r="AX8" s="214"/>
      <c r="AY8" s="179" t="s">
        <v>32</v>
      </c>
      <c r="AZ8" s="179" t="s">
        <v>33</v>
      </c>
      <c r="BA8" s="179" t="s">
        <v>34</v>
      </c>
      <c r="BB8" s="218"/>
      <c r="BG8" s="231" t="s">
        <v>306</v>
      </c>
      <c r="BH8" s="231">
        <f>表头!B3</f>
        <v>4131</v>
      </c>
      <c r="BI8" s="232" t="s">
        <v>307</v>
      </c>
      <c r="BJ8" s="232"/>
      <c r="BK8" s="232"/>
      <c r="BL8" s="232"/>
      <c r="BM8" s="232"/>
      <c r="BN8" s="232"/>
      <c r="BO8" s="232"/>
      <c r="BP8" s="232"/>
      <c r="BQ8" s="232"/>
      <c r="BR8" s="232" t="s">
        <v>308</v>
      </c>
      <c r="BS8" s="232"/>
      <c r="BT8" s="232"/>
      <c r="BU8" s="232"/>
      <c r="BV8" s="232"/>
      <c r="BW8" s="232"/>
      <c r="BX8" s="232"/>
      <c r="BY8" s="232"/>
    </row>
    <row r="9" s="142" customFormat="1" ht="35.1" customHeight="1" spans="1:69">
      <c r="A9" s="157"/>
      <c r="B9" s="157"/>
      <c r="C9" s="156"/>
      <c r="D9" s="157"/>
      <c r="E9" s="157"/>
      <c r="F9" s="156"/>
      <c r="G9" s="156"/>
      <c r="H9" s="156"/>
      <c r="I9" s="157"/>
      <c r="J9" s="178" t="s">
        <v>309</v>
      </c>
      <c r="K9" s="178" t="s">
        <v>310</v>
      </c>
      <c r="L9" s="159" t="s">
        <v>35</v>
      </c>
      <c r="M9" s="179" t="s">
        <v>36</v>
      </c>
      <c r="N9" s="178" t="s">
        <v>37</v>
      </c>
      <c r="O9" s="178" t="s">
        <v>38</v>
      </c>
      <c r="P9" s="180" t="s">
        <v>39</v>
      </c>
      <c r="Q9" s="177"/>
      <c r="R9" s="193"/>
      <c r="S9" s="194" t="s">
        <v>40</v>
      </c>
      <c r="T9" s="159" t="s">
        <v>41</v>
      </c>
      <c r="U9" s="178" t="s">
        <v>50</v>
      </c>
      <c r="V9" s="178" t="s">
        <v>53</v>
      </c>
      <c r="W9" s="178"/>
      <c r="X9" s="178" t="s">
        <v>50</v>
      </c>
      <c r="Y9" s="178" t="s">
        <v>53</v>
      </c>
      <c r="Z9" s="159" t="s">
        <v>42</v>
      </c>
      <c r="AA9" s="159" t="s">
        <v>43</v>
      </c>
      <c r="AB9" s="159" t="s">
        <v>44</v>
      </c>
      <c r="AC9" s="159" t="s">
        <v>45</v>
      </c>
      <c r="AD9" s="159" t="s">
        <v>46</v>
      </c>
      <c r="AE9" s="159" t="s">
        <v>47</v>
      </c>
      <c r="AF9" s="159" t="s">
        <v>48</v>
      </c>
      <c r="AG9" s="159" t="s">
        <v>49</v>
      </c>
      <c r="AH9" s="159" t="s">
        <v>54</v>
      </c>
      <c r="AI9" s="159" t="s">
        <v>54</v>
      </c>
      <c r="AJ9" s="159" t="s">
        <v>55</v>
      </c>
      <c r="AK9" s="159" t="s">
        <v>55</v>
      </c>
      <c r="AL9" s="159" t="s">
        <v>51</v>
      </c>
      <c r="AM9" s="159" t="s">
        <v>52</v>
      </c>
      <c r="AN9" s="159" t="s">
        <v>56</v>
      </c>
      <c r="AO9" s="159" t="s">
        <v>57</v>
      </c>
      <c r="AP9" s="159" t="s">
        <v>58</v>
      </c>
      <c r="AQ9" s="203" t="s">
        <v>59</v>
      </c>
      <c r="AR9" s="159"/>
      <c r="AS9" s="159"/>
      <c r="AT9" s="159"/>
      <c r="AU9" s="159" t="s">
        <v>60</v>
      </c>
      <c r="AV9" s="180" t="s">
        <v>61</v>
      </c>
      <c r="AW9" s="159" t="s">
        <v>62</v>
      </c>
      <c r="AX9" s="214"/>
      <c r="AY9" s="179"/>
      <c r="AZ9" s="179"/>
      <c r="BA9" s="179"/>
      <c r="BB9" s="218"/>
      <c r="BG9" s="231" t="s">
        <v>3</v>
      </c>
      <c r="BH9" s="233">
        <f>表头!B4</f>
        <v>4128</v>
      </c>
      <c r="BI9" s="234"/>
      <c r="BJ9" s="234"/>
      <c r="BK9" s="234"/>
      <c r="BL9" s="234"/>
      <c r="BM9" s="234"/>
      <c r="BN9" s="234"/>
      <c r="BO9" s="234"/>
      <c r="BP9" s="234"/>
      <c r="BQ9" s="234"/>
    </row>
    <row r="10" s="142" customFormat="1" ht="3" hidden="1" customHeight="1" spans="1:69">
      <c r="A10" s="157"/>
      <c r="B10" s="157"/>
      <c r="C10" s="157"/>
      <c r="D10" s="157"/>
      <c r="E10" s="157"/>
      <c r="F10" s="157"/>
      <c r="G10" s="157"/>
      <c r="H10" s="157"/>
      <c r="I10" s="157"/>
      <c r="J10" s="158" t="s">
        <v>311</v>
      </c>
      <c r="K10" s="158" t="s">
        <v>312</v>
      </c>
      <c r="L10" s="159"/>
      <c r="M10" s="179"/>
      <c r="N10" s="159" t="s">
        <v>313</v>
      </c>
      <c r="O10" s="159" t="s">
        <v>314</v>
      </c>
      <c r="P10" s="181"/>
      <c r="Q10" s="176" t="s">
        <v>315</v>
      </c>
      <c r="R10" s="179" t="s">
        <v>316</v>
      </c>
      <c r="S10" s="159"/>
      <c r="T10" s="159"/>
      <c r="U10" s="157" t="s">
        <v>317</v>
      </c>
      <c r="V10" s="157" t="s">
        <v>318</v>
      </c>
      <c r="W10" s="157" t="s">
        <v>319</v>
      </c>
      <c r="X10" s="157" t="s">
        <v>317</v>
      </c>
      <c r="Y10" s="157" t="s">
        <v>320</v>
      </c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81"/>
      <c r="AW10" s="159"/>
      <c r="AX10" s="214"/>
      <c r="AY10" s="179"/>
      <c r="AZ10" s="179"/>
      <c r="BA10" s="179"/>
      <c r="BB10" s="219"/>
      <c r="BI10" s="234"/>
      <c r="BJ10" s="234"/>
      <c r="BK10" s="234"/>
      <c r="BL10" s="234"/>
      <c r="BM10" s="234"/>
      <c r="BN10" s="234"/>
      <c r="BO10" s="234"/>
      <c r="BP10" s="234"/>
      <c r="BQ10" s="234"/>
    </row>
    <row r="11" s="143" customFormat="1" ht="12.75" customHeight="1" spans="1:77">
      <c r="A11" s="158" t="s">
        <v>63</v>
      </c>
      <c r="B11" s="158" t="s">
        <v>64</v>
      </c>
      <c r="C11" s="158" t="s">
        <v>321</v>
      </c>
      <c r="D11" s="159" t="s">
        <v>65</v>
      </c>
      <c r="E11" s="158" t="s">
        <v>66</v>
      </c>
      <c r="F11" s="158" t="s">
        <v>322</v>
      </c>
      <c r="G11" s="158" t="s">
        <v>323</v>
      </c>
      <c r="H11" s="158" t="s">
        <v>324</v>
      </c>
      <c r="I11" s="159" t="s">
        <v>67</v>
      </c>
      <c r="J11" s="158"/>
      <c r="K11" s="158"/>
      <c r="L11" s="159"/>
      <c r="M11" s="179"/>
      <c r="N11" s="159"/>
      <c r="O11" s="159"/>
      <c r="P11" s="181"/>
      <c r="Q11" s="176"/>
      <c r="R11" s="179"/>
      <c r="S11" s="194"/>
      <c r="T11" s="159"/>
      <c r="U11" s="157"/>
      <c r="V11" s="157"/>
      <c r="W11" s="157"/>
      <c r="X11" s="157"/>
      <c r="Y11" s="157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203"/>
      <c r="AR11" s="159"/>
      <c r="AS11" s="159"/>
      <c r="AT11" s="159"/>
      <c r="AU11" s="159"/>
      <c r="AV11" s="181"/>
      <c r="AW11" s="159"/>
      <c r="AX11" s="214"/>
      <c r="AY11" s="179"/>
      <c r="AZ11" s="179"/>
      <c r="BA11" s="179"/>
      <c r="BI11" s="235"/>
      <c r="BJ11" s="235"/>
      <c r="BK11" s="235"/>
      <c r="BL11" s="235"/>
      <c r="BM11" s="235"/>
      <c r="BN11" s="235"/>
      <c r="BO11" s="235"/>
      <c r="BP11" s="235"/>
      <c r="BQ11" s="235"/>
      <c r="BR11" s="142"/>
      <c r="BS11" s="142"/>
      <c r="BT11" s="142"/>
      <c r="BU11" s="142"/>
      <c r="BV11" s="142"/>
      <c r="BW11" s="142"/>
      <c r="BX11" s="142"/>
      <c r="BY11" s="142"/>
    </row>
    <row r="12" s="143" customFormat="1" ht="30" customHeight="1" spans="1:77">
      <c r="A12" s="158"/>
      <c r="B12" s="158"/>
      <c r="C12" s="158"/>
      <c r="D12" s="159"/>
      <c r="E12" s="158"/>
      <c r="F12" s="158"/>
      <c r="G12" s="158"/>
      <c r="H12" s="158"/>
      <c r="I12" s="159"/>
      <c r="J12" s="158"/>
      <c r="K12" s="158"/>
      <c r="L12" s="159"/>
      <c r="M12" s="179"/>
      <c r="N12" s="159"/>
      <c r="O12" s="159"/>
      <c r="P12" s="182"/>
      <c r="Q12" s="176"/>
      <c r="R12" s="179"/>
      <c r="S12" s="194"/>
      <c r="T12" s="159"/>
      <c r="U12" s="157"/>
      <c r="V12" s="157"/>
      <c r="W12" s="157"/>
      <c r="X12" s="157"/>
      <c r="Y12" s="157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203"/>
      <c r="AR12" s="159"/>
      <c r="AS12" s="159"/>
      <c r="AT12" s="159"/>
      <c r="AU12" s="159"/>
      <c r="AV12" s="182"/>
      <c r="AW12" s="159"/>
      <c r="AX12" s="220"/>
      <c r="AY12" s="179"/>
      <c r="AZ12" s="179"/>
      <c r="BA12" s="179"/>
      <c r="BI12" s="235"/>
      <c r="BJ12" s="235"/>
      <c r="BK12" s="235"/>
      <c r="BL12" s="235"/>
      <c r="BM12" s="235"/>
      <c r="BN12" s="235"/>
      <c r="BO12" s="235"/>
      <c r="BP12" s="235"/>
      <c r="BQ12" s="235"/>
      <c r="BS12" s="142"/>
      <c r="BT12" s="142"/>
      <c r="BU12" s="142"/>
      <c r="BV12" s="142"/>
      <c r="BW12" s="142"/>
      <c r="BX12" s="142"/>
      <c r="BY12" s="142"/>
    </row>
    <row r="13" s="144" customFormat="1" ht="40" customHeight="1" spans="1:78">
      <c r="A13" s="160">
        <v>1</v>
      </c>
      <c r="B13" s="160">
        <v>2</v>
      </c>
      <c r="C13" s="160">
        <v>3</v>
      </c>
      <c r="D13" s="160">
        <v>4</v>
      </c>
      <c r="E13" s="160">
        <v>5</v>
      </c>
      <c r="F13" s="160">
        <v>6</v>
      </c>
      <c r="G13" s="160">
        <v>7</v>
      </c>
      <c r="H13" s="160">
        <v>8</v>
      </c>
      <c r="I13" s="160">
        <v>9</v>
      </c>
      <c r="J13" s="160">
        <v>10</v>
      </c>
      <c r="K13" s="160">
        <v>11</v>
      </c>
      <c r="L13" s="160">
        <v>12</v>
      </c>
      <c r="M13" s="160">
        <v>13</v>
      </c>
      <c r="N13" s="160">
        <v>14</v>
      </c>
      <c r="O13" s="160">
        <v>15</v>
      </c>
      <c r="P13" s="160">
        <v>16</v>
      </c>
      <c r="Q13" s="160">
        <v>17</v>
      </c>
      <c r="R13" s="160">
        <v>18</v>
      </c>
      <c r="S13" s="160">
        <v>19</v>
      </c>
      <c r="T13" s="160">
        <v>20</v>
      </c>
      <c r="U13" s="160">
        <v>21</v>
      </c>
      <c r="V13" s="160">
        <v>22</v>
      </c>
      <c r="W13" s="160">
        <v>23</v>
      </c>
      <c r="X13" s="160">
        <v>24</v>
      </c>
      <c r="Y13" s="160">
        <v>25</v>
      </c>
      <c r="Z13" s="160">
        <v>26</v>
      </c>
      <c r="AA13" s="160">
        <v>27</v>
      </c>
      <c r="AB13" s="160">
        <v>28</v>
      </c>
      <c r="AC13" s="160">
        <v>29</v>
      </c>
      <c r="AD13" s="160">
        <v>30</v>
      </c>
      <c r="AE13" s="160">
        <v>31</v>
      </c>
      <c r="AF13" s="160">
        <v>32</v>
      </c>
      <c r="AG13" s="160">
        <v>33</v>
      </c>
      <c r="AH13" s="160">
        <v>34</v>
      </c>
      <c r="AI13" s="160">
        <v>35</v>
      </c>
      <c r="AJ13" s="160">
        <v>36</v>
      </c>
      <c r="AK13" s="160">
        <v>37</v>
      </c>
      <c r="AL13" s="160">
        <v>38</v>
      </c>
      <c r="AM13" s="160">
        <v>39</v>
      </c>
      <c r="AN13" s="160">
        <v>40</v>
      </c>
      <c r="AO13" s="160">
        <v>41</v>
      </c>
      <c r="AP13" s="160">
        <v>42</v>
      </c>
      <c r="AQ13" s="160">
        <v>43</v>
      </c>
      <c r="AR13" s="160">
        <v>44</v>
      </c>
      <c r="AS13" s="160">
        <v>45</v>
      </c>
      <c r="AT13" s="160">
        <v>46</v>
      </c>
      <c r="AU13" s="160">
        <v>47</v>
      </c>
      <c r="AV13" s="160">
        <v>48</v>
      </c>
      <c r="AW13" s="160">
        <v>49</v>
      </c>
      <c r="AX13" s="160">
        <v>50</v>
      </c>
      <c r="AY13" s="160">
        <v>51</v>
      </c>
      <c r="AZ13" s="160">
        <v>52</v>
      </c>
      <c r="BA13" s="160">
        <v>53</v>
      </c>
      <c r="BC13" s="149"/>
      <c r="BD13" s="149"/>
      <c r="BE13" s="149"/>
      <c r="BF13" s="236" t="s">
        <v>1022</v>
      </c>
      <c r="BG13" s="236" t="s">
        <v>326</v>
      </c>
      <c r="BH13" s="236" t="s">
        <v>327</v>
      </c>
      <c r="BI13" s="237" t="s">
        <v>328</v>
      </c>
      <c r="BJ13" s="237">
        <v>20</v>
      </c>
      <c r="BK13" s="237">
        <v>100</v>
      </c>
      <c r="BL13" s="238">
        <v>100</v>
      </c>
      <c r="BM13" s="238">
        <v>50</v>
      </c>
      <c r="BN13" s="238">
        <v>20</v>
      </c>
      <c r="BO13" s="238">
        <v>10</v>
      </c>
      <c r="BP13" s="238">
        <v>5</v>
      </c>
      <c r="BQ13" s="238">
        <v>1</v>
      </c>
      <c r="BR13" s="236" t="s">
        <v>329</v>
      </c>
      <c r="BS13" s="236" t="s">
        <v>308</v>
      </c>
      <c r="BT13" s="236">
        <v>20000</v>
      </c>
      <c r="BU13" s="236">
        <v>10000</v>
      </c>
      <c r="BV13" s="236">
        <v>5000</v>
      </c>
      <c r="BW13" s="236">
        <v>2000</v>
      </c>
      <c r="BX13" s="236">
        <v>1000</v>
      </c>
      <c r="BY13" s="236">
        <v>500</v>
      </c>
      <c r="BZ13" s="236">
        <v>100</v>
      </c>
    </row>
    <row r="14" ht="48" customHeight="1" spans="1:78">
      <c r="A14" s="161">
        <v>1</v>
      </c>
      <c r="B14" s="94">
        <v>211</v>
      </c>
      <c r="C14" s="94" t="s">
        <v>1023</v>
      </c>
      <c r="D14" s="162" t="s">
        <v>991</v>
      </c>
      <c r="E14" s="163">
        <v>44081</v>
      </c>
      <c r="F14" s="164" t="s">
        <v>1024</v>
      </c>
      <c r="G14" s="163">
        <v>32157</v>
      </c>
      <c r="H14" s="163" t="s">
        <v>332</v>
      </c>
      <c r="I14" s="183" t="s">
        <v>992</v>
      </c>
      <c r="J14" s="161">
        <v>0</v>
      </c>
      <c r="K14" s="161">
        <v>2</v>
      </c>
      <c r="L14" s="184">
        <v>200</v>
      </c>
      <c r="M14" s="185">
        <v>7.69230769230769</v>
      </c>
      <c r="N14" s="161">
        <v>0</v>
      </c>
      <c r="O14" s="161">
        <v>0</v>
      </c>
      <c r="P14" s="161">
        <v>0</v>
      </c>
      <c r="Q14" s="161">
        <v>0</v>
      </c>
      <c r="R14" s="195">
        <v>0</v>
      </c>
      <c r="S14" s="161">
        <v>0</v>
      </c>
      <c r="T14" s="185">
        <v>0</v>
      </c>
      <c r="U14" s="161">
        <v>0</v>
      </c>
      <c r="V14" s="161">
        <v>0</v>
      </c>
      <c r="W14" s="185">
        <v>0</v>
      </c>
      <c r="X14" s="161">
        <v>0</v>
      </c>
      <c r="Y14" s="185">
        <v>0</v>
      </c>
      <c r="Z14" s="161">
        <v>0</v>
      </c>
      <c r="AA14" s="161">
        <v>0</v>
      </c>
      <c r="AB14" s="195">
        <v>0</v>
      </c>
      <c r="AC14" s="161">
        <v>0</v>
      </c>
      <c r="AD14" s="195">
        <v>0</v>
      </c>
      <c r="AE14" s="161">
        <v>0</v>
      </c>
      <c r="AF14" s="195">
        <v>0</v>
      </c>
      <c r="AG14" s="161">
        <v>0</v>
      </c>
      <c r="AH14" s="201">
        <v>70</v>
      </c>
      <c r="AI14" s="185">
        <v>0</v>
      </c>
      <c r="AJ14" s="201">
        <v>100</v>
      </c>
      <c r="AK14" s="184">
        <v>0</v>
      </c>
      <c r="AL14" s="185">
        <v>0</v>
      </c>
      <c r="AM14" s="185">
        <v>0</v>
      </c>
      <c r="AN14" s="185">
        <v>0</v>
      </c>
      <c r="AO14" s="185">
        <v>0</v>
      </c>
      <c r="AP14" s="185">
        <v>0</v>
      </c>
      <c r="AQ14" s="185">
        <v>0</v>
      </c>
      <c r="AR14" s="184"/>
      <c r="AS14" s="184"/>
      <c r="AT14" s="207"/>
      <c r="AU14" s="195"/>
      <c r="AV14" s="195"/>
      <c r="AW14" s="207">
        <v>0</v>
      </c>
      <c r="AX14" s="221">
        <v>0</v>
      </c>
      <c r="AY14" s="184">
        <v>0</v>
      </c>
      <c r="AZ14" s="222">
        <v>0</v>
      </c>
      <c r="BA14" s="223"/>
      <c r="BB14" s="146" t="str">
        <f ca="1" t="shared" ref="BB14:BB21" si="0">DATEDIF(E14,TODAY(),"y")&amp;"年"&amp;DATEDIF(E14,TODAY(),"ym")&amp;"月"</f>
        <v>3年2月</v>
      </c>
      <c r="BD14" s="224">
        <f t="shared" ref="BD14:BD21" si="1">(AQ14*$BH$9)</f>
        <v>0</v>
      </c>
      <c r="BE14" s="239">
        <f t="shared" ref="BE14:BE32" si="2">IF(BD14&lt;400000,400000,IF(BD14&gt;1200000,1200000,BD14))</f>
        <v>400000</v>
      </c>
      <c r="BF14" s="236">
        <f t="shared" ref="BF14:BF21" si="3">IF(BH14=0.1,175000,IF(BH14=0.05,75000,0))</f>
        <v>0</v>
      </c>
      <c r="BG14" s="236">
        <f>((AQ14-AO14-AP14-AL14)*BH$8)-(J14+K14)*150000</f>
        <v>-300000</v>
      </c>
      <c r="BH14" s="236">
        <f t="shared" ref="BH14:BH21" si="4">IF(BG14&lt;1500000,0%,IF(BG14&lt;2000001,5%,10%))</f>
        <v>0</v>
      </c>
      <c r="BI14" s="240" t="str">
        <f t="shared" ref="BI14:BI21" si="5">D14</f>
        <v>KOV CHANRA</v>
      </c>
      <c r="BJ14" s="236">
        <f t="shared" ref="BJ14:BJ21" si="6">AY14</f>
        <v>0</v>
      </c>
      <c r="BK14" s="236">
        <f t="shared" ref="BK14:BK21" si="7">TRUNC(BJ14)</f>
        <v>0</v>
      </c>
      <c r="BL14" s="236">
        <f t="shared" ref="BL14:BL21" si="8">TRUNC(BK14/100)</f>
        <v>0</v>
      </c>
      <c r="BM14" s="236">
        <f t="shared" ref="BM14:BM21" si="9">TRUNC((BK14-(BL14*100))/50)</f>
        <v>0</v>
      </c>
      <c r="BN14" s="236">
        <f t="shared" ref="BN14:BN21" si="10">TRUNC((BK14-(BL14*100)-(BM14*50))/20)</f>
        <v>0</v>
      </c>
      <c r="BO14" s="236">
        <f t="shared" ref="BO14:BO21" si="11">TRUNC((BK14-(BL14*100)-(BM14*50)-(BN14*20))/10)</f>
        <v>0</v>
      </c>
      <c r="BP14" s="236">
        <f t="shared" ref="BP14:BP21" si="12">TRUNC((BK14-(BL14*100)-(BM14*50)-(BN14*20)-(BO14*10))/5)</f>
        <v>0</v>
      </c>
      <c r="BQ14" s="236">
        <f t="shared" ref="BQ14:BQ21" si="13">TRUNC((BK14-(BL14*100)-(BM14*50)-(BN14*20)-(BO14*10)-(BP14*5))/1)</f>
        <v>0</v>
      </c>
      <c r="BR14" s="244">
        <f t="shared" ref="BR14:BR21" si="14">AX14-AY14</f>
        <v>0</v>
      </c>
      <c r="BS14" s="245">
        <f t="shared" ref="BS14:BS21" si="15">ROUND(BR14*4000,-2)</f>
        <v>0</v>
      </c>
      <c r="BT14" s="236">
        <f t="shared" ref="BT14:BT21" si="16">TRUNC(BS14/20000)</f>
        <v>0</v>
      </c>
      <c r="BU14" s="236">
        <f t="shared" ref="BU14:BU21" si="17">TRUNC((BS14-(BT14*20000))/10000)</f>
        <v>0</v>
      </c>
      <c r="BV14" s="236">
        <f t="shared" ref="BV14:BV21" si="18">TRUNC((BS14-(BT14*20000)-(BU14*10000))/5000)</f>
        <v>0</v>
      </c>
      <c r="BW14" s="236">
        <f t="shared" ref="BW14:BW21" si="19">TRUNC((BS14-(BT14*20000)-(BU14*10000)-(BV14*5000))/2000)</f>
        <v>0</v>
      </c>
      <c r="BX14" s="236">
        <f t="shared" ref="BX14:BX21" si="20">TRUNC((BS14-(BT14*20000)-(BU14*10000)-(BV14*5000)-(BW14*2000))/1000)</f>
        <v>0</v>
      </c>
      <c r="BY14" s="236">
        <f t="shared" ref="BY14:BY21" si="21">TRUNC((BS14-(BT14*20000)-(BU14*10000)-(BV14*5000)-(BW14*2000)-(BX14*1000))/500)</f>
        <v>0</v>
      </c>
      <c r="BZ14" s="236">
        <f t="shared" ref="BZ14:BZ21" si="22">TRUNC((BS14-(BT14*20000)-(BU14*10000)-(BV14*5000)-(BW14*2000)-(BX14*1000)-(BY14*500))/100)</f>
        <v>0</v>
      </c>
    </row>
    <row r="15" s="141" customFormat="1" ht="48" customHeight="1" spans="1:78">
      <c r="A15" s="161">
        <v>2</v>
      </c>
      <c r="B15" s="94">
        <v>573</v>
      </c>
      <c r="C15" s="94" t="s">
        <v>1025</v>
      </c>
      <c r="D15" s="162" t="s">
        <v>994</v>
      </c>
      <c r="E15" s="163">
        <v>44140</v>
      </c>
      <c r="F15" s="164" t="s">
        <v>1026</v>
      </c>
      <c r="G15" s="163">
        <v>36197</v>
      </c>
      <c r="H15" s="163" t="s">
        <v>335</v>
      </c>
      <c r="I15" s="183" t="s">
        <v>995</v>
      </c>
      <c r="J15" s="161">
        <v>0</v>
      </c>
      <c r="K15" s="161">
        <v>1</v>
      </c>
      <c r="L15" s="184">
        <v>200</v>
      </c>
      <c r="M15" s="185">
        <v>7.69230769230769</v>
      </c>
      <c r="N15" s="161">
        <v>0</v>
      </c>
      <c r="O15" s="161">
        <v>0</v>
      </c>
      <c r="P15" s="161">
        <v>0</v>
      </c>
      <c r="Q15" s="161">
        <v>0</v>
      </c>
      <c r="R15" s="195">
        <v>0</v>
      </c>
      <c r="S15" s="161">
        <v>0</v>
      </c>
      <c r="T15" s="185">
        <v>0</v>
      </c>
      <c r="U15" s="161">
        <v>0</v>
      </c>
      <c r="V15" s="161">
        <v>0</v>
      </c>
      <c r="W15" s="185">
        <v>0</v>
      </c>
      <c r="X15" s="161">
        <v>0</v>
      </c>
      <c r="Y15" s="185">
        <v>0</v>
      </c>
      <c r="Z15" s="161">
        <v>0</v>
      </c>
      <c r="AA15" s="161">
        <v>0</v>
      </c>
      <c r="AB15" s="195">
        <v>0</v>
      </c>
      <c r="AC15" s="161">
        <v>0</v>
      </c>
      <c r="AD15" s="195">
        <v>0</v>
      </c>
      <c r="AE15" s="161">
        <v>0</v>
      </c>
      <c r="AF15" s="195">
        <v>0</v>
      </c>
      <c r="AG15" s="161">
        <v>0</v>
      </c>
      <c r="AH15" s="201">
        <v>30</v>
      </c>
      <c r="AI15" s="185">
        <v>0</v>
      </c>
      <c r="AJ15" s="201">
        <v>60</v>
      </c>
      <c r="AK15" s="184">
        <v>0</v>
      </c>
      <c r="AL15" s="185">
        <v>0</v>
      </c>
      <c r="AM15" s="185">
        <v>0</v>
      </c>
      <c r="AN15" s="185">
        <v>0</v>
      </c>
      <c r="AO15" s="185">
        <v>0</v>
      </c>
      <c r="AP15" s="185">
        <v>0</v>
      </c>
      <c r="AQ15" s="185">
        <v>0</v>
      </c>
      <c r="AR15" s="184"/>
      <c r="AS15" s="208"/>
      <c r="AT15" s="207"/>
      <c r="AU15" s="195"/>
      <c r="AV15" s="195"/>
      <c r="AW15" s="207">
        <v>0</v>
      </c>
      <c r="AX15" s="221">
        <v>0</v>
      </c>
      <c r="AY15" s="184">
        <v>0</v>
      </c>
      <c r="AZ15" s="222">
        <v>0</v>
      </c>
      <c r="BA15" s="223"/>
      <c r="BB15" s="146" t="str">
        <f ca="1" t="shared" si="0"/>
        <v>3年0月</v>
      </c>
      <c r="BC15" s="149"/>
      <c r="BD15" s="224">
        <f t="shared" si="1"/>
        <v>0</v>
      </c>
      <c r="BE15" s="239">
        <f t="shared" si="2"/>
        <v>400000</v>
      </c>
      <c r="BF15" s="236">
        <f t="shared" si="3"/>
        <v>0</v>
      </c>
      <c r="BG15" s="236">
        <f>((AQ15-AO15-AP15-AL15)*BH$8)-(J15+K15)*150000</f>
        <v>-150000</v>
      </c>
      <c r="BH15" s="236">
        <f t="shared" si="4"/>
        <v>0</v>
      </c>
      <c r="BI15" s="240" t="str">
        <f t="shared" si="5"/>
        <v>LVEY SREY EM</v>
      </c>
      <c r="BJ15" s="236">
        <f t="shared" si="6"/>
        <v>0</v>
      </c>
      <c r="BK15" s="236">
        <f t="shared" si="7"/>
        <v>0</v>
      </c>
      <c r="BL15" s="236">
        <f t="shared" si="8"/>
        <v>0</v>
      </c>
      <c r="BM15" s="236">
        <f t="shared" si="9"/>
        <v>0</v>
      </c>
      <c r="BN15" s="236">
        <f t="shared" si="10"/>
        <v>0</v>
      </c>
      <c r="BO15" s="236">
        <f t="shared" si="11"/>
        <v>0</v>
      </c>
      <c r="BP15" s="236">
        <f t="shared" si="12"/>
        <v>0</v>
      </c>
      <c r="BQ15" s="236">
        <f t="shared" si="13"/>
        <v>0</v>
      </c>
      <c r="BR15" s="244">
        <f t="shared" si="14"/>
        <v>0</v>
      </c>
      <c r="BS15" s="245">
        <f t="shared" si="15"/>
        <v>0</v>
      </c>
      <c r="BT15" s="236">
        <f t="shared" si="16"/>
        <v>0</v>
      </c>
      <c r="BU15" s="236">
        <f t="shared" si="17"/>
        <v>0</v>
      </c>
      <c r="BV15" s="236">
        <f t="shared" si="18"/>
        <v>0</v>
      </c>
      <c r="BW15" s="236">
        <f t="shared" si="19"/>
        <v>0</v>
      </c>
      <c r="BX15" s="236">
        <f t="shared" si="20"/>
        <v>0</v>
      </c>
      <c r="BY15" s="236">
        <f t="shared" si="21"/>
        <v>0</v>
      </c>
      <c r="BZ15" s="236">
        <f t="shared" si="22"/>
        <v>0</v>
      </c>
    </row>
    <row r="16" s="145" customFormat="1" ht="48" customHeight="1" spans="1:78">
      <c r="A16" s="161">
        <v>3</v>
      </c>
      <c r="B16" s="94">
        <v>902</v>
      </c>
      <c r="C16" s="94" t="s">
        <v>1027</v>
      </c>
      <c r="D16" s="165" t="s">
        <v>1003</v>
      </c>
      <c r="E16" s="163">
        <v>44321</v>
      </c>
      <c r="F16" s="164" t="s">
        <v>1028</v>
      </c>
      <c r="G16" s="163">
        <v>31524</v>
      </c>
      <c r="H16" s="163" t="s">
        <v>332</v>
      </c>
      <c r="I16" s="183" t="s">
        <v>1029</v>
      </c>
      <c r="J16" s="158">
        <v>0</v>
      </c>
      <c r="K16" s="158">
        <v>0</v>
      </c>
      <c r="L16" s="184">
        <v>200</v>
      </c>
      <c r="M16" s="185">
        <v>7.69230769230769</v>
      </c>
      <c r="N16" s="161">
        <v>0</v>
      </c>
      <c r="O16" s="161">
        <v>0</v>
      </c>
      <c r="P16" s="161">
        <v>0</v>
      </c>
      <c r="Q16" s="161">
        <v>0</v>
      </c>
      <c r="R16" s="195">
        <v>0</v>
      </c>
      <c r="S16" s="161">
        <v>0</v>
      </c>
      <c r="T16" s="185">
        <v>0</v>
      </c>
      <c r="U16" s="161">
        <v>0</v>
      </c>
      <c r="V16" s="161">
        <v>0</v>
      </c>
      <c r="W16" s="185">
        <v>0</v>
      </c>
      <c r="X16" s="161">
        <v>0</v>
      </c>
      <c r="Y16" s="185">
        <v>0</v>
      </c>
      <c r="Z16" s="161">
        <v>0</v>
      </c>
      <c r="AA16" s="161">
        <v>0</v>
      </c>
      <c r="AB16" s="195">
        <v>0</v>
      </c>
      <c r="AC16" s="161">
        <v>0</v>
      </c>
      <c r="AD16" s="195">
        <v>0</v>
      </c>
      <c r="AE16" s="161">
        <v>0</v>
      </c>
      <c r="AF16" s="195">
        <v>0</v>
      </c>
      <c r="AG16" s="161">
        <v>0</v>
      </c>
      <c r="AH16" s="201">
        <v>30</v>
      </c>
      <c r="AI16" s="185">
        <v>0</v>
      </c>
      <c r="AJ16" s="201">
        <v>40</v>
      </c>
      <c r="AK16" s="184">
        <v>0</v>
      </c>
      <c r="AL16" s="185">
        <v>0</v>
      </c>
      <c r="AM16" s="185">
        <v>0</v>
      </c>
      <c r="AN16" s="185">
        <v>0</v>
      </c>
      <c r="AO16" s="185">
        <v>0</v>
      </c>
      <c r="AP16" s="185">
        <v>0</v>
      </c>
      <c r="AQ16" s="185">
        <v>0</v>
      </c>
      <c r="AR16" s="184"/>
      <c r="AS16" s="208"/>
      <c r="AT16" s="207"/>
      <c r="AU16" s="195"/>
      <c r="AV16" s="195"/>
      <c r="AW16" s="207">
        <v>0</v>
      </c>
      <c r="AX16" s="221">
        <v>0</v>
      </c>
      <c r="AY16" s="184">
        <v>0</v>
      </c>
      <c r="AZ16" s="222">
        <v>0</v>
      </c>
      <c r="BA16" s="225"/>
      <c r="BB16" s="146" t="str">
        <f ca="1" t="shared" si="0"/>
        <v>2年6月</v>
      </c>
      <c r="BC16" s="149"/>
      <c r="BD16" s="224">
        <f t="shared" si="1"/>
        <v>0</v>
      </c>
      <c r="BE16" s="239">
        <f t="shared" si="2"/>
        <v>400000</v>
      </c>
      <c r="BF16" s="236">
        <f t="shared" si="3"/>
        <v>0</v>
      </c>
      <c r="BG16" s="236">
        <f>((AQ16-AO16-AP16-AL16)*BH$8)-(J16+K16)*150000</f>
        <v>0</v>
      </c>
      <c r="BH16" s="236">
        <f t="shared" si="4"/>
        <v>0</v>
      </c>
      <c r="BI16" s="240" t="str">
        <f t="shared" si="5"/>
        <v>MANH MAKARA</v>
      </c>
      <c r="BJ16" s="236">
        <f t="shared" si="6"/>
        <v>0</v>
      </c>
      <c r="BK16" s="236">
        <f t="shared" si="7"/>
        <v>0</v>
      </c>
      <c r="BL16" s="236">
        <f t="shared" si="8"/>
        <v>0</v>
      </c>
      <c r="BM16" s="236">
        <f t="shared" si="9"/>
        <v>0</v>
      </c>
      <c r="BN16" s="236">
        <f t="shared" si="10"/>
        <v>0</v>
      </c>
      <c r="BO16" s="236">
        <f t="shared" si="11"/>
        <v>0</v>
      </c>
      <c r="BP16" s="236">
        <f t="shared" si="12"/>
        <v>0</v>
      </c>
      <c r="BQ16" s="236">
        <f t="shared" si="13"/>
        <v>0</v>
      </c>
      <c r="BR16" s="244">
        <f t="shared" si="14"/>
        <v>0</v>
      </c>
      <c r="BS16" s="245">
        <f t="shared" si="15"/>
        <v>0</v>
      </c>
      <c r="BT16" s="236">
        <f t="shared" si="16"/>
        <v>0</v>
      </c>
      <c r="BU16" s="236">
        <f t="shared" si="17"/>
        <v>0</v>
      </c>
      <c r="BV16" s="236">
        <f t="shared" si="18"/>
        <v>0</v>
      </c>
      <c r="BW16" s="236">
        <f t="shared" si="19"/>
        <v>0</v>
      </c>
      <c r="BX16" s="236">
        <f t="shared" si="20"/>
        <v>0</v>
      </c>
      <c r="BY16" s="236">
        <f t="shared" si="21"/>
        <v>0</v>
      </c>
      <c r="BZ16" s="236">
        <f t="shared" si="22"/>
        <v>0</v>
      </c>
    </row>
    <row r="17" s="141" customFormat="1" ht="48" customHeight="1" spans="1:78">
      <c r="A17" s="161">
        <v>4</v>
      </c>
      <c r="B17" s="94">
        <v>222</v>
      </c>
      <c r="C17" s="94" t="s">
        <v>1030</v>
      </c>
      <c r="D17" s="162" t="s">
        <v>1005</v>
      </c>
      <c r="E17" s="163">
        <v>44081</v>
      </c>
      <c r="F17" s="164" t="s">
        <v>1031</v>
      </c>
      <c r="G17" s="163">
        <v>30362</v>
      </c>
      <c r="H17" s="163" t="s">
        <v>335</v>
      </c>
      <c r="I17" s="183" t="s">
        <v>1032</v>
      </c>
      <c r="J17" s="161">
        <v>0</v>
      </c>
      <c r="K17" s="161">
        <v>2</v>
      </c>
      <c r="L17" s="184">
        <v>200</v>
      </c>
      <c r="M17" s="185">
        <v>7.69230769230769</v>
      </c>
      <c r="N17" s="161">
        <v>0</v>
      </c>
      <c r="O17" s="161">
        <v>0</v>
      </c>
      <c r="P17" s="161">
        <v>0</v>
      </c>
      <c r="Q17" s="161">
        <v>0</v>
      </c>
      <c r="R17" s="195">
        <v>0</v>
      </c>
      <c r="S17" s="161">
        <v>0</v>
      </c>
      <c r="T17" s="185">
        <v>0</v>
      </c>
      <c r="U17" s="161">
        <v>0</v>
      </c>
      <c r="V17" s="161">
        <v>0</v>
      </c>
      <c r="W17" s="185">
        <v>0</v>
      </c>
      <c r="X17" s="161">
        <v>0</v>
      </c>
      <c r="Y17" s="185">
        <v>0</v>
      </c>
      <c r="Z17" s="161">
        <v>0</v>
      </c>
      <c r="AA17" s="161">
        <v>0</v>
      </c>
      <c r="AB17" s="195">
        <v>0</v>
      </c>
      <c r="AC17" s="161">
        <v>0</v>
      </c>
      <c r="AD17" s="195">
        <v>0</v>
      </c>
      <c r="AE17" s="161">
        <v>0</v>
      </c>
      <c r="AF17" s="195">
        <v>0</v>
      </c>
      <c r="AG17" s="161">
        <v>0</v>
      </c>
      <c r="AH17" s="201">
        <v>0</v>
      </c>
      <c r="AI17" s="185">
        <v>0</v>
      </c>
      <c r="AJ17" s="201">
        <v>40</v>
      </c>
      <c r="AK17" s="184">
        <v>0</v>
      </c>
      <c r="AL17" s="185">
        <v>0</v>
      </c>
      <c r="AM17" s="185">
        <v>0</v>
      </c>
      <c r="AN17" s="185">
        <v>0</v>
      </c>
      <c r="AO17" s="185">
        <v>0</v>
      </c>
      <c r="AP17" s="185">
        <v>0</v>
      </c>
      <c r="AQ17" s="185">
        <v>0</v>
      </c>
      <c r="AR17" s="184"/>
      <c r="AS17" s="208"/>
      <c r="AT17" s="207"/>
      <c r="AU17" s="195"/>
      <c r="AV17" s="195"/>
      <c r="AW17" s="207">
        <v>0</v>
      </c>
      <c r="AX17" s="221">
        <v>0</v>
      </c>
      <c r="AY17" s="184">
        <v>0</v>
      </c>
      <c r="AZ17" s="222">
        <v>0</v>
      </c>
      <c r="BA17" s="223"/>
      <c r="BB17" s="146" t="str">
        <f ca="1" t="shared" si="0"/>
        <v>3年2月</v>
      </c>
      <c r="BC17" s="149"/>
      <c r="BD17" s="224">
        <f t="shared" si="1"/>
        <v>0</v>
      </c>
      <c r="BE17" s="239">
        <f t="shared" si="2"/>
        <v>400000</v>
      </c>
      <c r="BF17" s="236">
        <f t="shared" si="3"/>
        <v>0</v>
      </c>
      <c r="BG17" s="236">
        <f>((AQ17-AO17-AP17-AL17)*BH$8)-(J17+K17)*150000</f>
        <v>-300000</v>
      </c>
      <c r="BH17" s="236">
        <f t="shared" si="4"/>
        <v>0</v>
      </c>
      <c r="BI17" s="240" t="str">
        <f t="shared" si="5"/>
        <v>SOR SAVORN</v>
      </c>
      <c r="BJ17" s="236">
        <f t="shared" si="6"/>
        <v>0</v>
      </c>
      <c r="BK17" s="236">
        <f t="shared" si="7"/>
        <v>0</v>
      </c>
      <c r="BL17" s="236">
        <f t="shared" si="8"/>
        <v>0</v>
      </c>
      <c r="BM17" s="236">
        <f t="shared" si="9"/>
        <v>0</v>
      </c>
      <c r="BN17" s="236">
        <f t="shared" si="10"/>
        <v>0</v>
      </c>
      <c r="BO17" s="236">
        <f t="shared" si="11"/>
        <v>0</v>
      </c>
      <c r="BP17" s="236">
        <f t="shared" si="12"/>
        <v>0</v>
      </c>
      <c r="BQ17" s="236">
        <f t="shared" si="13"/>
        <v>0</v>
      </c>
      <c r="BR17" s="244">
        <f t="shared" si="14"/>
        <v>0</v>
      </c>
      <c r="BS17" s="245">
        <f t="shared" si="15"/>
        <v>0</v>
      </c>
      <c r="BT17" s="236">
        <f t="shared" si="16"/>
        <v>0</v>
      </c>
      <c r="BU17" s="236">
        <f t="shared" si="17"/>
        <v>0</v>
      </c>
      <c r="BV17" s="236">
        <f t="shared" si="18"/>
        <v>0</v>
      </c>
      <c r="BW17" s="236">
        <f t="shared" si="19"/>
        <v>0</v>
      </c>
      <c r="BX17" s="236">
        <f t="shared" si="20"/>
        <v>0</v>
      </c>
      <c r="BY17" s="236">
        <f t="shared" si="21"/>
        <v>0</v>
      </c>
      <c r="BZ17" s="236">
        <f t="shared" si="22"/>
        <v>0</v>
      </c>
    </row>
    <row r="18" s="146" customFormat="1" ht="48" customHeight="1" spans="1:78">
      <c r="A18" s="161">
        <v>5</v>
      </c>
      <c r="B18" s="94">
        <v>562</v>
      </c>
      <c r="C18" s="94" t="s">
        <v>1033</v>
      </c>
      <c r="D18" s="165" t="s">
        <v>1012</v>
      </c>
      <c r="E18" s="163">
        <v>44138</v>
      </c>
      <c r="F18" s="164" t="s">
        <v>1034</v>
      </c>
      <c r="G18" s="163">
        <v>27869</v>
      </c>
      <c r="H18" s="163" t="s">
        <v>332</v>
      </c>
      <c r="I18" s="183" t="s">
        <v>1013</v>
      </c>
      <c r="J18" s="158">
        <v>0</v>
      </c>
      <c r="K18" s="158">
        <v>0</v>
      </c>
      <c r="L18" s="184">
        <v>200</v>
      </c>
      <c r="M18" s="185">
        <v>7.69230769230769</v>
      </c>
      <c r="N18" s="161">
        <v>0</v>
      </c>
      <c r="O18" s="161">
        <v>0</v>
      </c>
      <c r="P18" s="161">
        <v>0</v>
      </c>
      <c r="Q18" s="161">
        <v>0</v>
      </c>
      <c r="R18" s="195">
        <v>0</v>
      </c>
      <c r="S18" s="161">
        <v>0</v>
      </c>
      <c r="T18" s="185">
        <v>0</v>
      </c>
      <c r="U18" s="161">
        <v>0</v>
      </c>
      <c r="V18" s="161">
        <v>0</v>
      </c>
      <c r="W18" s="185">
        <v>0</v>
      </c>
      <c r="X18" s="161">
        <v>0</v>
      </c>
      <c r="Y18" s="185">
        <v>0</v>
      </c>
      <c r="Z18" s="161">
        <v>0</v>
      </c>
      <c r="AA18" s="161">
        <v>0</v>
      </c>
      <c r="AB18" s="195">
        <v>0</v>
      </c>
      <c r="AC18" s="161">
        <v>0</v>
      </c>
      <c r="AD18" s="195">
        <v>0</v>
      </c>
      <c r="AE18" s="161">
        <v>0</v>
      </c>
      <c r="AF18" s="195">
        <v>0</v>
      </c>
      <c r="AG18" s="161">
        <v>0</v>
      </c>
      <c r="AH18" s="201">
        <v>30</v>
      </c>
      <c r="AI18" s="185">
        <v>0</v>
      </c>
      <c r="AJ18" s="201">
        <v>0</v>
      </c>
      <c r="AK18" s="184">
        <v>0</v>
      </c>
      <c r="AL18" s="185">
        <v>0</v>
      </c>
      <c r="AM18" s="185">
        <v>0</v>
      </c>
      <c r="AN18" s="185">
        <v>0</v>
      </c>
      <c r="AO18" s="185">
        <v>0</v>
      </c>
      <c r="AP18" s="185">
        <v>0</v>
      </c>
      <c r="AQ18" s="185">
        <v>0</v>
      </c>
      <c r="AR18" s="184"/>
      <c r="AS18" s="209"/>
      <c r="AT18" s="207"/>
      <c r="AU18" s="195"/>
      <c r="AV18" s="195"/>
      <c r="AW18" s="207">
        <v>0</v>
      </c>
      <c r="AX18" s="221">
        <v>0</v>
      </c>
      <c r="AY18" s="184">
        <v>0</v>
      </c>
      <c r="AZ18" s="222">
        <v>0</v>
      </c>
      <c r="BA18" s="225"/>
      <c r="BB18" s="146" t="str">
        <f ca="1" t="shared" si="0"/>
        <v>3年0月</v>
      </c>
      <c r="BD18" s="224">
        <f t="shared" si="1"/>
        <v>0</v>
      </c>
      <c r="BE18" s="239">
        <f t="shared" si="2"/>
        <v>400000</v>
      </c>
      <c r="BF18" s="236">
        <f t="shared" si="3"/>
        <v>0</v>
      </c>
      <c r="BG18" s="231">
        <f>((AQ18-AO18-AP18-AL18)*BH$8)-(J18+K18)*150000</f>
        <v>0</v>
      </c>
      <c r="BH18" s="236">
        <f t="shared" si="4"/>
        <v>0</v>
      </c>
      <c r="BI18" s="241" t="str">
        <f t="shared" si="5"/>
        <v>LOK SABORN</v>
      </c>
      <c r="BJ18" s="231">
        <f t="shared" si="6"/>
        <v>0</v>
      </c>
      <c r="BK18" s="231">
        <f t="shared" si="7"/>
        <v>0</v>
      </c>
      <c r="BL18" s="231">
        <f t="shared" si="8"/>
        <v>0</v>
      </c>
      <c r="BM18" s="231">
        <f t="shared" si="9"/>
        <v>0</v>
      </c>
      <c r="BN18" s="231">
        <f t="shared" si="10"/>
        <v>0</v>
      </c>
      <c r="BO18" s="231">
        <f t="shared" si="11"/>
        <v>0</v>
      </c>
      <c r="BP18" s="231">
        <f t="shared" si="12"/>
        <v>0</v>
      </c>
      <c r="BQ18" s="231">
        <f t="shared" si="13"/>
        <v>0</v>
      </c>
      <c r="BR18" s="246">
        <f t="shared" si="14"/>
        <v>0</v>
      </c>
      <c r="BS18" s="247">
        <f t="shared" si="15"/>
        <v>0</v>
      </c>
      <c r="BT18" s="231">
        <f t="shared" si="16"/>
        <v>0</v>
      </c>
      <c r="BU18" s="231">
        <f t="shared" si="17"/>
        <v>0</v>
      </c>
      <c r="BV18" s="231">
        <f t="shared" si="18"/>
        <v>0</v>
      </c>
      <c r="BW18" s="231">
        <f t="shared" si="19"/>
        <v>0</v>
      </c>
      <c r="BX18" s="231">
        <f t="shared" si="20"/>
        <v>0</v>
      </c>
      <c r="BY18" s="231">
        <f t="shared" si="21"/>
        <v>0</v>
      </c>
      <c r="BZ18" s="231">
        <f t="shared" si="22"/>
        <v>0</v>
      </c>
    </row>
    <row r="19" s="146" customFormat="1" ht="48" customHeight="1" spans="1:78">
      <c r="A19" s="161">
        <v>6</v>
      </c>
      <c r="B19" s="94">
        <v>742</v>
      </c>
      <c r="C19" s="94" t="s">
        <v>1035</v>
      </c>
      <c r="D19" s="165" t="s">
        <v>1014</v>
      </c>
      <c r="E19" s="163">
        <v>44228</v>
      </c>
      <c r="F19" s="164" t="s">
        <v>1036</v>
      </c>
      <c r="G19" s="163">
        <v>35191</v>
      </c>
      <c r="H19" s="163" t="s">
        <v>335</v>
      </c>
      <c r="I19" s="183" t="s">
        <v>1015</v>
      </c>
      <c r="J19" s="158">
        <v>0</v>
      </c>
      <c r="K19" s="158">
        <v>0</v>
      </c>
      <c r="L19" s="184">
        <v>200</v>
      </c>
      <c r="M19" s="185">
        <v>7.69230769230769</v>
      </c>
      <c r="N19" s="161">
        <v>0</v>
      </c>
      <c r="O19" s="161">
        <v>0</v>
      </c>
      <c r="P19" s="161">
        <v>0</v>
      </c>
      <c r="Q19" s="161">
        <v>0</v>
      </c>
      <c r="R19" s="195">
        <v>0</v>
      </c>
      <c r="S19" s="161">
        <v>0</v>
      </c>
      <c r="T19" s="185">
        <v>0</v>
      </c>
      <c r="U19" s="161">
        <v>0</v>
      </c>
      <c r="V19" s="161">
        <v>0</v>
      </c>
      <c r="W19" s="185">
        <v>0</v>
      </c>
      <c r="X19" s="161">
        <v>0</v>
      </c>
      <c r="Y19" s="185">
        <v>0</v>
      </c>
      <c r="Z19" s="161">
        <v>0</v>
      </c>
      <c r="AA19" s="161">
        <v>0</v>
      </c>
      <c r="AB19" s="195">
        <v>0</v>
      </c>
      <c r="AC19" s="161">
        <v>0</v>
      </c>
      <c r="AD19" s="195">
        <v>0</v>
      </c>
      <c r="AE19" s="161">
        <v>0</v>
      </c>
      <c r="AF19" s="195">
        <v>0</v>
      </c>
      <c r="AG19" s="161">
        <v>0</v>
      </c>
      <c r="AH19" s="201">
        <v>30</v>
      </c>
      <c r="AI19" s="185">
        <v>0</v>
      </c>
      <c r="AJ19" s="201">
        <v>0</v>
      </c>
      <c r="AK19" s="184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4"/>
      <c r="AS19" s="209"/>
      <c r="AT19" s="207"/>
      <c r="AU19" s="195"/>
      <c r="AV19" s="195"/>
      <c r="AW19" s="207">
        <v>0</v>
      </c>
      <c r="AX19" s="221">
        <v>0</v>
      </c>
      <c r="AY19" s="184">
        <v>0</v>
      </c>
      <c r="AZ19" s="222">
        <v>0</v>
      </c>
      <c r="BA19" s="225"/>
      <c r="BB19" s="146" t="str">
        <f ca="1" t="shared" si="0"/>
        <v>2年9月</v>
      </c>
      <c r="BD19" s="224">
        <f t="shared" si="1"/>
        <v>0</v>
      </c>
      <c r="BE19" s="239">
        <f t="shared" si="2"/>
        <v>400000</v>
      </c>
      <c r="BF19" s="236">
        <f t="shared" si="3"/>
        <v>0</v>
      </c>
      <c r="BG19" s="231">
        <f>((AQ19-AO19-AP19-AL19)*员工!BH$8)-(J19+K19)*150000</f>
        <v>0</v>
      </c>
      <c r="BH19" s="236">
        <f t="shared" si="4"/>
        <v>0</v>
      </c>
      <c r="BI19" s="241" t="str">
        <f t="shared" si="5"/>
        <v>ROS SOPHON</v>
      </c>
      <c r="BJ19" s="231">
        <f t="shared" si="6"/>
        <v>0</v>
      </c>
      <c r="BK19" s="231">
        <f t="shared" si="7"/>
        <v>0</v>
      </c>
      <c r="BL19" s="231">
        <f t="shared" si="8"/>
        <v>0</v>
      </c>
      <c r="BM19" s="231">
        <f t="shared" si="9"/>
        <v>0</v>
      </c>
      <c r="BN19" s="231">
        <f t="shared" si="10"/>
        <v>0</v>
      </c>
      <c r="BO19" s="231">
        <f t="shared" si="11"/>
        <v>0</v>
      </c>
      <c r="BP19" s="231">
        <f t="shared" si="12"/>
        <v>0</v>
      </c>
      <c r="BQ19" s="231">
        <f t="shared" si="13"/>
        <v>0</v>
      </c>
      <c r="BR19" s="246">
        <f t="shared" si="14"/>
        <v>0</v>
      </c>
      <c r="BS19" s="247">
        <f t="shared" si="15"/>
        <v>0</v>
      </c>
      <c r="BT19" s="231">
        <f t="shared" si="16"/>
        <v>0</v>
      </c>
      <c r="BU19" s="231">
        <f t="shared" si="17"/>
        <v>0</v>
      </c>
      <c r="BV19" s="231">
        <f t="shared" si="18"/>
        <v>0</v>
      </c>
      <c r="BW19" s="231">
        <f t="shared" si="19"/>
        <v>0</v>
      </c>
      <c r="BX19" s="231">
        <f t="shared" si="20"/>
        <v>0</v>
      </c>
      <c r="BY19" s="231">
        <f t="shared" si="21"/>
        <v>0</v>
      </c>
      <c r="BZ19" s="231">
        <f t="shared" si="22"/>
        <v>0</v>
      </c>
    </row>
    <row r="20" ht="48" customHeight="1" spans="1:78">
      <c r="A20" s="161">
        <v>7</v>
      </c>
      <c r="B20" s="94">
        <v>327</v>
      </c>
      <c r="C20" s="94" t="s">
        <v>1037</v>
      </c>
      <c r="D20" s="162" t="s">
        <v>240</v>
      </c>
      <c r="E20" s="163">
        <v>44109</v>
      </c>
      <c r="F20" s="164" t="s">
        <v>1038</v>
      </c>
      <c r="G20" s="163">
        <v>32338</v>
      </c>
      <c r="H20" s="163" t="s">
        <v>335</v>
      </c>
      <c r="I20" s="183" t="s">
        <v>241</v>
      </c>
      <c r="J20" s="161">
        <v>0</v>
      </c>
      <c r="K20" s="161">
        <v>2</v>
      </c>
      <c r="L20" s="184">
        <v>200</v>
      </c>
      <c r="M20" s="185">
        <v>7.69230769230769</v>
      </c>
      <c r="N20" s="161">
        <v>16</v>
      </c>
      <c r="O20" s="161">
        <v>4</v>
      </c>
      <c r="P20" s="161">
        <v>20</v>
      </c>
      <c r="Q20" s="161">
        <v>22</v>
      </c>
      <c r="R20" s="195">
        <v>153.846153846154</v>
      </c>
      <c r="S20" s="161">
        <v>0</v>
      </c>
      <c r="T20" s="185">
        <v>0</v>
      </c>
      <c r="U20" s="161">
        <v>0</v>
      </c>
      <c r="V20" s="161">
        <v>0</v>
      </c>
      <c r="W20" s="185">
        <v>0</v>
      </c>
      <c r="X20" s="161">
        <v>0</v>
      </c>
      <c r="Y20" s="185">
        <v>0</v>
      </c>
      <c r="Z20" s="161">
        <v>0</v>
      </c>
      <c r="AA20" s="161">
        <v>0</v>
      </c>
      <c r="AB20" s="195">
        <v>0</v>
      </c>
      <c r="AC20" s="161">
        <v>1</v>
      </c>
      <c r="AD20" s="195">
        <v>7.69230769230769</v>
      </c>
      <c r="AE20" s="161">
        <v>0</v>
      </c>
      <c r="AF20" s="195">
        <v>0</v>
      </c>
      <c r="AG20" s="161">
        <v>1</v>
      </c>
      <c r="AH20" s="201">
        <v>60</v>
      </c>
      <c r="AI20" s="185">
        <v>46.1538461538461</v>
      </c>
      <c r="AJ20" s="201">
        <v>50</v>
      </c>
      <c r="AK20" s="184">
        <v>38.4615384615385</v>
      </c>
      <c r="AL20" s="185">
        <v>0</v>
      </c>
      <c r="AM20" s="185">
        <v>0</v>
      </c>
      <c r="AN20" s="185">
        <v>7.6</v>
      </c>
      <c r="AO20" s="185">
        <v>10</v>
      </c>
      <c r="AP20" s="185">
        <v>10</v>
      </c>
      <c r="AQ20" s="185">
        <v>273.753846153846</v>
      </c>
      <c r="AR20" s="184">
        <v>3</v>
      </c>
      <c r="AS20" s="208"/>
      <c r="AT20" s="207"/>
      <c r="AU20" s="195">
        <v>0</v>
      </c>
      <c r="AV20" s="195">
        <v>5.65027938461538</v>
      </c>
      <c r="AW20" s="207">
        <v>50</v>
      </c>
      <c r="AX20" s="221">
        <v>221.103566769231</v>
      </c>
      <c r="AY20" s="184">
        <v>220</v>
      </c>
      <c r="AZ20" s="222">
        <v>4400</v>
      </c>
      <c r="BA20" s="223"/>
      <c r="BB20" s="146" t="str">
        <f ca="1" t="shared" si="0"/>
        <v>3年1月</v>
      </c>
      <c r="BD20" s="224">
        <f t="shared" si="1"/>
        <v>1130055.87692308</v>
      </c>
      <c r="BE20" s="239">
        <f t="shared" si="2"/>
        <v>1130055.87692308</v>
      </c>
      <c r="BF20" s="236">
        <f t="shared" si="3"/>
        <v>0</v>
      </c>
      <c r="BG20" s="236">
        <f t="shared" ref="BG20:BG32" si="23">((AQ20-AO20-AP20-AL20)*BH$8)-(J20+K20)*150000</f>
        <v>748257.138461538</v>
      </c>
      <c r="BH20" s="236">
        <f t="shared" si="4"/>
        <v>0</v>
      </c>
      <c r="BI20" s="240" t="str">
        <f t="shared" si="5"/>
        <v>VA SOCHAN</v>
      </c>
      <c r="BJ20" s="236">
        <f t="shared" si="6"/>
        <v>220</v>
      </c>
      <c r="BK20" s="236">
        <f t="shared" si="7"/>
        <v>220</v>
      </c>
      <c r="BL20" s="236">
        <f t="shared" si="8"/>
        <v>2</v>
      </c>
      <c r="BM20" s="236">
        <f t="shared" si="9"/>
        <v>0</v>
      </c>
      <c r="BN20" s="236">
        <f t="shared" si="10"/>
        <v>1</v>
      </c>
      <c r="BO20" s="236">
        <f t="shared" si="11"/>
        <v>0</v>
      </c>
      <c r="BP20" s="236">
        <f t="shared" si="12"/>
        <v>0</v>
      </c>
      <c r="BQ20" s="236">
        <f t="shared" si="13"/>
        <v>0</v>
      </c>
      <c r="BR20" s="244">
        <f t="shared" si="14"/>
        <v>1.10356676923072</v>
      </c>
      <c r="BS20" s="245">
        <f t="shared" si="15"/>
        <v>4400</v>
      </c>
      <c r="BT20" s="236">
        <f t="shared" si="16"/>
        <v>0</v>
      </c>
      <c r="BU20" s="236">
        <f t="shared" si="17"/>
        <v>0</v>
      </c>
      <c r="BV20" s="236">
        <f t="shared" si="18"/>
        <v>0</v>
      </c>
      <c r="BW20" s="236">
        <f t="shared" si="19"/>
        <v>2</v>
      </c>
      <c r="BX20" s="236">
        <f t="shared" si="20"/>
        <v>0</v>
      </c>
      <c r="BY20" s="236">
        <f t="shared" si="21"/>
        <v>0</v>
      </c>
      <c r="BZ20" s="236">
        <f t="shared" si="22"/>
        <v>4</v>
      </c>
    </row>
    <row r="21" ht="48" customHeight="1" spans="1:78">
      <c r="A21" s="161">
        <v>8</v>
      </c>
      <c r="B21" s="94">
        <v>357</v>
      </c>
      <c r="C21" s="94" t="s">
        <v>1039</v>
      </c>
      <c r="D21" s="162" t="s">
        <v>242</v>
      </c>
      <c r="E21" s="163">
        <v>44118</v>
      </c>
      <c r="F21" s="164" t="s">
        <v>1040</v>
      </c>
      <c r="G21" s="163">
        <v>34635</v>
      </c>
      <c r="H21" s="163" t="s">
        <v>335</v>
      </c>
      <c r="I21" s="183" t="s">
        <v>243</v>
      </c>
      <c r="J21" s="161">
        <v>0</v>
      </c>
      <c r="K21" s="161">
        <v>1</v>
      </c>
      <c r="L21" s="184">
        <v>200</v>
      </c>
      <c r="M21" s="185">
        <v>7.69230769230769</v>
      </c>
      <c r="N21" s="161">
        <v>15</v>
      </c>
      <c r="O21" s="161">
        <v>4</v>
      </c>
      <c r="P21" s="161">
        <v>19</v>
      </c>
      <c r="Q21" s="161">
        <v>20</v>
      </c>
      <c r="R21" s="195">
        <v>146.153846153846</v>
      </c>
      <c r="S21" s="161">
        <v>0</v>
      </c>
      <c r="T21" s="185">
        <v>0</v>
      </c>
      <c r="U21" s="161">
        <v>0</v>
      </c>
      <c r="V21" s="161">
        <v>0</v>
      </c>
      <c r="W21" s="185">
        <v>0</v>
      </c>
      <c r="X21" s="161">
        <v>0</v>
      </c>
      <c r="Y21" s="185">
        <v>0</v>
      </c>
      <c r="Z21" s="161">
        <v>0</v>
      </c>
      <c r="AA21" s="161">
        <v>0</v>
      </c>
      <c r="AB21" s="195">
        <v>0</v>
      </c>
      <c r="AC21" s="161">
        <v>1</v>
      </c>
      <c r="AD21" s="195">
        <v>7.69230769230769</v>
      </c>
      <c r="AE21" s="161">
        <v>0</v>
      </c>
      <c r="AF21" s="195">
        <v>0</v>
      </c>
      <c r="AG21" s="161">
        <v>0</v>
      </c>
      <c r="AH21" s="201">
        <v>30</v>
      </c>
      <c r="AI21" s="185">
        <v>21.9230769230769</v>
      </c>
      <c r="AJ21" s="201">
        <v>70</v>
      </c>
      <c r="AK21" s="184">
        <v>51.1538461538462</v>
      </c>
      <c r="AL21" s="185">
        <v>0</v>
      </c>
      <c r="AM21" s="185">
        <v>0</v>
      </c>
      <c r="AN21" s="185">
        <v>7.3</v>
      </c>
      <c r="AO21" s="185">
        <v>9.5</v>
      </c>
      <c r="AP21" s="185">
        <v>9.5</v>
      </c>
      <c r="AQ21" s="185">
        <v>253.223076923077</v>
      </c>
      <c r="AR21" s="184">
        <v>3</v>
      </c>
      <c r="AS21" s="208"/>
      <c r="AT21" s="207"/>
      <c r="AU21" s="195">
        <v>0</v>
      </c>
      <c r="AV21" s="195">
        <v>5.22652430769231</v>
      </c>
      <c r="AW21" s="207">
        <v>50</v>
      </c>
      <c r="AX21" s="221">
        <v>200.996552615385</v>
      </c>
      <c r="AY21" s="184">
        <v>200</v>
      </c>
      <c r="AZ21" s="222">
        <v>4000</v>
      </c>
      <c r="BA21" s="223"/>
      <c r="BB21" s="146" t="str">
        <f ca="1" t="shared" si="0"/>
        <v>3年1月</v>
      </c>
      <c r="BD21" s="224">
        <f t="shared" si="1"/>
        <v>1045304.86153846</v>
      </c>
      <c r="BE21" s="239">
        <f t="shared" si="2"/>
        <v>1045304.86153846</v>
      </c>
      <c r="BF21" s="236">
        <f t="shared" si="3"/>
        <v>0</v>
      </c>
      <c r="BG21" s="236">
        <f t="shared" si="23"/>
        <v>817575.530769231</v>
      </c>
      <c r="BH21" s="236">
        <f t="shared" si="4"/>
        <v>0</v>
      </c>
      <c r="BI21" s="240" t="str">
        <f t="shared" si="5"/>
        <v>SUM DY</v>
      </c>
      <c r="BJ21" s="236">
        <f t="shared" si="6"/>
        <v>200</v>
      </c>
      <c r="BK21" s="236">
        <f t="shared" si="7"/>
        <v>200</v>
      </c>
      <c r="BL21" s="236">
        <f t="shared" si="8"/>
        <v>2</v>
      </c>
      <c r="BM21" s="236">
        <f t="shared" si="9"/>
        <v>0</v>
      </c>
      <c r="BN21" s="236">
        <f t="shared" si="10"/>
        <v>0</v>
      </c>
      <c r="BO21" s="236">
        <f t="shared" si="11"/>
        <v>0</v>
      </c>
      <c r="BP21" s="236">
        <f t="shared" si="12"/>
        <v>0</v>
      </c>
      <c r="BQ21" s="236">
        <f t="shared" si="13"/>
        <v>0</v>
      </c>
      <c r="BR21" s="244">
        <f t="shared" si="14"/>
        <v>0.996552615384559</v>
      </c>
      <c r="BS21" s="245">
        <f t="shared" si="15"/>
        <v>4000</v>
      </c>
      <c r="BT21" s="236">
        <f t="shared" si="16"/>
        <v>0</v>
      </c>
      <c r="BU21" s="236">
        <f t="shared" si="17"/>
        <v>0</v>
      </c>
      <c r="BV21" s="236">
        <f t="shared" si="18"/>
        <v>0</v>
      </c>
      <c r="BW21" s="236">
        <f t="shared" si="19"/>
        <v>2</v>
      </c>
      <c r="BX21" s="236">
        <f t="shared" si="20"/>
        <v>0</v>
      </c>
      <c r="BY21" s="236">
        <f t="shared" si="21"/>
        <v>0</v>
      </c>
      <c r="BZ21" s="236">
        <f t="shared" si="22"/>
        <v>0</v>
      </c>
    </row>
    <row r="22" s="141" customFormat="1" ht="48" customHeight="1" spans="1:78">
      <c r="A22" s="161">
        <v>9</v>
      </c>
      <c r="B22" s="94">
        <v>332</v>
      </c>
      <c r="C22" s="94" t="s">
        <v>1041</v>
      </c>
      <c r="D22" s="162" t="s">
        <v>244</v>
      </c>
      <c r="E22" s="163">
        <v>44109</v>
      </c>
      <c r="F22" s="164" t="s">
        <v>1042</v>
      </c>
      <c r="G22" s="163">
        <v>34335</v>
      </c>
      <c r="H22" s="163" t="s">
        <v>335</v>
      </c>
      <c r="I22" s="183" t="s">
        <v>245</v>
      </c>
      <c r="J22" s="161">
        <v>0</v>
      </c>
      <c r="K22" s="161">
        <v>1</v>
      </c>
      <c r="L22" s="184">
        <v>200</v>
      </c>
      <c r="M22" s="185">
        <v>7.69230769230769</v>
      </c>
      <c r="N22" s="161">
        <v>21</v>
      </c>
      <c r="O22" s="161">
        <v>4</v>
      </c>
      <c r="P22" s="161">
        <v>25</v>
      </c>
      <c r="Q22" s="161">
        <v>26</v>
      </c>
      <c r="R22" s="195">
        <v>192.307692307692</v>
      </c>
      <c r="S22" s="161">
        <v>0</v>
      </c>
      <c r="T22" s="185">
        <v>0</v>
      </c>
      <c r="U22" s="161">
        <v>0</v>
      </c>
      <c r="V22" s="161">
        <v>0</v>
      </c>
      <c r="W22" s="185">
        <v>0</v>
      </c>
      <c r="X22" s="161">
        <v>0</v>
      </c>
      <c r="Y22" s="185">
        <v>0</v>
      </c>
      <c r="Z22" s="161">
        <v>0</v>
      </c>
      <c r="AA22" s="161">
        <v>0</v>
      </c>
      <c r="AB22" s="195">
        <v>0</v>
      </c>
      <c r="AC22" s="161">
        <v>1</v>
      </c>
      <c r="AD22" s="195">
        <v>7.69230769230769</v>
      </c>
      <c r="AE22" s="161">
        <v>0</v>
      </c>
      <c r="AF22" s="195">
        <v>0</v>
      </c>
      <c r="AG22" s="161">
        <v>0</v>
      </c>
      <c r="AH22" s="201">
        <v>30</v>
      </c>
      <c r="AI22" s="185">
        <v>28.8461538461538</v>
      </c>
      <c r="AJ22" s="201">
        <v>50</v>
      </c>
      <c r="AK22" s="184">
        <v>48.0769230769231</v>
      </c>
      <c r="AL22" s="185">
        <v>0</v>
      </c>
      <c r="AM22" s="185">
        <v>0</v>
      </c>
      <c r="AN22" s="185">
        <v>9.6</v>
      </c>
      <c r="AO22" s="185">
        <v>12.5</v>
      </c>
      <c r="AP22" s="185">
        <v>12.5</v>
      </c>
      <c r="AQ22" s="185">
        <v>311.523076923077</v>
      </c>
      <c r="AR22" s="184">
        <v>3</v>
      </c>
      <c r="AS22" s="208"/>
      <c r="AT22" s="207"/>
      <c r="AU22" s="195">
        <v>0</v>
      </c>
      <c r="AV22" s="195">
        <v>6</v>
      </c>
      <c r="AW22" s="207">
        <v>100</v>
      </c>
      <c r="AX22" s="221">
        <v>208.523076923077</v>
      </c>
      <c r="AY22" s="184">
        <v>200</v>
      </c>
      <c r="AZ22" s="222">
        <v>34100</v>
      </c>
      <c r="BA22" s="223"/>
      <c r="BB22" s="146" t="str">
        <f ca="1" t="shared" ref="BB20:BB32" si="24">DATEDIF(E22,TODAY(),"y")&amp;"年"&amp;DATEDIF(E22,TODAY(),"ym")&amp;"月"</f>
        <v>3年1月</v>
      </c>
      <c r="BC22" s="149"/>
      <c r="BD22" s="224">
        <f t="shared" ref="BD20:BD32" si="25">(AQ22*$BH$9)</f>
        <v>1285967.26153846</v>
      </c>
      <c r="BE22" s="239">
        <f t="shared" si="2"/>
        <v>1200000</v>
      </c>
      <c r="BF22" s="236">
        <f t="shared" ref="BF20:BF32" si="26">IF(BH22=0.1,175000,IF(BH22=0.05,75000,0))</f>
        <v>0</v>
      </c>
      <c r="BG22" s="236">
        <f t="shared" si="23"/>
        <v>1033626.83076923</v>
      </c>
      <c r="BH22" s="236">
        <f t="shared" ref="BH20:BH32" si="27">IF(BG22&lt;1500000,0%,IF(BG22&lt;2000001,5%,10%))</f>
        <v>0</v>
      </c>
      <c r="BI22" s="240" t="str">
        <f t="shared" ref="BI20:BI32" si="28">D22</f>
        <v>HEM VUTHA</v>
      </c>
      <c r="BJ22" s="236">
        <f t="shared" ref="BJ20:BJ32" si="29">AY22</f>
        <v>200</v>
      </c>
      <c r="BK22" s="236">
        <f t="shared" ref="BK20:BK32" si="30">TRUNC(BJ22)</f>
        <v>200</v>
      </c>
      <c r="BL22" s="236">
        <f t="shared" ref="BL20:BL32" si="31">TRUNC(BK22/100)</f>
        <v>2</v>
      </c>
      <c r="BM22" s="236">
        <f t="shared" ref="BM20:BM32" si="32">TRUNC((BK22-(BL22*100))/50)</f>
        <v>0</v>
      </c>
      <c r="BN22" s="236">
        <f t="shared" ref="BN20:BN32" si="33">TRUNC((BK22-(BL22*100)-(BM22*50))/20)</f>
        <v>0</v>
      </c>
      <c r="BO22" s="236">
        <f t="shared" ref="BO20:BO32" si="34">TRUNC((BK22-(BL22*100)-(BM22*50)-(BN22*20))/10)</f>
        <v>0</v>
      </c>
      <c r="BP22" s="236">
        <f t="shared" ref="BP20:BP32" si="35">TRUNC((BK22-(BL22*100)-(BM22*50)-(BN22*20)-(BO22*10))/5)</f>
        <v>0</v>
      </c>
      <c r="BQ22" s="236">
        <f t="shared" ref="BQ20:BQ32" si="36">TRUNC((BK22-(BL22*100)-(BM22*50)-(BN22*20)-(BO22*10)-(BP22*5))/1)</f>
        <v>0</v>
      </c>
      <c r="BR22" s="244">
        <f t="shared" ref="BR20:BR32" si="37">AX22-AY22</f>
        <v>8.52307692307687</v>
      </c>
      <c r="BS22" s="245">
        <f t="shared" ref="BS20:BS32" si="38">ROUND(BR22*4000,-2)</f>
        <v>34100</v>
      </c>
      <c r="BT22" s="236">
        <f t="shared" ref="BT20:BT41" si="39">TRUNC(BS22/20000)</f>
        <v>1</v>
      </c>
      <c r="BU22" s="236">
        <f t="shared" ref="BU20:BU41" si="40">TRUNC((BS22-(BT22*20000))/10000)</f>
        <v>1</v>
      </c>
      <c r="BV22" s="236">
        <f t="shared" ref="BV20:BV41" si="41">TRUNC((BS22-(BT22*20000)-(BU22*10000))/5000)</f>
        <v>0</v>
      </c>
      <c r="BW22" s="236">
        <f t="shared" ref="BW20:BW41" si="42">TRUNC((BS22-(BT22*20000)-(BU22*10000)-(BV22*5000))/2000)</f>
        <v>2</v>
      </c>
      <c r="BX22" s="236">
        <f t="shared" ref="BX20:BX41" si="43">TRUNC((BS22-(BT22*20000)-(BU22*10000)-(BV22*5000)-(BW22*2000))/1000)</f>
        <v>0</v>
      </c>
      <c r="BY22" s="236">
        <f t="shared" ref="BY20:BY28" si="44">TRUNC((BS22-(BT22*20000)-(BU22*10000)-(BV22*5000)-(BW22*2000)-(BX22*1000))/500)</f>
        <v>0</v>
      </c>
      <c r="BZ22" s="236">
        <f t="shared" ref="BZ20:BZ28" si="45">TRUNC((BS22-(BT22*20000)-(BU22*10000)-(BV22*5000)-(BW22*2000)-(BX22*1000)-(BY22*500))/100)</f>
        <v>1</v>
      </c>
    </row>
    <row r="23" s="141" customFormat="1" ht="48" customHeight="1" spans="1:78">
      <c r="A23" s="161">
        <v>10</v>
      </c>
      <c r="B23" s="94">
        <v>247</v>
      </c>
      <c r="C23" s="94" t="s">
        <v>1043</v>
      </c>
      <c r="D23" s="162" t="s">
        <v>246</v>
      </c>
      <c r="E23" s="163">
        <v>44081</v>
      </c>
      <c r="F23" s="164" t="s">
        <v>1044</v>
      </c>
      <c r="G23" s="163">
        <v>31048</v>
      </c>
      <c r="H23" s="163" t="s">
        <v>335</v>
      </c>
      <c r="I23" s="183" t="s">
        <v>247</v>
      </c>
      <c r="J23" s="161">
        <v>1</v>
      </c>
      <c r="K23" s="161">
        <v>2</v>
      </c>
      <c r="L23" s="184">
        <v>200</v>
      </c>
      <c r="M23" s="185">
        <v>7.69230769230769</v>
      </c>
      <c r="N23" s="161">
        <v>17</v>
      </c>
      <c r="O23" s="161">
        <v>4</v>
      </c>
      <c r="P23" s="161">
        <v>21</v>
      </c>
      <c r="Q23" s="161">
        <v>22</v>
      </c>
      <c r="R23" s="195">
        <v>161.538461538461</v>
      </c>
      <c r="S23" s="161">
        <v>0</v>
      </c>
      <c r="T23" s="185">
        <v>0</v>
      </c>
      <c r="U23" s="161">
        <v>0</v>
      </c>
      <c r="V23" s="161">
        <v>0</v>
      </c>
      <c r="W23" s="185">
        <v>0</v>
      </c>
      <c r="X23" s="161">
        <v>0</v>
      </c>
      <c r="Y23" s="185">
        <v>0</v>
      </c>
      <c r="Z23" s="161">
        <v>0</v>
      </c>
      <c r="AA23" s="161">
        <v>0</v>
      </c>
      <c r="AB23" s="195">
        <v>0</v>
      </c>
      <c r="AC23" s="161">
        <v>1</v>
      </c>
      <c r="AD23" s="195">
        <v>7.69230769230769</v>
      </c>
      <c r="AE23" s="161">
        <v>0</v>
      </c>
      <c r="AF23" s="195">
        <v>0</v>
      </c>
      <c r="AG23" s="161">
        <v>0</v>
      </c>
      <c r="AH23" s="201">
        <v>30</v>
      </c>
      <c r="AI23" s="185">
        <v>24.2307692307692</v>
      </c>
      <c r="AJ23" s="201">
        <v>30</v>
      </c>
      <c r="AK23" s="184">
        <v>24.2307692307692</v>
      </c>
      <c r="AL23" s="185">
        <v>0</v>
      </c>
      <c r="AM23" s="185">
        <v>0</v>
      </c>
      <c r="AN23" s="185">
        <v>8</v>
      </c>
      <c r="AO23" s="185">
        <v>10.5</v>
      </c>
      <c r="AP23" s="185">
        <v>10.5</v>
      </c>
      <c r="AQ23" s="185">
        <v>246.692307692308</v>
      </c>
      <c r="AR23" s="184">
        <v>4</v>
      </c>
      <c r="AS23" s="208"/>
      <c r="AT23" s="207"/>
      <c r="AU23" s="195">
        <v>0</v>
      </c>
      <c r="AV23" s="195">
        <v>5.09172923076923</v>
      </c>
      <c r="AW23" s="207">
        <v>50</v>
      </c>
      <c r="AX23" s="221">
        <v>195.600578461538</v>
      </c>
      <c r="AY23" s="184">
        <v>190</v>
      </c>
      <c r="AZ23" s="222">
        <v>22400</v>
      </c>
      <c r="BA23" s="223"/>
      <c r="BB23" s="146" t="str">
        <f ca="1" t="shared" si="24"/>
        <v>3年2月</v>
      </c>
      <c r="BC23" s="149"/>
      <c r="BD23" s="224">
        <f t="shared" si="25"/>
        <v>1018345.84615385</v>
      </c>
      <c r="BE23" s="239">
        <f t="shared" si="2"/>
        <v>1018345.84615385</v>
      </c>
      <c r="BF23" s="236">
        <f t="shared" si="26"/>
        <v>0</v>
      </c>
      <c r="BG23" s="236">
        <f t="shared" si="23"/>
        <v>482334.923076923</v>
      </c>
      <c r="BH23" s="236">
        <f t="shared" si="27"/>
        <v>0</v>
      </c>
      <c r="BI23" s="240" t="str">
        <f t="shared" si="28"/>
        <v>SUON CHANTHA</v>
      </c>
      <c r="BJ23" s="236">
        <f t="shared" si="29"/>
        <v>190</v>
      </c>
      <c r="BK23" s="236">
        <f t="shared" si="30"/>
        <v>190</v>
      </c>
      <c r="BL23" s="236">
        <f t="shared" si="31"/>
        <v>1</v>
      </c>
      <c r="BM23" s="236">
        <f t="shared" si="32"/>
        <v>1</v>
      </c>
      <c r="BN23" s="236">
        <f t="shared" si="33"/>
        <v>2</v>
      </c>
      <c r="BO23" s="236">
        <f t="shared" si="34"/>
        <v>0</v>
      </c>
      <c r="BP23" s="236">
        <f t="shared" si="35"/>
        <v>0</v>
      </c>
      <c r="BQ23" s="236">
        <f t="shared" si="36"/>
        <v>0</v>
      </c>
      <c r="BR23" s="244">
        <f t="shared" si="37"/>
        <v>5.60057846153839</v>
      </c>
      <c r="BS23" s="245">
        <f t="shared" si="38"/>
        <v>22400</v>
      </c>
      <c r="BT23" s="236">
        <f t="shared" si="39"/>
        <v>1</v>
      </c>
      <c r="BU23" s="236">
        <f t="shared" si="40"/>
        <v>0</v>
      </c>
      <c r="BV23" s="236">
        <f t="shared" si="41"/>
        <v>0</v>
      </c>
      <c r="BW23" s="236">
        <f t="shared" si="42"/>
        <v>1</v>
      </c>
      <c r="BX23" s="236">
        <f t="shared" si="43"/>
        <v>0</v>
      </c>
      <c r="BY23" s="236">
        <f t="shared" si="44"/>
        <v>0</v>
      </c>
      <c r="BZ23" s="236">
        <f t="shared" si="45"/>
        <v>4</v>
      </c>
    </row>
    <row r="24" s="147" customFormat="1" ht="48" customHeight="1" spans="1:78">
      <c r="A24" s="161">
        <v>11</v>
      </c>
      <c r="B24" s="94">
        <v>766</v>
      </c>
      <c r="C24" s="94" t="s">
        <v>1045</v>
      </c>
      <c r="D24" s="165" t="s">
        <v>248</v>
      </c>
      <c r="E24" s="163">
        <v>44278</v>
      </c>
      <c r="F24" s="164" t="s">
        <v>1046</v>
      </c>
      <c r="G24" s="163">
        <v>35550</v>
      </c>
      <c r="H24" s="163" t="s">
        <v>335</v>
      </c>
      <c r="I24" s="183" t="s">
        <v>249</v>
      </c>
      <c r="J24" s="158">
        <v>0</v>
      </c>
      <c r="K24" s="158">
        <v>0</v>
      </c>
      <c r="L24" s="184">
        <v>200</v>
      </c>
      <c r="M24" s="185">
        <v>7.69230769230769</v>
      </c>
      <c r="N24" s="161">
        <v>14</v>
      </c>
      <c r="O24" s="161">
        <v>4</v>
      </c>
      <c r="P24" s="161">
        <v>18</v>
      </c>
      <c r="Q24" s="161">
        <v>22</v>
      </c>
      <c r="R24" s="195">
        <v>138.461538461538</v>
      </c>
      <c r="S24" s="161">
        <v>0</v>
      </c>
      <c r="T24" s="185">
        <v>0</v>
      </c>
      <c r="U24" s="161">
        <v>0</v>
      </c>
      <c r="V24" s="161">
        <v>0</v>
      </c>
      <c r="W24" s="185">
        <v>0</v>
      </c>
      <c r="X24" s="161">
        <v>0</v>
      </c>
      <c r="Y24" s="185">
        <v>0</v>
      </c>
      <c r="Z24" s="161">
        <v>3</v>
      </c>
      <c r="AA24" s="161">
        <v>0</v>
      </c>
      <c r="AB24" s="195">
        <v>0</v>
      </c>
      <c r="AC24" s="161">
        <v>1</v>
      </c>
      <c r="AD24" s="195">
        <v>7.69230769230769</v>
      </c>
      <c r="AE24" s="161">
        <v>0</v>
      </c>
      <c r="AF24" s="195">
        <v>0</v>
      </c>
      <c r="AG24" s="161">
        <v>0</v>
      </c>
      <c r="AH24" s="201">
        <v>30</v>
      </c>
      <c r="AI24" s="185">
        <v>20.7692307692308</v>
      </c>
      <c r="AJ24" s="201">
        <v>70</v>
      </c>
      <c r="AK24" s="184">
        <v>48.4615384615385</v>
      </c>
      <c r="AL24" s="185">
        <v>0</v>
      </c>
      <c r="AM24" s="185">
        <v>0</v>
      </c>
      <c r="AN24" s="185">
        <v>6.9</v>
      </c>
      <c r="AO24" s="185">
        <v>9</v>
      </c>
      <c r="AP24" s="185">
        <v>9</v>
      </c>
      <c r="AQ24" s="185">
        <v>240.284615384615</v>
      </c>
      <c r="AR24" s="184">
        <v>3</v>
      </c>
      <c r="AS24" s="208"/>
      <c r="AT24" s="207"/>
      <c r="AU24" s="195">
        <v>0</v>
      </c>
      <c r="AV24" s="195">
        <v>4.95947446153846</v>
      </c>
      <c r="AW24" s="207">
        <v>50</v>
      </c>
      <c r="AX24" s="221">
        <v>188.325140923077</v>
      </c>
      <c r="AY24" s="184">
        <v>180</v>
      </c>
      <c r="AZ24" s="222">
        <v>33300</v>
      </c>
      <c r="BA24" s="225"/>
      <c r="BB24" s="146" t="str">
        <f ca="1" t="shared" si="24"/>
        <v>2年8月</v>
      </c>
      <c r="BC24" s="149"/>
      <c r="BD24" s="224">
        <f t="shared" si="25"/>
        <v>991894.892307692</v>
      </c>
      <c r="BE24" s="239">
        <f t="shared" si="2"/>
        <v>991894.892307692</v>
      </c>
      <c r="BF24" s="236">
        <f t="shared" si="26"/>
        <v>0</v>
      </c>
      <c r="BG24" s="236">
        <f t="shared" si="23"/>
        <v>918257.746153846</v>
      </c>
      <c r="BH24" s="236">
        <f t="shared" si="27"/>
        <v>0</v>
      </c>
      <c r="BI24" s="240" t="str">
        <f t="shared" si="28"/>
        <v>VONG CHANTHOU</v>
      </c>
      <c r="BJ24" s="236">
        <f t="shared" si="29"/>
        <v>180</v>
      </c>
      <c r="BK24" s="236">
        <f t="shared" si="30"/>
        <v>180</v>
      </c>
      <c r="BL24" s="236">
        <f t="shared" si="31"/>
        <v>1</v>
      </c>
      <c r="BM24" s="236">
        <f t="shared" si="32"/>
        <v>1</v>
      </c>
      <c r="BN24" s="236">
        <f t="shared" si="33"/>
        <v>1</v>
      </c>
      <c r="BO24" s="236">
        <f t="shared" si="34"/>
        <v>1</v>
      </c>
      <c r="BP24" s="236">
        <f t="shared" si="35"/>
        <v>0</v>
      </c>
      <c r="BQ24" s="236">
        <f t="shared" si="36"/>
        <v>0</v>
      </c>
      <c r="BR24" s="244">
        <f t="shared" si="37"/>
        <v>8.32514092307687</v>
      </c>
      <c r="BS24" s="245">
        <f t="shared" si="38"/>
        <v>33300</v>
      </c>
      <c r="BT24" s="236">
        <f t="shared" si="39"/>
        <v>1</v>
      </c>
      <c r="BU24" s="236">
        <f t="shared" si="40"/>
        <v>1</v>
      </c>
      <c r="BV24" s="236">
        <f t="shared" si="41"/>
        <v>0</v>
      </c>
      <c r="BW24" s="236">
        <f t="shared" si="42"/>
        <v>1</v>
      </c>
      <c r="BX24" s="236">
        <f t="shared" si="43"/>
        <v>1</v>
      </c>
      <c r="BY24" s="236">
        <f t="shared" si="44"/>
        <v>0</v>
      </c>
      <c r="BZ24" s="236">
        <f t="shared" si="45"/>
        <v>3</v>
      </c>
    </row>
    <row r="25" s="146" customFormat="1" ht="48" customHeight="1" spans="1:78">
      <c r="A25" s="161">
        <v>12</v>
      </c>
      <c r="B25" s="94">
        <v>1065</v>
      </c>
      <c r="C25" s="94" t="s">
        <v>1047</v>
      </c>
      <c r="D25" s="166" t="s">
        <v>250</v>
      </c>
      <c r="E25" s="163">
        <v>44424</v>
      </c>
      <c r="F25" s="164" t="s">
        <v>1048</v>
      </c>
      <c r="G25" s="163">
        <v>33725</v>
      </c>
      <c r="H25" s="163" t="s">
        <v>335</v>
      </c>
      <c r="I25" s="183" t="s">
        <v>249</v>
      </c>
      <c r="J25" s="158">
        <v>0</v>
      </c>
      <c r="K25" s="158">
        <v>0</v>
      </c>
      <c r="L25" s="184">
        <v>200</v>
      </c>
      <c r="M25" s="185">
        <v>7.69230769230769</v>
      </c>
      <c r="N25" s="161">
        <v>14</v>
      </c>
      <c r="O25" s="161">
        <v>4</v>
      </c>
      <c r="P25" s="161">
        <v>18</v>
      </c>
      <c r="Q25" s="161">
        <v>22</v>
      </c>
      <c r="R25" s="195">
        <v>138.461538461538</v>
      </c>
      <c r="S25" s="161">
        <v>0</v>
      </c>
      <c r="T25" s="185">
        <v>0</v>
      </c>
      <c r="U25" s="161">
        <v>0</v>
      </c>
      <c r="V25" s="161">
        <v>0</v>
      </c>
      <c r="W25" s="185">
        <v>0</v>
      </c>
      <c r="X25" s="161">
        <v>0</v>
      </c>
      <c r="Y25" s="185">
        <v>0</v>
      </c>
      <c r="Z25" s="161">
        <v>2</v>
      </c>
      <c r="AA25" s="161">
        <v>0</v>
      </c>
      <c r="AB25" s="195">
        <v>0</v>
      </c>
      <c r="AC25" s="161">
        <v>1</v>
      </c>
      <c r="AD25" s="195">
        <v>7.69230769230769</v>
      </c>
      <c r="AE25" s="161">
        <v>0</v>
      </c>
      <c r="AF25" s="195">
        <v>0</v>
      </c>
      <c r="AG25" s="161">
        <v>1</v>
      </c>
      <c r="AH25" s="201">
        <v>40</v>
      </c>
      <c r="AI25" s="185">
        <v>27.6923076923077</v>
      </c>
      <c r="AJ25" s="201">
        <v>30</v>
      </c>
      <c r="AK25" s="184">
        <v>20.7692307692308</v>
      </c>
      <c r="AL25" s="185">
        <v>0</v>
      </c>
      <c r="AM25" s="185">
        <v>0</v>
      </c>
      <c r="AN25" s="185">
        <v>6.9</v>
      </c>
      <c r="AO25" s="185">
        <v>9</v>
      </c>
      <c r="AP25" s="185">
        <v>9</v>
      </c>
      <c r="AQ25" s="185">
        <v>219.515384615385</v>
      </c>
      <c r="AR25" s="184">
        <v>3</v>
      </c>
      <c r="AS25" s="208"/>
      <c r="AT25" s="207"/>
      <c r="AU25" s="195">
        <v>0</v>
      </c>
      <c r="AV25" s="195">
        <v>4.53079753846154</v>
      </c>
      <c r="AW25" s="207">
        <v>50</v>
      </c>
      <c r="AX25" s="221">
        <v>167.984587076923</v>
      </c>
      <c r="AY25" s="184">
        <v>160</v>
      </c>
      <c r="AZ25" s="222">
        <v>31900</v>
      </c>
      <c r="BA25" s="225"/>
      <c r="BB25" s="146" t="str">
        <f ca="1" t="shared" si="24"/>
        <v>2年3月</v>
      </c>
      <c r="BC25" s="149"/>
      <c r="BD25" s="224">
        <f t="shared" si="25"/>
        <v>906159.507692307</v>
      </c>
      <c r="BE25" s="239">
        <f t="shared" si="2"/>
        <v>906159.507692307</v>
      </c>
      <c r="BF25" s="236">
        <f t="shared" si="26"/>
        <v>0</v>
      </c>
      <c r="BG25" s="236">
        <f t="shared" si="23"/>
        <v>832460.053846154</v>
      </c>
      <c r="BH25" s="236">
        <f t="shared" si="27"/>
        <v>0</v>
      </c>
      <c r="BI25" s="240" t="str">
        <f t="shared" si="28"/>
        <v>YATH VENG </v>
      </c>
      <c r="BJ25" s="236">
        <f t="shared" si="29"/>
        <v>160</v>
      </c>
      <c r="BK25" s="236">
        <f t="shared" si="30"/>
        <v>160</v>
      </c>
      <c r="BL25" s="236">
        <f t="shared" si="31"/>
        <v>1</v>
      </c>
      <c r="BM25" s="236">
        <f t="shared" si="32"/>
        <v>1</v>
      </c>
      <c r="BN25" s="236">
        <f t="shared" si="33"/>
        <v>0</v>
      </c>
      <c r="BO25" s="236">
        <f t="shared" si="34"/>
        <v>1</v>
      </c>
      <c r="BP25" s="236">
        <f t="shared" si="35"/>
        <v>0</v>
      </c>
      <c r="BQ25" s="236">
        <f t="shared" si="36"/>
        <v>0</v>
      </c>
      <c r="BR25" s="244">
        <f t="shared" si="37"/>
        <v>7.98458707692302</v>
      </c>
      <c r="BS25" s="245">
        <f t="shared" si="38"/>
        <v>31900</v>
      </c>
      <c r="BT25" s="236">
        <f t="shared" si="39"/>
        <v>1</v>
      </c>
      <c r="BU25" s="236">
        <f t="shared" si="40"/>
        <v>1</v>
      </c>
      <c r="BV25" s="236">
        <f t="shared" si="41"/>
        <v>0</v>
      </c>
      <c r="BW25" s="236">
        <f t="shared" si="42"/>
        <v>0</v>
      </c>
      <c r="BX25" s="236">
        <f t="shared" si="43"/>
        <v>1</v>
      </c>
      <c r="BY25" s="236">
        <f t="shared" si="44"/>
        <v>1</v>
      </c>
      <c r="BZ25" s="236">
        <f t="shared" si="45"/>
        <v>4</v>
      </c>
    </row>
    <row r="26" s="146" customFormat="1" ht="48" customHeight="1" spans="1:78">
      <c r="A26" s="161">
        <v>13</v>
      </c>
      <c r="B26" s="94">
        <v>951</v>
      </c>
      <c r="C26" s="94" t="s">
        <v>1049</v>
      </c>
      <c r="D26" s="166" t="s">
        <v>251</v>
      </c>
      <c r="E26" s="163">
        <v>44334</v>
      </c>
      <c r="F26" s="164" t="s">
        <v>1050</v>
      </c>
      <c r="G26" s="163">
        <v>31648</v>
      </c>
      <c r="H26" s="163" t="s">
        <v>335</v>
      </c>
      <c r="I26" s="183" t="s">
        <v>243</v>
      </c>
      <c r="J26" s="158"/>
      <c r="K26" s="158"/>
      <c r="L26" s="184">
        <v>200</v>
      </c>
      <c r="M26" s="185">
        <v>7.69230769230769</v>
      </c>
      <c r="N26" s="161">
        <v>16</v>
      </c>
      <c r="O26" s="161">
        <v>4</v>
      </c>
      <c r="P26" s="161">
        <v>20</v>
      </c>
      <c r="Q26" s="161">
        <v>22</v>
      </c>
      <c r="R26" s="195">
        <v>153.846153846154</v>
      </c>
      <c r="S26" s="161">
        <v>0</v>
      </c>
      <c r="T26" s="185">
        <v>0</v>
      </c>
      <c r="U26" s="161">
        <v>0</v>
      </c>
      <c r="V26" s="161">
        <v>0</v>
      </c>
      <c r="W26" s="185">
        <v>0</v>
      </c>
      <c r="X26" s="161">
        <v>0</v>
      </c>
      <c r="Y26" s="185">
        <v>0</v>
      </c>
      <c r="Z26" s="161">
        <v>1</v>
      </c>
      <c r="AA26" s="161">
        <v>0</v>
      </c>
      <c r="AB26" s="195">
        <v>0</v>
      </c>
      <c r="AC26" s="161">
        <v>1</v>
      </c>
      <c r="AD26" s="195">
        <v>7.69230769230769</v>
      </c>
      <c r="AE26" s="161">
        <v>0</v>
      </c>
      <c r="AF26" s="195">
        <v>0</v>
      </c>
      <c r="AG26" s="161">
        <v>0</v>
      </c>
      <c r="AH26" s="201">
        <v>0</v>
      </c>
      <c r="AI26" s="185">
        <v>0</v>
      </c>
      <c r="AJ26" s="201">
        <v>50</v>
      </c>
      <c r="AK26" s="184">
        <v>38.4615384615385</v>
      </c>
      <c r="AL26" s="185">
        <v>0</v>
      </c>
      <c r="AM26" s="185">
        <v>0</v>
      </c>
      <c r="AN26" s="185">
        <v>7.6</v>
      </c>
      <c r="AO26" s="185">
        <v>10</v>
      </c>
      <c r="AP26" s="185">
        <v>10</v>
      </c>
      <c r="AQ26" s="185">
        <v>227.6</v>
      </c>
      <c r="AR26" s="184">
        <v>3</v>
      </c>
      <c r="AS26" s="208"/>
      <c r="AT26" s="207"/>
      <c r="AU26" s="195">
        <v>0</v>
      </c>
      <c r="AV26" s="195">
        <v>4.697664</v>
      </c>
      <c r="AW26" s="207">
        <v>50</v>
      </c>
      <c r="AX26" s="221">
        <v>175.902336</v>
      </c>
      <c r="AY26" s="184">
        <v>170</v>
      </c>
      <c r="AZ26" s="222">
        <v>23600</v>
      </c>
      <c r="BA26" s="225"/>
      <c r="BB26" s="146" t="str">
        <f ca="1" t="shared" si="24"/>
        <v>2年6月</v>
      </c>
      <c r="BC26" s="149"/>
      <c r="BD26" s="224">
        <f t="shared" si="25"/>
        <v>939532.8</v>
      </c>
      <c r="BE26" s="239">
        <f t="shared" si="2"/>
        <v>939532.8</v>
      </c>
      <c r="BF26" s="236">
        <f t="shared" si="26"/>
        <v>0</v>
      </c>
      <c r="BG26" s="236">
        <f t="shared" si="23"/>
        <v>857595.6</v>
      </c>
      <c r="BH26" s="236">
        <f t="shared" si="27"/>
        <v>0</v>
      </c>
      <c r="BI26" s="240" t="str">
        <f t="shared" si="28"/>
        <v>NHOEM RUMDUOL</v>
      </c>
      <c r="BJ26" s="236">
        <f t="shared" si="29"/>
        <v>170</v>
      </c>
      <c r="BK26" s="236">
        <f t="shared" si="30"/>
        <v>170</v>
      </c>
      <c r="BL26" s="236">
        <f t="shared" si="31"/>
        <v>1</v>
      </c>
      <c r="BM26" s="236">
        <f t="shared" si="32"/>
        <v>1</v>
      </c>
      <c r="BN26" s="236">
        <f t="shared" si="33"/>
        <v>1</v>
      </c>
      <c r="BO26" s="236">
        <f t="shared" si="34"/>
        <v>0</v>
      </c>
      <c r="BP26" s="236">
        <f t="shared" si="35"/>
        <v>0</v>
      </c>
      <c r="BQ26" s="236">
        <f t="shared" si="36"/>
        <v>0</v>
      </c>
      <c r="BR26" s="244">
        <f t="shared" si="37"/>
        <v>5.90233599999996</v>
      </c>
      <c r="BS26" s="245">
        <f t="shared" si="38"/>
        <v>23600</v>
      </c>
      <c r="BT26" s="236">
        <f t="shared" si="39"/>
        <v>1</v>
      </c>
      <c r="BU26" s="236">
        <f t="shared" si="40"/>
        <v>0</v>
      </c>
      <c r="BV26" s="236">
        <f t="shared" si="41"/>
        <v>0</v>
      </c>
      <c r="BW26" s="236">
        <f t="shared" si="42"/>
        <v>1</v>
      </c>
      <c r="BX26" s="236">
        <f t="shared" si="43"/>
        <v>1</v>
      </c>
      <c r="BY26" s="236">
        <f t="shared" si="44"/>
        <v>1</v>
      </c>
      <c r="BZ26" s="236">
        <f t="shared" si="45"/>
        <v>1</v>
      </c>
    </row>
    <row r="27" s="146" customFormat="1" ht="48" customHeight="1" spans="1:78">
      <c r="A27" s="161">
        <v>14</v>
      </c>
      <c r="B27" s="94">
        <v>1039</v>
      </c>
      <c r="C27" s="94" t="s">
        <v>1051</v>
      </c>
      <c r="D27" s="166" t="s">
        <v>252</v>
      </c>
      <c r="E27" s="163">
        <v>44410</v>
      </c>
      <c r="F27" s="164" t="s">
        <v>1052</v>
      </c>
      <c r="G27" s="163">
        <v>35128</v>
      </c>
      <c r="H27" s="163" t="s">
        <v>335</v>
      </c>
      <c r="I27" s="183" t="s">
        <v>253</v>
      </c>
      <c r="J27" s="158">
        <v>0</v>
      </c>
      <c r="K27" s="158">
        <v>0</v>
      </c>
      <c r="L27" s="184">
        <v>200</v>
      </c>
      <c r="M27" s="185">
        <v>7.69230769230769</v>
      </c>
      <c r="N27" s="161">
        <v>20</v>
      </c>
      <c r="O27" s="161">
        <v>4</v>
      </c>
      <c r="P27" s="161">
        <v>24</v>
      </c>
      <c r="Q27" s="161">
        <v>26</v>
      </c>
      <c r="R27" s="195">
        <v>184.615384615385</v>
      </c>
      <c r="S27" s="161">
        <v>0</v>
      </c>
      <c r="T27" s="185">
        <v>0</v>
      </c>
      <c r="U27" s="161">
        <v>0</v>
      </c>
      <c r="V27" s="161">
        <v>0</v>
      </c>
      <c r="W27" s="185">
        <v>0</v>
      </c>
      <c r="X27" s="161">
        <v>0</v>
      </c>
      <c r="Y27" s="185">
        <v>0</v>
      </c>
      <c r="Z27" s="161">
        <v>1</v>
      </c>
      <c r="AA27" s="161">
        <v>0</v>
      </c>
      <c r="AB27" s="195">
        <v>0</v>
      </c>
      <c r="AC27" s="161">
        <v>1</v>
      </c>
      <c r="AD27" s="195">
        <v>7.69230769230769</v>
      </c>
      <c r="AE27" s="161">
        <v>0</v>
      </c>
      <c r="AF27" s="195">
        <v>0</v>
      </c>
      <c r="AG27" s="161">
        <v>0</v>
      </c>
      <c r="AH27" s="201">
        <v>40</v>
      </c>
      <c r="AI27" s="185">
        <v>36.9230769230769</v>
      </c>
      <c r="AJ27" s="201">
        <v>85</v>
      </c>
      <c r="AK27" s="184">
        <v>78.4615384615385</v>
      </c>
      <c r="AL27" s="185">
        <v>0</v>
      </c>
      <c r="AM27" s="185">
        <v>0</v>
      </c>
      <c r="AN27" s="185">
        <v>9.2</v>
      </c>
      <c r="AO27" s="185">
        <v>12</v>
      </c>
      <c r="AP27" s="185">
        <v>12</v>
      </c>
      <c r="AQ27" s="185">
        <v>340.892307692308</v>
      </c>
      <c r="AR27" s="184">
        <v>3</v>
      </c>
      <c r="AS27" s="208"/>
      <c r="AT27" s="207"/>
      <c r="AU27" s="195">
        <v>0</v>
      </c>
      <c r="AV27" s="195">
        <v>6</v>
      </c>
      <c r="AW27" s="207">
        <v>100</v>
      </c>
      <c r="AX27" s="221">
        <v>237.892307692308</v>
      </c>
      <c r="AY27" s="184">
        <v>230</v>
      </c>
      <c r="AZ27" s="222">
        <v>31600</v>
      </c>
      <c r="BA27" s="225"/>
      <c r="BB27" s="146" t="str">
        <f ca="1" t="shared" si="24"/>
        <v>2年3月</v>
      </c>
      <c r="BC27" s="149"/>
      <c r="BD27" s="224">
        <f t="shared" si="25"/>
        <v>1407203.44615385</v>
      </c>
      <c r="BE27" s="239">
        <f t="shared" si="2"/>
        <v>1200000</v>
      </c>
      <c r="BF27" s="236">
        <f t="shared" si="26"/>
        <v>0</v>
      </c>
      <c r="BG27" s="236">
        <f t="shared" si="23"/>
        <v>1309082.12307692</v>
      </c>
      <c r="BH27" s="236">
        <f t="shared" si="27"/>
        <v>0</v>
      </c>
      <c r="BI27" s="240" t="str">
        <f t="shared" si="28"/>
        <v>YANN NORA</v>
      </c>
      <c r="BJ27" s="236">
        <f t="shared" si="29"/>
        <v>230</v>
      </c>
      <c r="BK27" s="236">
        <f t="shared" si="30"/>
        <v>230</v>
      </c>
      <c r="BL27" s="236">
        <f t="shared" si="31"/>
        <v>2</v>
      </c>
      <c r="BM27" s="236">
        <f t="shared" si="32"/>
        <v>0</v>
      </c>
      <c r="BN27" s="236">
        <f t="shared" si="33"/>
        <v>1</v>
      </c>
      <c r="BO27" s="236">
        <f t="shared" si="34"/>
        <v>1</v>
      </c>
      <c r="BP27" s="236">
        <f t="shared" si="35"/>
        <v>0</v>
      </c>
      <c r="BQ27" s="236">
        <f t="shared" si="36"/>
        <v>0</v>
      </c>
      <c r="BR27" s="244">
        <f t="shared" si="37"/>
        <v>7.89230769230761</v>
      </c>
      <c r="BS27" s="245">
        <f t="shared" si="38"/>
        <v>31600</v>
      </c>
      <c r="BT27" s="236">
        <f t="shared" si="39"/>
        <v>1</v>
      </c>
      <c r="BU27" s="236">
        <f t="shared" si="40"/>
        <v>1</v>
      </c>
      <c r="BV27" s="236">
        <f t="shared" si="41"/>
        <v>0</v>
      </c>
      <c r="BW27" s="236">
        <f t="shared" si="42"/>
        <v>0</v>
      </c>
      <c r="BX27" s="236">
        <f t="shared" si="43"/>
        <v>1</v>
      </c>
      <c r="BY27" s="236">
        <f t="shared" si="44"/>
        <v>1</v>
      </c>
      <c r="BZ27" s="236">
        <f t="shared" si="45"/>
        <v>1</v>
      </c>
    </row>
    <row r="28" s="147" customFormat="1" ht="48" customHeight="1" spans="1:78">
      <c r="A28" s="161">
        <v>15</v>
      </c>
      <c r="B28" s="94">
        <v>544</v>
      </c>
      <c r="C28" s="94" t="s">
        <v>1053</v>
      </c>
      <c r="D28" s="165" t="s">
        <v>254</v>
      </c>
      <c r="E28" s="163">
        <v>44138</v>
      </c>
      <c r="F28" s="164" t="s">
        <v>1054</v>
      </c>
      <c r="G28" s="163">
        <v>29352</v>
      </c>
      <c r="H28" s="163" t="s">
        <v>335</v>
      </c>
      <c r="I28" s="183" t="s">
        <v>255</v>
      </c>
      <c r="J28" s="158">
        <v>1</v>
      </c>
      <c r="K28" s="158">
        <v>2</v>
      </c>
      <c r="L28" s="184">
        <v>200</v>
      </c>
      <c r="M28" s="185">
        <v>7.69230769230769</v>
      </c>
      <c r="N28" s="161">
        <v>16.5</v>
      </c>
      <c r="O28" s="161">
        <v>4</v>
      </c>
      <c r="P28" s="161">
        <v>20.5</v>
      </c>
      <c r="Q28" s="161">
        <v>22</v>
      </c>
      <c r="R28" s="195">
        <v>157.692307692308</v>
      </c>
      <c r="S28" s="161">
        <v>0</v>
      </c>
      <c r="T28" s="185">
        <v>0</v>
      </c>
      <c r="U28" s="161">
        <v>0</v>
      </c>
      <c r="V28" s="161">
        <v>0</v>
      </c>
      <c r="W28" s="185">
        <v>0</v>
      </c>
      <c r="X28" s="161">
        <v>0</v>
      </c>
      <c r="Y28" s="185">
        <v>0</v>
      </c>
      <c r="Z28" s="161">
        <v>0.5</v>
      </c>
      <c r="AA28" s="161">
        <v>0</v>
      </c>
      <c r="AB28" s="195">
        <v>0</v>
      </c>
      <c r="AC28" s="161">
        <v>1</v>
      </c>
      <c r="AD28" s="195">
        <v>7.69230769230769</v>
      </c>
      <c r="AE28" s="161">
        <v>0</v>
      </c>
      <c r="AF28" s="195">
        <v>0</v>
      </c>
      <c r="AG28" s="161">
        <v>0</v>
      </c>
      <c r="AH28" s="201">
        <v>50</v>
      </c>
      <c r="AI28" s="185">
        <v>39.4230769230769</v>
      </c>
      <c r="AJ28" s="201">
        <v>100</v>
      </c>
      <c r="AK28" s="184">
        <v>78.8461538461539</v>
      </c>
      <c r="AL28" s="185">
        <v>0</v>
      </c>
      <c r="AM28" s="185">
        <v>0</v>
      </c>
      <c r="AN28" s="185">
        <v>7.8</v>
      </c>
      <c r="AO28" s="185">
        <v>10.2</v>
      </c>
      <c r="AP28" s="185">
        <v>10.2</v>
      </c>
      <c r="AQ28" s="185">
        <v>311.853846153846</v>
      </c>
      <c r="AR28" s="184">
        <v>3</v>
      </c>
      <c r="AS28" s="208"/>
      <c r="AT28" s="207"/>
      <c r="AU28" s="195">
        <v>0</v>
      </c>
      <c r="AV28" s="195">
        <v>6</v>
      </c>
      <c r="AW28" s="207">
        <v>100</v>
      </c>
      <c r="AX28" s="221">
        <v>208.853846153846</v>
      </c>
      <c r="AY28" s="184">
        <v>200</v>
      </c>
      <c r="AZ28" s="222">
        <v>35400</v>
      </c>
      <c r="BA28" s="225"/>
      <c r="BB28" s="146" t="str">
        <f ca="1" t="shared" si="24"/>
        <v>3年0月</v>
      </c>
      <c r="BC28" s="149"/>
      <c r="BD28" s="224">
        <f t="shared" si="25"/>
        <v>1287332.67692308</v>
      </c>
      <c r="BE28" s="239">
        <f t="shared" si="2"/>
        <v>1200000</v>
      </c>
      <c r="BF28" s="236">
        <f t="shared" si="26"/>
        <v>0</v>
      </c>
      <c r="BG28" s="236">
        <f t="shared" si="23"/>
        <v>753995.838461538</v>
      </c>
      <c r="BH28" s="236">
        <f t="shared" si="27"/>
        <v>0</v>
      </c>
      <c r="BI28" s="240" t="str">
        <f t="shared" si="28"/>
        <v>YIN SARET</v>
      </c>
      <c r="BJ28" s="236">
        <f t="shared" si="29"/>
        <v>200</v>
      </c>
      <c r="BK28" s="236">
        <f t="shared" si="30"/>
        <v>200</v>
      </c>
      <c r="BL28" s="236">
        <f t="shared" si="31"/>
        <v>2</v>
      </c>
      <c r="BM28" s="236">
        <f t="shared" si="32"/>
        <v>0</v>
      </c>
      <c r="BN28" s="236">
        <f t="shared" si="33"/>
        <v>0</v>
      </c>
      <c r="BO28" s="236">
        <f t="shared" si="34"/>
        <v>0</v>
      </c>
      <c r="BP28" s="236">
        <f t="shared" si="35"/>
        <v>0</v>
      </c>
      <c r="BQ28" s="236">
        <f t="shared" si="36"/>
        <v>0</v>
      </c>
      <c r="BR28" s="244">
        <f t="shared" si="37"/>
        <v>8.85384615384612</v>
      </c>
      <c r="BS28" s="245">
        <f t="shared" si="38"/>
        <v>35400</v>
      </c>
      <c r="BT28" s="236">
        <f t="shared" si="39"/>
        <v>1</v>
      </c>
      <c r="BU28" s="236">
        <f t="shared" si="40"/>
        <v>1</v>
      </c>
      <c r="BV28" s="236">
        <f t="shared" si="41"/>
        <v>1</v>
      </c>
      <c r="BW28" s="236">
        <f t="shared" si="42"/>
        <v>0</v>
      </c>
      <c r="BX28" s="236">
        <f t="shared" si="43"/>
        <v>0</v>
      </c>
      <c r="BY28" s="236">
        <f t="shared" si="44"/>
        <v>0</v>
      </c>
      <c r="BZ28" s="236">
        <f t="shared" si="45"/>
        <v>4</v>
      </c>
    </row>
    <row r="29" s="141" customFormat="1" ht="48" customHeight="1" spans="1:78">
      <c r="A29" s="161">
        <v>16</v>
      </c>
      <c r="B29" s="94">
        <v>819</v>
      </c>
      <c r="C29" s="94" t="s">
        <v>1055</v>
      </c>
      <c r="D29" s="165" t="s">
        <v>256</v>
      </c>
      <c r="E29" s="163">
        <v>44288</v>
      </c>
      <c r="F29" s="164" t="s">
        <v>1056</v>
      </c>
      <c r="G29" s="163">
        <v>37530</v>
      </c>
      <c r="H29" s="163" t="s">
        <v>335</v>
      </c>
      <c r="I29" s="183" t="s">
        <v>257</v>
      </c>
      <c r="J29" s="158">
        <v>0</v>
      </c>
      <c r="K29" s="158">
        <v>0</v>
      </c>
      <c r="L29" s="184">
        <v>200</v>
      </c>
      <c r="M29" s="185">
        <v>7.69230769230769</v>
      </c>
      <c r="N29" s="161">
        <v>15</v>
      </c>
      <c r="O29" s="161">
        <v>4</v>
      </c>
      <c r="P29" s="161">
        <v>19</v>
      </c>
      <c r="Q29" s="161">
        <v>22</v>
      </c>
      <c r="R29" s="195">
        <v>146.153846153846</v>
      </c>
      <c r="S29" s="161">
        <v>0</v>
      </c>
      <c r="T29" s="185">
        <v>0</v>
      </c>
      <c r="U29" s="161">
        <v>0</v>
      </c>
      <c r="V29" s="161">
        <v>0</v>
      </c>
      <c r="W29" s="185">
        <v>0</v>
      </c>
      <c r="X29" s="161">
        <v>0</v>
      </c>
      <c r="Y29" s="185">
        <v>0</v>
      </c>
      <c r="Z29" s="161">
        <v>0</v>
      </c>
      <c r="AA29" s="161">
        <v>0</v>
      </c>
      <c r="AB29" s="195">
        <v>0</v>
      </c>
      <c r="AC29" s="161">
        <v>1</v>
      </c>
      <c r="AD29" s="195">
        <v>7.69230769230769</v>
      </c>
      <c r="AE29" s="161">
        <v>0</v>
      </c>
      <c r="AF29" s="195">
        <v>0</v>
      </c>
      <c r="AG29" s="161">
        <v>2</v>
      </c>
      <c r="AH29" s="201">
        <v>20</v>
      </c>
      <c r="AI29" s="185">
        <v>14.6153846153846</v>
      </c>
      <c r="AJ29" s="201">
        <v>30</v>
      </c>
      <c r="AK29" s="184">
        <v>21.9230769230769</v>
      </c>
      <c r="AL29" s="185">
        <v>0</v>
      </c>
      <c r="AM29" s="185">
        <v>0</v>
      </c>
      <c r="AN29" s="185">
        <v>7.3</v>
      </c>
      <c r="AO29" s="185">
        <v>9.5</v>
      </c>
      <c r="AP29" s="185">
        <v>9.5</v>
      </c>
      <c r="AQ29" s="185">
        <v>216.684615384615</v>
      </c>
      <c r="AR29" s="184">
        <v>3</v>
      </c>
      <c r="AS29" s="208"/>
      <c r="AT29" s="207"/>
      <c r="AU29" s="195">
        <v>0</v>
      </c>
      <c r="AV29" s="195">
        <v>4.47237046153846</v>
      </c>
      <c r="AW29" s="207">
        <v>50</v>
      </c>
      <c r="AX29" s="221">
        <v>165.212244923077</v>
      </c>
      <c r="AY29" s="184">
        <v>160</v>
      </c>
      <c r="AZ29" s="222">
        <v>20800</v>
      </c>
      <c r="BA29" s="225"/>
      <c r="BB29" s="146" t="str">
        <f ca="1" t="shared" si="24"/>
        <v>2年7月</v>
      </c>
      <c r="BC29" s="149"/>
      <c r="BD29" s="224">
        <f t="shared" si="25"/>
        <v>894474.092307692</v>
      </c>
      <c r="BE29" s="239">
        <f t="shared" si="2"/>
        <v>894474.092307692</v>
      </c>
      <c r="BF29" s="236">
        <f t="shared" si="26"/>
        <v>0</v>
      </c>
      <c r="BG29" s="236">
        <f t="shared" si="23"/>
        <v>816635.146153846</v>
      </c>
      <c r="BH29" s="236">
        <f t="shared" si="27"/>
        <v>0</v>
      </c>
      <c r="BI29" s="240" t="str">
        <f t="shared" si="28"/>
        <v>CHUM MALIS</v>
      </c>
      <c r="BJ29" s="236">
        <f t="shared" si="29"/>
        <v>160</v>
      </c>
      <c r="BK29" s="236">
        <f t="shared" si="30"/>
        <v>160</v>
      </c>
      <c r="BL29" s="236">
        <f t="shared" si="31"/>
        <v>1</v>
      </c>
      <c r="BM29" s="236">
        <f t="shared" si="32"/>
        <v>1</v>
      </c>
      <c r="BN29" s="236">
        <f t="shared" si="33"/>
        <v>0</v>
      </c>
      <c r="BO29" s="236">
        <f t="shared" si="34"/>
        <v>1</v>
      </c>
      <c r="BP29" s="236">
        <f t="shared" si="35"/>
        <v>0</v>
      </c>
      <c r="BQ29" s="236">
        <f t="shared" si="36"/>
        <v>0</v>
      </c>
      <c r="BR29" s="244">
        <f t="shared" si="37"/>
        <v>5.21224492307687</v>
      </c>
      <c r="BS29" s="245">
        <f t="shared" si="38"/>
        <v>20800</v>
      </c>
      <c r="BT29" s="236">
        <f t="shared" si="39"/>
        <v>1</v>
      </c>
      <c r="BU29" s="236">
        <f t="shared" si="40"/>
        <v>0</v>
      </c>
      <c r="BV29" s="236">
        <f t="shared" si="41"/>
        <v>0</v>
      </c>
      <c r="BW29" s="236">
        <f t="shared" si="42"/>
        <v>0</v>
      </c>
      <c r="BX29" s="236">
        <f t="shared" si="43"/>
        <v>0</v>
      </c>
      <c r="BY29" s="236">
        <f t="shared" ref="BY25:BY41" si="46">TRUNC((BS29-(BT29*20000)-(BU29*10000)-(BV29*5000)-(BW29*2000)-(BX29*1000))/500)</f>
        <v>1</v>
      </c>
      <c r="BZ29" s="236">
        <f t="shared" ref="BZ25:BZ41" si="47">TRUNC((BS29-(BT29*20000)-(BU29*10000)-(BV29*5000)-(BW29*2000)-(BX29*1000)-(BY29*500))/100)</f>
        <v>3</v>
      </c>
    </row>
    <row r="30" s="147" customFormat="1" ht="48" customHeight="1" spans="1:78">
      <c r="A30" s="161">
        <v>17</v>
      </c>
      <c r="B30" s="94">
        <v>895</v>
      </c>
      <c r="C30" s="94" t="s">
        <v>1057</v>
      </c>
      <c r="D30" s="165" t="s">
        <v>258</v>
      </c>
      <c r="E30" s="163">
        <v>44320</v>
      </c>
      <c r="F30" s="164" t="s">
        <v>1058</v>
      </c>
      <c r="G30" s="163">
        <v>30996</v>
      </c>
      <c r="H30" s="163" t="s">
        <v>335</v>
      </c>
      <c r="I30" s="183" t="s">
        <v>257</v>
      </c>
      <c r="J30" s="158">
        <v>0</v>
      </c>
      <c r="K30" s="158">
        <v>0</v>
      </c>
      <c r="L30" s="184">
        <v>200</v>
      </c>
      <c r="M30" s="185">
        <v>7.69230769230769</v>
      </c>
      <c r="N30" s="161">
        <v>15</v>
      </c>
      <c r="O30" s="161">
        <v>4</v>
      </c>
      <c r="P30" s="161">
        <v>19</v>
      </c>
      <c r="Q30" s="161">
        <v>22</v>
      </c>
      <c r="R30" s="195">
        <v>146.153846153846</v>
      </c>
      <c r="S30" s="161">
        <v>0</v>
      </c>
      <c r="T30" s="185">
        <v>0</v>
      </c>
      <c r="U30" s="161">
        <v>0</v>
      </c>
      <c r="V30" s="161">
        <v>0</v>
      </c>
      <c r="W30" s="185">
        <v>0</v>
      </c>
      <c r="X30" s="161">
        <v>0</v>
      </c>
      <c r="Y30" s="185">
        <v>0</v>
      </c>
      <c r="Z30" s="161">
        <v>1</v>
      </c>
      <c r="AA30" s="161">
        <v>0</v>
      </c>
      <c r="AB30" s="195">
        <v>0</v>
      </c>
      <c r="AC30" s="161">
        <v>1</v>
      </c>
      <c r="AD30" s="195">
        <v>7.69230769230769</v>
      </c>
      <c r="AE30" s="161">
        <v>0</v>
      </c>
      <c r="AF30" s="195">
        <v>0</v>
      </c>
      <c r="AG30" s="161">
        <v>1</v>
      </c>
      <c r="AH30" s="201">
        <v>30</v>
      </c>
      <c r="AI30" s="185">
        <v>21.9230769230769</v>
      </c>
      <c r="AJ30" s="201">
        <v>40</v>
      </c>
      <c r="AK30" s="184">
        <v>29.2307692307692</v>
      </c>
      <c r="AL30" s="185">
        <v>0</v>
      </c>
      <c r="AM30" s="185">
        <v>0</v>
      </c>
      <c r="AN30" s="185">
        <v>7.3</v>
      </c>
      <c r="AO30" s="185">
        <v>9.5</v>
      </c>
      <c r="AP30" s="185">
        <v>9.5</v>
      </c>
      <c r="AQ30" s="185">
        <v>231.3</v>
      </c>
      <c r="AR30" s="184">
        <v>3</v>
      </c>
      <c r="AS30" s="208"/>
      <c r="AT30" s="207"/>
      <c r="AU30" s="195">
        <v>0</v>
      </c>
      <c r="AV30" s="195">
        <v>4.774032</v>
      </c>
      <c r="AW30" s="207">
        <v>50</v>
      </c>
      <c r="AX30" s="221">
        <v>179.525968</v>
      </c>
      <c r="AY30" s="184">
        <v>170</v>
      </c>
      <c r="AZ30" s="222">
        <v>38100</v>
      </c>
      <c r="BA30" s="225"/>
      <c r="BB30" s="146" t="str">
        <f ca="1" t="shared" si="24"/>
        <v>2年6月</v>
      </c>
      <c r="BC30" s="149"/>
      <c r="BD30" s="224">
        <f t="shared" si="25"/>
        <v>954806.4</v>
      </c>
      <c r="BE30" s="239">
        <f t="shared" si="2"/>
        <v>954806.4</v>
      </c>
      <c r="BF30" s="236">
        <f t="shared" si="26"/>
        <v>0</v>
      </c>
      <c r="BG30" s="236">
        <f t="shared" si="23"/>
        <v>877011.3</v>
      </c>
      <c r="BH30" s="236">
        <f t="shared" si="27"/>
        <v>0</v>
      </c>
      <c r="BI30" s="240" t="str">
        <f t="shared" si="28"/>
        <v>KHLOT THAVY</v>
      </c>
      <c r="BJ30" s="236">
        <f t="shared" si="29"/>
        <v>170</v>
      </c>
      <c r="BK30" s="236">
        <f t="shared" si="30"/>
        <v>170</v>
      </c>
      <c r="BL30" s="236">
        <f t="shared" si="31"/>
        <v>1</v>
      </c>
      <c r="BM30" s="236">
        <f t="shared" si="32"/>
        <v>1</v>
      </c>
      <c r="BN30" s="236">
        <f t="shared" si="33"/>
        <v>1</v>
      </c>
      <c r="BO30" s="236">
        <f t="shared" si="34"/>
        <v>0</v>
      </c>
      <c r="BP30" s="236">
        <f t="shared" si="35"/>
        <v>0</v>
      </c>
      <c r="BQ30" s="236">
        <f t="shared" si="36"/>
        <v>0</v>
      </c>
      <c r="BR30" s="244">
        <f t="shared" si="37"/>
        <v>9.52596799999995</v>
      </c>
      <c r="BS30" s="245">
        <f t="shared" si="38"/>
        <v>38100</v>
      </c>
      <c r="BT30" s="236">
        <f t="shared" si="39"/>
        <v>1</v>
      </c>
      <c r="BU30" s="236">
        <f t="shared" si="40"/>
        <v>1</v>
      </c>
      <c r="BV30" s="236">
        <f t="shared" si="41"/>
        <v>1</v>
      </c>
      <c r="BW30" s="236">
        <f t="shared" si="42"/>
        <v>1</v>
      </c>
      <c r="BX30" s="236">
        <f t="shared" si="43"/>
        <v>1</v>
      </c>
      <c r="BY30" s="236">
        <f t="shared" si="46"/>
        <v>0</v>
      </c>
      <c r="BZ30" s="236">
        <f t="shared" si="47"/>
        <v>1</v>
      </c>
    </row>
    <row r="31" s="146" customFormat="1" ht="48" customHeight="1" spans="1:78">
      <c r="A31" s="161">
        <v>18</v>
      </c>
      <c r="B31" s="94">
        <v>333</v>
      </c>
      <c r="C31" s="94" t="s">
        <v>1059</v>
      </c>
      <c r="D31" s="165" t="s">
        <v>259</v>
      </c>
      <c r="E31" s="163">
        <v>44109</v>
      </c>
      <c r="F31" s="164" t="s">
        <v>1060</v>
      </c>
      <c r="G31" s="163">
        <v>33610</v>
      </c>
      <c r="H31" s="163" t="s">
        <v>335</v>
      </c>
      <c r="I31" s="183" t="s">
        <v>241</v>
      </c>
      <c r="J31" s="158">
        <v>0</v>
      </c>
      <c r="K31" s="158">
        <v>2</v>
      </c>
      <c r="L31" s="184">
        <v>200</v>
      </c>
      <c r="M31" s="185">
        <v>7.69230769230769</v>
      </c>
      <c r="N31" s="161">
        <v>17</v>
      </c>
      <c r="O31" s="161">
        <v>4</v>
      </c>
      <c r="P31" s="161">
        <v>21</v>
      </c>
      <c r="Q31" s="161">
        <v>22</v>
      </c>
      <c r="R31" s="195">
        <v>161.538461538461</v>
      </c>
      <c r="S31" s="161">
        <v>0</v>
      </c>
      <c r="T31" s="185">
        <v>0</v>
      </c>
      <c r="U31" s="161">
        <v>0</v>
      </c>
      <c r="V31" s="161">
        <v>0</v>
      </c>
      <c r="W31" s="185">
        <v>0</v>
      </c>
      <c r="X31" s="161">
        <v>0</v>
      </c>
      <c r="Y31" s="185">
        <v>0</v>
      </c>
      <c r="Z31" s="161">
        <v>0</v>
      </c>
      <c r="AA31" s="161">
        <v>0</v>
      </c>
      <c r="AB31" s="195">
        <v>0</v>
      </c>
      <c r="AC31" s="161">
        <v>1</v>
      </c>
      <c r="AD31" s="195">
        <v>7.69230769230769</v>
      </c>
      <c r="AE31" s="161">
        <v>0</v>
      </c>
      <c r="AF31" s="195">
        <v>0</v>
      </c>
      <c r="AG31" s="161">
        <v>0</v>
      </c>
      <c r="AH31" s="201">
        <v>20</v>
      </c>
      <c r="AI31" s="185">
        <v>16.1538461538462</v>
      </c>
      <c r="AJ31" s="201">
        <v>30</v>
      </c>
      <c r="AK31" s="184">
        <v>24.2307692307692</v>
      </c>
      <c r="AL31" s="185">
        <v>0</v>
      </c>
      <c r="AM31" s="185">
        <v>0</v>
      </c>
      <c r="AN31" s="185">
        <v>8</v>
      </c>
      <c r="AO31" s="185">
        <v>10.5</v>
      </c>
      <c r="AP31" s="185">
        <v>10.5</v>
      </c>
      <c r="AQ31" s="185">
        <v>238.615384615385</v>
      </c>
      <c r="AR31" s="184">
        <v>3</v>
      </c>
      <c r="AS31" s="208"/>
      <c r="AT31" s="207"/>
      <c r="AU31" s="195">
        <v>0</v>
      </c>
      <c r="AV31" s="195">
        <v>4.92502153846154</v>
      </c>
      <c r="AW31" s="207">
        <v>50</v>
      </c>
      <c r="AX31" s="221">
        <v>186.690363076923</v>
      </c>
      <c r="AY31" s="184">
        <v>180</v>
      </c>
      <c r="AZ31" s="222">
        <v>26800</v>
      </c>
      <c r="BA31" s="225"/>
      <c r="BB31" s="146" t="str">
        <f ca="1" t="shared" si="24"/>
        <v>3年1月</v>
      </c>
      <c r="BC31" s="149"/>
      <c r="BD31" s="224">
        <f t="shared" si="25"/>
        <v>985004.307692307</v>
      </c>
      <c r="BE31" s="239">
        <f t="shared" si="2"/>
        <v>985004.307692307</v>
      </c>
      <c r="BF31" s="236">
        <f t="shared" si="26"/>
        <v>0</v>
      </c>
      <c r="BG31" s="236">
        <f t="shared" si="23"/>
        <v>598969.153846154</v>
      </c>
      <c r="BH31" s="236">
        <f t="shared" si="27"/>
        <v>0</v>
      </c>
      <c r="BI31" s="240" t="str">
        <f t="shared" si="28"/>
        <v>OUK CHANTHY</v>
      </c>
      <c r="BJ31" s="236">
        <f t="shared" si="29"/>
        <v>180</v>
      </c>
      <c r="BK31" s="236">
        <f t="shared" si="30"/>
        <v>180</v>
      </c>
      <c r="BL31" s="236">
        <f t="shared" si="31"/>
        <v>1</v>
      </c>
      <c r="BM31" s="236">
        <f t="shared" si="32"/>
        <v>1</v>
      </c>
      <c r="BN31" s="236">
        <f t="shared" si="33"/>
        <v>1</v>
      </c>
      <c r="BO31" s="236">
        <f t="shared" si="34"/>
        <v>1</v>
      </c>
      <c r="BP31" s="236">
        <f t="shared" si="35"/>
        <v>0</v>
      </c>
      <c r="BQ31" s="236">
        <f t="shared" si="36"/>
        <v>0</v>
      </c>
      <c r="BR31" s="244">
        <f t="shared" si="37"/>
        <v>6.69036307692301</v>
      </c>
      <c r="BS31" s="245">
        <f t="shared" si="38"/>
        <v>26800</v>
      </c>
      <c r="BT31" s="236">
        <f t="shared" si="39"/>
        <v>1</v>
      </c>
      <c r="BU31" s="236">
        <f t="shared" si="40"/>
        <v>0</v>
      </c>
      <c r="BV31" s="236">
        <f t="shared" si="41"/>
        <v>1</v>
      </c>
      <c r="BW31" s="236">
        <f t="shared" si="42"/>
        <v>0</v>
      </c>
      <c r="BX31" s="236">
        <f t="shared" si="43"/>
        <v>1</v>
      </c>
      <c r="BY31" s="236">
        <f t="shared" si="46"/>
        <v>1</v>
      </c>
      <c r="BZ31" s="236">
        <f t="shared" si="47"/>
        <v>3</v>
      </c>
    </row>
    <row r="32" s="146" customFormat="1" ht="48" customHeight="1" spans="1:78">
      <c r="A32" s="161">
        <v>19</v>
      </c>
      <c r="B32" s="94">
        <v>435</v>
      </c>
      <c r="C32" s="94" t="s">
        <v>1061</v>
      </c>
      <c r="D32" s="165" t="s">
        <v>260</v>
      </c>
      <c r="E32" s="163">
        <v>44123</v>
      </c>
      <c r="F32" s="164" t="s">
        <v>1062</v>
      </c>
      <c r="G32" s="163">
        <v>34310</v>
      </c>
      <c r="H32" s="163" t="s">
        <v>332</v>
      </c>
      <c r="I32" s="183" t="s">
        <v>261</v>
      </c>
      <c r="J32" s="158">
        <v>0</v>
      </c>
      <c r="K32" s="158">
        <v>1</v>
      </c>
      <c r="L32" s="184">
        <v>200</v>
      </c>
      <c r="M32" s="185">
        <v>7.69230769230769</v>
      </c>
      <c r="N32" s="161">
        <v>15</v>
      </c>
      <c r="O32" s="161">
        <v>4</v>
      </c>
      <c r="P32" s="161">
        <v>19</v>
      </c>
      <c r="Q32" s="161">
        <v>20</v>
      </c>
      <c r="R32" s="195">
        <v>146.153846153846</v>
      </c>
      <c r="S32" s="161">
        <v>0</v>
      </c>
      <c r="T32" s="185">
        <v>0</v>
      </c>
      <c r="U32" s="161">
        <v>0</v>
      </c>
      <c r="V32" s="161">
        <v>0</v>
      </c>
      <c r="W32" s="185">
        <v>0</v>
      </c>
      <c r="X32" s="161">
        <v>0</v>
      </c>
      <c r="Y32" s="185">
        <v>0</v>
      </c>
      <c r="Z32" s="161">
        <v>0</v>
      </c>
      <c r="AA32" s="161">
        <v>0</v>
      </c>
      <c r="AB32" s="195">
        <v>0</v>
      </c>
      <c r="AC32" s="161">
        <v>1</v>
      </c>
      <c r="AD32" s="195">
        <v>7.69230769230769</v>
      </c>
      <c r="AE32" s="161">
        <v>0</v>
      </c>
      <c r="AF32" s="195">
        <v>0</v>
      </c>
      <c r="AG32" s="161">
        <v>0</v>
      </c>
      <c r="AH32" s="201">
        <v>70</v>
      </c>
      <c r="AI32" s="185">
        <v>51.1538461538462</v>
      </c>
      <c r="AJ32" s="201">
        <v>30</v>
      </c>
      <c r="AK32" s="184">
        <v>21.9230769230769</v>
      </c>
      <c r="AL32" s="185">
        <v>0</v>
      </c>
      <c r="AM32" s="185">
        <v>0</v>
      </c>
      <c r="AN32" s="185">
        <v>7.3</v>
      </c>
      <c r="AO32" s="185">
        <v>9.5</v>
      </c>
      <c r="AP32" s="185">
        <v>9.5</v>
      </c>
      <c r="AQ32" s="185">
        <v>253.223076923077</v>
      </c>
      <c r="AR32" s="184">
        <v>3</v>
      </c>
      <c r="AS32" s="209"/>
      <c r="AT32" s="207"/>
      <c r="AU32" s="195">
        <v>0</v>
      </c>
      <c r="AV32" s="195">
        <v>5.22652430769231</v>
      </c>
      <c r="AW32" s="207">
        <v>50</v>
      </c>
      <c r="AX32" s="221">
        <v>200.996552615385</v>
      </c>
      <c r="AY32" s="184">
        <v>200</v>
      </c>
      <c r="AZ32" s="222">
        <v>4000</v>
      </c>
      <c r="BA32" s="225"/>
      <c r="BB32" s="146" t="str">
        <f ca="1" t="shared" si="24"/>
        <v>3年1月</v>
      </c>
      <c r="BD32" s="224">
        <f t="shared" si="25"/>
        <v>1045304.86153846</v>
      </c>
      <c r="BE32" s="239">
        <f t="shared" si="2"/>
        <v>1045304.86153846</v>
      </c>
      <c r="BF32" s="236">
        <f t="shared" si="26"/>
        <v>0</v>
      </c>
      <c r="BG32" s="236">
        <f t="shared" si="23"/>
        <v>817575.530769231</v>
      </c>
      <c r="BH32" s="236">
        <f t="shared" si="27"/>
        <v>0</v>
      </c>
      <c r="BI32" s="240" t="str">
        <f t="shared" si="28"/>
        <v>LAK SAMNANG</v>
      </c>
      <c r="BJ32" s="236">
        <f t="shared" si="29"/>
        <v>200</v>
      </c>
      <c r="BK32" s="236">
        <f t="shared" si="30"/>
        <v>200</v>
      </c>
      <c r="BL32" s="236">
        <f t="shared" si="31"/>
        <v>2</v>
      </c>
      <c r="BM32" s="236">
        <f t="shared" si="32"/>
        <v>0</v>
      </c>
      <c r="BN32" s="236">
        <f t="shared" si="33"/>
        <v>0</v>
      </c>
      <c r="BO32" s="236">
        <f t="shared" si="34"/>
        <v>0</v>
      </c>
      <c r="BP32" s="236">
        <f t="shared" si="35"/>
        <v>0</v>
      </c>
      <c r="BQ32" s="236">
        <f t="shared" si="36"/>
        <v>0</v>
      </c>
      <c r="BR32" s="244">
        <f t="shared" si="37"/>
        <v>0.996552615384559</v>
      </c>
      <c r="BS32" s="245">
        <f t="shared" si="38"/>
        <v>4000</v>
      </c>
      <c r="BT32" s="236">
        <f t="shared" si="39"/>
        <v>0</v>
      </c>
      <c r="BU32" s="236">
        <f t="shared" si="40"/>
        <v>0</v>
      </c>
      <c r="BV32" s="236">
        <f t="shared" si="41"/>
        <v>0</v>
      </c>
      <c r="BW32" s="236">
        <f t="shared" si="42"/>
        <v>2</v>
      </c>
      <c r="BX32" s="236">
        <f t="shared" si="43"/>
        <v>0</v>
      </c>
      <c r="BY32" s="236">
        <f t="shared" si="46"/>
        <v>0</v>
      </c>
      <c r="BZ32" s="236">
        <f t="shared" si="47"/>
        <v>0</v>
      </c>
    </row>
    <row r="33" s="146" customFormat="1" ht="48" customHeight="1" spans="1:78">
      <c r="A33" s="161">
        <v>20</v>
      </c>
      <c r="B33" s="94">
        <v>438</v>
      </c>
      <c r="C33" s="94" t="s">
        <v>1063</v>
      </c>
      <c r="D33" s="165" t="s">
        <v>262</v>
      </c>
      <c r="E33" s="163">
        <v>44125</v>
      </c>
      <c r="F33" s="164" t="s">
        <v>1064</v>
      </c>
      <c r="G33" s="163">
        <v>31192</v>
      </c>
      <c r="H33" s="163" t="s">
        <v>332</v>
      </c>
      <c r="I33" s="183" t="s">
        <v>245</v>
      </c>
      <c r="J33" s="158">
        <v>0</v>
      </c>
      <c r="K33" s="158">
        <v>3</v>
      </c>
      <c r="L33" s="184">
        <v>200</v>
      </c>
      <c r="M33" s="185">
        <v>7.69230769230769</v>
      </c>
      <c r="N33" s="161">
        <v>21</v>
      </c>
      <c r="O33" s="161">
        <v>4</v>
      </c>
      <c r="P33" s="161">
        <v>25</v>
      </c>
      <c r="Q33" s="161">
        <v>26</v>
      </c>
      <c r="R33" s="195">
        <v>192.307692307692</v>
      </c>
      <c r="S33" s="161">
        <v>0</v>
      </c>
      <c r="T33" s="185">
        <v>0</v>
      </c>
      <c r="U33" s="161">
        <v>0</v>
      </c>
      <c r="V33" s="161">
        <v>0</v>
      </c>
      <c r="W33" s="185">
        <v>0</v>
      </c>
      <c r="X33" s="161">
        <v>0</v>
      </c>
      <c r="Y33" s="185">
        <v>0</v>
      </c>
      <c r="Z33" s="161">
        <v>0</v>
      </c>
      <c r="AA33" s="161">
        <v>0</v>
      </c>
      <c r="AB33" s="195">
        <v>0</v>
      </c>
      <c r="AC33" s="161">
        <v>1</v>
      </c>
      <c r="AD33" s="195">
        <v>7.69230769230769</v>
      </c>
      <c r="AE33" s="161">
        <v>0</v>
      </c>
      <c r="AF33" s="195">
        <v>0</v>
      </c>
      <c r="AG33" s="161">
        <v>0</v>
      </c>
      <c r="AH33" s="201">
        <v>0</v>
      </c>
      <c r="AI33" s="185">
        <v>0</v>
      </c>
      <c r="AJ33" s="201">
        <v>40</v>
      </c>
      <c r="AK33" s="184">
        <v>38.4615384615385</v>
      </c>
      <c r="AL33" s="185">
        <v>0</v>
      </c>
      <c r="AM33" s="185">
        <v>0</v>
      </c>
      <c r="AN33" s="185">
        <v>9.6</v>
      </c>
      <c r="AO33" s="185">
        <v>12.5</v>
      </c>
      <c r="AP33" s="185">
        <v>12.5</v>
      </c>
      <c r="AQ33" s="185">
        <v>273.061538461538</v>
      </c>
      <c r="AR33" s="184">
        <v>3</v>
      </c>
      <c r="AS33" s="209"/>
      <c r="AT33" s="207"/>
      <c r="AU33" s="195">
        <v>0</v>
      </c>
      <c r="AV33" s="195">
        <v>5.63599015384615</v>
      </c>
      <c r="AW33" s="207">
        <v>100</v>
      </c>
      <c r="AX33" s="221">
        <v>170.425548307692</v>
      </c>
      <c r="AY33" s="184">
        <v>170</v>
      </c>
      <c r="AZ33" s="222">
        <v>1700</v>
      </c>
      <c r="BA33" s="225"/>
      <c r="BB33" s="146" t="str">
        <f ca="1" t="shared" ref="BB23:BB41" si="48">DATEDIF(E33,TODAY(),"y")&amp;"年"&amp;DATEDIF(E33,TODAY(),"ym")&amp;"月"</f>
        <v>3年1月</v>
      </c>
      <c r="BD33" s="224">
        <f t="shared" ref="BD23:BD41" si="49">(AQ33*$BH$9)</f>
        <v>1127198.03076923</v>
      </c>
      <c r="BE33" s="239">
        <f t="shared" ref="BE23:BE41" si="50">IF(BD33&lt;400000,400000,IF(BD33&gt;1200000,1200000,BD33))</f>
        <v>1127198.03076923</v>
      </c>
      <c r="BF33" s="236">
        <f t="shared" ref="BF23:BF41" si="51">IF(BH33=0.1,175000,IF(BH33=0.05,75000,0))</f>
        <v>0</v>
      </c>
      <c r="BG33" s="231">
        <f>((AQ33-AO33-AP33-AL33)*员工!BH$8)-(J33+K33)*150000</f>
        <v>574742.215384615</v>
      </c>
      <c r="BH33" s="236">
        <f t="shared" ref="BH23:BH41" si="52">IF(BG33&lt;1500000,0%,IF(BG33&lt;2000001,5%,10%))</f>
        <v>0</v>
      </c>
      <c r="BI33" s="241" t="str">
        <f t="shared" ref="BI23:BI41" si="53">D33</f>
        <v>SO SOKHA</v>
      </c>
      <c r="BJ33" s="231">
        <f t="shared" ref="BJ23:BJ41" si="54">AY33</f>
        <v>170</v>
      </c>
      <c r="BK33" s="231">
        <f t="shared" ref="BK23:BK41" si="55">TRUNC(BJ33)</f>
        <v>170</v>
      </c>
      <c r="BL33" s="231">
        <f t="shared" ref="BL23:BL41" si="56">TRUNC(BK33/100)</f>
        <v>1</v>
      </c>
      <c r="BM33" s="231">
        <f t="shared" ref="BM23:BM41" si="57">TRUNC((BK33-(BL33*100))/50)</f>
        <v>1</v>
      </c>
      <c r="BN33" s="231">
        <f t="shared" ref="BN23:BN41" si="58">TRUNC((BK33-(BL33*100)-(BM33*50))/20)</f>
        <v>1</v>
      </c>
      <c r="BO33" s="231">
        <f t="shared" ref="BO23:BO41" si="59">TRUNC((BK33-(BL33*100)-(BM33*50)-(BN33*20))/10)</f>
        <v>0</v>
      </c>
      <c r="BP33" s="231">
        <f t="shared" ref="BP23:BP41" si="60">TRUNC((BK33-(BL33*100)-(BM33*50)-(BN33*20)-(BO33*10))/5)</f>
        <v>0</v>
      </c>
      <c r="BQ33" s="231">
        <f t="shared" ref="BQ23:BQ41" si="61">TRUNC((BK33-(BL33*100)-(BM33*50)-(BN33*20)-(BO33*10)-(BP33*5))/1)</f>
        <v>0</v>
      </c>
      <c r="BR33" s="246">
        <f t="shared" ref="BR23:BR41" si="62">AX33-AY33</f>
        <v>0.425548307692253</v>
      </c>
      <c r="BS33" s="247">
        <f t="shared" ref="BS23:BS41" si="63">ROUND(BR33*4000,-2)</f>
        <v>1700</v>
      </c>
      <c r="BT33" s="231">
        <f t="shared" si="39"/>
        <v>0</v>
      </c>
      <c r="BU33" s="231">
        <f t="shared" si="40"/>
        <v>0</v>
      </c>
      <c r="BV33" s="231">
        <f t="shared" si="41"/>
        <v>0</v>
      </c>
      <c r="BW33" s="231">
        <f t="shared" si="42"/>
        <v>0</v>
      </c>
      <c r="BX33" s="231">
        <f t="shared" si="43"/>
        <v>1</v>
      </c>
      <c r="BY33" s="231">
        <f t="shared" si="46"/>
        <v>1</v>
      </c>
      <c r="BZ33" s="231">
        <f t="shared" si="47"/>
        <v>2</v>
      </c>
    </row>
    <row r="34" s="141" customFormat="1" ht="48" customHeight="1" spans="1:78">
      <c r="A34" s="161">
        <v>21</v>
      </c>
      <c r="B34" s="94">
        <v>2251</v>
      </c>
      <c r="C34" s="94" t="s">
        <v>1065</v>
      </c>
      <c r="D34" s="162" t="s">
        <v>263</v>
      </c>
      <c r="E34" s="163">
        <v>44753</v>
      </c>
      <c r="F34" s="164" t="s">
        <v>1066</v>
      </c>
      <c r="G34" s="163">
        <v>31687</v>
      </c>
      <c r="H34" s="163" t="s">
        <v>332</v>
      </c>
      <c r="I34" s="183" t="s">
        <v>264</v>
      </c>
      <c r="J34" s="161">
        <v>0</v>
      </c>
      <c r="K34" s="161">
        <v>0</v>
      </c>
      <c r="L34" s="184">
        <v>200</v>
      </c>
      <c r="M34" s="185">
        <v>7.69230769230769</v>
      </c>
      <c r="N34" s="161">
        <v>17</v>
      </c>
      <c r="O34" s="161">
        <v>4</v>
      </c>
      <c r="P34" s="161">
        <v>21</v>
      </c>
      <c r="Q34" s="161">
        <v>22</v>
      </c>
      <c r="R34" s="195">
        <v>161.538461538461</v>
      </c>
      <c r="S34" s="161">
        <v>0</v>
      </c>
      <c r="T34" s="185">
        <v>0</v>
      </c>
      <c r="U34" s="161">
        <v>0</v>
      </c>
      <c r="V34" s="161">
        <v>0</v>
      </c>
      <c r="W34" s="185">
        <v>0</v>
      </c>
      <c r="X34" s="161">
        <v>0</v>
      </c>
      <c r="Y34" s="185">
        <v>0</v>
      </c>
      <c r="Z34" s="161">
        <v>0</v>
      </c>
      <c r="AA34" s="161">
        <v>0</v>
      </c>
      <c r="AB34" s="195">
        <v>0</v>
      </c>
      <c r="AC34" s="161">
        <v>1</v>
      </c>
      <c r="AD34" s="195">
        <v>7.69230769230769</v>
      </c>
      <c r="AE34" s="161">
        <v>0</v>
      </c>
      <c r="AF34" s="195">
        <v>0</v>
      </c>
      <c r="AG34" s="161">
        <v>0</v>
      </c>
      <c r="AH34" s="201">
        <v>0</v>
      </c>
      <c r="AI34" s="185">
        <v>0</v>
      </c>
      <c r="AJ34" s="201">
        <v>30</v>
      </c>
      <c r="AK34" s="184">
        <v>24.2307692307692</v>
      </c>
      <c r="AL34" s="185">
        <v>0</v>
      </c>
      <c r="AM34" s="185">
        <v>0</v>
      </c>
      <c r="AN34" s="185">
        <v>8</v>
      </c>
      <c r="AO34" s="185">
        <v>10.5</v>
      </c>
      <c r="AP34" s="185">
        <v>10.5</v>
      </c>
      <c r="AQ34" s="185">
        <v>222.461538461538</v>
      </c>
      <c r="AR34" s="207">
        <v>2</v>
      </c>
      <c r="AS34" s="209"/>
      <c r="AT34" s="207"/>
      <c r="AU34" s="195">
        <v>0</v>
      </c>
      <c r="AV34" s="195">
        <v>4.59160615384615</v>
      </c>
      <c r="AW34" s="207">
        <v>50</v>
      </c>
      <c r="AX34" s="221">
        <v>169.869932307692</v>
      </c>
      <c r="AY34" s="184">
        <v>160</v>
      </c>
      <c r="AZ34" s="222">
        <v>39500</v>
      </c>
      <c r="BA34" s="225"/>
      <c r="BB34" s="146" t="str">
        <f ca="1" t="shared" si="48"/>
        <v>1年4月</v>
      </c>
      <c r="BC34" s="146"/>
      <c r="BD34" s="224">
        <f t="shared" si="49"/>
        <v>918321.230769231</v>
      </c>
      <c r="BE34" s="239">
        <f t="shared" si="50"/>
        <v>918321.230769231</v>
      </c>
      <c r="BF34" s="236">
        <f t="shared" si="51"/>
        <v>0</v>
      </c>
      <c r="BG34" s="231">
        <f>((AQ34-AO34-AP34-AL34)*员工!BH$8)-(J34+K34)*150000</f>
        <v>832237.615384615</v>
      </c>
      <c r="BH34" s="236">
        <f t="shared" si="52"/>
        <v>0</v>
      </c>
      <c r="BI34" s="241" t="str">
        <f t="shared" si="53"/>
        <v>SAM YA</v>
      </c>
      <c r="BJ34" s="231">
        <f t="shared" si="54"/>
        <v>160</v>
      </c>
      <c r="BK34" s="231">
        <f t="shared" si="55"/>
        <v>160</v>
      </c>
      <c r="BL34" s="231">
        <f t="shared" si="56"/>
        <v>1</v>
      </c>
      <c r="BM34" s="231">
        <f t="shared" si="57"/>
        <v>1</v>
      </c>
      <c r="BN34" s="231">
        <f t="shared" si="58"/>
        <v>0</v>
      </c>
      <c r="BO34" s="231">
        <f t="shared" si="59"/>
        <v>1</v>
      </c>
      <c r="BP34" s="231">
        <f t="shared" si="60"/>
        <v>0</v>
      </c>
      <c r="BQ34" s="231">
        <f t="shared" si="61"/>
        <v>0</v>
      </c>
      <c r="BR34" s="246">
        <f t="shared" si="62"/>
        <v>9.86993230769224</v>
      </c>
      <c r="BS34" s="247">
        <f t="shared" si="63"/>
        <v>39500</v>
      </c>
      <c r="BT34" s="231">
        <f t="shared" si="39"/>
        <v>1</v>
      </c>
      <c r="BU34" s="231">
        <f t="shared" si="40"/>
        <v>1</v>
      </c>
      <c r="BV34" s="231">
        <f t="shared" si="41"/>
        <v>1</v>
      </c>
      <c r="BW34" s="231">
        <f t="shared" si="42"/>
        <v>2</v>
      </c>
      <c r="BX34" s="231">
        <f t="shared" si="43"/>
        <v>0</v>
      </c>
      <c r="BY34" s="231">
        <f t="shared" si="46"/>
        <v>1</v>
      </c>
      <c r="BZ34" s="231">
        <f t="shared" si="47"/>
        <v>0</v>
      </c>
    </row>
    <row r="35" s="141" customFormat="1" ht="48" customHeight="1" spans="1:78">
      <c r="A35" s="161">
        <v>22</v>
      </c>
      <c r="B35" s="94">
        <v>495</v>
      </c>
      <c r="C35" s="94" t="s">
        <v>1067</v>
      </c>
      <c r="D35" s="162" t="s">
        <v>265</v>
      </c>
      <c r="E35" s="163">
        <v>44130</v>
      </c>
      <c r="F35" s="164" t="s">
        <v>1068</v>
      </c>
      <c r="G35" s="163">
        <v>33033</v>
      </c>
      <c r="H35" s="163" t="s">
        <v>335</v>
      </c>
      <c r="I35" s="183" t="s">
        <v>245</v>
      </c>
      <c r="J35" s="161">
        <v>0</v>
      </c>
      <c r="K35" s="161">
        <v>0</v>
      </c>
      <c r="L35" s="184">
        <v>200</v>
      </c>
      <c r="M35" s="185">
        <v>7.69230769230769</v>
      </c>
      <c r="N35" s="161">
        <v>20</v>
      </c>
      <c r="O35" s="161">
        <v>4</v>
      </c>
      <c r="P35" s="161">
        <v>24</v>
      </c>
      <c r="Q35" s="161">
        <v>26</v>
      </c>
      <c r="R35" s="195">
        <v>184.615384615385</v>
      </c>
      <c r="S35" s="161">
        <v>0</v>
      </c>
      <c r="T35" s="185">
        <v>0</v>
      </c>
      <c r="U35" s="161">
        <v>0</v>
      </c>
      <c r="V35" s="161">
        <v>0</v>
      </c>
      <c r="W35" s="185">
        <v>0</v>
      </c>
      <c r="X35" s="161">
        <v>0</v>
      </c>
      <c r="Y35" s="185">
        <v>0</v>
      </c>
      <c r="Z35" s="161">
        <v>1</v>
      </c>
      <c r="AA35" s="161">
        <v>0</v>
      </c>
      <c r="AB35" s="195">
        <v>0</v>
      </c>
      <c r="AC35" s="161">
        <v>1</v>
      </c>
      <c r="AD35" s="195">
        <v>7.69230769230769</v>
      </c>
      <c r="AE35" s="161">
        <v>0</v>
      </c>
      <c r="AF35" s="195">
        <v>0</v>
      </c>
      <c r="AG35" s="161">
        <v>0</v>
      </c>
      <c r="AH35" s="201">
        <v>40</v>
      </c>
      <c r="AI35" s="185">
        <v>36.9230769230769</v>
      </c>
      <c r="AJ35" s="201">
        <v>80</v>
      </c>
      <c r="AK35" s="184">
        <v>73.8461538461539</v>
      </c>
      <c r="AL35" s="185">
        <v>0</v>
      </c>
      <c r="AM35" s="185">
        <v>0</v>
      </c>
      <c r="AN35" s="185">
        <v>9.2</v>
      </c>
      <c r="AO35" s="185">
        <v>12</v>
      </c>
      <c r="AP35" s="185">
        <v>12</v>
      </c>
      <c r="AQ35" s="185">
        <v>336.276923076923</v>
      </c>
      <c r="AR35" s="207">
        <v>3</v>
      </c>
      <c r="AS35" s="209"/>
      <c r="AT35" s="207"/>
      <c r="AU35" s="195">
        <v>0</v>
      </c>
      <c r="AV35" s="195">
        <v>6</v>
      </c>
      <c r="AW35" s="207">
        <v>100</v>
      </c>
      <c r="AX35" s="221">
        <v>233.276923076923</v>
      </c>
      <c r="AY35" s="184">
        <v>230</v>
      </c>
      <c r="AZ35" s="222">
        <v>13100</v>
      </c>
      <c r="BA35" s="225"/>
      <c r="BB35" s="146" t="str">
        <f ca="1" t="shared" si="48"/>
        <v>3年1月</v>
      </c>
      <c r="BC35" s="146"/>
      <c r="BD35" s="224">
        <f t="shared" si="49"/>
        <v>1388151.13846154</v>
      </c>
      <c r="BE35" s="239">
        <f t="shared" si="50"/>
        <v>1200000</v>
      </c>
      <c r="BF35" s="236">
        <f t="shared" si="51"/>
        <v>0</v>
      </c>
      <c r="BG35" s="231">
        <f>((AQ35-AO35-AP35-AL35)*员工!BH$8)-(J35+K35)*150000</f>
        <v>1290015.96923077</v>
      </c>
      <c r="BH35" s="236">
        <f t="shared" si="52"/>
        <v>0</v>
      </c>
      <c r="BI35" s="241" t="str">
        <f t="shared" si="53"/>
        <v>HOUN RACHNA</v>
      </c>
      <c r="BJ35" s="231">
        <f t="shared" si="54"/>
        <v>230</v>
      </c>
      <c r="BK35" s="231">
        <f t="shared" si="55"/>
        <v>230</v>
      </c>
      <c r="BL35" s="231">
        <f t="shared" si="56"/>
        <v>2</v>
      </c>
      <c r="BM35" s="231">
        <f t="shared" si="57"/>
        <v>0</v>
      </c>
      <c r="BN35" s="231">
        <f t="shared" si="58"/>
        <v>1</v>
      </c>
      <c r="BO35" s="231">
        <f t="shared" si="59"/>
        <v>1</v>
      </c>
      <c r="BP35" s="231">
        <f t="shared" si="60"/>
        <v>0</v>
      </c>
      <c r="BQ35" s="231">
        <f t="shared" si="61"/>
        <v>0</v>
      </c>
      <c r="BR35" s="246">
        <f t="shared" si="62"/>
        <v>3.27692307692303</v>
      </c>
      <c r="BS35" s="247">
        <f t="shared" si="63"/>
        <v>13100</v>
      </c>
      <c r="BT35" s="231">
        <f t="shared" si="39"/>
        <v>0</v>
      </c>
      <c r="BU35" s="231">
        <f t="shared" si="40"/>
        <v>1</v>
      </c>
      <c r="BV35" s="231">
        <f t="shared" si="41"/>
        <v>0</v>
      </c>
      <c r="BW35" s="231">
        <f t="shared" si="42"/>
        <v>1</v>
      </c>
      <c r="BX35" s="231">
        <f t="shared" si="43"/>
        <v>1</v>
      </c>
      <c r="BY35" s="231">
        <f t="shared" si="46"/>
        <v>0</v>
      </c>
      <c r="BZ35" s="231">
        <f t="shared" si="47"/>
        <v>1</v>
      </c>
    </row>
    <row r="36" s="141" customFormat="1" ht="48" customHeight="1" spans="1:78">
      <c r="A36" s="161">
        <v>23</v>
      </c>
      <c r="B36" s="94">
        <v>323</v>
      </c>
      <c r="C36" s="94" t="s">
        <v>1069</v>
      </c>
      <c r="D36" s="165" t="s">
        <v>266</v>
      </c>
      <c r="E36" s="163">
        <v>44109</v>
      </c>
      <c r="F36" s="164" t="s">
        <v>1070</v>
      </c>
      <c r="G36" s="163">
        <v>34196</v>
      </c>
      <c r="H36" s="163" t="s">
        <v>335</v>
      </c>
      <c r="I36" s="183" t="s">
        <v>267</v>
      </c>
      <c r="J36" s="158">
        <v>0</v>
      </c>
      <c r="K36" s="158">
        <v>2</v>
      </c>
      <c r="L36" s="184">
        <v>200</v>
      </c>
      <c r="M36" s="185">
        <v>7.69230769230769</v>
      </c>
      <c r="N36" s="161">
        <v>20</v>
      </c>
      <c r="O36" s="161">
        <v>4</v>
      </c>
      <c r="P36" s="161">
        <v>24</v>
      </c>
      <c r="Q36" s="161">
        <v>26</v>
      </c>
      <c r="R36" s="195">
        <v>184.615384615385</v>
      </c>
      <c r="S36" s="161">
        <v>0</v>
      </c>
      <c r="T36" s="185">
        <v>0</v>
      </c>
      <c r="U36" s="161">
        <v>0</v>
      </c>
      <c r="V36" s="161">
        <v>0</v>
      </c>
      <c r="W36" s="185">
        <v>0</v>
      </c>
      <c r="X36" s="161">
        <v>0</v>
      </c>
      <c r="Y36" s="185">
        <v>0</v>
      </c>
      <c r="Z36" s="161">
        <v>0</v>
      </c>
      <c r="AA36" s="161">
        <v>0</v>
      </c>
      <c r="AB36" s="195">
        <v>0</v>
      </c>
      <c r="AC36" s="161">
        <v>1</v>
      </c>
      <c r="AD36" s="195">
        <v>7.69230769230769</v>
      </c>
      <c r="AE36" s="161">
        <v>0</v>
      </c>
      <c r="AF36" s="195">
        <v>0</v>
      </c>
      <c r="AG36" s="161">
        <v>1</v>
      </c>
      <c r="AH36" s="201">
        <v>50</v>
      </c>
      <c r="AI36" s="185">
        <v>46.1538461538462</v>
      </c>
      <c r="AJ36" s="201">
        <v>100</v>
      </c>
      <c r="AK36" s="184">
        <v>92.3076923076923</v>
      </c>
      <c r="AL36" s="185">
        <v>0</v>
      </c>
      <c r="AM36" s="185">
        <v>0</v>
      </c>
      <c r="AN36" s="185">
        <v>9.2</v>
      </c>
      <c r="AO36" s="185">
        <v>12</v>
      </c>
      <c r="AP36" s="185">
        <v>12</v>
      </c>
      <c r="AQ36" s="185">
        <v>363.969230769231</v>
      </c>
      <c r="AR36" s="207">
        <v>3</v>
      </c>
      <c r="AS36" s="209"/>
      <c r="AT36" s="207"/>
      <c r="AU36" s="195">
        <v>0</v>
      </c>
      <c r="AV36" s="195">
        <v>6</v>
      </c>
      <c r="AW36" s="207">
        <v>100</v>
      </c>
      <c r="AX36" s="221">
        <v>260.969230769231</v>
      </c>
      <c r="AY36" s="184">
        <v>260</v>
      </c>
      <c r="AZ36" s="222">
        <v>3900</v>
      </c>
      <c r="BA36" s="225"/>
      <c r="BB36" s="146" t="str">
        <f ca="1" t="shared" si="48"/>
        <v>3年1月</v>
      </c>
      <c r="BC36" s="146"/>
      <c r="BD36" s="224">
        <f t="shared" si="49"/>
        <v>1502464.98461538</v>
      </c>
      <c r="BE36" s="239">
        <f t="shared" si="50"/>
        <v>1200000</v>
      </c>
      <c r="BF36" s="236">
        <f t="shared" si="51"/>
        <v>0</v>
      </c>
      <c r="BG36" s="231">
        <f>((AQ36-AO36-AP36-AL36)*员工!BH$8)-(J36+K36)*150000</f>
        <v>1104412.89230769</v>
      </c>
      <c r="BH36" s="236">
        <f t="shared" si="52"/>
        <v>0</v>
      </c>
      <c r="BI36" s="241" t="str">
        <f t="shared" si="53"/>
        <v>PHANG PHARY</v>
      </c>
      <c r="BJ36" s="231">
        <f t="shared" si="54"/>
        <v>260</v>
      </c>
      <c r="BK36" s="231">
        <f t="shared" si="55"/>
        <v>260</v>
      </c>
      <c r="BL36" s="231">
        <f t="shared" si="56"/>
        <v>2</v>
      </c>
      <c r="BM36" s="231">
        <f t="shared" si="57"/>
        <v>1</v>
      </c>
      <c r="BN36" s="231">
        <f t="shared" si="58"/>
        <v>0</v>
      </c>
      <c r="BO36" s="231">
        <f t="shared" si="59"/>
        <v>1</v>
      </c>
      <c r="BP36" s="231">
        <f t="shared" si="60"/>
        <v>0</v>
      </c>
      <c r="BQ36" s="231">
        <f t="shared" si="61"/>
        <v>0</v>
      </c>
      <c r="BR36" s="246">
        <f t="shared" si="62"/>
        <v>0.969230769230705</v>
      </c>
      <c r="BS36" s="247">
        <f t="shared" si="63"/>
        <v>3900</v>
      </c>
      <c r="BT36" s="231">
        <f t="shared" si="39"/>
        <v>0</v>
      </c>
      <c r="BU36" s="231">
        <f t="shared" si="40"/>
        <v>0</v>
      </c>
      <c r="BV36" s="231">
        <f t="shared" si="41"/>
        <v>0</v>
      </c>
      <c r="BW36" s="231">
        <f t="shared" si="42"/>
        <v>1</v>
      </c>
      <c r="BX36" s="231">
        <f t="shared" si="43"/>
        <v>1</v>
      </c>
      <c r="BY36" s="231">
        <f t="shared" si="46"/>
        <v>1</v>
      </c>
      <c r="BZ36" s="231">
        <f t="shared" si="47"/>
        <v>4</v>
      </c>
    </row>
    <row r="37" s="141" customFormat="1" ht="48" customHeight="1" spans="1:78">
      <c r="A37" s="161">
        <v>24</v>
      </c>
      <c r="B37" s="94">
        <v>472</v>
      </c>
      <c r="C37" s="94" t="s">
        <v>1071</v>
      </c>
      <c r="D37" s="162" t="s">
        <v>268</v>
      </c>
      <c r="E37" s="163">
        <v>44131</v>
      </c>
      <c r="F37" s="164" t="s">
        <v>1072</v>
      </c>
      <c r="G37" s="163">
        <v>33980</v>
      </c>
      <c r="H37" s="163" t="s">
        <v>332</v>
      </c>
      <c r="I37" s="183" t="s">
        <v>79</v>
      </c>
      <c r="J37" s="161">
        <v>1</v>
      </c>
      <c r="K37" s="161">
        <v>1</v>
      </c>
      <c r="L37" s="184">
        <v>200</v>
      </c>
      <c r="M37" s="185">
        <v>7.69230769230769</v>
      </c>
      <c r="N37" s="161">
        <v>20.5</v>
      </c>
      <c r="O37" s="161">
        <v>4</v>
      </c>
      <c r="P37" s="161">
        <v>24.5</v>
      </c>
      <c r="Q37" s="161">
        <v>26</v>
      </c>
      <c r="R37" s="195">
        <v>188.461538461538</v>
      </c>
      <c r="S37" s="161">
        <v>0</v>
      </c>
      <c r="T37" s="185">
        <v>0</v>
      </c>
      <c r="U37" s="161">
        <v>0</v>
      </c>
      <c r="V37" s="161">
        <v>0</v>
      </c>
      <c r="W37" s="185">
        <v>0</v>
      </c>
      <c r="X37" s="161">
        <v>0</v>
      </c>
      <c r="Y37" s="185">
        <v>0</v>
      </c>
      <c r="Z37" s="161">
        <v>0.5</v>
      </c>
      <c r="AA37" s="161">
        <v>0</v>
      </c>
      <c r="AB37" s="195">
        <v>0</v>
      </c>
      <c r="AC37" s="161">
        <v>1</v>
      </c>
      <c r="AD37" s="195">
        <v>7.69230769230769</v>
      </c>
      <c r="AE37" s="161">
        <v>0</v>
      </c>
      <c r="AF37" s="195">
        <v>0</v>
      </c>
      <c r="AG37" s="161">
        <v>0</v>
      </c>
      <c r="AH37" s="201">
        <v>50</v>
      </c>
      <c r="AI37" s="185">
        <v>47.1153846153846</v>
      </c>
      <c r="AJ37" s="201">
        <v>60</v>
      </c>
      <c r="AK37" s="184">
        <v>56.5384615384615</v>
      </c>
      <c r="AL37" s="185">
        <v>0</v>
      </c>
      <c r="AM37" s="185">
        <v>0</v>
      </c>
      <c r="AN37" s="185">
        <v>9.4</v>
      </c>
      <c r="AO37" s="185">
        <v>12.2</v>
      </c>
      <c r="AP37" s="185">
        <v>12.2</v>
      </c>
      <c r="AQ37" s="185">
        <v>333.607692307692</v>
      </c>
      <c r="AR37" s="207">
        <v>3</v>
      </c>
      <c r="AS37" s="209"/>
      <c r="AT37" s="207"/>
      <c r="AU37" s="195">
        <v>0</v>
      </c>
      <c r="AV37" s="195">
        <v>6</v>
      </c>
      <c r="AW37" s="207">
        <v>100</v>
      </c>
      <c r="AX37" s="221">
        <v>230.607692307692</v>
      </c>
      <c r="AY37" s="184">
        <v>230</v>
      </c>
      <c r="AZ37" s="222">
        <v>2400</v>
      </c>
      <c r="BA37" s="225"/>
      <c r="BB37" s="146" t="str">
        <f ca="1" t="shared" si="48"/>
        <v>3年1月</v>
      </c>
      <c r="BC37" s="146"/>
      <c r="BD37" s="224">
        <f t="shared" si="49"/>
        <v>1377132.55384615</v>
      </c>
      <c r="BE37" s="239">
        <f t="shared" si="50"/>
        <v>1200000</v>
      </c>
      <c r="BF37" s="236">
        <f t="shared" si="51"/>
        <v>0</v>
      </c>
      <c r="BG37" s="231">
        <f>((AQ37-AO37-AP37-AL37)*员工!BH$8)-(J37+K37)*150000</f>
        <v>977336.976923077</v>
      </c>
      <c r="BH37" s="236">
        <f t="shared" si="52"/>
        <v>0</v>
      </c>
      <c r="BI37" s="241" t="str">
        <f t="shared" si="53"/>
        <v>SIN VISARETH</v>
      </c>
      <c r="BJ37" s="231">
        <f t="shared" si="54"/>
        <v>230</v>
      </c>
      <c r="BK37" s="231">
        <f t="shared" si="55"/>
        <v>230</v>
      </c>
      <c r="BL37" s="231">
        <f t="shared" si="56"/>
        <v>2</v>
      </c>
      <c r="BM37" s="231">
        <f t="shared" si="57"/>
        <v>0</v>
      </c>
      <c r="BN37" s="231">
        <f t="shared" si="58"/>
        <v>1</v>
      </c>
      <c r="BO37" s="231">
        <f t="shared" si="59"/>
        <v>1</v>
      </c>
      <c r="BP37" s="231">
        <f t="shared" si="60"/>
        <v>0</v>
      </c>
      <c r="BQ37" s="231">
        <f t="shared" si="61"/>
        <v>0</v>
      </c>
      <c r="BR37" s="246">
        <f t="shared" si="62"/>
        <v>0.607692307692218</v>
      </c>
      <c r="BS37" s="247">
        <f t="shared" si="63"/>
        <v>2400</v>
      </c>
      <c r="BT37" s="231">
        <f t="shared" si="39"/>
        <v>0</v>
      </c>
      <c r="BU37" s="231">
        <f t="shared" si="40"/>
        <v>0</v>
      </c>
      <c r="BV37" s="231">
        <f t="shared" si="41"/>
        <v>0</v>
      </c>
      <c r="BW37" s="231">
        <f t="shared" si="42"/>
        <v>1</v>
      </c>
      <c r="BX37" s="231">
        <f t="shared" si="43"/>
        <v>0</v>
      </c>
      <c r="BY37" s="231">
        <f t="shared" si="46"/>
        <v>0</v>
      </c>
      <c r="BZ37" s="231">
        <f t="shared" si="47"/>
        <v>4</v>
      </c>
    </row>
    <row r="38" s="141" customFormat="1" ht="48" customHeight="1" spans="1:78">
      <c r="A38" s="161">
        <v>25</v>
      </c>
      <c r="B38" s="94">
        <v>425</v>
      </c>
      <c r="C38" s="94" t="s">
        <v>1073</v>
      </c>
      <c r="D38" s="162" t="s">
        <v>269</v>
      </c>
      <c r="E38" s="163">
        <v>44123</v>
      </c>
      <c r="F38" s="164" t="s">
        <v>1074</v>
      </c>
      <c r="G38" s="163">
        <v>33788</v>
      </c>
      <c r="H38" s="163" t="s">
        <v>335</v>
      </c>
      <c r="I38" s="183" t="s">
        <v>79</v>
      </c>
      <c r="J38" s="161">
        <v>1</v>
      </c>
      <c r="K38" s="161">
        <v>2</v>
      </c>
      <c r="L38" s="184">
        <v>200</v>
      </c>
      <c r="M38" s="185">
        <v>7.69230769230769</v>
      </c>
      <c r="N38" s="161">
        <v>20.5</v>
      </c>
      <c r="O38" s="161">
        <v>4</v>
      </c>
      <c r="P38" s="161">
        <v>24.5</v>
      </c>
      <c r="Q38" s="161">
        <v>26</v>
      </c>
      <c r="R38" s="195">
        <v>188.461538461538</v>
      </c>
      <c r="S38" s="161">
        <v>0</v>
      </c>
      <c r="T38" s="185">
        <v>0</v>
      </c>
      <c r="U38" s="161">
        <v>0</v>
      </c>
      <c r="V38" s="161">
        <v>0</v>
      </c>
      <c r="W38" s="185">
        <v>0</v>
      </c>
      <c r="X38" s="161">
        <v>0</v>
      </c>
      <c r="Y38" s="185">
        <v>0</v>
      </c>
      <c r="Z38" s="161">
        <v>0.5</v>
      </c>
      <c r="AA38" s="161">
        <v>0</v>
      </c>
      <c r="AB38" s="195">
        <v>0</v>
      </c>
      <c r="AC38" s="161">
        <v>1</v>
      </c>
      <c r="AD38" s="195">
        <v>7.69230769230769</v>
      </c>
      <c r="AE38" s="161">
        <v>0</v>
      </c>
      <c r="AF38" s="195">
        <v>0</v>
      </c>
      <c r="AG38" s="161">
        <v>0</v>
      </c>
      <c r="AH38" s="201">
        <v>0</v>
      </c>
      <c r="AI38" s="185">
        <v>0</v>
      </c>
      <c r="AJ38" s="201">
        <v>30</v>
      </c>
      <c r="AK38" s="184">
        <v>28.2692307692308</v>
      </c>
      <c r="AL38" s="185">
        <v>0</v>
      </c>
      <c r="AM38" s="185">
        <v>0</v>
      </c>
      <c r="AN38" s="185">
        <v>9.4</v>
      </c>
      <c r="AO38" s="185">
        <v>12.2</v>
      </c>
      <c r="AP38" s="185">
        <v>12.2</v>
      </c>
      <c r="AQ38" s="185">
        <v>258.223076923077</v>
      </c>
      <c r="AR38" s="207">
        <v>3</v>
      </c>
      <c r="AS38" s="209"/>
      <c r="AT38" s="207"/>
      <c r="AU38" s="195">
        <v>0</v>
      </c>
      <c r="AV38" s="195">
        <v>5.32972430769231</v>
      </c>
      <c r="AW38" s="207">
        <v>100</v>
      </c>
      <c r="AX38" s="221">
        <v>155.893352615385</v>
      </c>
      <c r="AY38" s="184">
        <v>150</v>
      </c>
      <c r="AZ38" s="222">
        <v>23600</v>
      </c>
      <c r="BA38" s="225"/>
      <c r="BB38" s="146" t="str">
        <f ca="1" t="shared" si="48"/>
        <v>3年1月</v>
      </c>
      <c r="BC38" s="146"/>
      <c r="BD38" s="224">
        <f t="shared" si="49"/>
        <v>1065944.86153846</v>
      </c>
      <c r="BE38" s="239">
        <f t="shared" si="50"/>
        <v>1065944.86153846</v>
      </c>
      <c r="BF38" s="236">
        <f t="shared" si="51"/>
        <v>0</v>
      </c>
      <c r="BG38" s="231">
        <f>((AQ38-AO38-AP38-AL38)*员工!BH$8)-(J38+K38)*150000</f>
        <v>515923.130769231</v>
      </c>
      <c r="BH38" s="236">
        <f t="shared" si="52"/>
        <v>0</v>
      </c>
      <c r="BI38" s="241" t="str">
        <f t="shared" si="53"/>
        <v>KOV CHANRY</v>
      </c>
      <c r="BJ38" s="231">
        <f t="shared" si="54"/>
        <v>150</v>
      </c>
      <c r="BK38" s="231">
        <f t="shared" si="55"/>
        <v>150</v>
      </c>
      <c r="BL38" s="231">
        <f t="shared" si="56"/>
        <v>1</v>
      </c>
      <c r="BM38" s="231">
        <f t="shared" si="57"/>
        <v>1</v>
      </c>
      <c r="BN38" s="231">
        <f t="shared" si="58"/>
        <v>0</v>
      </c>
      <c r="BO38" s="231">
        <f t="shared" si="59"/>
        <v>0</v>
      </c>
      <c r="BP38" s="231">
        <f t="shared" si="60"/>
        <v>0</v>
      </c>
      <c r="BQ38" s="231">
        <f t="shared" si="61"/>
        <v>0</v>
      </c>
      <c r="BR38" s="246">
        <f t="shared" si="62"/>
        <v>5.89335261538454</v>
      </c>
      <c r="BS38" s="247">
        <f t="shared" si="63"/>
        <v>23600</v>
      </c>
      <c r="BT38" s="231">
        <f t="shared" si="39"/>
        <v>1</v>
      </c>
      <c r="BU38" s="231">
        <f t="shared" si="40"/>
        <v>0</v>
      </c>
      <c r="BV38" s="231">
        <f t="shared" si="41"/>
        <v>0</v>
      </c>
      <c r="BW38" s="231">
        <f t="shared" si="42"/>
        <v>1</v>
      </c>
      <c r="BX38" s="231">
        <f t="shared" si="43"/>
        <v>1</v>
      </c>
      <c r="BY38" s="231">
        <f t="shared" si="46"/>
        <v>1</v>
      </c>
      <c r="BZ38" s="231">
        <f t="shared" si="47"/>
        <v>1</v>
      </c>
    </row>
    <row r="39" s="141" customFormat="1" ht="48" customHeight="1" spans="1:78">
      <c r="A39" s="161">
        <v>26</v>
      </c>
      <c r="B39" s="167">
        <v>2288</v>
      </c>
      <c r="C39" s="94" t="s">
        <v>1075</v>
      </c>
      <c r="D39" s="166" t="s">
        <v>270</v>
      </c>
      <c r="E39" s="163">
        <v>45202</v>
      </c>
      <c r="F39" s="164" t="s">
        <v>1076</v>
      </c>
      <c r="G39" s="163">
        <v>37952</v>
      </c>
      <c r="H39" s="163" t="s">
        <v>335</v>
      </c>
      <c r="I39" s="183" t="s">
        <v>271</v>
      </c>
      <c r="J39" s="161"/>
      <c r="K39" s="161"/>
      <c r="L39" s="184">
        <v>200</v>
      </c>
      <c r="M39" s="185">
        <v>7.69230769230769</v>
      </c>
      <c r="N39" s="161">
        <v>18</v>
      </c>
      <c r="O39" s="161">
        <v>4</v>
      </c>
      <c r="P39" s="161">
        <v>22</v>
      </c>
      <c r="Q39" s="161">
        <v>25</v>
      </c>
      <c r="R39" s="195">
        <v>169.230769230769</v>
      </c>
      <c r="S39" s="161">
        <v>0</v>
      </c>
      <c r="T39" s="185">
        <v>0</v>
      </c>
      <c r="U39" s="161">
        <v>0</v>
      </c>
      <c r="V39" s="161">
        <v>0</v>
      </c>
      <c r="W39" s="185">
        <v>0</v>
      </c>
      <c r="X39" s="161">
        <v>0</v>
      </c>
      <c r="Y39" s="185">
        <v>0</v>
      </c>
      <c r="Z39" s="161">
        <v>2</v>
      </c>
      <c r="AA39" s="161">
        <v>0</v>
      </c>
      <c r="AB39" s="195">
        <v>0</v>
      </c>
      <c r="AC39" s="161">
        <v>1</v>
      </c>
      <c r="AD39" s="195">
        <v>7.69230769230769</v>
      </c>
      <c r="AE39" s="161">
        <v>0</v>
      </c>
      <c r="AF39" s="195">
        <v>0</v>
      </c>
      <c r="AG39" s="161">
        <v>0</v>
      </c>
      <c r="AH39" s="201">
        <v>0</v>
      </c>
      <c r="AI39" s="185">
        <v>0</v>
      </c>
      <c r="AJ39" s="201">
        <v>24</v>
      </c>
      <c r="AK39" s="184">
        <v>20.3076923076923</v>
      </c>
      <c r="AL39" s="185">
        <v>0</v>
      </c>
      <c r="AM39" s="185">
        <v>0</v>
      </c>
      <c r="AN39" s="185">
        <v>8.4</v>
      </c>
      <c r="AO39" s="185">
        <v>11</v>
      </c>
      <c r="AP39" s="185">
        <v>11</v>
      </c>
      <c r="AQ39" s="185">
        <v>227.630769230769</v>
      </c>
      <c r="AR39" s="207"/>
      <c r="AS39" s="209"/>
      <c r="AT39" s="207"/>
      <c r="AU39" s="195">
        <v>0</v>
      </c>
      <c r="AV39" s="195">
        <v>4.69829907692307</v>
      </c>
      <c r="AW39" s="207">
        <v>50</v>
      </c>
      <c r="AX39" s="221">
        <v>172.932470153846</v>
      </c>
      <c r="AY39" s="184">
        <v>170</v>
      </c>
      <c r="AZ39" s="222">
        <v>11700</v>
      </c>
      <c r="BA39" s="225"/>
      <c r="BB39" s="146" t="str">
        <f ca="1" t="shared" si="48"/>
        <v>0年1月</v>
      </c>
      <c r="BC39" s="146"/>
      <c r="BD39" s="224">
        <f t="shared" si="49"/>
        <v>939659.815384615</v>
      </c>
      <c r="BE39" s="239">
        <f t="shared" si="50"/>
        <v>939659.815384615</v>
      </c>
      <c r="BF39" s="236">
        <f t="shared" si="51"/>
        <v>0</v>
      </c>
      <c r="BG39" s="231">
        <f>((AQ39-AO39-AP39-AL39)*员工!BH$8)-(J39+K39)*150000</f>
        <v>849460.707692307</v>
      </c>
      <c r="BH39" s="236">
        <f t="shared" si="52"/>
        <v>0</v>
      </c>
      <c r="BI39" s="241" t="str">
        <f t="shared" si="53"/>
        <v>SOK CHANRY</v>
      </c>
      <c r="BJ39" s="231">
        <f t="shared" si="54"/>
        <v>170</v>
      </c>
      <c r="BK39" s="231">
        <f t="shared" si="55"/>
        <v>170</v>
      </c>
      <c r="BL39" s="231">
        <f t="shared" si="56"/>
        <v>1</v>
      </c>
      <c r="BM39" s="231">
        <f t="shared" si="57"/>
        <v>1</v>
      </c>
      <c r="BN39" s="231">
        <f t="shared" si="58"/>
        <v>1</v>
      </c>
      <c r="BO39" s="231">
        <f t="shared" si="59"/>
        <v>0</v>
      </c>
      <c r="BP39" s="231">
        <f t="shared" si="60"/>
        <v>0</v>
      </c>
      <c r="BQ39" s="231">
        <f t="shared" si="61"/>
        <v>0</v>
      </c>
      <c r="BR39" s="246">
        <f t="shared" si="62"/>
        <v>2.93247015384608</v>
      </c>
      <c r="BS39" s="247">
        <f t="shared" si="63"/>
        <v>11700</v>
      </c>
      <c r="BT39" s="231">
        <f t="shared" si="39"/>
        <v>0</v>
      </c>
      <c r="BU39" s="231">
        <f t="shared" si="40"/>
        <v>1</v>
      </c>
      <c r="BV39" s="231">
        <f t="shared" si="41"/>
        <v>0</v>
      </c>
      <c r="BW39" s="231">
        <f t="shared" si="42"/>
        <v>0</v>
      </c>
      <c r="BX39" s="231">
        <f t="shared" si="43"/>
        <v>1</v>
      </c>
      <c r="BY39" s="231">
        <f t="shared" si="46"/>
        <v>1</v>
      </c>
      <c r="BZ39" s="231">
        <f t="shared" si="47"/>
        <v>2</v>
      </c>
    </row>
    <row r="40" s="141" customFormat="1" ht="48" customHeight="1" spans="1:78">
      <c r="A40" s="161">
        <v>27</v>
      </c>
      <c r="B40" s="167">
        <v>2289</v>
      </c>
      <c r="C40" s="94" t="s">
        <v>1077</v>
      </c>
      <c r="D40" s="166" t="s">
        <v>272</v>
      </c>
      <c r="E40" s="163">
        <v>45203</v>
      </c>
      <c r="F40" s="164" t="s">
        <v>1078</v>
      </c>
      <c r="G40" s="163">
        <v>34249</v>
      </c>
      <c r="H40" s="163" t="s">
        <v>332</v>
      </c>
      <c r="I40" s="183" t="s">
        <v>271</v>
      </c>
      <c r="J40" s="161"/>
      <c r="K40" s="161"/>
      <c r="L40" s="184">
        <v>200</v>
      </c>
      <c r="M40" s="185">
        <v>7.69230769230769</v>
      </c>
      <c r="N40" s="161">
        <v>14</v>
      </c>
      <c r="O40" s="161">
        <v>4</v>
      </c>
      <c r="P40" s="161">
        <v>18</v>
      </c>
      <c r="Q40" s="161">
        <v>24</v>
      </c>
      <c r="R40" s="195">
        <v>138.461538461538</v>
      </c>
      <c r="S40" s="161">
        <v>0</v>
      </c>
      <c r="T40" s="185">
        <v>0</v>
      </c>
      <c r="U40" s="161">
        <v>0</v>
      </c>
      <c r="V40" s="161">
        <v>0</v>
      </c>
      <c r="W40" s="185">
        <v>0</v>
      </c>
      <c r="X40" s="161">
        <v>0</v>
      </c>
      <c r="Y40" s="185">
        <v>0</v>
      </c>
      <c r="Z40" s="161">
        <v>6</v>
      </c>
      <c r="AA40" s="161">
        <v>0</v>
      </c>
      <c r="AB40" s="195">
        <v>0</v>
      </c>
      <c r="AC40" s="161">
        <v>0</v>
      </c>
      <c r="AD40" s="195">
        <v>0</v>
      </c>
      <c r="AE40" s="161">
        <v>0</v>
      </c>
      <c r="AF40" s="195">
        <v>0</v>
      </c>
      <c r="AG40" s="161">
        <v>0</v>
      </c>
      <c r="AH40" s="201">
        <v>200</v>
      </c>
      <c r="AI40" s="185">
        <v>138.461538461538</v>
      </c>
      <c r="AJ40" s="201">
        <v>364</v>
      </c>
      <c r="AK40" s="184">
        <v>252</v>
      </c>
      <c r="AL40" s="185">
        <v>0</v>
      </c>
      <c r="AM40" s="185">
        <v>0</v>
      </c>
      <c r="AN40" s="185">
        <v>6.9</v>
      </c>
      <c r="AO40" s="185">
        <v>9</v>
      </c>
      <c r="AP40" s="185">
        <v>9</v>
      </c>
      <c r="AQ40" s="185">
        <v>553.823076923077</v>
      </c>
      <c r="AR40" s="207"/>
      <c r="AS40" s="209"/>
      <c r="AT40" s="207"/>
      <c r="AU40" s="195">
        <v>11.2196836303372</v>
      </c>
      <c r="AV40" s="195">
        <v>6</v>
      </c>
      <c r="AW40" s="207">
        <v>50</v>
      </c>
      <c r="AX40" s="221">
        <v>486.60339329274</v>
      </c>
      <c r="AY40" s="184">
        <v>480</v>
      </c>
      <c r="AZ40" s="222">
        <v>26400</v>
      </c>
      <c r="BA40" s="225"/>
      <c r="BB40" s="146" t="str">
        <f ca="1" t="shared" si="48"/>
        <v>0年1月</v>
      </c>
      <c r="BC40" s="146"/>
      <c r="BD40" s="224">
        <f t="shared" si="49"/>
        <v>2286181.66153846</v>
      </c>
      <c r="BE40" s="239">
        <f t="shared" si="50"/>
        <v>1200000</v>
      </c>
      <c r="BF40" s="236">
        <f t="shared" si="51"/>
        <v>175000</v>
      </c>
      <c r="BG40" s="231">
        <f>((AQ40-AO40-AP40-AL40)*员工!BH$8)-(J40+K40)*150000</f>
        <v>2213485.13076923</v>
      </c>
      <c r="BH40" s="236">
        <f t="shared" si="52"/>
        <v>0.1</v>
      </c>
      <c r="BI40" s="241" t="str">
        <f t="shared" si="53"/>
        <v>TOB SAVONG</v>
      </c>
      <c r="BJ40" s="231">
        <f t="shared" si="54"/>
        <v>480</v>
      </c>
      <c r="BK40" s="231">
        <f t="shared" si="55"/>
        <v>480</v>
      </c>
      <c r="BL40" s="231">
        <f t="shared" si="56"/>
        <v>4</v>
      </c>
      <c r="BM40" s="231">
        <f t="shared" si="57"/>
        <v>1</v>
      </c>
      <c r="BN40" s="231">
        <f t="shared" si="58"/>
        <v>1</v>
      </c>
      <c r="BO40" s="231">
        <f t="shared" si="59"/>
        <v>1</v>
      </c>
      <c r="BP40" s="231">
        <f t="shared" si="60"/>
        <v>0</v>
      </c>
      <c r="BQ40" s="231">
        <f t="shared" si="61"/>
        <v>0</v>
      </c>
      <c r="BR40" s="246">
        <f t="shared" si="62"/>
        <v>6.60339329273961</v>
      </c>
      <c r="BS40" s="247">
        <f t="shared" si="63"/>
        <v>26400</v>
      </c>
      <c r="BT40" s="231">
        <f t="shared" si="39"/>
        <v>1</v>
      </c>
      <c r="BU40" s="231">
        <f t="shared" si="40"/>
        <v>0</v>
      </c>
      <c r="BV40" s="231">
        <f t="shared" si="41"/>
        <v>1</v>
      </c>
      <c r="BW40" s="231">
        <f t="shared" si="42"/>
        <v>0</v>
      </c>
      <c r="BX40" s="231">
        <f t="shared" si="43"/>
        <v>1</v>
      </c>
      <c r="BY40" s="231">
        <f t="shared" si="46"/>
        <v>0</v>
      </c>
      <c r="BZ40" s="231">
        <f t="shared" si="47"/>
        <v>4</v>
      </c>
    </row>
    <row r="41" s="146" customFormat="1" ht="48" customHeight="1" spans="1:78">
      <c r="A41" s="161">
        <v>28</v>
      </c>
      <c r="B41" s="94">
        <v>2060</v>
      </c>
      <c r="C41" s="94" t="s">
        <v>1079</v>
      </c>
      <c r="D41" s="162" t="s">
        <v>1018</v>
      </c>
      <c r="E41" s="163">
        <v>44684</v>
      </c>
      <c r="F41" s="164" t="s">
        <v>1080</v>
      </c>
      <c r="G41" s="163">
        <v>32696</v>
      </c>
      <c r="H41" s="163" t="s">
        <v>335</v>
      </c>
      <c r="I41" s="183" t="s">
        <v>245</v>
      </c>
      <c r="J41" s="161">
        <v>0</v>
      </c>
      <c r="K41" s="161">
        <v>0</v>
      </c>
      <c r="L41" s="184">
        <v>200</v>
      </c>
      <c r="M41" s="185">
        <v>7.69230769230769</v>
      </c>
      <c r="N41" s="161">
        <v>0</v>
      </c>
      <c r="O41" s="161">
        <v>0</v>
      </c>
      <c r="P41" s="161">
        <v>0</v>
      </c>
      <c r="Q41" s="161">
        <v>0</v>
      </c>
      <c r="R41" s="195">
        <v>0</v>
      </c>
      <c r="S41" s="161">
        <v>0</v>
      </c>
      <c r="T41" s="185">
        <v>0</v>
      </c>
      <c r="U41" s="161">
        <v>0</v>
      </c>
      <c r="V41" s="161">
        <v>0</v>
      </c>
      <c r="W41" s="185">
        <v>0</v>
      </c>
      <c r="X41" s="161">
        <v>0</v>
      </c>
      <c r="Y41" s="185">
        <v>0</v>
      </c>
      <c r="Z41" s="161">
        <v>0</v>
      </c>
      <c r="AA41" s="161">
        <v>0</v>
      </c>
      <c r="AB41" s="195">
        <v>0</v>
      </c>
      <c r="AC41" s="161">
        <v>0</v>
      </c>
      <c r="AD41" s="195">
        <v>0</v>
      </c>
      <c r="AE41" s="161">
        <v>0</v>
      </c>
      <c r="AF41" s="195">
        <v>0</v>
      </c>
      <c r="AG41" s="161">
        <v>0</v>
      </c>
      <c r="AH41" s="201">
        <v>0</v>
      </c>
      <c r="AI41" s="185">
        <v>0</v>
      </c>
      <c r="AJ41" s="201">
        <v>40</v>
      </c>
      <c r="AK41" s="184">
        <v>0</v>
      </c>
      <c r="AL41" s="185">
        <v>0</v>
      </c>
      <c r="AM41" s="185">
        <v>0</v>
      </c>
      <c r="AN41" s="185">
        <v>0</v>
      </c>
      <c r="AO41" s="185">
        <v>0</v>
      </c>
      <c r="AP41" s="185">
        <v>0</v>
      </c>
      <c r="AQ41" s="185">
        <v>0</v>
      </c>
      <c r="AR41" s="207"/>
      <c r="AS41" s="209"/>
      <c r="AT41" s="207"/>
      <c r="AU41" s="195"/>
      <c r="AV41" s="195"/>
      <c r="AW41" s="207">
        <v>0</v>
      </c>
      <c r="AX41" s="221">
        <v>0</v>
      </c>
      <c r="AY41" s="184">
        <v>0</v>
      </c>
      <c r="AZ41" s="222">
        <v>0</v>
      </c>
      <c r="BA41" s="225"/>
      <c r="BB41" s="146" t="str">
        <f ca="1" t="shared" si="48"/>
        <v>1年6月</v>
      </c>
      <c r="BD41" s="224">
        <f t="shared" si="49"/>
        <v>0</v>
      </c>
      <c r="BE41" s="239">
        <f t="shared" si="50"/>
        <v>400000</v>
      </c>
      <c r="BF41" s="236">
        <f t="shared" si="51"/>
        <v>0</v>
      </c>
      <c r="BG41" s="231">
        <f>((AQ41-AO41-AP41-AL41)*员工!BH$8)-(J41+K41)*150000</f>
        <v>0</v>
      </c>
      <c r="BH41" s="236">
        <f t="shared" si="52"/>
        <v>0</v>
      </c>
      <c r="BI41" s="241" t="str">
        <f t="shared" si="53"/>
        <v>PRAK SAVUTH</v>
      </c>
      <c r="BJ41" s="231">
        <f t="shared" si="54"/>
        <v>0</v>
      </c>
      <c r="BK41" s="231">
        <f t="shared" si="55"/>
        <v>0</v>
      </c>
      <c r="BL41" s="231">
        <f t="shared" si="56"/>
        <v>0</v>
      </c>
      <c r="BM41" s="231">
        <f t="shared" si="57"/>
        <v>0</v>
      </c>
      <c r="BN41" s="231">
        <f t="shared" si="58"/>
        <v>0</v>
      </c>
      <c r="BO41" s="231">
        <f t="shared" si="59"/>
        <v>0</v>
      </c>
      <c r="BP41" s="231">
        <f t="shared" si="60"/>
        <v>0</v>
      </c>
      <c r="BQ41" s="231">
        <f t="shared" si="61"/>
        <v>0</v>
      </c>
      <c r="BR41" s="246">
        <f t="shared" si="62"/>
        <v>0</v>
      </c>
      <c r="BS41" s="247">
        <f t="shared" si="63"/>
        <v>0</v>
      </c>
      <c r="BT41" s="231">
        <f t="shared" si="39"/>
        <v>0</v>
      </c>
      <c r="BU41" s="231">
        <f t="shared" si="40"/>
        <v>0</v>
      </c>
      <c r="BV41" s="231">
        <f t="shared" si="41"/>
        <v>0</v>
      </c>
      <c r="BW41" s="231">
        <f t="shared" si="42"/>
        <v>0</v>
      </c>
      <c r="BX41" s="231">
        <f t="shared" si="43"/>
        <v>0</v>
      </c>
      <c r="BY41" s="231">
        <f t="shared" si="46"/>
        <v>0</v>
      </c>
      <c r="BZ41" s="231">
        <f t="shared" si="47"/>
        <v>0</v>
      </c>
    </row>
    <row r="42" s="148" customFormat="1" ht="48" customHeight="1" spans="1:60">
      <c r="A42" s="168"/>
      <c r="B42" s="169" t="s">
        <v>338</v>
      </c>
      <c r="C42" s="170"/>
      <c r="D42" s="169">
        <v>28</v>
      </c>
      <c r="E42" s="168"/>
      <c r="F42" s="168"/>
      <c r="G42" s="168"/>
      <c r="H42" s="168"/>
      <c r="I42" s="186"/>
      <c r="J42" s="168"/>
      <c r="K42" s="168"/>
      <c r="L42" s="187">
        <v>5600</v>
      </c>
      <c r="M42" s="187"/>
      <c r="N42" s="187">
        <v>362.5</v>
      </c>
      <c r="O42" s="187">
        <v>84</v>
      </c>
      <c r="P42" s="187">
        <v>446.5</v>
      </c>
      <c r="Q42" s="187">
        <v>491</v>
      </c>
      <c r="R42" s="187">
        <v>3434.61538461538</v>
      </c>
      <c r="S42" s="187">
        <v>0</v>
      </c>
      <c r="T42" s="187">
        <v>0</v>
      </c>
      <c r="U42" s="187">
        <v>0</v>
      </c>
      <c r="V42" s="187">
        <v>0</v>
      </c>
      <c r="W42" s="187">
        <v>0</v>
      </c>
      <c r="X42" s="187">
        <v>0</v>
      </c>
      <c r="Y42" s="187">
        <v>0</v>
      </c>
      <c r="Z42" s="187">
        <v>18.5</v>
      </c>
      <c r="AA42" s="187">
        <v>0</v>
      </c>
      <c r="AB42" s="187">
        <v>0</v>
      </c>
      <c r="AC42" s="187">
        <v>20</v>
      </c>
      <c r="AD42" s="187">
        <v>153.846153846154</v>
      </c>
      <c r="AE42" s="187">
        <v>0</v>
      </c>
      <c r="AF42" s="187">
        <v>0</v>
      </c>
      <c r="AG42" s="187">
        <v>6</v>
      </c>
      <c r="AH42" s="187">
        <v>980</v>
      </c>
      <c r="AI42" s="187">
        <v>618.461538461538</v>
      </c>
      <c r="AJ42" s="187">
        <v>1673</v>
      </c>
      <c r="AK42" s="187">
        <v>1110.19230769231</v>
      </c>
      <c r="AL42" s="187">
        <v>0</v>
      </c>
      <c r="AM42" s="187">
        <v>0</v>
      </c>
      <c r="AN42" s="187">
        <v>170.9</v>
      </c>
      <c r="AO42" s="187">
        <v>223.1</v>
      </c>
      <c r="AP42" s="187">
        <v>223.1</v>
      </c>
      <c r="AQ42" s="187">
        <v>5934.21538461538</v>
      </c>
      <c r="AR42" s="187">
        <v>57</v>
      </c>
      <c r="AS42" s="187">
        <v>0</v>
      </c>
      <c r="AT42" s="187">
        <v>0</v>
      </c>
      <c r="AU42" s="187">
        <v>11.2196836303372</v>
      </c>
      <c r="AV42" s="187">
        <v>111.810036923077</v>
      </c>
      <c r="AW42" s="187">
        <v>1450</v>
      </c>
      <c r="AX42" s="187">
        <v>4418.18566406197</v>
      </c>
      <c r="AY42" s="187">
        <v>4310</v>
      </c>
      <c r="AZ42" s="187">
        <v>432700</v>
      </c>
      <c r="BA42" s="168"/>
      <c r="BC42" s="226"/>
      <c r="BD42" s="226"/>
      <c r="BE42" s="226"/>
      <c r="BF42" s="226"/>
      <c r="BG42" s="226"/>
      <c r="BH42" s="226"/>
    </row>
    <row r="43" ht="18" spans="1:78">
      <c r="A43" s="171"/>
      <c r="B43" s="171"/>
      <c r="C43" s="171"/>
      <c r="D43" s="171"/>
      <c r="E43" s="171"/>
      <c r="F43" s="171"/>
      <c r="G43" s="171"/>
      <c r="H43" s="171"/>
      <c r="I43" s="188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J43" s="242" t="s">
        <v>1081</v>
      </c>
      <c r="BL43" s="243">
        <f t="shared" ref="BL43:BQ43" si="64">SUM(BL14:BL41)</f>
        <v>33</v>
      </c>
      <c r="BM43" s="243">
        <f t="shared" si="64"/>
        <v>13</v>
      </c>
      <c r="BN43" s="243">
        <f t="shared" si="64"/>
        <v>13</v>
      </c>
      <c r="BO43" s="243">
        <f t="shared" si="64"/>
        <v>10</v>
      </c>
      <c r="BP43" s="243">
        <f t="shared" si="64"/>
        <v>0</v>
      </c>
      <c r="BQ43" s="243">
        <f t="shared" si="64"/>
        <v>0</v>
      </c>
      <c r="BR43" s="243"/>
      <c r="BS43" s="243"/>
      <c r="BT43" s="243">
        <f t="shared" ref="BT43:BZ43" si="65">SUM(BT14:BT41)</f>
        <v>13</v>
      </c>
      <c r="BU43" s="243">
        <f t="shared" si="65"/>
        <v>9</v>
      </c>
      <c r="BV43" s="243">
        <f t="shared" si="65"/>
        <v>5</v>
      </c>
      <c r="BW43" s="243">
        <f t="shared" si="65"/>
        <v>18</v>
      </c>
      <c r="BX43" s="243">
        <f t="shared" si="65"/>
        <v>12</v>
      </c>
      <c r="BY43" s="243">
        <f t="shared" si="65"/>
        <v>10</v>
      </c>
      <c r="BZ43" s="243">
        <f t="shared" si="65"/>
        <v>47</v>
      </c>
    </row>
    <row r="44" ht="18" spans="1:54">
      <c r="A44" s="171"/>
      <c r="B44" s="171"/>
      <c r="C44" s="171"/>
      <c r="D44" s="171"/>
      <c r="E44" s="171"/>
      <c r="F44" s="171"/>
      <c r="G44" s="171"/>
      <c r="H44" s="171"/>
      <c r="I44" s="188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27"/>
    </row>
    <row r="45" ht="18" spans="1:54">
      <c r="A45" s="171"/>
      <c r="B45" s="171"/>
      <c r="C45" s="171"/>
      <c r="D45" s="171"/>
      <c r="E45" s="171"/>
      <c r="F45" s="171"/>
      <c r="G45" s="171"/>
      <c r="H45" s="171"/>
      <c r="I45" s="188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28"/>
    </row>
    <row r="46" ht="18" spans="1:54">
      <c r="A46" s="171"/>
      <c r="B46" s="171"/>
      <c r="C46" s="171"/>
      <c r="D46" s="171"/>
      <c r="E46" s="171"/>
      <c r="F46" s="171"/>
      <c r="G46" s="171"/>
      <c r="H46" s="171"/>
      <c r="I46" s="188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28"/>
    </row>
    <row r="47" ht="18" spans="1:53">
      <c r="A47" s="171"/>
      <c r="B47" s="171"/>
      <c r="C47" s="171"/>
      <c r="D47" s="171"/>
      <c r="E47" s="171"/>
      <c r="F47" s="171"/>
      <c r="G47" s="171"/>
      <c r="H47" s="171"/>
      <c r="I47" s="188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 t="s">
        <v>1082</v>
      </c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</row>
    <row r="48" ht="18" spans="1:53">
      <c r="A48" s="171"/>
      <c r="B48" s="171"/>
      <c r="C48" s="171"/>
      <c r="D48" s="171"/>
      <c r="E48" s="171"/>
      <c r="F48" s="171"/>
      <c r="G48" s="171"/>
      <c r="H48" s="171"/>
      <c r="I48" s="188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</row>
  </sheetData>
  <autoFilter ref="A13:BZ43">
    <extLst/>
  </autoFilter>
  <mergeCells count="88">
    <mergeCell ref="A1:BA1"/>
    <mergeCell ref="A2:BA2"/>
    <mergeCell ref="A3:BA3"/>
    <mergeCell ref="A4:BA4"/>
    <mergeCell ref="AU6:AW6"/>
    <mergeCell ref="AU7:AW7"/>
    <mergeCell ref="BF7:BH7"/>
    <mergeCell ref="BI7:BZ7"/>
    <mergeCell ref="J8:K8"/>
    <mergeCell ref="N8:O8"/>
    <mergeCell ref="V8:W8"/>
    <mergeCell ref="X8:Y8"/>
    <mergeCell ref="AH8:AI8"/>
    <mergeCell ref="AJ8:AK8"/>
    <mergeCell ref="BI8:BQ8"/>
    <mergeCell ref="BR8:BY8"/>
    <mergeCell ref="A6:A10"/>
    <mergeCell ref="A11:A12"/>
    <mergeCell ref="B6:B10"/>
    <mergeCell ref="B11:B12"/>
    <mergeCell ref="C6:C9"/>
    <mergeCell ref="C11:C12"/>
    <mergeCell ref="D6:D10"/>
    <mergeCell ref="D11:D12"/>
    <mergeCell ref="E6:E10"/>
    <mergeCell ref="E11:E12"/>
    <mergeCell ref="F6:F9"/>
    <mergeCell ref="F11:F12"/>
    <mergeCell ref="G6:G9"/>
    <mergeCell ref="G11:G12"/>
    <mergeCell ref="H6:H9"/>
    <mergeCell ref="H11:H12"/>
    <mergeCell ref="I6:I10"/>
    <mergeCell ref="I11:I12"/>
    <mergeCell ref="J10:J12"/>
    <mergeCell ref="K10:K12"/>
    <mergeCell ref="L6:L8"/>
    <mergeCell ref="L9:L12"/>
    <mergeCell ref="M6:M8"/>
    <mergeCell ref="M9:M12"/>
    <mergeCell ref="N10:N12"/>
    <mergeCell ref="O10:O12"/>
    <mergeCell ref="P9:P12"/>
    <mergeCell ref="Q8:Q9"/>
    <mergeCell ref="Q10:Q12"/>
    <mergeCell ref="R8:R9"/>
    <mergeCell ref="R10:R12"/>
    <mergeCell ref="S9:S12"/>
    <mergeCell ref="T9:T12"/>
    <mergeCell ref="U10:U12"/>
    <mergeCell ref="V10:V12"/>
    <mergeCell ref="W10:W12"/>
    <mergeCell ref="X10:X12"/>
    <mergeCell ref="Y10:Y12"/>
    <mergeCell ref="Z9:Z12"/>
    <mergeCell ref="AA9:AA12"/>
    <mergeCell ref="AB9:AB12"/>
    <mergeCell ref="AC9:AC12"/>
    <mergeCell ref="AD9:AD12"/>
    <mergeCell ref="AE9:AE12"/>
    <mergeCell ref="AF9:AF12"/>
    <mergeCell ref="AG9:AG12"/>
    <mergeCell ref="AH9:AH12"/>
    <mergeCell ref="AI9:AI12"/>
    <mergeCell ref="AJ9:AJ12"/>
    <mergeCell ref="AK9:AK12"/>
    <mergeCell ref="AL9:AL12"/>
    <mergeCell ref="AM9:AM12"/>
    <mergeCell ref="AN9:AN12"/>
    <mergeCell ref="AO9:AO12"/>
    <mergeCell ref="AP9:AP12"/>
    <mergeCell ref="AQ9:AQ12"/>
    <mergeCell ref="AR8:AR12"/>
    <mergeCell ref="AS6:AS7"/>
    <mergeCell ref="AS8:AS12"/>
    <mergeCell ref="AT6:AT7"/>
    <mergeCell ref="AT8:AT12"/>
    <mergeCell ref="AU9:AU12"/>
    <mergeCell ref="AV9:AV12"/>
    <mergeCell ref="AW9:AW12"/>
    <mergeCell ref="AX6:AX12"/>
    <mergeCell ref="AY8:AY12"/>
    <mergeCell ref="AZ8:AZ12"/>
    <mergeCell ref="BA6:BA7"/>
    <mergeCell ref="BA8:BA12"/>
    <mergeCell ref="J6:K7"/>
    <mergeCell ref="AY6:AZ7"/>
    <mergeCell ref="N6:AR7"/>
  </mergeCells>
  <conditionalFormatting sqref="C39">
    <cfRule type="duplicateValues" dxfId="1" priority="2"/>
  </conditionalFormatting>
  <conditionalFormatting sqref="C40">
    <cfRule type="duplicateValues" dxfId="1" priority="1"/>
  </conditionalFormatting>
  <conditionalFormatting sqref="B39:B40">
    <cfRule type="duplicateValues" dxfId="1" priority="3"/>
  </conditionalFormatting>
  <conditionalFormatting sqref="B92:B627">
    <cfRule type="duplicateValues" dxfId="0" priority="28"/>
  </conditionalFormatting>
  <conditionalFormatting sqref="B14:B38 B41">
    <cfRule type="duplicateValues" dxfId="1" priority="4"/>
  </conditionalFormatting>
  <conditionalFormatting sqref="B14:B17 B20:B31 B42:B91">
    <cfRule type="duplicateValues" dxfId="0" priority="29"/>
  </conditionalFormatting>
  <conditionalFormatting sqref="C35:C36 C38">
    <cfRule type="duplicateValues" dxfId="1" priority="5"/>
  </conditionalFormatting>
  <printOptions horizontalCentered="1"/>
  <pageMargins left="0" right="0" top="0" bottom="0.393055555555556" header="0" footer="0.196527777777778"/>
  <pageSetup paperSize="9" scale="21" fitToHeight="0" orientation="portrait" horizontalDpi="300" verticalDpi="300"/>
  <headerFooter alignWithMargins="0">
    <oddFooter>&amp;L&amp;B&amp;P    行政部：_____________&amp;C&amp;B财务：_____________&amp;R&amp;B总经理：_____________</oddFooter>
  </headerFooter>
  <rowBreaks count="4" manualBreakCount="4">
    <brk id="42" max="16383" man="1"/>
    <brk id="46" max="16383" man="1"/>
    <brk id="46" max="16383" man="1"/>
    <brk id="46" max="52" man="1"/>
  </rowBreaks>
  <colBreaks count="1" manualBreakCount="1">
    <brk id="54" max="46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64"/>
  <sheetViews>
    <sheetView zoomScale="80" zoomScaleNormal="80" workbookViewId="0">
      <pane xSplit="1" ySplit="7" topLeftCell="B10" activePane="bottomRight" state="frozen"/>
      <selection/>
      <selection pane="topRight"/>
      <selection pane="bottomLeft"/>
      <selection pane="bottomRight" activeCell="X14" sqref="X14"/>
    </sheetView>
  </sheetViews>
  <sheetFormatPr defaultColWidth="10.447619047619" defaultRowHeight="16.5"/>
  <cols>
    <col min="1" max="1" width="5.42857142857143" style="79" customWidth="1"/>
    <col min="2" max="2" width="12.4285714285714" style="79" customWidth="1"/>
    <col min="3" max="3" width="17.4285714285714" style="80" hidden="1" customWidth="1"/>
    <col min="4" max="4" width="13.4285714285714" style="81" hidden="1" customWidth="1"/>
    <col min="5" max="5" width="15.5047619047619" style="82" hidden="1" customWidth="1"/>
    <col min="6" max="6" width="9" style="82" customWidth="1"/>
    <col min="7" max="7" width="7.28571428571429" style="82" customWidth="1"/>
    <col min="8" max="8" width="7.28571428571429" style="82" hidden="1" customWidth="1"/>
    <col min="9" max="9" width="7.95238095238095" style="82" customWidth="1"/>
    <col min="10" max="11" width="13.6666666666667" style="82" customWidth="1"/>
    <col min="12" max="21" width="13.4285714285714" style="82" customWidth="1"/>
    <col min="22" max="22" width="15.1428571428571" style="82" customWidth="1"/>
    <col min="23" max="24" width="13.5809523809524" style="82" customWidth="1"/>
    <col min="25" max="25" width="12.6666666666667" style="82" customWidth="1"/>
    <col min="26" max="26" width="10.7238095238095" style="82" customWidth="1"/>
    <col min="27" max="27" width="9.14285714285714" style="82" customWidth="1"/>
    <col min="28" max="33" width="10.447619047619" style="82" customWidth="1"/>
    <col min="34" max="35" width="2.77142857142857" style="82" customWidth="1"/>
    <col min="36" max="39" width="10.447619047619" style="82"/>
    <col min="40" max="40" width="14.7142857142857" style="82"/>
    <col min="41" max="42" width="10.447619047619" style="82" hidden="1" customWidth="1"/>
    <col min="43" max="44" width="10.447619047619" style="82" customWidth="1"/>
    <col min="45" max="45" width="14.6952380952381" style="82" customWidth="1"/>
    <col min="46" max="46" width="10.447619047619" style="82" customWidth="1"/>
    <col min="47" max="47" width="8.88571428571429" style="82" customWidth="1"/>
    <col min="48" max="49" width="10.447619047619" style="82"/>
    <col min="50" max="50" width="21.1428571428571" style="82" customWidth="1"/>
    <col min="51" max="51" width="10.5714285714286" style="82"/>
    <col min="52" max="260" width="10.447619047619" style="82"/>
    <col min="261" max="261" width="5.39047619047619" style="82" customWidth="1"/>
    <col min="262" max="262" width="10.447619047619" style="82"/>
    <col min="263" max="263" width="10.447619047619" style="82" hidden="1" customWidth="1"/>
    <col min="264" max="264" width="17.3047619047619" style="82" customWidth="1"/>
    <col min="265" max="265" width="6.2" style="82" customWidth="1"/>
    <col min="266" max="266" width="16.4857142857143" style="82" customWidth="1"/>
    <col min="267" max="267" width="14.3619047619048" style="82" customWidth="1"/>
    <col min="268" max="269" width="15.0190476190476" style="82" customWidth="1"/>
    <col min="270" max="271" width="4.57142857142857" style="82" customWidth="1"/>
    <col min="272" max="272" width="8.32380952380952" style="82" customWidth="1"/>
    <col min="273" max="273" width="8.16190476190476" style="82" customWidth="1"/>
    <col min="274" max="274" width="8.64761904761905" style="82" customWidth="1"/>
    <col min="275" max="278" width="10.447619047619" style="82" customWidth="1"/>
    <col min="279" max="281" width="10.447619047619" style="82"/>
    <col min="282" max="282" width="8.48571428571429" style="82" customWidth="1"/>
    <col min="283" max="283" width="8.16190476190476" style="82" customWidth="1"/>
    <col min="284" max="284" width="17.4666666666667" style="82" customWidth="1"/>
    <col min="285" max="291" width="10.447619047619" style="82" hidden="1" customWidth="1"/>
    <col min="292" max="300" width="10.447619047619" style="82"/>
    <col min="301" max="302" width="10.447619047619" style="82" hidden="1" customWidth="1"/>
    <col min="303" max="516" width="10.447619047619" style="82"/>
    <col min="517" max="517" width="5.39047619047619" style="82" customWidth="1"/>
    <col min="518" max="518" width="10.447619047619" style="82"/>
    <col min="519" max="519" width="10.447619047619" style="82" hidden="1" customWidth="1"/>
    <col min="520" max="520" width="17.3047619047619" style="82" customWidth="1"/>
    <col min="521" max="521" width="6.2" style="82" customWidth="1"/>
    <col min="522" max="522" width="16.4857142857143" style="82" customWidth="1"/>
    <col min="523" max="523" width="14.3619047619048" style="82" customWidth="1"/>
    <col min="524" max="525" width="15.0190476190476" style="82" customWidth="1"/>
    <col min="526" max="527" width="4.57142857142857" style="82" customWidth="1"/>
    <col min="528" max="528" width="8.32380952380952" style="82" customWidth="1"/>
    <col min="529" max="529" width="8.16190476190476" style="82" customWidth="1"/>
    <col min="530" max="530" width="8.64761904761905" style="82" customWidth="1"/>
    <col min="531" max="534" width="10.447619047619" style="82" customWidth="1"/>
    <col min="535" max="537" width="10.447619047619" style="82"/>
    <col min="538" max="538" width="8.48571428571429" style="82" customWidth="1"/>
    <col min="539" max="539" width="8.16190476190476" style="82" customWidth="1"/>
    <col min="540" max="540" width="17.4666666666667" style="82" customWidth="1"/>
    <col min="541" max="547" width="10.447619047619" style="82" hidden="1" customWidth="1"/>
    <col min="548" max="556" width="10.447619047619" style="82"/>
    <col min="557" max="558" width="10.447619047619" style="82" hidden="1" customWidth="1"/>
    <col min="559" max="772" width="10.447619047619" style="82"/>
    <col min="773" max="773" width="5.39047619047619" style="82" customWidth="1"/>
    <col min="774" max="774" width="10.447619047619" style="82"/>
    <col min="775" max="775" width="10.447619047619" style="82" hidden="1" customWidth="1"/>
    <col min="776" max="776" width="17.3047619047619" style="82" customWidth="1"/>
    <col min="777" max="777" width="6.2" style="82" customWidth="1"/>
    <col min="778" max="778" width="16.4857142857143" style="82" customWidth="1"/>
    <col min="779" max="779" width="14.3619047619048" style="82" customWidth="1"/>
    <col min="780" max="781" width="15.0190476190476" style="82" customWidth="1"/>
    <col min="782" max="783" width="4.57142857142857" style="82" customWidth="1"/>
    <col min="784" max="784" width="8.32380952380952" style="82" customWidth="1"/>
    <col min="785" max="785" width="8.16190476190476" style="82" customWidth="1"/>
    <col min="786" max="786" width="8.64761904761905" style="82" customWidth="1"/>
    <col min="787" max="790" width="10.447619047619" style="82" customWidth="1"/>
    <col min="791" max="793" width="10.447619047619" style="82"/>
    <col min="794" max="794" width="8.48571428571429" style="82" customWidth="1"/>
    <col min="795" max="795" width="8.16190476190476" style="82" customWidth="1"/>
    <col min="796" max="796" width="17.4666666666667" style="82" customWidth="1"/>
    <col min="797" max="803" width="10.447619047619" style="82" hidden="1" customWidth="1"/>
    <col min="804" max="812" width="10.447619047619" style="82"/>
    <col min="813" max="814" width="10.447619047619" style="82" hidden="1" customWidth="1"/>
    <col min="815" max="1028" width="10.447619047619" style="82"/>
    <col min="1029" max="1029" width="5.39047619047619" style="82" customWidth="1"/>
    <col min="1030" max="1030" width="10.447619047619" style="82"/>
    <col min="1031" max="1031" width="10.447619047619" style="82" hidden="1" customWidth="1"/>
    <col min="1032" max="1032" width="17.3047619047619" style="82" customWidth="1"/>
    <col min="1033" max="1033" width="6.2" style="82" customWidth="1"/>
    <col min="1034" max="1034" width="16.4857142857143" style="82" customWidth="1"/>
    <col min="1035" max="1035" width="14.3619047619048" style="82" customWidth="1"/>
    <col min="1036" max="1037" width="15.0190476190476" style="82" customWidth="1"/>
    <col min="1038" max="1039" width="4.57142857142857" style="82" customWidth="1"/>
    <col min="1040" max="1040" width="8.32380952380952" style="82" customWidth="1"/>
    <col min="1041" max="1041" width="8.16190476190476" style="82" customWidth="1"/>
    <col min="1042" max="1042" width="8.64761904761905" style="82" customWidth="1"/>
    <col min="1043" max="1046" width="10.447619047619" style="82" customWidth="1"/>
    <col min="1047" max="1049" width="10.447619047619" style="82"/>
    <col min="1050" max="1050" width="8.48571428571429" style="82" customWidth="1"/>
    <col min="1051" max="1051" width="8.16190476190476" style="82" customWidth="1"/>
    <col min="1052" max="1052" width="17.4666666666667" style="82" customWidth="1"/>
    <col min="1053" max="1059" width="10.447619047619" style="82" hidden="1" customWidth="1"/>
    <col min="1060" max="1068" width="10.447619047619" style="82"/>
    <col min="1069" max="1070" width="10.447619047619" style="82" hidden="1" customWidth="1"/>
    <col min="1071" max="1284" width="10.447619047619" style="82"/>
    <col min="1285" max="1285" width="5.39047619047619" style="82" customWidth="1"/>
    <col min="1286" max="1286" width="10.447619047619" style="82"/>
    <col min="1287" max="1287" width="10.447619047619" style="82" hidden="1" customWidth="1"/>
    <col min="1288" max="1288" width="17.3047619047619" style="82" customWidth="1"/>
    <col min="1289" max="1289" width="6.2" style="82" customWidth="1"/>
    <col min="1290" max="1290" width="16.4857142857143" style="82" customWidth="1"/>
    <col min="1291" max="1291" width="14.3619047619048" style="82" customWidth="1"/>
    <col min="1292" max="1293" width="15.0190476190476" style="82" customWidth="1"/>
    <col min="1294" max="1295" width="4.57142857142857" style="82" customWidth="1"/>
    <col min="1296" max="1296" width="8.32380952380952" style="82" customWidth="1"/>
    <col min="1297" max="1297" width="8.16190476190476" style="82" customWidth="1"/>
    <col min="1298" max="1298" width="8.64761904761905" style="82" customWidth="1"/>
    <col min="1299" max="1302" width="10.447619047619" style="82" customWidth="1"/>
    <col min="1303" max="1305" width="10.447619047619" style="82"/>
    <col min="1306" max="1306" width="8.48571428571429" style="82" customWidth="1"/>
    <col min="1307" max="1307" width="8.16190476190476" style="82" customWidth="1"/>
    <col min="1308" max="1308" width="17.4666666666667" style="82" customWidth="1"/>
    <col min="1309" max="1315" width="10.447619047619" style="82" hidden="1" customWidth="1"/>
    <col min="1316" max="1324" width="10.447619047619" style="82"/>
    <col min="1325" max="1326" width="10.447619047619" style="82" hidden="1" customWidth="1"/>
    <col min="1327" max="1540" width="10.447619047619" style="82"/>
    <col min="1541" max="1541" width="5.39047619047619" style="82" customWidth="1"/>
    <col min="1542" max="1542" width="10.447619047619" style="82"/>
    <col min="1543" max="1543" width="10.447619047619" style="82" hidden="1" customWidth="1"/>
    <col min="1544" max="1544" width="17.3047619047619" style="82" customWidth="1"/>
    <col min="1545" max="1545" width="6.2" style="82" customWidth="1"/>
    <col min="1546" max="1546" width="16.4857142857143" style="82" customWidth="1"/>
    <col min="1547" max="1547" width="14.3619047619048" style="82" customWidth="1"/>
    <col min="1548" max="1549" width="15.0190476190476" style="82" customWidth="1"/>
    <col min="1550" max="1551" width="4.57142857142857" style="82" customWidth="1"/>
    <col min="1552" max="1552" width="8.32380952380952" style="82" customWidth="1"/>
    <col min="1553" max="1553" width="8.16190476190476" style="82" customWidth="1"/>
    <col min="1554" max="1554" width="8.64761904761905" style="82" customWidth="1"/>
    <col min="1555" max="1558" width="10.447619047619" style="82" customWidth="1"/>
    <col min="1559" max="1561" width="10.447619047619" style="82"/>
    <col min="1562" max="1562" width="8.48571428571429" style="82" customWidth="1"/>
    <col min="1563" max="1563" width="8.16190476190476" style="82" customWidth="1"/>
    <col min="1564" max="1564" width="17.4666666666667" style="82" customWidth="1"/>
    <col min="1565" max="1571" width="10.447619047619" style="82" hidden="1" customWidth="1"/>
    <col min="1572" max="1580" width="10.447619047619" style="82"/>
    <col min="1581" max="1582" width="10.447619047619" style="82" hidden="1" customWidth="1"/>
    <col min="1583" max="1796" width="10.447619047619" style="82"/>
    <col min="1797" max="1797" width="5.39047619047619" style="82" customWidth="1"/>
    <col min="1798" max="1798" width="10.447619047619" style="82"/>
    <col min="1799" max="1799" width="10.447619047619" style="82" hidden="1" customWidth="1"/>
    <col min="1800" max="1800" width="17.3047619047619" style="82" customWidth="1"/>
    <col min="1801" max="1801" width="6.2" style="82" customWidth="1"/>
    <col min="1802" max="1802" width="16.4857142857143" style="82" customWidth="1"/>
    <col min="1803" max="1803" width="14.3619047619048" style="82" customWidth="1"/>
    <col min="1804" max="1805" width="15.0190476190476" style="82" customWidth="1"/>
    <col min="1806" max="1807" width="4.57142857142857" style="82" customWidth="1"/>
    <col min="1808" max="1808" width="8.32380952380952" style="82" customWidth="1"/>
    <col min="1809" max="1809" width="8.16190476190476" style="82" customWidth="1"/>
    <col min="1810" max="1810" width="8.64761904761905" style="82" customWidth="1"/>
    <col min="1811" max="1814" width="10.447619047619" style="82" customWidth="1"/>
    <col min="1815" max="1817" width="10.447619047619" style="82"/>
    <col min="1818" max="1818" width="8.48571428571429" style="82" customWidth="1"/>
    <col min="1819" max="1819" width="8.16190476190476" style="82" customWidth="1"/>
    <col min="1820" max="1820" width="17.4666666666667" style="82" customWidth="1"/>
    <col min="1821" max="1827" width="10.447619047619" style="82" hidden="1" customWidth="1"/>
    <col min="1828" max="1836" width="10.447619047619" style="82"/>
    <col min="1837" max="1838" width="10.447619047619" style="82" hidden="1" customWidth="1"/>
    <col min="1839" max="2052" width="10.447619047619" style="82"/>
    <col min="2053" max="2053" width="5.39047619047619" style="82" customWidth="1"/>
    <col min="2054" max="2054" width="10.447619047619" style="82"/>
    <col min="2055" max="2055" width="10.447619047619" style="82" hidden="1" customWidth="1"/>
    <col min="2056" max="2056" width="17.3047619047619" style="82" customWidth="1"/>
    <col min="2057" max="2057" width="6.2" style="82" customWidth="1"/>
    <col min="2058" max="2058" width="16.4857142857143" style="82" customWidth="1"/>
    <col min="2059" max="2059" width="14.3619047619048" style="82" customWidth="1"/>
    <col min="2060" max="2061" width="15.0190476190476" style="82" customWidth="1"/>
    <col min="2062" max="2063" width="4.57142857142857" style="82" customWidth="1"/>
    <col min="2064" max="2064" width="8.32380952380952" style="82" customWidth="1"/>
    <col min="2065" max="2065" width="8.16190476190476" style="82" customWidth="1"/>
    <col min="2066" max="2066" width="8.64761904761905" style="82" customWidth="1"/>
    <col min="2067" max="2070" width="10.447619047619" style="82" customWidth="1"/>
    <col min="2071" max="2073" width="10.447619047619" style="82"/>
    <col min="2074" max="2074" width="8.48571428571429" style="82" customWidth="1"/>
    <col min="2075" max="2075" width="8.16190476190476" style="82" customWidth="1"/>
    <col min="2076" max="2076" width="17.4666666666667" style="82" customWidth="1"/>
    <col min="2077" max="2083" width="10.447619047619" style="82" hidden="1" customWidth="1"/>
    <col min="2084" max="2092" width="10.447619047619" style="82"/>
    <col min="2093" max="2094" width="10.447619047619" style="82" hidden="1" customWidth="1"/>
    <col min="2095" max="2308" width="10.447619047619" style="82"/>
    <col min="2309" max="2309" width="5.39047619047619" style="82" customWidth="1"/>
    <col min="2310" max="2310" width="10.447619047619" style="82"/>
    <col min="2311" max="2311" width="10.447619047619" style="82" hidden="1" customWidth="1"/>
    <col min="2312" max="2312" width="17.3047619047619" style="82" customWidth="1"/>
    <col min="2313" max="2313" width="6.2" style="82" customWidth="1"/>
    <col min="2314" max="2314" width="16.4857142857143" style="82" customWidth="1"/>
    <col min="2315" max="2315" width="14.3619047619048" style="82" customWidth="1"/>
    <col min="2316" max="2317" width="15.0190476190476" style="82" customWidth="1"/>
    <col min="2318" max="2319" width="4.57142857142857" style="82" customWidth="1"/>
    <col min="2320" max="2320" width="8.32380952380952" style="82" customWidth="1"/>
    <col min="2321" max="2321" width="8.16190476190476" style="82" customWidth="1"/>
    <col min="2322" max="2322" width="8.64761904761905" style="82" customWidth="1"/>
    <col min="2323" max="2326" width="10.447619047619" style="82" customWidth="1"/>
    <col min="2327" max="2329" width="10.447619047619" style="82"/>
    <col min="2330" max="2330" width="8.48571428571429" style="82" customWidth="1"/>
    <col min="2331" max="2331" width="8.16190476190476" style="82" customWidth="1"/>
    <col min="2332" max="2332" width="17.4666666666667" style="82" customWidth="1"/>
    <col min="2333" max="2339" width="10.447619047619" style="82" hidden="1" customWidth="1"/>
    <col min="2340" max="2348" width="10.447619047619" style="82"/>
    <col min="2349" max="2350" width="10.447619047619" style="82" hidden="1" customWidth="1"/>
    <col min="2351" max="2564" width="10.447619047619" style="82"/>
    <col min="2565" max="2565" width="5.39047619047619" style="82" customWidth="1"/>
    <col min="2566" max="2566" width="10.447619047619" style="82"/>
    <col min="2567" max="2567" width="10.447619047619" style="82" hidden="1" customWidth="1"/>
    <col min="2568" max="2568" width="17.3047619047619" style="82" customWidth="1"/>
    <col min="2569" max="2569" width="6.2" style="82" customWidth="1"/>
    <col min="2570" max="2570" width="16.4857142857143" style="82" customWidth="1"/>
    <col min="2571" max="2571" width="14.3619047619048" style="82" customWidth="1"/>
    <col min="2572" max="2573" width="15.0190476190476" style="82" customWidth="1"/>
    <col min="2574" max="2575" width="4.57142857142857" style="82" customWidth="1"/>
    <col min="2576" max="2576" width="8.32380952380952" style="82" customWidth="1"/>
    <col min="2577" max="2577" width="8.16190476190476" style="82" customWidth="1"/>
    <col min="2578" max="2578" width="8.64761904761905" style="82" customWidth="1"/>
    <col min="2579" max="2582" width="10.447619047619" style="82" customWidth="1"/>
    <col min="2583" max="2585" width="10.447619047619" style="82"/>
    <col min="2586" max="2586" width="8.48571428571429" style="82" customWidth="1"/>
    <col min="2587" max="2587" width="8.16190476190476" style="82" customWidth="1"/>
    <col min="2588" max="2588" width="17.4666666666667" style="82" customWidth="1"/>
    <col min="2589" max="2595" width="10.447619047619" style="82" hidden="1" customWidth="1"/>
    <col min="2596" max="2604" width="10.447619047619" style="82"/>
    <col min="2605" max="2606" width="10.447619047619" style="82" hidden="1" customWidth="1"/>
    <col min="2607" max="2820" width="10.447619047619" style="82"/>
    <col min="2821" max="2821" width="5.39047619047619" style="82" customWidth="1"/>
    <col min="2822" max="2822" width="10.447619047619" style="82"/>
    <col min="2823" max="2823" width="10.447619047619" style="82" hidden="1" customWidth="1"/>
    <col min="2824" max="2824" width="17.3047619047619" style="82" customWidth="1"/>
    <col min="2825" max="2825" width="6.2" style="82" customWidth="1"/>
    <col min="2826" max="2826" width="16.4857142857143" style="82" customWidth="1"/>
    <col min="2827" max="2827" width="14.3619047619048" style="82" customWidth="1"/>
    <col min="2828" max="2829" width="15.0190476190476" style="82" customWidth="1"/>
    <col min="2830" max="2831" width="4.57142857142857" style="82" customWidth="1"/>
    <col min="2832" max="2832" width="8.32380952380952" style="82" customWidth="1"/>
    <col min="2833" max="2833" width="8.16190476190476" style="82" customWidth="1"/>
    <col min="2834" max="2834" width="8.64761904761905" style="82" customWidth="1"/>
    <col min="2835" max="2838" width="10.447619047619" style="82" customWidth="1"/>
    <col min="2839" max="2841" width="10.447619047619" style="82"/>
    <col min="2842" max="2842" width="8.48571428571429" style="82" customWidth="1"/>
    <col min="2843" max="2843" width="8.16190476190476" style="82" customWidth="1"/>
    <col min="2844" max="2844" width="17.4666666666667" style="82" customWidth="1"/>
    <col min="2845" max="2851" width="10.447619047619" style="82" hidden="1" customWidth="1"/>
    <col min="2852" max="2860" width="10.447619047619" style="82"/>
    <col min="2861" max="2862" width="10.447619047619" style="82" hidden="1" customWidth="1"/>
    <col min="2863" max="3076" width="10.447619047619" style="82"/>
    <col min="3077" max="3077" width="5.39047619047619" style="82" customWidth="1"/>
    <col min="3078" max="3078" width="10.447619047619" style="82"/>
    <col min="3079" max="3079" width="10.447619047619" style="82" hidden="1" customWidth="1"/>
    <col min="3080" max="3080" width="17.3047619047619" style="82" customWidth="1"/>
    <col min="3081" max="3081" width="6.2" style="82" customWidth="1"/>
    <col min="3082" max="3082" width="16.4857142857143" style="82" customWidth="1"/>
    <col min="3083" max="3083" width="14.3619047619048" style="82" customWidth="1"/>
    <col min="3084" max="3085" width="15.0190476190476" style="82" customWidth="1"/>
    <col min="3086" max="3087" width="4.57142857142857" style="82" customWidth="1"/>
    <col min="3088" max="3088" width="8.32380952380952" style="82" customWidth="1"/>
    <col min="3089" max="3089" width="8.16190476190476" style="82" customWidth="1"/>
    <col min="3090" max="3090" width="8.64761904761905" style="82" customWidth="1"/>
    <col min="3091" max="3094" width="10.447619047619" style="82" customWidth="1"/>
    <col min="3095" max="3097" width="10.447619047619" style="82"/>
    <col min="3098" max="3098" width="8.48571428571429" style="82" customWidth="1"/>
    <col min="3099" max="3099" width="8.16190476190476" style="82" customWidth="1"/>
    <col min="3100" max="3100" width="17.4666666666667" style="82" customWidth="1"/>
    <col min="3101" max="3107" width="10.447619047619" style="82" hidden="1" customWidth="1"/>
    <col min="3108" max="3116" width="10.447619047619" style="82"/>
    <col min="3117" max="3118" width="10.447619047619" style="82" hidden="1" customWidth="1"/>
    <col min="3119" max="3332" width="10.447619047619" style="82"/>
    <col min="3333" max="3333" width="5.39047619047619" style="82" customWidth="1"/>
    <col min="3334" max="3334" width="10.447619047619" style="82"/>
    <col min="3335" max="3335" width="10.447619047619" style="82" hidden="1" customWidth="1"/>
    <col min="3336" max="3336" width="17.3047619047619" style="82" customWidth="1"/>
    <col min="3337" max="3337" width="6.2" style="82" customWidth="1"/>
    <col min="3338" max="3338" width="16.4857142857143" style="82" customWidth="1"/>
    <col min="3339" max="3339" width="14.3619047619048" style="82" customWidth="1"/>
    <col min="3340" max="3341" width="15.0190476190476" style="82" customWidth="1"/>
    <col min="3342" max="3343" width="4.57142857142857" style="82" customWidth="1"/>
    <col min="3344" max="3344" width="8.32380952380952" style="82" customWidth="1"/>
    <col min="3345" max="3345" width="8.16190476190476" style="82" customWidth="1"/>
    <col min="3346" max="3346" width="8.64761904761905" style="82" customWidth="1"/>
    <col min="3347" max="3350" width="10.447619047619" style="82" customWidth="1"/>
    <col min="3351" max="3353" width="10.447619047619" style="82"/>
    <col min="3354" max="3354" width="8.48571428571429" style="82" customWidth="1"/>
    <col min="3355" max="3355" width="8.16190476190476" style="82" customWidth="1"/>
    <col min="3356" max="3356" width="17.4666666666667" style="82" customWidth="1"/>
    <col min="3357" max="3363" width="10.447619047619" style="82" hidden="1" customWidth="1"/>
    <col min="3364" max="3372" width="10.447619047619" style="82"/>
    <col min="3373" max="3374" width="10.447619047619" style="82" hidden="1" customWidth="1"/>
    <col min="3375" max="3588" width="10.447619047619" style="82"/>
    <col min="3589" max="3589" width="5.39047619047619" style="82" customWidth="1"/>
    <col min="3590" max="3590" width="10.447619047619" style="82"/>
    <col min="3591" max="3591" width="10.447619047619" style="82" hidden="1" customWidth="1"/>
    <col min="3592" max="3592" width="17.3047619047619" style="82" customWidth="1"/>
    <col min="3593" max="3593" width="6.2" style="82" customWidth="1"/>
    <col min="3594" max="3594" width="16.4857142857143" style="82" customWidth="1"/>
    <col min="3595" max="3595" width="14.3619047619048" style="82" customWidth="1"/>
    <col min="3596" max="3597" width="15.0190476190476" style="82" customWidth="1"/>
    <col min="3598" max="3599" width="4.57142857142857" style="82" customWidth="1"/>
    <col min="3600" max="3600" width="8.32380952380952" style="82" customWidth="1"/>
    <col min="3601" max="3601" width="8.16190476190476" style="82" customWidth="1"/>
    <col min="3602" max="3602" width="8.64761904761905" style="82" customWidth="1"/>
    <col min="3603" max="3606" width="10.447619047619" style="82" customWidth="1"/>
    <col min="3607" max="3609" width="10.447619047619" style="82"/>
    <col min="3610" max="3610" width="8.48571428571429" style="82" customWidth="1"/>
    <col min="3611" max="3611" width="8.16190476190476" style="82" customWidth="1"/>
    <col min="3612" max="3612" width="17.4666666666667" style="82" customWidth="1"/>
    <col min="3613" max="3619" width="10.447619047619" style="82" hidden="1" customWidth="1"/>
    <col min="3620" max="3628" width="10.447619047619" style="82"/>
    <col min="3629" max="3630" width="10.447619047619" style="82" hidden="1" customWidth="1"/>
    <col min="3631" max="3844" width="10.447619047619" style="82"/>
    <col min="3845" max="3845" width="5.39047619047619" style="82" customWidth="1"/>
    <col min="3846" max="3846" width="10.447619047619" style="82"/>
    <col min="3847" max="3847" width="10.447619047619" style="82" hidden="1" customWidth="1"/>
    <col min="3848" max="3848" width="17.3047619047619" style="82" customWidth="1"/>
    <col min="3849" max="3849" width="6.2" style="82" customWidth="1"/>
    <col min="3850" max="3850" width="16.4857142857143" style="82" customWidth="1"/>
    <col min="3851" max="3851" width="14.3619047619048" style="82" customWidth="1"/>
    <col min="3852" max="3853" width="15.0190476190476" style="82" customWidth="1"/>
    <col min="3854" max="3855" width="4.57142857142857" style="82" customWidth="1"/>
    <col min="3856" max="3856" width="8.32380952380952" style="82" customWidth="1"/>
    <col min="3857" max="3857" width="8.16190476190476" style="82" customWidth="1"/>
    <col min="3858" max="3858" width="8.64761904761905" style="82" customWidth="1"/>
    <col min="3859" max="3862" width="10.447619047619" style="82" customWidth="1"/>
    <col min="3863" max="3865" width="10.447619047619" style="82"/>
    <col min="3866" max="3866" width="8.48571428571429" style="82" customWidth="1"/>
    <col min="3867" max="3867" width="8.16190476190476" style="82" customWidth="1"/>
    <col min="3868" max="3868" width="17.4666666666667" style="82" customWidth="1"/>
    <col min="3869" max="3875" width="10.447619047619" style="82" hidden="1" customWidth="1"/>
    <col min="3876" max="3884" width="10.447619047619" style="82"/>
    <col min="3885" max="3886" width="10.447619047619" style="82" hidden="1" customWidth="1"/>
    <col min="3887" max="4100" width="10.447619047619" style="82"/>
    <col min="4101" max="4101" width="5.39047619047619" style="82" customWidth="1"/>
    <col min="4102" max="4102" width="10.447619047619" style="82"/>
    <col min="4103" max="4103" width="10.447619047619" style="82" hidden="1" customWidth="1"/>
    <col min="4104" max="4104" width="17.3047619047619" style="82" customWidth="1"/>
    <col min="4105" max="4105" width="6.2" style="82" customWidth="1"/>
    <col min="4106" max="4106" width="16.4857142857143" style="82" customWidth="1"/>
    <col min="4107" max="4107" width="14.3619047619048" style="82" customWidth="1"/>
    <col min="4108" max="4109" width="15.0190476190476" style="82" customWidth="1"/>
    <col min="4110" max="4111" width="4.57142857142857" style="82" customWidth="1"/>
    <col min="4112" max="4112" width="8.32380952380952" style="82" customWidth="1"/>
    <col min="4113" max="4113" width="8.16190476190476" style="82" customWidth="1"/>
    <col min="4114" max="4114" width="8.64761904761905" style="82" customWidth="1"/>
    <col min="4115" max="4118" width="10.447619047619" style="82" customWidth="1"/>
    <col min="4119" max="4121" width="10.447619047619" style="82"/>
    <col min="4122" max="4122" width="8.48571428571429" style="82" customWidth="1"/>
    <col min="4123" max="4123" width="8.16190476190476" style="82" customWidth="1"/>
    <col min="4124" max="4124" width="17.4666666666667" style="82" customWidth="1"/>
    <col min="4125" max="4131" width="10.447619047619" style="82" hidden="1" customWidth="1"/>
    <col min="4132" max="4140" width="10.447619047619" style="82"/>
    <col min="4141" max="4142" width="10.447619047619" style="82" hidden="1" customWidth="1"/>
    <col min="4143" max="4356" width="10.447619047619" style="82"/>
    <col min="4357" max="4357" width="5.39047619047619" style="82" customWidth="1"/>
    <col min="4358" max="4358" width="10.447619047619" style="82"/>
    <col min="4359" max="4359" width="10.447619047619" style="82" hidden="1" customWidth="1"/>
    <col min="4360" max="4360" width="17.3047619047619" style="82" customWidth="1"/>
    <col min="4361" max="4361" width="6.2" style="82" customWidth="1"/>
    <col min="4362" max="4362" width="16.4857142857143" style="82" customWidth="1"/>
    <col min="4363" max="4363" width="14.3619047619048" style="82" customWidth="1"/>
    <col min="4364" max="4365" width="15.0190476190476" style="82" customWidth="1"/>
    <col min="4366" max="4367" width="4.57142857142857" style="82" customWidth="1"/>
    <col min="4368" max="4368" width="8.32380952380952" style="82" customWidth="1"/>
    <col min="4369" max="4369" width="8.16190476190476" style="82" customWidth="1"/>
    <col min="4370" max="4370" width="8.64761904761905" style="82" customWidth="1"/>
    <col min="4371" max="4374" width="10.447619047619" style="82" customWidth="1"/>
    <col min="4375" max="4377" width="10.447619047619" style="82"/>
    <col min="4378" max="4378" width="8.48571428571429" style="82" customWidth="1"/>
    <col min="4379" max="4379" width="8.16190476190476" style="82" customWidth="1"/>
    <col min="4380" max="4380" width="17.4666666666667" style="82" customWidth="1"/>
    <col min="4381" max="4387" width="10.447619047619" style="82" hidden="1" customWidth="1"/>
    <col min="4388" max="4396" width="10.447619047619" style="82"/>
    <col min="4397" max="4398" width="10.447619047619" style="82" hidden="1" customWidth="1"/>
    <col min="4399" max="4612" width="10.447619047619" style="82"/>
    <col min="4613" max="4613" width="5.39047619047619" style="82" customWidth="1"/>
    <col min="4614" max="4614" width="10.447619047619" style="82"/>
    <col min="4615" max="4615" width="10.447619047619" style="82" hidden="1" customWidth="1"/>
    <col min="4616" max="4616" width="17.3047619047619" style="82" customWidth="1"/>
    <col min="4617" max="4617" width="6.2" style="82" customWidth="1"/>
    <col min="4618" max="4618" width="16.4857142857143" style="82" customWidth="1"/>
    <col min="4619" max="4619" width="14.3619047619048" style="82" customWidth="1"/>
    <col min="4620" max="4621" width="15.0190476190476" style="82" customWidth="1"/>
    <col min="4622" max="4623" width="4.57142857142857" style="82" customWidth="1"/>
    <col min="4624" max="4624" width="8.32380952380952" style="82" customWidth="1"/>
    <col min="4625" max="4625" width="8.16190476190476" style="82" customWidth="1"/>
    <col min="4626" max="4626" width="8.64761904761905" style="82" customWidth="1"/>
    <col min="4627" max="4630" width="10.447619047619" style="82" customWidth="1"/>
    <col min="4631" max="4633" width="10.447619047619" style="82"/>
    <col min="4634" max="4634" width="8.48571428571429" style="82" customWidth="1"/>
    <col min="4635" max="4635" width="8.16190476190476" style="82" customWidth="1"/>
    <col min="4636" max="4636" width="17.4666666666667" style="82" customWidth="1"/>
    <col min="4637" max="4643" width="10.447619047619" style="82" hidden="1" customWidth="1"/>
    <col min="4644" max="4652" width="10.447619047619" style="82"/>
    <col min="4653" max="4654" width="10.447619047619" style="82" hidden="1" customWidth="1"/>
    <col min="4655" max="4868" width="10.447619047619" style="82"/>
    <col min="4869" max="4869" width="5.39047619047619" style="82" customWidth="1"/>
    <col min="4870" max="4870" width="10.447619047619" style="82"/>
    <col min="4871" max="4871" width="10.447619047619" style="82" hidden="1" customWidth="1"/>
    <col min="4872" max="4872" width="17.3047619047619" style="82" customWidth="1"/>
    <col min="4873" max="4873" width="6.2" style="82" customWidth="1"/>
    <col min="4874" max="4874" width="16.4857142857143" style="82" customWidth="1"/>
    <col min="4875" max="4875" width="14.3619047619048" style="82" customWidth="1"/>
    <col min="4876" max="4877" width="15.0190476190476" style="82" customWidth="1"/>
    <col min="4878" max="4879" width="4.57142857142857" style="82" customWidth="1"/>
    <col min="4880" max="4880" width="8.32380952380952" style="82" customWidth="1"/>
    <col min="4881" max="4881" width="8.16190476190476" style="82" customWidth="1"/>
    <col min="4882" max="4882" width="8.64761904761905" style="82" customWidth="1"/>
    <col min="4883" max="4886" width="10.447619047619" style="82" customWidth="1"/>
    <col min="4887" max="4889" width="10.447619047619" style="82"/>
    <col min="4890" max="4890" width="8.48571428571429" style="82" customWidth="1"/>
    <col min="4891" max="4891" width="8.16190476190476" style="82" customWidth="1"/>
    <col min="4892" max="4892" width="17.4666666666667" style="82" customWidth="1"/>
    <col min="4893" max="4899" width="10.447619047619" style="82" hidden="1" customWidth="1"/>
    <col min="4900" max="4908" width="10.447619047619" style="82"/>
    <col min="4909" max="4910" width="10.447619047619" style="82" hidden="1" customWidth="1"/>
    <col min="4911" max="5124" width="10.447619047619" style="82"/>
    <col min="5125" max="5125" width="5.39047619047619" style="82" customWidth="1"/>
    <col min="5126" max="5126" width="10.447619047619" style="82"/>
    <col min="5127" max="5127" width="10.447619047619" style="82" hidden="1" customWidth="1"/>
    <col min="5128" max="5128" width="17.3047619047619" style="82" customWidth="1"/>
    <col min="5129" max="5129" width="6.2" style="82" customWidth="1"/>
    <col min="5130" max="5130" width="16.4857142857143" style="82" customWidth="1"/>
    <col min="5131" max="5131" width="14.3619047619048" style="82" customWidth="1"/>
    <col min="5132" max="5133" width="15.0190476190476" style="82" customWidth="1"/>
    <col min="5134" max="5135" width="4.57142857142857" style="82" customWidth="1"/>
    <col min="5136" max="5136" width="8.32380952380952" style="82" customWidth="1"/>
    <col min="5137" max="5137" width="8.16190476190476" style="82" customWidth="1"/>
    <col min="5138" max="5138" width="8.64761904761905" style="82" customWidth="1"/>
    <col min="5139" max="5142" width="10.447619047619" style="82" customWidth="1"/>
    <col min="5143" max="5145" width="10.447619047619" style="82"/>
    <col min="5146" max="5146" width="8.48571428571429" style="82" customWidth="1"/>
    <col min="5147" max="5147" width="8.16190476190476" style="82" customWidth="1"/>
    <col min="5148" max="5148" width="17.4666666666667" style="82" customWidth="1"/>
    <col min="5149" max="5155" width="10.447619047619" style="82" hidden="1" customWidth="1"/>
    <col min="5156" max="5164" width="10.447619047619" style="82"/>
    <col min="5165" max="5166" width="10.447619047619" style="82" hidden="1" customWidth="1"/>
    <col min="5167" max="5380" width="10.447619047619" style="82"/>
    <col min="5381" max="5381" width="5.39047619047619" style="82" customWidth="1"/>
    <col min="5382" max="5382" width="10.447619047619" style="82"/>
    <col min="5383" max="5383" width="10.447619047619" style="82" hidden="1" customWidth="1"/>
    <col min="5384" max="5384" width="17.3047619047619" style="82" customWidth="1"/>
    <col min="5385" max="5385" width="6.2" style="82" customWidth="1"/>
    <col min="5386" max="5386" width="16.4857142857143" style="82" customWidth="1"/>
    <col min="5387" max="5387" width="14.3619047619048" style="82" customWidth="1"/>
    <col min="5388" max="5389" width="15.0190476190476" style="82" customWidth="1"/>
    <col min="5390" max="5391" width="4.57142857142857" style="82" customWidth="1"/>
    <col min="5392" max="5392" width="8.32380952380952" style="82" customWidth="1"/>
    <col min="5393" max="5393" width="8.16190476190476" style="82" customWidth="1"/>
    <col min="5394" max="5394" width="8.64761904761905" style="82" customWidth="1"/>
    <col min="5395" max="5398" width="10.447619047619" style="82" customWidth="1"/>
    <col min="5399" max="5401" width="10.447619047619" style="82"/>
    <col min="5402" max="5402" width="8.48571428571429" style="82" customWidth="1"/>
    <col min="5403" max="5403" width="8.16190476190476" style="82" customWidth="1"/>
    <col min="5404" max="5404" width="17.4666666666667" style="82" customWidth="1"/>
    <col min="5405" max="5411" width="10.447619047619" style="82" hidden="1" customWidth="1"/>
    <col min="5412" max="5420" width="10.447619047619" style="82"/>
    <col min="5421" max="5422" width="10.447619047619" style="82" hidden="1" customWidth="1"/>
    <col min="5423" max="5636" width="10.447619047619" style="82"/>
    <col min="5637" max="5637" width="5.39047619047619" style="82" customWidth="1"/>
    <col min="5638" max="5638" width="10.447619047619" style="82"/>
    <col min="5639" max="5639" width="10.447619047619" style="82" hidden="1" customWidth="1"/>
    <col min="5640" max="5640" width="17.3047619047619" style="82" customWidth="1"/>
    <col min="5641" max="5641" width="6.2" style="82" customWidth="1"/>
    <col min="5642" max="5642" width="16.4857142857143" style="82" customWidth="1"/>
    <col min="5643" max="5643" width="14.3619047619048" style="82" customWidth="1"/>
    <col min="5644" max="5645" width="15.0190476190476" style="82" customWidth="1"/>
    <col min="5646" max="5647" width="4.57142857142857" style="82" customWidth="1"/>
    <col min="5648" max="5648" width="8.32380952380952" style="82" customWidth="1"/>
    <col min="5649" max="5649" width="8.16190476190476" style="82" customWidth="1"/>
    <col min="5650" max="5650" width="8.64761904761905" style="82" customWidth="1"/>
    <col min="5651" max="5654" width="10.447619047619" style="82" customWidth="1"/>
    <col min="5655" max="5657" width="10.447619047619" style="82"/>
    <col min="5658" max="5658" width="8.48571428571429" style="82" customWidth="1"/>
    <col min="5659" max="5659" width="8.16190476190476" style="82" customWidth="1"/>
    <col min="5660" max="5660" width="17.4666666666667" style="82" customWidth="1"/>
    <col min="5661" max="5667" width="10.447619047619" style="82" hidden="1" customWidth="1"/>
    <col min="5668" max="5676" width="10.447619047619" style="82"/>
    <col min="5677" max="5678" width="10.447619047619" style="82" hidden="1" customWidth="1"/>
    <col min="5679" max="5892" width="10.447619047619" style="82"/>
    <col min="5893" max="5893" width="5.39047619047619" style="82" customWidth="1"/>
    <col min="5894" max="5894" width="10.447619047619" style="82"/>
    <col min="5895" max="5895" width="10.447619047619" style="82" hidden="1" customWidth="1"/>
    <col min="5896" max="5896" width="17.3047619047619" style="82" customWidth="1"/>
    <col min="5897" max="5897" width="6.2" style="82" customWidth="1"/>
    <col min="5898" max="5898" width="16.4857142857143" style="82" customWidth="1"/>
    <col min="5899" max="5899" width="14.3619047619048" style="82" customWidth="1"/>
    <col min="5900" max="5901" width="15.0190476190476" style="82" customWidth="1"/>
    <col min="5902" max="5903" width="4.57142857142857" style="82" customWidth="1"/>
    <col min="5904" max="5904" width="8.32380952380952" style="82" customWidth="1"/>
    <col min="5905" max="5905" width="8.16190476190476" style="82" customWidth="1"/>
    <col min="5906" max="5906" width="8.64761904761905" style="82" customWidth="1"/>
    <col min="5907" max="5910" width="10.447619047619" style="82" customWidth="1"/>
    <col min="5911" max="5913" width="10.447619047619" style="82"/>
    <col min="5914" max="5914" width="8.48571428571429" style="82" customWidth="1"/>
    <col min="5915" max="5915" width="8.16190476190476" style="82" customWidth="1"/>
    <col min="5916" max="5916" width="17.4666666666667" style="82" customWidth="1"/>
    <col min="5917" max="5923" width="10.447619047619" style="82" hidden="1" customWidth="1"/>
    <col min="5924" max="5932" width="10.447619047619" style="82"/>
    <col min="5933" max="5934" width="10.447619047619" style="82" hidden="1" customWidth="1"/>
    <col min="5935" max="6148" width="10.447619047619" style="82"/>
    <col min="6149" max="6149" width="5.39047619047619" style="82" customWidth="1"/>
    <col min="6150" max="6150" width="10.447619047619" style="82"/>
    <col min="6151" max="6151" width="10.447619047619" style="82" hidden="1" customWidth="1"/>
    <col min="6152" max="6152" width="17.3047619047619" style="82" customWidth="1"/>
    <col min="6153" max="6153" width="6.2" style="82" customWidth="1"/>
    <col min="6154" max="6154" width="16.4857142857143" style="82" customWidth="1"/>
    <col min="6155" max="6155" width="14.3619047619048" style="82" customWidth="1"/>
    <col min="6156" max="6157" width="15.0190476190476" style="82" customWidth="1"/>
    <col min="6158" max="6159" width="4.57142857142857" style="82" customWidth="1"/>
    <col min="6160" max="6160" width="8.32380952380952" style="82" customWidth="1"/>
    <col min="6161" max="6161" width="8.16190476190476" style="82" customWidth="1"/>
    <col min="6162" max="6162" width="8.64761904761905" style="82" customWidth="1"/>
    <col min="6163" max="6166" width="10.447619047619" style="82" customWidth="1"/>
    <col min="6167" max="6169" width="10.447619047619" style="82"/>
    <col min="6170" max="6170" width="8.48571428571429" style="82" customWidth="1"/>
    <col min="6171" max="6171" width="8.16190476190476" style="82" customWidth="1"/>
    <col min="6172" max="6172" width="17.4666666666667" style="82" customWidth="1"/>
    <col min="6173" max="6179" width="10.447619047619" style="82" hidden="1" customWidth="1"/>
    <col min="6180" max="6188" width="10.447619047619" style="82"/>
    <col min="6189" max="6190" width="10.447619047619" style="82" hidden="1" customWidth="1"/>
    <col min="6191" max="6404" width="10.447619047619" style="82"/>
    <col min="6405" max="6405" width="5.39047619047619" style="82" customWidth="1"/>
    <col min="6406" max="6406" width="10.447619047619" style="82"/>
    <col min="6407" max="6407" width="10.447619047619" style="82" hidden="1" customWidth="1"/>
    <col min="6408" max="6408" width="17.3047619047619" style="82" customWidth="1"/>
    <col min="6409" max="6409" width="6.2" style="82" customWidth="1"/>
    <col min="6410" max="6410" width="16.4857142857143" style="82" customWidth="1"/>
    <col min="6411" max="6411" width="14.3619047619048" style="82" customWidth="1"/>
    <col min="6412" max="6413" width="15.0190476190476" style="82" customWidth="1"/>
    <col min="6414" max="6415" width="4.57142857142857" style="82" customWidth="1"/>
    <col min="6416" max="6416" width="8.32380952380952" style="82" customWidth="1"/>
    <col min="6417" max="6417" width="8.16190476190476" style="82" customWidth="1"/>
    <col min="6418" max="6418" width="8.64761904761905" style="82" customWidth="1"/>
    <col min="6419" max="6422" width="10.447619047619" style="82" customWidth="1"/>
    <col min="6423" max="6425" width="10.447619047619" style="82"/>
    <col min="6426" max="6426" width="8.48571428571429" style="82" customWidth="1"/>
    <col min="6427" max="6427" width="8.16190476190476" style="82" customWidth="1"/>
    <col min="6428" max="6428" width="17.4666666666667" style="82" customWidth="1"/>
    <col min="6429" max="6435" width="10.447619047619" style="82" hidden="1" customWidth="1"/>
    <col min="6436" max="6444" width="10.447619047619" style="82"/>
    <col min="6445" max="6446" width="10.447619047619" style="82" hidden="1" customWidth="1"/>
    <col min="6447" max="6660" width="10.447619047619" style="82"/>
    <col min="6661" max="6661" width="5.39047619047619" style="82" customWidth="1"/>
    <col min="6662" max="6662" width="10.447619047619" style="82"/>
    <col min="6663" max="6663" width="10.447619047619" style="82" hidden="1" customWidth="1"/>
    <col min="6664" max="6664" width="17.3047619047619" style="82" customWidth="1"/>
    <col min="6665" max="6665" width="6.2" style="82" customWidth="1"/>
    <col min="6666" max="6666" width="16.4857142857143" style="82" customWidth="1"/>
    <col min="6667" max="6667" width="14.3619047619048" style="82" customWidth="1"/>
    <col min="6668" max="6669" width="15.0190476190476" style="82" customWidth="1"/>
    <col min="6670" max="6671" width="4.57142857142857" style="82" customWidth="1"/>
    <col min="6672" max="6672" width="8.32380952380952" style="82" customWidth="1"/>
    <col min="6673" max="6673" width="8.16190476190476" style="82" customWidth="1"/>
    <col min="6674" max="6674" width="8.64761904761905" style="82" customWidth="1"/>
    <col min="6675" max="6678" width="10.447619047619" style="82" customWidth="1"/>
    <col min="6679" max="6681" width="10.447619047619" style="82"/>
    <col min="6682" max="6682" width="8.48571428571429" style="82" customWidth="1"/>
    <col min="6683" max="6683" width="8.16190476190476" style="82" customWidth="1"/>
    <col min="6684" max="6684" width="17.4666666666667" style="82" customWidth="1"/>
    <col min="6685" max="6691" width="10.447619047619" style="82" hidden="1" customWidth="1"/>
    <col min="6692" max="6700" width="10.447619047619" style="82"/>
    <col min="6701" max="6702" width="10.447619047619" style="82" hidden="1" customWidth="1"/>
    <col min="6703" max="6916" width="10.447619047619" style="82"/>
    <col min="6917" max="6917" width="5.39047619047619" style="82" customWidth="1"/>
    <col min="6918" max="6918" width="10.447619047619" style="82"/>
    <col min="6919" max="6919" width="10.447619047619" style="82" hidden="1" customWidth="1"/>
    <col min="6920" max="6920" width="17.3047619047619" style="82" customWidth="1"/>
    <col min="6921" max="6921" width="6.2" style="82" customWidth="1"/>
    <col min="6922" max="6922" width="16.4857142857143" style="82" customWidth="1"/>
    <col min="6923" max="6923" width="14.3619047619048" style="82" customWidth="1"/>
    <col min="6924" max="6925" width="15.0190476190476" style="82" customWidth="1"/>
    <col min="6926" max="6927" width="4.57142857142857" style="82" customWidth="1"/>
    <col min="6928" max="6928" width="8.32380952380952" style="82" customWidth="1"/>
    <col min="6929" max="6929" width="8.16190476190476" style="82" customWidth="1"/>
    <col min="6930" max="6930" width="8.64761904761905" style="82" customWidth="1"/>
    <col min="6931" max="6934" width="10.447619047619" style="82" customWidth="1"/>
    <col min="6935" max="6937" width="10.447619047619" style="82"/>
    <col min="6938" max="6938" width="8.48571428571429" style="82" customWidth="1"/>
    <col min="6939" max="6939" width="8.16190476190476" style="82" customWidth="1"/>
    <col min="6940" max="6940" width="17.4666666666667" style="82" customWidth="1"/>
    <col min="6941" max="6947" width="10.447619047619" style="82" hidden="1" customWidth="1"/>
    <col min="6948" max="6956" width="10.447619047619" style="82"/>
    <col min="6957" max="6958" width="10.447619047619" style="82" hidden="1" customWidth="1"/>
    <col min="6959" max="7172" width="10.447619047619" style="82"/>
    <col min="7173" max="7173" width="5.39047619047619" style="82" customWidth="1"/>
    <col min="7174" max="7174" width="10.447619047619" style="82"/>
    <col min="7175" max="7175" width="10.447619047619" style="82" hidden="1" customWidth="1"/>
    <col min="7176" max="7176" width="17.3047619047619" style="82" customWidth="1"/>
    <col min="7177" max="7177" width="6.2" style="82" customWidth="1"/>
    <col min="7178" max="7178" width="16.4857142857143" style="82" customWidth="1"/>
    <col min="7179" max="7179" width="14.3619047619048" style="82" customWidth="1"/>
    <col min="7180" max="7181" width="15.0190476190476" style="82" customWidth="1"/>
    <col min="7182" max="7183" width="4.57142857142857" style="82" customWidth="1"/>
    <col min="7184" max="7184" width="8.32380952380952" style="82" customWidth="1"/>
    <col min="7185" max="7185" width="8.16190476190476" style="82" customWidth="1"/>
    <col min="7186" max="7186" width="8.64761904761905" style="82" customWidth="1"/>
    <col min="7187" max="7190" width="10.447619047619" style="82" customWidth="1"/>
    <col min="7191" max="7193" width="10.447619047619" style="82"/>
    <col min="7194" max="7194" width="8.48571428571429" style="82" customWidth="1"/>
    <col min="7195" max="7195" width="8.16190476190476" style="82" customWidth="1"/>
    <col min="7196" max="7196" width="17.4666666666667" style="82" customWidth="1"/>
    <col min="7197" max="7203" width="10.447619047619" style="82" hidden="1" customWidth="1"/>
    <col min="7204" max="7212" width="10.447619047619" style="82"/>
    <col min="7213" max="7214" width="10.447619047619" style="82" hidden="1" customWidth="1"/>
    <col min="7215" max="7428" width="10.447619047619" style="82"/>
    <col min="7429" max="7429" width="5.39047619047619" style="82" customWidth="1"/>
    <col min="7430" max="7430" width="10.447619047619" style="82"/>
    <col min="7431" max="7431" width="10.447619047619" style="82" hidden="1" customWidth="1"/>
    <col min="7432" max="7432" width="17.3047619047619" style="82" customWidth="1"/>
    <col min="7433" max="7433" width="6.2" style="82" customWidth="1"/>
    <col min="7434" max="7434" width="16.4857142857143" style="82" customWidth="1"/>
    <col min="7435" max="7435" width="14.3619047619048" style="82" customWidth="1"/>
    <col min="7436" max="7437" width="15.0190476190476" style="82" customWidth="1"/>
    <col min="7438" max="7439" width="4.57142857142857" style="82" customWidth="1"/>
    <col min="7440" max="7440" width="8.32380952380952" style="82" customWidth="1"/>
    <col min="7441" max="7441" width="8.16190476190476" style="82" customWidth="1"/>
    <col min="7442" max="7442" width="8.64761904761905" style="82" customWidth="1"/>
    <col min="7443" max="7446" width="10.447619047619" style="82" customWidth="1"/>
    <col min="7447" max="7449" width="10.447619047619" style="82"/>
    <col min="7450" max="7450" width="8.48571428571429" style="82" customWidth="1"/>
    <col min="7451" max="7451" width="8.16190476190476" style="82" customWidth="1"/>
    <col min="7452" max="7452" width="17.4666666666667" style="82" customWidth="1"/>
    <col min="7453" max="7459" width="10.447619047619" style="82" hidden="1" customWidth="1"/>
    <col min="7460" max="7468" width="10.447619047619" style="82"/>
    <col min="7469" max="7470" width="10.447619047619" style="82" hidden="1" customWidth="1"/>
    <col min="7471" max="7684" width="10.447619047619" style="82"/>
    <col min="7685" max="7685" width="5.39047619047619" style="82" customWidth="1"/>
    <col min="7686" max="7686" width="10.447619047619" style="82"/>
    <col min="7687" max="7687" width="10.447619047619" style="82" hidden="1" customWidth="1"/>
    <col min="7688" max="7688" width="17.3047619047619" style="82" customWidth="1"/>
    <col min="7689" max="7689" width="6.2" style="82" customWidth="1"/>
    <col min="7690" max="7690" width="16.4857142857143" style="82" customWidth="1"/>
    <col min="7691" max="7691" width="14.3619047619048" style="82" customWidth="1"/>
    <col min="7692" max="7693" width="15.0190476190476" style="82" customWidth="1"/>
    <col min="7694" max="7695" width="4.57142857142857" style="82" customWidth="1"/>
    <col min="7696" max="7696" width="8.32380952380952" style="82" customWidth="1"/>
    <col min="7697" max="7697" width="8.16190476190476" style="82" customWidth="1"/>
    <col min="7698" max="7698" width="8.64761904761905" style="82" customWidth="1"/>
    <col min="7699" max="7702" width="10.447619047619" style="82" customWidth="1"/>
    <col min="7703" max="7705" width="10.447619047619" style="82"/>
    <col min="7706" max="7706" width="8.48571428571429" style="82" customWidth="1"/>
    <col min="7707" max="7707" width="8.16190476190476" style="82" customWidth="1"/>
    <col min="7708" max="7708" width="17.4666666666667" style="82" customWidth="1"/>
    <col min="7709" max="7715" width="10.447619047619" style="82" hidden="1" customWidth="1"/>
    <col min="7716" max="7724" width="10.447619047619" style="82"/>
    <col min="7725" max="7726" width="10.447619047619" style="82" hidden="1" customWidth="1"/>
    <col min="7727" max="7940" width="10.447619047619" style="82"/>
    <col min="7941" max="7941" width="5.39047619047619" style="82" customWidth="1"/>
    <col min="7942" max="7942" width="10.447619047619" style="82"/>
    <col min="7943" max="7943" width="10.447619047619" style="82" hidden="1" customWidth="1"/>
    <col min="7944" max="7944" width="17.3047619047619" style="82" customWidth="1"/>
    <col min="7945" max="7945" width="6.2" style="82" customWidth="1"/>
    <col min="7946" max="7946" width="16.4857142857143" style="82" customWidth="1"/>
    <col min="7947" max="7947" width="14.3619047619048" style="82" customWidth="1"/>
    <col min="7948" max="7949" width="15.0190476190476" style="82" customWidth="1"/>
    <col min="7950" max="7951" width="4.57142857142857" style="82" customWidth="1"/>
    <col min="7952" max="7952" width="8.32380952380952" style="82" customWidth="1"/>
    <col min="7953" max="7953" width="8.16190476190476" style="82" customWidth="1"/>
    <col min="7954" max="7954" width="8.64761904761905" style="82" customWidth="1"/>
    <col min="7955" max="7958" width="10.447619047619" style="82" customWidth="1"/>
    <col min="7959" max="7961" width="10.447619047619" style="82"/>
    <col min="7962" max="7962" width="8.48571428571429" style="82" customWidth="1"/>
    <col min="7963" max="7963" width="8.16190476190476" style="82" customWidth="1"/>
    <col min="7964" max="7964" width="17.4666666666667" style="82" customWidth="1"/>
    <col min="7965" max="7971" width="10.447619047619" style="82" hidden="1" customWidth="1"/>
    <col min="7972" max="7980" width="10.447619047619" style="82"/>
    <col min="7981" max="7982" width="10.447619047619" style="82" hidden="1" customWidth="1"/>
    <col min="7983" max="8196" width="10.447619047619" style="82"/>
    <col min="8197" max="8197" width="5.39047619047619" style="82" customWidth="1"/>
    <col min="8198" max="8198" width="10.447619047619" style="82"/>
    <col min="8199" max="8199" width="10.447619047619" style="82" hidden="1" customWidth="1"/>
    <col min="8200" max="8200" width="17.3047619047619" style="82" customWidth="1"/>
    <col min="8201" max="8201" width="6.2" style="82" customWidth="1"/>
    <col min="8202" max="8202" width="16.4857142857143" style="82" customWidth="1"/>
    <col min="8203" max="8203" width="14.3619047619048" style="82" customWidth="1"/>
    <col min="8204" max="8205" width="15.0190476190476" style="82" customWidth="1"/>
    <col min="8206" max="8207" width="4.57142857142857" style="82" customWidth="1"/>
    <col min="8208" max="8208" width="8.32380952380952" style="82" customWidth="1"/>
    <col min="8209" max="8209" width="8.16190476190476" style="82" customWidth="1"/>
    <col min="8210" max="8210" width="8.64761904761905" style="82" customWidth="1"/>
    <col min="8211" max="8214" width="10.447619047619" style="82" customWidth="1"/>
    <col min="8215" max="8217" width="10.447619047619" style="82"/>
    <col min="8218" max="8218" width="8.48571428571429" style="82" customWidth="1"/>
    <col min="8219" max="8219" width="8.16190476190476" style="82" customWidth="1"/>
    <col min="8220" max="8220" width="17.4666666666667" style="82" customWidth="1"/>
    <col min="8221" max="8227" width="10.447619047619" style="82" hidden="1" customWidth="1"/>
    <col min="8228" max="8236" width="10.447619047619" style="82"/>
    <col min="8237" max="8238" width="10.447619047619" style="82" hidden="1" customWidth="1"/>
    <col min="8239" max="8452" width="10.447619047619" style="82"/>
    <col min="8453" max="8453" width="5.39047619047619" style="82" customWidth="1"/>
    <col min="8454" max="8454" width="10.447619047619" style="82"/>
    <col min="8455" max="8455" width="10.447619047619" style="82" hidden="1" customWidth="1"/>
    <col min="8456" max="8456" width="17.3047619047619" style="82" customWidth="1"/>
    <col min="8457" max="8457" width="6.2" style="82" customWidth="1"/>
    <col min="8458" max="8458" width="16.4857142857143" style="82" customWidth="1"/>
    <col min="8459" max="8459" width="14.3619047619048" style="82" customWidth="1"/>
    <col min="8460" max="8461" width="15.0190476190476" style="82" customWidth="1"/>
    <col min="8462" max="8463" width="4.57142857142857" style="82" customWidth="1"/>
    <col min="8464" max="8464" width="8.32380952380952" style="82" customWidth="1"/>
    <col min="8465" max="8465" width="8.16190476190476" style="82" customWidth="1"/>
    <col min="8466" max="8466" width="8.64761904761905" style="82" customWidth="1"/>
    <col min="8467" max="8470" width="10.447619047619" style="82" customWidth="1"/>
    <col min="8471" max="8473" width="10.447619047619" style="82"/>
    <col min="8474" max="8474" width="8.48571428571429" style="82" customWidth="1"/>
    <col min="8475" max="8475" width="8.16190476190476" style="82" customWidth="1"/>
    <col min="8476" max="8476" width="17.4666666666667" style="82" customWidth="1"/>
    <col min="8477" max="8483" width="10.447619047619" style="82" hidden="1" customWidth="1"/>
    <col min="8484" max="8492" width="10.447619047619" style="82"/>
    <col min="8493" max="8494" width="10.447619047619" style="82" hidden="1" customWidth="1"/>
    <col min="8495" max="8708" width="10.447619047619" style="82"/>
    <col min="8709" max="8709" width="5.39047619047619" style="82" customWidth="1"/>
    <col min="8710" max="8710" width="10.447619047619" style="82"/>
    <col min="8711" max="8711" width="10.447619047619" style="82" hidden="1" customWidth="1"/>
    <col min="8712" max="8712" width="17.3047619047619" style="82" customWidth="1"/>
    <col min="8713" max="8713" width="6.2" style="82" customWidth="1"/>
    <col min="8714" max="8714" width="16.4857142857143" style="82" customWidth="1"/>
    <col min="8715" max="8715" width="14.3619047619048" style="82" customWidth="1"/>
    <col min="8716" max="8717" width="15.0190476190476" style="82" customWidth="1"/>
    <col min="8718" max="8719" width="4.57142857142857" style="82" customWidth="1"/>
    <col min="8720" max="8720" width="8.32380952380952" style="82" customWidth="1"/>
    <col min="8721" max="8721" width="8.16190476190476" style="82" customWidth="1"/>
    <col min="8722" max="8722" width="8.64761904761905" style="82" customWidth="1"/>
    <col min="8723" max="8726" width="10.447619047619" style="82" customWidth="1"/>
    <col min="8727" max="8729" width="10.447619047619" style="82"/>
    <col min="8730" max="8730" width="8.48571428571429" style="82" customWidth="1"/>
    <col min="8731" max="8731" width="8.16190476190476" style="82" customWidth="1"/>
    <col min="8732" max="8732" width="17.4666666666667" style="82" customWidth="1"/>
    <col min="8733" max="8739" width="10.447619047619" style="82" hidden="1" customWidth="1"/>
    <col min="8740" max="8748" width="10.447619047619" style="82"/>
    <col min="8749" max="8750" width="10.447619047619" style="82" hidden="1" customWidth="1"/>
    <col min="8751" max="8964" width="10.447619047619" style="82"/>
    <col min="8965" max="8965" width="5.39047619047619" style="82" customWidth="1"/>
    <col min="8966" max="8966" width="10.447619047619" style="82"/>
    <col min="8967" max="8967" width="10.447619047619" style="82" hidden="1" customWidth="1"/>
    <col min="8968" max="8968" width="17.3047619047619" style="82" customWidth="1"/>
    <col min="8969" max="8969" width="6.2" style="82" customWidth="1"/>
    <col min="8970" max="8970" width="16.4857142857143" style="82" customWidth="1"/>
    <col min="8971" max="8971" width="14.3619047619048" style="82" customWidth="1"/>
    <col min="8972" max="8973" width="15.0190476190476" style="82" customWidth="1"/>
    <col min="8974" max="8975" width="4.57142857142857" style="82" customWidth="1"/>
    <col min="8976" max="8976" width="8.32380952380952" style="82" customWidth="1"/>
    <col min="8977" max="8977" width="8.16190476190476" style="82" customWidth="1"/>
    <col min="8978" max="8978" width="8.64761904761905" style="82" customWidth="1"/>
    <col min="8979" max="8982" width="10.447619047619" style="82" customWidth="1"/>
    <col min="8983" max="8985" width="10.447619047619" style="82"/>
    <col min="8986" max="8986" width="8.48571428571429" style="82" customWidth="1"/>
    <col min="8987" max="8987" width="8.16190476190476" style="82" customWidth="1"/>
    <col min="8988" max="8988" width="17.4666666666667" style="82" customWidth="1"/>
    <col min="8989" max="8995" width="10.447619047619" style="82" hidden="1" customWidth="1"/>
    <col min="8996" max="9004" width="10.447619047619" style="82"/>
    <col min="9005" max="9006" width="10.447619047619" style="82" hidden="1" customWidth="1"/>
    <col min="9007" max="9220" width="10.447619047619" style="82"/>
    <col min="9221" max="9221" width="5.39047619047619" style="82" customWidth="1"/>
    <col min="9222" max="9222" width="10.447619047619" style="82"/>
    <col min="9223" max="9223" width="10.447619047619" style="82" hidden="1" customWidth="1"/>
    <col min="9224" max="9224" width="17.3047619047619" style="82" customWidth="1"/>
    <col min="9225" max="9225" width="6.2" style="82" customWidth="1"/>
    <col min="9226" max="9226" width="16.4857142857143" style="82" customWidth="1"/>
    <col min="9227" max="9227" width="14.3619047619048" style="82" customWidth="1"/>
    <col min="9228" max="9229" width="15.0190476190476" style="82" customWidth="1"/>
    <col min="9230" max="9231" width="4.57142857142857" style="82" customWidth="1"/>
    <col min="9232" max="9232" width="8.32380952380952" style="82" customWidth="1"/>
    <col min="9233" max="9233" width="8.16190476190476" style="82" customWidth="1"/>
    <col min="9234" max="9234" width="8.64761904761905" style="82" customWidth="1"/>
    <col min="9235" max="9238" width="10.447619047619" style="82" customWidth="1"/>
    <col min="9239" max="9241" width="10.447619047619" style="82"/>
    <col min="9242" max="9242" width="8.48571428571429" style="82" customWidth="1"/>
    <col min="9243" max="9243" width="8.16190476190476" style="82" customWidth="1"/>
    <col min="9244" max="9244" width="17.4666666666667" style="82" customWidth="1"/>
    <col min="9245" max="9251" width="10.447619047619" style="82" hidden="1" customWidth="1"/>
    <col min="9252" max="9260" width="10.447619047619" style="82"/>
    <col min="9261" max="9262" width="10.447619047619" style="82" hidden="1" customWidth="1"/>
    <col min="9263" max="9476" width="10.447619047619" style="82"/>
    <col min="9477" max="9477" width="5.39047619047619" style="82" customWidth="1"/>
    <col min="9478" max="9478" width="10.447619047619" style="82"/>
    <col min="9479" max="9479" width="10.447619047619" style="82" hidden="1" customWidth="1"/>
    <col min="9480" max="9480" width="17.3047619047619" style="82" customWidth="1"/>
    <col min="9481" max="9481" width="6.2" style="82" customWidth="1"/>
    <col min="9482" max="9482" width="16.4857142857143" style="82" customWidth="1"/>
    <col min="9483" max="9483" width="14.3619047619048" style="82" customWidth="1"/>
    <col min="9484" max="9485" width="15.0190476190476" style="82" customWidth="1"/>
    <col min="9486" max="9487" width="4.57142857142857" style="82" customWidth="1"/>
    <col min="9488" max="9488" width="8.32380952380952" style="82" customWidth="1"/>
    <col min="9489" max="9489" width="8.16190476190476" style="82" customWidth="1"/>
    <col min="9490" max="9490" width="8.64761904761905" style="82" customWidth="1"/>
    <col min="9491" max="9494" width="10.447619047619" style="82" customWidth="1"/>
    <col min="9495" max="9497" width="10.447619047619" style="82"/>
    <col min="9498" max="9498" width="8.48571428571429" style="82" customWidth="1"/>
    <col min="9499" max="9499" width="8.16190476190476" style="82" customWidth="1"/>
    <col min="9500" max="9500" width="17.4666666666667" style="82" customWidth="1"/>
    <col min="9501" max="9507" width="10.447619047619" style="82" hidden="1" customWidth="1"/>
    <col min="9508" max="9516" width="10.447619047619" style="82"/>
    <col min="9517" max="9518" width="10.447619047619" style="82" hidden="1" customWidth="1"/>
    <col min="9519" max="9732" width="10.447619047619" style="82"/>
    <col min="9733" max="9733" width="5.39047619047619" style="82" customWidth="1"/>
    <col min="9734" max="9734" width="10.447619047619" style="82"/>
    <col min="9735" max="9735" width="10.447619047619" style="82" hidden="1" customWidth="1"/>
    <col min="9736" max="9736" width="17.3047619047619" style="82" customWidth="1"/>
    <col min="9737" max="9737" width="6.2" style="82" customWidth="1"/>
    <col min="9738" max="9738" width="16.4857142857143" style="82" customWidth="1"/>
    <col min="9739" max="9739" width="14.3619047619048" style="82" customWidth="1"/>
    <col min="9740" max="9741" width="15.0190476190476" style="82" customWidth="1"/>
    <col min="9742" max="9743" width="4.57142857142857" style="82" customWidth="1"/>
    <col min="9744" max="9744" width="8.32380952380952" style="82" customWidth="1"/>
    <col min="9745" max="9745" width="8.16190476190476" style="82" customWidth="1"/>
    <col min="9746" max="9746" width="8.64761904761905" style="82" customWidth="1"/>
    <col min="9747" max="9750" width="10.447619047619" style="82" customWidth="1"/>
    <col min="9751" max="9753" width="10.447619047619" style="82"/>
    <col min="9754" max="9754" width="8.48571428571429" style="82" customWidth="1"/>
    <col min="9755" max="9755" width="8.16190476190476" style="82" customWidth="1"/>
    <col min="9756" max="9756" width="17.4666666666667" style="82" customWidth="1"/>
    <col min="9757" max="9763" width="10.447619047619" style="82" hidden="1" customWidth="1"/>
    <col min="9764" max="9772" width="10.447619047619" style="82"/>
    <col min="9773" max="9774" width="10.447619047619" style="82" hidden="1" customWidth="1"/>
    <col min="9775" max="9988" width="10.447619047619" style="82"/>
    <col min="9989" max="9989" width="5.39047619047619" style="82" customWidth="1"/>
    <col min="9990" max="9990" width="10.447619047619" style="82"/>
    <col min="9991" max="9991" width="10.447619047619" style="82" hidden="1" customWidth="1"/>
    <col min="9992" max="9992" width="17.3047619047619" style="82" customWidth="1"/>
    <col min="9993" max="9993" width="6.2" style="82" customWidth="1"/>
    <col min="9994" max="9994" width="16.4857142857143" style="82" customWidth="1"/>
    <col min="9995" max="9995" width="14.3619047619048" style="82" customWidth="1"/>
    <col min="9996" max="9997" width="15.0190476190476" style="82" customWidth="1"/>
    <col min="9998" max="9999" width="4.57142857142857" style="82" customWidth="1"/>
    <col min="10000" max="10000" width="8.32380952380952" style="82" customWidth="1"/>
    <col min="10001" max="10001" width="8.16190476190476" style="82" customWidth="1"/>
    <col min="10002" max="10002" width="8.64761904761905" style="82" customWidth="1"/>
    <col min="10003" max="10006" width="10.447619047619" style="82" customWidth="1"/>
    <col min="10007" max="10009" width="10.447619047619" style="82"/>
    <col min="10010" max="10010" width="8.48571428571429" style="82" customWidth="1"/>
    <col min="10011" max="10011" width="8.16190476190476" style="82" customWidth="1"/>
    <col min="10012" max="10012" width="17.4666666666667" style="82" customWidth="1"/>
    <col min="10013" max="10019" width="10.447619047619" style="82" hidden="1" customWidth="1"/>
    <col min="10020" max="10028" width="10.447619047619" style="82"/>
    <col min="10029" max="10030" width="10.447619047619" style="82" hidden="1" customWidth="1"/>
    <col min="10031" max="10244" width="10.447619047619" style="82"/>
    <col min="10245" max="10245" width="5.39047619047619" style="82" customWidth="1"/>
    <col min="10246" max="10246" width="10.447619047619" style="82"/>
    <col min="10247" max="10247" width="10.447619047619" style="82" hidden="1" customWidth="1"/>
    <col min="10248" max="10248" width="17.3047619047619" style="82" customWidth="1"/>
    <col min="10249" max="10249" width="6.2" style="82" customWidth="1"/>
    <col min="10250" max="10250" width="16.4857142857143" style="82" customWidth="1"/>
    <col min="10251" max="10251" width="14.3619047619048" style="82" customWidth="1"/>
    <col min="10252" max="10253" width="15.0190476190476" style="82" customWidth="1"/>
    <col min="10254" max="10255" width="4.57142857142857" style="82" customWidth="1"/>
    <col min="10256" max="10256" width="8.32380952380952" style="82" customWidth="1"/>
    <col min="10257" max="10257" width="8.16190476190476" style="82" customWidth="1"/>
    <col min="10258" max="10258" width="8.64761904761905" style="82" customWidth="1"/>
    <col min="10259" max="10262" width="10.447619047619" style="82" customWidth="1"/>
    <col min="10263" max="10265" width="10.447619047619" style="82"/>
    <col min="10266" max="10266" width="8.48571428571429" style="82" customWidth="1"/>
    <col min="10267" max="10267" width="8.16190476190476" style="82" customWidth="1"/>
    <col min="10268" max="10268" width="17.4666666666667" style="82" customWidth="1"/>
    <col min="10269" max="10275" width="10.447619047619" style="82" hidden="1" customWidth="1"/>
    <col min="10276" max="10284" width="10.447619047619" style="82"/>
    <col min="10285" max="10286" width="10.447619047619" style="82" hidden="1" customWidth="1"/>
    <col min="10287" max="10500" width="10.447619047619" style="82"/>
    <col min="10501" max="10501" width="5.39047619047619" style="82" customWidth="1"/>
    <col min="10502" max="10502" width="10.447619047619" style="82"/>
    <col min="10503" max="10503" width="10.447619047619" style="82" hidden="1" customWidth="1"/>
    <col min="10504" max="10504" width="17.3047619047619" style="82" customWidth="1"/>
    <col min="10505" max="10505" width="6.2" style="82" customWidth="1"/>
    <col min="10506" max="10506" width="16.4857142857143" style="82" customWidth="1"/>
    <col min="10507" max="10507" width="14.3619047619048" style="82" customWidth="1"/>
    <col min="10508" max="10509" width="15.0190476190476" style="82" customWidth="1"/>
    <col min="10510" max="10511" width="4.57142857142857" style="82" customWidth="1"/>
    <col min="10512" max="10512" width="8.32380952380952" style="82" customWidth="1"/>
    <col min="10513" max="10513" width="8.16190476190476" style="82" customWidth="1"/>
    <col min="10514" max="10514" width="8.64761904761905" style="82" customWidth="1"/>
    <col min="10515" max="10518" width="10.447619047619" style="82" customWidth="1"/>
    <col min="10519" max="10521" width="10.447619047619" style="82"/>
    <col min="10522" max="10522" width="8.48571428571429" style="82" customWidth="1"/>
    <col min="10523" max="10523" width="8.16190476190476" style="82" customWidth="1"/>
    <col min="10524" max="10524" width="17.4666666666667" style="82" customWidth="1"/>
    <col min="10525" max="10531" width="10.447619047619" style="82" hidden="1" customWidth="1"/>
    <col min="10532" max="10540" width="10.447619047619" style="82"/>
    <col min="10541" max="10542" width="10.447619047619" style="82" hidden="1" customWidth="1"/>
    <col min="10543" max="10756" width="10.447619047619" style="82"/>
    <col min="10757" max="10757" width="5.39047619047619" style="82" customWidth="1"/>
    <col min="10758" max="10758" width="10.447619047619" style="82"/>
    <col min="10759" max="10759" width="10.447619047619" style="82" hidden="1" customWidth="1"/>
    <col min="10760" max="10760" width="17.3047619047619" style="82" customWidth="1"/>
    <col min="10761" max="10761" width="6.2" style="82" customWidth="1"/>
    <col min="10762" max="10762" width="16.4857142857143" style="82" customWidth="1"/>
    <col min="10763" max="10763" width="14.3619047619048" style="82" customWidth="1"/>
    <col min="10764" max="10765" width="15.0190476190476" style="82" customWidth="1"/>
    <col min="10766" max="10767" width="4.57142857142857" style="82" customWidth="1"/>
    <col min="10768" max="10768" width="8.32380952380952" style="82" customWidth="1"/>
    <col min="10769" max="10769" width="8.16190476190476" style="82" customWidth="1"/>
    <col min="10770" max="10770" width="8.64761904761905" style="82" customWidth="1"/>
    <col min="10771" max="10774" width="10.447619047619" style="82" customWidth="1"/>
    <col min="10775" max="10777" width="10.447619047619" style="82"/>
    <col min="10778" max="10778" width="8.48571428571429" style="82" customWidth="1"/>
    <col min="10779" max="10779" width="8.16190476190476" style="82" customWidth="1"/>
    <col min="10780" max="10780" width="17.4666666666667" style="82" customWidth="1"/>
    <col min="10781" max="10787" width="10.447619047619" style="82" hidden="1" customWidth="1"/>
    <col min="10788" max="10796" width="10.447619047619" style="82"/>
    <col min="10797" max="10798" width="10.447619047619" style="82" hidden="1" customWidth="1"/>
    <col min="10799" max="11012" width="10.447619047619" style="82"/>
    <col min="11013" max="11013" width="5.39047619047619" style="82" customWidth="1"/>
    <col min="11014" max="11014" width="10.447619047619" style="82"/>
    <col min="11015" max="11015" width="10.447619047619" style="82" hidden="1" customWidth="1"/>
    <col min="11016" max="11016" width="17.3047619047619" style="82" customWidth="1"/>
    <col min="11017" max="11017" width="6.2" style="82" customWidth="1"/>
    <col min="11018" max="11018" width="16.4857142857143" style="82" customWidth="1"/>
    <col min="11019" max="11019" width="14.3619047619048" style="82" customWidth="1"/>
    <col min="11020" max="11021" width="15.0190476190476" style="82" customWidth="1"/>
    <col min="11022" max="11023" width="4.57142857142857" style="82" customWidth="1"/>
    <col min="11024" max="11024" width="8.32380952380952" style="82" customWidth="1"/>
    <col min="11025" max="11025" width="8.16190476190476" style="82" customWidth="1"/>
    <col min="11026" max="11026" width="8.64761904761905" style="82" customWidth="1"/>
    <col min="11027" max="11030" width="10.447619047619" style="82" customWidth="1"/>
    <col min="11031" max="11033" width="10.447619047619" style="82"/>
    <col min="11034" max="11034" width="8.48571428571429" style="82" customWidth="1"/>
    <col min="11035" max="11035" width="8.16190476190476" style="82" customWidth="1"/>
    <col min="11036" max="11036" width="17.4666666666667" style="82" customWidth="1"/>
    <col min="11037" max="11043" width="10.447619047619" style="82" hidden="1" customWidth="1"/>
    <col min="11044" max="11052" width="10.447619047619" style="82"/>
    <col min="11053" max="11054" width="10.447619047619" style="82" hidden="1" customWidth="1"/>
    <col min="11055" max="11268" width="10.447619047619" style="82"/>
    <col min="11269" max="11269" width="5.39047619047619" style="82" customWidth="1"/>
    <col min="11270" max="11270" width="10.447619047619" style="82"/>
    <col min="11271" max="11271" width="10.447619047619" style="82" hidden="1" customWidth="1"/>
    <col min="11272" max="11272" width="17.3047619047619" style="82" customWidth="1"/>
    <col min="11273" max="11273" width="6.2" style="82" customWidth="1"/>
    <col min="11274" max="11274" width="16.4857142857143" style="82" customWidth="1"/>
    <col min="11275" max="11275" width="14.3619047619048" style="82" customWidth="1"/>
    <col min="11276" max="11277" width="15.0190476190476" style="82" customWidth="1"/>
    <col min="11278" max="11279" width="4.57142857142857" style="82" customWidth="1"/>
    <col min="11280" max="11280" width="8.32380952380952" style="82" customWidth="1"/>
    <col min="11281" max="11281" width="8.16190476190476" style="82" customWidth="1"/>
    <col min="11282" max="11282" width="8.64761904761905" style="82" customWidth="1"/>
    <col min="11283" max="11286" width="10.447619047619" style="82" customWidth="1"/>
    <col min="11287" max="11289" width="10.447619047619" style="82"/>
    <col min="11290" max="11290" width="8.48571428571429" style="82" customWidth="1"/>
    <col min="11291" max="11291" width="8.16190476190476" style="82" customWidth="1"/>
    <col min="11292" max="11292" width="17.4666666666667" style="82" customWidth="1"/>
    <col min="11293" max="11299" width="10.447619047619" style="82" hidden="1" customWidth="1"/>
    <col min="11300" max="11308" width="10.447619047619" style="82"/>
    <col min="11309" max="11310" width="10.447619047619" style="82" hidden="1" customWidth="1"/>
    <col min="11311" max="11524" width="10.447619047619" style="82"/>
    <col min="11525" max="11525" width="5.39047619047619" style="82" customWidth="1"/>
    <col min="11526" max="11526" width="10.447619047619" style="82"/>
    <col min="11527" max="11527" width="10.447619047619" style="82" hidden="1" customWidth="1"/>
    <col min="11528" max="11528" width="17.3047619047619" style="82" customWidth="1"/>
    <col min="11529" max="11529" width="6.2" style="82" customWidth="1"/>
    <col min="11530" max="11530" width="16.4857142857143" style="82" customWidth="1"/>
    <col min="11531" max="11531" width="14.3619047619048" style="82" customWidth="1"/>
    <col min="11532" max="11533" width="15.0190476190476" style="82" customWidth="1"/>
    <col min="11534" max="11535" width="4.57142857142857" style="82" customWidth="1"/>
    <col min="11536" max="11536" width="8.32380952380952" style="82" customWidth="1"/>
    <col min="11537" max="11537" width="8.16190476190476" style="82" customWidth="1"/>
    <col min="11538" max="11538" width="8.64761904761905" style="82" customWidth="1"/>
    <col min="11539" max="11542" width="10.447619047619" style="82" customWidth="1"/>
    <col min="11543" max="11545" width="10.447619047619" style="82"/>
    <col min="11546" max="11546" width="8.48571428571429" style="82" customWidth="1"/>
    <col min="11547" max="11547" width="8.16190476190476" style="82" customWidth="1"/>
    <col min="11548" max="11548" width="17.4666666666667" style="82" customWidth="1"/>
    <col min="11549" max="11555" width="10.447619047619" style="82" hidden="1" customWidth="1"/>
    <col min="11556" max="11564" width="10.447619047619" style="82"/>
    <col min="11565" max="11566" width="10.447619047619" style="82" hidden="1" customWidth="1"/>
    <col min="11567" max="11780" width="10.447619047619" style="82"/>
    <col min="11781" max="11781" width="5.39047619047619" style="82" customWidth="1"/>
    <col min="11782" max="11782" width="10.447619047619" style="82"/>
    <col min="11783" max="11783" width="10.447619047619" style="82" hidden="1" customWidth="1"/>
    <col min="11784" max="11784" width="17.3047619047619" style="82" customWidth="1"/>
    <col min="11785" max="11785" width="6.2" style="82" customWidth="1"/>
    <col min="11786" max="11786" width="16.4857142857143" style="82" customWidth="1"/>
    <col min="11787" max="11787" width="14.3619047619048" style="82" customWidth="1"/>
    <col min="11788" max="11789" width="15.0190476190476" style="82" customWidth="1"/>
    <col min="11790" max="11791" width="4.57142857142857" style="82" customWidth="1"/>
    <col min="11792" max="11792" width="8.32380952380952" style="82" customWidth="1"/>
    <col min="11793" max="11793" width="8.16190476190476" style="82" customWidth="1"/>
    <col min="11794" max="11794" width="8.64761904761905" style="82" customWidth="1"/>
    <col min="11795" max="11798" width="10.447619047619" style="82" customWidth="1"/>
    <col min="11799" max="11801" width="10.447619047619" style="82"/>
    <col min="11802" max="11802" width="8.48571428571429" style="82" customWidth="1"/>
    <col min="11803" max="11803" width="8.16190476190476" style="82" customWidth="1"/>
    <col min="11804" max="11804" width="17.4666666666667" style="82" customWidth="1"/>
    <col min="11805" max="11811" width="10.447619047619" style="82" hidden="1" customWidth="1"/>
    <col min="11812" max="11820" width="10.447619047619" style="82"/>
    <col min="11821" max="11822" width="10.447619047619" style="82" hidden="1" customWidth="1"/>
    <col min="11823" max="12036" width="10.447619047619" style="82"/>
    <col min="12037" max="12037" width="5.39047619047619" style="82" customWidth="1"/>
    <col min="12038" max="12038" width="10.447619047619" style="82"/>
    <col min="12039" max="12039" width="10.447619047619" style="82" hidden="1" customWidth="1"/>
    <col min="12040" max="12040" width="17.3047619047619" style="82" customWidth="1"/>
    <col min="12041" max="12041" width="6.2" style="82" customWidth="1"/>
    <col min="12042" max="12042" width="16.4857142857143" style="82" customWidth="1"/>
    <col min="12043" max="12043" width="14.3619047619048" style="82" customWidth="1"/>
    <col min="12044" max="12045" width="15.0190476190476" style="82" customWidth="1"/>
    <col min="12046" max="12047" width="4.57142857142857" style="82" customWidth="1"/>
    <col min="12048" max="12048" width="8.32380952380952" style="82" customWidth="1"/>
    <col min="12049" max="12049" width="8.16190476190476" style="82" customWidth="1"/>
    <col min="12050" max="12050" width="8.64761904761905" style="82" customWidth="1"/>
    <col min="12051" max="12054" width="10.447619047619" style="82" customWidth="1"/>
    <col min="12055" max="12057" width="10.447619047619" style="82"/>
    <col min="12058" max="12058" width="8.48571428571429" style="82" customWidth="1"/>
    <col min="12059" max="12059" width="8.16190476190476" style="82" customWidth="1"/>
    <col min="12060" max="12060" width="17.4666666666667" style="82" customWidth="1"/>
    <col min="12061" max="12067" width="10.447619047619" style="82" hidden="1" customWidth="1"/>
    <col min="12068" max="12076" width="10.447619047619" style="82"/>
    <col min="12077" max="12078" width="10.447619047619" style="82" hidden="1" customWidth="1"/>
    <col min="12079" max="12292" width="10.447619047619" style="82"/>
    <col min="12293" max="12293" width="5.39047619047619" style="82" customWidth="1"/>
    <col min="12294" max="12294" width="10.447619047619" style="82"/>
    <col min="12295" max="12295" width="10.447619047619" style="82" hidden="1" customWidth="1"/>
    <col min="12296" max="12296" width="17.3047619047619" style="82" customWidth="1"/>
    <col min="12297" max="12297" width="6.2" style="82" customWidth="1"/>
    <col min="12298" max="12298" width="16.4857142857143" style="82" customWidth="1"/>
    <col min="12299" max="12299" width="14.3619047619048" style="82" customWidth="1"/>
    <col min="12300" max="12301" width="15.0190476190476" style="82" customWidth="1"/>
    <col min="12302" max="12303" width="4.57142857142857" style="82" customWidth="1"/>
    <col min="12304" max="12304" width="8.32380952380952" style="82" customWidth="1"/>
    <col min="12305" max="12305" width="8.16190476190476" style="82" customWidth="1"/>
    <col min="12306" max="12306" width="8.64761904761905" style="82" customWidth="1"/>
    <col min="12307" max="12310" width="10.447619047619" style="82" customWidth="1"/>
    <col min="12311" max="12313" width="10.447619047619" style="82"/>
    <col min="12314" max="12314" width="8.48571428571429" style="82" customWidth="1"/>
    <col min="12315" max="12315" width="8.16190476190476" style="82" customWidth="1"/>
    <col min="12316" max="12316" width="17.4666666666667" style="82" customWidth="1"/>
    <col min="12317" max="12323" width="10.447619047619" style="82" hidden="1" customWidth="1"/>
    <col min="12324" max="12332" width="10.447619047619" style="82"/>
    <col min="12333" max="12334" width="10.447619047619" style="82" hidden="1" customWidth="1"/>
    <col min="12335" max="12548" width="10.447619047619" style="82"/>
    <col min="12549" max="12549" width="5.39047619047619" style="82" customWidth="1"/>
    <col min="12550" max="12550" width="10.447619047619" style="82"/>
    <col min="12551" max="12551" width="10.447619047619" style="82" hidden="1" customWidth="1"/>
    <col min="12552" max="12552" width="17.3047619047619" style="82" customWidth="1"/>
    <col min="12553" max="12553" width="6.2" style="82" customWidth="1"/>
    <col min="12554" max="12554" width="16.4857142857143" style="82" customWidth="1"/>
    <col min="12555" max="12555" width="14.3619047619048" style="82" customWidth="1"/>
    <col min="12556" max="12557" width="15.0190476190476" style="82" customWidth="1"/>
    <col min="12558" max="12559" width="4.57142857142857" style="82" customWidth="1"/>
    <col min="12560" max="12560" width="8.32380952380952" style="82" customWidth="1"/>
    <col min="12561" max="12561" width="8.16190476190476" style="82" customWidth="1"/>
    <col min="12562" max="12562" width="8.64761904761905" style="82" customWidth="1"/>
    <col min="12563" max="12566" width="10.447619047619" style="82" customWidth="1"/>
    <col min="12567" max="12569" width="10.447619047619" style="82"/>
    <col min="12570" max="12570" width="8.48571428571429" style="82" customWidth="1"/>
    <col min="12571" max="12571" width="8.16190476190476" style="82" customWidth="1"/>
    <col min="12572" max="12572" width="17.4666666666667" style="82" customWidth="1"/>
    <col min="12573" max="12579" width="10.447619047619" style="82" hidden="1" customWidth="1"/>
    <col min="12580" max="12588" width="10.447619047619" style="82"/>
    <col min="12589" max="12590" width="10.447619047619" style="82" hidden="1" customWidth="1"/>
    <col min="12591" max="12804" width="10.447619047619" style="82"/>
    <col min="12805" max="12805" width="5.39047619047619" style="82" customWidth="1"/>
    <col min="12806" max="12806" width="10.447619047619" style="82"/>
    <col min="12807" max="12807" width="10.447619047619" style="82" hidden="1" customWidth="1"/>
    <col min="12808" max="12808" width="17.3047619047619" style="82" customWidth="1"/>
    <col min="12809" max="12809" width="6.2" style="82" customWidth="1"/>
    <col min="12810" max="12810" width="16.4857142857143" style="82" customWidth="1"/>
    <col min="12811" max="12811" width="14.3619047619048" style="82" customWidth="1"/>
    <col min="12812" max="12813" width="15.0190476190476" style="82" customWidth="1"/>
    <col min="12814" max="12815" width="4.57142857142857" style="82" customWidth="1"/>
    <col min="12816" max="12816" width="8.32380952380952" style="82" customWidth="1"/>
    <col min="12817" max="12817" width="8.16190476190476" style="82" customWidth="1"/>
    <col min="12818" max="12818" width="8.64761904761905" style="82" customWidth="1"/>
    <col min="12819" max="12822" width="10.447619047619" style="82" customWidth="1"/>
    <col min="12823" max="12825" width="10.447619047619" style="82"/>
    <col min="12826" max="12826" width="8.48571428571429" style="82" customWidth="1"/>
    <col min="12827" max="12827" width="8.16190476190476" style="82" customWidth="1"/>
    <col min="12828" max="12828" width="17.4666666666667" style="82" customWidth="1"/>
    <col min="12829" max="12835" width="10.447619047619" style="82" hidden="1" customWidth="1"/>
    <col min="12836" max="12844" width="10.447619047619" style="82"/>
    <col min="12845" max="12846" width="10.447619047619" style="82" hidden="1" customWidth="1"/>
    <col min="12847" max="13060" width="10.447619047619" style="82"/>
    <col min="13061" max="13061" width="5.39047619047619" style="82" customWidth="1"/>
    <col min="13062" max="13062" width="10.447619047619" style="82"/>
    <col min="13063" max="13063" width="10.447619047619" style="82" hidden="1" customWidth="1"/>
    <col min="13064" max="13064" width="17.3047619047619" style="82" customWidth="1"/>
    <col min="13065" max="13065" width="6.2" style="82" customWidth="1"/>
    <col min="13066" max="13066" width="16.4857142857143" style="82" customWidth="1"/>
    <col min="13067" max="13067" width="14.3619047619048" style="82" customWidth="1"/>
    <col min="13068" max="13069" width="15.0190476190476" style="82" customWidth="1"/>
    <col min="13070" max="13071" width="4.57142857142857" style="82" customWidth="1"/>
    <col min="13072" max="13072" width="8.32380952380952" style="82" customWidth="1"/>
    <col min="13073" max="13073" width="8.16190476190476" style="82" customWidth="1"/>
    <col min="13074" max="13074" width="8.64761904761905" style="82" customWidth="1"/>
    <col min="13075" max="13078" width="10.447619047619" style="82" customWidth="1"/>
    <col min="13079" max="13081" width="10.447619047619" style="82"/>
    <col min="13082" max="13082" width="8.48571428571429" style="82" customWidth="1"/>
    <col min="13083" max="13083" width="8.16190476190476" style="82" customWidth="1"/>
    <col min="13084" max="13084" width="17.4666666666667" style="82" customWidth="1"/>
    <col min="13085" max="13091" width="10.447619047619" style="82" hidden="1" customWidth="1"/>
    <col min="13092" max="13100" width="10.447619047619" style="82"/>
    <col min="13101" max="13102" width="10.447619047619" style="82" hidden="1" customWidth="1"/>
    <col min="13103" max="13316" width="10.447619047619" style="82"/>
    <col min="13317" max="13317" width="5.39047619047619" style="82" customWidth="1"/>
    <col min="13318" max="13318" width="10.447619047619" style="82"/>
    <col min="13319" max="13319" width="10.447619047619" style="82" hidden="1" customWidth="1"/>
    <col min="13320" max="13320" width="17.3047619047619" style="82" customWidth="1"/>
    <col min="13321" max="13321" width="6.2" style="82" customWidth="1"/>
    <col min="13322" max="13322" width="16.4857142857143" style="82" customWidth="1"/>
    <col min="13323" max="13323" width="14.3619047619048" style="82" customWidth="1"/>
    <col min="13324" max="13325" width="15.0190476190476" style="82" customWidth="1"/>
    <col min="13326" max="13327" width="4.57142857142857" style="82" customWidth="1"/>
    <col min="13328" max="13328" width="8.32380952380952" style="82" customWidth="1"/>
    <col min="13329" max="13329" width="8.16190476190476" style="82" customWidth="1"/>
    <col min="13330" max="13330" width="8.64761904761905" style="82" customWidth="1"/>
    <col min="13331" max="13334" width="10.447619047619" style="82" customWidth="1"/>
    <col min="13335" max="13337" width="10.447619047619" style="82"/>
    <col min="13338" max="13338" width="8.48571428571429" style="82" customWidth="1"/>
    <col min="13339" max="13339" width="8.16190476190476" style="82" customWidth="1"/>
    <col min="13340" max="13340" width="17.4666666666667" style="82" customWidth="1"/>
    <col min="13341" max="13347" width="10.447619047619" style="82" hidden="1" customWidth="1"/>
    <col min="13348" max="13356" width="10.447619047619" style="82"/>
    <col min="13357" max="13358" width="10.447619047619" style="82" hidden="1" customWidth="1"/>
    <col min="13359" max="13572" width="10.447619047619" style="82"/>
    <col min="13573" max="13573" width="5.39047619047619" style="82" customWidth="1"/>
    <col min="13574" max="13574" width="10.447619047619" style="82"/>
    <col min="13575" max="13575" width="10.447619047619" style="82" hidden="1" customWidth="1"/>
    <col min="13576" max="13576" width="17.3047619047619" style="82" customWidth="1"/>
    <col min="13577" max="13577" width="6.2" style="82" customWidth="1"/>
    <col min="13578" max="13578" width="16.4857142857143" style="82" customWidth="1"/>
    <col min="13579" max="13579" width="14.3619047619048" style="82" customWidth="1"/>
    <col min="13580" max="13581" width="15.0190476190476" style="82" customWidth="1"/>
    <col min="13582" max="13583" width="4.57142857142857" style="82" customWidth="1"/>
    <col min="13584" max="13584" width="8.32380952380952" style="82" customWidth="1"/>
    <col min="13585" max="13585" width="8.16190476190476" style="82" customWidth="1"/>
    <col min="13586" max="13586" width="8.64761904761905" style="82" customWidth="1"/>
    <col min="13587" max="13590" width="10.447619047619" style="82" customWidth="1"/>
    <col min="13591" max="13593" width="10.447619047619" style="82"/>
    <col min="13594" max="13594" width="8.48571428571429" style="82" customWidth="1"/>
    <col min="13595" max="13595" width="8.16190476190476" style="82" customWidth="1"/>
    <col min="13596" max="13596" width="17.4666666666667" style="82" customWidth="1"/>
    <col min="13597" max="13603" width="10.447619047619" style="82" hidden="1" customWidth="1"/>
    <col min="13604" max="13612" width="10.447619047619" style="82"/>
    <col min="13613" max="13614" width="10.447619047619" style="82" hidden="1" customWidth="1"/>
    <col min="13615" max="13828" width="10.447619047619" style="82"/>
    <col min="13829" max="13829" width="5.39047619047619" style="82" customWidth="1"/>
    <col min="13830" max="13830" width="10.447619047619" style="82"/>
    <col min="13831" max="13831" width="10.447619047619" style="82" hidden="1" customWidth="1"/>
    <col min="13832" max="13832" width="17.3047619047619" style="82" customWidth="1"/>
    <col min="13833" max="13833" width="6.2" style="82" customWidth="1"/>
    <col min="13834" max="13834" width="16.4857142857143" style="82" customWidth="1"/>
    <col min="13835" max="13835" width="14.3619047619048" style="82" customWidth="1"/>
    <col min="13836" max="13837" width="15.0190476190476" style="82" customWidth="1"/>
    <col min="13838" max="13839" width="4.57142857142857" style="82" customWidth="1"/>
    <col min="13840" max="13840" width="8.32380952380952" style="82" customWidth="1"/>
    <col min="13841" max="13841" width="8.16190476190476" style="82" customWidth="1"/>
    <col min="13842" max="13842" width="8.64761904761905" style="82" customWidth="1"/>
    <col min="13843" max="13846" width="10.447619047619" style="82" customWidth="1"/>
    <col min="13847" max="13849" width="10.447619047619" style="82"/>
    <col min="13850" max="13850" width="8.48571428571429" style="82" customWidth="1"/>
    <col min="13851" max="13851" width="8.16190476190476" style="82" customWidth="1"/>
    <col min="13852" max="13852" width="17.4666666666667" style="82" customWidth="1"/>
    <col min="13853" max="13859" width="10.447619047619" style="82" hidden="1" customWidth="1"/>
    <col min="13860" max="13868" width="10.447619047619" style="82"/>
    <col min="13869" max="13870" width="10.447619047619" style="82" hidden="1" customWidth="1"/>
    <col min="13871" max="14084" width="10.447619047619" style="82"/>
    <col min="14085" max="14085" width="5.39047619047619" style="82" customWidth="1"/>
    <col min="14086" max="14086" width="10.447619047619" style="82"/>
    <col min="14087" max="14087" width="10.447619047619" style="82" hidden="1" customWidth="1"/>
    <col min="14088" max="14088" width="17.3047619047619" style="82" customWidth="1"/>
    <col min="14089" max="14089" width="6.2" style="82" customWidth="1"/>
    <col min="14090" max="14090" width="16.4857142857143" style="82" customWidth="1"/>
    <col min="14091" max="14091" width="14.3619047619048" style="82" customWidth="1"/>
    <col min="14092" max="14093" width="15.0190476190476" style="82" customWidth="1"/>
    <col min="14094" max="14095" width="4.57142857142857" style="82" customWidth="1"/>
    <col min="14096" max="14096" width="8.32380952380952" style="82" customWidth="1"/>
    <col min="14097" max="14097" width="8.16190476190476" style="82" customWidth="1"/>
    <col min="14098" max="14098" width="8.64761904761905" style="82" customWidth="1"/>
    <col min="14099" max="14102" width="10.447619047619" style="82" customWidth="1"/>
    <col min="14103" max="14105" width="10.447619047619" style="82"/>
    <col min="14106" max="14106" width="8.48571428571429" style="82" customWidth="1"/>
    <col min="14107" max="14107" width="8.16190476190476" style="82" customWidth="1"/>
    <col min="14108" max="14108" width="17.4666666666667" style="82" customWidth="1"/>
    <col min="14109" max="14115" width="10.447619047619" style="82" hidden="1" customWidth="1"/>
    <col min="14116" max="14124" width="10.447619047619" style="82"/>
    <col min="14125" max="14126" width="10.447619047619" style="82" hidden="1" customWidth="1"/>
    <col min="14127" max="14340" width="10.447619047619" style="82"/>
    <col min="14341" max="14341" width="5.39047619047619" style="82" customWidth="1"/>
    <col min="14342" max="14342" width="10.447619047619" style="82"/>
    <col min="14343" max="14343" width="10.447619047619" style="82" hidden="1" customWidth="1"/>
    <col min="14344" max="14344" width="17.3047619047619" style="82" customWidth="1"/>
    <col min="14345" max="14345" width="6.2" style="82" customWidth="1"/>
    <col min="14346" max="14346" width="16.4857142857143" style="82" customWidth="1"/>
    <col min="14347" max="14347" width="14.3619047619048" style="82" customWidth="1"/>
    <col min="14348" max="14349" width="15.0190476190476" style="82" customWidth="1"/>
    <col min="14350" max="14351" width="4.57142857142857" style="82" customWidth="1"/>
    <col min="14352" max="14352" width="8.32380952380952" style="82" customWidth="1"/>
    <col min="14353" max="14353" width="8.16190476190476" style="82" customWidth="1"/>
    <col min="14354" max="14354" width="8.64761904761905" style="82" customWidth="1"/>
    <col min="14355" max="14358" width="10.447619047619" style="82" customWidth="1"/>
    <col min="14359" max="14361" width="10.447619047619" style="82"/>
    <col min="14362" max="14362" width="8.48571428571429" style="82" customWidth="1"/>
    <col min="14363" max="14363" width="8.16190476190476" style="82" customWidth="1"/>
    <col min="14364" max="14364" width="17.4666666666667" style="82" customWidth="1"/>
    <col min="14365" max="14371" width="10.447619047619" style="82" hidden="1" customWidth="1"/>
    <col min="14372" max="14380" width="10.447619047619" style="82"/>
    <col min="14381" max="14382" width="10.447619047619" style="82" hidden="1" customWidth="1"/>
    <col min="14383" max="14596" width="10.447619047619" style="82"/>
    <col min="14597" max="14597" width="5.39047619047619" style="82" customWidth="1"/>
    <col min="14598" max="14598" width="10.447619047619" style="82"/>
    <col min="14599" max="14599" width="10.447619047619" style="82" hidden="1" customWidth="1"/>
    <col min="14600" max="14600" width="17.3047619047619" style="82" customWidth="1"/>
    <col min="14601" max="14601" width="6.2" style="82" customWidth="1"/>
    <col min="14602" max="14602" width="16.4857142857143" style="82" customWidth="1"/>
    <col min="14603" max="14603" width="14.3619047619048" style="82" customWidth="1"/>
    <col min="14604" max="14605" width="15.0190476190476" style="82" customWidth="1"/>
    <col min="14606" max="14607" width="4.57142857142857" style="82" customWidth="1"/>
    <col min="14608" max="14608" width="8.32380952380952" style="82" customWidth="1"/>
    <col min="14609" max="14609" width="8.16190476190476" style="82" customWidth="1"/>
    <col min="14610" max="14610" width="8.64761904761905" style="82" customWidth="1"/>
    <col min="14611" max="14614" width="10.447619047619" style="82" customWidth="1"/>
    <col min="14615" max="14617" width="10.447619047619" style="82"/>
    <col min="14618" max="14618" width="8.48571428571429" style="82" customWidth="1"/>
    <col min="14619" max="14619" width="8.16190476190476" style="82" customWidth="1"/>
    <col min="14620" max="14620" width="17.4666666666667" style="82" customWidth="1"/>
    <col min="14621" max="14627" width="10.447619047619" style="82" hidden="1" customWidth="1"/>
    <col min="14628" max="14636" width="10.447619047619" style="82"/>
    <col min="14637" max="14638" width="10.447619047619" style="82" hidden="1" customWidth="1"/>
    <col min="14639" max="14852" width="10.447619047619" style="82"/>
    <col min="14853" max="14853" width="5.39047619047619" style="82" customWidth="1"/>
    <col min="14854" max="14854" width="10.447619047619" style="82"/>
    <col min="14855" max="14855" width="10.447619047619" style="82" hidden="1" customWidth="1"/>
    <col min="14856" max="14856" width="17.3047619047619" style="82" customWidth="1"/>
    <col min="14857" max="14857" width="6.2" style="82" customWidth="1"/>
    <col min="14858" max="14858" width="16.4857142857143" style="82" customWidth="1"/>
    <col min="14859" max="14859" width="14.3619047619048" style="82" customWidth="1"/>
    <col min="14860" max="14861" width="15.0190476190476" style="82" customWidth="1"/>
    <col min="14862" max="14863" width="4.57142857142857" style="82" customWidth="1"/>
    <col min="14864" max="14864" width="8.32380952380952" style="82" customWidth="1"/>
    <col min="14865" max="14865" width="8.16190476190476" style="82" customWidth="1"/>
    <col min="14866" max="14866" width="8.64761904761905" style="82" customWidth="1"/>
    <col min="14867" max="14870" width="10.447619047619" style="82" customWidth="1"/>
    <col min="14871" max="14873" width="10.447619047619" style="82"/>
    <col min="14874" max="14874" width="8.48571428571429" style="82" customWidth="1"/>
    <col min="14875" max="14875" width="8.16190476190476" style="82" customWidth="1"/>
    <col min="14876" max="14876" width="17.4666666666667" style="82" customWidth="1"/>
    <col min="14877" max="14883" width="10.447619047619" style="82" hidden="1" customWidth="1"/>
    <col min="14884" max="14892" width="10.447619047619" style="82"/>
    <col min="14893" max="14894" width="10.447619047619" style="82" hidden="1" customWidth="1"/>
    <col min="14895" max="15108" width="10.447619047619" style="82"/>
    <col min="15109" max="15109" width="5.39047619047619" style="82" customWidth="1"/>
    <col min="15110" max="15110" width="10.447619047619" style="82"/>
    <col min="15111" max="15111" width="10.447619047619" style="82" hidden="1" customWidth="1"/>
    <col min="15112" max="15112" width="17.3047619047619" style="82" customWidth="1"/>
    <col min="15113" max="15113" width="6.2" style="82" customWidth="1"/>
    <col min="15114" max="15114" width="16.4857142857143" style="82" customWidth="1"/>
    <col min="15115" max="15115" width="14.3619047619048" style="82" customWidth="1"/>
    <col min="15116" max="15117" width="15.0190476190476" style="82" customWidth="1"/>
    <col min="15118" max="15119" width="4.57142857142857" style="82" customWidth="1"/>
    <col min="15120" max="15120" width="8.32380952380952" style="82" customWidth="1"/>
    <col min="15121" max="15121" width="8.16190476190476" style="82" customWidth="1"/>
    <col min="15122" max="15122" width="8.64761904761905" style="82" customWidth="1"/>
    <col min="15123" max="15126" width="10.447619047619" style="82" customWidth="1"/>
    <col min="15127" max="15129" width="10.447619047619" style="82"/>
    <col min="15130" max="15130" width="8.48571428571429" style="82" customWidth="1"/>
    <col min="15131" max="15131" width="8.16190476190476" style="82" customWidth="1"/>
    <col min="15132" max="15132" width="17.4666666666667" style="82" customWidth="1"/>
    <col min="15133" max="15139" width="10.447619047619" style="82" hidden="1" customWidth="1"/>
    <col min="15140" max="15148" width="10.447619047619" style="82"/>
    <col min="15149" max="15150" width="10.447619047619" style="82" hidden="1" customWidth="1"/>
    <col min="15151" max="15364" width="10.447619047619" style="82"/>
    <col min="15365" max="15365" width="5.39047619047619" style="82" customWidth="1"/>
    <col min="15366" max="15366" width="10.447619047619" style="82"/>
    <col min="15367" max="15367" width="10.447619047619" style="82" hidden="1" customWidth="1"/>
    <col min="15368" max="15368" width="17.3047619047619" style="82" customWidth="1"/>
    <col min="15369" max="15369" width="6.2" style="82" customWidth="1"/>
    <col min="15370" max="15370" width="16.4857142857143" style="82" customWidth="1"/>
    <col min="15371" max="15371" width="14.3619047619048" style="82" customWidth="1"/>
    <col min="15372" max="15373" width="15.0190476190476" style="82" customWidth="1"/>
    <col min="15374" max="15375" width="4.57142857142857" style="82" customWidth="1"/>
    <col min="15376" max="15376" width="8.32380952380952" style="82" customWidth="1"/>
    <col min="15377" max="15377" width="8.16190476190476" style="82" customWidth="1"/>
    <col min="15378" max="15378" width="8.64761904761905" style="82" customWidth="1"/>
    <col min="15379" max="15382" width="10.447619047619" style="82" customWidth="1"/>
    <col min="15383" max="15385" width="10.447619047619" style="82"/>
    <col min="15386" max="15386" width="8.48571428571429" style="82" customWidth="1"/>
    <col min="15387" max="15387" width="8.16190476190476" style="82" customWidth="1"/>
    <col min="15388" max="15388" width="17.4666666666667" style="82" customWidth="1"/>
    <col min="15389" max="15395" width="10.447619047619" style="82" hidden="1" customWidth="1"/>
    <col min="15396" max="15404" width="10.447619047619" style="82"/>
    <col min="15405" max="15406" width="10.447619047619" style="82" hidden="1" customWidth="1"/>
    <col min="15407" max="15620" width="10.447619047619" style="82"/>
    <col min="15621" max="15621" width="5.39047619047619" style="82" customWidth="1"/>
    <col min="15622" max="15622" width="10.447619047619" style="82"/>
    <col min="15623" max="15623" width="10.447619047619" style="82" hidden="1" customWidth="1"/>
    <col min="15624" max="15624" width="17.3047619047619" style="82" customWidth="1"/>
    <col min="15625" max="15625" width="6.2" style="82" customWidth="1"/>
    <col min="15626" max="15626" width="16.4857142857143" style="82" customWidth="1"/>
    <col min="15627" max="15627" width="14.3619047619048" style="82" customWidth="1"/>
    <col min="15628" max="15629" width="15.0190476190476" style="82" customWidth="1"/>
    <col min="15630" max="15631" width="4.57142857142857" style="82" customWidth="1"/>
    <col min="15632" max="15632" width="8.32380952380952" style="82" customWidth="1"/>
    <col min="15633" max="15633" width="8.16190476190476" style="82" customWidth="1"/>
    <col min="15634" max="15634" width="8.64761904761905" style="82" customWidth="1"/>
    <col min="15635" max="15638" width="10.447619047619" style="82" customWidth="1"/>
    <col min="15639" max="15641" width="10.447619047619" style="82"/>
    <col min="15642" max="15642" width="8.48571428571429" style="82" customWidth="1"/>
    <col min="15643" max="15643" width="8.16190476190476" style="82" customWidth="1"/>
    <col min="15644" max="15644" width="17.4666666666667" style="82" customWidth="1"/>
    <col min="15645" max="15651" width="10.447619047619" style="82" hidden="1" customWidth="1"/>
    <col min="15652" max="15660" width="10.447619047619" style="82"/>
    <col min="15661" max="15662" width="10.447619047619" style="82" hidden="1" customWidth="1"/>
    <col min="15663" max="15876" width="10.447619047619" style="82"/>
    <col min="15877" max="15877" width="5.39047619047619" style="82" customWidth="1"/>
    <col min="15878" max="15878" width="10.447619047619" style="82"/>
    <col min="15879" max="15879" width="10.447619047619" style="82" hidden="1" customWidth="1"/>
    <col min="15880" max="15880" width="17.3047619047619" style="82" customWidth="1"/>
    <col min="15881" max="15881" width="6.2" style="82" customWidth="1"/>
    <col min="15882" max="15882" width="16.4857142857143" style="82" customWidth="1"/>
    <col min="15883" max="15883" width="14.3619047619048" style="82" customWidth="1"/>
    <col min="15884" max="15885" width="15.0190476190476" style="82" customWidth="1"/>
    <col min="15886" max="15887" width="4.57142857142857" style="82" customWidth="1"/>
    <col min="15888" max="15888" width="8.32380952380952" style="82" customWidth="1"/>
    <col min="15889" max="15889" width="8.16190476190476" style="82" customWidth="1"/>
    <col min="15890" max="15890" width="8.64761904761905" style="82" customWidth="1"/>
    <col min="15891" max="15894" width="10.447619047619" style="82" customWidth="1"/>
    <col min="15895" max="15897" width="10.447619047619" style="82"/>
    <col min="15898" max="15898" width="8.48571428571429" style="82" customWidth="1"/>
    <col min="15899" max="15899" width="8.16190476190476" style="82" customWidth="1"/>
    <col min="15900" max="15900" width="17.4666666666667" style="82" customWidth="1"/>
    <col min="15901" max="15907" width="10.447619047619" style="82" hidden="1" customWidth="1"/>
    <col min="15908" max="15916" width="10.447619047619" style="82"/>
    <col min="15917" max="15918" width="10.447619047619" style="82" hidden="1" customWidth="1"/>
    <col min="15919" max="16132" width="10.447619047619" style="82"/>
    <col min="16133" max="16133" width="5.39047619047619" style="82" customWidth="1"/>
    <col min="16134" max="16134" width="10.447619047619" style="82"/>
    <col min="16135" max="16135" width="10.447619047619" style="82" hidden="1" customWidth="1"/>
    <col min="16136" max="16136" width="17.3047619047619" style="82" customWidth="1"/>
    <col min="16137" max="16137" width="6.2" style="82" customWidth="1"/>
    <col min="16138" max="16138" width="16.4857142857143" style="82" customWidth="1"/>
    <col min="16139" max="16139" width="14.3619047619048" style="82" customWidth="1"/>
    <col min="16140" max="16141" width="15.0190476190476" style="82" customWidth="1"/>
    <col min="16142" max="16143" width="4.57142857142857" style="82" customWidth="1"/>
    <col min="16144" max="16144" width="8.32380952380952" style="82" customWidth="1"/>
    <col min="16145" max="16145" width="8.16190476190476" style="82" customWidth="1"/>
    <col min="16146" max="16146" width="8.64761904761905" style="82" customWidth="1"/>
    <col min="16147" max="16150" width="10.447619047619" style="82" customWidth="1"/>
    <col min="16151" max="16153" width="10.447619047619" style="82"/>
    <col min="16154" max="16154" width="8.48571428571429" style="82" customWidth="1"/>
    <col min="16155" max="16155" width="8.16190476190476" style="82" customWidth="1"/>
    <col min="16156" max="16156" width="17.4666666666667" style="82" customWidth="1"/>
    <col min="16157" max="16163" width="10.447619047619" style="82" hidden="1" customWidth="1"/>
    <col min="16164" max="16172" width="10.447619047619" style="82"/>
    <col min="16173" max="16174" width="10.447619047619" style="82" hidden="1" customWidth="1"/>
    <col min="16175" max="16384" width="10.447619047619" style="82"/>
  </cols>
  <sheetData>
    <row r="1" s="73" customFormat="1" ht="33" spans="1:27">
      <c r="A1" s="83" t="s">
        <v>1083</v>
      </c>
      <c r="B1" s="84"/>
      <c r="C1" s="85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="73" customFormat="1" ht="21" spans="1:27">
      <c r="A2" s="86" t="s">
        <v>1084</v>
      </c>
      <c r="B2" s="86"/>
      <c r="C2" s="87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="74" customFormat="1" ht="30" customHeight="1" spans="1:39">
      <c r="A3" s="88"/>
      <c r="B3" s="89" t="s">
        <v>1085</v>
      </c>
      <c r="C3" s="90" t="s">
        <v>1086</v>
      </c>
      <c r="D3" s="89" t="s">
        <v>1087</v>
      </c>
      <c r="E3" s="89" t="s">
        <v>1088</v>
      </c>
      <c r="F3" s="90" t="s">
        <v>1089</v>
      </c>
      <c r="G3" s="90"/>
      <c r="H3" s="90"/>
      <c r="I3" s="101" t="s">
        <v>1090</v>
      </c>
      <c r="J3" s="101" t="s">
        <v>1091</v>
      </c>
      <c r="K3" s="102" t="s">
        <v>1092</v>
      </c>
      <c r="L3" s="102" t="s">
        <v>1093</v>
      </c>
      <c r="M3" s="102" t="s">
        <v>1094</v>
      </c>
      <c r="N3" s="102" t="s">
        <v>1095</v>
      </c>
      <c r="O3" s="102" t="s">
        <v>1096</v>
      </c>
      <c r="P3" s="102"/>
      <c r="Q3" s="102" t="s">
        <v>1097</v>
      </c>
      <c r="R3" s="102" t="s">
        <v>1098</v>
      </c>
      <c r="S3" s="102" t="s">
        <v>1099</v>
      </c>
      <c r="T3" s="102" t="s">
        <v>1100</v>
      </c>
      <c r="U3" s="102" t="s">
        <v>1101</v>
      </c>
      <c r="V3" s="90" t="s">
        <v>1102</v>
      </c>
      <c r="W3" s="90" t="s">
        <v>1103</v>
      </c>
      <c r="X3" s="90" t="s">
        <v>1104</v>
      </c>
      <c r="Y3" s="101" t="s">
        <v>1105</v>
      </c>
      <c r="Z3" s="101" t="s">
        <v>1106</v>
      </c>
      <c r="AA3" s="90" t="s">
        <v>1107</v>
      </c>
      <c r="AJ3" s="108"/>
      <c r="AK3" s="94">
        <v>633</v>
      </c>
      <c r="AL3" s="94">
        <v>1187</v>
      </c>
      <c r="AM3" s="94">
        <v>1907</v>
      </c>
    </row>
    <row r="4" s="74" customFormat="1" ht="33" customHeight="1" spans="1:36">
      <c r="A4" s="88"/>
      <c r="B4" s="89" t="s">
        <v>1108</v>
      </c>
      <c r="C4" s="90"/>
      <c r="D4" s="89"/>
      <c r="E4" s="89"/>
      <c r="F4" s="90" t="s">
        <v>1109</v>
      </c>
      <c r="G4" s="90"/>
      <c r="H4" s="90"/>
      <c r="I4" s="101" t="s">
        <v>1110</v>
      </c>
      <c r="J4" s="101" t="s">
        <v>1110</v>
      </c>
      <c r="K4" s="102"/>
      <c r="L4" s="102"/>
      <c r="M4" s="102"/>
      <c r="N4" s="102"/>
      <c r="O4" s="102"/>
      <c r="P4" s="102" t="s">
        <v>1111</v>
      </c>
      <c r="Q4" s="102"/>
      <c r="R4" s="102"/>
      <c r="S4" s="102"/>
      <c r="T4" s="102"/>
      <c r="U4" s="102"/>
      <c r="V4" s="90"/>
      <c r="W4" s="90"/>
      <c r="X4" s="90"/>
      <c r="Y4" s="101" t="s">
        <v>1112</v>
      </c>
      <c r="Z4" s="101" t="s">
        <v>1113</v>
      </c>
      <c r="AA4" s="90"/>
      <c r="AJ4" s="108"/>
    </row>
    <row r="5" s="75" customFormat="1" ht="14.25" spans="1:27">
      <c r="A5" s="88" t="s">
        <v>63</v>
      </c>
      <c r="B5" s="91" t="s">
        <v>1114</v>
      </c>
      <c r="C5" s="92" t="s">
        <v>1115</v>
      </c>
      <c r="D5" s="91" t="s">
        <v>1116</v>
      </c>
      <c r="E5" s="91" t="s">
        <v>1117</v>
      </c>
      <c r="F5" s="91" t="s">
        <v>35</v>
      </c>
      <c r="G5" s="91" t="s">
        <v>36</v>
      </c>
      <c r="H5" s="91"/>
      <c r="I5" s="103" t="s">
        <v>1118</v>
      </c>
      <c r="J5" s="91" t="s">
        <v>1119</v>
      </c>
      <c r="K5" s="91" t="s">
        <v>1120</v>
      </c>
      <c r="L5" s="91" t="s">
        <v>1121</v>
      </c>
      <c r="M5" s="91" t="s">
        <v>1122</v>
      </c>
      <c r="N5" s="91" t="s">
        <v>1123</v>
      </c>
      <c r="O5" s="91" t="s">
        <v>1124</v>
      </c>
      <c r="P5" s="91" t="s">
        <v>1124</v>
      </c>
      <c r="Q5" s="91" t="s">
        <v>1125</v>
      </c>
      <c r="R5" s="91" t="s">
        <v>1126</v>
      </c>
      <c r="S5" s="91" t="s">
        <v>1127</v>
      </c>
      <c r="T5" s="91" t="s">
        <v>1128</v>
      </c>
      <c r="U5" s="91" t="s">
        <v>1129</v>
      </c>
      <c r="V5" s="91" t="s">
        <v>1130</v>
      </c>
      <c r="W5" s="91" t="s">
        <v>1131</v>
      </c>
      <c r="X5" s="91" t="s">
        <v>1130</v>
      </c>
      <c r="Y5" s="91" t="s">
        <v>307</v>
      </c>
      <c r="Z5" s="91" t="s">
        <v>1132</v>
      </c>
      <c r="AA5" s="106" t="s">
        <v>1133</v>
      </c>
    </row>
    <row r="6" s="76" customFormat="1" ht="11.25" customHeight="1" spans="1:16383">
      <c r="A6" s="88"/>
      <c r="B6" s="92" t="s">
        <v>1134</v>
      </c>
      <c r="C6" s="92"/>
      <c r="D6" s="92" t="s">
        <v>1116</v>
      </c>
      <c r="E6" s="92" t="s">
        <v>1117</v>
      </c>
      <c r="F6" s="92" t="s">
        <v>1135</v>
      </c>
      <c r="G6" s="92"/>
      <c r="H6" s="92"/>
      <c r="I6" s="92" t="s">
        <v>1136</v>
      </c>
      <c r="J6" s="92" t="s">
        <v>1136</v>
      </c>
      <c r="K6" s="91" t="s">
        <v>1120</v>
      </c>
      <c r="L6" s="91" t="s">
        <v>1121</v>
      </c>
      <c r="M6" s="91" t="s">
        <v>1122</v>
      </c>
      <c r="N6" s="91" t="s">
        <v>1123</v>
      </c>
      <c r="O6" s="91" t="s">
        <v>1124</v>
      </c>
      <c r="P6" s="91" t="s">
        <v>1124</v>
      </c>
      <c r="Q6" s="91" t="s">
        <v>1125</v>
      </c>
      <c r="R6" s="91" t="s">
        <v>1126</v>
      </c>
      <c r="S6" s="91" t="s">
        <v>1127</v>
      </c>
      <c r="T6" s="91" t="s">
        <v>1128</v>
      </c>
      <c r="U6" s="91" t="s">
        <v>1129</v>
      </c>
      <c r="V6" s="92" t="s">
        <v>1137</v>
      </c>
      <c r="W6" s="92" t="s">
        <v>1131</v>
      </c>
      <c r="X6" s="92" t="s">
        <v>1138</v>
      </c>
      <c r="Y6" s="92" t="s">
        <v>1139</v>
      </c>
      <c r="Z6" s="92" t="s">
        <v>1140</v>
      </c>
      <c r="AA6" s="92" t="s">
        <v>1141</v>
      </c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  <c r="XEU6" s="79"/>
      <c r="XEV6" s="79"/>
      <c r="XEW6" s="79"/>
      <c r="XEX6" s="79"/>
      <c r="XEY6" s="79"/>
      <c r="XEZ6" s="79"/>
      <c r="XFA6" s="79"/>
      <c r="XFB6" s="79"/>
      <c r="XFC6" s="79"/>
    </row>
    <row r="7" s="76" customFormat="1" spans="1:16383">
      <c r="A7" s="88"/>
      <c r="B7" s="92" t="s">
        <v>1134</v>
      </c>
      <c r="C7" s="92"/>
      <c r="D7" s="92"/>
      <c r="E7" s="92" t="s">
        <v>1117</v>
      </c>
      <c r="F7" s="92" t="s">
        <v>1135</v>
      </c>
      <c r="G7" s="92"/>
      <c r="H7" s="92"/>
      <c r="I7" s="92" t="s">
        <v>1136</v>
      </c>
      <c r="J7" s="92" t="s">
        <v>1136</v>
      </c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2"/>
      <c r="W7" s="92"/>
      <c r="X7" s="92" t="s">
        <v>1138</v>
      </c>
      <c r="Y7" s="92" t="s">
        <v>1139</v>
      </c>
      <c r="Z7" s="92" t="s">
        <v>1140</v>
      </c>
      <c r="AA7" s="92"/>
      <c r="AB7" s="79"/>
      <c r="AC7" s="79"/>
      <c r="AD7" s="79"/>
      <c r="AE7" s="79"/>
      <c r="AF7" s="79"/>
      <c r="AG7" s="79"/>
      <c r="AH7" s="79"/>
      <c r="AI7" s="79"/>
      <c r="AJ7" s="79"/>
      <c r="AK7" s="76">
        <v>100</v>
      </c>
      <c r="AL7" s="76">
        <v>50</v>
      </c>
      <c r="AM7" s="76">
        <v>20</v>
      </c>
      <c r="AN7" s="76">
        <v>10</v>
      </c>
      <c r="AO7" s="76">
        <v>5</v>
      </c>
      <c r="AP7" s="76">
        <v>1</v>
      </c>
      <c r="AQ7" s="79"/>
      <c r="AR7" s="76">
        <v>20000</v>
      </c>
      <c r="AS7" s="76">
        <v>10000</v>
      </c>
      <c r="AT7" s="76">
        <v>5000</v>
      </c>
      <c r="AU7" s="76">
        <v>2000</v>
      </c>
      <c r="AV7" s="76">
        <v>1000</v>
      </c>
      <c r="AW7" s="76">
        <v>500</v>
      </c>
      <c r="AX7" s="76">
        <v>100</v>
      </c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  <c r="XEV7" s="79"/>
      <c r="XEW7" s="79"/>
      <c r="XEX7" s="79"/>
      <c r="XEY7" s="79"/>
      <c r="XEZ7" s="79"/>
      <c r="XFA7" s="79"/>
      <c r="XFB7" s="79"/>
      <c r="XFC7" s="79"/>
    </row>
    <row r="8" s="77" customFormat="1" ht="76" customHeight="1" spans="1:49">
      <c r="A8" s="93">
        <v>1</v>
      </c>
      <c r="B8" s="94">
        <v>1655</v>
      </c>
      <c r="C8" s="95"/>
      <c r="D8" s="96"/>
      <c r="E8" s="97"/>
      <c r="F8" s="98">
        <v>200</v>
      </c>
      <c r="G8" s="99">
        <f>F8/26</f>
        <v>7.69230769230769</v>
      </c>
      <c r="H8" s="100"/>
      <c r="I8" s="104">
        <f>9-AE8</f>
        <v>4</v>
      </c>
      <c r="J8" s="105">
        <f>G8*I8</f>
        <v>30.7692307692308</v>
      </c>
      <c r="K8" s="105"/>
      <c r="L8" s="105"/>
      <c r="M8" s="105"/>
      <c r="N8" s="105"/>
      <c r="O8" s="105">
        <f>VLOOKUP(B8,[6]员工!$B:$AX,49,0)</f>
        <v>55.3615384615385</v>
      </c>
      <c r="P8" s="105">
        <f>VLOOKUP(B8,'[7]复工在职员工&amp;柬干-453人-5月份'!$B:$AX,49,0)</f>
        <v>25</v>
      </c>
      <c r="Q8" s="105">
        <f>VLOOKUP(B8,[5]员工!$B:$AX,49,0)</f>
        <v>129.9671905</v>
      </c>
      <c r="R8" s="105">
        <f>VLOOKUP(B8,[9]员工!$B:$AQ,42,0)</f>
        <v>63.5538461538461</v>
      </c>
      <c r="S8" s="105">
        <f>VLOOKUP(B8,[10]员工!$B:$AX,49,0)</f>
        <v>30</v>
      </c>
      <c r="T8" s="105">
        <f>VLOOKUP(B8,[11]员工!$B:$AX,49,0)</f>
        <v>30</v>
      </c>
      <c r="U8" s="105" t="e">
        <f>VLOOKUP(B8,#REF!,43,0)</f>
        <v>#REF!</v>
      </c>
      <c r="V8" s="105" t="e">
        <f>SUM(K8:U8)</f>
        <v>#REF!</v>
      </c>
      <c r="W8" s="105" t="e">
        <f>V8*0.05</f>
        <v>#REF!</v>
      </c>
      <c r="X8" s="105" t="e">
        <f>+J8+W8</f>
        <v>#REF!</v>
      </c>
      <c r="Y8" s="107" t="e">
        <f>ROUNDDOWN(X8,-1)</f>
        <v>#REF!</v>
      </c>
      <c r="Z8" s="107" t="e">
        <f>ROUND((X8-Y8)*4000,-2)</f>
        <v>#REF!</v>
      </c>
      <c r="AB8" s="77">
        <f>VLOOKUP(B8,[8]办公室!$B:$AO,40,0)</f>
        <v>3</v>
      </c>
      <c r="AC8" s="77">
        <f>VLOOKUP(B8,[4]办公室!$B:$AO,40,0)</f>
        <v>1</v>
      </c>
      <c r="AD8" s="77">
        <v>1</v>
      </c>
      <c r="AE8" s="77">
        <f>AB8+AC8+AD8</f>
        <v>5</v>
      </c>
      <c r="AG8" s="77">
        <f>VLOOKUP(B8,[3]全厂!$B:$AK,36,0)</f>
        <v>0</v>
      </c>
      <c r="AI8">
        <f>I8-AG8</f>
        <v>4</v>
      </c>
      <c r="AJ8" s="77">
        <f>COUNT(K8:P8)</f>
        <v>2</v>
      </c>
      <c r="AK8" s="109" t="e">
        <f>ROUNDDOWN((X8-AJ8*100)/50,0)</f>
        <v>#REF!</v>
      </c>
      <c r="AL8" s="109" t="e">
        <f>ROUNDDOWN((X8-AJ8*100-AK8*50)/20,0)</f>
        <v>#REF!</v>
      </c>
      <c r="AM8" s="109" t="e">
        <f>ROUNDDOWN((X8-AJ8*100-AK8*50-AL8*20)/10,0)</f>
        <v>#REF!</v>
      </c>
      <c r="AN8" s="109" t="e">
        <f>ROUNDDOWN((X8-AJ8*100-AK8*50-AL8*20-AM8*10)/5,0)</f>
        <v>#REF!</v>
      </c>
      <c r="AO8" s="109" t="e">
        <f>ROUNDDOWN((X8-AJ8*100-AK8*50-AL8*20-AM8*10-AN8*5)/1,0)</f>
        <v>#REF!</v>
      </c>
      <c r="AP8" s="110"/>
      <c r="AQ8" s="109" t="e">
        <f>ROUNDDOWN(Y8/20000,0)</f>
        <v>#REF!</v>
      </c>
      <c r="AR8" s="109" t="e">
        <f>ROUNDDOWN((Y8-(AQ8*20000))/10000,0)</f>
        <v>#REF!</v>
      </c>
      <c r="AS8" s="109" t="e">
        <f>ROUNDDOWN((Y8-(AQ8*20000)-(AR8*10000))/5000,0)</f>
        <v>#REF!</v>
      </c>
      <c r="AT8" s="109" t="e">
        <f>ROUNDDOWN((Y8-(AQ8*20000)-(AR8*10000)-(AS8*5000))/2000,0)</f>
        <v>#REF!</v>
      </c>
      <c r="AU8" s="109" t="e">
        <f>ROUNDDOWN((Y8-(AQ8*20000)-(AR8*10000)-(AS8*5000)-(AT8*2000))/1000,0)</f>
        <v>#REF!</v>
      </c>
      <c r="AV8" s="109" t="e">
        <f>ROUNDDOWN((Y8-(AQ8*20000)-(AR8*10000)-(AS8*5000)-(AT8*2000)-(AU8*1000))/500,0)</f>
        <v>#REF!</v>
      </c>
      <c r="AW8" s="109" t="e">
        <f>ROUNDDOWN((Y8-(AQ8*20000)-(AR8*10000)-(AS8*5000)-(AT8*2000)-(AU8*1000)-(AV8*500))/100,0)</f>
        <v>#REF!</v>
      </c>
    </row>
    <row r="9" s="77" customFormat="1" ht="75" customHeight="1" spans="1:50">
      <c r="A9" s="93">
        <v>2</v>
      </c>
      <c r="B9" s="94">
        <v>1766</v>
      </c>
      <c r="C9" s="95"/>
      <c r="D9" s="96"/>
      <c r="E9" s="97"/>
      <c r="F9" s="98">
        <v>200</v>
      </c>
      <c r="G9" s="99">
        <f t="shared" ref="G8:G28" si="0">F9/26</f>
        <v>7.69230769230769</v>
      </c>
      <c r="H9" s="100"/>
      <c r="I9" s="104">
        <f t="shared" ref="I9:I47" si="1">9-AE9</f>
        <v>4</v>
      </c>
      <c r="J9" s="105">
        <f t="shared" ref="J8:J28" si="2">G9*I9</f>
        <v>30.7692307692308</v>
      </c>
      <c r="K9" s="105"/>
      <c r="L9" s="105"/>
      <c r="M9" s="105"/>
      <c r="N9" s="105"/>
      <c r="O9" s="105">
        <f>VLOOKUP(B9,[6]员工!$B:$AX,49,0)</f>
        <v>63.9538461538462</v>
      </c>
      <c r="P9" s="105">
        <f>VLOOKUP(B9,'[7]复工在职员工&amp;柬干-453人-5月份'!$B:$AX,49,0)</f>
        <v>24</v>
      </c>
      <c r="Q9" s="105">
        <f>VLOOKUP(B9,[5]员工!$B:$AX,49,0)</f>
        <v>129.9671905</v>
      </c>
      <c r="R9" s="105">
        <f>VLOOKUP(B9,[9]员工!$B:$AQ,42,0)</f>
        <v>63.5538461538461</v>
      </c>
      <c r="S9" s="105">
        <f>VLOOKUP(B9,[10]员工!$B:$AX,49,0)</f>
        <v>30</v>
      </c>
      <c r="T9" s="105">
        <f>VLOOKUP(B9,[11]员工!$B:$AX,49,0)</f>
        <v>30</v>
      </c>
      <c r="U9" s="105" t="e">
        <f>VLOOKUP(B9,#REF!,43,0)</f>
        <v>#REF!</v>
      </c>
      <c r="V9" s="105" t="e">
        <f>SUM(K9:U9)</f>
        <v>#REF!</v>
      </c>
      <c r="W9" s="105" t="e">
        <f t="shared" ref="W8:W28" si="3">V9*0.05</f>
        <v>#REF!</v>
      </c>
      <c r="X9" s="105" t="e">
        <f t="shared" ref="X8:X28" si="4">+J9+W9</f>
        <v>#REF!</v>
      </c>
      <c r="Y9" s="107" t="e">
        <f t="shared" ref="Y8:Y28" si="5">ROUNDDOWN(X9,-1)</f>
        <v>#REF!</v>
      </c>
      <c r="Z9" s="107" t="e">
        <f t="shared" ref="Z8:Z28" si="6">ROUND((X9-Y9)*4000,-2)</f>
        <v>#REF!</v>
      </c>
      <c r="AA9" s="104"/>
      <c r="AB9" s="77">
        <f>VLOOKUP(B9,[8]办公室!$B:$AO,40,0)</f>
        <v>3</v>
      </c>
      <c r="AC9" s="77">
        <f>VLOOKUP(B9,[4]办公室!$B:$AO,40,0)</f>
        <v>1</v>
      </c>
      <c r="AD9" s="77">
        <v>1</v>
      </c>
      <c r="AE9" s="77">
        <f>AB9+AC9+AD9</f>
        <v>5</v>
      </c>
      <c r="AJ9" s="77">
        <f t="shared" ref="AJ9:AJ40" si="7">COUNT(K9:P9)</f>
        <v>2</v>
      </c>
      <c r="AK9" s="109" t="e">
        <f t="shared" ref="AK8:AK28" si="8">INT(Y9/100)</f>
        <v>#REF!</v>
      </c>
      <c r="AL9" s="109" t="e">
        <f t="shared" ref="AL8:AL28" si="9">ROUNDDOWN((Y9-AK9*100)/50,0)</f>
        <v>#REF!</v>
      </c>
      <c r="AM9" s="109" t="e">
        <f t="shared" ref="AM8:AM28" si="10">ROUNDDOWN((Y9-AK9*100-AL9*50)/20,0)</f>
        <v>#REF!</v>
      </c>
      <c r="AN9" s="109" t="e">
        <f t="shared" ref="AN8:AN28" si="11">ROUNDDOWN((Y9-AK9*100-AL9*50-AM9*20)/10,0)</f>
        <v>#REF!</v>
      </c>
      <c r="AO9" s="109" t="e">
        <f t="shared" ref="AO8:AO28" si="12">ROUNDDOWN((Y9-AK9*100-AL9*50-AM9*20-AN9*10)/5,0)</f>
        <v>#REF!</v>
      </c>
      <c r="AP9" s="109" t="e">
        <f t="shared" ref="AP8:AP28" si="13">ROUNDDOWN((Y9-AK9*100-AL9*50-AM9*20-AN9*10-AO9*5)/1,0)</f>
        <v>#REF!</v>
      </c>
      <c r="AQ9" s="110"/>
      <c r="AR9" s="109" t="e">
        <f t="shared" ref="AR8:AR28" si="14">ROUNDDOWN(Z9/20000,0)</f>
        <v>#REF!</v>
      </c>
      <c r="AS9" s="109" t="e">
        <f t="shared" ref="AS8:AS28" si="15">ROUNDDOWN((Z9-(AR9*20000))/10000,0)</f>
        <v>#REF!</v>
      </c>
      <c r="AT9" s="109" t="e">
        <f t="shared" ref="AT8:AT28" si="16">ROUNDDOWN((Z9-(AR9*20000)-(AS9*10000))/5000,0)</f>
        <v>#REF!</v>
      </c>
      <c r="AU9" s="109" t="e">
        <f t="shared" ref="AU8:AU28" si="17">ROUNDDOWN((Z9-(AR9*20000)-(AS9*10000)-(AT9*5000))/2000,0)</f>
        <v>#REF!</v>
      </c>
      <c r="AV9" s="109" t="e">
        <f t="shared" ref="AV8:AV28" si="18">ROUNDDOWN((Z9-(AR9*20000)-(AS9*10000)-(AT9*5000)-(AU9*2000))/1000,0)</f>
        <v>#REF!</v>
      </c>
      <c r="AW9" s="109" t="e">
        <f t="shared" ref="AW8:AW28" si="19">ROUNDDOWN((Z9-(AR9*20000)-(AS9*10000)-(AT9*5000)-(AU9*2000)-(AV9*1000))/500,0)</f>
        <v>#REF!</v>
      </c>
      <c r="AX9" s="109" t="e">
        <f t="shared" ref="AX8:AX28" si="20">ROUNDDOWN((Z9-(AR9*20000)-(AS9*10000)-(AT9*5000)-(AU9*2000)-(AV9*1000)-(AW9*500))/100,0)</f>
        <v>#REF!</v>
      </c>
    </row>
    <row r="10" s="77" customFormat="1" ht="75" customHeight="1" spans="1:50">
      <c r="A10" s="93">
        <v>3</v>
      </c>
      <c r="B10" s="94">
        <v>1736</v>
      </c>
      <c r="C10" s="95"/>
      <c r="D10" s="96"/>
      <c r="E10" s="97"/>
      <c r="F10" s="98">
        <v>200</v>
      </c>
      <c r="G10" s="99">
        <f t="shared" si="0"/>
        <v>7.69230769230769</v>
      </c>
      <c r="H10" s="100"/>
      <c r="I10" s="104">
        <f t="shared" si="1"/>
        <v>4</v>
      </c>
      <c r="J10" s="105">
        <f t="shared" si="2"/>
        <v>30.7692307692308</v>
      </c>
      <c r="K10" s="105"/>
      <c r="L10" s="105"/>
      <c r="M10" s="105"/>
      <c r="N10" s="105"/>
      <c r="O10" s="105">
        <f>VLOOKUP(B10,[6]员工!$B:$AX,49,0)</f>
        <v>55.3615384615385</v>
      </c>
      <c r="P10" s="105">
        <f>VLOOKUP(B10,'[7]复工在职员工&amp;柬干-453人-5月份'!$B:$AX,49,0)</f>
        <v>25</v>
      </c>
      <c r="Q10" s="105">
        <f>VLOOKUP(B10,[5]员工!$B:$AX,49,0)</f>
        <v>121.552872461538</v>
      </c>
      <c r="R10" s="105">
        <f>VLOOKUP(B10,[9]员工!$B:$AQ,42,0)</f>
        <v>63.5538461538461</v>
      </c>
      <c r="S10" s="105">
        <f>VLOOKUP(B10,[10]员工!$B:$AX,49,0)</f>
        <v>30</v>
      </c>
      <c r="T10" s="105">
        <f>VLOOKUP(B10,[11]员工!$B:$AX,49,0)</f>
        <v>30</v>
      </c>
      <c r="U10" s="105" t="e">
        <f>VLOOKUP(B10,#REF!,43,0)</f>
        <v>#REF!</v>
      </c>
      <c r="V10" s="105" t="e">
        <f>SUM(K10:U10)</f>
        <v>#REF!</v>
      </c>
      <c r="W10" s="105" t="e">
        <f t="shared" si="3"/>
        <v>#REF!</v>
      </c>
      <c r="X10" s="105" t="e">
        <f t="shared" si="4"/>
        <v>#REF!</v>
      </c>
      <c r="Y10" s="107" t="e">
        <f t="shared" si="5"/>
        <v>#REF!</v>
      </c>
      <c r="Z10" s="107" t="e">
        <f t="shared" si="6"/>
        <v>#REF!</v>
      </c>
      <c r="AA10" s="104"/>
      <c r="AB10" s="77">
        <f>VLOOKUP(B10,[8]办公室!$B:$AO,40,0)</f>
        <v>3</v>
      </c>
      <c r="AC10" s="77">
        <f>VLOOKUP(B10,[4]办公室!$B:$AO,40,0)</f>
        <v>1</v>
      </c>
      <c r="AD10" s="77">
        <v>1</v>
      </c>
      <c r="AE10" s="77">
        <f>AB10+AC10+AD10</f>
        <v>5</v>
      </c>
      <c r="AJ10" s="77">
        <f t="shared" si="7"/>
        <v>2</v>
      </c>
      <c r="AK10" s="109" t="e">
        <f t="shared" si="8"/>
        <v>#REF!</v>
      </c>
      <c r="AL10" s="109" t="e">
        <f t="shared" si="9"/>
        <v>#REF!</v>
      </c>
      <c r="AM10" s="109" t="e">
        <f t="shared" si="10"/>
        <v>#REF!</v>
      </c>
      <c r="AN10" s="109" t="e">
        <f t="shared" si="11"/>
        <v>#REF!</v>
      </c>
      <c r="AO10" s="109" t="e">
        <f t="shared" si="12"/>
        <v>#REF!</v>
      </c>
      <c r="AP10" s="109" t="e">
        <f t="shared" si="13"/>
        <v>#REF!</v>
      </c>
      <c r="AQ10" s="110"/>
      <c r="AR10" s="109" t="e">
        <f t="shared" si="14"/>
        <v>#REF!</v>
      </c>
      <c r="AS10" s="109" t="e">
        <f t="shared" si="15"/>
        <v>#REF!</v>
      </c>
      <c r="AT10" s="109" t="e">
        <f t="shared" si="16"/>
        <v>#REF!</v>
      </c>
      <c r="AU10" s="109" t="e">
        <f t="shared" si="17"/>
        <v>#REF!</v>
      </c>
      <c r="AV10" s="109" t="e">
        <f t="shared" si="18"/>
        <v>#REF!</v>
      </c>
      <c r="AW10" s="109" t="e">
        <f t="shared" si="19"/>
        <v>#REF!</v>
      </c>
      <c r="AX10" s="109" t="e">
        <f t="shared" si="20"/>
        <v>#REF!</v>
      </c>
    </row>
    <row r="11" s="77" customFormat="1" ht="75" customHeight="1" spans="1:50">
      <c r="A11" s="93">
        <v>4</v>
      </c>
      <c r="B11" s="94">
        <v>309</v>
      </c>
      <c r="C11" s="95"/>
      <c r="D11" s="96"/>
      <c r="E11" s="97"/>
      <c r="F11" s="98">
        <v>200</v>
      </c>
      <c r="G11" s="99">
        <f t="shared" si="0"/>
        <v>7.69230769230769</v>
      </c>
      <c r="H11" s="100" t="e">
        <f>VLOOKUP(B11,[2]全厂!$B:$AB,27,0)</f>
        <v>#REF!</v>
      </c>
      <c r="I11" s="104">
        <f>1.5-AE11</f>
        <v>1.5</v>
      </c>
      <c r="J11" s="105">
        <f t="shared" si="2"/>
        <v>11.5384615384615</v>
      </c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 t="e">
        <f>VLOOKUP(B11,#REF!,43,0)</f>
        <v>#REF!</v>
      </c>
      <c r="V11" s="105" t="e">
        <f t="shared" ref="V9:V51" si="21">SUM(K11:U11)</f>
        <v>#REF!</v>
      </c>
      <c r="W11" s="105" t="e">
        <f t="shared" si="3"/>
        <v>#REF!</v>
      </c>
      <c r="X11" s="105" t="e">
        <f t="shared" si="4"/>
        <v>#REF!</v>
      </c>
      <c r="Y11" s="107" t="e">
        <f t="shared" si="5"/>
        <v>#REF!</v>
      </c>
      <c r="Z11" s="107" t="e">
        <f t="shared" si="6"/>
        <v>#REF!</v>
      </c>
      <c r="AA11" s="104"/>
      <c r="AB11" s="77">
        <f>VLOOKUP(B11,[8]办公室!$B:$AO,40,0)</f>
        <v>0</v>
      </c>
      <c r="AC11" s="77">
        <f>VLOOKUP(B11,[4]办公室!$B:$AO,40,0)</f>
        <v>0</v>
      </c>
      <c r="AE11" s="77">
        <f t="shared" ref="AE9:AE40" si="22">AB11+AC11</f>
        <v>0</v>
      </c>
      <c r="AJ11" s="77">
        <f t="shared" si="7"/>
        <v>0</v>
      </c>
      <c r="AK11" s="109" t="e">
        <f t="shared" si="8"/>
        <v>#REF!</v>
      </c>
      <c r="AL11" s="109" t="e">
        <f t="shared" si="9"/>
        <v>#REF!</v>
      </c>
      <c r="AM11" s="109" t="e">
        <f t="shared" si="10"/>
        <v>#REF!</v>
      </c>
      <c r="AN11" s="109" t="e">
        <f t="shared" si="11"/>
        <v>#REF!</v>
      </c>
      <c r="AO11" s="109" t="e">
        <f t="shared" si="12"/>
        <v>#REF!</v>
      </c>
      <c r="AP11" s="109" t="e">
        <f t="shared" si="13"/>
        <v>#REF!</v>
      </c>
      <c r="AQ11" s="110"/>
      <c r="AR11" s="109" t="e">
        <f t="shared" si="14"/>
        <v>#REF!</v>
      </c>
      <c r="AS11" s="109" t="e">
        <f t="shared" si="15"/>
        <v>#REF!</v>
      </c>
      <c r="AT11" s="109" t="e">
        <f t="shared" si="16"/>
        <v>#REF!</v>
      </c>
      <c r="AU11" s="109" t="e">
        <f t="shared" si="17"/>
        <v>#REF!</v>
      </c>
      <c r="AV11" s="109" t="e">
        <f t="shared" si="18"/>
        <v>#REF!</v>
      </c>
      <c r="AW11" s="109" t="e">
        <f t="shared" si="19"/>
        <v>#REF!</v>
      </c>
      <c r="AX11" s="109" t="e">
        <f t="shared" si="20"/>
        <v>#REF!</v>
      </c>
    </row>
    <row r="12" s="77" customFormat="1" ht="75" customHeight="1" spans="1:50">
      <c r="A12" s="93">
        <v>5</v>
      </c>
      <c r="B12" s="94">
        <v>2270</v>
      </c>
      <c r="C12" s="95"/>
      <c r="D12" s="96"/>
      <c r="E12" s="97"/>
      <c r="F12" s="98">
        <v>200</v>
      </c>
      <c r="G12" s="99">
        <f t="shared" si="0"/>
        <v>7.69230769230769</v>
      </c>
      <c r="H12" s="100" t="e">
        <f>VLOOKUP(B12,[2]全厂!$B:$AB,27,0)</f>
        <v>#N/A</v>
      </c>
      <c r="I12" s="104">
        <f t="shared" si="1"/>
        <v>5</v>
      </c>
      <c r="J12" s="105">
        <f t="shared" si="2"/>
        <v>38.4615384615385</v>
      </c>
      <c r="K12" s="105">
        <v>17</v>
      </c>
      <c r="L12" s="105">
        <v>17</v>
      </c>
      <c r="M12" s="105">
        <v>17</v>
      </c>
      <c r="N12" s="105">
        <v>30</v>
      </c>
      <c r="O12" s="105">
        <f>VLOOKUP(B12,[6]员工!$B:$AX,49,0)</f>
        <v>44.7692307692308</v>
      </c>
      <c r="P12" s="105">
        <f>VLOOKUP(B12,'[7]复工在职员工&amp;柬干-453人-5月份'!$B:$AX,49,0)</f>
        <v>25</v>
      </c>
      <c r="Q12" s="105">
        <f>VLOOKUP(B12,[5]员工!$B:$AX,49,0)</f>
        <v>127.9671905</v>
      </c>
      <c r="R12" s="105">
        <f>VLOOKUP(B12,[9]员工!$B:$AQ,42,0)</f>
        <v>63.5538461538461</v>
      </c>
      <c r="S12" s="105">
        <f>VLOOKUP(B12,[10]员工!$B:$AX,49,0)</f>
        <v>30</v>
      </c>
      <c r="T12" s="105">
        <f>VLOOKUP(B12,[11]员工!$B:$AX,49,0)</f>
        <v>30</v>
      </c>
      <c r="U12" s="105" t="e">
        <f>VLOOKUP(B12,#REF!,43,0)</f>
        <v>#REF!</v>
      </c>
      <c r="V12" s="105" t="e">
        <f t="shared" si="21"/>
        <v>#REF!</v>
      </c>
      <c r="W12" s="105" t="e">
        <f t="shared" si="3"/>
        <v>#REF!</v>
      </c>
      <c r="X12" s="105" t="e">
        <f t="shared" si="4"/>
        <v>#REF!</v>
      </c>
      <c r="Y12" s="107" t="e">
        <f t="shared" si="5"/>
        <v>#REF!</v>
      </c>
      <c r="Z12" s="107" t="e">
        <f t="shared" si="6"/>
        <v>#REF!</v>
      </c>
      <c r="AA12" s="104"/>
      <c r="AB12" s="77">
        <f>VLOOKUP(B12,[8]办公室!$B:$AO,40,0)</f>
        <v>3</v>
      </c>
      <c r="AC12" s="77">
        <f>VLOOKUP(B12,[4]办公室!$B:$AO,40,0)</f>
        <v>1</v>
      </c>
      <c r="AE12" s="77">
        <f t="shared" si="22"/>
        <v>4</v>
      </c>
      <c r="AJ12" s="77">
        <f t="shared" si="7"/>
        <v>6</v>
      </c>
      <c r="AK12" s="109" t="e">
        <f t="shared" si="8"/>
        <v>#REF!</v>
      </c>
      <c r="AL12" s="109" t="e">
        <f t="shared" si="9"/>
        <v>#REF!</v>
      </c>
      <c r="AM12" s="109" t="e">
        <f t="shared" si="10"/>
        <v>#REF!</v>
      </c>
      <c r="AN12" s="109" t="e">
        <f t="shared" si="11"/>
        <v>#REF!</v>
      </c>
      <c r="AO12" s="109" t="e">
        <f t="shared" si="12"/>
        <v>#REF!</v>
      </c>
      <c r="AP12" s="109" t="e">
        <f t="shared" si="13"/>
        <v>#REF!</v>
      </c>
      <c r="AQ12" s="110"/>
      <c r="AR12" s="109" t="e">
        <f t="shared" si="14"/>
        <v>#REF!</v>
      </c>
      <c r="AS12" s="109" t="e">
        <f t="shared" si="15"/>
        <v>#REF!</v>
      </c>
      <c r="AT12" s="109" t="e">
        <f t="shared" si="16"/>
        <v>#REF!</v>
      </c>
      <c r="AU12" s="109" t="e">
        <f t="shared" si="17"/>
        <v>#REF!</v>
      </c>
      <c r="AV12" s="109" t="e">
        <f t="shared" si="18"/>
        <v>#REF!</v>
      </c>
      <c r="AW12" s="109" t="e">
        <f t="shared" si="19"/>
        <v>#REF!</v>
      </c>
      <c r="AX12" s="109" t="e">
        <f t="shared" si="20"/>
        <v>#REF!</v>
      </c>
    </row>
    <row r="13" s="77" customFormat="1" ht="75" customHeight="1" spans="1:50">
      <c r="A13" s="93">
        <v>6</v>
      </c>
      <c r="B13" s="94">
        <v>2271</v>
      </c>
      <c r="C13" s="95"/>
      <c r="D13" s="96"/>
      <c r="E13" s="97"/>
      <c r="F13" s="98">
        <v>200</v>
      </c>
      <c r="G13" s="99">
        <f t="shared" si="0"/>
        <v>7.69230769230769</v>
      </c>
      <c r="H13" s="100"/>
      <c r="I13" s="104">
        <f t="shared" si="1"/>
        <v>5</v>
      </c>
      <c r="J13" s="105">
        <f t="shared" si="2"/>
        <v>38.4615384615385</v>
      </c>
      <c r="K13" s="105">
        <v>17</v>
      </c>
      <c r="L13" s="105">
        <v>17</v>
      </c>
      <c r="M13" s="105">
        <v>17</v>
      </c>
      <c r="N13" s="105">
        <v>30</v>
      </c>
      <c r="O13" s="105">
        <f>VLOOKUP(B13,[6]员工!$B:$AX,49,0)</f>
        <v>53.3615384615385</v>
      </c>
      <c r="P13" s="105">
        <f>VLOOKUP(B13,'[7]复工在职员工&amp;柬干-453人-5月份'!$B:$AX,49,0)</f>
        <v>25</v>
      </c>
      <c r="Q13" s="105">
        <f>VLOOKUP(B13,[5]员工!$B:$AX,49,0)</f>
        <v>127.9671905</v>
      </c>
      <c r="R13" s="105">
        <f>VLOOKUP(B13,[9]员工!$B:$AQ,42,0)</f>
        <v>63.5538461538461</v>
      </c>
      <c r="S13" s="105">
        <f>VLOOKUP(B13,[10]员工!$B:$AX,49,0)</f>
        <v>30</v>
      </c>
      <c r="T13" s="105">
        <f>VLOOKUP(B13,[11]员工!$B:$AX,49,0)</f>
        <v>30</v>
      </c>
      <c r="U13" s="105" t="e">
        <f>VLOOKUP(B13,#REF!,43,0)</f>
        <v>#REF!</v>
      </c>
      <c r="V13" s="105" t="e">
        <f t="shared" si="21"/>
        <v>#REF!</v>
      </c>
      <c r="W13" s="105" t="e">
        <f t="shared" si="3"/>
        <v>#REF!</v>
      </c>
      <c r="X13" s="105" t="e">
        <f t="shared" si="4"/>
        <v>#REF!</v>
      </c>
      <c r="Y13" s="107" t="e">
        <f t="shared" si="5"/>
        <v>#REF!</v>
      </c>
      <c r="Z13" s="107" t="e">
        <f t="shared" si="6"/>
        <v>#REF!</v>
      </c>
      <c r="AA13" s="104"/>
      <c r="AB13" s="77">
        <f>VLOOKUP(B13,[8]办公室!$B:$AO,40,0)</f>
        <v>3</v>
      </c>
      <c r="AC13" s="77">
        <f>VLOOKUP(B13,[4]办公室!$B:$AO,40,0)</f>
        <v>1</v>
      </c>
      <c r="AE13" s="77">
        <f t="shared" si="22"/>
        <v>4</v>
      </c>
      <c r="AJ13" s="77">
        <f t="shared" si="7"/>
        <v>6</v>
      </c>
      <c r="AK13" s="109" t="e">
        <f t="shared" si="8"/>
        <v>#REF!</v>
      </c>
      <c r="AL13" s="109" t="e">
        <f t="shared" si="9"/>
        <v>#REF!</v>
      </c>
      <c r="AM13" s="109" t="e">
        <f t="shared" si="10"/>
        <v>#REF!</v>
      </c>
      <c r="AN13" s="109" t="e">
        <f t="shared" si="11"/>
        <v>#REF!</v>
      </c>
      <c r="AO13" s="109" t="e">
        <f t="shared" si="12"/>
        <v>#REF!</v>
      </c>
      <c r="AP13" s="109" t="e">
        <f t="shared" si="13"/>
        <v>#REF!</v>
      </c>
      <c r="AQ13" s="110"/>
      <c r="AR13" s="109" t="e">
        <f t="shared" si="14"/>
        <v>#REF!</v>
      </c>
      <c r="AS13" s="109" t="e">
        <f t="shared" si="15"/>
        <v>#REF!</v>
      </c>
      <c r="AT13" s="109" t="e">
        <f t="shared" si="16"/>
        <v>#REF!</v>
      </c>
      <c r="AU13" s="109" t="e">
        <f t="shared" si="17"/>
        <v>#REF!</v>
      </c>
      <c r="AV13" s="109" t="e">
        <f t="shared" si="18"/>
        <v>#REF!</v>
      </c>
      <c r="AW13" s="109" t="e">
        <f t="shared" si="19"/>
        <v>#REF!</v>
      </c>
      <c r="AX13" s="109" t="e">
        <f t="shared" si="20"/>
        <v>#REF!</v>
      </c>
    </row>
    <row r="14" s="77" customFormat="1" ht="75" customHeight="1" spans="1:50">
      <c r="A14" s="93">
        <v>7</v>
      </c>
      <c r="B14" s="94">
        <v>896</v>
      </c>
      <c r="C14" s="95"/>
      <c r="D14" s="96"/>
      <c r="E14" s="97"/>
      <c r="F14" s="98">
        <v>200</v>
      </c>
      <c r="G14" s="99">
        <f t="shared" si="0"/>
        <v>7.69230769230769</v>
      </c>
      <c r="H14" s="100"/>
      <c r="I14" s="104">
        <v>4.5</v>
      </c>
      <c r="J14" s="105">
        <f t="shared" si="2"/>
        <v>34.6153846153846</v>
      </c>
      <c r="K14" s="105"/>
      <c r="L14" s="105"/>
      <c r="M14" s="105"/>
      <c r="N14" s="105"/>
      <c r="O14" s="105"/>
      <c r="P14" s="105"/>
      <c r="Q14" s="105"/>
      <c r="R14" s="105"/>
      <c r="S14" s="105">
        <f>VLOOKUP(B14,[10]员工!$B:$AX,49,0)</f>
        <v>30</v>
      </c>
      <c r="T14" s="105">
        <f>VLOOKUP(B14,[11]员工!$B:$AX,49,0)</f>
        <v>30</v>
      </c>
      <c r="U14" s="105" t="e">
        <f>VLOOKUP(B14,#REF!,43,0)</f>
        <v>#REF!</v>
      </c>
      <c r="V14" s="105" t="e">
        <f t="shared" si="21"/>
        <v>#REF!</v>
      </c>
      <c r="W14" s="105" t="e">
        <f t="shared" si="3"/>
        <v>#REF!</v>
      </c>
      <c r="X14" s="105" t="e">
        <f t="shared" si="4"/>
        <v>#REF!</v>
      </c>
      <c r="Y14" s="107" t="e">
        <f t="shared" si="5"/>
        <v>#REF!</v>
      </c>
      <c r="Z14" s="107" t="e">
        <f t="shared" si="6"/>
        <v>#REF!</v>
      </c>
      <c r="AA14" s="104"/>
      <c r="AB14" s="77">
        <f>VLOOKUP(B14,[8]办公室!$B:$AO,40,0)</f>
        <v>3</v>
      </c>
      <c r="AC14" s="77">
        <f>VLOOKUP(B14,[4]办公室!$B:$AO,40,0)</f>
        <v>1</v>
      </c>
      <c r="AE14" s="77">
        <f t="shared" si="22"/>
        <v>4</v>
      </c>
      <c r="AJ14" s="77">
        <f t="shared" si="7"/>
        <v>0</v>
      </c>
      <c r="AK14" s="109" t="e">
        <f t="shared" si="8"/>
        <v>#REF!</v>
      </c>
      <c r="AL14" s="109" t="e">
        <f t="shared" si="9"/>
        <v>#REF!</v>
      </c>
      <c r="AM14" s="109" t="e">
        <f t="shared" si="10"/>
        <v>#REF!</v>
      </c>
      <c r="AN14" s="109" t="e">
        <f t="shared" si="11"/>
        <v>#REF!</v>
      </c>
      <c r="AO14" s="109" t="e">
        <f t="shared" si="12"/>
        <v>#REF!</v>
      </c>
      <c r="AP14" s="109" t="e">
        <f t="shared" si="13"/>
        <v>#REF!</v>
      </c>
      <c r="AQ14" s="110"/>
      <c r="AR14" s="109" t="e">
        <f t="shared" si="14"/>
        <v>#REF!</v>
      </c>
      <c r="AS14" s="109" t="e">
        <f t="shared" si="15"/>
        <v>#REF!</v>
      </c>
      <c r="AT14" s="109" t="e">
        <f t="shared" si="16"/>
        <v>#REF!</v>
      </c>
      <c r="AU14" s="109" t="e">
        <f t="shared" si="17"/>
        <v>#REF!</v>
      </c>
      <c r="AV14" s="109" t="e">
        <f t="shared" si="18"/>
        <v>#REF!</v>
      </c>
      <c r="AW14" s="109" t="e">
        <f t="shared" si="19"/>
        <v>#REF!</v>
      </c>
      <c r="AX14" s="109" t="e">
        <f t="shared" si="20"/>
        <v>#REF!</v>
      </c>
    </row>
    <row r="15" s="77" customFormat="1" ht="75" customHeight="1" spans="1:50">
      <c r="A15" s="93">
        <v>8</v>
      </c>
      <c r="B15" s="94">
        <v>2145</v>
      </c>
      <c r="C15" s="95"/>
      <c r="D15" s="96"/>
      <c r="E15" s="97"/>
      <c r="F15" s="98">
        <v>200</v>
      </c>
      <c r="G15" s="99">
        <f t="shared" si="0"/>
        <v>7.69230769230769</v>
      </c>
      <c r="H15" s="100"/>
      <c r="I15" s="104">
        <f t="shared" si="1"/>
        <v>5</v>
      </c>
      <c r="J15" s="105">
        <f t="shared" si="2"/>
        <v>38.4615384615385</v>
      </c>
      <c r="K15" s="105">
        <v>17</v>
      </c>
      <c r="L15" s="105">
        <v>17</v>
      </c>
      <c r="M15" s="105">
        <v>17</v>
      </c>
      <c r="N15" s="105">
        <v>30</v>
      </c>
      <c r="O15" s="105">
        <f>VLOOKUP(B15,[6]员工!$B:$AX,49,0)</f>
        <v>53.3615384615385</v>
      </c>
      <c r="P15" s="105">
        <f>VLOOKUP(B15,'[7]复工在职员工&amp;柬干-453人-5月份'!$B:$AX,49,0)</f>
        <v>25</v>
      </c>
      <c r="Q15" s="105">
        <f>VLOOKUP(B15,[5]员工!$B:$AX,49,0)</f>
        <v>127.9671905</v>
      </c>
      <c r="R15" s="105">
        <f>VLOOKUP(B15,[9]员工!$B:$AQ,42,0)</f>
        <v>63.5538461538462</v>
      </c>
      <c r="S15" s="105">
        <f>VLOOKUP(B15,[10]员工!$B:$AX,49,0)</f>
        <v>30</v>
      </c>
      <c r="T15" s="105">
        <f>VLOOKUP(B15,[11]员工!$B:$AX,49,0)</f>
        <v>30</v>
      </c>
      <c r="U15" s="105" t="e">
        <f>VLOOKUP(B15,#REF!,43,0)</f>
        <v>#REF!</v>
      </c>
      <c r="V15" s="105" t="e">
        <f t="shared" si="21"/>
        <v>#REF!</v>
      </c>
      <c r="W15" s="105" t="e">
        <f t="shared" si="3"/>
        <v>#REF!</v>
      </c>
      <c r="X15" s="105" t="e">
        <f t="shared" si="4"/>
        <v>#REF!</v>
      </c>
      <c r="Y15" s="107" t="e">
        <f t="shared" si="5"/>
        <v>#REF!</v>
      </c>
      <c r="Z15" s="107" t="e">
        <f t="shared" si="6"/>
        <v>#REF!</v>
      </c>
      <c r="AA15" s="104"/>
      <c r="AB15" s="77">
        <f>VLOOKUP(B15,[8]办公室!$B:$AO,40,0)</f>
        <v>3</v>
      </c>
      <c r="AC15" s="77">
        <f>VLOOKUP(B15,[4]办公室!$B:$AO,40,0)</f>
        <v>1</v>
      </c>
      <c r="AE15" s="77">
        <f t="shared" si="22"/>
        <v>4</v>
      </c>
      <c r="AJ15" s="77">
        <f t="shared" si="7"/>
        <v>6</v>
      </c>
      <c r="AK15" s="109" t="e">
        <f t="shared" si="8"/>
        <v>#REF!</v>
      </c>
      <c r="AL15" s="109" t="e">
        <f t="shared" si="9"/>
        <v>#REF!</v>
      </c>
      <c r="AM15" s="109" t="e">
        <f t="shared" si="10"/>
        <v>#REF!</v>
      </c>
      <c r="AN15" s="109" t="e">
        <f t="shared" si="11"/>
        <v>#REF!</v>
      </c>
      <c r="AO15" s="109" t="e">
        <f t="shared" si="12"/>
        <v>#REF!</v>
      </c>
      <c r="AP15" s="109" t="e">
        <f t="shared" si="13"/>
        <v>#REF!</v>
      </c>
      <c r="AQ15" s="110"/>
      <c r="AR15" s="109" t="e">
        <f t="shared" si="14"/>
        <v>#REF!</v>
      </c>
      <c r="AS15" s="109" t="e">
        <f t="shared" si="15"/>
        <v>#REF!</v>
      </c>
      <c r="AT15" s="109" t="e">
        <f t="shared" si="16"/>
        <v>#REF!</v>
      </c>
      <c r="AU15" s="109" t="e">
        <f t="shared" si="17"/>
        <v>#REF!</v>
      </c>
      <c r="AV15" s="109" t="e">
        <f t="shared" si="18"/>
        <v>#REF!</v>
      </c>
      <c r="AW15" s="109" t="e">
        <f t="shared" si="19"/>
        <v>#REF!</v>
      </c>
      <c r="AX15" s="109" t="e">
        <f t="shared" si="20"/>
        <v>#REF!</v>
      </c>
    </row>
    <row r="16" s="77" customFormat="1" ht="75" customHeight="1" spans="1:50">
      <c r="A16" s="93">
        <v>9</v>
      </c>
      <c r="B16" s="94">
        <v>308</v>
      </c>
      <c r="C16" s="95"/>
      <c r="D16" s="96"/>
      <c r="E16" s="97"/>
      <c r="F16" s="98">
        <v>200</v>
      </c>
      <c r="G16" s="99">
        <f t="shared" si="0"/>
        <v>7.69230769230769</v>
      </c>
      <c r="H16" s="100" t="e">
        <f>VLOOKUP(B16,[2]全厂!$B:$AB,27,0)</f>
        <v>#REF!</v>
      </c>
      <c r="I16" s="104">
        <f t="shared" si="1"/>
        <v>5</v>
      </c>
      <c r="J16" s="105">
        <f t="shared" si="2"/>
        <v>38.4615384615385</v>
      </c>
      <c r="K16" s="105">
        <v>17</v>
      </c>
      <c r="L16" s="105">
        <v>17</v>
      </c>
      <c r="M16" s="105">
        <v>17</v>
      </c>
      <c r="N16" s="105">
        <v>30</v>
      </c>
      <c r="O16" s="105">
        <f>VLOOKUP(B16,[6]员工!$B:$AX,49,0)</f>
        <v>64.9538461538462</v>
      </c>
      <c r="P16" s="105">
        <f>VLOOKUP(B16,'[7]复工在职员工&amp;柬干-453人-5月份'!$B:$AX,49,0)</f>
        <v>24</v>
      </c>
      <c r="Q16" s="105">
        <f>VLOOKUP(B16,[5]员工!$B:$AX,49,0)</f>
        <v>130.9671905</v>
      </c>
      <c r="R16" s="105">
        <f>VLOOKUP(B16,[9]员工!$B:$AQ,42,0)</f>
        <v>63.5538461538461</v>
      </c>
      <c r="S16" s="105">
        <f>VLOOKUP(B16,[10]员工!$B:$AX,49,0)</f>
        <v>30</v>
      </c>
      <c r="T16" s="105">
        <f>VLOOKUP(B16,[11]员工!$B:$AX,49,0)</f>
        <v>30</v>
      </c>
      <c r="U16" s="105" t="e">
        <f>VLOOKUP(B16,#REF!,43,0)</f>
        <v>#REF!</v>
      </c>
      <c r="V16" s="105" t="e">
        <f t="shared" si="21"/>
        <v>#REF!</v>
      </c>
      <c r="W16" s="105" t="e">
        <f t="shared" si="3"/>
        <v>#REF!</v>
      </c>
      <c r="X16" s="105" t="e">
        <f t="shared" si="4"/>
        <v>#REF!</v>
      </c>
      <c r="Y16" s="107" t="e">
        <f t="shared" si="5"/>
        <v>#REF!</v>
      </c>
      <c r="Z16" s="107" t="e">
        <f t="shared" si="6"/>
        <v>#REF!</v>
      </c>
      <c r="AA16" s="104"/>
      <c r="AB16" s="77">
        <f>VLOOKUP(B16,[8]办公室!$B:$AO,40,0)</f>
        <v>3</v>
      </c>
      <c r="AC16" s="77">
        <f>VLOOKUP(B16,[4]办公室!$B:$AO,40,0)</f>
        <v>1</v>
      </c>
      <c r="AE16" s="77">
        <f t="shared" si="22"/>
        <v>4</v>
      </c>
      <c r="AJ16" s="77">
        <f t="shared" si="7"/>
        <v>6</v>
      </c>
      <c r="AK16" s="109" t="e">
        <f t="shared" si="8"/>
        <v>#REF!</v>
      </c>
      <c r="AL16" s="109" t="e">
        <f t="shared" si="9"/>
        <v>#REF!</v>
      </c>
      <c r="AM16" s="109" t="e">
        <f t="shared" si="10"/>
        <v>#REF!</v>
      </c>
      <c r="AN16" s="109" t="e">
        <f t="shared" si="11"/>
        <v>#REF!</v>
      </c>
      <c r="AO16" s="109" t="e">
        <f t="shared" si="12"/>
        <v>#REF!</v>
      </c>
      <c r="AP16" s="109" t="e">
        <f t="shared" si="13"/>
        <v>#REF!</v>
      </c>
      <c r="AQ16" s="110"/>
      <c r="AR16" s="109" t="e">
        <f t="shared" si="14"/>
        <v>#REF!</v>
      </c>
      <c r="AS16" s="109" t="e">
        <f t="shared" si="15"/>
        <v>#REF!</v>
      </c>
      <c r="AT16" s="109" t="e">
        <f t="shared" si="16"/>
        <v>#REF!</v>
      </c>
      <c r="AU16" s="109" t="e">
        <f t="shared" si="17"/>
        <v>#REF!</v>
      </c>
      <c r="AV16" s="109" t="e">
        <f t="shared" si="18"/>
        <v>#REF!</v>
      </c>
      <c r="AW16" s="109" t="e">
        <f t="shared" si="19"/>
        <v>#REF!</v>
      </c>
      <c r="AX16" s="109" t="e">
        <f t="shared" si="20"/>
        <v>#REF!</v>
      </c>
    </row>
    <row r="17" s="77" customFormat="1" ht="75" customHeight="1" spans="1:50">
      <c r="A17" s="93">
        <v>10</v>
      </c>
      <c r="B17" s="94">
        <v>1988</v>
      </c>
      <c r="C17" s="95"/>
      <c r="D17" s="96"/>
      <c r="E17" s="97"/>
      <c r="F17" s="98">
        <v>200</v>
      </c>
      <c r="G17" s="99">
        <f t="shared" si="0"/>
        <v>7.69230769230769</v>
      </c>
      <c r="H17" s="100"/>
      <c r="I17" s="104">
        <f t="shared" si="1"/>
        <v>7</v>
      </c>
      <c r="J17" s="105">
        <f t="shared" si="2"/>
        <v>53.8461538461538</v>
      </c>
      <c r="K17" s="105">
        <v>17</v>
      </c>
      <c r="L17" s="105">
        <v>17</v>
      </c>
      <c r="M17" s="105">
        <v>17</v>
      </c>
      <c r="N17" s="105">
        <v>30</v>
      </c>
      <c r="O17" s="105">
        <f>VLOOKUP(B17,[6]员工!$B:$AX,49,0)</f>
        <v>72.4461538461538</v>
      </c>
      <c r="P17" s="105">
        <f>VLOOKUP(B17,'[7]复工在职员工&amp;柬干-453人-5月份'!$B:$AX,49,0)</f>
        <v>23</v>
      </c>
      <c r="Q17" s="105">
        <f>VLOOKUP(B17,[5]员工!$B:$AX,49,0)</f>
        <v>127.473780230769</v>
      </c>
      <c r="R17" s="105">
        <f>VLOOKUP(B17,[9]员工!$B:$AQ,42,0)</f>
        <v>54.9615384615385</v>
      </c>
      <c r="S17" s="105">
        <f>VLOOKUP(B17,[10]员工!$B:$AX,49,0)</f>
        <v>30</v>
      </c>
      <c r="T17" s="105">
        <f>VLOOKUP(B17,[11]员工!$B:$AX,49,0)</f>
        <v>30</v>
      </c>
      <c r="U17" s="105" t="e">
        <f>VLOOKUP(B17,#REF!,43,0)</f>
        <v>#REF!</v>
      </c>
      <c r="V17" s="105" t="e">
        <f t="shared" si="21"/>
        <v>#REF!</v>
      </c>
      <c r="W17" s="105" t="e">
        <f t="shared" si="3"/>
        <v>#REF!</v>
      </c>
      <c r="X17" s="105" t="e">
        <f t="shared" si="4"/>
        <v>#REF!</v>
      </c>
      <c r="Y17" s="107" t="e">
        <f t="shared" si="5"/>
        <v>#REF!</v>
      </c>
      <c r="Z17" s="107" t="e">
        <f t="shared" si="6"/>
        <v>#REF!</v>
      </c>
      <c r="AA17" s="104"/>
      <c r="AB17" s="77">
        <f>VLOOKUP(B17,[8]办公室!$B:$AO,40,0)</f>
        <v>1</v>
      </c>
      <c r="AC17" s="77">
        <f>VLOOKUP(B17,[4]办公室!$B:$AO,40,0)</f>
        <v>1</v>
      </c>
      <c r="AE17" s="77">
        <f t="shared" si="22"/>
        <v>2</v>
      </c>
      <c r="AJ17" s="77">
        <f t="shared" si="7"/>
        <v>6</v>
      </c>
      <c r="AK17" s="109" t="e">
        <f t="shared" si="8"/>
        <v>#REF!</v>
      </c>
      <c r="AL17" s="109" t="e">
        <f t="shared" si="9"/>
        <v>#REF!</v>
      </c>
      <c r="AM17" s="109" t="e">
        <f t="shared" si="10"/>
        <v>#REF!</v>
      </c>
      <c r="AN17" s="109" t="e">
        <f t="shared" si="11"/>
        <v>#REF!</v>
      </c>
      <c r="AO17" s="109" t="e">
        <f t="shared" si="12"/>
        <v>#REF!</v>
      </c>
      <c r="AP17" s="109" t="e">
        <f t="shared" si="13"/>
        <v>#REF!</v>
      </c>
      <c r="AQ17" s="110"/>
      <c r="AR17" s="109" t="e">
        <f t="shared" si="14"/>
        <v>#REF!</v>
      </c>
      <c r="AS17" s="109" t="e">
        <f t="shared" si="15"/>
        <v>#REF!</v>
      </c>
      <c r="AT17" s="109" t="e">
        <f t="shared" si="16"/>
        <v>#REF!</v>
      </c>
      <c r="AU17" s="109" t="e">
        <f t="shared" si="17"/>
        <v>#REF!</v>
      </c>
      <c r="AV17" s="109" t="e">
        <f t="shared" si="18"/>
        <v>#REF!</v>
      </c>
      <c r="AW17" s="109" t="e">
        <f t="shared" si="19"/>
        <v>#REF!</v>
      </c>
      <c r="AX17" s="109" t="e">
        <f t="shared" si="20"/>
        <v>#REF!</v>
      </c>
    </row>
    <row r="18" s="77" customFormat="1" ht="75" customHeight="1" spans="1:50">
      <c r="A18" s="93">
        <v>11</v>
      </c>
      <c r="B18" s="94"/>
      <c r="C18" s="95"/>
      <c r="D18" s="96"/>
      <c r="E18" s="97"/>
      <c r="F18" s="98">
        <v>200</v>
      </c>
      <c r="G18" s="99">
        <f t="shared" si="0"/>
        <v>7.69230769230769</v>
      </c>
      <c r="H18" s="100"/>
      <c r="I18" s="104" t="e">
        <f t="shared" si="1"/>
        <v>#N/A</v>
      </c>
      <c r="J18" s="105" t="e">
        <f t="shared" si="2"/>
        <v>#N/A</v>
      </c>
      <c r="K18" s="105">
        <v>17</v>
      </c>
      <c r="L18" s="105">
        <v>17</v>
      </c>
      <c r="M18" s="105">
        <v>17</v>
      </c>
      <c r="N18" s="105">
        <v>30</v>
      </c>
      <c r="O18" s="105" t="e">
        <f>VLOOKUP(B18,[6]员工!$B:$AX,49,0)</f>
        <v>#N/A</v>
      </c>
      <c r="P18" s="105" t="e">
        <f>VLOOKUP(B18,'[7]复工在职员工&amp;柬干-453人-5月份'!$B:$AX,49,0)</f>
        <v>#N/A</v>
      </c>
      <c r="Q18" s="105" t="e">
        <f>VLOOKUP(B18,[5]员工!$B:$AX,49,0)</f>
        <v>#N/A</v>
      </c>
      <c r="R18" s="105"/>
      <c r="S18" s="105"/>
      <c r="T18" s="105"/>
      <c r="U18" s="105" t="e">
        <f>VLOOKUP(B18,#REF!,43,0)</f>
        <v>#REF!</v>
      </c>
      <c r="V18" s="105" t="e">
        <f t="shared" si="21"/>
        <v>#N/A</v>
      </c>
      <c r="W18" s="105" t="e">
        <f t="shared" si="3"/>
        <v>#N/A</v>
      </c>
      <c r="X18" s="105" t="e">
        <f t="shared" si="4"/>
        <v>#N/A</v>
      </c>
      <c r="Y18" s="107" t="e">
        <f t="shared" si="5"/>
        <v>#N/A</v>
      </c>
      <c r="Z18" s="107" t="e">
        <f t="shared" si="6"/>
        <v>#N/A</v>
      </c>
      <c r="AA18" s="104"/>
      <c r="AB18" s="77" t="e">
        <f>VLOOKUP(B18,[8]办公室!$B:$AO,40,0)</f>
        <v>#N/A</v>
      </c>
      <c r="AC18" s="77" t="e">
        <f>VLOOKUP(B18,[4]办公室!$B:$AO,40,0)</f>
        <v>#N/A</v>
      </c>
      <c r="AE18" s="77" t="e">
        <f t="shared" si="22"/>
        <v>#N/A</v>
      </c>
      <c r="AJ18" s="77">
        <f t="shared" si="7"/>
        <v>4</v>
      </c>
      <c r="AK18" s="109" t="e">
        <f t="shared" si="8"/>
        <v>#N/A</v>
      </c>
      <c r="AL18" s="109" t="e">
        <f t="shared" si="9"/>
        <v>#N/A</v>
      </c>
      <c r="AM18" s="109" t="e">
        <f t="shared" si="10"/>
        <v>#N/A</v>
      </c>
      <c r="AN18" s="109" t="e">
        <f t="shared" si="11"/>
        <v>#N/A</v>
      </c>
      <c r="AO18" s="109" t="e">
        <f t="shared" si="12"/>
        <v>#N/A</v>
      </c>
      <c r="AP18" s="109" t="e">
        <f t="shared" si="13"/>
        <v>#N/A</v>
      </c>
      <c r="AQ18" s="110"/>
      <c r="AR18" s="109" t="e">
        <f t="shared" si="14"/>
        <v>#N/A</v>
      </c>
      <c r="AS18" s="109" t="e">
        <f t="shared" si="15"/>
        <v>#N/A</v>
      </c>
      <c r="AT18" s="109" t="e">
        <f t="shared" si="16"/>
        <v>#N/A</v>
      </c>
      <c r="AU18" s="109" t="e">
        <f t="shared" si="17"/>
        <v>#N/A</v>
      </c>
      <c r="AV18" s="109" t="e">
        <f t="shared" si="18"/>
        <v>#N/A</v>
      </c>
      <c r="AW18" s="109" t="e">
        <f t="shared" si="19"/>
        <v>#N/A</v>
      </c>
      <c r="AX18" s="109" t="e">
        <f t="shared" si="20"/>
        <v>#N/A</v>
      </c>
    </row>
    <row r="19" s="77" customFormat="1" ht="75" customHeight="1" spans="1:50">
      <c r="A19" s="93">
        <v>12</v>
      </c>
      <c r="B19" s="94"/>
      <c r="C19" s="95"/>
      <c r="D19" s="96"/>
      <c r="E19" s="97"/>
      <c r="F19" s="98">
        <v>200</v>
      </c>
      <c r="G19" s="99">
        <f t="shared" si="0"/>
        <v>7.69230769230769</v>
      </c>
      <c r="H19" s="100"/>
      <c r="I19" s="104" t="e">
        <f t="shared" si="1"/>
        <v>#N/A</v>
      </c>
      <c r="J19" s="105" t="e">
        <f t="shared" si="2"/>
        <v>#N/A</v>
      </c>
      <c r="K19" s="105">
        <v>17</v>
      </c>
      <c r="L19" s="105">
        <v>17</v>
      </c>
      <c r="M19" s="105">
        <v>17</v>
      </c>
      <c r="N19" s="105">
        <v>30</v>
      </c>
      <c r="O19" s="105" t="e">
        <f>VLOOKUP(B19,[6]员工!$B:$AX,49,0)</f>
        <v>#N/A</v>
      </c>
      <c r="P19" s="105" t="e">
        <f>VLOOKUP(B19,'[7]复工在职员工&amp;柬干-453人-5月份'!$B:$AX,49,0)</f>
        <v>#N/A</v>
      </c>
      <c r="Q19" s="105" t="e">
        <f>VLOOKUP(B19,[5]员工!$B:$AX,49,0)</f>
        <v>#N/A</v>
      </c>
      <c r="R19" s="105"/>
      <c r="S19" s="105"/>
      <c r="T19" s="105"/>
      <c r="U19" s="105" t="e">
        <f>VLOOKUP(B19,#REF!,43,0)</f>
        <v>#REF!</v>
      </c>
      <c r="V19" s="105" t="e">
        <f t="shared" si="21"/>
        <v>#N/A</v>
      </c>
      <c r="W19" s="105" t="e">
        <f t="shared" si="3"/>
        <v>#N/A</v>
      </c>
      <c r="X19" s="105" t="e">
        <f t="shared" si="4"/>
        <v>#N/A</v>
      </c>
      <c r="Y19" s="107" t="e">
        <f t="shared" si="5"/>
        <v>#N/A</v>
      </c>
      <c r="Z19" s="107" t="e">
        <f t="shared" si="6"/>
        <v>#N/A</v>
      </c>
      <c r="AA19" s="104"/>
      <c r="AB19" s="77" t="e">
        <f>VLOOKUP(B19,[8]办公室!$B:$AO,40,0)</f>
        <v>#N/A</v>
      </c>
      <c r="AC19" s="77" t="e">
        <f>VLOOKUP(B19,[4]办公室!$B:$AO,40,0)</f>
        <v>#N/A</v>
      </c>
      <c r="AE19" s="77" t="e">
        <f t="shared" si="22"/>
        <v>#N/A</v>
      </c>
      <c r="AJ19" s="77">
        <f t="shared" si="7"/>
        <v>4</v>
      </c>
      <c r="AK19" s="109" t="e">
        <f t="shared" si="8"/>
        <v>#N/A</v>
      </c>
      <c r="AL19" s="109" t="e">
        <f t="shared" si="9"/>
        <v>#N/A</v>
      </c>
      <c r="AM19" s="109" t="e">
        <f t="shared" si="10"/>
        <v>#N/A</v>
      </c>
      <c r="AN19" s="109" t="e">
        <f t="shared" si="11"/>
        <v>#N/A</v>
      </c>
      <c r="AO19" s="109" t="e">
        <f t="shared" si="12"/>
        <v>#N/A</v>
      </c>
      <c r="AP19" s="109" t="e">
        <f t="shared" si="13"/>
        <v>#N/A</v>
      </c>
      <c r="AQ19" s="110"/>
      <c r="AR19" s="109" t="e">
        <f t="shared" si="14"/>
        <v>#N/A</v>
      </c>
      <c r="AS19" s="109" t="e">
        <f t="shared" si="15"/>
        <v>#N/A</v>
      </c>
      <c r="AT19" s="109" t="e">
        <f t="shared" si="16"/>
        <v>#N/A</v>
      </c>
      <c r="AU19" s="109" t="e">
        <f t="shared" si="17"/>
        <v>#N/A</v>
      </c>
      <c r="AV19" s="109" t="e">
        <f t="shared" si="18"/>
        <v>#N/A</v>
      </c>
      <c r="AW19" s="109" t="e">
        <f t="shared" si="19"/>
        <v>#N/A</v>
      </c>
      <c r="AX19" s="109" t="e">
        <f t="shared" si="20"/>
        <v>#N/A</v>
      </c>
    </row>
    <row r="20" s="77" customFormat="1" ht="75" customHeight="1" spans="1:50">
      <c r="A20" s="93">
        <v>13</v>
      </c>
      <c r="B20" s="94"/>
      <c r="C20" s="95"/>
      <c r="D20" s="96"/>
      <c r="E20" s="97"/>
      <c r="F20" s="98">
        <v>200</v>
      </c>
      <c r="G20" s="99">
        <f t="shared" si="0"/>
        <v>7.69230769230769</v>
      </c>
      <c r="H20" s="100"/>
      <c r="I20" s="104" t="e">
        <f t="shared" si="1"/>
        <v>#N/A</v>
      </c>
      <c r="J20" s="105" t="e">
        <f t="shared" si="2"/>
        <v>#N/A</v>
      </c>
      <c r="K20" s="105">
        <v>17</v>
      </c>
      <c r="L20" s="105">
        <v>17</v>
      </c>
      <c r="M20" s="105">
        <v>17</v>
      </c>
      <c r="N20" s="105">
        <v>30</v>
      </c>
      <c r="O20" s="105" t="e">
        <f>VLOOKUP(B20,[6]员工!$B:$AX,49,0)</f>
        <v>#N/A</v>
      </c>
      <c r="P20" s="105" t="e">
        <f>VLOOKUP(B20,'[7]复工在职员工&amp;柬干-453人-5月份'!$B:$AX,49,0)</f>
        <v>#N/A</v>
      </c>
      <c r="Q20" s="105" t="e">
        <f>VLOOKUP(B20,[5]员工!$B:$AX,49,0)</f>
        <v>#N/A</v>
      </c>
      <c r="R20" s="105"/>
      <c r="S20" s="105"/>
      <c r="T20" s="105"/>
      <c r="U20" s="105" t="e">
        <f>VLOOKUP(B20,#REF!,43,0)</f>
        <v>#REF!</v>
      </c>
      <c r="V20" s="105" t="e">
        <f t="shared" si="21"/>
        <v>#N/A</v>
      </c>
      <c r="W20" s="105" t="e">
        <f t="shared" si="3"/>
        <v>#N/A</v>
      </c>
      <c r="X20" s="105" t="e">
        <f t="shared" si="4"/>
        <v>#N/A</v>
      </c>
      <c r="Y20" s="107" t="e">
        <f t="shared" si="5"/>
        <v>#N/A</v>
      </c>
      <c r="Z20" s="107" t="e">
        <f t="shared" si="6"/>
        <v>#N/A</v>
      </c>
      <c r="AA20" s="104"/>
      <c r="AB20" s="77" t="e">
        <f>VLOOKUP(B20,[8]办公室!$B:$AO,40,0)</f>
        <v>#N/A</v>
      </c>
      <c r="AC20" s="77" t="e">
        <f>VLOOKUP(B20,[4]办公室!$B:$AO,40,0)</f>
        <v>#N/A</v>
      </c>
      <c r="AE20" s="77" t="e">
        <f t="shared" si="22"/>
        <v>#N/A</v>
      </c>
      <c r="AJ20" s="77">
        <f t="shared" si="7"/>
        <v>4</v>
      </c>
      <c r="AK20" s="109" t="e">
        <f t="shared" si="8"/>
        <v>#N/A</v>
      </c>
      <c r="AL20" s="109" t="e">
        <f t="shared" si="9"/>
        <v>#N/A</v>
      </c>
      <c r="AM20" s="109" t="e">
        <f t="shared" si="10"/>
        <v>#N/A</v>
      </c>
      <c r="AN20" s="109" t="e">
        <f t="shared" si="11"/>
        <v>#N/A</v>
      </c>
      <c r="AO20" s="109" t="e">
        <f t="shared" si="12"/>
        <v>#N/A</v>
      </c>
      <c r="AP20" s="109" t="e">
        <f t="shared" si="13"/>
        <v>#N/A</v>
      </c>
      <c r="AQ20" s="110"/>
      <c r="AR20" s="109" t="e">
        <f t="shared" si="14"/>
        <v>#N/A</v>
      </c>
      <c r="AS20" s="109" t="e">
        <f t="shared" si="15"/>
        <v>#N/A</v>
      </c>
      <c r="AT20" s="109" t="e">
        <f t="shared" si="16"/>
        <v>#N/A</v>
      </c>
      <c r="AU20" s="109" t="e">
        <f t="shared" si="17"/>
        <v>#N/A</v>
      </c>
      <c r="AV20" s="109" t="e">
        <f t="shared" si="18"/>
        <v>#N/A</v>
      </c>
      <c r="AW20" s="109" t="e">
        <f t="shared" si="19"/>
        <v>#N/A</v>
      </c>
      <c r="AX20" s="109" t="e">
        <f t="shared" si="20"/>
        <v>#N/A</v>
      </c>
    </row>
    <row r="21" s="77" customFormat="1" ht="75" customHeight="1" spans="1:50">
      <c r="A21" s="93">
        <v>14</v>
      </c>
      <c r="B21" s="94"/>
      <c r="C21" s="95"/>
      <c r="D21" s="96"/>
      <c r="E21" s="97"/>
      <c r="F21" s="98">
        <v>200</v>
      </c>
      <c r="G21" s="99">
        <f t="shared" si="0"/>
        <v>7.69230769230769</v>
      </c>
      <c r="H21" s="100" t="e">
        <f>VLOOKUP(B21,[2]全厂!$B:$AB,27,0)</f>
        <v>#N/A</v>
      </c>
      <c r="I21" s="104" t="e">
        <f t="shared" si="1"/>
        <v>#N/A</v>
      </c>
      <c r="J21" s="105" t="e">
        <f t="shared" si="2"/>
        <v>#N/A</v>
      </c>
      <c r="K21" s="105">
        <v>17</v>
      </c>
      <c r="L21" s="105">
        <v>17</v>
      </c>
      <c r="M21" s="105">
        <v>17</v>
      </c>
      <c r="N21" s="105">
        <v>30</v>
      </c>
      <c r="O21" s="105" t="e">
        <f>VLOOKUP(B21,[6]员工!$B:$AX,49,0)</f>
        <v>#N/A</v>
      </c>
      <c r="P21" s="105" t="e">
        <f>VLOOKUP(B21,'[7]复工在职员工&amp;柬干-453人-5月份'!$B:$AX,49,0)</f>
        <v>#N/A</v>
      </c>
      <c r="Q21" s="105" t="e">
        <f>VLOOKUP(B21,[5]员工!$B:$AX,49,0)</f>
        <v>#N/A</v>
      </c>
      <c r="R21" s="105"/>
      <c r="S21" s="105"/>
      <c r="T21" s="105"/>
      <c r="U21" s="105" t="e">
        <f>VLOOKUP(B21,#REF!,43,0)</f>
        <v>#REF!</v>
      </c>
      <c r="V21" s="105" t="e">
        <f t="shared" si="21"/>
        <v>#N/A</v>
      </c>
      <c r="W21" s="105" t="e">
        <f t="shared" si="3"/>
        <v>#N/A</v>
      </c>
      <c r="X21" s="105" t="e">
        <f t="shared" si="4"/>
        <v>#N/A</v>
      </c>
      <c r="Y21" s="107" t="e">
        <f t="shared" si="5"/>
        <v>#N/A</v>
      </c>
      <c r="Z21" s="107" t="e">
        <f t="shared" si="6"/>
        <v>#N/A</v>
      </c>
      <c r="AA21" s="104"/>
      <c r="AB21" s="77" t="e">
        <f>VLOOKUP(B21,[8]办公室!$B:$AO,40,0)</f>
        <v>#N/A</v>
      </c>
      <c r="AC21" s="77" t="e">
        <f>VLOOKUP(B21,[4]办公室!$B:$AO,40,0)</f>
        <v>#N/A</v>
      </c>
      <c r="AE21" s="77" t="e">
        <f t="shared" si="22"/>
        <v>#N/A</v>
      </c>
      <c r="AJ21" s="77">
        <f t="shared" si="7"/>
        <v>4</v>
      </c>
      <c r="AK21" s="109" t="e">
        <f t="shared" si="8"/>
        <v>#N/A</v>
      </c>
      <c r="AL21" s="109" t="e">
        <f t="shared" si="9"/>
        <v>#N/A</v>
      </c>
      <c r="AM21" s="109" t="e">
        <f t="shared" si="10"/>
        <v>#N/A</v>
      </c>
      <c r="AN21" s="109" t="e">
        <f t="shared" si="11"/>
        <v>#N/A</v>
      </c>
      <c r="AO21" s="109" t="e">
        <f t="shared" si="12"/>
        <v>#N/A</v>
      </c>
      <c r="AP21" s="109" t="e">
        <f t="shared" si="13"/>
        <v>#N/A</v>
      </c>
      <c r="AQ21" s="110"/>
      <c r="AR21" s="109" t="e">
        <f t="shared" si="14"/>
        <v>#N/A</v>
      </c>
      <c r="AS21" s="109" t="e">
        <f t="shared" si="15"/>
        <v>#N/A</v>
      </c>
      <c r="AT21" s="109" t="e">
        <f t="shared" si="16"/>
        <v>#N/A</v>
      </c>
      <c r="AU21" s="109" t="e">
        <f t="shared" si="17"/>
        <v>#N/A</v>
      </c>
      <c r="AV21" s="109" t="e">
        <f t="shared" si="18"/>
        <v>#N/A</v>
      </c>
      <c r="AW21" s="109" t="e">
        <f t="shared" si="19"/>
        <v>#N/A</v>
      </c>
      <c r="AX21" s="109" t="e">
        <f t="shared" si="20"/>
        <v>#N/A</v>
      </c>
    </row>
    <row r="22" s="77" customFormat="1" ht="75" customHeight="1" spans="1:50">
      <c r="A22" s="93">
        <v>15</v>
      </c>
      <c r="B22" s="94"/>
      <c r="C22" s="95"/>
      <c r="D22" s="96"/>
      <c r="E22" s="97"/>
      <c r="F22" s="98">
        <v>200</v>
      </c>
      <c r="G22" s="99">
        <f t="shared" si="0"/>
        <v>7.69230769230769</v>
      </c>
      <c r="H22" s="100"/>
      <c r="I22" s="104" t="e">
        <f t="shared" si="1"/>
        <v>#N/A</v>
      </c>
      <c r="J22" s="105" t="e">
        <f t="shared" si="2"/>
        <v>#N/A</v>
      </c>
      <c r="K22" s="105">
        <v>17</v>
      </c>
      <c r="L22" s="105">
        <v>17</v>
      </c>
      <c r="M22" s="105">
        <v>17</v>
      </c>
      <c r="N22" s="105">
        <v>30</v>
      </c>
      <c r="O22" s="105" t="e">
        <f>VLOOKUP(B22,[6]员工!$B:$AX,49,0)</f>
        <v>#N/A</v>
      </c>
      <c r="P22" s="105" t="e">
        <f>VLOOKUP(B22,'[7]复工在职员工&amp;柬干-453人-5月份'!$B:$AX,49,0)</f>
        <v>#N/A</v>
      </c>
      <c r="Q22" s="105" t="e">
        <f>VLOOKUP(B22,[5]员工!$B:$AX,49,0)</f>
        <v>#N/A</v>
      </c>
      <c r="R22" s="105"/>
      <c r="S22" s="105"/>
      <c r="T22" s="105"/>
      <c r="U22" s="105" t="e">
        <f>VLOOKUP(B22,#REF!,43,0)</f>
        <v>#REF!</v>
      </c>
      <c r="V22" s="105" t="e">
        <f t="shared" si="21"/>
        <v>#N/A</v>
      </c>
      <c r="W22" s="105" t="e">
        <f t="shared" si="3"/>
        <v>#N/A</v>
      </c>
      <c r="X22" s="105" t="e">
        <f t="shared" si="4"/>
        <v>#N/A</v>
      </c>
      <c r="Y22" s="107" t="e">
        <f t="shared" si="5"/>
        <v>#N/A</v>
      </c>
      <c r="Z22" s="107" t="e">
        <f t="shared" si="6"/>
        <v>#N/A</v>
      </c>
      <c r="AA22" s="104"/>
      <c r="AB22" s="77" t="e">
        <f>VLOOKUP(B22,[8]办公室!$B:$AO,40,0)</f>
        <v>#N/A</v>
      </c>
      <c r="AC22" s="77" t="e">
        <f>VLOOKUP(B22,[4]办公室!$B:$AO,40,0)</f>
        <v>#N/A</v>
      </c>
      <c r="AE22" s="77" t="e">
        <f t="shared" si="22"/>
        <v>#N/A</v>
      </c>
      <c r="AJ22" s="77">
        <f t="shared" si="7"/>
        <v>4</v>
      </c>
      <c r="AK22" s="109" t="e">
        <f t="shared" si="8"/>
        <v>#N/A</v>
      </c>
      <c r="AL22" s="109" t="e">
        <f t="shared" si="9"/>
        <v>#N/A</v>
      </c>
      <c r="AM22" s="109" t="e">
        <f t="shared" si="10"/>
        <v>#N/A</v>
      </c>
      <c r="AN22" s="109" t="e">
        <f t="shared" si="11"/>
        <v>#N/A</v>
      </c>
      <c r="AO22" s="109" t="e">
        <f t="shared" si="12"/>
        <v>#N/A</v>
      </c>
      <c r="AP22" s="109" t="e">
        <f t="shared" si="13"/>
        <v>#N/A</v>
      </c>
      <c r="AQ22" s="110"/>
      <c r="AR22" s="109" t="e">
        <f t="shared" si="14"/>
        <v>#N/A</v>
      </c>
      <c r="AS22" s="109" t="e">
        <f t="shared" si="15"/>
        <v>#N/A</v>
      </c>
      <c r="AT22" s="109" t="e">
        <f t="shared" si="16"/>
        <v>#N/A</v>
      </c>
      <c r="AU22" s="109" t="e">
        <f t="shared" si="17"/>
        <v>#N/A</v>
      </c>
      <c r="AV22" s="109" t="e">
        <f t="shared" si="18"/>
        <v>#N/A</v>
      </c>
      <c r="AW22" s="109" t="e">
        <f t="shared" si="19"/>
        <v>#N/A</v>
      </c>
      <c r="AX22" s="109" t="e">
        <f t="shared" si="20"/>
        <v>#N/A</v>
      </c>
    </row>
    <row r="23" s="77" customFormat="1" ht="75" customHeight="1" spans="1:50">
      <c r="A23" s="93">
        <v>16</v>
      </c>
      <c r="B23" s="94"/>
      <c r="C23" s="95"/>
      <c r="D23" s="96"/>
      <c r="E23" s="97"/>
      <c r="F23" s="98">
        <v>200</v>
      </c>
      <c r="G23" s="99">
        <f t="shared" si="0"/>
        <v>7.69230769230769</v>
      </c>
      <c r="H23" s="100"/>
      <c r="I23" s="104" t="e">
        <f t="shared" si="1"/>
        <v>#N/A</v>
      </c>
      <c r="J23" s="105" t="e">
        <f t="shared" si="2"/>
        <v>#N/A</v>
      </c>
      <c r="K23" s="105">
        <v>17</v>
      </c>
      <c r="L23" s="105">
        <v>17</v>
      </c>
      <c r="M23" s="105">
        <v>17</v>
      </c>
      <c r="N23" s="105">
        <v>30</v>
      </c>
      <c r="O23" s="105" t="e">
        <f>VLOOKUP(B23,[6]员工!$B:$AX,49,0)</f>
        <v>#N/A</v>
      </c>
      <c r="P23" s="105" t="e">
        <f>VLOOKUP(B23,'[7]复工在职员工&amp;柬干-453人-5月份'!$B:$AX,49,0)</f>
        <v>#N/A</v>
      </c>
      <c r="Q23" s="105" t="e">
        <f>VLOOKUP(B23,[5]员工!$B:$AX,49,0)</f>
        <v>#N/A</v>
      </c>
      <c r="R23" s="105"/>
      <c r="S23" s="105"/>
      <c r="T23" s="105"/>
      <c r="U23" s="105" t="e">
        <f>VLOOKUP(B23,#REF!,43,0)</f>
        <v>#REF!</v>
      </c>
      <c r="V23" s="105" t="e">
        <f t="shared" si="21"/>
        <v>#N/A</v>
      </c>
      <c r="W23" s="105" t="e">
        <f t="shared" si="3"/>
        <v>#N/A</v>
      </c>
      <c r="X23" s="105" t="e">
        <f t="shared" si="4"/>
        <v>#N/A</v>
      </c>
      <c r="Y23" s="107" t="e">
        <f t="shared" si="5"/>
        <v>#N/A</v>
      </c>
      <c r="Z23" s="107" t="e">
        <f t="shared" si="6"/>
        <v>#N/A</v>
      </c>
      <c r="AA23" s="104"/>
      <c r="AB23" s="77" t="e">
        <f>VLOOKUP(B23,[8]办公室!$B:$AO,40,0)</f>
        <v>#N/A</v>
      </c>
      <c r="AC23" s="77" t="e">
        <f>VLOOKUP(B23,[4]办公室!$B:$AO,40,0)</f>
        <v>#N/A</v>
      </c>
      <c r="AE23" s="77" t="e">
        <f t="shared" si="22"/>
        <v>#N/A</v>
      </c>
      <c r="AJ23" s="77">
        <f t="shared" si="7"/>
        <v>4</v>
      </c>
      <c r="AK23" s="109" t="e">
        <f t="shared" si="8"/>
        <v>#N/A</v>
      </c>
      <c r="AL23" s="109" t="e">
        <f t="shared" si="9"/>
        <v>#N/A</v>
      </c>
      <c r="AM23" s="109" t="e">
        <f t="shared" si="10"/>
        <v>#N/A</v>
      </c>
      <c r="AN23" s="109" t="e">
        <f t="shared" si="11"/>
        <v>#N/A</v>
      </c>
      <c r="AO23" s="109" t="e">
        <f t="shared" si="12"/>
        <v>#N/A</v>
      </c>
      <c r="AP23" s="109" t="e">
        <f t="shared" si="13"/>
        <v>#N/A</v>
      </c>
      <c r="AQ23" s="110"/>
      <c r="AR23" s="109" t="e">
        <f t="shared" si="14"/>
        <v>#N/A</v>
      </c>
      <c r="AS23" s="109" t="e">
        <f t="shared" si="15"/>
        <v>#N/A</v>
      </c>
      <c r="AT23" s="109" t="e">
        <f t="shared" si="16"/>
        <v>#N/A</v>
      </c>
      <c r="AU23" s="109" t="e">
        <f t="shared" si="17"/>
        <v>#N/A</v>
      </c>
      <c r="AV23" s="109" t="e">
        <f t="shared" si="18"/>
        <v>#N/A</v>
      </c>
      <c r="AW23" s="109" t="e">
        <f t="shared" si="19"/>
        <v>#N/A</v>
      </c>
      <c r="AX23" s="109" t="e">
        <f t="shared" si="20"/>
        <v>#N/A</v>
      </c>
    </row>
    <row r="24" s="77" customFormat="1" ht="75" customHeight="1" spans="1:50">
      <c r="A24" s="93">
        <v>17</v>
      </c>
      <c r="B24" s="94"/>
      <c r="C24" s="95"/>
      <c r="D24" s="96"/>
      <c r="E24" s="97"/>
      <c r="F24" s="98">
        <v>200</v>
      </c>
      <c r="G24" s="99">
        <f t="shared" si="0"/>
        <v>7.69230769230769</v>
      </c>
      <c r="H24" s="100"/>
      <c r="I24" s="104" t="e">
        <f t="shared" si="1"/>
        <v>#N/A</v>
      </c>
      <c r="J24" s="105" t="e">
        <f t="shared" si="2"/>
        <v>#N/A</v>
      </c>
      <c r="K24" s="105">
        <v>17</v>
      </c>
      <c r="L24" s="105">
        <v>17</v>
      </c>
      <c r="M24" s="105">
        <v>17</v>
      </c>
      <c r="N24" s="105">
        <v>30</v>
      </c>
      <c r="O24" s="105" t="e">
        <f>VLOOKUP(B24,[6]员工!$B:$AX,49,0)</f>
        <v>#N/A</v>
      </c>
      <c r="P24" s="105" t="e">
        <f>VLOOKUP(B24,'[7]复工在职员工&amp;柬干-453人-5月份'!$B:$AX,49,0)</f>
        <v>#N/A</v>
      </c>
      <c r="Q24" s="105" t="e">
        <f>VLOOKUP(B24,[5]员工!$B:$AX,49,0)</f>
        <v>#N/A</v>
      </c>
      <c r="R24" s="105"/>
      <c r="S24" s="105"/>
      <c r="T24" s="105"/>
      <c r="U24" s="105" t="e">
        <f>VLOOKUP(B24,#REF!,43,0)</f>
        <v>#REF!</v>
      </c>
      <c r="V24" s="105" t="e">
        <f t="shared" si="21"/>
        <v>#N/A</v>
      </c>
      <c r="W24" s="105" t="e">
        <f t="shared" si="3"/>
        <v>#N/A</v>
      </c>
      <c r="X24" s="105" t="e">
        <f t="shared" si="4"/>
        <v>#N/A</v>
      </c>
      <c r="Y24" s="107" t="e">
        <f t="shared" si="5"/>
        <v>#N/A</v>
      </c>
      <c r="Z24" s="107" t="e">
        <f t="shared" si="6"/>
        <v>#N/A</v>
      </c>
      <c r="AA24" s="104"/>
      <c r="AB24" s="77" t="e">
        <f>VLOOKUP(B24,[8]办公室!$B:$AO,40,0)</f>
        <v>#N/A</v>
      </c>
      <c r="AC24" s="77" t="e">
        <f>VLOOKUP(B24,[4]办公室!$B:$AO,40,0)</f>
        <v>#N/A</v>
      </c>
      <c r="AE24" s="77" t="e">
        <f t="shared" si="22"/>
        <v>#N/A</v>
      </c>
      <c r="AJ24" s="77">
        <f t="shared" si="7"/>
        <v>4</v>
      </c>
      <c r="AK24" s="109" t="e">
        <f t="shared" si="8"/>
        <v>#N/A</v>
      </c>
      <c r="AL24" s="109" t="e">
        <f t="shared" si="9"/>
        <v>#N/A</v>
      </c>
      <c r="AM24" s="109" t="e">
        <f t="shared" si="10"/>
        <v>#N/A</v>
      </c>
      <c r="AN24" s="109" t="e">
        <f t="shared" si="11"/>
        <v>#N/A</v>
      </c>
      <c r="AO24" s="109" t="e">
        <f t="shared" si="12"/>
        <v>#N/A</v>
      </c>
      <c r="AP24" s="109" t="e">
        <f t="shared" si="13"/>
        <v>#N/A</v>
      </c>
      <c r="AQ24" s="110"/>
      <c r="AR24" s="109" t="e">
        <f t="shared" si="14"/>
        <v>#N/A</v>
      </c>
      <c r="AS24" s="109" t="e">
        <f t="shared" si="15"/>
        <v>#N/A</v>
      </c>
      <c r="AT24" s="109" t="e">
        <f t="shared" si="16"/>
        <v>#N/A</v>
      </c>
      <c r="AU24" s="109" t="e">
        <f t="shared" si="17"/>
        <v>#N/A</v>
      </c>
      <c r="AV24" s="109" t="e">
        <f t="shared" si="18"/>
        <v>#N/A</v>
      </c>
      <c r="AW24" s="109" t="e">
        <f t="shared" si="19"/>
        <v>#N/A</v>
      </c>
      <c r="AX24" s="109" t="e">
        <f t="shared" si="20"/>
        <v>#N/A</v>
      </c>
    </row>
    <row r="25" s="77" customFormat="1" ht="75" customHeight="1" spans="1:50">
      <c r="A25" s="93">
        <v>18</v>
      </c>
      <c r="B25" s="94"/>
      <c r="C25" s="95"/>
      <c r="D25" s="96"/>
      <c r="E25" s="97"/>
      <c r="F25" s="98">
        <v>200</v>
      </c>
      <c r="G25" s="99">
        <f t="shared" si="0"/>
        <v>7.69230769230769</v>
      </c>
      <c r="H25" s="100"/>
      <c r="I25" s="104" t="e">
        <f t="shared" si="1"/>
        <v>#N/A</v>
      </c>
      <c r="J25" s="105" t="e">
        <f t="shared" si="2"/>
        <v>#N/A</v>
      </c>
      <c r="K25" s="105">
        <v>17</v>
      </c>
      <c r="L25" s="105">
        <v>17</v>
      </c>
      <c r="M25" s="105">
        <v>17</v>
      </c>
      <c r="N25" s="105">
        <v>30</v>
      </c>
      <c r="O25" s="105" t="e">
        <f>VLOOKUP(B25,[6]柬干!$B:$AX,49,0)</f>
        <v>#N/A</v>
      </c>
      <c r="P25" s="105" t="e">
        <f>VLOOKUP(B25,'[7]复工在职员工&amp;柬干-453人-5月份'!$B:$AX,49,0)</f>
        <v>#N/A</v>
      </c>
      <c r="Q25" s="105" t="e">
        <f>VLOOKUP(B25,[5]柬干!$B:$AX,49,0)</f>
        <v>#N/A</v>
      </c>
      <c r="R25" s="105"/>
      <c r="S25" s="105"/>
      <c r="T25" s="105"/>
      <c r="U25" s="105" t="e">
        <f>VLOOKUP(B25,#REF!,43,0)</f>
        <v>#REF!</v>
      </c>
      <c r="V25" s="105" t="e">
        <f t="shared" si="21"/>
        <v>#N/A</v>
      </c>
      <c r="W25" s="105" t="e">
        <f t="shared" si="3"/>
        <v>#N/A</v>
      </c>
      <c r="X25" s="105" t="e">
        <f t="shared" si="4"/>
        <v>#N/A</v>
      </c>
      <c r="Y25" s="107" t="e">
        <f t="shared" si="5"/>
        <v>#N/A</v>
      </c>
      <c r="Z25" s="107" t="e">
        <f t="shared" si="6"/>
        <v>#N/A</v>
      </c>
      <c r="AA25" s="104"/>
      <c r="AB25" s="77" t="e">
        <f>VLOOKUP(B25,[8]办公室!$B:$AO,40,0)</f>
        <v>#N/A</v>
      </c>
      <c r="AC25" s="77" t="e">
        <f>VLOOKUP(B25,[4]办公室!$B:$AO,40,0)</f>
        <v>#N/A</v>
      </c>
      <c r="AE25" s="77" t="e">
        <f t="shared" si="22"/>
        <v>#N/A</v>
      </c>
      <c r="AJ25" s="77">
        <f t="shared" si="7"/>
        <v>4</v>
      </c>
      <c r="AK25" s="109" t="e">
        <f t="shared" si="8"/>
        <v>#N/A</v>
      </c>
      <c r="AL25" s="109" t="e">
        <f t="shared" si="9"/>
        <v>#N/A</v>
      </c>
      <c r="AM25" s="109" t="e">
        <f t="shared" si="10"/>
        <v>#N/A</v>
      </c>
      <c r="AN25" s="109" t="e">
        <f t="shared" si="11"/>
        <v>#N/A</v>
      </c>
      <c r="AO25" s="109" t="e">
        <f t="shared" si="12"/>
        <v>#N/A</v>
      </c>
      <c r="AP25" s="109" t="e">
        <f t="shared" si="13"/>
        <v>#N/A</v>
      </c>
      <c r="AQ25" s="110"/>
      <c r="AR25" s="109" t="e">
        <f t="shared" si="14"/>
        <v>#N/A</v>
      </c>
      <c r="AS25" s="109" t="e">
        <f t="shared" si="15"/>
        <v>#N/A</v>
      </c>
      <c r="AT25" s="109" t="e">
        <f t="shared" si="16"/>
        <v>#N/A</v>
      </c>
      <c r="AU25" s="109" t="e">
        <f t="shared" si="17"/>
        <v>#N/A</v>
      </c>
      <c r="AV25" s="109" t="e">
        <f t="shared" si="18"/>
        <v>#N/A</v>
      </c>
      <c r="AW25" s="109" t="e">
        <f t="shared" si="19"/>
        <v>#N/A</v>
      </c>
      <c r="AX25" s="109" t="e">
        <f t="shared" si="20"/>
        <v>#N/A</v>
      </c>
    </row>
    <row r="26" s="77" customFormat="1" ht="75" customHeight="1" spans="1:50">
      <c r="A26" s="93">
        <v>19</v>
      </c>
      <c r="B26" s="94"/>
      <c r="C26" s="95"/>
      <c r="D26" s="96"/>
      <c r="E26" s="97"/>
      <c r="F26" s="98">
        <v>200</v>
      </c>
      <c r="G26" s="99">
        <f t="shared" si="0"/>
        <v>7.69230769230769</v>
      </c>
      <c r="H26" s="100"/>
      <c r="I26" s="104" t="e">
        <f t="shared" si="1"/>
        <v>#N/A</v>
      </c>
      <c r="J26" s="105" t="e">
        <f t="shared" si="2"/>
        <v>#N/A</v>
      </c>
      <c r="K26" s="105">
        <v>17</v>
      </c>
      <c r="L26" s="105">
        <v>17</v>
      </c>
      <c r="M26" s="105">
        <v>17</v>
      </c>
      <c r="N26" s="105">
        <v>30</v>
      </c>
      <c r="O26" s="105" t="e">
        <f>VLOOKUP(B26,[6]员工!$B:$AX,49,0)</f>
        <v>#N/A</v>
      </c>
      <c r="P26" s="105" t="e">
        <f>VLOOKUP(B26,'[7]复工在职员工&amp;柬干-453人-5月份'!$B:$AX,49,0)</f>
        <v>#N/A</v>
      </c>
      <c r="Q26" s="105" t="e">
        <f>VLOOKUP(B26,[5]员工!$B:$AX,49,0)</f>
        <v>#N/A</v>
      </c>
      <c r="R26" s="105"/>
      <c r="S26" s="105"/>
      <c r="T26" s="105"/>
      <c r="U26" s="105" t="e">
        <f>VLOOKUP(B26,#REF!,43,0)</f>
        <v>#REF!</v>
      </c>
      <c r="V26" s="105" t="e">
        <f t="shared" si="21"/>
        <v>#N/A</v>
      </c>
      <c r="W26" s="105" t="e">
        <f t="shared" si="3"/>
        <v>#N/A</v>
      </c>
      <c r="X26" s="105" t="e">
        <f t="shared" si="4"/>
        <v>#N/A</v>
      </c>
      <c r="Y26" s="107" t="e">
        <f t="shared" si="5"/>
        <v>#N/A</v>
      </c>
      <c r="Z26" s="107" t="e">
        <f t="shared" si="6"/>
        <v>#N/A</v>
      </c>
      <c r="AA26" s="104"/>
      <c r="AB26" s="77" t="e">
        <f>VLOOKUP(B26,[8]办公室!$B:$AO,40,0)</f>
        <v>#N/A</v>
      </c>
      <c r="AC26" s="77" t="e">
        <f>VLOOKUP(B26,[4]办公室!$B:$AO,40,0)</f>
        <v>#N/A</v>
      </c>
      <c r="AE26" s="77" t="e">
        <f t="shared" si="22"/>
        <v>#N/A</v>
      </c>
      <c r="AJ26" s="77">
        <f t="shared" si="7"/>
        <v>4</v>
      </c>
      <c r="AK26" s="109" t="e">
        <f t="shared" si="8"/>
        <v>#N/A</v>
      </c>
      <c r="AL26" s="109" t="e">
        <f t="shared" si="9"/>
        <v>#N/A</v>
      </c>
      <c r="AM26" s="109" t="e">
        <f t="shared" si="10"/>
        <v>#N/A</v>
      </c>
      <c r="AN26" s="109" t="e">
        <f t="shared" si="11"/>
        <v>#N/A</v>
      </c>
      <c r="AO26" s="109" t="e">
        <f t="shared" si="12"/>
        <v>#N/A</v>
      </c>
      <c r="AP26" s="109" t="e">
        <f t="shared" si="13"/>
        <v>#N/A</v>
      </c>
      <c r="AQ26" s="110"/>
      <c r="AR26" s="109" t="e">
        <f t="shared" si="14"/>
        <v>#N/A</v>
      </c>
      <c r="AS26" s="109" t="e">
        <f t="shared" si="15"/>
        <v>#N/A</v>
      </c>
      <c r="AT26" s="109" t="e">
        <f t="shared" si="16"/>
        <v>#N/A</v>
      </c>
      <c r="AU26" s="109" t="e">
        <f t="shared" si="17"/>
        <v>#N/A</v>
      </c>
      <c r="AV26" s="109" t="e">
        <f t="shared" si="18"/>
        <v>#N/A</v>
      </c>
      <c r="AW26" s="109" t="e">
        <f t="shared" si="19"/>
        <v>#N/A</v>
      </c>
      <c r="AX26" s="109" t="e">
        <f t="shared" si="20"/>
        <v>#N/A</v>
      </c>
    </row>
    <row r="27" s="77" customFormat="1" ht="75" customHeight="1" spans="1:50">
      <c r="A27" s="93">
        <v>20</v>
      </c>
      <c r="B27" s="94"/>
      <c r="C27" s="95"/>
      <c r="D27" s="96"/>
      <c r="E27" s="97"/>
      <c r="F27" s="98">
        <v>200</v>
      </c>
      <c r="G27" s="99">
        <f t="shared" si="0"/>
        <v>7.69230769230769</v>
      </c>
      <c r="H27" s="100"/>
      <c r="I27" s="104" t="e">
        <f t="shared" si="1"/>
        <v>#N/A</v>
      </c>
      <c r="J27" s="105" t="e">
        <f t="shared" si="2"/>
        <v>#N/A</v>
      </c>
      <c r="K27" s="105">
        <v>17</v>
      </c>
      <c r="L27" s="105">
        <v>17</v>
      </c>
      <c r="M27" s="105">
        <v>17</v>
      </c>
      <c r="N27" s="105">
        <v>30</v>
      </c>
      <c r="O27" s="105" t="e">
        <f>VLOOKUP(B27,[6]员工!$B:$AX,49,0)</f>
        <v>#N/A</v>
      </c>
      <c r="P27" s="105" t="e">
        <f>VLOOKUP(B27,'[7]复工在职员工&amp;柬干-453人-5月份'!$B:$AX,49,0)</f>
        <v>#N/A</v>
      </c>
      <c r="Q27" s="105" t="e">
        <f>VLOOKUP(B27,[5]员工!$B:$AX,49,0)</f>
        <v>#N/A</v>
      </c>
      <c r="R27" s="105"/>
      <c r="S27" s="105"/>
      <c r="T27" s="105"/>
      <c r="U27" s="105" t="e">
        <f>VLOOKUP(B27,#REF!,43,0)</f>
        <v>#REF!</v>
      </c>
      <c r="V27" s="105" t="e">
        <f t="shared" si="21"/>
        <v>#N/A</v>
      </c>
      <c r="W27" s="105" t="e">
        <f t="shared" si="3"/>
        <v>#N/A</v>
      </c>
      <c r="X27" s="105" t="e">
        <f t="shared" si="4"/>
        <v>#N/A</v>
      </c>
      <c r="Y27" s="107" t="e">
        <f t="shared" si="5"/>
        <v>#N/A</v>
      </c>
      <c r="Z27" s="107" t="e">
        <f t="shared" si="6"/>
        <v>#N/A</v>
      </c>
      <c r="AA27" s="104"/>
      <c r="AB27" s="77" t="e">
        <f>VLOOKUP(B27,[8]办公室!$B:$AO,40,0)</f>
        <v>#N/A</v>
      </c>
      <c r="AC27" s="77" t="e">
        <f>VLOOKUP(B27,[4]办公室!$B:$AO,40,0)</f>
        <v>#N/A</v>
      </c>
      <c r="AE27" s="77" t="e">
        <f t="shared" si="22"/>
        <v>#N/A</v>
      </c>
      <c r="AJ27" s="77">
        <f t="shared" si="7"/>
        <v>4</v>
      </c>
      <c r="AK27" s="109" t="e">
        <f t="shared" si="8"/>
        <v>#N/A</v>
      </c>
      <c r="AL27" s="109" t="e">
        <f t="shared" si="9"/>
        <v>#N/A</v>
      </c>
      <c r="AM27" s="109" t="e">
        <f t="shared" si="10"/>
        <v>#N/A</v>
      </c>
      <c r="AN27" s="109" t="e">
        <f t="shared" si="11"/>
        <v>#N/A</v>
      </c>
      <c r="AO27" s="109" t="e">
        <f t="shared" si="12"/>
        <v>#N/A</v>
      </c>
      <c r="AP27" s="109" t="e">
        <f t="shared" si="13"/>
        <v>#N/A</v>
      </c>
      <c r="AQ27" s="110"/>
      <c r="AR27" s="109" t="e">
        <f t="shared" si="14"/>
        <v>#N/A</v>
      </c>
      <c r="AS27" s="109" t="e">
        <f t="shared" si="15"/>
        <v>#N/A</v>
      </c>
      <c r="AT27" s="109" t="e">
        <f t="shared" si="16"/>
        <v>#N/A</v>
      </c>
      <c r="AU27" s="109" t="e">
        <f t="shared" si="17"/>
        <v>#N/A</v>
      </c>
      <c r="AV27" s="109" t="e">
        <f t="shared" si="18"/>
        <v>#N/A</v>
      </c>
      <c r="AW27" s="109" t="e">
        <f t="shared" si="19"/>
        <v>#N/A</v>
      </c>
      <c r="AX27" s="109" t="e">
        <f t="shared" si="20"/>
        <v>#N/A</v>
      </c>
    </row>
    <row r="28" s="77" customFormat="1" ht="75" customHeight="1" spans="1:50">
      <c r="A28" s="93">
        <v>21</v>
      </c>
      <c r="B28" s="94"/>
      <c r="C28" s="95"/>
      <c r="D28" s="96"/>
      <c r="E28" s="97"/>
      <c r="F28" s="98">
        <v>200</v>
      </c>
      <c r="G28" s="99">
        <f t="shared" si="0"/>
        <v>7.69230769230769</v>
      </c>
      <c r="H28" s="100"/>
      <c r="I28" s="104" t="e">
        <f t="shared" si="1"/>
        <v>#N/A</v>
      </c>
      <c r="J28" s="105" t="e">
        <f t="shared" si="2"/>
        <v>#N/A</v>
      </c>
      <c r="K28" s="105">
        <v>17</v>
      </c>
      <c r="L28" s="105">
        <v>17</v>
      </c>
      <c r="M28" s="105">
        <v>17</v>
      </c>
      <c r="N28" s="105">
        <v>30</v>
      </c>
      <c r="O28" s="105" t="e">
        <f>VLOOKUP(B28,[6]员工!$B:$AX,49,0)</f>
        <v>#N/A</v>
      </c>
      <c r="P28" s="105" t="e">
        <f>VLOOKUP(B28,'[7]复工在职员工&amp;柬干-453人-5月份'!$B:$AX,49,0)</f>
        <v>#N/A</v>
      </c>
      <c r="Q28" s="105" t="e">
        <f>VLOOKUP(B28,[5]员工!$B:$AX,49,0)</f>
        <v>#N/A</v>
      </c>
      <c r="R28" s="105"/>
      <c r="S28" s="105"/>
      <c r="T28" s="105"/>
      <c r="U28" s="105" t="e">
        <f>VLOOKUP(B28,#REF!,43,0)</f>
        <v>#REF!</v>
      </c>
      <c r="V28" s="105" t="e">
        <f t="shared" si="21"/>
        <v>#N/A</v>
      </c>
      <c r="W28" s="105" t="e">
        <f t="shared" si="3"/>
        <v>#N/A</v>
      </c>
      <c r="X28" s="105" t="e">
        <f t="shared" si="4"/>
        <v>#N/A</v>
      </c>
      <c r="Y28" s="107" t="e">
        <f t="shared" si="5"/>
        <v>#N/A</v>
      </c>
      <c r="Z28" s="107" t="e">
        <f t="shared" si="6"/>
        <v>#N/A</v>
      </c>
      <c r="AA28" s="104"/>
      <c r="AB28" s="77" t="e">
        <f>VLOOKUP(B28,[8]办公室!$B:$AO,40,0)</f>
        <v>#N/A</v>
      </c>
      <c r="AC28" s="77" t="e">
        <f>VLOOKUP(B28,[4]办公室!$B:$AO,40,0)</f>
        <v>#N/A</v>
      </c>
      <c r="AE28" s="77" t="e">
        <f t="shared" si="22"/>
        <v>#N/A</v>
      </c>
      <c r="AJ28" s="77">
        <f t="shared" si="7"/>
        <v>4</v>
      </c>
      <c r="AK28" s="109" t="e">
        <f t="shared" si="8"/>
        <v>#N/A</v>
      </c>
      <c r="AL28" s="109" t="e">
        <f t="shared" si="9"/>
        <v>#N/A</v>
      </c>
      <c r="AM28" s="109" t="e">
        <f t="shared" si="10"/>
        <v>#N/A</v>
      </c>
      <c r="AN28" s="109" t="e">
        <f t="shared" si="11"/>
        <v>#N/A</v>
      </c>
      <c r="AO28" s="109" t="e">
        <f t="shared" si="12"/>
        <v>#N/A</v>
      </c>
      <c r="AP28" s="109" t="e">
        <f t="shared" si="13"/>
        <v>#N/A</v>
      </c>
      <c r="AQ28" s="110"/>
      <c r="AR28" s="109" t="e">
        <f t="shared" si="14"/>
        <v>#N/A</v>
      </c>
      <c r="AS28" s="109" t="e">
        <f t="shared" si="15"/>
        <v>#N/A</v>
      </c>
      <c r="AT28" s="109" t="e">
        <f t="shared" si="16"/>
        <v>#N/A</v>
      </c>
      <c r="AU28" s="109" t="e">
        <f t="shared" si="17"/>
        <v>#N/A</v>
      </c>
      <c r="AV28" s="109" t="e">
        <f t="shared" si="18"/>
        <v>#N/A</v>
      </c>
      <c r="AW28" s="109" t="e">
        <f t="shared" si="19"/>
        <v>#N/A</v>
      </c>
      <c r="AX28" s="109" t="e">
        <f t="shared" si="20"/>
        <v>#N/A</v>
      </c>
    </row>
    <row r="29" s="77" customFormat="1" ht="75" customHeight="1" spans="1:50">
      <c r="A29" s="93">
        <v>22</v>
      </c>
      <c r="B29" s="94"/>
      <c r="C29" s="95"/>
      <c r="D29" s="96"/>
      <c r="E29" s="97"/>
      <c r="F29" s="98">
        <v>200</v>
      </c>
      <c r="G29" s="99">
        <f t="shared" ref="G29:G67" si="23">F29/26</f>
        <v>7.69230769230769</v>
      </c>
      <c r="H29" s="100"/>
      <c r="I29" s="104" t="e">
        <f t="shared" si="1"/>
        <v>#N/A</v>
      </c>
      <c r="J29" s="105" t="e">
        <f t="shared" ref="J29:J67" si="24">G29*I29</f>
        <v>#N/A</v>
      </c>
      <c r="K29" s="105">
        <v>17</v>
      </c>
      <c r="L29" s="105">
        <v>17</v>
      </c>
      <c r="M29" s="105">
        <v>17</v>
      </c>
      <c r="N29" s="105">
        <v>30</v>
      </c>
      <c r="O29" s="105" t="e">
        <f>VLOOKUP(B29,[6]员工!$B:$AX,49,0)</f>
        <v>#N/A</v>
      </c>
      <c r="P29" s="105" t="e">
        <f>VLOOKUP(B29,'[7]复工在职员工&amp;柬干-453人-5月份'!$B:$AX,49,0)</f>
        <v>#N/A</v>
      </c>
      <c r="Q29" s="105" t="e">
        <f>VLOOKUP(B29,[5]员工!$B:$AX,49,0)</f>
        <v>#N/A</v>
      </c>
      <c r="R29" s="105"/>
      <c r="S29" s="105"/>
      <c r="T29" s="105"/>
      <c r="U29" s="105" t="e">
        <f>VLOOKUP(B29,#REF!,43,0)</f>
        <v>#REF!</v>
      </c>
      <c r="V29" s="105" t="e">
        <f t="shared" si="21"/>
        <v>#N/A</v>
      </c>
      <c r="W29" s="105" t="e">
        <f t="shared" ref="W29:W67" si="25">V29*0.05</f>
        <v>#N/A</v>
      </c>
      <c r="X29" s="105" t="e">
        <f t="shared" ref="X29:X67" si="26">+J29+W29</f>
        <v>#N/A</v>
      </c>
      <c r="Y29" s="107" t="e">
        <f t="shared" ref="Y29:Y67" si="27">ROUNDDOWN(X29,-1)</f>
        <v>#N/A</v>
      </c>
      <c r="Z29" s="107" t="e">
        <f t="shared" ref="Z29:Z67" si="28">ROUND((X29-Y29)*4000,-2)</f>
        <v>#N/A</v>
      </c>
      <c r="AA29" s="104"/>
      <c r="AB29" s="77" t="e">
        <f>VLOOKUP(B29,[8]办公室!$B:$AO,40,0)</f>
        <v>#N/A</v>
      </c>
      <c r="AC29" s="77" t="e">
        <f>VLOOKUP(B29,[4]办公室!$B:$AO,40,0)</f>
        <v>#N/A</v>
      </c>
      <c r="AE29" s="77" t="e">
        <f t="shared" si="22"/>
        <v>#N/A</v>
      </c>
      <c r="AJ29" s="77">
        <f t="shared" si="7"/>
        <v>4</v>
      </c>
      <c r="AK29" s="109" t="e">
        <f t="shared" ref="AK29:AK67" si="29">INT(Y29/100)</f>
        <v>#N/A</v>
      </c>
      <c r="AL29" s="109" t="e">
        <f t="shared" ref="AL29:AL67" si="30">ROUNDDOWN((Y29-AK29*100)/50,0)</f>
        <v>#N/A</v>
      </c>
      <c r="AM29" s="109" t="e">
        <f t="shared" ref="AM29:AM67" si="31">ROUNDDOWN((Y29-AK29*100-AL29*50)/20,0)</f>
        <v>#N/A</v>
      </c>
      <c r="AN29" s="109" t="e">
        <f t="shared" ref="AN29:AN67" si="32">ROUNDDOWN((Y29-AK29*100-AL29*50-AM29*20)/10,0)</f>
        <v>#N/A</v>
      </c>
      <c r="AO29" s="109" t="e">
        <f t="shared" ref="AO29:AO67" si="33">ROUNDDOWN((Y29-AK29*100-AL29*50-AM29*20-AN29*10)/5,0)</f>
        <v>#N/A</v>
      </c>
      <c r="AP29" s="109" t="e">
        <f t="shared" ref="AP29:AP67" si="34">ROUNDDOWN((Y29-AK29*100-AL29*50-AM29*20-AN29*10-AO29*5)/1,0)</f>
        <v>#N/A</v>
      </c>
      <c r="AQ29" s="110"/>
      <c r="AR29" s="109" t="e">
        <f t="shared" ref="AR29:AR67" si="35">ROUNDDOWN(Z29/20000,0)</f>
        <v>#N/A</v>
      </c>
      <c r="AS29" s="109" t="e">
        <f t="shared" ref="AS29:AS67" si="36">ROUNDDOWN((Z29-(AR29*20000))/10000,0)</f>
        <v>#N/A</v>
      </c>
      <c r="AT29" s="109" t="e">
        <f t="shared" ref="AT29:AT67" si="37">ROUNDDOWN((Z29-(AR29*20000)-(AS29*10000))/5000,0)</f>
        <v>#N/A</v>
      </c>
      <c r="AU29" s="109" t="e">
        <f t="shared" ref="AU29:AU67" si="38">ROUNDDOWN((Z29-(AR29*20000)-(AS29*10000)-(AT29*5000))/2000,0)</f>
        <v>#N/A</v>
      </c>
      <c r="AV29" s="109" t="e">
        <f t="shared" ref="AV29:AV67" si="39">ROUNDDOWN((Z29-(AR29*20000)-(AS29*10000)-(AT29*5000)-(AU29*2000))/1000,0)</f>
        <v>#N/A</v>
      </c>
      <c r="AW29" s="109" t="e">
        <f t="shared" ref="AW29:AW67" si="40">ROUNDDOWN((Z29-(AR29*20000)-(AS29*10000)-(AT29*5000)-(AU29*2000)-(AV29*1000))/500,0)</f>
        <v>#N/A</v>
      </c>
      <c r="AX29" s="109" t="e">
        <f t="shared" ref="AX29:AX67" si="41">ROUNDDOWN((Z29-(AR29*20000)-(AS29*10000)-(AT29*5000)-(AU29*2000)-(AV29*1000)-(AW29*500))/100,0)</f>
        <v>#N/A</v>
      </c>
    </row>
    <row r="30" s="77" customFormat="1" ht="75" customHeight="1" spans="1:50">
      <c r="A30" s="93">
        <v>23</v>
      </c>
      <c r="B30" s="94"/>
      <c r="C30" s="95"/>
      <c r="D30" s="96"/>
      <c r="E30" s="97"/>
      <c r="F30" s="98">
        <v>200</v>
      </c>
      <c r="G30" s="99">
        <f t="shared" si="23"/>
        <v>7.69230769230769</v>
      </c>
      <c r="H30" s="100"/>
      <c r="I30" s="104" t="e">
        <f t="shared" si="1"/>
        <v>#N/A</v>
      </c>
      <c r="J30" s="105" t="e">
        <f t="shared" si="24"/>
        <v>#N/A</v>
      </c>
      <c r="K30" s="105">
        <v>17</v>
      </c>
      <c r="L30" s="105">
        <v>17</v>
      </c>
      <c r="M30" s="105">
        <v>17</v>
      </c>
      <c r="N30" s="105">
        <v>30</v>
      </c>
      <c r="O30" s="105" t="e">
        <f>VLOOKUP(B30,[6]员工!$B:$AX,49,0)</f>
        <v>#N/A</v>
      </c>
      <c r="P30" s="105" t="e">
        <f>VLOOKUP(B30,'[7]复工在职员工&amp;柬干-453人-5月份'!$B:$AX,49,0)</f>
        <v>#N/A</v>
      </c>
      <c r="Q30" s="105" t="e">
        <f>VLOOKUP(B30,[5]员工!$B:$AX,49,0)</f>
        <v>#N/A</v>
      </c>
      <c r="R30" s="105"/>
      <c r="S30" s="105"/>
      <c r="T30" s="105"/>
      <c r="U30" s="105" t="e">
        <f>VLOOKUP(B30,#REF!,43,0)</f>
        <v>#REF!</v>
      </c>
      <c r="V30" s="105" t="e">
        <f t="shared" si="21"/>
        <v>#N/A</v>
      </c>
      <c r="W30" s="105" t="e">
        <f t="shared" si="25"/>
        <v>#N/A</v>
      </c>
      <c r="X30" s="105" t="e">
        <f t="shared" si="26"/>
        <v>#N/A</v>
      </c>
      <c r="Y30" s="107" t="e">
        <f t="shared" si="27"/>
        <v>#N/A</v>
      </c>
      <c r="Z30" s="107" t="e">
        <f t="shared" si="28"/>
        <v>#N/A</v>
      </c>
      <c r="AA30" s="104"/>
      <c r="AB30" s="77" t="e">
        <f>VLOOKUP(B30,[8]办公室!$B:$AO,40,0)</f>
        <v>#N/A</v>
      </c>
      <c r="AC30" s="77" t="e">
        <f>VLOOKUP(B30,[4]办公室!$B:$AO,40,0)</f>
        <v>#N/A</v>
      </c>
      <c r="AE30" s="77" t="e">
        <f t="shared" si="22"/>
        <v>#N/A</v>
      </c>
      <c r="AJ30" s="77">
        <f t="shared" si="7"/>
        <v>4</v>
      </c>
      <c r="AK30" s="109" t="e">
        <f t="shared" si="29"/>
        <v>#N/A</v>
      </c>
      <c r="AL30" s="109" t="e">
        <f t="shared" si="30"/>
        <v>#N/A</v>
      </c>
      <c r="AM30" s="109" t="e">
        <f t="shared" si="31"/>
        <v>#N/A</v>
      </c>
      <c r="AN30" s="109" t="e">
        <f t="shared" si="32"/>
        <v>#N/A</v>
      </c>
      <c r="AO30" s="109" t="e">
        <f t="shared" si="33"/>
        <v>#N/A</v>
      </c>
      <c r="AP30" s="109" t="e">
        <f t="shared" si="34"/>
        <v>#N/A</v>
      </c>
      <c r="AQ30" s="110"/>
      <c r="AR30" s="109" t="e">
        <f t="shared" si="35"/>
        <v>#N/A</v>
      </c>
      <c r="AS30" s="109" t="e">
        <f t="shared" si="36"/>
        <v>#N/A</v>
      </c>
      <c r="AT30" s="109" t="e">
        <f t="shared" si="37"/>
        <v>#N/A</v>
      </c>
      <c r="AU30" s="109" t="e">
        <f t="shared" si="38"/>
        <v>#N/A</v>
      </c>
      <c r="AV30" s="109" t="e">
        <f t="shared" si="39"/>
        <v>#N/A</v>
      </c>
      <c r="AW30" s="109" t="e">
        <f t="shared" si="40"/>
        <v>#N/A</v>
      </c>
      <c r="AX30" s="109" t="e">
        <f t="shared" si="41"/>
        <v>#N/A</v>
      </c>
    </row>
    <row r="31" s="77" customFormat="1" ht="75" customHeight="1" spans="1:50">
      <c r="A31" s="93">
        <v>24</v>
      </c>
      <c r="B31" s="94"/>
      <c r="C31" s="95"/>
      <c r="D31" s="96"/>
      <c r="E31" s="97"/>
      <c r="F31" s="98">
        <v>200</v>
      </c>
      <c r="G31" s="99">
        <f t="shared" si="23"/>
        <v>7.69230769230769</v>
      </c>
      <c r="H31" s="100"/>
      <c r="I31" s="104" t="e">
        <f t="shared" si="1"/>
        <v>#N/A</v>
      </c>
      <c r="J31" s="105" t="e">
        <f t="shared" si="24"/>
        <v>#N/A</v>
      </c>
      <c r="K31" s="105">
        <v>17</v>
      </c>
      <c r="L31" s="105">
        <v>17</v>
      </c>
      <c r="M31" s="105">
        <v>17</v>
      </c>
      <c r="N31" s="105">
        <v>30</v>
      </c>
      <c r="O31" s="105" t="e">
        <f>VLOOKUP(B31,[6]员工!$B:$AX,49,0)</f>
        <v>#N/A</v>
      </c>
      <c r="P31" s="105" t="e">
        <f>VLOOKUP(B31,'[7]复工在职员工&amp;柬干-453人-5月份'!$B:$AX,49,0)</f>
        <v>#N/A</v>
      </c>
      <c r="Q31" s="105" t="e">
        <f>VLOOKUP(B31,[5]员工!$B:$AX,49,0)</f>
        <v>#N/A</v>
      </c>
      <c r="R31" s="105"/>
      <c r="S31" s="105"/>
      <c r="T31" s="105"/>
      <c r="U31" s="105" t="e">
        <f>VLOOKUP(B31,#REF!,43,0)</f>
        <v>#REF!</v>
      </c>
      <c r="V31" s="105" t="e">
        <f t="shared" si="21"/>
        <v>#N/A</v>
      </c>
      <c r="W31" s="105" t="e">
        <f t="shared" si="25"/>
        <v>#N/A</v>
      </c>
      <c r="X31" s="105" t="e">
        <f t="shared" si="26"/>
        <v>#N/A</v>
      </c>
      <c r="Y31" s="107" t="e">
        <f t="shared" si="27"/>
        <v>#N/A</v>
      </c>
      <c r="Z31" s="107" t="e">
        <f t="shared" si="28"/>
        <v>#N/A</v>
      </c>
      <c r="AA31" s="104"/>
      <c r="AB31" s="77" t="e">
        <f>VLOOKUP(B31,[8]办公室!$B:$AO,40,0)</f>
        <v>#N/A</v>
      </c>
      <c r="AC31" s="77" t="e">
        <f>VLOOKUP(B31,[4]办公室!$B:$AO,40,0)</f>
        <v>#N/A</v>
      </c>
      <c r="AE31" s="77" t="e">
        <f t="shared" si="22"/>
        <v>#N/A</v>
      </c>
      <c r="AJ31" s="77">
        <f t="shared" si="7"/>
        <v>4</v>
      </c>
      <c r="AK31" s="109" t="e">
        <f t="shared" si="29"/>
        <v>#N/A</v>
      </c>
      <c r="AL31" s="109" t="e">
        <f t="shared" si="30"/>
        <v>#N/A</v>
      </c>
      <c r="AM31" s="109" t="e">
        <f t="shared" si="31"/>
        <v>#N/A</v>
      </c>
      <c r="AN31" s="109" t="e">
        <f t="shared" si="32"/>
        <v>#N/A</v>
      </c>
      <c r="AO31" s="109" t="e">
        <f t="shared" si="33"/>
        <v>#N/A</v>
      </c>
      <c r="AP31" s="109" t="e">
        <f t="shared" si="34"/>
        <v>#N/A</v>
      </c>
      <c r="AQ31" s="110"/>
      <c r="AR31" s="109" t="e">
        <f t="shared" si="35"/>
        <v>#N/A</v>
      </c>
      <c r="AS31" s="109" t="e">
        <f t="shared" si="36"/>
        <v>#N/A</v>
      </c>
      <c r="AT31" s="109" t="e">
        <f t="shared" si="37"/>
        <v>#N/A</v>
      </c>
      <c r="AU31" s="109" t="e">
        <f t="shared" si="38"/>
        <v>#N/A</v>
      </c>
      <c r="AV31" s="109" t="e">
        <f t="shared" si="39"/>
        <v>#N/A</v>
      </c>
      <c r="AW31" s="109" t="e">
        <f t="shared" si="40"/>
        <v>#N/A</v>
      </c>
      <c r="AX31" s="109" t="e">
        <f t="shared" si="41"/>
        <v>#N/A</v>
      </c>
    </row>
    <row r="32" s="77" customFormat="1" ht="75" customHeight="1" spans="1:50">
      <c r="A32" s="93">
        <v>25</v>
      </c>
      <c r="B32" s="94"/>
      <c r="C32" s="95"/>
      <c r="D32" s="96"/>
      <c r="E32" s="97"/>
      <c r="F32" s="98">
        <v>200</v>
      </c>
      <c r="G32" s="99">
        <f t="shared" si="23"/>
        <v>7.69230769230769</v>
      </c>
      <c r="H32" s="100"/>
      <c r="I32" s="104" t="e">
        <f t="shared" si="1"/>
        <v>#N/A</v>
      </c>
      <c r="J32" s="105" t="e">
        <f t="shared" si="24"/>
        <v>#N/A</v>
      </c>
      <c r="K32" s="105">
        <v>17</v>
      </c>
      <c r="L32" s="105">
        <v>17</v>
      </c>
      <c r="M32" s="105">
        <v>17</v>
      </c>
      <c r="N32" s="105">
        <v>30</v>
      </c>
      <c r="O32" s="105" t="e">
        <f>VLOOKUP(B32,[6]柬干!$B:$AX,49,0)</f>
        <v>#N/A</v>
      </c>
      <c r="P32" s="105" t="e">
        <f>VLOOKUP(B32,'[7]复工在职员工&amp;柬干-453人-5月份'!$B:$AX,49,0)</f>
        <v>#N/A</v>
      </c>
      <c r="Q32" s="105" t="e">
        <f>VLOOKUP(B32,[5]柬干!$B:$AX,49,0)</f>
        <v>#N/A</v>
      </c>
      <c r="R32" s="105"/>
      <c r="S32" s="105"/>
      <c r="T32" s="105"/>
      <c r="U32" s="105" t="e">
        <f>VLOOKUP(B32,#REF!,43,0)</f>
        <v>#REF!</v>
      </c>
      <c r="V32" s="105" t="e">
        <f t="shared" si="21"/>
        <v>#N/A</v>
      </c>
      <c r="W32" s="105" t="e">
        <f t="shared" si="25"/>
        <v>#N/A</v>
      </c>
      <c r="X32" s="105" t="e">
        <f t="shared" si="26"/>
        <v>#N/A</v>
      </c>
      <c r="Y32" s="107" t="e">
        <f t="shared" si="27"/>
        <v>#N/A</v>
      </c>
      <c r="Z32" s="107" t="e">
        <f t="shared" si="28"/>
        <v>#N/A</v>
      </c>
      <c r="AA32" s="104"/>
      <c r="AB32" s="77" t="e">
        <f>VLOOKUP(B32,[8]办公室!$B:$AO,40,0)</f>
        <v>#N/A</v>
      </c>
      <c r="AC32" s="77" t="e">
        <f>VLOOKUP(B32,[4]办公室!$B:$AO,40,0)</f>
        <v>#N/A</v>
      </c>
      <c r="AE32" s="77" t="e">
        <f t="shared" si="22"/>
        <v>#N/A</v>
      </c>
      <c r="AJ32" s="77">
        <f t="shared" si="7"/>
        <v>4</v>
      </c>
      <c r="AK32" s="109" t="e">
        <f t="shared" si="29"/>
        <v>#N/A</v>
      </c>
      <c r="AL32" s="109" t="e">
        <f t="shared" si="30"/>
        <v>#N/A</v>
      </c>
      <c r="AM32" s="109" t="e">
        <f t="shared" si="31"/>
        <v>#N/A</v>
      </c>
      <c r="AN32" s="109" t="e">
        <f t="shared" si="32"/>
        <v>#N/A</v>
      </c>
      <c r="AO32" s="109" t="e">
        <f t="shared" si="33"/>
        <v>#N/A</v>
      </c>
      <c r="AP32" s="109" t="e">
        <f t="shared" si="34"/>
        <v>#N/A</v>
      </c>
      <c r="AQ32" s="110"/>
      <c r="AR32" s="109" t="e">
        <f t="shared" si="35"/>
        <v>#N/A</v>
      </c>
      <c r="AS32" s="109" t="e">
        <f t="shared" si="36"/>
        <v>#N/A</v>
      </c>
      <c r="AT32" s="109" t="e">
        <f t="shared" si="37"/>
        <v>#N/A</v>
      </c>
      <c r="AU32" s="109" t="e">
        <f t="shared" si="38"/>
        <v>#N/A</v>
      </c>
      <c r="AV32" s="109" t="e">
        <f t="shared" si="39"/>
        <v>#N/A</v>
      </c>
      <c r="AW32" s="109" t="e">
        <f t="shared" si="40"/>
        <v>#N/A</v>
      </c>
      <c r="AX32" s="109" t="e">
        <f t="shared" si="41"/>
        <v>#N/A</v>
      </c>
    </row>
    <row r="33" s="77" customFormat="1" ht="75" customHeight="1" spans="1:50">
      <c r="A33" s="93">
        <v>26</v>
      </c>
      <c r="B33" s="94"/>
      <c r="C33" s="95"/>
      <c r="D33" s="96"/>
      <c r="E33" s="97"/>
      <c r="F33" s="98">
        <v>200</v>
      </c>
      <c r="G33" s="99">
        <f t="shared" si="23"/>
        <v>7.69230769230769</v>
      </c>
      <c r="H33" s="100"/>
      <c r="I33" s="104" t="e">
        <f t="shared" si="1"/>
        <v>#N/A</v>
      </c>
      <c r="J33" s="105" t="e">
        <f t="shared" si="24"/>
        <v>#N/A</v>
      </c>
      <c r="K33" s="105">
        <v>17</v>
      </c>
      <c r="L33" s="105">
        <v>17</v>
      </c>
      <c r="M33" s="105">
        <v>17</v>
      </c>
      <c r="N33" s="105">
        <v>30</v>
      </c>
      <c r="O33" s="105" t="e">
        <f>VLOOKUP(B33,[6]员工!$B:$AX,49,0)</f>
        <v>#N/A</v>
      </c>
      <c r="P33" s="105" t="e">
        <f>VLOOKUP(B33,'[7]复工在职员工&amp;柬干-453人-5月份'!$B:$AX,49,0)</f>
        <v>#N/A</v>
      </c>
      <c r="Q33" s="105" t="e">
        <f>VLOOKUP(B33,[5]员工!$B:$AX,49,0)</f>
        <v>#N/A</v>
      </c>
      <c r="R33" s="105"/>
      <c r="S33" s="105"/>
      <c r="T33" s="105"/>
      <c r="U33" s="105" t="e">
        <f>VLOOKUP(B33,#REF!,43,0)</f>
        <v>#REF!</v>
      </c>
      <c r="V33" s="105" t="e">
        <f t="shared" si="21"/>
        <v>#N/A</v>
      </c>
      <c r="W33" s="105" t="e">
        <f t="shared" si="25"/>
        <v>#N/A</v>
      </c>
      <c r="X33" s="105" t="e">
        <f t="shared" si="26"/>
        <v>#N/A</v>
      </c>
      <c r="Y33" s="107" t="e">
        <f t="shared" si="27"/>
        <v>#N/A</v>
      </c>
      <c r="Z33" s="107" t="e">
        <f t="shared" si="28"/>
        <v>#N/A</v>
      </c>
      <c r="AA33" s="104"/>
      <c r="AB33" s="77" t="e">
        <f>VLOOKUP(B33,[8]办公室!$B:$AO,40,0)</f>
        <v>#N/A</v>
      </c>
      <c r="AC33" s="77" t="e">
        <f>VLOOKUP(B33,[4]办公室!$B:$AO,40,0)</f>
        <v>#N/A</v>
      </c>
      <c r="AE33" s="77" t="e">
        <f t="shared" si="22"/>
        <v>#N/A</v>
      </c>
      <c r="AJ33" s="77">
        <f t="shared" si="7"/>
        <v>4</v>
      </c>
      <c r="AK33" s="109" t="e">
        <f t="shared" si="29"/>
        <v>#N/A</v>
      </c>
      <c r="AL33" s="109" t="e">
        <f t="shared" si="30"/>
        <v>#N/A</v>
      </c>
      <c r="AM33" s="109" t="e">
        <f t="shared" si="31"/>
        <v>#N/A</v>
      </c>
      <c r="AN33" s="109" t="e">
        <f t="shared" si="32"/>
        <v>#N/A</v>
      </c>
      <c r="AO33" s="109" t="e">
        <f t="shared" si="33"/>
        <v>#N/A</v>
      </c>
      <c r="AP33" s="109" t="e">
        <f t="shared" si="34"/>
        <v>#N/A</v>
      </c>
      <c r="AQ33" s="110"/>
      <c r="AR33" s="109" t="e">
        <f t="shared" si="35"/>
        <v>#N/A</v>
      </c>
      <c r="AS33" s="109" t="e">
        <f t="shared" si="36"/>
        <v>#N/A</v>
      </c>
      <c r="AT33" s="109" t="e">
        <f t="shared" si="37"/>
        <v>#N/A</v>
      </c>
      <c r="AU33" s="109" t="e">
        <f t="shared" si="38"/>
        <v>#N/A</v>
      </c>
      <c r="AV33" s="109" t="e">
        <f t="shared" si="39"/>
        <v>#N/A</v>
      </c>
      <c r="AW33" s="109" t="e">
        <f t="shared" si="40"/>
        <v>#N/A</v>
      </c>
      <c r="AX33" s="109" t="e">
        <f t="shared" si="41"/>
        <v>#N/A</v>
      </c>
    </row>
    <row r="34" s="77" customFormat="1" ht="75" customHeight="1" spans="1:50">
      <c r="A34" s="93">
        <v>27</v>
      </c>
      <c r="B34" s="94"/>
      <c r="C34" s="95"/>
      <c r="D34" s="96"/>
      <c r="E34" s="97"/>
      <c r="F34" s="98">
        <v>200</v>
      </c>
      <c r="G34" s="99">
        <f t="shared" si="23"/>
        <v>7.69230769230769</v>
      </c>
      <c r="H34" s="100"/>
      <c r="I34" s="104" t="e">
        <f t="shared" si="1"/>
        <v>#N/A</v>
      </c>
      <c r="J34" s="105" t="e">
        <f t="shared" si="24"/>
        <v>#N/A</v>
      </c>
      <c r="K34" s="105">
        <v>17</v>
      </c>
      <c r="L34" s="105">
        <v>17</v>
      </c>
      <c r="M34" s="105">
        <v>17</v>
      </c>
      <c r="N34" s="105">
        <v>30</v>
      </c>
      <c r="O34" s="105" t="e">
        <f>VLOOKUP(B34,[6]员工!$B:$AX,49,0)</f>
        <v>#N/A</v>
      </c>
      <c r="P34" s="105" t="e">
        <f>VLOOKUP(B34,'[7]复工在职员工&amp;柬干-453人-5月份'!$B:$AX,49,0)</f>
        <v>#N/A</v>
      </c>
      <c r="Q34" s="105" t="e">
        <f>VLOOKUP(B34,[5]员工!$B:$AX,49,0)</f>
        <v>#N/A</v>
      </c>
      <c r="R34" s="105"/>
      <c r="S34" s="105"/>
      <c r="T34" s="105"/>
      <c r="U34" s="105" t="e">
        <f>VLOOKUP(B34,#REF!,43,0)</f>
        <v>#REF!</v>
      </c>
      <c r="V34" s="105" t="e">
        <f t="shared" si="21"/>
        <v>#N/A</v>
      </c>
      <c r="W34" s="105" t="e">
        <f t="shared" si="25"/>
        <v>#N/A</v>
      </c>
      <c r="X34" s="105" t="e">
        <f t="shared" si="26"/>
        <v>#N/A</v>
      </c>
      <c r="Y34" s="107" t="e">
        <f t="shared" si="27"/>
        <v>#N/A</v>
      </c>
      <c r="Z34" s="107" t="e">
        <f t="shared" si="28"/>
        <v>#N/A</v>
      </c>
      <c r="AA34" s="104"/>
      <c r="AB34" s="77" t="e">
        <f>VLOOKUP(B34,[8]办公室!$B:$AO,40,0)</f>
        <v>#N/A</v>
      </c>
      <c r="AC34" s="77" t="e">
        <f>VLOOKUP(B34,[4]办公室!$B:$AO,40,0)</f>
        <v>#N/A</v>
      </c>
      <c r="AE34" s="77" t="e">
        <f t="shared" si="22"/>
        <v>#N/A</v>
      </c>
      <c r="AJ34" s="77">
        <f t="shared" si="7"/>
        <v>4</v>
      </c>
      <c r="AK34" s="109" t="e">
        <f t="shared" si="29"/>
        <v>#N/A</v>
      </c>
      <c r="AL34" s="109" t="e">
        <f t="shared" si="30"/>
        <v>#N/A</v>
      </c>
      <c r="AM34" s="109" t="e">
        <f t="shared" si="31"/>
        <v>#N/A</v>
      </c>
      <c r="AN34" s="109" t="e">
        <f t="shared" si="32"/>
        <v>#N/A</v>
      </c>
      <c r="AO34" s="109" t="e">
        <f t="shared" si="33"/>
        <v>#N/A</v>
      </c>
      <c r="AP34" s="109" t="e">
        <f t="shared" si="34"/>
        <v>#N/A</v>
      </c>
      <c r="AQ34" s="110"/>
      <c r="AR34" s="109" t="e">
        <f t="shared" si="35"/>
        <v>#N/A</v>
      </c>
      <c r="AS34" s="109" t="e">
        <f t="shared" si="36"/>
        <v>#N/A</v>
      </c>
      <c r="AT34" s="109" t="e">
        <f t="shared" si="37"/>
        <v>#N/A</v>
      </c>
      <c r="AU34" s="109" t="e">
        <f t="shared" si="38"/>
        <v>#N/A</v>
      </c>
      <c r="AV34" s="109" t="e">
        <f t="shared" si="39"/>
        <v>#N/A</v>
      </c>
      <c r="AW34" s="109" t="e">
        <f t="shared" si="40"/>
        <v>#N/A</v>
      </c>
      <c r="AX34" s="109" t="e">
        <f t="shared" si="41"/>
        <v>#N/A</v>
      </c>
    </row>
    <row r="35" s="77" customFormat="1" ht="75" customHeight="1" spans="1:50">
      <c r="A35" s="93">
        <v>28</v>
      </c>
      <c r="B35" s="94"/>
      <c r="C35" s="95"/>
      <c r="D35" s="96"/>
      <c r="E35" s="97"/>
      <c r="F35" s="98">
        <v>200</v>
      </c>
      <c r="G35" s="99">
        <f t="shared" si="23"/>
        <v>7.69230769230769</v>
      </c>
      <c r="H35" s="100"/>
      <c r="I35" s="104" t="e">
        <f t="shared" si="1"/>
        <v>#N/A</v>
      </c>
      <c r="J35" s="105" t="e">
        <f t="shared" si="24"/>
        <v>#N/A</v>
      </c>
      <c r="K35" s="105">
        <v>17</v>
      </c>
      <c r="L35" s="105">
        <v>17</v>
      </c>
      <c r="M35" s="105">
        <v>17</v>
      </c>
      <c r="N35" s="105">
        <v>30</v>
      </c>
      <c r="O35" s="105" t="e">
        <f>VLOOKUP(B35,[6]员工!$B:$AX,49,0)</f>
        <v>#N/A</v>
      </c>
      <c r="P35" s="105" t="e">
        <f>VLOOKUP(B35,'[7]复工在职员工&amp;柬干-453人-5月份'!$B:$AX,49,0)</f>
        <v>#N/A</v>
      </c>
      <c r="Q35" s="105" t="e">
        <f>VLOOKUP(B35,[5]员工!$B:$AX,49,0)</f>
        <v>#N/A</v>
      </c>
      <c r="R35" s="105"/>
      <c r="S35" s="105"/>
      <c r="T35" s="105"/>
      <c r="U35" s="105" t="e">
        <f>VLOOKUP(B35,#REF!,43,0)</f>
        <v>#REF!</v>
      </c>
      <c r="V35" s="105" t="e">
        <f t="shared" si="21"/>
        <v>#N/A</v>
      </c>
      <c r="W35" s="105" t="e">
        <f t="shared" si="25"/>
        <v>#N/A</v>
      </c>
      <c r="X35" s="105" t="e">
        <f t="shared" si="26"/>
        <v>#N/A</v>
      </c>
      <c r="Y35" s="107" t="e">
        <f t="shared" si="27"/>
        <v>#N/A</v>
      </c>
      <c r="Z35" s="107" t="e">
        <f t="shared" si="28"/>
        <v>#N/A</v>
      </c>
      <c r="AA35" s="104"/>
      <c r="AB35" s="77" t="e">
        <f>VLOOKUP(B35,[8]办公室!$B:$AO,40,0)</f>
        <v>#N/A</v>
      </c>
      <c r="AC35" s="77" t="e">
        <f>VLOOKUP(B35,[4]办公室!$B:$AO,40,0)</f>
        <v>#N/A</v>
      </c>
      <c r="AE35" s="77" t="e">
        <f t="shared" si="22"/>
        <v>#N/A</v>
      </c>
      <c r="AJ35" s="77">
        <f t="shared" si="7"/>
        <v>4</v>
      </c>
      <c r="AK35" s="109" t="e">
        <f t="shared" si="29"/>
        <v>#N/A</v>
      </c>
      <c r="AL35" s="109" t="e">
        <f t="shared" si="30"/>
        <v>#N/A</v>
      </c>
      <c r="AM35" s="109" t="e">
        <f t="shared" si="31"/>
        <v>#N/A</v>
      </c>
      <c r="AN35" s="109" t="e">
        <f t="shared" si="32"/>
        <v>#N/A</v>
      </c>
      <c r="AO35" s="109" t="e">
        <f t="shared" si="33"/>
        <v>#N/A</v>
      </c>
      <c r="AP35" s="109" t="e">
        <f t="shared" si="34"/>
        <v>#N/A</v>
      </c>
      <c r="AQ35" s="110"/>
      <c r="AR35" s="109" t="e">
        <f t="shared" si="35"/>
        <v>#N/A</v>
      </c>
      <c r="AS35" s="109" t="e">
        <f t="shared" si="36"/>
        <v>#N/A</v>
      </c>
      <c r="AT35" s="109" t="e">
        <f t="shared" si="37"/>
        <v>#N/A</v>
      </c>
      <c r="AU35" s="109" t="e">
        <f t="shared" si="38"/>
        <v>#N/A</v>
      </c>
      <c r="AV35" s="109" t="e">
        <f t="shared" si="39"/>
        <v>#N/A</v>
      </c>
      <c r="AW35" s="109" t="e">
        <f t="shared" si="40"/>
        <v>#N/A</v>
      </c>
      <c r="AX35" s="109" t="e">
        <f t="shared" si="41"/>
        <v>#N/A</v>
      </c>
    </row>
    <row r="36" s="77" customFormat="1" ht="75" customHeight="1" spans="1:50">
      <c r="A36" s="93">
        <v>29</v>
      </c>
      <c r="B36" s="94"/>
      <c r="C36" s="95"/>
      <c r="D36" s="96"/>
      <c r="E36" s="97"/>
      <c r="F36" s="98">
        <v>200</v>
      </c>
      <c r="G36" s="99">
        <f t="shared" si="23"/>
        <v>7.69230769230769</v>
      </c>
      <c r="H36" s="100"/>
      <c r="I36" s="104" t="e">
        <f t="shared" si="1"/>
        <v>#N/A</v>
      </c>
      <c r="J36" s="105" t="e">
        <f t="shared" si="24"/>
        <v>#N/A</v>
      </c>
      <c r="K36" s="105">
        <v>17</v>
      </c>
      <c r="L36" s="105">
        <v>17</v>
      </c>
      <c r="M36" s="105">
        <v>17</v>
      </c>
      <c r="N36" s="105">
        <v>30</v>
      </c>
      <c r="O36" s="105" t="e">
        <f>VLOOKUP(B36,[6]员工!$B:$AX,49,0)</f>
        <v>#N/A</v>
      </c>
      <c r="P36" s="105" t="e">
        <f>VLOOKUP(B36,'[7]复工在职员工&amp;柬干-453人-5月份'!$B:$AX,49,0)</f>
        <v>#N/A</v>
      </c>
      <c r="Q36" s="105" t="e">
        <f>VLOOKUP(B36,[5]员工!$B:$AX,49,0)</f>
        <v>#N/A</v>
      </c>
      <c r="R36" s="105"/>
      <c r="S36" s="105"/>
      <c r="T36" s="105"/>
      <c r="U36" s="105" t="e">
        <f>VLOOKUP(B36,#REF!,43,0)</f>
        <v>#REF!</v>
      </c>
      <c r="V36" s="105" t="e">
        <f t="shared" si="21"/>
        <v>#N/A</v>
      </c>
      <c r="W36" s="105" t="e">
        <f t="shared" si="25"/>
        <v>#N/A</v>
      </c>
      <c r="X36" s="105" t="e">
        <f t="shared" si="26"/>
        <v>#N/A</v>
      </c>
      <c r="Y36" s="107" t="e">
        <f t="shared" si="27"/>
        <v>#N/A</v>
      </c>
      <c r="Z36" s="107" t="e">
        <f t="shared" si="28"/>
        <v>#N/A</v>
      </c>
      <c r="AA36" s="104"/>
      <c r="AB36" s="77" t="e">
        <f>VLOOKUP(B36,[8]办公室!$B:$AO,40,0)</f>
        <v>#N/A</v>
      </c>
      <c r="AC36" s="77" t="e">
        <f>VLOOKUP(B36,[4]办公室!$B:$AO,40,0)</f>
        <v>#N/A</v>
      </c>
      <c r="AE36" s="77" t="e">
        <f t="shared" si="22"/>
        <v>#N/A</v>
      </c>
      <c r="AJ36" s="77">
        <f t="shared" si="7"/>
        <v>4</v>
      </c>
      <c r="AK36" s="109" t="e">
        <f t="shared" si="29"/>
        <v>#N/A</v>
      </c>
      <c r="AL36" s="109" t="e">
        <f t="shared" si="30"/>
        <v>#N/A</v>
      </c>
      <c r="AM36" s="109" t="e">
        <f t="shared" si="31"/>
        <v>#N/A</v>
      </c>
      <c r="AN36" s="109" t="e">
        <f t="shared" si="32"/>
        <v>#N/A</v>
      </c>
      <c r="AO36" s="109" t="e">
        <f t="shared" si="33"/>
        <v>#N/A</v>
      </c>
      <c r="AP36" s="109" t="e">
        <f t="shared" si="34"/>
        <v>#N/A</v>
      </c>
      <c r="AQ36" s="110"/>
      <c r="AR36" s="109" t="e">
        <f t="shared" si="35"/>
        <v>#N/A</v>
      </c>
      <c r="AS36" s="109" t="e">
        <f t="shared" si="36"/>
        <v>#N/A</v>
      </c>
      <c r="AT36" s="109" t="e">
        <f t="shared" si="37"/>
        <v>#N/A</v>
      </c>
      <c r="AU36" s="109" t="e">
        <f t="shared" si="38"/>
        <v>#N/A</v>
      </c>
      <c r="AV36" s="109" t="e">
        <f t="shared" si="39"/>
        <v>#N/A</v>
      </c>
      <c r="AW36" s="109" t="e">
        <f t="shared" si="40"/>
        <v>#N/A</v>
      </c>
      <c r="AX36" s="109" t="e">
        <f t="shared" si="41"/>
        <v>#N/A</v>
      </c>
    </row>
    <row r="37" s="77" customFormat="1" ht="75" customHeight="1" spans="1:50">
      <c r="A37" s="93">
        <v>30</v>
      </c>
      <c r="B37" s="94"/>
      <c r="C37" s="95"/>
      <c r="D37" s="96"/>
      <c r="E37" s="97"/>
      <c r="F37" s="98">
        <v>200</v>
      </c>
      <c r="G37" s="99">
        <f t="shared" si="23"/>
        <v>7.69230769230769</v>
      </c>
      <c r="H37" s="100"/>
      <c r="I37" s="104" t="e">
        <f t="shared" si="1"/>
        <v>#N/A</v>
      </c>
      <c r="J37" s="105" t="e">
        <f t="shared" si="24"/>
        <v>#N/A</v>
      </c>
      <c r="K37" s="105">
        <v>17</v>
      </c>
      <c r="L37" s="105">
        <v>17</v>
      </c>
      <c r="M37" s="105">
        <v>17</v>
      </c>
      <c r="N37" s="105">
        <v>30</v>
      </c>
      <c r="O37" s="105" t="e">
        <f>VLOOKUP(B37,[6]员工!$B:$AX,49,0)</f>
        <v>#N/A</v>
      </c>
      <c r="P37" s="105" t="e">
        <f>VLOOKUP(B37,'[7]复工在职员工&amp;柬干-453人-5月份'!$B:$AX,49,0)</f>
        <v>#N/A</v>
      </c>
      <c r="Q37" s="105" t="e">
        <f>VLOOKUP(B37,[5]员工!$B:$AX,49,0)</f>
        <v>#N/A</v>
      </c>
      <c r="R37" s="105"/>
      <c r="S37" s="105"/>
      <c r="T37" s="105"/>
      <c r="U37" s="105" t="e">
        <f>VLOOKUP(B37,#REF!,43,0)</f>
        <v>#REF!</v>
      </c>
      <c r="V37" s="105" t="e">
        <f t="shared" si="21"/>
        <v>#N/A</v>
      </c>
      <c r="W37" s="105" t="e">
        <f t="shared" si="25"/>
        <v>#N/A</v>
      </c>
      <c r="X37" s="105" t="e">
        <f t="shared" si="26"/>
        <v>#N/A</v>
      </c>
      <c r="Y37" s="107" t="e">
        <f t="shared" si="27"/>
        <v>#N/A</v>
      </c>
      <c r="Z37" s="107" t="e">
        <f t="shared" si="28"/>
        <v>#N/A</v>
      </c>
      <c r="AA37" s="104"/>
      <c r="AB37" s="77" t="e">
        <f>VLOOKUP(B37,[8]办公室!$B:$AO,40,0)</f>
        <v>#N/A</v>
      </c>
      <c r="AC37" s="77" t="e">
        <f>VLOOKUP(B37,[4]办公室!$B:$AO,40,0)</f>
        <v>#N/A</v>
      </c>
      <c r="AE37" s="77" t="e">
        <f t="shared" si="22"/>
        <v>#N/A</v>
      </c>
      <c r="AJ37" s="77">
        <f t="shared" si="7"/>
        <v>4</v>
      </c>
      <c r="AK37" s="109" t="e">
        <f t="shared" si="29"/>
        <v>#N/A</v>
      </c>
      <c r="AL37" s="109" t="e">
        <f t="shared" si="30"/>
        <v>#N/A</v>
      </c>
      <c r="AM37" s="109" t="e">
        <f t="shared" si="31"/>
        <v>#N/A</v>
      </c>
      <c r="AN37" s="109" t="e">
        <f t="shared" si="32"/>
        <v>#N/A</v>
      </c>
      <c r="AO37" s="109" t="e">
        <f t="shared" si="33"/>
        <v>#N/A</v>
      </c>
      <c r="AP37" s="109" t="e">
        <f t="shared" si="34"/>
        <v>#N/A</v>
      </c>
      <c r="AQ37" s="110"/>
      <c r="AR37" s="109" t="e">
        <f t="shared" si="35"/>
        <v>#N/A</v>
      </c>
      <c r="AS37" s="109" t="e">
        <f t="shared" si="36"/>
        <v>#N/A</v>
      </c>
      <c r="AT37" s="109" t="e">
        <f t="shared" si="37"/>
        <v>#N/A</v>
      </c>
      <c r="AU37" s="109" t="e">
        <f t="shared" si="38"/>
        <v>#N/A</v>
      </c>
      <c r="AV37" s="109" t="e">
        <f t="shared" si="39"/>
        <v>#N/A</v>
      </c>
      <c r="AW37" s="109" t="e">
        <f t="shared" si="40"/>
        <v>#N/A</v>
      </c>
      <c r="AX37" s="109" t="e">
        <f t="shared" si="41"/>
        <v>#N/A</v>
      </c>
    </row>
    <row r="38" s="77" customFormat="1" ht="75" customHeight="1" spans="1:50">
      <c r="A38" s="93">
        <v>31</v>
      </c>
      <c r="B38" s="94"/>
      <c r="C38" s="95"/>
      <c r="D38" s="96"/>
      <c r="E38" s="97"/>
      <c r="F38" s="98">
        <v>200</v>
      </c>
      <c r="G38" s="99">
        <f t="shared" si="23"/>
        <v>7.69230769230769</v>
      </c>
      <c r="H38" s="100"/>
      <c r="I38" s="104" t="e">
        <f t="shared" si="1"/>
        <v>#N/A</v>
      </c>
      <c r="J38" s="105" t="e">
        <f t="shared" si="24"/>
        <v>#N/A</v>
      </c>
      <c r="K38" s="105">
        <v>17</v>
      </c>
      <c r="L38" s="105">
        <v>17</v>
      </c>
      <c r="M38" s="105">
        <v>17</v>
      </c>
      <c r="N38" s="105">
        <v>30</v>
      </c>
      <c r="O38" s="105" t="e">
        <f>VLOOKUP(B38,[6]员工!$B:$AX,49,0)</f>
        <v>#N/A</v>
      </c>
      <c r="P38" s="105" t="e">
        <f>VLOOKUP(B38,'[7]复工在职员工&amp;柬干-453人-5月份'!$B:$AX,49,0)</f>
        <v>#N/A</v>
      </c>
      <c r="Q38" s="105" t="e">
        <f>VLOOKUP(B38,[5]员工!$B:$AX,49,0)</f>
        <v>#N/A</v>
      </c>
      <c r="R38" s="105"/>
      <c r="S38" s="105"/>
      <c r="T38" s="105"/>
      <c r="U38" s="105" t="e">
        <f>VLOOKUP(B38,#REF!,43,0)</f>
        <v>#REF!</v>
      </c>
      <c r="V38" s="105" t="e">
        <f t="shared" si="21"/>
        <v>#N/A</v>
      </c>
      <c r="W38" s="105" t="e">
        <f t="shared" si="25"/>
        <v>#N/A</v>
      </c>
      <c r="X38" s="105" t="e">
        <f t="shared" si="26"/>
        <v>#N/A</v>
      </c>
      <c r="Y38" s="107" t="e">
        <f t="shared" si="27"/>
        <v>#N/A</v>
      </c>
      <c r="Z38" s="107" t="e">
        <f t="shared" si="28"/>
        <v>#N/A</v>
      </c>
      <c r="AA38" s="104"/>
      <c r="AB38" s="77" t="e">
        <f>VLOOKUP(B38,[8]办公室!$B:$AO,40,0)</f>
        <v>#N/A</v>
      </c>
      <c r="AC38" s="77" t="e">
        <f>VLOOKUP(B38,[4]办公室!$B:$AO,40,0)</f>
        <v>#N/A</v>
      </c>
      <c r="AE38" s="77" t="e">
        <f t="shared" si="22"/>
        <v>#N/A</v>
      </c>
      <c r="AJ38" s="77">
        <f t="shared" si="7"/>
        <v>4</v>
      </c>
      <c r="AK38" s="109" t="e">
        <f t="shared" si="29"/>
        <v>#N/A</v>
      </c>
      <c r="AL38" s="109" t="e">
        <f t="shared" si="30"/>
        <v>#N/A</v>
      </c>
      <c r="AM38" s="109" t="e">
        <f t="shared" si="31"/>
        <v>#N/A</v>
      </c>
      <c r="AN38" s="109" t="e">
        <f t="shared" si="32"/>
        <v>#N/A</v>
      </c>
      <c r="AO38" s="109" t="e">
        <f t="shared" si="33"/>
        <v>#N/A</v>
      </c>
      <c r="AP38" s="109" t="e">
        <f t="shared" si="34"/>
        <v>#N/A</v>
      </c>
      <c r="AQ38" s="110"/>
      <c r="AR38" s="109" t="e">
        <f t="shared" si="35"/>
        <v>#N/A</v>
      </c>
      <c r="AS38" s="109" t="e">
        <f t="shared" si="36"/>
        <v>#N/A</v>
      </c>
      <c r="AT38" s="109" t="e">
        <f t="shared" si="37"/>
        <v>#N/A</v>
      </c>
      <c r="AU38" s="109" t="e">
        <f t="shared" si="38"/>
        <v>#N/A</v>
      </c>
      <c r="AV38" s="109" t="e">
        <f t="shared" si="39"/>
        <v>#N/A</v>
      </c>
      <c r="AW38" s="109" t="e">
        <f t="shared" si="40"/>
        <v>#N/A</v>
      </c>
      <c r="AX38" s="109" t="e">
        <f t="shared" si="41"/>
        <v>#N/A</v>
      </c>
    </row>
    <row r="39" s="77" customFormat="1" ht="75" customHeight="1" spans="1:50">
      <c r="A39" s="93">
        <v>32</v>
      </c>
      <c r="B39" s="94"/>
      <c r="C39" s="95"/>
      <c r="D39" s="96"/>
      <c r="E39" s="97"/>
      <c r="F39" s="98">
        <v>200</v>
      </c>
      <c r="G39" s="99">
        <f t="shared" si="23"/>
        <v>7.69230769230769</v>
      </c>
      <c r="H39" s="100"/>
      <c r="I39" s="104" t="e">
        <f t="shared" si="1"/>
        <v>#N/A</v>
      </c>
      <c r="J39" s="105" t="e">
        <f t="shared" si="24"/>
        <v>#N/A</v>
      </c>
      <c r="K39" s="105">
        <v>17</v>
      </c>
      <c r="L39" s="105">
        <v>17</v>
      </c>
      <c r="M39" s="105">
        <v>17</v>
      </c>
      <c r="N39" s="105">
        <v>30</v>
      </c>
      <c r="O39" s="105" t="e">
        <f>VLOOKUP(B39,[6]员工!$B:$AX,49,0)</f>
        <v>#N/A</v>
      </c>
      <c r="P39" s="105" t="e">
        <f>VLOOKUP(B39,'[7]复工在职员工&amp;柬干-453人-5月份'!$B:$AX,49,0)</f>
        <v>#N/A</v>
      </c>
      <c r="Q39" s="105" t="e">
        <f>VLOOKUP(B39,[5]员工!$B:$AX,49,0)</f>
        <v>#N/A</v>
      </c>
      <c r="R39" s="105"/>
      <c r="S39" s="105"/>
      <c r="T39" s="105"/>
      <c r="U39" s="105" t="e">
        <f>VLOOKUP(B39,#REF!,43,0)</f>
        <v>#REF!</v>
      </c>
      <c r="V39" s="105" t="e">
        <f t="shared" si="21"/>
        <v>#N/A</v>
      </c>
      <c r="W39" s="105" t="e">
        <f t="shared" si="25"/>
        <v>#N/A</v>
      </c>
      <c r="X39" s="105" t="e">
        <f t="shared" si="26"/>
        <v>#N/A</v>
      </c>
      <c r="Y39" s="107" t="e">
        <f t="shared" si="27"/>
        <v>#N/A</v>
      </c>
      <c r="Z39" s="107" t="e">
        <f t="shared" si="28"/>
        <v>#N/A</v>
      </c>
      <c r="AA39" s="104"/>
      <c r="AB39" s="77" t="e">
        <f>VLOOKUP(B39,[8]办公室!$B:$AO,40,0)</f>
        <v>#N/A</v>
      </c>
      <c r="AC39" s="77" t="e">
        <f>VLOOKUP(B39,[4]办公室!$B:$AO,40,0)</f>
        <v>#N/A</v>
      </c>
      <c r="AE39" s="77" t="e">
        <f t="shared" si="22"/>
        <v>#N/A</v>
      </c>
      <c r="AJ39" s="77">
        <f t="shared" si="7"/>
        <v>4</v>
      </c>
      <c r="AK39" s="109" t="e">
        <f t="shared" si="29"/>
        <v>#N/A</v>
      </c>
      <c r="AL39" s="109" t="e">
        <f t="shared" si="30"/>
        <v>#N/A</v>
      </c>
      <c r="AM39" s="109" t="e">
        <f t="shared" si="31"/>
        <v>#N/A</v>
      </c>
      <c r="AN39" s="109" t="e">
        <f t="shared" si="32"/>
        <v>#N/A</v>
      </c>
      <c r="AO39" s="109" t="e">
        <f t="shared" si="33"/>
        <v>#N/A</v>
      </c>
      <c r="AP39" s="109" t="e">
        <f t="shared" si="34"/>
        <v>#N/A</v>
      </c>
      <c r="AQ39" s="110"/>
      <c r="AR39" s="109" t="e">
        <f t="shared" si="35"/>
        <v>#N/A</v>
      </c>
      <c r="AS39" s="109" t="e">
        <f t="shared" si="36"/>
        <v>#N/A</v>
      </c>
      <c r="AT39" s="109" t="e">
        <f t="shared" si="37"/>
        <v>#N/A</v>
      </c>
      <c r="AU39" s="109" t="e">
        <f t="shared" si="38"/>
        <v>#N/A</v>
      </c>
      <c r="AV39" s="109" t="e">
        <f t="shared" si="39"/>
        <v>#N/A</v>
      </c>
      <c r="AW39" s="109" t="e">
        <f t="shared" si="40"/>
        <v>#N/A</v>
      </c>
      <c r="AX39" s="109" t="e">
        <f t="shared" si="41"/>
        <v>#N/A</v>
      </c>
    </row>
    <row r="40" s="77" customFormat="1" ht="75" customHeight="1" spans="1:50">
      <c r="A40" s="93">
        <v>33</v>
      </c>
      <c r="B40" s="94"/>
      <c r="C40" s="95"/>
      <c r="D40" s="96"/>
      <c r="E40" s="97"/>
      <c r="F40" s="98">
        <v>200</v>
      </c>
      <c r="G40" s="99">
        <f t="shared" si="23"/>
        <v>7.69230769230769</v>
      </c>
      <c r="H40" s="100"/>
      <c r="I40" s="104" t="e">
        <f t="shared" si="1"/>
        <v>#N/A</v>
      </c>
      <c r="J40" s="105" t="e">
        <f t="shared" si="24"/>
        <v>#N/A</v>
      </c>
      <c r="K40" s="105">
        <v>17</v>
      </c>
      <c r="L40" s="105">
        <v>17</v>
      </c>
      <c r="M40" s="105">
        <v>17</v>
      </c>
      <c r="N40" s="105">
        <v>30</v>
      </c>
      <c r="O40" s="105" t="e">
        <f>VLOOKUP(B40,[6]员工!$B:$AX,49,0)</f>
        <v>#N/A</v>
      </c>
      <c r="P40" s="105" t="e">
        <f>VLOOKUP(B40,'[7]复工在职员工&amp;柬干-453人-5月份'!$B:$AX,49,0)</f>
        <v>#N/A</v>
      </c>
      <c r="Q40" s="105" t="e">
        <f>VLOOKUP(B40,[5]员工!$B:$AX,49,0)</f>
        <v>#N/A</v>
      </c>
      <c r="R40" s="105"/>
      <c r="S40" s="105"/>
      <c r="T40" s="105"/>
      <c r="U40" s="105" t="e">
        <f>VLOOKUP(B40,#REF!,43,0)</f>
        <v>#REF!</v>
      </c>
      <c r="V40" s="105" t="e">
        <f t="shared" si="21"/>
        <v>#N/A</v>
      </c>
      <c r="W40" s="105" t="e">
        <f t="shared" si="25"/>
        <v>#N/A</v>
      </c>
      <c r="X40" s="105" t="e">
        <f t="shared" si="26"/>
        <v>#N/A</v>
      </c>
      <c r="Y40" s="107" t="e">
        <f t="shared" si="27"/>
        <v>#N/A</v>
      </c>
      <c r="Z40" s="107" t="e">
        <f t="shared" si="28"/>
        <v>#N/A</v>
      </c>
      <c r="AA40" s="104"/>
      <c r="AB40" s="77" t="e">
        <f>VLOOKUP(B40,[8]办公室!$B:$AO,40,0)</f>
        <v>#N/A</v>
      </c>
      <c r="AC40" s="77" t="e">
        <f>VLOOKUP(B40,[4]办公室!$B:$AO,40,0)</f>
        <v>#N/A</v>
      </c>
      <c r="AE40" s="77" t="e">
        <f t="shared" si="22"/>
        <v>#N/A</v>
      </c>
      <c r="AJ40" s="77">
        <f t="shared" si="7"/>
        <v>4</v>
      </c>
      <c r="AK40" s="109" t="e">
        <f t="shared" si="29"/>
        <v>#N/A</v>
      </c>
      <c r="AL40" s="109" t="e">
        <f t="shared" si="30"/>
        <v>#N/A</v>
      </c>
      <c r="AM40" s="109" t="e">
        <f t="shared" si="31"/>
        <v>#N/A</v>
      </c>
      <c r="AN40" s="109" t="e">
        <f t="shared" si="32"/>
        <v>#N/A</v>
      </c>
      <c r="AO40" s="109" t="e">
        <f t="shared" si="33"/>
        <v>#N/A</v>
      </c>
      <c r="AP40" s="109" t="e">
        <f t="shared" si="34"/>
        <v>#N/A</v>
      </c>
      <c r="AQ40" s="110"/>
      <c r="AR40" s="109" t="e">
        <f t="shared" si="35"/>
        <v>#N/A</v>
      </c>
      <c r="AS40" s="109" t="e">
        <f t="shared" si="36"/>
        <v>#N/A</v>
      </c>
      <c r="AT40" s="109" t="e">
        <f t="shared" si="37"/>
        <v>#N/A</v>
      </c>
      <c r="AU40" s="109" t="e">
        <f t="shared" si="38"/>
        <v>#N/A</v>
      </c>
      <c r="AV40" s="109" t="e">
        <f t="shared" si="39"/>
        <v>#N/A</v>
      </c>
      <c r="AW40" s="109" t="e">
        <f t="shared" si="40"/>
        <v>#N/A</v>
      </c>
      <c r="AX40" s="109" t="e">
        <f t="shared" si="41"/>
        <v>#N/A</v>
      </c>
    </row>
    <row r="41" s="77" customFormat="1" ht="75" customHeight="1" spans="1:50">
      <c r="A41" s="93">
        <v>34</v>
      </c>
      <c r="B41" s="94"/>
      <c r="C41" s="95"/>
      <c r="D41" s="96"/>
      <c r="E41" s="97"/>
      <c r="F41" s="98">
        <v>200</v>
      </c>
      <c r="G41" s="99">
        <f t="shared" si="23"/>
        <v>7.69230769230769</v>
      </c>
      <c r="H41" s="100"/>
      <c r="I41" s="104" t="e">
        <f t="shared" si="1"/>
        <v>#N/A</v>
      </c>
      <c r="J41" s="105" t="e">
        <f t="shared" si="24"/>
        <v>#N/A</v>
      </c>
      <c r="K41" s="105">
        <v>17</v>
      </c>
      <c r="L41" s="105">
        <v>17</v>
      </c>
      <c r="M41" s="105">
        <v>17</v>
      </c>
      <c r="N41" s="105">
        <v>30</v>
      </c>
      <c r="O41" s="105" t="e">
        <f>VLOOKUP(B41,[6]员工!$B:$AX,49,0)</f>
        <v>#N/A</v>
      </c>
      <c r="P41" s="105" t="e">
        <f>VLOOKUP(B41,'[7]复工在职员工&amp;柬干-453人-5月份'!$B:$AX,49,0)</f>
        <v>#N/A</v>
      </c>
      <c r="Q41" s="105" t="e">
        <f>VLOOKUP(B41,[5]员工!$B:$AX,49,0)</f>
        <v>#N/A</v>
      </c>
      <c r="R41" s="105"/>
      <c r="S41" s="105"/>
      <c r="T41" s="105"/>
      <c r="U41" s="105" t="e">
        <f>VLOOKUP(B41,#REF!,43,0)</f>
        <v>#REF!</v>
      </c>
      <c r="V41" s="105" t="e">
        <f t="shared" si="21"/>
        <v>#N/A</v>
      </c>
      <c r="W41" s="105" t="e">
        <f t="shared" si="25"/>
        <v>#N/A</v>
      </c>
      <c r="X41" s="105" t="e">
        <f t="shared" si="26"/>
        <v>#N/A</v>
      </c>
      <c r="Y41" s="107" t="e">
        <f t="shared" si="27"/>
        <v>#N/A</v>
      </c>
      <c r="Z41" s="107" t="e">
        <f t="shared" si="28"/>
        <v>#N/A</v>
      </c>
      <c r="AA41" s="104"/>
      <c r="AB41" s="77" t="e">
        <f>VLOOKUP(B41,[8]办公室!$B:$AO,40,0)</f>
        <v>#N/A</v>
      </c>
      <c r="AC41" s="77" t="e">
        <f>VLOOKUP(B41,[4]办公室!$B:$AO,40,0)</f>
        <v>#N/A</v>
      </c>
      <c r="AE41" s="77" t="e">
        <f t="shared" ref="AE41:AE72" si="42">AB41+AC41</f>
        <v>#N/A</v>
      </c>
      <c r="AJ41" s="77">
        <f t="shared" ref="AJ41:AJ72" si="43">COUNT(K41:P41)</f>
        <v>4</v>
      </c>
      <c r="AK41" s="109" t="e">
        <f t="shared" si="29"/>
        <v>#N/A</v>
      </c>
      <c r="AL41" s="109" t="e">
        <f t="shared" si="30"/>
        <v>#N/A</v>
      </c>
      <c r="AM41" s="109" t="e">
        <f t="shared" si="31"/>
        <v>#N/A</v>
      </c>
      <c r="AN41" s="109" t="e">
        <f t="shared" si="32"/>
        <v>#N/A</v>
      </c>
      <c r="AO41" s="109" t="e">
        <f t="shared" si="33"/>
        <v>#N/A</v>
      </c>
      <c r="AP41" s="109" t="e">
        <f t="shared" si="34"/>
        <v>#N/A</v>
      </c>
      <c r="AQ41" s="110"/>
      <c r="AR41" s="109" t="e">
        <f t="shared" si="35"/>
        <v>#N/A</v>
      </c>
      <c r="AS41" s="109" t="e">
        <f t="shared" si="36"/>
        <v>#N/A</v>
      </c>
      <c r="AT41" s="109" t="e">
        <f t="shared" si="37"/>
        <v>#N/A</v>
      </c>
      <c r="AU41" s="109" t="e">
        <f t="shared" si="38"/>
        <v>#N/A</v>
      </c>
      <c r="AV41" s="109" t="e">
        <f t="shared" si="39"/>
        <v>#N/A</v>
      </c>
      <c r="AW41" s="109" t="e">
        <f t="shared" si="40"/>
        <v>#N/A</v>
      </c>
      <c r="AX41" s="109" t="e">
        <f t="shared" si="41"/>
        <v>#N/A</v>
      </c>
    </row>
    <row r="42" s="77" customFormat="1" ht="75" customHeight="1" spans="1:50">
      <c r="A42" s="93">
        <v>35</v>
      </c>
      <c r="B42" s="94"/>
      <c r="C42" s="95"/>
      <c r="D42" s="96"/>
      <c r="E42" s="97"/>
      <c r="F42" s="98">
        <v>200</v>
      </c>
      <c r="G42" s="99">
        <f t="shared" si="23"/>
        <v>7.69230769230769</v>
      </c>
      <c r="H42" s="100"/>
      <c r="I42" s="104" t="e">
        <f t="shared" si="1"/>
        <v>#N/A</v>
      </c>
      <c r="J42" s="105" t="e">
        <f t="shared" si="24"/>
        <v>#N/A</v>
      </c>
      <c r="K42" s="105">
        <v>17</v>
      </c>
      <c r="L42" s="105">
        <v>17</v>
      </c>
      <c r="M42" s="105">
        <v>17</v>
      </c>
      <c r="N42" s="105">
        <v>30</v>
      </c>
      <c r="O42" s="105" t="e">
        <f>VLOOKUP(B42,[6]员工!$B:$AX,49,0)</f>
        <v>#N/A</v>
      </c>
      <c r="P42" s="105" t="e">
        <f>VLOOKUP(B42,'[7]复工在职员工&amp;柬干-453人-5月份'!$B:$AX,49,0)</f>
        <v>#N/A</v>
      </c>
      <c r="Q42" s="105" t="e">
        <f>VLOOKUP(B42,[5]员工!$B:$AX,49,0)</f>
        <v>#N/A</v>
      </c>
      <c r="R42" s="105"/>
      <c r="S42" s="105"/>
      <c r="T42" s="105"/>
      <c r="U42" s="105" t="e">
        <f>VLOOKUP(B42,#REF!,43,0)</f>
        <v>#REF!</v>
      </c>
      <c r="V42" s="105" t="e">
        <f t="shared" si="21"/>
        <v>#N/A</v>
      </c>
      <c r="W42" s="105" t="e">
        <f t="shared" si="25"/>
        <v>#N/A</v>
      </c>
      <c r="X42" s="105" t="e">
        <f t="shared" si="26"/>
        <v>#N/A</v>
      </c>
      <c r="Y42" s="107" t="e">
        <f t="shared" si="27"/>
        <v>#N/A</v>
      </c>
      <c r="Z42" s="107" t="e">
        <f t="shared" si="28"/>
        <v>#N/A</v>
      </c>
      <c r="AA42" s="104"/>
      <c r="AB42" s="77" t="e">
        <f>VLOOKUP(B42,[8]办公室!$B:$AO,40,0)</f>
        <v>#N/A</v>
      </c>
      <c r="AC42" s="77" t="e">
        <f>VLOOKUP(B42,[4]办公室!$B:$AO,40,0)</f>
        <v>#N/A</v>
      </c>
      <c r="AE42" s="77" t="e">
        <f t="shared" si="42"/>
        <v>#N/A</v>
      </c>
      <c r="AJ42" s="77">
        <f t="shared" si="43"/>
        <v>4</v>
      </c>
      <c r="AK42" s="109" t="e">
        <f t="shared" si="29"/>
        <v>#N/A</v>
      </c>
      <c r="AL42" s="109" t="e">
        <f t="shared" si="30"/>
        <v>#N/A</v>
      </c>
      <c r="AM42" s="109" t="e">
        <f t="shared" si="31"/>
        <v>#N/A</v>
      </c>
      <c r="AN42" s="109" t="e">
        <f t="shared" si="32"/>
        <v>#N/A</v>
      </c>
      <c r="AO42" s="109" t="e">
        <f t="shared" si="33"/>
        <v>#N/A</v>
      </c>
      <c r="AP42" s="109" t="e">
        <f t="shared" si="34"/>
        <v>#N/A</v>
      </c>
      <c r="AQ42" s="110"/>
      <c r="AR42" s="109" t="e">
        <f t="shared" si="35"/>
        <v>#N/A</v>
      </c>
      <c r="AS42" s="109" t="e">
        <f t="shared" si="36"/>
        <v>#N/A</v>
      </c>
      <c r="AT42" s="109" t="e">
        <f t="shared" si="37"/>
        <v>#N/A</v>
      </c>
      <c r="AU42" s="109" t="e">
        <f t="shared" si="38"/>
        <v>#N/A</v>
      </c>
      <c r="AV42" s="109" t="e">
        <f t="shared" si="39"/>
        <v>#N/A</v>
      </c>
      <c r="AW42" s="109" t="e">
        <f t="shared" si="40"/>
        <v>#N/A</v>
      </c>
      <c r="AX42" s="109" t="e">
        <f t="shared" si="41"/>
        <v>#N/A</v>
      </c>
    </row>
    <row r="43" s="77" customFormat="1" ht="75" customHeight="1" spans="1:50">
      <c r="A43" s="93">
        <v>36</v>
      </c>
      <c r="B43" s="94"/>
      <c r="C43" s="95"/>
      <c r="D43" s="96"/>
      <c r="E43" s="97"/>
      <c r="F43" s="98">
        <v>200</v>
      </c>
      <c r="G43" s="99">
        <f t="shared" si="23"/>
        <v>7.69230769230769</v>
      </c>
      <c r="H43" s="100"/>
      <c r="I43" s="104" t="e">
        <f t="shared" si="1"/>
        <v>#N/A</v>
      </c>
      <c r="J43" s="105" t="e">
        <f t="shared" si="24"/>
        <v>#N/A</v>
      </c>
      <c r="K43" s="105">
        <v>17</v>
      </c>
      <c r="L43" s="105">
        <v>17</v>
      </c>
      <c r="M43" s="105">
        <v>17</v>
      </c>
      <c r="N43" s="105">
        <v>30</v>
      </c>
      <c r="O43" s="105" t="e">
        <f>VLOOKUP(B43,[6]员工!$B:$AX,49,0)</f>
        <v>#N/A</v>
      </c>
      <c r="P43" s="105" t="e">
        <f>VLOOKUP(B43,'[7]复工在职员工&amp;柬干-453人-5月份'!$B:$AX,49,0)</f>
        <v>#N/A</v>
      </c>
      <c r="Q43" s="105" t="e">
        <f>VLOOKUP(B43,[5]员工!$B:$AX,49,0)</f>
        <v>#N/A</v>
      </c>
      <c r="R43" s="105"/>
      <c r="S43" s="105"/>
      <c r="T43" s="105"/>
      <c r="U43" s="105" t="e">
        <f>VLOOKUP(B43,#REF!,43,0)</f>
        <v>#REF!</v>
      </c>
      <c r="V43" s="105" t="e">
        <f t="shared" si="21"/>
        <v>#N/A</v>
      </c>
      <c r="W43" s="105" t="e">
        <f t="shared" si="25"/>
        <v>#N/A</v>
      </c>
      <c r="X43" s="105" t="e">
        <f t="shared" si="26"/>
        <v>#N/A</v>
      </c>
      <c r="Y43" s="107" t="e">
        <f t="shared" si="27"/>
        <v>#N/A</v>
      </c>
      <c r="Z43" s="107" t="e">
        <f t="shared" si="28"/>
        <v>#N/A</v>
      </c>
      <c r="AA43" s="104"/>
      <c r="AB43" s="77" t="e">
        <f>VLOOKUP(B43,[8]办公室!$B:$AO,40,0)</f>
        <v>#N/A</v>
      </c>
      <c r="AC43" s="77" t="e">
        <f>VLOOKUP(B43,[4]办公室!$B:$AO,40,0)</f>
        <v>#N/A</v>
      </c>
      <c r="AE43" s="77" t="e">
        <f t="shared" si="42"/>
        <v>#N/A</v>
      </c>
      <c r="AJ43" s="77">
        <f t="shared" si="43"/>
        <v>4</v>
      </c>
      <c r="AK43" s="109" t="e">
        <f t="shared" si="29"/>
        <v>#N/A</v>
      </c>
      <c r="AL43" s="109" t="e">
        <f t="shared" si="30"/>
        <v>#N/A</v>
      </c>
      <c r="AM43" s="109" t="e">
        <f t="shared" si="31"/>
        <v>#N/A</v>
      </c>
      <c r="AN43" s="109" t="e">
        <f t="shared" si="32"/>
        <v>#N/A</v>
      </c>
      <c r="AO43" s="109" t="e">
        <f t="shared" si="33"/>
        <v>#N/A</v>
      </c>
      <c r="AP43" s="109" t="e">
        <f t="shared" si="34"/>
        <v>#N/A</v>
      </c>
      <c r="AQ43" s="110"/>
      <c r="AR43" s="109" t="e">
        <f t="shared" si="35"/>
        <v>#N/A</v>
      </c>
      <c r="AS43" s="109" t="e">
        <f t="shared" si="36"/>
        <v>#N/A</v>
      </c>
      <c r="AT43" s="109" t="e">
        <f t="shared" si="37"/>
        <v>#N/A</v>
      </c>
      <c r="AU43" s="109" t="e">
        <f t="shared" si="38"/>
        <v>#N/A</v>
      </c>
      <c r="AV43" s="109" t="e">
        <f t="shared" si="39"/>
        <v>#N/A</v>
      </c>
      <c r="AW43" s="109" t="e">
        <f t="shared" si="40"/>
        <v>#N/A</v>
      </c>
      <c r="AX43" s="109" t="e">
        <f t="shared" si="41"/>
        <v>#N/A</v>
      </c>
    </row>
    <row r="44" s="77" customFormat="1" ht="75" customHeight="1" spans="1:50">
      <c r="A44" s="93">
        <v>37</v>
      </c>
      <c r="B44" s="94"/>
      <c r="C44" s="95"/>
      <c r="D44" s="96"/>
      <c r="E44" s="97"/>
      <c r="F44" s="98">
        <v>200</v>
      </c>
      <c r="G44" s="99">
        <f t="shared" si="23"/>
        <v>7.69230769230769</v>
      </c>
      <c r="H44" s="100"/>
      <c r="I44" s="104" t="e">
        <f t="shared" si="1"/>
        <v>#N/A</v>
      </c>
      <c r="J44" s="105" t="e">
        <f t="shared" si="24"/>
        <v>#N/A</v>
      </c>
      <c r="K44" s="105">
        <v>17</v>
      </c>
      <c r="L44" s="105">
        <v>17</v>
      </c>
      <c r="M44" s="105">
        <v>17</v>
      </c>
      <c r="N44" s="105">
        <v>30</v>
      </c>
      <c r="O44" s="105" t="e">
        <f>VLOOKUP(B44,[6]员工!$B:$AX,49,0)</f>
        <v>#N/A</v>
      </c>
      <c r="P44" s="105" t="e">
        <f>VLOOKUP(B44,'[7]复工在职员工&amp;柬干-453人-5月份'!$B:$AX,49,0)</f>
        <v>#N/A</v>
      </c>
      <c r="Q44" s="105" t="e">
        <f>VLOOKUP(B44,[5]员工!$B:$AX,49,0)</f>
        <v>#N/A</v>
      </c>
      <c r="R44" s="105"/>
      <c r="S44" s="105"/>
      <c r="T44" s="105"/>
      <c r="U44" s="105" t="e">
        <f>VLOOKUP(B44,#REF!,43,0)</f>
        <v>#REF!</v>
      </c>
      <c r="V44" s="105" t="e">
        <f t="shared" si="21"/>
        <v>#N/A</v>
      </c>
      <c r="W44" s="105" t="e">
        <f t="shared" si="25"/>
        <v>#N/A</v>
      </c>
      <c r="X44" s="105" t="e">
        <f t="shared" si="26"/>
        <v>#N/A</v>
      </c>
      <c r="Y44" s="107" t="e">
        <f t="shared" si="27"/>
        <v>#N/A</v>
      </c>
      <c r="Z44" s="107" t="e">
        <f t="shared" si="28"/>
        <v>#N/A</v>
      </c>
      <c r="AA44" s="104"/>
      <c r="AB44" s="77" t="e">
        <f>VLOOKUP(B44,[8]办公室!$B:$AO,40,0)</f>
        <v>#N/A</v>
      </c>
      <c r="AC44" s="77" t="e">
        <f>VLOOKUP(B44,[4]办公室!$B:$AO,40,0)</f>
        <v>#N/A</v>
      </c>
      <c r="AE44" s="77" t="e">
        <f t="shared" si="42"/>
        <v>#N/A</v>
      </c>
      <c r="AJ44" s="77">
        <f t="shared" si="43"/>
        <v>4</v>
      </c>
      <c r="AK44" s="109" t="e">
        <f t="shared" si="29"/>
        <v>#N/A</v>
      </c>
      <c r="AL44" s="109" t="e">
        <f t="shared" si="30"/>
        <v>#N/A</v>
      </c>
      <c r="AM44" s="109" t="e">
        <f t="shared" si="31"/>
        <v>#N/A</v>
      </c>
      <c r="AN44" s="109" t="e">
        <f t="shared" si="32"/>
        <v>#N/A</v>
      </c>
      <c r="AO44" s="109" t="e">
        <f t="shared" si="33"/>
        <v>#N/A</v>
      </c>
      <c r="AP44" s="109" t="e">
        <f t="shared" si="34"/>
        <v>#N/A</v>
      </c>
      <c r="AQ44" s="110"/>
      <c r="AR44" s="109" t="e">
        <f t="shared" si="35"/>
        <v>#N/A</v>
      </c>
      <c r="AS44" s="109" t="e">
        <f t="shared" si="36"/>
        <v>#N/A</v>
      </c>
      <c r="AT44" s="109" t="e">
        <f t="shared" si="37"/>
        <v>#N/A</v>
      </c>
      <c r="AU44" s="109" t="e">
        <f t="shared" si="38"/>
        <v>#N/A</v>
      </c>
      <c r="AV44" s="109" t="e">
        <f t="shared" si="39"/>
        <v>#N/A</v>
      </c>
      <c r="AW44" s="109" t="e">
        <f t="shared" si="40"/>
        <v>#N/A</v>
      </c>
      <c r="AX44" s="109" t="e">
        <f t="shared" si="41"/>
        <v>#N/A</v>
      </c>
    </row>
    <row r="45" s="77" customFormat="1" ht="75" customHeight="1" spans="1:50">
      <c r="A45" s="93">
        <v>38</v>
      </c>
      <c r="B45" s="94"/>
      <c r="C45" s="95"/>
      <c r="D45" s="96"/>
      <c r="E45" s="97"/>
      <c r="F45" s="98">
        <v>200</v>
      </c>
      <c r="G45" s="99">
        <f t="shared" si="23"/>
        <v>7.69230769230769</v>
      </c>
      <c r="H45" s="100"/>
      <c r="I45" s="104" t="e">
        <f t="shared" si="1"/>
        <v>#N/A</v>
      </c>
      <c r="J45" s="105" t="e">
        <f t="shared" si="24"/>
        <v>#N/A</v>
      </c>
      <c r="K45" s="105">
        <v>17</v>
      </c>
      <c r="L45" s="105">
        <v>17</v>
      </c>
      <c r="M45" s="105">
        <v>17</v>
      </c>
      <c r="N45" s="105">
        <v>30</v>
      </c>
      <c r="O45" s="105" t="e">
        <f>VLOOKUP(B45,[6]员工!$B:$AX,49,0)</f>
        <v>#N/A</v>
      </c>
      <c r="P45" s="105" t="e">
        <f>VLOOKUP(B45,'[7]复工在职员工&amp;柬干-453人-5月份'!$B:$AX,49,0)</f>
        <v>#N/A</v>
      </c>
      <c r="Q45" s="105" t="e">
        <f>VLOOKUP(B45,[5]员工!$B:$AX,49,0)</f>
        <v>#N/A</v>
      </c>
      <c r="R45" s="105"/>
      <c r="S45" s="105"/>
      <c r="T45" s="105"/>
      <c r="U45" s="105" t="e">
        <f>VLOOKUP(B45,#REF!,43,0)</f>
        <v>#REF!</v>
      </c>
      <c r="V45" s="105" t="e">
        <f t="shared" si="21"/>
        <v>#N/A</v>
      </c>
      <c r="W45" s="105" t="e">
        <f t="shared" si="25"/>
        <v>#N/A</v>
      </c>
      <c r="X45" s="105" t="e">
        <f t="shared" si="26"/>
        <v>#N/A</v>
      </c>
      <c r="Y45" s="107" t="e">
        <f t="shared" si="27"/>
        <v>#N/A</v>
      </c>
      <c r="Z45" s="107" t="e">
        <f t="shared" si="28"/>
        <v>#N/A</v>
      </c>
      <c r="AA45" s="104"/>
      <c r="AB45" s="77" t="e">
        <f>VLOOKUP(B45,[8]办公室!$B:$AO,40,0)</f>
        <v>#N/A</v>
      </c>
      <c r="AC45" s="77" t="e">
        <f>VLOOKUP(B45,[4]办公室!$B:$AO,40,0)</f>
        <v>#N/A</v>
      </c>
      <c r="AE45" s="77" t="e">
        <f t="shared" si="42"/>
        <v>#N/A</v>
      </c>
      <c r="AJ45" s="77">
        <f t="shared" si="43"/>
        <v>4</v>
      </c>
      <c r="AK45" s="109" t="e">
        <f t="shared" si="29"/>
        <v>#N/A</v>
      </c>
      <c r="AL45" s="109" t="e">
        <f t="shared" si="30"/>
        <v>#N/A</v>
      </c>
      <c r="AM45" s="109" t="e">
        <f t="shared" si="31"/>
        <v>#N/A</v>
      </c>
      <c r="AN45" s="109" t="e">
        <f t="shared" si="32"/>
        <v>#N/A</v>
      </c>
      <c r="AO45" s="109" t="e">
        <f t="shared" si="33"/>
        <v>#N/A</v>
      </c>
      <c r="AP45" s="109" t="e">
        <f t="shared" si="34"/>
        <v>#N/A</v>
      </c>
      <c r="AQ45" s="110"/>
      <c r="AR45" s="109" t="e">
        <f t="shared" si="35"/>
        <v>#N/A</v>
      </c>
      <c r="AS45" s="109" t="e">
        <f t="shared" si="36"/>
        <v>#N/A</v>
      </c>
      <c r="AT45" s="109" t="e">
        <f t="shared" si="37"/>
        <v>#N/A</v>
      </c>
      <c r="AU45" s="109" t="e">
        <f t="shared" si="38"/>
        <v>#N/A</v>
      </c>
      <c r="AV45" s="109" t="e">
        <f t="shared" si="39"/>
        <v>#N/A</v>
      </c>
      <c r="AW45" s="109" t="e">
        <f t="shared" si="40"/>
        <v>#N/A</v>
      </c>
      <c r="AX45" s="109" t="e">
        <f t="shared" si="41"/>
        <v>#N/A</v>
      </c>
    </row>
    <row r="46" s="77" customFormat="1" ht="75" customHeight="1" spans="1:50">
      <c r="A46" s="93">
        <v>39</v>
      </c>
      <c r="B46" s="94"/>
      <c r="C46" s="95"/>
      <c r="D46" s="96"/>
      <c r="E46" s="97"/>
      <c r="F46" s="98">
        <v>200</v>
      </c>
      <c r="G46" s="99">
        <f t="shared" si="23"/>
        <v>7.69230769230769</v>
      </c>
      <c r="H46" s="100"/>
      <c r="I46" s="104" t="e">
        <f t="shared" si="1"/>
        <v>#N/A</v>
      </c>
      <c r="J46" s="105" t="e">
        <f t="shared" si="24"/>
        <v>#N/A</v>
      </c>
      <c r="K46" s="105">
        <v>17</v>
      </c>
      <c r="L46" s="105">
        <v>17</v>
      </c>
      <c r="M46" s="105">
        <v>17</v>
      </c>
      <c r="N46" s="105">
        <v>30</v>
      </c>
      <c r="O46" s="105" t="e">
        <f>VLOOKUP(B46,[6]员工!$B:$AX,49,0)</f>
        <v>#N/A</v>
      </c>
      <c r="P46" s="105" t="e">
        <f>VLOOKUP(B46,'[7]复工在职员工&amp;柬干-453人-5月份'!$B:$AX,49,0)</f>
        <v>#N/A</v>
      </c>
      <c r="Q46" s="105" t="e">
        <f>VLOOKUP(B46,[5]员工!$B:$AX,49,0)</f>
        <v>#N/A</v>
      </c>
      <c r="R46" s="105"/>
      <c r="S46" s="105"/>
      <c r="T46" s="105"/>
      <c r="U46" s="105" t="e">
        <f>VLOOKUP(B46,#REF!,43,0)</f>
        <v>#REF!</v>
      </c>
      <c r="V46" s="105" t="e">
        <f t="shared" si="21"/>
        <v>#N/A</v>
      </c>
      <c r="W46" s="105" t="e">
        <f t="shared" si="25"/>
        <v>#N/A</v>
      </c>
      <c r="X46" s="105" t="e">
        <f t="shared" si="26"/>
        <v>#N/A</v>
      </c>
      <c r="Y46" s="107" t="e">
        <f t="shared" si="27"/>
        <v>#N/A</v>
      </c>
      <c r="Z46" s="107" t="e">
        <f t="shared" si="28"/>
        <v>#N/A</v>
      </c>
      <c r="AA46" s="104"/>
      <c r="AB46" s="77" t="e">
        <f>VLOOKUP(B46,[8]办公室!$B:$AO,40,0)</f>
        <v>#N/A</v>
      </c>
      <c r="AC46" s="77" t="e">
        <f>VLOOKUP(B46,[4]办公室!$B:$AO,40,0)</f>
        <v>#N/A</v>
      </c>
      <c r="AE46" s="77" t="e">
        <f t="shared" si="42"/>
        <v>#N/A</v>
      </c>
      <c r="AJ46" s="77">
        <f t="shared" si="43"/>
        <v>4</v>
      </c>
      <c r="AK46" s="109" t="e">
        <f t="shared" si="29"/>
        <v>#N/A</v>
      </c>
      <c r="AL46" s="109" t="e">
        <f t="shared" si="30"/>
        <v>#N/A</v>
      </c>
      <c r="AM46" s="109" t="e">
        <f t="shared" si="31"/>
        <v>#N/A</v>
      </c>
      <c r="AN46" s="109" t="e">
        <f t="shared" si="32"/>
        <v>#N/A</v>
      </c>
      <c r="AO46" s="109" t="e">
        <f t="shared" si="33"/>
        <v>#N/A</v>
      </c>
      <c r="AP46" s="109" t="e">
        <f t="shared" si="34"/>
        <v>#N/A</v>
      </c>
      <c r="AQ46" s="110"/>
      <c r="AR46" s="109" t="e">
        <f t="shared" si="35"/>
        <v>#N/A</v>
      </c>
      <c r="AS46" s="109" t="e">
        <f t="shared" si="36"/>
        <v>#N/A</v>
      </c>
      <c r="AT46" s="109" t="e">
        <f t="shared" si="37"/>
        <v>#N/A</v>
      </c>
      <c r="AU46" s="109" t="e">
        <f t="shared" si="38"/>
        <v>#N/A</v>
      </c>
      <c r="AV46" s="109" t="e">
        <f t="shared" si="39"/>
        <v>#N/A</v>
      </c>
      <c r="AW46" s="109" t="e">
        <f t="shared" si="40"/>
        <v>#N/A</v>
      </c>
      <c r="AX46" s="109" t="e">
        <f t="shared" si="41"/>
        <v>#N/A</v>
      </c>
    </row>
    <row r="47" s="77" customFormat="1" ht="75" customHeight="1" spans="1:50">
      <c r="A47" s="93">
        <v>40</v>
      </c>
      <c r="B47" s="94"/>
      <c r="C47" s="95"/>
      <c r="D47" s="96"/>
      <c r="E47" s="97"/>
      <c r="F47" s="98">
        <v>200</v>
      </c>
      <c r="G47" s="99">
        <f t="shared" si="23"/>
        <v>7.69230769230769</v>
      </c>
      <c r="H47" s="100"/>
      <c r="I47" s="104" t="e">
        <f t="shared" si="1"/>
        <v>#N/A</v>
      </c>
      <c r="J47" s="105" t="e">
        <f t="shared" si="24"/>
        <v>#N/A</v>
      </c>
      <c r="K47" s="105">
        <v>17</v>
      </c>
      <c r="L47" s="105">
        <v>17</v>
      </c>
      <c r="M47" s="105">
        <v>17</v>
      </c>
      <c r="N47" s="105">
        <v>30</v>
      </c>
      <c r="O47" s="105" t="e">
        <f>VLOOKUP(B47,[6]员工!$B:$AX,49,0)</f>
        <v>#N/A</v>
      </c>
      <c r="P47" s="105" t="e">
        <f>VLOOKUP(B47,'[7]复工在职员工&amp;柬干-453人-5月份'!$B:$AX,49,0)</f>
        <v>#N/A</v>
      </c>
      <c r="Q47" s="105" t="e">
        <f>VLOOKUP(B47,[5]员工!$B:$AX,49,0)</f>
        <v>#N/A</v>
      </c>
      <c r="R47" s="105"/>
      <c r="S47" s="105"/>
      <c r="T47" s="105"/>
      <c r="U47" s="105" t="e">
        <f>VLOOKUP(B47,#REF!,43,0)</f>
        <v>#REF!</v>
      </c>
      <c r="V47" s="105" t="e">
        <f t="shared" si="21"/>
        <v>#N/A</v>
      </c>
      <c r="W47" s="105" t="e">
        <f t="shared" si="25"/>
        <v>#N/A</v>
      </c>
      <c r="X47" s="105" t="e">
        <f t="shared" si="26"/>
        <v>#N/A</v>
      </c>
      <c r="Y47" s="107" t="e">
        <f t="shared" si="27"/>
        <v>#N/A</v>
      </c>
      <c r="Z47" s="107" t="e">
        <f t="shared" si="28"/>
        <v>#N/A</v>
      </c>
      <c r="AA47" s="104"/>
      <c r="AB47" s="77" t="e">
        <f>VLOOKUP(B47,[8]办公室!$B:$AO,40,0)</f>
        <v>#N/A</v>
      </c>
      <c r="AC47" s="77" t="e">
        <f>VLOOKUP(B47,[4]办公室!$B:$AO,40,0)</f>
        <v>#N/A</v>
      </c>
      <c r="AE47" s="77" t="e">
        <f t="shared" si="42"/>
        <v>#N/A</v>
      </c>
      <c r="AJ47" s="77">
        <f t="shared" si="43"/>
        <v>4</v>
      </c>
      <c r="AK47" s="109" t="e">
        <f t="shared" si="29"/>
        <v>#N/A</v>
      </c>
      <c r="AL47" s="109" t="e">
        <f t="shared" si="30"/>
        <v>#N/A</v>
      </c>
      <c r="AM47" s="109" t="e">
        <f t="shared" si="31"/>
        <v>#N/A</v>
      </c>
      <c r="AN47" s="109" t="e">
        <f t="shared" si="32"/>
        <v>#N/A</v>
      </c>
      <c r="AO47" s="109" t="e">
        <f t="shared" si="33"/>
        <v>#N/A</v>
      </c>
      <c r="AP47" s="109" t="e">
        <f t="shared" si="34"/>
        <v>#N/A</v>
      </c>
      <c r="AQ47" s="110"/>
      <c r="AR47" s="109" t="e">
        <f t="shared" si="35"/>
        <v>#N/A</v>
      </c>
      <c r="AS47" s="109" t="e">
        <f t="shared" si="36"/>
        <v>#N/A</v>
      </c>
      <c r="AT47" s="109" t="e">
        <f t="shared" si="37"/>
        <v>#N/A</v>
      </c>
      <c r="AU47" s="109" t="e">
        <f t="shared" si="38"/>
        <v>#N/A</v>
      </c>
      <c r="AV47" s="109" t="e">
        <f t="shared" si="39"/>
        <v>#N/A</v>
      </c>
      <c r="AW47" s="109" t="e">
        <f t="shared" si="40"/>
        <v>#N/A</v>
      </c>
      <c r="AX47" s="109" t="e">
        <f t="shared" si="41"/>
        <v>#N/A</v>
      </c>
    </row>
    <row r="48" s="77" customFormat="1" ht="75" customHeight="1" spans="1:50">
      <c r="A48" s="93">
        <v>41</v>
      </c>
      <c r="B48" s="94"/>
      <c r="C48" s="95"/>
      <c r="D48" s="96"/>
      <c r="E48" s="97"/>
      <c r="F48" s="98">
        <v>200</v>
      </c>
      <c r="G48" s="99">
        <f t="shared" si="23"/>
        <v>7.69230769230769</v>
      </c>
      <c r="H48" s="100"/>
      <c r="I48" s="104">
        <v>0.5</v>
      </c>
      <c r="J48" s="105">
        <f t="shared" si="24"/>
        <v>3.84615384615384</v>
      </c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 t="e">
        <f>VLOOKUP(B48,#REF!,43,0)</f>
        <v>#REF!</v>
      </c>
      <c r="V48" s="105" t="e">
        <f t="shared" si="21"/>
        <v>#REF!</v>
      </c>
      <c r="W48" s="105" t="e">
        <f t="shared" si="25"/>
        <v>#REF!</v>
      </c>
      <c r="X48" s="105" t="e">
        <f t="shared" si="26"/>
        <v>#REF!</v>
      </c>
      <c r="Y48" s="107" t="e">
        <f t="shared" si="27"/>
        <v>#REF!</v>
      </c>
      <c r="Z48" s="107" t="e">
        <f t="shared" si="28"/>
        <v>#REF!</v>
      </c>
      <c r="AA48" s="104"/>
      <c r="AB48" s="77" t="e">
        <f>VLOOKUP(B48,[8]办公室!$B:$AO,40,0)</f>
        <v>#N/A</v>
      </c>
      <c r="AC48" s="77" t="e">
        <f>VLOOKUP(B48,[4]办公室!$B:$AO,40,0)</f>
        <v>#N/A</v>
      </c>
      <c r="AE48" s="77" t="e">
        <f t="shared" si="42"/>
        <v>#N/A</v>
      </c>
      <c r="AJ48" s="77">
        <f t="shared" si="43"/>
        <v>0</v>
      </c>
      <c r="AK48" s="109" t="e">
        <f t="shared" si="29"/>
        <v>#REF!</v>
      </c>
      <c r="AL48" s="109" t="e">
        <f t="shared" si="30"/>
        <v>#REF!</v>
      </c>
      <c r="AM48" s="109" t="e">
        <f t="shared" si="31"/>
        <v>#REF!</v>
      </c>
      <c r="AN48" s="109" t="e">
        <f t="shared" si="32"/>
        <v>#REF!</v>
      </c>
      <c r="AO48" s="109" t="e">
        <f t="shared" si="33"/>
        <v>#REF!</v>
      </c>
      <c r="AP48" s="109" t="e">
        <f t="shared" si="34"/>
        <v>#REF!</v>
      </c>
      <c r="AQ48" s="110"/>
      <c r="AR48" s="109" t="e">
        <f t="shared" si="35"/>
        <v>#REF!</v>
      </c>
      <c r="AS48" s="109" t="e">
        <f t="shared" si="36"/>
        <v>#REF!</v>
      </c>
      <c r="AT48" s="109" t="e">
        <f t="shared" si="37"/>
        <v>#REF!</v>
      </c>
      <c r="AU48" s="109" t="e">
        <f t="shared" si="38"/>
        <v>#REF!</v>
      </c>
      <c r="AV48" s="109" t="e">
        <f t="shared" si="39"/>
        <v>#REF!</v>
      </c>
      <c r="AW48" s="109" t="e">
        <f t="shared" si="40"/>
        <v>#REF!</v>
      </c>
      <c r="AX48" s="109" t="e">
        <f t="shared" si="41"/>
        <v>#REF!</v>
      </c>
    </row>
    <row r="49" s="77" customFormat="1" ht="75" customHeight="1" spans="1:50">
      <c r="A49" s="93">
        <v>42</v>
      </c>
      <c r="B49" s="94"/>
      <c r="C49" s="95"/>
      <c r="D49" s="96"/>
      <c r="E49" s="97"/>
      <c r="F49" s="98">
        <v>200</v>
      </c>
      <c r="G49" s="99">
        <f t="shared" si="23"/>
        <v>7.69230769230769</v>
      </c>
      <c r="H49" s="100"/>
      <c r="I49" s="104">
        <v>3.5</v>
      </c>
      <c r="J49" s="105">
        <f t="shared" si="24"/>
        <v>26.9230769230769</v>
      </c>
      <c r="K49" s="105"/>
      <c r="L49" s="105"/>
      <c r="M49" s="105"/>
      <c r="N49" s="105">
        <v>30</v>
      </c>
      <c r="O49" s="105" t="e">
        <f>VLOOKUP(B49,[6]员工!$B:$AX,49,0)</f>
        <v>#N/A</v>
      </c>
      <c r="P49" s="105" t="e">
        <f>VLOOKUP(B49,'[7]复工在职员工&amp;柬干-453人-5月份'!$B:$AX,49,0)</f>
        <v>#N/A</v>
      </c>
      <c r="Q49" s="105" t="e">
        <f>VLOOKUP(B49,[5]员工!$B:$AX,49,0)</f>
        <v>#N/A</v>
      </c>
      <c r="R49" s="105"/>
      <c r="S49" s="105"/>
      <c r="T49" s="105"/>
      <c r="U49" s="105" t="e">
        <f>VLOOKUP(B49,#REF!,43,0)</f>
        <v>#REF!</v>
      </c>
      <c r="V49" s="105" t="e">
        <f t="shared" si="21"/>
        <v>#N/A</v>
      </c>
      <c r="W49" s="105" t="e">
        <f t="shared" si="25"/>
        <v>#N/A</v>
      </c>
      <c r="X49" s="105" t="e">
        <f t="shared" si="26"/>
        <v>#N/A</v>
      </c>
      <c r="Y49" s="107" t="e">
        <f t="shared" si="27"/>
        <v>#N/A</v>
      </c>
      <c r="Z49" s="107" t="e">
        <f t="shared" si="28"/>
        <v>#N/A</v>
      </c>
      <c r="AA49" s="104"/>
      <c r="AB49" s="77" t="e">
        <f>VLOOKUP(B49,[8]办公室!$B:$AO,40,0)</f>
        <v>#N/A</v>
      </c>
      <c r="AC49" s="77" t="e">
        <f>VLOOKUP(B49,[4]办公室!$B:$AO,40,0)</f>
        <v>#N/A</v>
      </c>
      <c r="AE49" s="77" t="e">
        <f t="shared" si="42"/>
        <v>#N/A</v>
      </c>
      <c r="AJ49" s="77">
        <f t="shared" si="43"/>
        <v>1</v>
      </c>
      <c r="AK49" s="109" t="e">
        <f t="shared" si="29"/>
        <v>#N/A</v>
      </c>
      <c r="AL49" s="109" t="e">
        <f t="shared" si="30"/>
        <v>#N/A</v>
      </c>
      <c r="AM49" s="109" t="e">
        <f t="shared" si="31"/>
        <v>#N/A</v>
      </c>
      <c r="AN49" s="109" t="e">
        <f t="shared" si="32"/>
        <v>#N/A</v>
      </c>
      <c r="AO49" s="109" t="e">
        <f t="shared" si="33"/>
        <v>#N/A</v>
      </c>
      <c r="AP49" s="109" t="e">
        <f t="shared" si="34"/>
        <v>#N/A</v>
      </c>
      <c r="AQ49" s="110"/>
      <c r="AR49" s="109" t="e">
        <f t="shared" si="35"/>
        <v>#N/A</v>
      </c>
      <c r="AS49" s="109" t="e">
        <f t="shared" si="36"/>
        <v>#N/A</v>
      </c>
      <c r="AT49" s="109" t="e">
        <f t="shared" si="37"/>
        <v>#N/A</v>
      </c>
      <c r="AU49" s="109" t="e">
        <f t="shared" si="38"/>
        <v>#N/A</v>
      </c>
      <c r="AV49" s="109" t="e">
        <f t="shared" si="39"/>
        <v>#N/A</v>
      </c>
      <c r="AW49" s="109" t="e">
        <f t="shared" si="40"/>
        <v>#N/A</v>
      </c>
      <c r="AX49" s="109" t="e">
        <f t="shared" si="41"/>
        <v>#N/A</v>
      </c>
    </row>
    <row r="50" s="77" customFormat="1" ht="75" customHeight="1" spans="1:50">
      <c r="A50" s="93">
        <v>43</v>
      </c>
      <c r="B50" s="94"/>
      <c r="C50" s="95"/>
      <c r="D50" s="96"/>
      <c r="E50" s="97"/>
      <c r="F50" s="98">
        <v>200</v>
      </c>
      <c r="G50" s="99">
        <f t="shared" si="23"/>
        <v>7.69230769230769</v>
      </c>
      <c r="H50" s="100"/>
      <c r="I50" s="104">
        <v>0.5</v>
      </c>
      <c r="J50" s="105">
        <f t="shared" si="24"/>
        <v>3.84615384615384</v>
      </c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 t="e">
        <f>VLOOKUP(B50,#REF!,43,0)</f>
        <v>#REF!</v>
      </c>
      <c r="V50" s="105" t="e">
        <f t="shared" si="21"/>
        <v>#REF!</v>
      </c>
      <c r="W50" s="105" t="e">
        <f t="shared" si="25"/>
        <v>#REF!</v>
      </c>
      <c r="X50" s="105" t="e">
        <f t="shared" si="26"/>
        <v>#REF!</v>
      </c>
      <c r="Y50" s="107" t="e">
        <f t="shared" si="27"/>
        <v>#REF!</v>
      </c>
      <c r="Z50" s="107" t="e">
        <f t="shared" si="28"/>
        <v>#REF!</v>
      </c>
      <c r="AA50" s="104"/>
      <c r="AB50" s="77" t="e">
        <f>VLOOKUP(B50,[8]办公室!$B:$AO,40,0)</f>
        <v>#N/A</v>
      </c>
      <c r="AC50" s="77" t="e">
        <f>VLOOKUP(B50,[4]办公室!$B:$AO,40,0)</f>
        <v>#N/A</v>
      </c>
      <c r="AE50" s="77" t="e">
        <f t="shared" si="42"/>
        <v>#N/A</v>
      </c>
      <c r="AJ50" s="77">
        <f t="shared" si="43"/>
        <v>0</v>
      </c>
      <c r="AK50" s="109" t="e">
        <f t="shared" si="29"/>
        <v>#REF!</v>
      </c>
      <c r="AL50" s="109" t="e">
        <f t="shared" si="30"/>
        <v>#REF!</v>
      </c>
      <c r="AM50" s="109" t="e">
        <f t="shared" si="31"/>
        <v>#REF!</v>
      </c>
      <c r="AN50" s="109" t="e">
        <f t="shared" si="32"/>
        <v>#REF!</v>
      </c>
      <c r="AO50" s="109" t="e">
        <f t="shared" si="33"/>
        <v>#REF!</v>
      </c>
      <c r="AP50" s="109" t="e">
        <f t="shared" si="34"/>
        <v>#REF!</v>
      </c>
      <c r="AQ50" s="110"/>
      <c r="AR50" s="109" t="e">
        <f t="shared" si="35"/>
        <v>#REF!</v>
      </c>
      <c r="AS50" s="109" t="e">
        <f t="shared" si="36"/>
        <v>#REF!</v>
      </c>
      <c r="AT50" s="109" t="e">
        <f t="shared" si="37"/>
        <v>#REF!</v>
      </c>
      <c r="AU50" s="109" t="e">
        <f t="shared" si="38"/>
        <v>#REF!</v>
      </c>
      <c r="AV50" s="109" t="e">
        <f t="shared" si="39"/>
        <v>#REF!</v>
      </c>
      <c r="AW50" s="109" t="e">
        <f t="shared" si="40"/>
        <v>#REF!</v>
      </c>
      <c r="AX50" s="109" t="e">
        <f t="shared" si="41"/>
        <v>#REF!</v>
      </c>
    </row>
    <row r="51" s="77" customFormat="1" ht="75" customHeight="1" spans="1:50">
      <c r="A51" s="93">
        <v>44</v>
      </c>
      <c r="B51" s="94"/>
      <c r="C51" s="95"/>
      <c r="D51" s="96"/>
      <c r="E51" s="97"/>
      <c r="F51" s="98">
        <v>200</v>
      </c>
      <c r="G51" s="99">
        <f t="shared" si="23"/>
        <v>7.69230769230769</v>
      </c>
      <c r="H51" s="100"/>
      <c r="I51" s="104">
        <v>5</v>
      </c>
      <c r="J51" s="105">
        <f t="shared" si="24"/>
        <v>38.4615384615385</v>
      </c>
      <c r="K51" s="105"/>
      <c r="L51" s="105"/>
      <c r="M51" s="105">
        <v>17</v>
      </c>
      <c r="N51" s="105">
        <v>30</v>
      </c>
      <c r="O51" s="105" t="e">
        <f>VLOOKUP(B51,[6]员工!$B:$AX,49,0)</f>
        <v>#N/A</v>
      </c>
      <c r="P51" s="105" t="e">
        <f>VLOOKUP(B51,'[7]复工在职员工&amp;柬干-453人-5月份'!$B:$AX,49,0)</f>
        <v>#N/A</v>
      </c>
      <c r="Q51" s="105" t="e">
        <f>VLOOKUP(B51,[5]员工!$B:$AX,49,0)</f>
        <v>#N/A</v>
      </c>
      <c r="R51" s="105"/>
      <c r="S51" s="105"/>
      <c r="T51" s="105"/>
      <c r="U51" s="105" t="e">
        <f>VLOOKUP(B51,#REF!,43,0)</f>
        <v>#REF!</v>
      </c>
      <c r="V51" s="105" t="e">
        <f t="shared" si="21"/>
        <v>#N/A</v>
      </c>
      <c r="W51" s="105" t="e">
        <f t="shared" si="25"/>
        <v>#N/A</v>
      </c>
      <c r="X51" s="105" t="e">
        <f t="shared" si="26"/>
        <v>#N/A</v>
      </c>
      <c r="Y51" s="107" t="e">
        <f t="shared" si="27"/>
        <v>#N/A</v>
      </c>
      <c r="Z51" s="107" t="e">
        <f t="shared" si="28"/>
        <v>#N/A</v>
      </c>
      <c r="AA51" s="104"/>
      <c r="AB51" s="77" t="e">
        <f>VLOOKUP(B51,[8]办公室!$B:$AO,40,0)</f>
        <v>#N/A</v>
      </c>
      <c r="AC51" s="77" t="e">
        <f>VLOOKUP(B51,[4]办公室!$B:$AO,40,0)</f>
        <v>#N/A</v>
      </c>
      <c r="AE51" s="77" t="e">
        <f t="shared" si="42"/>
        <v>#N/A</v>
      </c>
      <c r="AJ51" s="77">
        <f t="shared" si="43"/>
        <v>2</v>
      </c>
      <c r="AK51" s="109" t="e">
        <f t="shared" si="29"/>
        <v>#N/A</v>
      </c>
      <c r="AL51" s="109" t="e">
        <f t="shared" si="30"/>
        <v>#N/A</v>
      </c>
      <c r="AM51" s="109" t="e">
        <f t="shared" si="31"/>
        <v>#N/A</v>
      </c>
      <c r="AN51" s="109" t="e">
        <f t="shared" si="32"/>
        <v>#N/A</v>
      </c>
      <c r="AO51" s="109" t="e">
        <f t="shared" si="33"/>
        <v>#N/A</v>
      </c>
      <c r="AP51" s="109" t="e">
        <f t="shared" si="34"/>
        <v>#N/A</v>
      </c>
      <c r="AQ51" s="110"/>
      <c r="AR51" s="109" t="e">
        <f t="shared" si="35"/>
        <v>#N/A</v>
      </c>
      <c r="AS51" s="109" t="e">
        <f t="shared" si="36"/>
        <v>#N/A</v>
      </c>
      <c r="AT51" s="109" t="e">
        <f t="shared" si="37"/>
        <v>#N/A</v>
      </c>
      <c r="AU51" s="109" t="e">
        <f t="shared" si="38"/>
        <v>#N/A</v>
      </c>
      <c r="AV51" s="109" t="e">
        <f t="shared" si="39"/>
        <v>#N/A</v>
      </c>
      <c r="AW51" s="109" t="e">
        <f t="shared" si="40"/>
        <v>#N/A</v>
      </c>
      <c r="AX51" s="109" t="e">
        <f t="shared" si="41"/>
        <v>#N/A</v>
      </c>
    </row>
    <row r="52" s="77" customFormat="1" ht="75" customHeight="1" spans="1:50">
      <c r="A52" s="93">
        <v>45</v>
      </c>
      <c r="B52" s="94"/>
      <c r="C52" s="95"/>
      <c r="D52" s="96"/>
      <c r="E52" s="97"/>
      <c r="F52" s="98">
        <v>200</v>
      </c>
      <c r="G52" s="99">
        <f t="shared" si="23"/>
        <v>7.69230769230769</v>
      </c>
      <c r="H52" s="100"/>
      <c r="I52" s="104">
        <f>1.5*AJ52</f>
        <v>0</v>
      </c>
      <c r="J52" s="105">
        <f t="shared" si="24"/>
        <v>0</v>
      </c>
      <c r="K52" s="105"/>
      <c r="L52" s="105"/>
      <c r="M52" s="105"/>
      <c r="N52" s="105"/>
      <c r="O52" s="105" t="e">
        <f>U52+#REF!</f>
        <v>#REF!</v>
      </c>
      <c r="P52" s="105"/>
      <c r="Q52" s="105"/>
      <c r="R52" s="105"/>
      <c r="S52" s="105"/>
      <c r="T52" s="105"/>
      <c r="U52" s="105" t="e">
        <f>VLOOKUP(B52,#REF!,43,0)</f>
        <v>#REF!</v>
      </c>
      <c r="V52" s="105" t="e">
        <f t="shared" ref="V41:V72" si="44">SUM(L52:U52)</f>
        <v>#REF!</v>
      </c>
      <c r="W52" s="105" t="e">
        <f t="shared" si="25"/>
        <v>#REF!</v>
      </c>
      <c r="X52" s="105" t="e">
        <f t="shared" si="26"/>
        <v>#REF!</v>
      </c>
      <c r="Y52" s="107" t="e">
        <f t="shared" si="27"/>
        <v>#REF!</v>
      </c>
      <c r="Z52" s="107" t="e">
        <f t="shared" si="28"/>
        <v>#REF!</v>
      </c>
      <c r="AA52" s="104"/>
      <c r="AC52" s="77" t="e">
        <f>VLOOKUP(B52,[4]办公室!$B:$AO,40,0)</f>
        <v>#N/A</v>
      </c>
      <c r="AE52" s="77" t="e">
        <f t="shared" si="42"/>
        <v>#N/A</v>
      </c>
      <c r="AJ52" s="77">
        <f t="shared" si="43"/>
        <v>0</v>
      </c>
      <c r="AK52" s="109" t="e">
        <f t="shared" si="29"/>
        <v>#REF!</v>
      </c>
      <c r="AL52" s="109" t="e">
        <f t="shared" si="30"/>
        <v>#REF!</v>
      </c>
      <c r="AM52" s="109" t="e">
        <f t="shared" si="31"/>
        <v>#REF!</v>
      </c>
      <c r="AN52" s="109" t="e">
        <f t="shared" si="32"/>
        <v>#REF!</v>
      </c>
      <c r="AO52" s="109" t="e">
        <f t="shared" si="33"/>
        <v>#REF!</v>
      </c>
      <c r="AP52" s="109" t="e">
        <f t="shared" si="34"/>
        <v>#REF!</v>
      </c>
      <c r="AQ52" s="110"/>
      <c r="AR52" s="109" t="e">
        <f t="shared" si="35"/>
        <v>#REF!</v>
      </c>
      <c r="AS52" s="109" t="e">
        <f t="shared" si="36"/>
        <v>#REF!</v>
      </c>
      <c r="AT52" s="109" t="e">
        <f t="shared" si="37"/>
        <v>#REF!</v>
      </c>
      <c r="AU52" s="109" t="e">
        <f t="shared" si="38"/>
        <v>#REF!</v>
      </c>
      <c r="AV52" s="109" t="e">
        <f t="shared" si="39"/>
        <v>#REF!</v>
      </c>
      <c r="AW52" s="109" t="e">
        <f t="shared" si="40"/>
        <v>#REF!</v>
      </c>
      <c r="AX52" s="109" t="e">
        <f t="shared" si="41"/>
        <v>#REF!</v>
      </c>
    </row>
    <row r="53" s="77" customFormat="1" ht="75" customHeight="1" spans="1:50">
      <c r="A53" s="93">
        <v>46</v>
      </c>
      <c r="B53" s="94"/>
      <c r="C53" s="95"/>
      <c r="D53" s="96"/>
      <c r="E53" s="97"/>
      <c r="F53" s="98">
        <v>200</v>
      </c>
      <c r="G53" s="99">
        <f t="shared" si="23"/>
        <v>7.69230769230769</v>
      </c>
      <c r="H53" s="100"/>
      <c r="I53" s="104">
        <f>1.5*AJ53</f>
        <v>4.5</v>
      </c>
      <c r="J53" s="105">
        <f t="shared" si="24"/>
        <v>34.6153846153846</v>
      </c>
      <c r="K53" s="105"/>
      <c r="L53" s="105">
        <v>17</v>
      </c>
      <c r="M53" s="105">
        <v>17</v>
      </c>
      <c r="N53" s="105">
        <v>30</v>
      </c>
      <c r="O53" s="105" t="e">
        <f>U53+#REF!</f>
        <v>#REF!</v>
      </c>
      <c r="P53" s="105"/>
      <c r="Q53" s="105"/>
      <c r="R53" s="105"/>
      <c r="S53" s="105"/>
      <c r="T53" s="105"/>
      <c r="U53" s="105" t="e">
        <f>VLOOKUP(B53,#REF!,43,0)</f>
        <v>#REF!</v>
      </c>
      <c r="V53" s="105" t="e">
        <f t="shared" si="44"/>
        <v>#REF!</v>
      </c>
      <c r="W53" s="105" t="e">
        <f t="shared" si="25"/>
        <v>#REF!</v>
      </c>
      <c r="X53" s="105" t="e">
        <f t="shared" si="26"/>
        <v>#REF!</v>
      </c>
      <c r="Y53" s="107" t="e">
        <f t="shared" si="27"/>
        <v>#REF!</v>
      </c>
      <c r="Z53" s="107" t="e">
        <f t="shared" si="28"/>
        <v>#REF!</v>
      </c>
      <c r="AA53" s="104"/>
      <c r="AC53" s="77" t="e">
        <f>VLOOKUP(B53,[4]办公室!$B:$AO,40,0)</f>
        <v>#N/A</v>
      </c>
      <c r="AE53" s="77" t="e">
        <f t="shared" si="42"/>
        <v>#N/A</v>
      </c>
      <c r="AJ53" s="77">
        <f t="shared" si="43"/>
        <v>3</v>
      </c>
      <c r="AK53" s="109" t="e">
        <f t="shared" si="29"/>
        <v>#REF!</v>
      </c>
      <c r="AL53" s="109" t="e">
        <f t="shared" si="30"/>
        <v>#REF!</v>
      </c>
      <c r="AM53" s="109" t="e">
        <f t="shared" si="31"/>
        <v>#REF!</v>
      </c>
      <c r="AN53" s="109" t="e">
        <f t="shared" si="32"/>
        <v>#REF!</v>
      </c>
      <c r="AO53" s="109" t="e">
        <f t="shared" si="33"/>
        <v>#REF!</v>
      </c>
      <c r="AP53" s="109" t="e">
        <f t="shared" si="34"/>
        <v>#REF!</v>
      </c>
      <c r="AQ53" s="110"/>
      <c r="AR53" s="109" t="e">
        <f t="shared" si="35"/>
        <v>#REF!</v>
      </c>
      <c r="AS53" s="109" t="e">
        <f t="shared" si="36"/>
        <v>#REF!</v>
      </c>
      <c r="AT53" s="109" t="e">
        <f t="shared" si="37"/>
        <v>#REF!</v>
      </c>
      <c r="AU53" s="109" t="e">
        <f t="shared" si="38"/>
        <v>#REF!</v>
      </c>
      <c r="AV53" s="109" t="e">
        <f t="shared" si="39"/>
        <v>#REF!</v>
      </c>
      <c r="AW53" s="109" t="e">
        <f t="shared" si="40"/>
        <v>#REF!</v>
      </c>
      <c r="AX53" s="109" t="e">
        <f t="shared" si="41"/>
        <v>#REF!</v>
      </c>
    </row>
    <row r="54" s="77" customFormat="1" ht="75" customHeight="1" spans="1:50">
      <c r="A54" s="93">
        <v>47</v>
      </c>
      <c r="B54" s="94"/>
      <c r="C54" s="95"/>
      <c r="D54" s="96"/>
      <c r="E54" s="97"/>
      <c r="F54" s="98">
        <v>200</v>
      </c>
      <c r="G54" s="99">
        <f t="shared" si="23"/>
        <v>7.69230769230769</v>
      </c>
      <c r="H54" s="100"/>
      <c r="I54" s="104">
        <f>1.5*AJ54</f>
        <v>4.5</v>
      </c>
      <c r="J54" s="105">
        <f t="shared" si="24"/>
        <v>34.6153846153846</v>
      </c>
      <c r="K54" s="105"/>
      <c r="L54" s="105">
        <v>17</v>
      </c>
      <c r="M54" s="105">
        <v>17</v>
      </c>
      <c r="N54" s="105">
        <v>30</v>
      </c>
      <c r="O54" s="105" t="e">
        <f>U54+#REF!</f>
        <v>#REF!</v>
      </c>
      <c r="P54" s="105"/>
      <c r="Q54" s="105"/>
      <c r="R54" s="105"/>
      <c r="S54" s="105"/>
      <c r="T54" s="105"/>
      <c r="U54" s="105" t="e">
        <f>VLOOKUP(B54,#REF!,43,0)</f>
        <v>#REF!</v>
      </c>
      <c r="V54" s="105" t="e">
        <f t="shared" si="44"/>
        <v>#REF!</v>
      </c>
      <c r="W54" s="105" t="e">
        <f t="shared" si="25"/>
        <v>#REF!</v>
      </c>
      <c r="X54" s="105" t="e">
        <f t="shared" si="26"/>
        <v>#REF!</v>
      </c>
      <c r="Y54" s="107" t="e">
        <f t="shared" si="27"/>
        <v>#REF!</v>
      </c>
      <c r="Z54" s="107" t="e">
        <f t="shared" si="28"/>
        <v>#REF!</v>
      </c>
      <c r="AA54" s="104"/>
      <c r="AC54" s="77" t="e">
        <f>VLOOKUP(B54,[4]办公室!$B:$AO,40,0)</f>
        <v>#N/A</v>
      </c>
      <c r="AE54" s="77" t="e">
        <f t="shared" si="42"/>
        <v>#N/A</v>
      </c>
      <c r="AJ54" s="77">
        <f t="shared" si="43"/>
        <v>3</v>
      </c>
      <c r="AK54" s="109" t="e">
        <f t="shared" si="29"/>
        <v>#REF!</v>
      </c>
      <c r="AL54" s="109" t="e">
        <f t="shared" si="30"/>
        <v>#REF!</v>
      </c>
      <c r="AM54" s="109" t="e">
        <f t="shared" si="31"/>
        <v>#REF!</v>
      </c>
      <c r="AN54" s="109" t="e">
        <f t="shared" si="32"/>
        <v>#REF!</v>
      </c>
      <c r="AO54" s="109" t="e">
        <f t="shared" si="33"/>
        <v>#REF!</v>
      </c>
      <c r="AP54" s="109" t="e">
        <f t="shared" si="34"/>
        <v>#REF!</v>
      </c>
      <c r="AQ54" s="110"/>
      <c r="AR54" s="109" t="e">
        <f t="shared" si="35"/>
        <v>#REF!</v>
      </c>
      <c r="AS54" s="109" t="e">
        <f t="shared" si="36"/>
        <v>#REF!</v>
      </c>
      <c r="AT54" s="109" t="e">
        <f t="shared" si="37"/>
        <v>#REF!</v>
      </c>
      <c r="AU54" s="109" t="e">
        <f t="shared" si="38"/>
        <v>#REF!</v>
      </c>
      <c r="AV54" s="109" t="e">
        <f t="shared" si="39"/>
        <v>#REF!</v>
      </c>
      <c r="AW54" s="109" t="e">
        <f t="shared" si="40"/>
        <v>#REF!</v>
      </c>
      <c r="AX54" s="109" t="e">
        <f t="shared" si="41"/>
        <v>#REF!</v>
      </c>
    </row>
    <row r="55" s="77" customFormat="1" ht="75" customHeight="1" spans="1:50">
      <c r="A55" s="93">
        <v>48</v>
      </c>
      <c r="B55" s="94"/>
      <c r="C55" s="95"/>
      <c r="D55" s="96"/>
      <c r="E55" s="97"/>
      <c r="F55" s="98">
        <v>200</v>
      </c>
      <c r="G55" s="99">
        <f t="shared" si="23"/>
        <v>7.69230769230769</v>
      </c>
      <c r="H55" s="100"/>
      <c r="I55" s="104">
        <f>1.5*AJ55</f>
        <v>0</v>
      </c>
      <c r="J55" s="105">
        <f t="shared" si="24"/>
        <v>0</v>
      </c>
      <c r="K55" s="105"/>
      <c r="L55" s="105"/>
      <c r="M55" s="105"/>
      <c r="N55" s="105"/>
      <c r="O55" s="105" t="e">
        <f>U55+#REF!</f>
        <v>#REF!</v>
      </c>
      <c r="P55" s="105"/>
      <c r="Q55" s="105"/>
      <c r="R55" s="105"/>
      <c r="S55" s="105"/>
      <c r="T55" s="105"/>
      <c r="U55" s="105" t="e">
        <f>VLOOKUP(B55,#REF!,43,0)</f>
        <v>#REF!</v>
      </c>
      <c r="V55" s="105" t="e">
        <f t="shared" si="44"/>
        <v>#REF!</v>
      </c>
      <c r="W55" s="105" t="e">
        <f t="shared" si="25"/>
        <v>#REF!</v>
      </c>
      <c r="X55" s="105" t="e">
        <f t="shared" si="26"/>
        <v>#REF!</v>
      </c>
      <c r="Y55" s="107" t="e">
        <f t="shared" si="27"/>
        <v>#REF!</v>
      </c>
      <c r="Z55" s="107" t="e">
        <f t="shared" si="28"/>
        <v>#REF!</v>
      </c>
      <c r="AA55" s="104"/>
      <c r="AC55" s="77" t="e">
        <f>VLOOKUP(B55,[4]办公室!$B:$AO,40,0)</f>
        <v>#N/A</v>
      </c>
      <c r="AE55" s="77" t="e">
        <f t="shared" si="42"/>
        <v>#N/A</v>
      </c>
      <c r="AJ55" s="77">
        <f t="shared" si="43"/>
        <v>0</v>
      </c>
      <c r="AK55" s="109" t="e">
        <f t="shared" si="29"/>
        <v>#REF!</v>
      </c>
      <c r="AL55" s="109" t="e">
        <f t="shared" si="30"/>
        <v>#REF!</v>
      </c>
      <c r="AM55" s="109" t="e">
        <f t="shared" si="31"/>
        <v>#REF!</v>
      </c>
      <c r="AN55" s="109" t="e">
        <f t="shared" si="32"/>
        <v>#REF!</v>
      </c>
      <c r="AO55" s="109" t="e">
        <f t="shared" si="33"/>
        <v>#REF!</v>
      </c>
      <c r="AP55" s="109" t="e">
        <f t="shared" si="34"/>
        <v>#REF!</v>
      </c>
      <c r="AQ55" s="110"/>
      <c r="AR55" s="109" t="e">
        <f t="shared" si="35"/>
        <v>#REF!</v>
      </c>
      <c r="AS55" s="109" t="e">
        <f t="shared" si="36"/>
        <v>#REF!</v>
      </c>
      <c r="AT55" s="109" t="e">
        <f t="shared" si="37"/>
        <v>#REF!</v>
      </c>
      <c r="AU55" s="109" t="e">
        <f t="shared" si="38"/>
        <v>#REF!</v>
      </c>
      <c r="AV55" s="109" t="e">
        <f t="shared" si="39"/>
        <v>#REF!</v>
      </c>
      <c r="AW55" s="109" t="e">
        <f t="shared" si="40"/>
        <v>#REF!</v>
      </c>
      <c r="AX55" s="109" t="e">
        <f t="shared" si="41"/>
        <v>#REF!</v>
      </c>
    </row>
    <row r="56" s="77" customFormat="1" ht="75" customHeight="1" spans="1:50">
      <c r="A56" s="93">
        <v>49</v>
      </c>
      <c r="B56" s="94"/>
      <c r="C56" s="95"/>
      <c r="D56" s="96"/>
      <c r="E56" s="97"/>
      <c r="F56" s="98">
        <v>200</v>
      </c>
      <c r="G56" s="99">
        <f t="shared" si="23"/>
        <v>7.69230769230769</v>
      </c>
      <c r="H56" s="100"/>
      <c r="I56" s="104">
        <f t="shared" ref="I56:I95" si="45">1.5*AJ56</f>
        <v>4.5</v>
      </c>
      <c r="J56" s="105">
        <f t="shared" si="24"/>
        <v>34.6153846153846</v>
      </c>
      <c r="K56" s="105"/>
      <c r="L56" s="105">
        <v>17</v>
      </c>
      <c r="M56" s="105">
        <v>17</v>
      </c>
      <c r="N56" s="105">
        <v>30</v>
      </c>
      <c r="O56" s="105" t="e">
        <f>U56+#REF!</f>
        <v>#REF!</v>
      </c>
      <c r="P56" s="105"/>
      <c r="Q56" s="105"/>
      <c r="R56" s="105"/>
      <c r="S56" s="105"/>
      <c r="T56" s="105"/>
      <c r="U56" s="105" t="e">
        <f>VLOOKUP(B56,#REF!,43,0)</f>
        <v>#REF!</v>
      </c>
      <c r="V56" s="105" t="e">
        <f t="shared" si="44"/>
        <v>#REF!</v>
      </c>
      <c r="W56" s="105" t="e">
        <f t="shared" si="25"/>
        <v>#REF!</v>
      </c>
      <c r="X56" s="105" t="e">
        <f t="shared" si="26"/>
        <v>#REF!</v>
      </c>
      <c r="Y56" s="107" t="e">
        <f t="shared" si="27"/>
        <v>#REF!</v>
      </c>
      <c r="Z56" s="107" t="e">
        <f t="shared" si="28"/>
        <v>#REF!</v>
      </c>
      <c r="AA56" s="104"/>
      <c r="AC56" s="77" t="e">
        <f>VLOOKUP(B56,[4]办公室!$B:$AO,40,0)</f>
        <v>#N/A</v>
      </c>
      <c r="AE56" s="77" t="e">
        <f t="shared" si="42"/>
        <v>#N/A</v>
      </c>
      <c r="AJ56" s="77">
        <f t="shared" si="43"/>
        <v>3</v>
      </c>
      <c r="AK56" s="109" t="e">
        <f t="shared" si="29"/>
        <v>#REF!</v>
      </c>
      <c r="AL56" s="109" t="e">
        <f t="shared" si="30"/>
        <v>#REF!</v>
      </c>
      <c r="AM56" s="109" t="e">
        <f t="shared" si="31"/>
        <v>#REF!</v>
      </c>
      <c r="AN56" s="109" t="e">
        <f t="shared" si="32"/>
        <v>#REF!</v>
      </c>
      <c r="AO56" s="109" t="e">
        <f t="shared" si="33"/>
        <v>#REF!</v>
      </c>
      <c r="AP56" s="109" t="e">
        <f t="shared" si="34"/>
        <v>#REF!</v>
      </c>
      <c r="AQ56" s="110"/>
      <c r="AR56" s="109" t="e">
        <f t="shared" si="35"/>
        <v>#REF!</v>
      </c>
      <c r="AS56" s="109" t="e">
        <f t="shared" si="36"/>
        <v>#REF!</v>
      </c>
      <c r="AT56" s="109" t="e">
        <f t="shared" si="37"/>
        <v>#REF!</v>
      </c>
      <c r="AU56" s="109" t="e">
        <f t="shared" si="38"/>
        <v>#REF!</v>
      </c>
      <c r="AV56" s="109" t="e">
        <f t="shared" si="39"/>
        <v>#REF!</v>
      </c>
      <c r="AW56" s="109" t="e">
        <f t="shared" si="40"/>
        <v>#REF!</v>
      </c>
      <c r="AX56" s="109" t="e">
        <f t="shared" si="41"/>
        <v>#REF!</v>
      </c>
    </row>
    <row r="57" s="77" customFormat="1" ht="75" customHeight="1" spans="1:50">
      <c r="A57" s="93">
        <v>50</v>
      </c>
      <c r="B57" s="94"/>
      <c r="C57" s="95"/>
      <c r="D57" s="96"/>
      <c r="E57" s="97"/>
      <c r="F57" s="98">
        <v>200</v>
      </c>
      <c r="G57" s="99">
        <f t="shared" si="23"/>
        <v>7.69230769230769</v>
      </c>
      <c r="H57" s="100"/>
      <c r="I57" s="104">
        <f t="shared" si="45"/>
        <v>4.5</v>
      </c>
      <c r="J57" s="105">
        <f t="shared" si="24"/>
        <v>34.6153846153846</v>
      </c>
      <c r="K57" s="105"/>
      <c r="L57" s="105">
        <v>17</v>
      </c>
      <c r="M57" s="105">
        <v>17</v>
      </c>
      <c r="N57" s="105">
        <v>30</v>
      </c>
      <c r="O57" s="105" t="e">
        <f>U57+#REF!</f>
        <v>#REF!</v>
      </c>
      <c r="P57" s="105"/>
      <c r="Q57" s="105"/>
      <c r="R57" s="105"/>
      <c r="S57" s="105"/>
      <c r="T57" s="105"/>
      <c r="U57" s="105" t="e">
        <f>VLOOKUP(B57,#REF!,43,0)</f>
        <v>#REF!</v>
      </c>
      <c r="V57" s="105" t="e">
        <f t="shared" si="44"/>
        <v>#REF!</v>
      </c>
      <c r="W57" s="105" t="e">
        <f t="shared" si="25"/>
        <v>#REF!</v>
      </c>
      <c r="X57" s="105" t="e">
        <f t="shared" si="26"/>
        <v>#REF!</v>
      </c>
      <c r="Y57" s="107" t="e">
        <f t="shared" si="27"/>
        <v>#REF!</v>
      </c>
      <c r="Z57" s="107" t="e">
        <f t="shared" si="28"/>
        <v>#REF!</v>
      </c>
      <c r="AA57" s="104"/>
      <c r="AC57" s="77" t="e">
        <f>VLOOKUP(B57,[4]办公室!$B:$AO,40,0)</f>
        <v>#N/A</v>
      </c>
      <c r="AE57" s="77" t="e">
        <f t="shared" si="42"/>
        <v>#N/A</v>
      </c>
      <c r="AJ57" s="77">
        <f t="shared" si="43"/>
        <v>3</v>
      </c>
      <c r="AK57" s="109" t="e">
        <f t="shared" si="29"/>
        <v>#REF!</v>
      </c>
      <c r="AL57" s="109" t="e">
        <f t="shared" si="30"/>
        <v>#REF!</v>
      </c>
      <c r="AM57" s="109" t="e">
        <f t="shared" si="31"/>
        <v>#REF!</v>
      </c>
      <c r="AN57" s="109" t="e">
        <f t="shared" si="32"/>
        <v>#REF!</v>
      </c>
      <c r="AO57" s="109" t="e">
        <f t="shared" si="33"/>
        <v>#REF!</v>
      </c>
      <c r="AP57" s="109" t="e">
        <f t="shared" si="34"/>
        <v>#REF!</v>
      </c>
      <c r="AQ57" s="110"/>
      <c r="AR57" s="109" t="e">
        <f t="shared" si="35"/>
        <v>#REF!</v>
      </c>
      <c r="AS57" s="109" t="e">
        <f t="shared" si="36"/>
        <v>#REF!</v>
      </c>
      <c r="AT57" s="109" t="e">
        <f t="shared" si="37"/>
        <v>#REF!</v>
      </c>
      <c r="AU57" s="109" t="e">
        <f t="shared" si="38"/>
        <v>#REF!</v>
      </c>
      <c r="AV57" s="109" t="e">
        <f t="shared" si="39"/>
        <v>#REF!</v>
      </c>
      <c r="AW57" s="109" t="e">
        <f t="shared" si="40"/>
        <v>#REF!</v>
      </c>
      <c r="AX57" s="109" t="e">
        <f t="shared" si="41"/>
        <v>#REF!</v>
      </c>
    </row>
    <row r="58" s="77" customFormat="1" ht="75" customHeight="1" spans="1:50">
      <c r="A58" s="93">
        <v>51</v>
      </c>
      <c r="B58" s="94"/>
      <c r="C58" s="95"/>
      <c r="D58" s="96"/>
      <c r="E58" s="97"/>
      <c r="F58" s="98">
        <v>200</v>
      </c>
      <c r="G58" s="99">
        <f t="shared" si="23"/>
        <v>7.69230769230769</v>
      </c>
      <c r="H58" s="100"/>
      <c r="I58" s="104">
        <f t="shared" si="45"/>
        <v>3</v>
      </c>
      <c r="J58" s="105">
        <f t="shared" si="24"/>
        <v>23.0769230769231</v>
      </c>
      <c r="K58" s="105"/>
      <c r="L58" s="105"/>
      <c r="M58" s="105">
        <v>17</v>
      </c>
      <c r="N58" s="105">
        <v>30</v>
      </c>
      <c r="O58" s="105" t="e">
        <f>U58+#REF!</f>
        <v>#REF!</v>
      </c>
      <c r="P58" s="105"/>
      <c r="Q58" s="105"/>
      <c r="R58" s="105"/>
      <c r="S58" s="105"/>
      <c r="T58" s="105"/>
      <c r="U58" s="105" t="e">
        <f>VLOOKUP(B58,#REF!,43,0)</f>
        <v>#REF!</v>
      </c>
      <c r="V58" s="105" t="e">
        <f t="shared" si="44"/>
        <v>#REF!</v>
      </c>
      <c r="W58" s="105" t="e">
        <f t="shared" si="25"/>
        <v>#REF!</v>
      </c>
      <c r="X58" s="105" t="e">
        <f t="shared" si="26"/>
        <v>#REF!</v>
      </c>
      <c r="Y58" s="107" t="e">
        <f t="shared" si="27"/>
        <v>#REF!</v>
      </c>
      <c r="Z58" s="107" t="e">
        <f t="shared" si="28"/>
        <v>#REF!</v>
      </c>
      <c r="AA58" s="104"/>
      <c r="AC58" s="77" t="e">
        <f>VLOOKUP(B58,[4]办公室!$B:$AO,40,0)</f>
        <v>#N/A</v>
      </c>
      <c r="AE58" s="77" t="e">
        <f t="shared" si="42"/>
        <v>#N/A</v>
      </c>
      <c r="AJ58" s="77">
        <f t="shared" si="43"/>
        <v>2</v>
      </c>
      <c r="AK58" s="109" t="e">
        <f t="shared" si="29"/>
        <v>#REF!</v>
      </c>
      <c r="AL58" s="109" t="e">
        <f t="shared" si="30"/>
        <v>#REF!</v>
      </c>
      <c r="AM58" s="109" t="e">
        <f t="shared" si="31"/>
        <v>#REF!</v>
      </c>
      <c r="AN58" s="109" t="e">
        <f t="shared" si="32"/>
        <v>#REF!</v>
      </c>
      <c r="AO58" s="109" t="e">
        <f t="shared" si="33"/>
        <v>#REF!</v>
      </c>
      <c r="AP58" s="109" t="e">
        <f t="shared" si="34"/>
        <v>#REF!</v>
      </c>
      <c r="AQ58" s="110"/>
      <c r="AR58" s="109" t="e">
        <f t="shared" si="35"/>
        <v>#REF!</v>
      </c>
      <c r="AS58" s="109" t="e">
        <f t="shared" si="36"/>
        <v>#REF!</v>
      </c>
      <c r="AT58" s="109" t="e">
        <f t="shared" si="37"/>
        <v>#REF!</v>
      </c>
      <c r="AU58" s="109" t="e">
        <f t="shared" si="38"/>
        <v>#REF!</v>
      </c>
      <c r="AV58" s="109" t="e">
        <f t="shared" si="39"/>
        <v>#REF!</v>
      </c>
      <c r="AW58" s="109" t="e">
        <f t="shared" si="40"/>
        <v>#REF!</v>
      </c>
      <c r="AX58" s="109" t="e">
        <f t="shared" si="41"/>
        <v>#REF!</v>
      </c>
    </row>
    <row r="59" s="77" customFormat="1" ht="75" customHeight="1" spans="1:50">
      <c r="A59" s="93">
        <v>52</v>
      </c>
      <c r="B59" s="94"/>
      <c r="C59" s="95"/>
      <c r="D59" s="96"/>
      <c r="E59" s="97"/>
      <c r="F59" s="98">
        <v>200</v>
      </c>
      <c r="G59" s="99">
        <f t="shared" si="23"/>
        <v>7.69230769230769</v>
      </c>
      <c r="H59" s="100"/>
      <c r="I59" s="104">
        <f t="shared" si="45"/>
        <v>4.5</v>
      </c>
      <c r="J59" s="105">
        <f t="shared" si="24"/>
        <v>34.6153846153846</v>
      </c>
      <c r="K59" s="105"/>
      <c r="L59" s="105">
        <v>17</v>
      </c>
      <c r="M59" s="105">
        <v>17</v>
      </c>
      <c r="N59" s="105">
        <v>30</v>
      </c>
      <c r="O59" s="105" t="e">
        <f>U59+#REF!</f>
        <v>#REF!</v>
      </c>
      <c r="P59" s="105"/>
      <c r="Q59" s="105"/>
      <c r="R59" s="105"/>
      <c r="S59" s="105"/>
      <c r="T59" s="105"/>
      <c r="U59" s="105" t="e">
        <f>VLOOKUP(B59,#REF!,43,0)</f>
        <v>#REF!</v>
      </c>
      <c r="V59" s="105" t="e">
        <f t="shared" si="44"/>
        <v>#REF!</v>
      </c>
      <c r="W59" s="105" t="e">
        <f t="shared" si="25"/>
        <v>#REF!</v>
      </c>
      <c r="X59" s="105" t="e">
        <f t="shared" si="26"/>
        <v>#REF!</v>
      </c>
      <c r="Y59" s="107" t="e">
        <f t="shared" si="27"/>
        <v>#REF!</v>
      </c>
      <c r="Z59" s="107" t="e">
        <f t="shared" si="28"/>
        <v>#REF!</v>
      </c>
      <c r="AA59" s="104"/>
      <c r="AC59" s="77" t="e">
        <f>VLOOKUP(B59,[4]办公室!$B:$AO,40,0)</f>
        <v>#N/A</v>
      </c>
      <c r="AE59" s="77" t="e">
        <f t="shared" si="42"/>
        <v>#N/A</v>
      </c>
      <c r="AJ59" s="77">
        <f t="shared" si="43"/>
        <v>3</v>
      </c>
      <c r="AK59" s="109" t="e">
        <f t="shared" si="29"/>
        <v>#REF!</v>
      </c>
      <c r="AL59" s="109" t="e">
        <f t="shared" si="30"/>
        <v>#REF!</v>
      </c>
      <c r="AM59" s="109" t="e">
        <f t="shared" si="31"/>
        <v>#REF!</v>
      </c>
      <c r="AN59" s="109" t="e">
        <f t="shared" si="32"/>
        <v>#REF!</v>
      </c>
      <c r="AO59" s="109" t="e">
        <f t="shared" si="33"/>
        <v>#REF!</v>
      </c>
      <c r="AP59" s="109" t="e">
        <f t="shared" si="34"/>
        <v>#REF!</v>
      </c>
      <c r="AQ59" s="110"/>
      <c r="AR59" s="109" t="e">
        <f t="shared" si="35"/>
        <v>#REF!</v>
      </c>
      <c r="AS59" s="109" t="e">
        <f t="shared" si="36"/>
        <v>#REF!</v>
      </c>
      <c r="AT59" s="109" t="e">
        <f t="shared" si="37"/>
        <v>#REF!</v>
      </c>
      <c r="AU59" s="109" t="e">
        <f t="shared" si="38"/>
        <v>#REF!</v>
      </c>
      <c r="AV59" s="109" t="e">
        <f t="shared" si="39"/>
        <v>#REF!</v>
      </c>
      <c r="AW59" s="109" t="e">
        <f t="shared" si="40"/>
        <v>#REF!</v>
      </c>
      <c r="AX59" s="109" t="e">
        <f t="shared" si="41"/>
        <v>#REF!</v>
      </c>
    </row>
    <row r="60" s="77" customFormat="1" ht="75" customHeight="1" spans="1:50">
      <c r="A60" s="93">
        <v>53</v>
      </c>
      <c r="B60" s="94"/>
      <c r="C60" s="95"/>
      <c r="D60" s="96"/>
      <c r="E60" s="97"/>
      <c r="F60" s="98">
        <v>200</v>
      </c>
      <c r="G60" s="99">
        <f t="shared" si="23"/>
        <v>7.69230769230769</v>
      </c>
      <c r="H60" s="100"/>
      <c r="I60" s="104">
        <f t="shared" si="45"/>
        <v>4.5</v>
      </c>
      <c r="J60" s="105">
        <f t="shared" si="24"/>
        <v>34.6153846153846</v>
      </c>
      <c r="K60" s="105"/>
      <c r="L60" s="105">
        <v>17</v>
      </c>
      <c r="M60" s="105">
        <v>17</v>
      </c>
      <c r="N60" s="105">
        <v>30</v>
      </c>
      <c r="O60" s="105" t="e">
        <f>U60+#REF!</f>
        <v>#REF!</v>
      </c>
      <c r="P60" s="105"/>
      <c r="Q60" s="105"/>
      <c r="R60" s="105"/>
      <c r="S60" s="105"/>
      <c r="T60" s="105"/>
      <c r="U60" s="105" t="e">
        <f>VLOOKUP(B60,#REF!,43,0)</f>
        <v>#REF!</v>
      </c>
      <c r="V60" s="105" t="e">
        <f t="shared" si="44"/>
        <v>#REF!</v>
      </c>
      <c r="W60" s="105" t="e">
        <f t="shared" si="25"/>
        <v>#REF!</v>
      </c>
      <c r="X60" s="105" t="e">
        <f t="shared" si="26"/>
        <v>#REF!</v>
      </c>
      <c r="Y60" s="107" t="e">
        <f t="shared" si="27"/>
        <v>#REF!</v>
      </c>
      <c r="Z60" s="107" t="e">
        <f t="shared" si="28"/>
        <v>#REF!</v>
      </c>
      <c r="AA60" s="104"/>
      <c r="AC60" s="77" t="e">
        <f>VLOOKUP(B60,[4]办公室!$B:$AO,40,0)</f>
        <v>#N/A</v>
      </c>
      <c r="AE60" s="77" t="e">
        <f t="shared" si="42"/>
        <v>#N/A</v>
      </c>
      <c r="AJ60" s="77">
        <f t="shared" si="43"/>
        <v>3</v>
      </c>
      <c r="AK60" s="109" t="e">
        <f t="shared" si="29"/>
        <v>#REF!</v>
      </c>
      <c r="AL60" s="109" t="e">
        <f t="shared" si="30"/>
        <v>#REF!</v>
      </c>
      <c r="AM60" s="109" t="e">
        <f t="shared" si="31"/>
        <v>#REF!</v>
      </c>
      <c r="AN60" s="109" t="e">
        <f t="shared" si="32"/>
        <v>#REF!</v>
      </c>
      <c r="AO60" s="109" t="e">
        <f t="shared" si="33"/>
        <v>#REF!</v>
      </c>
      <c r="AP60" s="109" t="e">
        <f t="shared" si="34"/>
        <v>#REF!</v>
      </c>
      <c r="AQ60" s="110"/>
      <c r="AR60" s="109" t="e">
        <f t="shared" si="35"/>
        <v>#REF!</v>
      </c>
      <c r="AS60" s="109" t="e">
        <f t="shared" si="36"/>
        <v>#REF!</v>
      </c>
      <c r="AT60" s="109" t="e">
        <f t="shared" si="37"/>
        <v>#REF!</v>
      </c>
      <c r="AU60" s="109" t="e">
        <f t="shared" si="38"/>
        <v>#REF!</v>
      </c>
      <c r="AV60" s="109" t="e">
        <f t="shared" si="39"/>
        <v>#REF!</v>
      </c>
      <c r="AW60" s="109" t="e">
        <f t="shared" si="40"/>
        <v>#REF!</v>
      </c>
      <c r="AX60" s="109" t="e">
        <f t="shared" si="41"/>
        <v>#REF!</v>
      </c>
    </row>
    <row r="61" s="77" customFormat="1" ht="75" customHeight="1" spans="1:50">
      <c r="A61" s="93">
        <v>54</v>
      </c>
      <c r="B61" s="94"/>
      <c r="C61" s="95"/>
      <c r="D61" s="96"/>
      <c r="E61" s="97"/>
      <c r="F61" s="98">
        <v>200</v>
      </c>
      <c r="G61" s="99">
        <f t="shared" si="23"/>
        <v>7.69230769230769</v>
      </c>
      <c r="H61" s="100"/>
      <c r="I61" s="104">
        <f t="shared" si="45"/>
        <v>1.5</v>
      </c>
      <c r="J61" s="105">
        <f t="shared" si="24"/>
        <v>11.5384615384615</v>
      </c>
      <c r="K61" s="105"/>
      <c r="L61" s="105"/>
      <c r="M61" s="105"/>
      <c r="N61" s="105">
        <v>30</v>
      </c>
      <c r="O61" s="105" t="e">
        <f>U61+#REF!</f>
        <v>#REF!</v>
      </c>
      <c r="P61" s="105"/>
      <c r="Q61" s="105"/>
      <c r="R61" s="105"/>
      <c r="S61" s="105"/>
      <c r="T61" s="105"/>
      <c r="U61" s="105" t="e">
        <f>VLOOKUP(B61,#REF!,43,0)</f>
        <v>#REF!</v>
      </c>
      <c r="V61" s="105" t="e">
        <f t="shared" si="44"/>
        <v>#REF!</v>
      </c>
      <c r="W61" s="105" t="e">
        <f t="shared" si="25"/>
        <v>#REF!</v>
      </c>
      <c r="X61" s="105" t="e">
        <f t="shared" si="26"/>
        <v>#REF!</v>
      </c>
      <c r="Y61" s="107" t="e">
        <f t="shared" si="27"/>
        <v>#REF!</v>
      </c>
      <c r="Z61" s="107" t="e">
        <f t="shared" si="28"/>
        <v>#REF!</v>
      </c>
      <c r="AA61" s="104"/>
      <c r="AC61" s="77" t="e">
        <f>VLOOKUP(B61,[4]办公室!$B:$AO,40,0)</f>
        <v>#N/A</v>
      </c>
      <c r="AE61" s="77" t="e">
        <f t="shared" si="42"/>
        <v>#N/A</v>
      </c>
      <c r="AJ61" s="77">
        <f t="shared" si="43"/>
        <v>1</v>
      </c>
      <c r="AK61" s="109" t="e">
        <f t="shared" si="29"/>
        <v>#REF!</v>
      </c>
      <c r="AL61" s="109" t="e">
        <f t="shared" si="30"/>
        <v>#REF!</v>
      </c>
      <c r="AM61" s="109" t="e">
        <f t="shared" si="31"/>
        <v>#REF!</v>
      </c>
      <c r="AN61" s="109" t="e">
        <f t="shared" si="32"/>
        <v>#REF!</v>
      </c>
      <c r="AO61" s="109" t="e">
        <f t="shared" si="33"/>
        <v>#REF!</v>
      </c>
      <c r="AP61" s="109" t="e">
        <f t="shared" si="34"/>
        <v>#REF!</v>
      </c>
      <c r="AQ61" s="110"/>
      <c r="AR61" s="109" t="e">
        <f t="shared" si="35"/>
        <v>#REF!</v>
      </c>
      <c r="AS61" s="109" t="e">
        <f t="shared" si="36"/>
        <v>#REF!</v>
      </c>
      <c r="AT61" s="109" t="e">
        <f t="shared" si="37"/>
        <v>#REF!</v>
      </c>
      <c r="AU61" s="109" t="e">
        <f t="shared" si="38"/>
        <v>#REF!</v>
      </c>
      <c r="AV61" s="109" t="e">
        <f t="shared" si="39"/>
        <v>#REF!</v>
      </c>
      <c r="AW61" s="109" t="e">
        <f t="shared" si="40"/>
        <v>#REF!</v>
      </c>
      <c r="AX61" s="109" t="e">
        <f t="shared" si="41"/>
        <v>#REF!</v>
      </c>
    </row>
    <row r="62" s="77" customFormat="1" ht="75" customHeight="1" spans="1:50">
      <c r="A62" s="93">
        <v>55</v>
      </c>
      <c r="B62" s="94"/>
      <c r="C62" s="95"/>
      <c r="D62" s="96"/>
      <c r="E62" s="97"/>
      <c r="F62" s="98">
        <v>200</v>
      </c>
      <c r="G62" s="99">
        <f t="shared" si="23"/>
        <v>7.69230769230769</v>
      </c>
      <c r="H62" s="100"/>
      <c r="I62" s="104">
        <f t="shared" si="45"/>
        <v>3</v>
      </c>
      <c r="J62" s="105">
        <f t="shared" si="24"/>
        <v>23.0769230769231</v>
      </c>
      <c r="K62" s="105"/>
      <c r="L62" s="105"/>
      <c r="M62" s="105">
        <v>17</v>
      </c>
      <c r="N62" s="105">
        <v>30</v>
      </c>
      <c r="O62" s="105" t="e">
        <f>U62+#REF!</f>
        <v>#REF!</v>
      </c>
      <c r="P62" s="105"/>
      <c r="Q62" s="105"/>
      <c r="R62" s="105"/>
      <c r="S62" s="105"/>
      <c r="T62" s="105"/>
      <c r="U62" s="105" t="e">
        <f>VLOOKUP(B62,#REF!,43,0)</f>
        <v>#REF!</v>
      </c>
      <c r="V62" s="105" t="e">
        <f t="shared" si="44"/>
        <v>#REF!</v>
      </c>
      <c r="W62" s="105" t="e">
        <f t="shared" si="25"/>
        <v>#REF!</v>
      </c>
      <c r="X62" s="105" t="e">
        <f t="shared" si="26"/>
        <v>#REF!</v>
      </c>
      <c r="Y62" s="107" t="e">
        <f t="shared" si="27"/>
        <v>#REF!</v>
      </c>
      <c r="Z62" s="107" t="e">
        <f t="shared" si="28"/>
        <v>#REF!</v>
      </c>
      <c r="AA62" s="104"/>
      <c r="AC62" s="77" t="e">
        <f>VLOOKUP(B62,[4]办公室!$B:$AO,40,0)</f>
        <v>#N/A</v>
      </c>
      <c r="AE62" s="77" t="e">
        <f t="shared" si="42"/>
        <v>#N/A</v>
      </c>
      <c r="AJ62" s="77">
        <f t="shared" si="43"/>
        <v>2</v>
      </c>
      <c r="AK62" s="109" t="e">
        <f t="shared" si="29"/>
        <v>#REF!</v>
      </c>
      <c r="AL62" s="109" t="e">
        <f t="shared" si="30"/>
        <v>#REF!</v>
      </c>
      <c r="AM62" s="109" t="e">
        <f t="shared" si="31"/>
        <v>#REF!</v>
      </c>
      <c r="AN62" s="109" t="e">
        <f t="shared" si="32"/>
        <v>#REF!</v>
      </c>
      <c r="AO62" s="109" t="e">
        <f t="shared" si="33"/>
        <v>#REF!</v>
      </c>
      <c r="AP62" s="109" t="e">
        <f t="shared" si="34"/>
        <v>#REF!</v>
      </c>
      <c r="AQ62" s="110"/>
      <c r="AR62" s="109" t="e">
        <f t="shared" si="35"/>
        <v>#REF!</v>
      </c>
      <c r="AS62" s="109" t="e">
        <f t="shared" si="36"/>
        <v>#REF!</v>
      </c>
      <c r="AT62" s="109" t="e">
        <f t="shared" si="37"/>
        <v>#REF!</v>
      </c>
      <c r="AU62" s="109" t="e">
        <f t="shared" si="38"/>
        <v>#REF!</v>
      </c>
      <c r="AV62" s="109" t="e">
        <f t="shared" si="39"/>
        <v>#REF!</v>
      </c>
      <c r="AW62" s="109" t="e">
        <f t="shared" si="40"/>
        <v>#REF!</v>
      </c>
      <c r="AX62" s="109" t="e">
        <f t="shared" si="41"/>
        <v>#REF!</v>
      </c>
    </row>
    <row r="63" s="77" customFormat="1" ht="75" customHeight="1" spans="1:50">
      <c r="A63" s="93">
        <v>56</v>
      </c>
      <c r="B63" s="94"/>
      <c r="C63" s="95"/>
      <c r="D63" s="96"/>
      <c r="E63" s="97"/>
      <c r="F63" s="98">
        <v>200</v>
      </c>
      <c r="G63" s="99">
        <f t="shared" si="23"/>
        <v>7.69230769230769</v>
      </c>
      <c r="H63" s="100"/>
      <c r="I63" s="104">
        <f t="shared" si="45"/>
        <v>1.5</v>
      </c>
      <c r="J63" s="105">
        <f t="shared" si="24"/>
        <v>11.5384615384615</v>
      </c>
      <c r="K63" s="105"/>
      <c r="L63" s="105"/>
      <c r="M63" s="105"/>
      <c r="N63" s="105">
        <v>30</v>
      </c>
      <c r="O63" s="105" t="e">
        <f>U63+#REF!</f>
        <v>#REF!</v>
      </c>
      <c r="P63" s="105"/>
      <c r="Q63" s="105"/>
      <c r="R63" s="105"/>
      <c r="S63" s="105"/>
      <c r="T63" s="105"/>
      <c r="U63" s="105" t="e">
        <f>VLOOKUP(B63,#REF!,43,0)</f>
        <v>#REF!</v>
      </c>
      <c r="V63" s="105" t="e">
        <f t="shared" si="44"/>
        <v>#REF!</v>
      </c>
      <c r="W63" s="105" t="e">
        <f t="shared" si="25"/>
        <v>#REF!</v>
      </c>
      <c r="X63" s="105" t="e">
        <f t="shared" si="26"/>
        <v>#REF!</v>
      </c>
      <c r="Y63" s="107" t="e">
        <f t="shared" si="27"/>
        <v>#REF!</v>
      </c>
      <c r="Z63" s="107" t="e">
        <f t="shared" si="28"/>
        <v>#REF!</v>
      </c>
      <c r="AA63" s="104"/>
      <c r="AC63" s="77" t="e">
        <f>VLOOKUP(B63,[4]办公室!$B:$AO,40,0)</f>
        <v>#N/A</v>
      </c>
      <c r="AE63" s="77" t="e">
        <f t="shared" si="42"/>
        <v>#N/A</v>
      </c>
      <c r="AJ63" s="77">
        <f t="shared" si="43"/>
        <v>1</v>
      </c>
      <c r="AK63" s="109" t="e">
        <f t="shared" si="29"/>
        <v>#REF!</v>
      </c>
      <c r="AL63" s="109" t="e">
        <f t="shared" si="30"/>
        <v>#REF!</v>
      </c>
      <c r="AM63" s="109" t="e">
        <f t="shared" si="31"/>
        <v>#REF!</v>
      </c>
      <c r="AN63" s="109" t="e">
        <f t="shared" si="32"/>
        <v>#REF!</v>
      </c>
      <c r="AO63" s="109" t="e">
        <f t="shared" si="33"/>
        <v>#REF!</v>
      </c>
      <c r="AP63" s="109" t="e">
        <f t="shared" si="34"/>
        <v>#REF!</v>
      </c>
      <c r="AQ63" s="110"/>
      <c r="AR63" s="109" t="e">
        <f t="shared" si="35"/>
        <v>#REF!</v>
      </c>
      <c r="AS63" s="109" t="e">
        <f t="shared" si="36"/>
        <v>#REF!</v>
      </c>
      <c r="AT63" s="109" t="e">
        <f t="shared" si="37"/>
        <v>#REF!</v>
      </c>
      <c r="AU63" s="109" t="e">
        <f t="shared" si="38"/>
        <v>#REF!</v>
      </c>
      <c r="AV63" s="109" t="e">
        <f t="shared" si="39"/>
        <v>#REF!</v>
      </c>
      <c r="AW63" s="109" t="e">
        <f t="shared" si="40"/>
        <v>#REF!</v>
      </c>
      <c r="AX63" s="109" t="e">
        <f t="shared" si="41"/>
        <v>#REF!</v>
      </c>
    </row>
    <row r="64" s="77" customFormat="1" ht="75" customHeight="1" spans="1:50">
      <c r="A64" s="93">
        <v>57</v>
      </c>
      <c r="B64" s="94"/>
      <c r="C64" s="95"/>
      <c r="D64" s="96"/>
      <c r="E64" s="97"/>
      <c r="F64" s="98">
        <v>200</v>
      </c>
      <c r="G64" s="99">
        <f t="shared" si="23"/>
        <v>7.69230769230769</v>
      </c>
      <c r="H64" s="100"/>
      <c r="I64" s="104">
        <f t="shared" si="45"/>
        <v>0</v>
      </c>
      <c r="J64" s="105">
        <f t="shared" si="24"/>
        <v>0</v>
      </c>
      <c r="K64" s="105"/>
      <c r="L64" s="105"/>
      <c r="M64" s="105"/>
      <c r="N64" s="105"/>
      <c r="O64" s="105" t="e">
        <f>U64+#REF!</f>
        <v>#REF!</v>
      </c>
      <c r="P64" s="105"/>
      <c r="Q64" s="105"/>
      <c r="R64" s="105"/>
      <c r="S64" s="105"/>
      <c r="T64" s="105"/>
      <c r="U64" s="105" t="e">
        <f>VLOOKUP(B64,#REF!,43,0)</f>
        <v>#REF!</v>
      </c>
      <c r="V64" s="105" t="e">
        <f t="shared" si="44"/>
        <v>#REF!</v>
      </c>
      <c r="W64" s="105" t="e">
        <f t="shared" si="25"/>
        <v>#REF!</v>
      </c>
      <c r="X64" s="105" t="e">
        <f t="shared" si="26"/>
        <v>#REF!</v>
      </c>
      <c r="Y64" s="107" t="e">
        <f t="shared" si="27"/>
        <v>#REF!</v>
      </c>
      <c r="Z64" s="107" t="e">
        <f t="shared" si="28"/>
        <v>#REF!</v>
      </c>
      <c r="AA64" s="104"/>
      <c r="AC64" s="77" t="e">
        <f>VLOOKUP(B64,[4]办公室!$B:$AO,40,0)</f>
        <v>#N/A</v>
      </c>
      <c r="AE64" s="77" t="e">
        <f t="shared" si="42"/>
        <v>#N/A</v>
      </c>
      <c r="AJ64" s="77">
        <f t="shared" si="43"/>
        <v>0</v>
      </c>
      <c r="AK64" s="109" t="e">
        <f t="shared" si="29"/>
        <v>#REF!</v>
      </c>
      <c r="AL64" s="109" t="e">
        <f t="shared" si="30"/>
        <v>#REF!</v>
      </c>
      <c r="AM64" s="109" t="e">
        <f t="shared" si="31"/>
        <v>#REF!</v>
      </c>
      <c r="AN64" s="109" t="e">
        <f t="shared" si="32"/>
        <v>#REF!</v>
      </c>
      <c r="AO64" s="109" t="e">
        <f t="shared" si="33"/>
        <v>#REF!</v>
      </c>
      <c r="AP64" s="109" t="e">
        <f t="shared" si="34"/>
        <v>#REF!</v>
      </c>
      <c r="AQ64" s="110"/>
      <c r="AR64" s="109" t="e">
        <f t="shared" si="35"/>
        <v>#REF!</v>
      </c>
      <c r="AS64" s="109" t="e">
        <f t="shared" si="36"/>
        <v>#REF!</v>
      </c>
      <c r="AT64" s="109" t="e">
        <f t="shared" si="37"/>
        <v>#REF!</v>
      </c>
      <c r="AU64" s="109" t="e">
        <f t="shared" si="38"/>
        <v>#REF!</v>
      </c>
      <c r="AV64" s="109" t="e">
        <f t="shared" si="39"/>
        <v>#REF!</v>
      </c>
      <c r="AW64" s="109" t="e">
        <f t="shared" si="40"/>
        <v>#REF!</v>
      </c>
      <c r="AX64" s="109" t="e">
        <f t="shared" si="41"/>
        <v>#REF!</v>
      </c>
    </row>
    <row r="65" s="77" customFormat="1" ht="75" customHeight="1" spans="1:50">
      <c r="A65" s="93">
        <v>58</v>
      </c>
      <c r="B65" s="94"/>
      <c r="C65" s="95"/>
      <c r="D65" s="96"/>
      <c r="E65" s="97"/>
      <c r="F65" s="98">
        <v>200</v>
      </c>
      <c r="G65" s="99">
        <f t="shared" ref="G65:G95" si="46">F65/26</f>
        <v>7.69230769230769</v>
      </c>
      <c r="H65" s="100"/>
      <c r="I65" s="104">
        <f t="shared" si="45"/>
        <v>0</v>
      </c>
      <c r="J65" s="105">
        <f t="shared" ref="J65:J95" si="47">G65*I65</f>
        <v>0</v>
      </c>
      <c r="K65" s="105"/>
      <c r="L65" s="105"/>
      <c r="M65" s="105"/>
      <c r="N65" s="105"/>
      <c r="O65" s="105" t="e">
        <f>U65+#REF!</f>
        <v>#REF!</v>
      </c>
      <c r="P65" s="105"/>
      <c r="Q65" s="105"/>
      <c r="R65" s="105"/>
      <c r="S65" s="105"/>
      <c r="T65" s="105"/>
      <c r="U65" s="105" t="e">
        <f>VLOOKUP(B65,#REF!,43,0)</f>
        <v>#REF!</v>
      </c>
      <c r="V65" s="105" t="e">
        <f t="shared" si="44"/>
        <v>#REF!</v>
      </c>
      <c r="W65" s="105" t="e">
        <f t="shared" ref="W65:W95" si="48">V65*0.05</f>
        <v>#REF!</v>
      </c>
      <c r="X65" s="105" t="e">
        <f t="shared" ref="X65:X95" si="49">+J65+W65</f>
        <v>#REF!</v>
      </c>
      <c r="Y65" s="107" t="e">
        <f t="shared" ref="Y65:Y95" si="50">ROUNDDOWN(X65,-1)</f>
        <v>#REF!</v>
      </c>
      <c r="Z65" s="107" t="e">
        <f t="shared" ref="Z65:Z95" si="51">ROUND((X65-Y65)*4000,-2)</f>
        <v>#REF!</v>
      </c>
      <c r="AA65" s="104"/>
      <c r="AC65" s="77" t="e">
        <f>VLOOKUP(B65,[4]办公室!$B:$AO,40,0)</f>
        <v>#N/A</v>
      </c>
      <c r="AE65" s="77" t="e">
        <f t="shared" si="42"/>
        <v>#N/A</v>
      </c>
      <c r="AJ65" s="77">
        <f t="shared" si="43"/>
        <v>0</v>
      </c>
      <c r="AK65" s="109" t="e">
        <f t="shared" ref="AK65:AK95" si="52">INT(Y65/100)</f>
        <v>#REF!</v>
      </c>
      <c r="AL65" s="109" t="e">
        <f t="shared" ref="AL65:AL95" si="53">ROUNDDOWN((Y65-AK65*100)/50,0)</f>
        <v>#REF!</v>
      </c>
      <c r="AM65" s="109" t="e">
        <f t="shared" ref="AM65:AM95" si="54">ROUNDDOWN((Y65-AK65*100-AL65*50)/20,0)</f>
        <v>#REF!</v>
      </c>
      <c r="AN65" s="109" t="e">
        <f t="shared" ref="AN65:AN95" si="55">ROUNDDOWN((Y65-AK65*100-AL65*50-AM65*20)/10,0)</f>
        <v>#REF!</v>
      </c>
      <c r="AO65" s="109" t="e">
        <f t="shared" ref="AO65:AO95" si="56">ROUNDDOWN((Y65-AK65*100-AL65*50-AM65*20-AN65*10)/5,0)</f>
        <v>#REF!</v>
      </c>
      <c r="AP65" s="109" t="e">
        <f t="shared" ref="AP65:AP95" si="57">ROUNDDOWN((Y65-AK65*100-AL65*50-AM65*20-AN65*10-AO65*5)/1,0)</f>
        <v>#REF!</v>
      </c>
      <c r="AQ65" s="110"/>
      <c r="AR65" s="109" t="e">
        <f t="shared" ref="AR65:AR95" si="58">ROUNDDOWN(Z65/20000,0)</f>
        <v>#REF!</v>
      </c>
      <c r="AS65" s="109" t="e">
        <f t="shared" ref="AS65:AS95" si="59">ROUNDDOWN((Z65-(AR65*20000))/10000,0)</f>
        <v>#REF!</v>
      </c>
      <c r="AT65" s="109" t="e">
        <f t="shared" ref="AT65:AT95" si="60">ROUNDDOWN((Z65-(AR65*20000)-(AS65*10000))/5000,0)</f>
        <v>#REF!</v>
      </c>
      <c r="AU65" s="109" t="e">
        <f t="shared" ref="AU65:AU95" si="61">ROUNDDOWN((Z65-(AR65*20000)-(AS65*10000)-(AT65*5000))/2000,0)</f>
        <v>#REF!</v>
      </c>
      <c r="AV65" s="109" t="e">
        <f t="shared" ref="AV65:AV95" si="62">ROUNDDOWN((Z65-(AR65*20000)-(AS65*10000)-(AT65*5000)-(AU65*2000))/1000,0)</f>
        <v>#REF!</v>
      </c>
      <c r="AW65" s="109" t="e">
        <f t="shared" ref="AW65:AW95" si="63">ROUNDDOWN((Z65-(AR65*20000)-(AS65*10000)-(AT65*5000)-(AU65*2000)-(AV65*1000))/500,0)</f>
        <v>#REF!</v>
      </c>
      <c r="AX65" s="109" t="e">
        <f t="shared" ref="AX65:AX95" si="64">ROUNDDOWN((Z65-(AR65*20000)-(AS65*10000)-(AT65*5000)-(AU65*2000)-(AV65*1000)-(AW65*500))/100,0)</f>
        <v>#REF!</v>
      </c>
    </row>
    <row r="66" s="77" customFormat="1" ht="75" customHeight="1" spans="1:50">
      <c r="A66" s="93">
        <v>59</v>
      </c>
      <c r="B66" s="94"/>
      <c r="C66" s="95"/>
      <c r="D66" s="96"/>
      <c r="E66" s="97"/>
      <c r="F66" s="98">
        <v>200</v>
      </c>
      <c r="G66" s="99">
        <f t="shared" si="46"/>
        <v>7.69230769230769</v>
      </c>
      <c r="H66" s="100"/>
      <c r="I66" s="104">
        <f t="shared" si="45"/>
        <v>0</v>
      </c>
      <c r="J66" s="105">
        <f t="shared" si="47"/>
        <v>0</v>
      </c>
      <c r="K66" s="105"/>
      <c r="L66" s="105"/>
      <c r="M66" s="105"/>
      <c r="N66" s="105"/>
      <c r="O66" s="105" t="e">
        <f>U66+#REF!</f>
        <v>#REF!</v>
      </c>
      <c r="P66" s="105"/>
      <c r="Q66" s="105"/>
      <c r="R66" s="105"/>
      <c r="S66" s="105"/>
      <c r="T66" s="105"/>
      <c r="U66" s="105" t="e">
        <f>VLOOKUP(B66,#REF!,43,0)</f>
        <v>#REF!</v>
      </c>
      <c r="V66" s="105" t="e">
        <f t="shared" si="44"/>
        <v>#REF!</v>
      </c>
      <c r="W66" s="105" t="e">
        <f t="shared" si="48"/>
        <v>#REF!</v>
      </c>
      <c r="X66" s="105" t="e">
        <f t="shared" si="49"/>
        <v>#REF!</v>
      </c>
      <c r="Y66" s="107" t="e">
        <f t="shared" si="50"/>
        <v>#REF!</v>
      </c>
      <c r="Z66" s="107" t="e">
        <f t="shared" si="51"/>
        <v>#REF!</v>
      </c>
      <c r="AA66" s="104"/>
      <c r="AC66" s="77" t="e">
        <f>VLOOKUP(B66,[4]办公室!$B:$AO,40,0)</f>
        <v>#N/A</v>
      </c>
      <c r="AE66" s="77" t="e">
        <f t="shared" si="42"/>
        <v>#N/A</v>
      </c>
      <c r="AJ66" s="77">
        <f t="shared" si="43"/>
        <v>0</v>
      </c>
      <c r="AK66" s="109" t="e">
        <f t="shared" si="52"/>
        <v>#REF!</v>
      </c>
      <c r="AL66" s="109" t="e">
        <f t="shared" si="53"/>
        <v>#REF!</v>
      </c>
      <c r="AM66" s="109" t="e">
        <f t="shared" si="54"/>
        <v>#REF!</v>
      </c>
      <c r="AN66" s="109" t="e">
        <f t="shared" si="55"/>
        <v>#REF!</v>
      </c>
      <c r="AO66" s="109" t="e">
        <f t="shared" si="56"/>
        <v>#REF!</v>
      </c>
      <c r="AP66" s="109" t="e">
        <f t="shared" si="57"/>
        <v>#REF!</v>
      </c>
      <c r="AQ66" s="110"/>
      <c r="AR66" s="109" t="e">
        <f t="shared" si="58"/>
        <v>#REF!</v>
      </c>
      <c r="AS66" s="109" t="e">
        <f t="shared" si="59"/>
        <v>#REF!</v>
      </c>
      <c r="AT66" s="109" t="e">
        <f t="shared" si="60"/>
        <v>#REF!</v>
      </c>
      <c r="AU66" s="109" t="e">
        <f t="shared" si="61"/>
        <v>#REF!</v>
      </c>
      <c r="AV66" s="109" t="e">
        <f t="shared" si="62"/>
        <v>#REF!</v>
      </c>
      <c r="AW66" s="109" t="e">
        <f t="shared" si="63"/>
        <v>#REF!</v>
      </c>
      <c r="AX66" s="109" t="e">
        <f t="shared" si="64"/>
        <v>#REF!</v>
      </c>
    </row>
    <row r="67" s="77" customFormat="1" ht="75" customHeight="1" spans="1:50">
      <c r="A67" s="93">
        <v>60</v>
      </c>
      <c r="B67" s="94"/>
      <c r="C67" s="95"/>
      <c r="D67" s="96"/>
      <c r="E67" s="97"/>
      <c r="F67" s="98">
        <v>200</v>
      </c>
      <c r="G67" s="99">
        <f t="shared" si="46"/>
        <v>7.69230769230769</v>
      </c>
      <c r="H67" s="100"/>
      <c r="I67" s="104">
        <f t="shared" si="45"/>
        <v>0</v>
      </c>
      <c r="J67" s="105">
        <f t="shared" si="47"/>
        <v>0</v>
      </c>
      <c r="K67" s="105"/>
      <c r="L67" s="105"/>
      <c r="M67" s="105"/>
      <c r="N67" s="105"/>
      <c r="O67" s="105" t="e">
        <f>U67+#REF!</f>
        <v>#REF!</v>
      </c>
      <c r="P67" s="105"/>
      <c r="Q67" s="105"/>
      <c r="R67" s="105"/>
      <c r="S67" s="105"/>
      <c r="T67" s="105"/>
      <c r="U67" s="105" t="e">
        <f>VLOOKUP(B67,#REF!,43,0)</f>
        <v>#REF!</v>
      </c>
      <c r="V67" s="105" t="e">
        <f t="shared" si="44"/>
        <v>#REF!</v>
      </c>
      <c r="W67" s="105" t="e">
        <f t="shared" si="48"/>
        <v>#REF!</v>
      </c>
      <c r="X67" s="105" t="e">
        <f t="shared" si="49"/>
        <v>#REF!</v>
      </c>
      <c r="Y67" s="107" t="e">
        <f t="shared" si="50"/>
        <v>#REF!</v>
      </c>
      <c r="Z67" s="107" t="e">
        <f t="shared" si="51"/>
        <v>#REF!</v>
      </c>
      <c r="AA67" s="104"/>
      <c r="AC67" s="77" t="e">
        <f>VLOOKUP(B67,[4]办公室!$B:$AO,40,0)</f>
        <v>#N/A</v>
      </c>
      <c r="AE67" s="77" t="e">
        <f t="shared" si="42"/>
        <v>#N/A</v>
      </c>
      <c r="AJ67" s="77">
        <f t="shared" si="43"/>
        <v>0</v>
      </c>
      <c r="AK67" s="109" t="e">
        <f t="shared" si="52"/>
        <v>#REF!</v>
      </c>
      <c r="AL67" s="109" t="e">
        <f t="shared" si="53"/>
        <v>#REF!</v>
      </c>
      <c r="AM67" s="109" t="e">
        <f t="shared" si="54"/>
        <v>#REF!</v>
      </c>
      <c r="AN67" s="109" t="e">
        <f t="shared" si="55"/>
        <v>#REF!</v>
      </c>
      <c r="AO67" s="109" t="e">
        <f t="shared" si="56"/>
        <v>#REF!</v>
      </c>
      <c r="AP67" s="109" t="e">
        <f t="shared" si="57"/>
        <v>#REF!</v>
      </c>
      <c r="AQ67" s="110"/>
      <c r="AR67" s="109" t="e">
        <f t="shared" si="58"/>
        <v>#REF!</v>
      </c>
      <c r="AS67" s="109" t="e">
        <f t="shared" si="59"/>
        <v>#REF!</v>
      </c>
      <c r="AT67" s="109" t="e">
        <f t="shared" si="60"/>
        <v>#REF!</v>
      </c>
      <c r="AU67" s="109" t="e">
        <f t="shared" si="61"/>
        <v>#REF!</v>
      </c>
      <c r="AV67" s="109" t="e">
        <f t="shared" si="62"/>
        <v>#REF!</v>
      </c>
      <c r="AW67" s="109" t="e">
        <f t="shared" si="63"/>
        <v>#REF!</v>
      </c>
      <c r="AX67" s="109" t="e">
        <f t="shared" si="64"/>
        <v>#REF!</v>
      </c>
    </row>
    <row r="68" s="77" customFormat="1" ht="75" customHeight="1" spans="1:50">
      <c r="A68" s="93">
        <v>61</v>
      </c>
      <c r="B68" s="94"/>
      <c r="C68" s="95"/>
      <c r="D68" s="96"/>
      <c r="E68" s="97"/>
      <c r="F68" s="98">
        <v>200</v>
      </c>
      <c r="G68" s="99">
        <f t="shared" si="46"/>
        <v>7.69230769230769</v>
      </c>
      <c r="H68" s="100"/>
      <c r="I68" s="104">
        <f t="shared" si="45"/>
        <v>4.5</v>
      </c>
      <c r="J68" s="105">
        <f t="shared" si="47"/>
        <v>34.6153846153846</v>
      </c>
      <c r="K68" s="105"/>
      <c r="L68" s="105">
        <v>17</v>
      </c>
      <c r="M68" s="105">
        <v>17</v>
      </c>
      <c r="N68" s="105">
        <v>30</v>
      </c>
      <c r="O68" s="105" t="e">
        <f>U68+#REF!</f>
        <v>#REF!</v>
      </c>
      <c r="P68" s="105"/>
      <c r="Q68" s="105"/>
      <c r="R68" s="105"/>
      <c r="S68" s="105"/>
      <c r="T68" s="105"/>
      <c r="U68" s="105" t="e">
        <f>VLOOKUP(B68,#REF!,43,0)</f>
        <v>#REF!</v>
      </c>
      <c r="V68" s="105" t="e">
        <f t="shared" si="44"/>
        <v>#REF!</v>
      </c>
      <c r="W68" s="105" t="e">
        <f t="shared" si="48"/>
        <v>#REF!</v>
      </c>
      <c r="X68" s="105" t="e">
        <f t="shared" si="49"/>
        <v>#REF!</v>
      </c>
      <c r="Y68" s="107" t="e">
        <f t="shared" si="50"/>
        <v>#REF!</v>
      </c>
      <c r="Z68" s="107" t="e">
        <f t="shared" si="51"/>
        <v>#REF!</v>
      </c>
      <c r="AA68" s="104"/>
      <c r="AC68" s="77" t="e">
        <f>VLOOKUP(B68,[4]办公室!$B:$AO,40,0)</f>
        <v>#N/A</v>
      </c>
      <c r="AE68" s="77" t="e">
        <f t="shared" si="42"/>
        <v>#N/A</v>
      </c>
      <c r="AJ68" s="77">
        <f t="shared" si="43"/>
        <v>3</v>
      </c>
      <c r="AK68" s="109" t="e">
        <f t="shared" si="52"/>
        <v>#REF!</v>
      </c>
      <c r="AL68" s="109" t="e">
        <f t="shared" si="53"/>
        <v>#REF!</v>
      </c>
      <c r="AM68" s="109" t="e">
        <f t="shared" si="54"/>
        <v>#REF!</v>
      </c>
      <c r="AN68" s="109" t="e">
        <f t="shared" si="55"/>
        <v>#REF!</v>
      </c>
      <c r="AO68" s="109" t="e">
        <f t="shared" si="56"/>
        <v>#REF!</v>
      </c>
      <c r="AP68" s="109" t="e">
        <f t="shared" si="57"/>
        <v>#REF!</v>
      </c>
      <c r="AQ68" s="110"/>
      <c r="AR68" s="109" t="e">
        <f t="shared" si="58"/>
        <v>#REF!</v>
      </c>
      <c r="AS68" s="109" t="e">
        <f t="shared" si="59"/>
        <v>#REF!</v>
      </c>
      <c r="AT68" s="109" t="e">
        <f t="shared" si="60"/>
        <v>#REF!</v>
      </c>
      <c r="AU68" s="109" t="e">
        <f t="shared" si="61"/>
        <v>#REF!</v>
      </c>
      <c r="AV68" s="109" t="e">
        <f t="shared" si="62"/>
        <v>#REF!</v>
      </c>
      <c r="AW68" s="109" t="e">
        <f t="shared" si="63"/>
        <v>#REF!</v>
      </c>
      <c r="AX68" s="109" t="e">
        <f t="shared" si="64"/>
        <v>#REF!</v>
      </c>
    </row>
    <row r="69" s="77" customFormat="1" ht="75" customHeight="1" spans="1:50">
      <c r="A69" s="93">
        <v>62</v>
      </c>
      <c r="B69" s="94"/>
      <c r="C69" s="95"/>
      <c r="D69" s="96"/>
      <c r="E69" s="97"/>
      <c r="F69" s="98">
        <v>200</v>
      </c>
      <c r="G69" s="99">
        <f t="shared" si="46"/>
        <v>7.69230769230769</v>
      </c>
      <c r="H69" s="100"/>
      <c r="I69" s="104">
        <f t="shared" si="45"/>
        <v>4.5</v>
      </c>
      <c r="J69" s="105">
        <f t="shared" si="47"/>
        <v>34.6153846153846</v>
      </c>
      <c r="K69" s="105"/>
      <c r="L69" s="105">
        <v>17</v>
      </c>
      <c r="M69" s="105">
        <v>17</v>
      </c>
      <c r="N69" s="105">
        <v>30</v>
      </c>
      <c r="O69" s="105" t="e">
        <f>U69+#REF!</f>
        <v>#REF!</v>
      </c>
      <c r="P69" s="105"/>
      <c r="Q69" s="105"/>
      <c r="R69" s="105"/>
      <c r="S69" s="105"/>
      <c r="T69" s="105"/>
      <c r="U69" s="105" t="e">
        <f>VLOOKUP(B69,#REF!,43,0)</f>
        <v>#REF!</v>
      </c>
      <c r="V69" s="105" t="e">
        <f t="shared" si="44"/>
        <v>#REF!</v>
      </c>
      <c r="W69" s="105" t="e">
        <f t="shared" si="48"/>
        <v>#REF!</v>
      </c>
      <c r="X69" s="105" t="e">
        <f t="shared" si="49"/>
        <v>#REF!</v>
      </c>
      <c r="Y69" s="107" t="e">
        <f t="shared" si="50"/>
        <v>#REF!</v>
      </c>
      <c r="Z69" s="107" t="e">
        <f t="shared" si="51"/>
        <v>#REF!</v>
      </c>
      <c r="AA69" s="104"/>
      <c r="AC69" s="77" t="e">
        <f>VLOOKUP(B69,[4]办公室!$B:$AO,40,0)</f>
        <v>#N/A</v>
      </c>
      <c r="AE69" s="77" t="e">
        <f t="shared" si="42"/>
        <v>#N/A</v>
      </c>
      <c r="AJ69" s="77">
        <f t="shared" si="43"/>
        <v>3</v>
      </c>
      <c r="AK69" s="109" t="e">
        <f t="shared" si="52"/>
        <v>#REF!</v>
      </c>
      <c r="AL69" s="109" t="e">
        <f t="shared" si="53"/>
        <v>#REF!</v>
      </c>
      <c r="AM69" s="109" t="e">
        <f t="shared" si="54"/>
        <v>#REF!</v>
      </c>
      <c r="AN69" s="109" t="e">
        <f t="shared" si="55"/>
        <v>#REF!</v>
      </c>
      <c r="AO69" s="109" t="e">
        <f t="shared" si="56"/>
        <v>#REF!</v>
      </c>
      <c r="AP69" s="109" t="e">
        <f t="shared" si="57"/>
        <v>#REF!</v>
      </c>
      <c r="AQ69" s="110"/>
      <c r="AR69" s="109" t="e">
        <f t="shared" si="58"/>
        <v>#REF!</v>
      </c>
      <c r="AS69" s="109" t="e">
        <f t="shared" si="59"/>
        <v>#REF!</v>
      </c>
      <c r="AT69" s="109" t="e">
        <f t="shared" si="60"/>
        <v>#REF!</v>
      </c>
      <c r="AU69" s="109" t="e">
        <f t="shared" si="61"/>
        <v>#REF!</v>
      </c>
      <c r="AV69" s="109" t="e">
        <f t="shared" si="62"/>
        <v>#REF!</v>
      </c>
      <c r="AW69" s="109" t="e">
        <f t="shared" si="63"/>
        <v>#REF!</v>
      </c>
      <c r="AX69" s="109" t="e">
        <f t="shared" si="64"/>
        <v>#REF!</v>
      </c>
    </row>
    <row r="70" s="77" customFormat="1" ht="75" customHeight="1" spans="1:50">
      <c r="A70" s="93">
        <v>63</v>
      </c>
      <c r="B70" s="94"/>
      <c r="C70" s="95"/>
      <c r="D70" s="96"/>
      <c r="E70" s="97"/>
      <c r="F70" s="98">
        <v>200</v>
      </c>
      <c r="G70" s="99">
        <f t="shared" si="46"/>
        <v>7.69230769230769</v>
      </c>
      <c r="H70" s="100"/>
      <c r="I70" s="104">
        <f t="shared" si="45"/>
        <v>0</v>
      </c>
      <c r="J70" s="105">
        <f t="shared" si="47"/>
        <v>0</v>
      </c>
      <c r="K70" s="105"/>
      <c r="L70" s="105"/>
      <c r="M70" s="105"/>
      <c r="N70" s="105"/>
      <c r="O70" s="105" t="e">
        <f>U70+#REF!</f>
        <v>#REF!</v>
      </c>
      <c r="P70" s="105"/>
      <c r="Q70" s="105"/>
      <c r="R70" s="105"/>
      <c r="S70" s="105"/>
      <c r="T70" s="105"/>
      <c r="U70" s="105" t="e">
        <f>VLOOKUP(B70,#REF!,43,0)</f>
        <v>#REF!</v>
      </c>
      <c r="V70" s="105" t="e">
        <f t="shared" si="44"/>
        <v>#REF!</v>
      </c>
      <c r="W70" s="105" t="e">
        <f t="shared" si="48"/>
        <v>#REF!</v>
      </c>
      <c r="X70" s="105" t="e">
        <f t="shared" si="49"/>
        <v>#REF!</v>
      </c>
      <c r="Y70" s="107" t="e">
        <f t="shared" si="50"/>
        <v>#REF!</v>
      </c>
      <c r="Z70" s="107" t="e">
        <f t="shared" si="51"/>
        <v>#REF!</v>
      </c>
      <c r="AA70" s="104"/>
      <c r="AC70" s="77" t="e">
        <f>VLOOKUP(B70,[4]办公室!$B:$AO,40,0)</f>
        <v>#N/A</v>
      </c>
      <c r="AE70" s="77" t="e">
        <f t="shared" si="42"/>
        <v>#N/A</v>
      </c>
      <c r="AJ70" s="77">
        <f t="shared" si="43"/>
        <v>0</v>
      </c>
      <c r="AK70" s="109" t="e">
        <f t="shared" si="52"/>
        <v>#REF!</v>
      </c>
      <c r="AL70" s="109" t="e">
        <f t="shared" si="53"/>
        <v>#REF!</v>
      </c>
      <c r="AM70" s="109" t="e">
        <f t="shared" si="54"/>
        <v>#REF!</v>
      </c>
      <c r="AN70" s="109" t="e">
        <f t="shared" si="55"/>
        <v>#REF!</v>
      </c>
      <c r="AO70" s="109" t="e">
        <f t="shared" si="56"/>
        <v>#REF!</v>
      </c>
      <c r="AP70" s="109" t="e">
        <f t="shared" si="57"/>
        <v>#REF!</v>
      </c>
      <c r="AQ70" s="110"/>
      <c r="AR70" s="109" t="e">
        <f t="shared" si="58"/>
        <v>#REF!</v>
      </c>
      <c r="AS70" s="109" t="e">
        <f t="shared" si="59"/>
        <v>#REF!</v>
      </c>
      <c r="AT70" s="109" t="e">
        <f t="shared" si="60"/>
        <v>#REF!</v>
      </c>
      <c r="AU70" s="109" t="e">
        <f t="shared" si="61"/>
        <v>#REF!</v>
      </c>
      <c r="AV70" s="109" t="e">
        <f t="shared" si="62"/>
        <v>#REF!</v>
      </c>
      <c r="AW70" s="109" t="e">
        <f t="shared" si="63"/>
        <v>#REF!</v>
      </c>
      <c r="AX70" s="109" t="e">
        <f t="shared" si="64"/>
        <v>#REF!</v>
      </c>
    </row>
    <row r="71" s="77" customFormat="1" ht="75" customHeight="1" spans="1:50">
      <c r="A71" s="93">
        <v>64</v>
      </c>
      <c r="B71" s="94"/>
      <c r="C71" s="95"/>
      <c r="D71" s="96"/>
      <c r="E71" s="97"/>
      <c r="F71" s="98">
        <v>200</v>
      </c>
      <c r="G71" s="99">
        <f t="shared" si="46"/>
        <v>7.69230769230769</v>
      </c>
      <c r="H71" s="100"/>
      <c r="I71" s="104">
        <f t="shared" si="45"/>
        <v>0</v>
      </c>
      <c r="J71" s="105">
        <f t="shared" si="47"/>
        <v>0</v>
      </c>
      <c r="K71" s="105"/>
      <c r="L71" s="105"/>
      <c r="M71" s="105"/>
      <c r="N71" s="105"/>
      <c r="O71" s="105" t="e">
        <f>U71+#REF!</f>
        <v>#REF!</v>
      </c>
      <c r="P71" s="105"/>
      <c r="Q71" s="105"/>
      <c r="R71" s="105"/>
      <c r="S71" s="105"/>
      <c r="T71" s="105"/>
      <c r="U71" s="105" t="e">
        <f>VLOOKUP(B71,#REF!,43,0)</f>
        <v>#REF!</v>
      </c>
      <c r="V71" s="105" t="e">
        <f t="shared" si="44"/>
        <v>#REF!</v>
      </c>
      <c r="W71" s="105" t="e">
        <f t="shared" si="48"/>
        <v>#REF!</v>
      </c>
      <c r="X71" s="105" t="e">
        <f t="shared" si="49"/>
        <v>#REF!</v>
      </c>
      <c r="Y71" s="107" t="e">
        <f t="shared" si="50"/>
        <v>#REF!</v>
      </c>
      <c r="Z71" s="107" t="e">
        <f t="shared" si="51"/>
        <v>#REF!</v>
      </c>
      <c r="AA71" s="104"/>
      <c r="AC71" s="77" t="e">
        <f>VLOOKUP(B71,[4]办公室!$B:$AO,40,0)</f>
        <v>#N/A</v>
      </c>
      <c r="AE71" s="77" t="e">
        <f t="shared" si="42"/>
        <v>#N/A</v>
      </c>
      <c r="AJ71" s="77">
        <f t="shared" si="43"/>
        <v>0</v>
      </c>
      <c r="AK71" s="109" t="e">
        <f t="shared" si="52"/>
        <v>#REF!</v>
      </c>
      <c r="AL71" s="109" t="e">
        <f t="shared" si="53"/>
        <v>#REF!</v>
      </c>
      <c r="AM71" s="109" t="e">
        <f t="shared" si="54"/>
        <v>#REF!</v>
      </c>
      <c r="AN71" s="109" t="e">
        <f t="shared" si="55"/>
        <v>#REF!</v>
      </c>
      <c r="AO71" s="109" t="e">
        <f t="shared" si="56"/>
        <v>#REF!</v>
      </c>
      <c r="AP71" s="109" t="e">
        <f t="shared" si="57"/>
        <v>#REF!</v>
      </c>
      <c r="AQ71" s="110"/>
      <c r="AR71" s="109" t="e">
        <f t="shared" si="58"/>
        <v>#REF!</v>
      </c>
      <c r="AS71" s="109" t="e">
        <f t="shared" si="59"/>
        <v>#REF!</v>
      </c>
      <c r="AT71" s="109" t="e">
        <f t="shared" si="60"/>
        <v>#REF!</v>
      </c>
      <c r="AU71" s="109" t="e">
        <f t="shared" si="61"/>
        <v>#REF!</v>
      </c>
      <c r="AV71" s="109" t="e">
        <f t="shared" si="62"/>
        <v>#REF!</v>
      </c>
      <c r="AW71" s="109" t="e">
        <f t="shared" si="63"/>
        <v>#REF!</v>
      </c>
      <c r="AX71" s="109" t="e">
        <f t="shared" si="64"/>
        <v>#REF!</v>
      </c>
    </row>
    <row r="72" s="77" customFormat="1" ht="75" customHeight="1" spans="1:50">
      <c r="A72" s="93">
        <v>65</v>
      </c>
      <c r="B72" s="94"/>
      <c r="C72" s="95"/>
      <c r="D72" s="96"/>
      <c r="E72" s="97"/>
      <c r="F72" s="98">
        <v>200</v>
      </c>
      <c r="G72" s="99">
        <f t="shared" si="46"/>
        <v>7.69230769230769</v>
      </c>
      <c r="H72" s="100"/>
      <c r="I72" s="104">
        <f t="shared" si="45"/>
        <v>0</v>
      </c>
      <c r="J72" s="105">
        <f t="shared" si="47"/>
        <v>0</v>
      </c>
      <c r="K72" s="105"/>
      <c r="L72" s="105"/>
      <c r="M72" s="105"/>
      <c r="N72" s="105"/>
      <c r="O72" s="105" t="e">
        <f>U72+#REF!</f>
        <v>#REF!</v>
      </c>
      <c r="P72" s="105"/>
      <c r="Q72" s="105"/>
      <c r="R72" s="105"/>
      <c r="S72" s="105"/>
      <c r="T72" s="105"/>
      <c r="U72" s="105" t="e">
        <f>VLOOKUP(B72,#REF!,43,0)</f>
        <v>#REF!</v>
      </c>
      <c r="V72" s="105" t="e">
        <f t="shared" si="44"/>
        <v>#REF!</v>
      </c>
      <c r="W72" s="105" t="e">
        <f t="shared" si="48"/>
        <v>#REF!</v>
      </c>
      <c r="X72" s="105" t="e">
        <f t="shared" si="49"/>
        <v>#REF!</v>
      </c>
      <c r="Y72" s="107" t="e">
        <f t="shared" si="50"/>
        <v>#REF!</v>
      </c>
      <c r="Z72" s="107" t="e">
        <f t="shared" si="51"/>
        <v>#REF!</v>
      </c>
      <c r="AA72" s="104"/>
      <c r="AC72" s="77" t="e">
        <f>VLOOKUP(B72,[4]办公室!$B:$AO,40,0)</f>
        <v>#N/A</v>
      </c>
      <c r="AE72" s="77" t="e">
        <f t="shared" si="42"/>
        <v>#N/A</v>
      </c>
      <c r="AJ72" s="77">
        <f t="shared" si="43"/>
        <v>0</v>
      </c>
      <c r="AK72" s="109" t="e">
        <f t="shared" si="52"/>
        <v>#REF!</v>
      </c>
      <c r="AL72" s="109" t="e">
        <f t="shared" si="53"/>
        <v>#REF!</v>
      </c>
      <c r="AM72" s="109" t="e">
        <f t="shared" si="54"/>
        <v>#REF!</v>
      </c>
      <c r="AN72" s="109" t="e">
        <f t="shared" si="55"/>
        <v>#REF!</v>
      </c>
      <c r="AO72" s="109" t="e">
        <f t="shared" si="56"/>
        <v>#REF!</v>
      </c>
      <c r="AP72" s="109" t="e">
        <f t="shared" si="57"/>
        <v>#REF!</v>
      </c>
      <c r="AQ72" s="110"/>
      <c r="AR72" s="109" t="e">
        <f t="shared" si="58"/>
        <v>#REF!</v>
      </c>
      <c r="AS72" s="109" t="e">
        <f t="shared" si="59"/>
        <v>#REF!</v>
      </c>
      <c r="AT72" s="109" t="e">
        <f t="shared" si="60"/>
        <v>#REF!</v>
      </c>
      <c r="AU72" s="109" t="e">
        <f t="shared" si="61"/>
        <v>#REF!</v>
      </c>
      <c r="AV72" s="109" t="e">
        <f t="shared" si="62"/>
        <v>#REF!</v>
      </c>
      <c r="AW72" s="109" t="e">
        <f t="shared" si="63"/>
        <v>#REF!</v>
      </c>
      <c r="AX72" s="109" t="e">
        <f t="shared" si="64"/>
        <v>#REF!</v>
      </c>
    </row>
    <row r="73" s="77" customFormat="1" ht="75" customHeight="1" spans="1:50">
      <c r="A73" s="93">
        <v>66</v>
      </c>
      <c r="B73" s="94"/>
      <c r="C73" s="95"/>
      <c r="D73" s="96"/>
      <c r="E73" s="97"/>
      <c r="F73" s="98">
        <v>200</v>
      </c>
      <c r="G73" s="99">
        <f t="shared" si="46"/>
        <v>7.69230769230769</v>
      </c>
      <c r="H73" s="100"/>
      <c r="I73" s="104">
        <f t="shared" si="45"/>
        <v>4.5</v>
      </c>
      <c r="J73" s="105">
        <f t="shared" si="47"/>
        <v>34.6153846153846</v>
      </c>
      <c r="K73" s="105"/>
      <c r="L73" s="105">
        <v>17</v>
      </c>
      <c r="M73" s="105">
        <v>17</v>
      </c>
      <c r="N73" s="105">
        <v>30</v>
      </c>
      <c r="O73" s="105" t="e">
        <f>U73+#REF!</f>
        <v>#REF!</v>
      </c>
      <c r="P73" s="105"/>
      <c r="Q73" s="105"/>
      <c r="R73" s="105"/>
      <c r="S73" s="105"/>
      <c r="T73" s="105"/>
      <c r="U73" s="105" t="e">
        <f>VLOOKUP(B73,#REF!,43,0)</f>
        <v>#REF!</v>
      </c>
      <c r="V73" s="105" t="e">
        <f t="shared" ref="V73:V95" si="65">SUM(L73:U73)</f>
        <v>#REF!</v>
      </c>
      <c r="W73" s="105" t="e">
        <f t="shared" si="48"/>
        <v>#REF!</v>
      </c>
      <c r="X73" s="105" t="e">
        <f t="shared" si="49"/>
        <v>#REF!</v>
      </c>
      <c r="Y73" s="107" t="e">
        <f t="shared" si="50"/>
        <v>#REF!</v>
      </c>
      <c r="Z73" s="107" t="e">
        <f t="shared" si="51"/>
        <v>#REF!</v>
      </c>
      <c r="AA73" s="104"/>
      <c r="AC73" s="77" t="e">
        <f>VLOOKUP(B73,[4]办公室!$B:$AO,40,0)</f>
        <v>#N/A</v>
      </c>
      <c r="AE73" s="77" t="e">
        <f t="shared" ref="AE73:AE96" si="66">AB73+AC73</f>
        <v>#N/A</v>
      </c>
      <c r="AJ73" s="77">
        <f t="shared" ref="AJ73:AJ95" si="67">COUNT(K73:P73)</f>
        <v>3</v>
      </c>
      <c r="AK73" s="109" t="e">
        <f t="shared" si="52"/>
        <v>#REF!</v>
      </c>
      <c r="AL73" s="109" t="e">
        <f t="shared" si="53"/>
        <v>#REF!</v>
      </c>
      <c r="AM73" s="109" t="e">
        <f t="shared" si="54"/>
        <v>#REF!</v>
      </c>
      <c r="AN73" s="109" t="e">
        <f t="shared" si="55"/>
        <v>#REF!</v>
      </c>
      <c r="AO73" s="109" t="e">
        <f t="shared" si="56"/>
        <v>#REF!</v>
      </c>
      <c r="AP73" s="109" t="e">
        <f t="shared" si="57"/>
        <v>#REF!</v>
      </c>
      <c r="AQ73" s="110"/>
      <c r="AR73" s="109" t="e">
        <f t="shared" si="58"/>
        <v>#REF!</v>
      </c>
      <c r="AS73" s="109" t="e">
        <f t="shared" si="59"/>
        <v>#REF!</v>
      </c>
      <c r="AT73" s="109" t="e">
        <f t="shared" si="60"/>
        <v>#REF!</v>
      </c>
      <c r="AU73" s="109" t="e">
        <f t="shared" si="61"/>
        <v>#REF!</v>
      </c>
      <c r="AV73" s="109" t="e">
        <f t="shared" si="62"/>
        <v>#REF!</v>
      </c>
      <c r="AW73" s="109" t="e">
        <f t="shared" si="63"/>
        <v>#REF!</v>
      </c>
      <c r="AX73" s="109" t="e">
        <f t="shared" si="64"/>
        <v>#REF!</v>
      </c>
    </row>
    <row r="74" s="77" customFormat="1" ht="75" customHeight="1" spans="1:50">
      <c r="A74" s="93">
        <v>67</v>
      </c>
      <c r="B74" s="94"/>
      <c r="C74" s="95"/>
      <c r="D74" s="96"/>
      <c r="E74" s="97"/>
      <c r="F74" s="98">
        <v>200</v>
      </c>
      <c r="G74" s="99">
        <f t="shared" si="46"/>
        <v>7.69230769230769</v>
      </c>
      <c r="H74" s="100"/>
      <c r="I74" s="104">
        <f t="shared" si="45"/>
        <v>4.5</v>
      </c>
      <c r="J74" s="105">
        <f t="shared" si="47"/>
        <v>34.6153846153846</v>
      </c>
      <c r="K74" s="105"/>
      <c r="L74" s="105">
        <v>17</v>
      </c>
      <c r="M74" s="105">
        <v>17</v>
      </c>
      <c r="N74" s="105">
        <v>30</v>
      </c>
      <c r="O74" s="105" t="e">
        <f>U74+#REF!</f>
        <v>#REF!</v>
      </c>
      <c r="P74" s="105"/>
      <c r="Q74" s="105"/>
      <c r="R74" s="105"/>
      <c r="S74" s="105"/>
      <c r="T74" s="105"/>
      <c r="U74" s="105" t="e">
        <f>VLOOKUP(B74,#REF!,43,0)</f>
        <v>#REF!</v>
      </c>
      <c r="V74" s="105" t="e">
        <f t="shared" si="65"/>
        <v>#REF!</v>
      </c>
      <c r="W74" s="105" t="e">
        <f t="shared" si="48"/>
        <v>#REF!</v>
      </c>
      <c r="X74" s="105" t="e">
        <f t="shared" si="49"/>
        <v>#REF!</v>
      </c>
      <c r="Y74" s="107" t="e">
        <f t="shared" si="50"/>
        <v>#REF!</v>
      </c>
      <c r="Z74" s="107" t="e">
        <f t="shared" si="51"/>
        <v>#REF!</v>
      </c>
      <c r="AA74" s="104"/>
      <c r="AC74" s="77" t="e">
        <f>VLOOKUP(B74,[4]办公室!$B:$AO,40,0)</f>
        <v>#N/A</v>
      </c>
      <c r="AE74" s="77" t="e">
        <f t="shared" si="66"/>
        <v>#N/A</v>
      </c>
      <c r="AJ74" s="77">
        <f t="shared" si="67"/>
        <v>3</v>
      </c>
      <c r="AK74" s="109" t="e">
        <f t="shared" si="52"/>
        <v>#REF!</v>
      </c>
      <c r="AL74" s="109" t="e">
        <f t="shared" si="53"/>
        <v>#REF!</v>
      </c>
      <c r="AM74" s="109" t="e">
        <f t="shared" si="54"/>
        <v>#REF!</v>
      </c>
      <c r="AN74" s="109" t="e">
        <f t="shared" si="55"/>
        <v>#REF!</v>
      </c>
      <c r="AO74" s="109" t="e">
        <f t="shared" si="56"/>
        <v>#REF!</v>
      </c>
      <c r="AP74" s="109" t="e">
        <f t="shared" si="57"/>
        <v>#REF!</v>
      </c>
      <c r="AQ74" s="110"/>
      <c r="AR74" s="109" t="e">
        <f t="shared" si="58"/>
        <v>#REF!</v>
      </c>
      <c r="AS74" s="109" t="e">
        <f t="shared" si="59"/>
        <v>#REF!</v>
      </c>
      <c r="AT74" s="109" t="e">
        <f t="shared" si="60"/>
        <v>#REF!</v>
      </c>
      <c r="AU74" s="109" t="e">
        <f t="shared" si="61"/>
        <v>#REF!</v>
      </c>
      <c r="AV74" s="109" t="e">
        <f t="shared" si="62"/>
        <v>#REF!</v>
      </c>
      <c r="AW74" s="109" t="e">
        <f t="shared" si="63"/>
        <v>#REF!</v>
      </c>
      <c r="AX74" s="109" t="e">
        <f t="shared" si="64"/>
        <v>#REF!</v>
      </c>
    </row>
    <row r="75" s="77" customFormat="1" ht="75" customHeight="1" spans="1:50">
      <c r="A75" s="93">
        <v>68</v>
      </c>
      <c r="B75" s="94"/>
      <c r="C75" s="95"/>
      <c r="D75" s="96"/>
      <c r="E75" s="97"/>
      <c r="F75" s="98">
        <v>200</v>
      </c>
      <c r="G75" s="99">
        <f t="shared" si="46"/>
        <v>7.69230769230769</v>
      </c>
      <c r="H75" s="100"/>
      <c r="I75" s="104">
        <f t="shared" si="45"/>
        <v>3</v>
      </c>
      <c r="J75" s="105">
        <f t="shared" si="47"/>
        <v>23.0769230769231</v>
      </c>
      <c r="K75" s="105"/>
      <c r="L75" s="105"/>
      <c r="M75" s="105">
        <v>17</v>
      </c>
      <c r="N75" s="105">
        <v>30</v>
      </c>
      <c r="O75" s="105" t="e">
        <f>U75+#REF!</f>
        <v>#REF!</v>
      </c>
      <c r="P75" s="105"/>
      <c r="Q75" s="105"/>
      <c r="R75" s="105"/>
      <c r="S75" s="105"/>
      <c r="T75" s="105"/>
      <c r="U75" s="105" t="e">
        <f>VLOOKUP(B75,#REF!,43,0)</f>
        <v>#REF!</v>
      </c>
      <c r="V75" s="105" t="e">
        <f t="shared" si="65"/>
        <v>#REF!</v>
      </c>
      <c r="W75" s="105" t="e">
        <f t="shared" si="48"/>
        <v>#REF!</v>
      </c>
      <c r="X75" s="105" t="e">
        <f t="shared" si="49"/>
        <v>#REF!</v>
      </c>
      <c r="Y75" s="107" t="e">
        <f t="shared" si="50"/>
        <v>#REF!</v>
      </c>
      <c r="Z75" s="107" t="e">
        <f t="shared" si="51"/>
        <v>#REF!</v>
      </c>
      <c r="AA75" s="104"/>
      <c r="AC75" s="77" t="e">
        <f>VLOOKUP(B75,[4]办公室!$B:$AO,40,0)</f>
        <v>#N/A</v>
      </c>
      <c r="AE75" s="77" t="e">
        <f t="shared" si="66"/>
        <v>#N/A</v>
      </c>
      <c r="AJ75" s="77">
        <f t="shared" si="67"/>
        <v>2</v>
      </c>
      <c r="AK75" s="109" t="e">
        <f t="shared" si="52"/>
        <v>#REF!</v>
      </c>
      <c r="AL75" s="109" t="e">
        <f t="shared" si="53"/>
        <v>#REF!</v>
      </c>
      <c r="AM75" s="109" t="e">
        <f t="shared" si="54"/>
        <v>#REF!</v>
      </c>
      <c r="AN75" s="109" t="e">
        <f t="shared" si="55"/>
        <v>#REF!</v>
      </c>
      <c r="AO75" s="109" t="e">
        <f t="shared" si="56"/>
        <v>#REF!</v>
      </c>
      <c r="AP75" s="109" t="e">
        <f t="shared" si="57"/>
        <v>#REF!</v>
      </c>
      <c r="AQ75" s="110"/>
      <c r="AR75" s="109" t="e">
        <f t="shared" si="58"/>
        <v>#REF!</v>
      </c>
      <c r="AS75" s="109" t="e">
        <f t="shared" si="59"/>
        <v>#REF!</v>
      </c>
      <c r="AT75" s="109" t="e">
        <f t="shared" si="60"/>
        <v>#REF!</v>
      </c>
      <c r="AU75" s="109" t="e">
        <f t="shared" si="61"/>
        <v>#REF!</v>
      </c>
      <c r="AV75" s="109" t="e">
        <f t="shared" si="62"/>
        <v>#REF!</v>
      </c>
      <c r="AW75" s="109" t="e">
        <f t="shared" si="63"/>
        <v>#REF!</v>
      </c>
      <c r="AX75" s="109" t="e">
        <f t="shared" si="64"/>
        <v>#REF!</v>
      </c>
    </row>
    <row r="76" s="77" customFormat="1" ht="75" customHeight="1" spans="1:50">
      <c r="A76" s="93">
        <v>69</v>
      </c>
      <c r="B76" s="94"/>
      <c r="C76" s="95"/>
      <c r="D76" s="96"/>
      <c r="E76" s="97"/>
      <c r="F76" s="98">
        <v>200</v>
      </c>
      <c r="G76" s="99">
        <f t="shared" si="46"/>
        <v>7.69230769230769</v>
      </c>
      <c r="H76" s="100"/>
      <c r="I76" s="104">
        <f t="shared" si="45"/>
        <v>3</v>
      </c>
      <c r="J76" s="105">
        <f t="shared" si="47"/>
        <v>23.0769230769231</v>
      </c>
      <c r="K76" s="105"/>
      <c r="L76" s="105"/>
      <c r="M76" s="105">
        <v>17</v>
      </c>
      <c r="N76" s="105">
        <v>30</v>
      </c>
      <c r="O76" s="105" t="e">
        <f>U76+#REF!</f>
        <v>#REF!</v>
      </c>
      <c r="P76" s="105"/>
      <c r="Q76" s="105"/>
      <c r="R76" s="105"/>
      <c r="S76" s="105"/>
      <c r="T76" s="105"/>
      <c r="U76" s="105" t="e">
        <f>VLOOKUP(B76,#REF!,43,0)</f>
        <v>#REF!</v>
      </c>
      <c r="V76" s="105" t="e">
        <f t="shared" si="65"/>
        <v>#REF!</v>
      </c>
      <c r="W76" s="105" t="e">
        <f t="shared" si="48"/>
        <v>#REF!</v>
      </c>
      <c r="X76" s="105" t="e">
        <f t="shared" si="49"/>
        <v>#REF!</v>
      </c>
      <c r="Y76" s="107" t="e">
        <f t="shared" si="50"/>
        <v>#REF!</v>
      </c>
      <c r="Z76" s="107" t="e">
        <f t="shared" si="51"/>
        <v>#REF!</v>
      </c>
      <c r="AA76" s="104"/>
      <c r="AC76" s="77" t="e">
        <f>VLOOKUP(B76,[4]办公室!$B:$AO,40,0)</f>
        <v>#N/A</v>
      </c>
      <c r="AE76" s="77" t="e">
        <f t="shared" si="66"/>
        <v>#N/A</v>
      </c>
      <c r="AJ76" s="77">
        <f t="shared" si="67"/>
        <v>2</v>
      </c>
      <c r="AK76" s="109" t="e">
        <f t="shared" si="52"/>
        <v>#REF!</v>
      </c>
      <c r="AL76" s="109" t="e">
        <f t="shared" si="53"/>
        <v>#REF!</v>
      </c>
      <c r="AM76" s="109" t="e">
        <f t="shared" si="54"/>
        <v>#REF!</v>
      </c>
      <c r="AN76" s="109" t="e">
        <f t="shared" si="55"/>
        <v>#REF!</v>
      </c>
      <c r="AO76" s="109" t="e">
        <f t="shared" si="56"/>
        <v>#REF!</v>
      </c>
      <c r="AP76" s="109" t="e">
        <f t="shared" si="57"/>
        <v>#REF!</v>
      </c>
      <c r="AQ76" s="110"/>
      <c r="AR76" s="109" t="e">
        <f t="shared" si="58"/>
        <v>#REF!</v>
      </c>
      <c r="AS76" s="109" t="e">
        <f t="shared" si="59"/>
        <v>#REF!</v>
      </c>
      <c r="AT76" s="109" t="e">
        <f t="shared" si="60"/>
        <v>#REF!</v>
      </c>
      <c r="AU76" s="109" t="e">
        <f t="shared" si="61"/>
        <v>#REF!</v>
      </c>
      <c r="AV76" s="109" t="e">
        <f t="shared" si="62"/>
        <v>#REF!</v>
      </c>
      <c r="AW76" s="109" t="e">
        <f t="shared" si="63"/>
        <v>#REF!</v>
      </c>
      <c r="AX76" s="109" t="e">
        <f t="shared" si="64"/>
        <v>#REF!</v>
      </c>
    </row>
    <row r="77" s="77" customFormat="1" ht="75" customHeight="1" spans="1:50">
      <c r="A77" s="93">
        <v>70</v>
      </c>
      <c r="B77" s="94"/>
      <c r="C77" s="95"/>
      <c r="D77" s="96"/>
      <c r="E77" s="97"/>
      <c r="F77" s="98">
        <v>200</v>
      </c>
      <c r="G77" s="99">
        <f t="shared" si="46"/>
        <v>7.69230769230769</v>
      </c>
      <c r="H77" s="100"/>
      <c r="I77" s="104">
        <f t="shared" si="45"/>
        <v>1.5</v>
      </c>
      <c r="J77" s="105">
        <f t="shared" si="47"/>
        <v>11.5384615384615</v>
      </c>
      <c r="K77" s="105"/>
      <c r="L77" s="105"/>
      <c r="M77" s="105"/>
      <c r="N77" s="105">
        <v>30</v>
      </c>
      <c r="O77" s="105" t="e">
        <f>U77+#REF!</f>
        <v>#REF!</v>
      </c>
      <c r="P77" s="105"/>
      <c r="Q77" s="105"/>
      <c r="R77" s="105"/>
      <c r="S77" s="105"/>
      <c r="T77" s="105"/>
      <c r="U77" s="105" t="e">
        <f>VLOOKUP(B77,#REF!,43,0)</f>
        <v>#REF!</v>
      </c>
      <c r="V77" s="105" t="e">
        <f t="shared" si="65"/>
        <v>#REF!</v>
      </c>
      <c r="W77" s="105" t="e">
        <f t="shared" si="48"/>
        <v>#REF!</v>
      </c>
      <c r="X77" s="105" t="e">
        <f t="shared" si="49"/>
        <v>#REF!</v>
      </c>
      <c r="Y77" s="107" t="e">
        <f t="shared" si="50"/>
        <v>#REF!</v>
      </c>
      <c r="Z77" s="107" t="e">
        <f t="shared" si="51"/>
        <v>#REF!</v>
      </c>
      <c r="AA77" s="104"/>
      <c r="AC77" s="77" t="e">
        <f>VLOOKUP(B77,[4]办公室!$B:$AO,40,0)</f>
        <v>#N/A</v>
      </c>
      <c r="AE77" s="77" t="e">
        <f t="shared" si="66"/>
        <v>#N/A</v>
      </c>
      <c r="AJ77" s="77">
        <f t="shared" si="67"/>
        <v>1</v>
      </c>
      <c r="AK77" s="109" t="e">
        <f t="shared" si="52"/>
        <v>#REF!</v>
      </c>
      <c r="AL77" s="109" t="e">
        <f t="shared" si="53"/>
        <v>#REF!</v>
      </c>
      <c r="AM77" s="109" t="e">
        <f t="shared" si="54"/>
        <v>#REF!</v>
      </c>
      <c r="AN77" s="109" t="e">
        <f t="shared" si="55"/>
        <v>#REF!</v>
      </c>
      <c r="AO77" s="109" t="e">
        <f t="shared" si="56"/>
        <v>#REF!</v>
      </c>
      <c r="AP77" s="109" t="e">
        <f t="shared" si="57"/>
        <v>#REF!</v>
      </c>
      <c r="AQ77" s="110"/>
      <c r="AR77" s="109" t="e">
        <f t="shared" si="58"/>
        <v>#REF!</v>
      </c>
      <c r="AS77" s="109" t="e">
        <f t="shared" si="59"/>
        <v>#REF!</v>
      </c>
      <c r="AT77" s="109" t="e">
        <f t="shared" si="60"/>
        <v>#REF!</v>
      </c>
      <c r="AU77" s="109" t="e">
        <f t="shared" si="61"/>
        <v>#REF!</v>
      </c>
      <c r="AV77" s="109" t="e">
        <f t="shared" si="62"/>
        <v>#REF!</v>
      </c>
      <c r="AW77" s="109" t="e">
        <f t="shared" si="63"/>
        <v>#REF!</v>
      </c>
      <c r="AX77" s="109" t="e">
        <f t="shared" si="64"/>
        <v>#REF!</v>
      </c>
    </row>
    <row r="78" s="77" customFormat="1" ht="75" customHeight="1" spans="1:50">
      <c r="A78" s="93">
        <v>71</v>
      </c>
      <c r="B78" s="94"/>
      <c r="C78" s="95"/>
      <c r="D78" s="96"/>
      <c r="E78" s="97"/>
      <c r="F78" s="98">
        <v>200</v>
      </c>
      <c r="G78" s="99">
        <f t="shared" si="46"/>
        <v>7.69230769230769</v>
      </c>
      <c r="H78" s="100"/>
      <c r="I78" s="104">
        <f t="shared" si="45"/>
        <v>0</v>
      </c>
      <c r="J78" s="105">
        <f t="shared" si="47"/>
        <v>0</v>
      </c>
      <c r="K78" s="105"/>
      <c r="L78" s="105"/>
      <c r="M78" s="105"/>
      <c r="N78" s="105"/>
      <c r="O78" s="105" t="e">
        <f>U78+#REF!</f>
        <v>#REF!</v>
      </c>
      <c r="P78" s="105"/>
      <c r="Q78" s="105"/>
      <c r="R78" s="105"/>
      <c r="S78" s="105"/>
      <c r="T78" s="105"/>
      <c r="U78" s="105" t="e">
        <f>VLOOKUP(B78,#REF!,43,0)</f>
        <v>#REF!</v>
      </c>
      <c r="V78" s="105" t="e">
        <f t="shared" si="65"/>
        <v>#REF!</v>
      </c>
      <c r="W78" s="105" t="e">
        <f t="shared" si="48"/>
        <v>#REF!</v>
      </c>
      <c r="X78" s="105" t="e">
        <f t="shared" si="49"/>
        <v>#REF!</v>
      </c>
      <c r="Y78" s="107" t="e">
        <f t="shared" si="50"/>
        <v>#REF!</v>
      </c>
      <c r="Z78" s="107" t="e">
        <f t="shared" si="51"/>
        <v>#REF!</v>
      </c>
      <c r="AA78" s="104"/>
      <c r="AC78" s="77" t="e">
        <f>VLOOKUP(B78,[4]办公室!$B:$AO,40,0)</f>
        <v>#N/A</v>
      </c>
      <c r="AE78" s="77" t="e">
        <f t="shared" si="66"/>
        <v>#N/A</v>
      </c>
      <c r="AJ78" s="77">
        <f t="shared" si="67"/>
        <v>0</v>
      </c>
      <c r="AK78" s="109" t="e">
        <f t="shared" si="52"/>
        <v>#REF!</v>
      </c>
      <c r="AL78" s="109" t="e">
        <f t="shared" si="53"/>
        <v>#REF!</v>
      </c>
      <c r="AM78" s="109" t="e">
        <f t="shared" si="54"/>
        <v>#REF!</v>
      </c>
      <c r="AN78" s="109" t="e">
        <f t="shared" si="55"/>
        <v>#REF!</v>
      </c>
      <c r="AO78" s="109" t="e">
        <f t="shared" si="56"/>
        <v>#REF!</v>
      </c>
      <c r="AP78" s="109" t="e">
        <f t="shared" si="57"/>
        <v>#REF!</v>
      </c>
      <c r="AQ78" s="110"/>
      <c r="AR78" s="109" t="e">
        <f t="shared" si="58"/>
        <v>#REF!</v>
      </c>
      <c r="AS78" s="109" t="e">
        <f t="shared" si="59"/>
        <v>#REF!</v>
      </c>
      <c r="AT78" s="109" t="e">
        <f t="shared" si="60"/>
        <v>#REF!</v>
      </c>
      <c r="AU78" s="109" t="e">
        <f t="shared" si="61"/>
        <v>#REF!</v>
      </c>
      <c r="AV78" s="109" t="e">
        <f t="shared" si="62"/>
        <v>#REF!</v>
      </c>
      <c r="AW78" s="109" t="e">
        <f t="shared" si="63"/>
        <v>#REF!</v>
      </c>
      <c r="AX78" s="109" t="e">
        <f t="shared" si="64"/>
        <v>#REF!</v>
      </c>
    </row>
    <row r="79" s="77" customFormat="1" ht="75" customHeight="1" spans="1:50">
      <c r="A79" s="93">
        <v>72</v>
      </c>
      <c r="B79" s="94"/>
      <c r="C79" s="95"/>
      <c r="D79" s="96"/>
      <c r="E79" s="97"/>
      <c r="F79" s="98">
        <v>200</v>
      </c>
      <c r="G79" s="99">
        <f t="shared" si="46"/>
        <v>7.69230769230769</v>
      </c>
      <c r="H79" s="100"/>
      <c r="I79" s="104">
        <f t="shared" si="45"/>
        <v>3</v>
      </c>
      <c r="J79" s="105">
        <f t="shared" si="47"/>
        <v>23.0769230769231</v>
      </c>
      <c r="K79" s="105"/>
      <c r="L79" s="105"/>
      <c r="M79" s="105">
        <v>17</v>
      </c>
      <c r="N79" s="105">
        <v>30</v>
      </c>
      <c r="O79" s="105" t="e">
        <f>U79+#REF!</f>
        <v>#REF!</v>
      </c>
      <c r="P79" s="105"/>
      <c r="Q79" s="105"/>
      <c r="R79" s="105"/>
      <c r="S79" s="105"/>
      <c r="T79" s="105"/>
      <c r="U79" s="105" t="e">
        <f>VLOOKUP(B79,#REF!,43,0)</f>
        <v>#REF!</v>
      </c>
      <c r="V79" s="105" t="e">
        <f t="shared" si="65"/>
        <v>#REF!</v>
      </c>
      <c r="W79" s="105" t="e">
        <f t="shared" si="48"/>
        <v>#REF!</v>
      </c>
      <c r="X79" s="105" t="e">
        <f t="shared" si="49"/>
        <v>#REF!</v>
      </c>
      <c r="Y79" s="107" t="e">
        <f t="shared" si="50"/>
        <v>#REF!</v>
      </c>
      <c r="Z79" s="107" t="e">
        <f t="shared" si="51"/>
        <v>#REF!</v>
      </c>
      <c r="AA79" s="104"/>
      <c r="AC79" s="77" t="e">
        <f>VLOOKUP(B79,[4]办公室!$B:$AO,40,0)</f>
        <v>#N/A</v>
      </c>
      <c r="AE79" s="77" t="e">
        <f t="shared" si="66"/>
        <v>#N/A</v>
      </c>
      <c r="AJ79" s="77">
        <f t="shared" si="67"/>
        <v>2</v>
      </c>
      <c r="AK79" s="109" t="e">
        <f t="shared" si="52"/>
        <v>#REF!</v>
      </c>
      <c r="AL79" s="109" t="e">
        <f t="shared" si="53"/>
        <v>#REF!</v>
      </c>
      <c r="AM79" s="109" t="e">
        <f t="shared" si="54"/>
        <v>#REF!</v>
      </c>
      <c r="AN79" s="109" t="e">
        <f t="shared" si="55"/>
        <v>#REF!</v>
      </c>
      <c r="AO79" s="109" t="e">
        <f t="shared" si="56"/>
        <v>#REF!</v>
      </c>
      <c r="AP79" s="109" t="e">
        <f t="shared" si="57"/>
        <v>#REF!</v>
      </c>
      <c r="AQ79" s="110"/>
      <c r="AR79" s="109" t="e">
        <f t="shared" si="58"/>
        <v>#REF!</v>
      </c>
      <c r="AS79" s="109" t="e">
        <f t="shared" si="59"/>
        <v>#REF!</v>
      </c>
      <c r="AT79" s="109" t="e">
        <f t="shared" si="60"/>
        <v>#REF!</v>
      </c>
      <c r="AU79" s="109" t="e">
        <f t="shared" si="61"/>
        <v>#REF!</v>
      </c>
      <c r="AV79" s="109" t="e">
        <f t="shared" si="62"/>
        <v>#REF!</v>
      </c>
      <c r="AW79" s="109" t="e">
        <f t="shared" si="63"/>
        <v>#REF!</v>
      </c>
      <c r="AX79" s="109" t="e">
        <f t="shared" si="64"/>
        <v>#REF!</v>
      </c>
    </row>
    <row r="80" s="77" customFormat="1" ht="75" customHeight="1" spans="1:50">
      <c r="A80" s="93">
        <v>73</v>
      </c>
      <c r="B80" s="94"/>
      <c r="C80" s="95"/>
      <c r="D80" s="96"/>
      <c r="E80" s="97"/>
      <c r="F80" s="98">
        <v>200</v>
      </c>
      <c r="G80" s="99">
        <f t="shared" si="46"/>
        <v>7.69230769230769</v>
      </c>
      <c r="H80" s="100"/>
      <c r="I80" s="104">
        <f t="shared" si="45"/>
        <v>3</v>
      </c>
      <c r="J80" s="105">
        <f t="shared" si="47"/>
        <v>23.0769230769231</v>
      </c>
      <c r="K80" s="105"/>
      <c r="L80" s="105"/>
      <c r="M80" s="105">
        <v>17</v>
      </c>
      <c r="N80" s="105">
        <v>30</v>
      </c>
      <c r="O80" s="105" t="e">
        <f>U80+#REF!</f>
        <v>#REF!</v>
      </c>
      <c r="P80" s="105"/>
      <c r="Q80" s="105"/>
      <c r="R80" s="105"/>
      <c r="S80" s="105"/>
      <c r="T80" s="105"/>
      <c r="U80" s="105" t="e">
        <f>VLOOKUP(B80,#REF!,43,0)</f>
        <v>#REF!</v>
      </c>
      <c r="V80" s="105" t="e">
        <f t="shared" si="65"/>
        <v>#REF!</v>
      </c>
      <c r="W80" s="105" t="e">
        <f t="shared" si="48"/>
        <v>#REF!</v>
      </c>
      <c r="X80" s="105" t="e">
        <f t="shared" si="49"/>
        <v>#REF!</v>
      </c>
      <c r="Y80" s="107" t="e">
        <f t="shared" si="50"/>
        <v>#REF!</v>
      </c>
      <c r="Z80" s="107" t="e">
        <f t="shared" si="51"/>
        <v>#REF!</v>
      </c>
      <c r="AA80" s="104"/>
      <c r="AC80" s="77" t="e">
        <f>VLOOKUP(B80,[4]办公室!$B:$AO,40,0)</f>
        <v>#N/A</v>
      </c>
      <c r="AE80" s="77" t="e">
        <f t="shared" si="66"/>
        <v>#N/A</v>
      </c>
      <c r="AJ80" s="77">
        <f t="shared" si="67"/>
        <v>2</v>
      </c>
      <c r="AK80" s="109" t="e">
        <f t="shared" si="52"/>
        <v>#REF!</v>
      </c>
      <c r="AL80" s="109" t="e">
        <f t="shared" si="53"/>
        <v>#REF!</v>
      </c>
      <c r="AM80" s="109" t="e">
        <f t="shared" si="54"/>
        <v>#REF!</v>
      </c>
      <c r="AN80" s="109" t="e">
        <f t="shared" si="55"/>
        <v>#REF!</v>
      </c>
      <c r="AO80" s="109" t="e">
        <f t="shared" si="56"/>
        <v>#REF!</v>
      </c>
      <c r="AP80" s="109" t="e">
        <f t="shared" si="57"/>
        <v>#REF!</v>
      </c>
      <c r="AQ80" s="110"/>
      <c r="AR80" s="109" t="e">
        <f t="shared" si="58"/>
        <v>#REF!</v>
      </c>
      <c r="AS80" s="109" t="e">
        <f t="shared" si="59"/>
        <v>#REF!</v>
      </c>
      <c r="AT80" s="109" t="e">
        <f t="shared" si="60"/>
        <v>#REF!</v>
      </c>
      <c r="AU80" s="109" t="e">
        <f t="shared" si="61"/>
        <v>#REF!</v>
      </c>
      <c r="AV80" s="109" t="e">
        <f t="shared" si="62"/>
        <v>#REF!</v>
      </c>
      <c r="AW80" s="109" t="e">
        <f t="shared" si="63"/>
        <v>#REF!</v>
      </c>
      <c r="AX80" s="109" t="e">
        <f t="shared" si="64"/>
        <v>#REF!</v>
      </c>
    </row>
    <row r="81" s="77" customFormat="1" ht="75" customHeight="1" spans="1:50">
      <c r="A81" s="93">
        <v>74</v>
      </c>
      <c r="B81" s="94"/>
      <c r="C81" s="95"/>
      <c r="D81" s="96"/>
      <c r="E81" s="97"/>
      <c r="F81" s="98">
        <v>200</v>
      </c>
      <c r="G81" s="99">
        <f t="shared" si="46"/>
        <v>7.69230769230769</v>
      </c>
      <c r="H81" s="100"/>
      <c r="I81" s="104">
        <f t="shared" si="45"/>
        <v>4.5</v>
      </c>
      <c r="J81" s="105">
        <f t="shared" si="47"/>
        <v>34.6153846153846</v>
      </c>
      <c r="K81" s="105"/>
      <c r="L81" s="105">
        <v>17</v>
      </c>
      <c r="M81" s="105">
        <v>17</v>
      </c>
      <c r="N81" s="105">
        <v>30</v>
      </c>
      <c r="O81" s="105" t="e">
        <f>U81+#REF!</f>
        <v>#REF!</v>
      </c>
      <c r="P81" s="105"/>
      <c r="Q81" s="105"/>
      <c r="R81" s="105"/>
      <c r="S81" s="105"/>
      <c r="T81" s="105"/>
      <c r="U81" s="105" t="e">
        <f>VLOOKUP(B81,#REF!,43,0)</f>
        <v>#REF!</v>
      </c>
      <c r="V81" s="105" t="e">
        <f t="shared" si="65"/>
        <v>#REF!</v>
      </c>
      <c r="W81" s="105" t="e">
        <f t="shared" si="48"/>
        <v>#REF!</v>
      </c>
      <c r="X81" s="105" t="e">
        <f t="shared" si="49"/>
        <v>#REF!</v>
      </c>
      <c r="Y81" s="107" t="e">
        <f t="shared" si="50"/>
        <v>#REF!</v>
      </c>
      <c r="Z81" s="107" t="e">
        <f t="shared" si="51"/>
        <v>#REF!</v>
      </c>
      <c r="AA81" s="104"/>
      <c r="AC81" s="77" t="e">
        <f>VLOOKUP(B81,[4]办公室!$B:$AO,40,0)</f>
        <v>#N/A</v>
      </c>
      <c r="AE81" s="77" t="e">
        <f t="shared" si="66"/>
        <v>#N/A</v>
      </c>
      <c r="AJ81" s="77">
        <f t="shared" si="67"/>
        <v>3</v>
      </c>
      <c r="AK81" s="109" t="e">
        <f t="shared" si="52"/>
        <v>#REF!</v>
      </c>
      <c r="AL81" s="109" t="e">
        <f t="shared" si="53"/>
        <v>#REF!</v>
      </c>
      <c r="AM81" s="109" t="e">
        <f t="shared" si="54"/>
        <v>#REF!</v>
      </c>
      <c r="AN81" s="109" t="e">
        <f t="shared" si="55"/>
        <v>#REF!</v>
      </c>
      <c r="AO81" s="109" t="e">
        <f t="shared" si="56"/>
        <v>#REF!</v>
      </c>
      <c r="AP81" s="109" t="e">
        <f t="shared" si="57"/>
        <v>#REF!</v>
      </c>
      <c r="AQ81" s="110"/>
      <c r="AR81" s="109" t="e">
        <f t="shared" si="58"/>
        <v>#REF!</v>
      </c>
      <c r="AS81" s="109" t="e">
        <f t="shared" si="59"/>
        <v>#REF!</v>
      </c>
      <c r="AT81" s="109" t="e">
        <f t="shared" si="60"/>
        <v>#REF!</v>
      </c>
      <c r="AU81" s="109" t="e">
        <f t="shared" si="61"/>
        <v>#REF!</v>
      </c>
      <c r="AV81" s="109" t="e">
        <f t="shared" si="62"/>
        <v>#REF!</v>
      </c>
      <c r="AW81" s="109" t="e">
        <f t="shared" si="63"/>
        <v>#REF!</v>
      </c>
      <c r="AX81" s="109" t="e">
        <f t="shared" si="64"/>
        <v>#REF!</v>
      </c>
    </row>
    <row r="82" s="77" customFormat="1" ht="75" customHeight="1" spans="1:50">
      <c r="A82" s="93">
        <v>75</v>
      </c>
      <c r="B82" s="94"/>
      <c r="C82" s="95"/>
      <c r="D82" s="96"/>
      <c r="E82" s="97"/>
      <c r="F82" s="98">
        <v>200</v>
      </c>
      <c r="G82" s="99">
        <f t="shared" si="46"/>
        <v>7.69230769230769</v>
      </c>
      <c r="H82" s="100"/>
      <c r="I82" s="104">
        <f t="shared" si="45"/>
        <v>3</v>
      </c>
      <c r="J82" s="105">
        <f t="shared" si="47"/>
        <v>23.0769230769231</v>
      </c>
      <c r="K82" s="105"/>
      <c r="L82" s="105"/>
      <c r="M82" s="105">
        <v>17</v>
      </c>
      <c r="N82" s="105">
        <v>30</v>
      </c>
      <c r="O82" s="105" t="e">
        <f>U82+#REF!</f>
        <v>#REF!</v>
      </c>
      <c r="P82" s="105"/>
      <c r="Q82" s="105"/>
      <c r="R82" s="105"/>
      <c r="S82" s="105"/>
      <c r="T82" s="105"/>
      <c r="U82" s="105" t="e">
        <f>VLOOKUP(B82,#REF!,43,0)</f>
        <v>#REF!</v>
      </c>
      <c r="V82" s="105" t="e">
        <f t="shared" si="65"/>
        <v>#REF!</v>
      </c>
      <c r="W82" s="105" t="e">
        <f t="shared" si="48"/>
        <v>#REF!</v>
      </c>
      <c r="X82" s="105" t="e">
        <f t="shared" si="49"/>
        <v>#REF!</v>
      </c>
      <c r="Y82" s="107" t="e">
        <f t="shared" si="50"/>
        <v>#REF!</v>
      </c>
      <c r="Z82" s="107" t="e">
        <f t="shared" si="51"/>
        <v>#REF!</v>
      </c>
      <c r="AA82" s="104"/>
      <c r="AC82" s="77" t="e">
        <f>VLOOKUP(B82,[4]办公室!$B:$AO,40,0)</f>
        <v>#N/A</v>
      </c>
      <c r="AE82" s="77" t="e">
        <f t="shared" si="66"/>
        <v>#N/A</v>
      </c>
      <c r="AJ82" s="77">
        <f t="shared" si="67"/>
        <v>2</v>
      </c>
      <c r="AK82" s="109" t="e">
        <f t="shared" si="52"/>
        <v>#REF!</v>
      </c>
      <c r="AL82" s="109" t="e">
        <f t="shared" si="53"/>
        <v>#REF!</v>
      </c>
      <c r="AM82" s="109" t="e">
        <f t="shared" si="54"/>
        <v>#REF!</v>
      </c>
      <c r="AN82" s="109" t="e">
        <f t="shared" si="55"/>
        <v>#REF!</v>
      </c>
      <c r="AO82" s="109" t="e">
        <f t="shared" si="56"/>
        <v>#REF!</v>
      </c>
      <c r="AP82" s="109" t="e">
        <f t="shared" si="57"/>
        <v>#REF!</v>
      </c>
      <c r="AQ82" s="110"/>
      <c r="AR82" s="109" t="e">
        <f t="shared" si="58"/>
        <v>#REF!</v>
      </c>
      <c r="AS82" s="109" t="e">
        <f t="shared" si="59"/>
        <v>#REF!</v>
      </c>
      <c r="AT82" s="109" t="e">
        <f t="shared" si="60"/>
        <v>#REF!</v>
      </c>
      <c r="AU82" s="109" t="e">
        <f t="shared" si="61"/>
        <v>#REF!</v>
      </c>
      <c r="AV82" s="109" t="e">
        <f t="shared" si="62"/>
        <v>#REF!</v>
      </c>
      <c r="AW82" s="109" t="e">
        <f t="shared" si="63"/>
        <v>#REF!</v>
      </c>
      <c r="AX82" s="109" t="e">
        <f t="shared" si="64"/>
        <v>#REF!</v>
      </c>
    </row>
    <row r="83" s="77" customFormat="1" ht="75" customHeight="1" spans="1:50">
      <c r="A83" s="93">
        <v>76</v>
      </c>
      <c r="B83" s="94"/>
      <c r="C83" s="95"/>
      <c r="D83" s="96"/>
      <c r="E83" s="97"/>
      <c r="F83" s="98">
        <v>200</v>
      </c>
      <c r="G83" s="99">
        <f t="shared" si="46"/>
        <v>7.69230769230769</v>
      </c>
      <c r="H83" s="100"/>
      <c r="I83" s="104">
        <f t="shared" si="45"/>
        <v>1.5</v>
      </c>
      <c r="J83" s="105">
        <f t="shared" si="47"/>
        <v>11.5384615384615</v>
      </c>
      <c r="K83" s="105"/>
      <c r="L83" s="105"/>
      <c r="M83" s="105"/>
      <c r="N83" s="105">
        <v>30</v>
      </c>
      <c r="O83" s="105" t="e">
        <f>U83+#REF!</f>
        <v>#REF!</v>
      </c>
      <c r="P83" s="105"/>
      <c r="Q83" s="105"/>
      <c r="R83" s="105"/>
      <c r="S83" s="105"/>
      <c r="T83" s="105"/>
      <c r="U83" s="105" t="e">
        <f>VLOOKUP(B83,#REF!,43,0)</f>
        <v>#REF!</v>
      </c>
      <c r="V83" s="105" t="e">
        <f t="shared" si="65"/>
        <v>#REF!</v>
      </c>
      <c r="W83" s="105" t="e">
        <f t="shared" si="48"/>
        <v>#REF!</v>
      </c>
      <c r="X83" s="105" t="e">
        <f t="shared" si="49"/>
        <v>#REF!</v>
      </c>
      <c r="Y83" s="107" t="e">
        <f t="shared" si="50"/>
        <v>#REF!</v>
      </c>
      <c r="Z83" s="107" t="e">
        <f t="shared" si="51"/>
        <v>#REF!</v>
      </c>
      <c r="AA83" s="104"/>
      <c r="AC83" s="77" t="e">
        <f>VLOOKUP(B83,[4]办公室!$B:$AO,40,0)</f>
        <v>#N/A</v>
      </c>
      <c r="AE83" s="77" t="e">
        <f t="shared" si="66"/>
        <v>#N/A</v>
      </c>
      <c r="AJ83" s="77">
        <f t="shared" si="67"/>
        <v>1</v>
      </c>
      <c r="AK83" s="109" t="e">
        <f t="shared" si="52"/>
        <v>#REF!</v>
      </c>
      <c r="AL83" s="109" t="e">
        <f t="shared" si="53"/>
        <v>#REF!</v>
      </c>
      <c r="AM83" s="109" t="e">
        <f t="shared" si="54"/>
        <v>#REF!</v>
      </c>
      <c r="AN83" s="109" t="e">
        <f t="shared" si="55"/>
        <v>#REF!</v>
      </c>
      <c r="AO83" s="109" t="e">
        <f t="shared" si="56"/>
        <v>#REF!</v>
      </c>
      <c r="AP83" s="109" t="e">
        <f t="shared" si="57"/>
        <v>#REF!</v>
      </c>
      <c r="AQ83" s="110"/>
      <c r="AR83" s="109" t="e">
        <f t="shared" si="58"/>
        <v>#REF!</v>
      </c>
      <c r="AS83" s="109" t="e">
        <f t="shared" si="59"/>
        <v>#REF!</v>
      </c>
      <c r="AT83" s="109" t="e">
        <f t="shared" si="60"/>
        <v>#REF!</v>
      </c>
      <c r="AU83" s="109" t="e">
        <f t="shared" si="61"/>
        <v>#REF!</v>
      </c>
      <c r="AV83" s="109" t="e">
        <f t="shared" si="62"/>
        <v>#REF!</v>
      </c>
      <c r="AW83" s="109" t="e">
        <f t="shared" si="63"/>
        <v>#REF!</v>
      </c>
      <c r="AX83" s="109" t="e">
        <f t="shared" si="64"/>
        <v>#REF!</v>
      </c>
    </row>
    <row r="84" s="77" customFormat="1" ht="75" customHeight="1" spans="1:50">
      <c r="A84" s="93">
        <v>77</v>
      </c>
      <c r="B84" s="111"/>
      <c r="C84" s="95"/>
      <c r="D84" s="96"/>
      <c r="E84" s="97"/>
      <c r="F84" s="98"/>
      <c r="G84" s="99">
        <f t="shared" si="46"/>
        <v>0</v>
      </c>
      <c r="H84" s="100"/>
      <c r="I84" s="104">
        <f t="shared" si="45"/>
        <v>0</v>
      </c>
      <c r="J84" s="105">
        <f t="shared" si="47"/>
        <v>0</v>
      </c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>
        <f t="shared" si="65"/>
        <v>0</v>
      </c>
      <c r="W84" s="105">
        <f t="shared" si="48"/>
        <v>0</v>
      </c>
      <c r="X84" s="105">
        <f t="shared" si="49"/>
        <v>0</v>
      </c>
      <c r="Y84" s="107">
        <f t="shared" si="50"/>
        <v>0</v>
      </c>
      <c r="Z84" s="107">
        <f t="shared" si="51"/>
        <v>0</v>
      </c>
      <c r="AA84" s="104"/>
      <c r="AC84" s="77" t="e">
        <f>VLOOKUP(B84,[4]办公室!$B:$AO,40,0)</f>
        <v>#N/A</v>
      </c>
      <c r="AE84" s="77" t="e">
        <f t="shared" si="66"/>
        <v>#N/A</v>
      </c>
      <c r="AJ84" s="77">
        <f t="shared" si="67"/>
        <v>0</v>
      </c>
      <c r="AK84" s="109">
        <f t="shared" si="52"/>
        <v>0</v>
      </c>
      <c r="AL84" s="109">
        <f t="shared" si="53"/>
        <v>0</v>
      </c>
      <c r="AM84" s="109">
        <f t="shared" si="54"/>
        <v>0</v>
      </c>
      <c r="AN84" s="109">
        <f t="shared" si="55"/>
        <v>0</v>
      </c>
      <c r="AO84" s="109">
        <f t="shared" si="56"/>
        <v>0</v>
      </c>
      <c r="AP84" s="109">
        <f t="shared" si="57"/>
        <v>0</v>
      </c>
      <c r="AQ84" s="110"/>
      <c r="AR84" s="109">
        <f t="shared" si="58"/>
        <v>0</v>
      </c>
      <c r="AS84" s="109">
        <f t="shared" si="59"/>
        <v>0</v>
      </c>
      <c r="AT84" s="109">
        <f t="shared" si="60"/>
        <v>0</v>
      </c>
      <c r="AU84" s="109">
        <f t="shared" si="61"/>
        <v>0</v>
      </c>
      <c r="AV84" s="109">
        <f t="shared" si="62"/>
        <v>0</v>
      </c>
      <c r="AW84" s="109">
        <f t="shared" si="63"/>
        <v>0</v>
      </c>
      <c r="AX84" s="109">
        <f t="shared" si="64"/>
        <v>0</v>
      </c>
    </row>
    <row r="85" s="77" customFormat="1" ht="75" customHeight="1" spans="1:50">
      <c r="A85" s="93">
        <v>78</v>
      </c>
      <c r="B85" s="111"/>
      <c r="C85" s="95"/>
      <c r="D85" s="96"/>
      <c r="E85" s="97"/>
      <c r="F85" s="98"/>
      <c r="G85" s="99">
        <f t="shared" si="46"/>
        <v>0</v>
      </c>
      <c r="H85" s="100"/>
      <c r="I85" s="104">
        <f t="shared" si="45"/>
        <v>0</v>
      </c>
      <c r="J85" s="105">
        <f t="shared" si="47"/>
        <v>0</v>
      </c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>
        <f t="shared" si="65"/>
        <v>0</v>
      </c>
      <c r="W85" s="105">
        <f t="shared" si="48"/>
        <v>0</v>
      </c>
      <c r="X85" s="105">
        <f t="shared" si="49"/>
        <v>0</v>
      </c>
      <c r="Y85" s="107">
        <f t="shared" si="50"/>
        <v>0</v>
      </c>
      <c r="Z85" s="107">
        <f t="shared" si="51"/>
        <v>0</v>
      </c>
      <c r="AA85" s="104"/>
      <c r="AC85" s="77" t="e">
        <f>VLOOKUP(B85,[4]办公室!$B:$AO,40,0)</f>
        <v>#N/A</v>
      </c>
      <c r="AE85" s="77" t="e">
        <f t="shared" si="66"/>
        <v>#N/A</v>
      </c>
      <c r="AJ85" s="77">
        <f t="shared" si="67"/>
        <v>0</v>
      </c>
      <c r="AK85" s="109">
        <f t="shared" si="52"/>
        <v>0</v>
      </c>
      <c r="AL85" s="109">
        <f t="shared" si="53"/>
        <v>0</v>
      </c>
      <c r="AM85" s="109">
        <f t="shared" si="54"/>
        <v>0</v>
      </c>
      <c r="AN85" s="109">
        <f t="shared" si="55"/>
        <v>0</v>
      </c>
      <c r="AO85" s="109">
        <f t="shared" si="56"/>
        <v>0</v>
      </c>
      <c r="AP85" s="109">
        <f t="shared" si="57"/>
        <v>0</v>
      </c>
      <c r="AQ85" s="110"/>
      <c r="AR85" s="109">
        <f t="shared" si="58"/>
        <v>0</v>
      </c>
      <c r="AS85" s="109">
        <f t="shared" si="59"/>
        <v>0</v>
      </c>
      <c r="AT85" s="109">
        <f t="shared" si="60"/>
        <v>0</v>
      </c>
      <c r="AU85" s="109">
        <f t="shared" si="61"/>
        <v>0</v>
      </c>
      <c r="AV85" s="109">
        <f t="shared" si="62"/>
        <v>0</v>
      </c>
      <c r="AW85" s="109">
        <f t="shared" si="63"/>
        <v>0</v>
      </c>
      <c r="AX85" s="109">
        <f t="shared" si="64"/>
        <v>0</v>
      </c>
    </row>
    <row r="86" s="77" customFormat="1" ht="75" customHeight="1" spans="1:50">
      <c r="A86" s="93">
        <v>79</v>
      </c>
      <c r="B86" s="111"/>
      <c r="C86" s="95"/>
      <c r="D86" s="96"/>
      <c r="E86" s="97"/>
      <c r="F86" s="98"/>
      <c r="G86" s="99">
        <f t="shared" si="46"/>
        <v>0</v>
      </c>
      <c r="H86" s="100"/>
      <c r="I86" s="104">
        <f t="shared" si="45"/>
        <v>0</v>
      </c>
      <c r="J86" s="105">
        <f t="shared" si="47"/>
        <v>0</v>
      </c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>
        <f t="shared" si="65"/>
        <v>0</v>
      </c>
      <c r="W86" s="105">
        <f t="shared" si="48"/>
        <v>0</v>
      </c>
      <c r="X86" s="105">
        <f t="shared" si="49"/>
        <v>0</v>
      </c>
      <c r="Y86" s="107">
        <f t="shared" si="50"/>
        <v>0</v>
      </c>
      <c r="Z86" s="107">
        <f t="shared" si="51"/>
        <v>0</v>
      </c>
      <c r="AA86" s="104"/>
      <c r="AC86" s="77" t="e">
        <f>VLOOKUP(B86,[4]办公室!$B:$AO,40,0)</f>
        <v>#N/A</v>
      </c>
      <c r="AE86" s="77" t="e">
        <f t="shared" si="66"/>
        <v>#N/A</v>
      </c>
      <c r="AJ86" s="77">
        <f t="shared" si="67"/>
        <v>0</v>
      </c>
      <c r="AK86" s="109">
        <f t="shared" si="52"/>
        <v>0</v>
      </c>
      <c r="AL86" s="109">
        <f t="shared" si="53"/>
        <v>0</v>
      </c>
      <c r="AM86" s="109">
        <f t="shared" si="54"/>
        <v>0</v>
      </c>
      <c r="AN86" s="109">
        <f t="shared" si="55"/>
        <v>0</v>
      </c>
      <c r="AO86" s="109">
        <f t="shared" si="56"/>
        <v>0</v>
      </c>
      <c r="AP86" s="109">
        <f t="shared" si="57"/>
        <v>0</v>
      </c>
      <c r="AQ86" s="110"/>
      <c r="AR86" s="109">
        <f t="shared" si="58"/>
        <v>0</v>
      </c>
      <c r="AS86" s="109">
        <f t="shared" si="59"/>
        <v>0</v>
      </c>
      <c r="AT86" s="109">
        <f t="shared" si="60"/>
        <v>0</v>
      </c>
      <c r="AU86" s="109">
        <f t="shared" si="61"/>
        <v>0</v>
      </c>
      <c r="AV86" s="109">
        <f t="shared" si="62"/>
        <v>0</v>
      </c>
      <c r="AW86" s="109">
        <f t="shared" si="63"/>
        <v>0</v>
      </c>
      <c r="AX86" s="109">
        <f t="shared" si="64"/>
        <v>0</v>
      </c>
    </row>
    <row r="87" s="77" customFormat="1" ht="75" customHeight="1" spans="1:50">
      <c r="A87" s="93">
        <v>80</v>
      </c>
      <c r="B87" s="111"/>
      <c r="C87" s="95"/>
      <c r="D87" s="96"/>
      <c r="E87" s="97"/>
      <c r="F87" s="98"/>
      <c r="G87" s="99">
        <f t="shared" si="46"/>
        <v>0</v>
      </c>
      <c r="H87" s="100"/>
      <c r="I87" s="104">
        <f t="shared" si="45"/>
        <v>0</v>
      </c>
      <c r="J87" s="105">
        <f t="shared" si="47"/>
        <v>0</v>
      </c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>
        <f t="shared" si="65"/>
        <v>0</v>
      </c>
      <c r="W87" s="105">
        <f t="shared" si="48"/>
        <v>0</v>
      </c>
      <c r="X87" s="105">
        <f t="shared" si="49"/>
        <v>0</v>
      </c>
      <c r="Y87" s="107">
        <f t="shared" si="50"/>
        <v>0</v>
      </c>
      <c r="Z87" s="107">
        <f t="shared" si="51"/>
        <v>0</v>
      </c>
      <c r="AA87" s="104"/>
      <c r="AC87" s="77" t="e">
        <f>VLOOKUP(B87,[4]办公室!$B:$AO,40,0)</f>
        <v>#N/A</v>
      </c>
      <c r="AE87" s="77" t="e">
        <f t="shared" si="66"/>
        <v>#N/A</v>
      </c>
      <c r="AJ87" s="77">
        <f t="shared" si="67"/>
        <v>0</v>
      </c>
      <c r="AK87" s="109">
        <f t="shared" si="52"/>
        <v>0</v>
      </c>
      <c r="AL87" s="109">
        <f t="shared" si="53"/>
        <v>0</v>
      </c>
      <c r="AM87" s="109">
        <f t="shared" si="54"/>
        <v>0</v>
      </c>
      <c r="AN87" s="109">
        <f t="shared" si="55"/>
        <v>0</v>
      </c>
      <c r="AO87" s="109">
        <f t="shared" si="56"/>
        <v>0</v>
      </c>
      <c r="AP87" s="109">
        <f t="shared" si="57"/>
        <v>0</v>
      </c>
      <c r="AQ87" s="110"/>
      <c r="AR87" s="109">
        <f t="shared" si="58"/>
        <v>0</v>
      </c>
      <c r="AS87" s="109">
        <f t="shared" si="59"/>
        <v>0</v>
      </c>
      <c r="AT87" s="109">
        <f t="shared" si="60"/>
        <v>0</v>
      </c>
      <c r="AU87" s="109">
        <f t="shared" si="61"/>
        <v>0</v>
      </c>
      <c r="AV87" s="109">
        <f t="shared" si="62"/>
        <v>0</v>
      </c>
      <c r="AW87" s="109">
        <f t="shared" si="63"/>
        <v>0</v>
      </c>
      <c r="AX87" s="109">
        <f t="shared" si="64"/>
        <v>0</v>
      </c>
    </row>
    <row r="88" s="77" customFormat="1" ht="75" customHeight="1" spans="1:50">
      <c r="A88" s="93">
        <v>81</v>
      </c>
      <c r="B88" s="111"/>
      <c r="C88" s="95"/>
      <c r="D88" s="96"/>
      <c r="E88" s="97"/>
      <c r="F88" s="98"/>
      <c r="G88" s="99">
        <f t="shared" si="46"/>
        <v>0</v>
      </c>
      <c r="H88" s="100"/>
      <c r="I88" s="104">
        <f t="shared" si="45"/>
        <v>0</v>
      </c>
      <c r="J88" s="105">
        <f t="shared" si="47"/>
        <v>0</v>
      </c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>
        <f t="shared" si="65"/>
        <v>0</v>
      </c>
      <c r="W88" s="105">
        <f t="shared" si="48"/>
        <v>0</v>
      </c>
      <c r="X88" s="105">
        <f t="shared" si="49"/>
        <v>0</v>
      </c>
      <c r="Y88" s="107">
        <f t="shared" si="50"/>
        <v>0</v>
      </c>
      <c r="Z88" s="107">
        <f t="shared" si="51"/>
        <v>0</v>
      </c>
      <c r="AA88" s="104"/>
      <c r="AC88" s="77" t="e">
        <f>VLOOKUP(B88,[4]办公室!$B:$AO,40,0)</f>
        <v>#N/A</v>
      </c>
      <c r="AE88" s="77" t="e">
        <f t="shared" si="66"/>
        <v>#N/A</v>
      </c>
      <c r="AJ88" s="77">
        <f t="shared" si="67"/>
        <v>0</v>
      </c>
      <c r="AK88" s="109">
        <f t="shared" si="52"/>
        <v>0</v>
      </c>
      <c r="AL88" s="109">
        <f t="shared" si="53"/>
        <v>0</v>
      </c>
      <c r="AM88" s="109">
        <f t="shared" si="54"/>
        <v>0</v>
      </c>
      <c r="AN88" s="109">
        <f t="shared" si="55"/>
        <v>0</v>
      </c>
      <c r="AO88" s="109">
        <f t="shared" si="56"/>
        <v>0</v>
      </c>
      <c r="AP88" s="109">
        <f t="shared" si="57"/>
        <v>0</v>
      </c>
      <c r="AQ88" s="110"/>
      <c r="AR88" s="109">
        <f t="shared" si="58"/>
        <v>0</v>
      </c>
      <c r="AS88" s="109">
        <f t="shared" si="59"/>
        <v>0</v>
      </c>
      <c r="AT88" s="109">
        <f t="shared" si="60"/>
        <v>0</v>
      </c>
      <c r="AU88" s="109">
        <f t="shared" si="61"/>
        <v>0</v>
      </c>
      <c r="AV88" s="109">
        <f t="shared" si="62"/>
        <v>0</v>
      </c>
      <c r="AW88" s="109">
        <f t="shared" si="63"/>
        <v>0</v>
      </c>
      <c r="AX88" s="109">
        <f t="shared" si="64"/>
        <v>0</v>
      </c>
    </row>
    <row r="89" s="77" customFormat="1" ht="75" customHeight="1" spans="1:50">
      <c r="A89" s="93">
        <v>82</v>
      </c>
      <c r="B89" s="111"/>
      <c r="C89" s="95"/>
      <c r="D89" s="96"/>
      <c r="E89" s="97"/>
      <c r="F89" s="98"/>
      <c r="G89" s="99">
        <f t="shared" si="46"/>
        <v>0</v>
      </c>
      <c r="H89" s="100"/>
      <c r="I89" s="104">
        <f t="shared" si="45"/>
        <v>0</v>
      </c>
      <c r="J89" s="105">
        <f t="shared" si="47"/>
        <v>0</v>
      </c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>
        <f t="shared" si="65"/>
        <v>0</v>
      </c>
      <c r="W89" s="105">
        <f t="shared" si="48"/>
        <v>0</v>
      </c>
      <c r="X89" s="105">
        <f t="shared" si="49"/>
        <v>0</v>
      </c>
      <c r="Y89" s="107">
        <f t="shared" si="50"/>
        <v>0</v>
      </c>
      <c r="Z89" s="107">
        <f t="shared" si="51"/>
        <v>0</v>
      </c>
      <c r="AA89" s="104"/>
      <c r="AC89" s="77" t="e">
        <f>VLOOKUP(B89,[4]办公室!$B:$AO,40,0)</f>
        <v>#N/A</v>
      </c>
      <c r="AE89" s="77" t="e">
        <f t="shared" si="66"/>
        <v>#N/A</v>
      </c>
      <c r="AJ89" s="77">
        <f t="shared" si="67"/>
        <v>0</v>
      </c>
      <c r="AK89" s="109">
        <f t="shared" si="52"/>
        <v>0</v>
      </c>
      <c r="AL89" s="109">
        <f t="shared" si="53"/>
        <v>0</v>
      </c>
      <c r="AM89" s="109">
        <f t="shared" si="54"/>
        <v>0</v>
      </c>
      <c r="AN89" s="109">
        <f t="shared" si="55"/>
        <v>0</v>
      </c>
      <c r="AO89" s="109">
        <f t="shared" si="56"/>
        <v>0</v>
      </c>
      <c r="AP89" s="109">
        <f t="shared" si="57"/>
        <v>0</v>
      </c>
      <c r="AQ89" s="110"/>
      <c r="AR89" s="109">
        <f t="shared" si="58"/>
        <v>0</v>
      </c>
      <c r="AS89" s="109">
        <f t="shared" si="59"/>
        <v>0</v>
      </c>
      <c r="AT89" s="109">
        <f t="shared" si="60"/>
        <v>0</v>
      </c>
      <c r="AU89" s="109">
        <f t="shared" si="61"/>
        <v>0</v>
      </c>
      <c r="AV89" s="109">
        <f t="shared" si="62"/>
        <v>0</v>
      </c>
      <c r="AW89" s="109">
        <f t="shared" si="63"/>
        <v>0</v>
      </c>
      <c r="AX89" s="109">
        <f t="shared" si="64"/>
        <v>0</v>
      </c>
    </row>
    <row r="90" s="77" customFormat="1" ht="75" customHeight="1" spans="1:50">
      <c r="A90" s="93">
        <v>83</v>
      </c>
      <c r="B90" s="111"/>
      <c r="C90" s="95"/>
      <c r="D90" s="96"/>
      <c r="E90" s="97"/>
      <c r="F90" s="98"/>
      <c r="G90" s="99">
        <f t="shared" si="46"/>
        <v>0</v>
      </c>
      <c r="H90" s="100"/>
      <c r="I90" s="104">
        <f t="shared" si="45"/>
        <v>0</v>
      </c>
      <c r="J90" s="105">
        <f t="shared" si="47"/>
        <v>0</v>
      </c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>
        <f t="shared" si="65"/>
        <v>0</v>
      </c>
      <c r="W90" s="105">
        <f t="shared" si="48"/>
        <v>0</v>
      </c>
      <c r="X90" s="105">
        <f t="shared" si="49"/>
        <v>0</v>
      </c>
      <c r="Y90" s="107">
        <f t="shared" si="50"/>
        <v>0</v>
      </c>
      <c r="Z90" s="107">
        <f t="shared" si="51"/>
        <v>0</v>
      </c>
      <c r="AA90" s="104"/>
      <c r="AC90" s="77" t="e">
        <f>VLOOKUP(B90,[4]办公室!$B:$AO,40,0)</f>
        <v>#N/A</v>
      </c>
      <c r="AE90" s="77" t="e">
        <f t="shared" si="66"/>
        <v>#N/A</v>
      </c>
      <c r="AJ90" s="77">
        <f t="shared" si="67"/>
        <v>0</v>
      </c>
      <c r="AK90" s="109">
        <f t="shared" si="52"/>
        <v>0</v>
      </c>
      <c r="AL90" s="109">
        <f t="shared" si="53"/>
        <v>0</v>
      </c>
      <c r="AM90" s="109">
        <f t="shared" si="54"/>
        <v>0</v>
      </c>
      <c r="AN90" s="109">
        <f t="shared" si="55"/>
        <v>0</v>
      </c>
      <c r="AO90" s="109">
        <f t="shared" si="56"/>
        <v>0</v>
      </c>
      <c r="AP90" s="109">
        <f t="shared" si="57"/>
        <v>0</v>
      </c>
      <c r="AQ90" s="110"/>
      <c r="AR90" s="109">
        <f t="shared" si="58"/>
        <v>0</v>
      </c>
      <c r="AS90" s="109">
        <f t="shared" si="59"/>
        <v>0</v>
      </c>
      <c r="AT90" s="109">
        <f t="shared" si="60"/>
        <v>0</v>
      </c>
      <c r="AU90" s="109">
        <f t="shared" si="61"/>
        <v>0</v>
      </c>
      <c r="AV90" s="109">
        <f t="shared" si="62"/>
        <v>0</v>
      </c>
      <c r="AW90" s="109">
        <f t="shared" si="63"/>
        <v>0</v>
      </c>
      <c r="AX90" s="109">
        <f t="shared" si="64"/>
        <v>0</v>
      </c>
    </row>
    <row r="91" s="77" customFormat="1" ht="75" customHeight="1" spans="1:50">
      <c r="A91" s="93">
        <v>84</v>
      </c>
      <c r="B91" s="111"/>
      <c r="C91" s="95"/>
      <c r="D91" s="96"/>
      <c r="E91" s="97"/>
      <c r="F91" s="98"/>
      <c r="G91" s="99">
        <f t="shared" si="46"/>
        <v>0</v>
      </c>
      <c r="H91" s="100"/>
      <c r="I91" s="104">
        <f t="shared" si="45"/>
        <v>0</v>
      </c>
      <c r="J91" s="105">
        <f t="shared" si="47"/>
        <v>0</v>
      </c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>
        <f t="shared" si="65"/>
        <v>0</v>
      </c>
      <c r="W91" s="105">
        <f t="shared" si="48"/>
        <v>0</v>
      </c>
      <c r="X91" s="105">
        <f t="shared" si="49"/>
        <v>0</v>
      </c>
      <c r="Y91" s="107">
        <f t="shared" si="50"/>
        <v>0</v>
      </c>
      <c r="Z91" s="107">
        <f t="shared" si="51"/>
        <v>0</v>
      </c>
      <c r="AA91" s="104"/>
      <c r="AC91" s="77" t="e">
        <f>VLOOKUP(B91,[4]办公室!$B:$AO,40,0)</f>
        <v>#N/A</v>
      </c>
      <c r="AE91" s="77" t="e">
        <f t="shared" si="66"/>
        <v>#N/A</v>
      </c>
      <c r="AJ91" s="77">
        <f t="shared" si="67"/>
        <v>0</v>
      </c>
      <c r="AK91" s="109">
        <f t="shared" si="52"/>
        <v>0</v>
      </c>
      <c r="AL91" s="109">
        <f t="shared" si="53"/>
        <v>0</v>
      </c>
      <c r="AM91" s="109">
        <f t="shared" si="54"/>
        <v>0</v>
      </c>
      <c r="AN91" s="109">
        <f t="shared" si="55"/>
        <v>0</v>
      </c>
      <c r="AO91" s="109">
        <f t="shared" si="56"/>
        <v>0</v>
      </c>
      <c r="AP91" s="109">
        <f t="shared" si="57"/>
        <v>0</v>
      </c>
      <c r="AQ91" s="110"/>
      <c r="AR91" s="109">
        <f t="shared" si="58"/>
        <v>0</v>
      </c>
      <c r="AS91" s="109">
        <f t="shared" si="59"/>
        <v>0</v>
      </c>
      <c r="AT91" s="109">
        <f t="shared" si="60"/>
        <v>0</v>
      </c>
      <c r="AU91" s="109">
        <f t="shared" si="61"/>
        <v>0</v>
      </c>
      <c r="AV91" s="109">
        <f t="shared" si="62"/>
        <v>0</v>
      </c>
      <c r="AW91" s="109">
        <f t="shared" si="63"/>
        <v>0</v>
      </c>
      <c r="AX91" s="109">
        <f t="shared" si="64"/>
        <v>0</v>
      </c>
    </row>
    <row r="92" s="77" customFormat="1" ht="75" customHeight="1" spans="1:50">
      <c r="A92" s="93">
        <v>85</v>
      </c>
      <c r="B92" s="111"/>
      <c r="C92" s="95"/>
      <c r="D92" s="96"/>
      <c r="E92" s="97"/>
      <c r="F92" s="98"/>
      <c r="G92" s="99">
        <f t="shared" si="46"/>
        <v>0</v>
      </c>
      <c r="H92" s="100"/>
      <c r="I92" s="104">
        <f t="shared" si="45"/>
        <v>0</v>
      </c>
      <c r="J92" s="105">
        <f t="shared" si="47"/>
        <v>0</v>
      </c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>
        <f t="shared" si="65"/>
        <v>0</v>
      </c>
      <c r="W92" s="105">
        <f t="shared" si="48"/>
        <v>0</v>
      </c>
      <c r="X92" s="105">
        <f t="shared" si="49"/>
        <v>0</v>
      </c>
      <c r="Y92" s="107">
        <f t="shared" si="50"/>
        <v>0</v>
      </c>
      <c r="Z92" s="107">
        <f t="shared" si="51"/>
        <v>0</v>
      </c>
      <c r="AA92" s="104"/>
      <c r="AC92" s="77" t="e">
        <f>VLOOKUP(B92,[4]办公室!$B:$AO,40,0)</f>
        <v>#N/A</v>
      </c>
      <c r="AE92" s="77" t="e">
        <f t="shared" si="66"/>
        <v>#N/A</v>
      </c>
      <c r="AJ92" s="77">
        <f t="shared" si="67"/>
        <v>0</v>
      </c>
      <c r="AK92" s="109">
        <f t="shared" si="52"/>
        <v>0</v>
      </c>
      <c r="AL92" s="109">
        <f t="shared" si="53"/>
        <v>0</v>
      </c>
      <c r="AM92" s="109">
        <f t="shared" si="54"/>
        <v>0</v>
      </c>
      <c r="AN92" s="109">
        <f t="shared" si="55"/>
        <v>0</v>
      </c>
      <c r="AO92" s="109">
        <f t="shared" si="56"/>
        <v>0</v>
      </c>
      <c r="AP92" s="109">
        <f t="shared" si="57"/>
        <v>0</v>
      </c>
      <c r="AQ92" s="110"/>
      <c r="AR92" s="109">
        <f t="shared" si="58"/>
        <v>0</v>
      </c>
      <c r="AS92" s="109">
        <f t="shared" si="59"/>
        <v>0</v>
      </c>
      <c r="AT92" s="109">
        <f t="shared" si="60"/>
        <v>0</v>
      </c>
      <c r="AU92" s="109">
        <f t="shared" si="61"/>
        <v>0</v>
      </c>
      <c r="AV92" s="109">
        <f t="shared" si="62"/>
        <v>0</v>
      </c>
      <c r="AW92" s="109">
        <f t="shared" si="63"/>
        <v>0</v>
      </c>
      <c r="AX92" s="109">
        <f t="shared" si="64"/>
        <v>0</v>
      </c>
    </row>
    <row r="93" s="77" customFormat="1" ht="75" customHeight="1" spans="1:50">
      <c r="A93" s="93">
        <v>86</v>
      </c>
      <c r="B93" s="111"/>
      <c r="C93" s="95"/>
      <c r="D93" s="96"/>
      <c r="E93" s="97"/>
      <c r="F93" s="98"/>
      <c r="G93" s="99">
        <f t="shared" si="46"/>
        <v>0</v>
      </c>
      <c r="H93" s="100"/>
      <c r="I93" s="104">
        <f t="shared" si="45"/>
        <v>0</v>
      </c>
      <c r="J93" s="105">
        <f t="shared" si="47"/>
        <v>0</v>
      </c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>
        <f t="shared" si="65"/>
        <v>0</v>
      </c>
      <c r="W93" s="105">
        <f t="shared" si="48"/>
        <v>0</v>
      </c>
      <c r="X93" s="105">
        <f t="shared" si="49"/>
        <v>0</v>
      </c>
      <c r="Y93" s="107">
        <f t="shared" si="50"/>
        <v>0</v>
      </c>
      <c r="Z93" s="107">
        <f t="shared" si="51"/>
        <v>0</v>
      </c>
      <c r="AA93" s="104"/>
      <c r="AC93" s="77" t="e">
        <f>VLOOKUP(B93,[4]办公室!$B:$AO,40,0)</f>
        <v>#N/A</v>
      </c>
      <c r="AE93" s="77" t="e">
        <f t="shared" si="66"/>
        <v>#N/A</v>
      </c>
      <c r="AJ93" s="77">
        <f t="shared" si="67"/>
        <v>0</v>
      </c>
      <c r="AK93" s="109">
        <f t="shared" si="52"/>
        <v>0</v>
      </c>
      <c r="AL93" s="109">
        <f t="shared" si="53"/>
        <v>0</v>
      </c>
      <c r="AM93" s="109">
        <f t="shared" si="54"/>
        <v>0</v>
      </c>
      <c r="AN93" s="109">
        <f t="shared" si="55"/>
        <v>0</v>
      </c>
      <c r="AO93" s="109">
        <f t="shared" si="56"/>
        <v>0</v>
      </c>
      <c r="AP93" s="109">
        <f t="shared" si="57"/>
        <v>0</v>
      </c>
      <c r="AQ93" s="110"/>
      <c r="AR93" s="109">
        <f t="shared" si="58"/>
        <v>0</v>
      </c>
      <c r="AS93" s="109">
        <f t="shared" si="59"/>
        <v>0</v>
      </c>
      <c r="AT93" s="109">
        <f t="shared" si="60"/>
        <v>0</v>
      </c>
      <c r="AU93" s="109">
        <f t="shared" si="61"/>
        <v>0</v>
      </c>
      <c r="AV93" s="109">
        <f t="shared" si="62"/>
        <v>0</v>
      </c>
      <c r="AW93" s="109">
        <f t="shared" si="63"/>
        <v>0</v>
      </c>
      <c r="AX93" s="109">
        <f t="shared" si="64"/>
        <v>0</v>
      </c>
    </row>
    <row r="94" s="77" customFormat="1" ht="75" customHeight="1" spans="1:50">
      <c r="A94" s="93">
        <v>87</v>
      </c>
      <c r="B94" s="111"/>
      <c r="C94" s="95"/>
      <c r="D94" s="96"/>
      <c r="E94" s="97"/>
      <c r="F94" s="98"/>
      <c r="G94" s="99">
        <f t="shared" si="46"/>
        <v>0</v>
      </c>
      <c r="H94" s="100"/>
      <c r="I94" s="104">
        <f t="shared" si="45"/>
        <v>0</v>
      </c>
      <c r="J94" s="105">
        <f t="shared" si="47"/>
        <v>0</v>
      </c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>
        <f t="shared" si="65"/>
        <v>0</v>
      </c>
      <c r="W94" s="105">
        <f t="shared" si="48"/>
        <v>0</v>
      </c>
      <c r="X94" s="105">
        <f t="shared" si="49"/>
        <v>0</v>
      </c>
      <c r="Y94" s="107">
        <f t="shared" si="50"/>
        <v>0</v>
      </c>
      <c r="Z94" s="107">
        <f t="shared" si="51"/>
        <v>0</v>
      </c>
      <c r="AA94" s="104"/>
      <c r="AC94" s="77" t="e">
        <f>VLOOKUP(B94,[4]办公室!$B:$AO,40,0)</f>
        <v>#N/A</v>
      </c>
      <c r="AE94" s="77" t="e">
        <f t="shared" si="66"/>
        <v>#N/A</v>
      </c>
      <c r="AJ94" s="77">
        <f t="shared" si="67"/>
        <v>0</v>
      </c>
      <c r="AK94" s="109">
        <f t="shared" si="52"/>
        <v>0</v>
      </c>
      <c r="AL94" s="109">
        <f t="shared" si="53"/>
        <v>0</v>
      </c>
      <c r="AM94" s="109">
        <f t="shared" si="54"/>
        <v>0</v>
      </c>
      <c r="AN94" s="109">
        <f t="shared" si="55"/>
        <v>0</v>
      </c>
      <c r="AO94" s="109">
        <f t="shared" si="56"/>
        <v>0</v>
      </c>
      <c r="AP94" s="109">
        <f t="shared" si="57"/>
        <v>0</v>
      </c>
      <c r="AQ94" s="110"/>
      <c r="AR94" s="109">
        <f t="shared" si="58"/>
        <v>0</v>
      </c>
      <c r="AS94" s="109">
        <f t="shared" si="59"/>
        <v>0</v>
      </c>
      <c r="AT94" s="109">
        <f t="shared" si="60"/>
        <v>0</v>
      </c>
      <c r="AU94" s="109">
        <f t="shared" si="61"/>
        <v>0</v>
      </c>
      <c r="AV94" s="109">
        <f t="shared" si="62"/>
        <v>0</v>
      </c>
      <c r="AW94" s="109">
        <f t="shared" si="63"/>
        <v>0</v>
      </c>
      <c r="AX94" s="109">
        <f t="shared" si="64"/>
        <v>0</v>
      </c>
    </row>
    <row r="95" s="77" customFormat="1" ht="75" customHeight="1" spans="1:50">
      <c r="A95" s="93">
        <v>88</v>
      </c>
      <c r="B95" s="111"/>
      <c r="C95" s="95"/>
      <c r="D95" s="96"/>
      <c r="E95" s="97"/>
      <c r="F95" s="98"/>
      <c r="G95" s="99">
        <f t="shared" si="46"/>
        <v>0</v>
      </c>
      <c r="H95" s="100"/>
      <c r="I95" s="104">
        <f t="shared" si="45"/>
        <v>0</v>
      </c>
      <c r="J95" s="105">
        <f t="shared" si="47"/>
        <v>0</v>
      </c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>
        <f t="shared" si="65"/>
        <v>0</v>
      </c>
      <c r="W95" s="105">
        <f t="shared" si="48"/>
        <v>0</v>
      </c>
      <c r="X95" s="105">
        <f t="shared" si="49"/>
        <v>0</v>
      </c>
      <c r="Y95" s="107">
        <f t="shared" si="50"/>
        <v>0</v>
      </c>
      <c r="Z95" s="107">
        <f t="shared" si="51"/>
        <v>0</v>
      </c>
      <c r="AA95" s="104"/>
      <c r="AC95" s="77" t="e">
        <f>VLOOKUP(B95,[4]办公室!$B:$AO,40,0)</f>
        <v>#N/A</v>
      </c>
      <c r="AE95" s="77" t="e">
        <f t="shared" si="66"/>
        <v>#N/A</v>
      </c>
      <c r="AJ95" s="77">
        <f t="shared" si="67"/>
        <v>0</v>
      </c>
      <c r="AK95" s="109">
        <f t="shared" si="52"/>
        <v>0</v>
      </c>
      <c r="AL95" s="109">
        <f t="shared" si="53"/>
        <v>0</v>
      </c>
      <c r="AM95" s="109">
        <f t="shared" si="54"/>
        <v>0</v>
      </c>
      <c r="AN95" s="109">
        <f t="shared" si="55"/>
        <v>0</v>
      </c>
      <c r="AO95" s="109">
        <f t="shared" si="56"/>
        <v>0</v>
      </c>
      <c r="AP95" s="109">
        <f t="shared" si="57"/>
        <v>0</v>
      </c>
      <c r="AQ95" s="110"/>
      <c r="AR95" s="109">
        <f t="shared" si="58"/>
        <v>0</v>
      </c>
      <c r="AS95" s="109">
        <f t="shared" si="59"/>
        <v>0</v>
      </c>
      <c r="AT95" s="109">
        <f t="shared" si="60"/>
        <v>0</v>
      </c>
      <c r="AU95" s="109">
        <f t="shared" si="61"/>
        <v>0</v>
      </c>
      <c r="AV95" s="109">
        <f t="shared" si="62"/>
        <v>0</v>
      </c>
      <c r="AW95" s="109">
        <f t="shared" si="63"/>
        <v>0</v>
      </c>
      <c r="AX95" s="109">
        <f t="shared" si="64"/>
        <v>0</v>
      </c>
    </row>
    <row r="96" s="78" customFormat="1" ht="27" customHeight="1" spans="1:16175">
      <c r="A96" s="93">
        <v>89</v>
      </c>
      <c r="B96" s="112"/>
      <c r="C96" s="113"/>
      <c r="D96" s="114"/>
      <c r="E96" s="115"/>
      <c r="F96" s="98"/>
      <c r="G96" s="116"/>
      <c r="H96" s="116"/>
      <c r="I96" s="104"/>
      <c r="J96" s="93"/>
      <c r="K96" s="93"/>
      <c r="L96" s="105"/>
      <c r="M96" s="105"/>
      <c r="N96" s="105"/>
      <c r="O96" s="105" t="e">
        <f>U96+#REF!</f>
        <v>#REF!</v>
      </c>
      <c r="P96" s="105"/>
      <c r="Q96" s="105"/>
      <c r="R96" s="105"/>
      <c r="S96" s="105"/>
      <c r="T96" s="105"/>
      <c r="U96" s="105"/>
      <c r="V96" s="93"/>
      <c r="W96" s="93"/>
      <c r="X96" s="93"/>
      <c r="Y96" s="127"/>
      <c r="Z96" s="127"/>
      <c r="AA96" s="104"/>
      <c r="AB96" s="77"/>
      <c r="AC96" s="77" t="e">
        <f>VLOOKUP(B96,[4]办公室!$B:$AO,40,0)</f>
        <v>#N/A</v>
      </c>
      <c r="AD96" s="77"/>
      <c r="AE96" s="77" t="e">
        <f t="shared" si="66"/>
        <v>#N/A</v>
      </c>
      <c r="AF96" s="77"/>
      <c r="AG96" s="77"/>
      <c r="AH96" s="77"/>
      <c r="AI96" s="77"/>
      <c r="AJ96" s="77"/>
      <c r="AK96" s="109"/>
      <c r="AL96" s="109"/>
      <c r="AM96" s="109"/>
      <c r="AN96" s="109"/>
      <c r="AO96" s="109"/>
      <c r="AP96" s="109"/>
      <c r="AQ96" s="110"/>
      <c r="AR96" s="109"/>
      <c r="AS96" s="109"/>
      <c r="AT96" s="109"/>
      <c r="AU96" s="109"/>
      <c r="AV96" s="109"/>
      <c r="AW96" s="109"/>
      <c r="AX96" s="109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  <c r="ALM96" s="77"/>
      <c r="ALN96" s="77"/>
      <c r="ALO96" s="77"/>
      <c r="ALP96" s="77"/>
      <c r="ALQ96" s="77"/>
      <c r="ALR96" s="77"/>
      <c r="ALS96" s="77"/>
      <c r="ALT96" s="77"/>
      <c r="ALU96" s="77"/>
      <c r="ALV96" s="77"/>
      <c r="ALW96" s="77"/>
      <c r="ALX96" s="77"/>
      <c r="ALY96" s="77"/>
      <c r="ALZ96" s="77"/>
      <c r="AMA96" s="77"/>
      <c r="AMB96" s="77"/>
      <c r="AMC96" s="77"/>
      <c r="AMD96" s="77"/>
      <c r="AME96" s="77"/>
      <c r="AMF96" s="77"/>
      <c r="AMG96" s="77"/>
      <c r="AMH96" s="77"/>
      <c r="AMI96" s="77"/>
      <c r="AMJ96" s="77"/>
      <c r="AMK96" s="77"/>
      <c r="AML96" s="77"/>
      <c r="AMM96" s="77"/>
      <c r="AMN96" s="77"/>
      <c r="AMO96" s="77"/>
      <c r="AMP96" s="77"/>
      <c r="AMQ96" s="77"/>
      <c r="AMR96" s="77"/>
      <c r="AMS96" s="77"/>
      <c r="AMT96" s="77"/>
      <c r="AMU96" s="77"/>
      <c r="AMV96" s="77"/>
      <c r="AMW96" s="77"/>
      <c r="AMX96" s="77"/>
      <c r="AMY96" s="77"/>
      <c r="AMZ96" s="77"/>
      <c r="ANA96" s="77"/>
      <c r="ANB96" s="77"/>
      <c r="ANC96" s="77"/>
      <c r="AND96" s="77"/>
      <c r="ANE96" s="77"/>
      <c r="ANF96" s="77"/>
      <c r="ANG96" s="77"/>
      <c r="ANH96" s="77"/>
      <c r="ANI96" s="77"/>
      <c r="ANJ96" s="77"/>
      <c r="ANK96" s="77"/>
      <c r="ANL96" s="77"/>
      <c r="ANM96" s="77"/>
      <c r="ANN96" s="77"/>
      <c r="ANO96" s="77"/>
      <c r="ANP96" s="77"/>
      <c r="ANQ96" s="77"/>
      <c r="ANR96" s="77"/>
      <c r="ANS96" s="77"/>
      <c r="ANT96" s="77"/>
      <c r="ANU96" s="77"/>
      <c r="ANV96" s="77"/>
      <c r="ANW96" s="77"/>
      <c r="ANX96" s="77"/>
      <c r="ANY96" s="77"/>
      <c r="ANZ96" s="77"/>
      <c r="AOA96" s="77"/>
      <c r="AOB96" s="77"/>
      <c r="AOC96" s="77"/>
      <c r="AOD96" s="77"/>
      <c r="AOE96" s="77"/>
      <c r="AOF96" s="77"/>
      <c r="AOG96" s="77"/>
      <c r="AOH96" s="77"/>
      <c r="AOI96" s="77"/>
      <c r="AOJ96" s="77"/>
      <c r="AOK96" s="77"/>
      <c r="AOL96" s="77"/>
      <c r="AOM96" s="77"/>
      <c r="AON96" s="77"/>
      <c r="AOO96" s="77"/>
      <c r="AOP96" s="77"/>
      <c r="AOQ96" s="77"/>
      <c r="AOR96" s="77"/>
      <c r="AOS96" s="77"/>
      <c r="AOT96" s="77"/>
      <c r="AOU96" s="77"/>
      <c r="AOV96" s="77"/>
      <c r="AOW96" s="77"/>
      <c r="AOX96" s="77"/>
      <c r="AOY96" s="77"/>
      <c r="AOZ96" s="77"/>
      <c r="APA96" s="77"/>
      <c r="APB96" s="77"/>
      <c r="APC96" s="77"/>
      <c r="APD96" s="77"/>
      <c r="APE96" s="77"/>
      <c r="APF96" s="77"/>
      <c r="APG96" s="77"/>
      <c r="APH96" s="77"/>
      <c r="API96" s="77"/>
      <c r="APJ96" s="77"/>
      <c r="APK96" s="77"/>
      <c r="APL96" s="77"/>
      <c r="APM96" s="77"/>
      <c r="APN96" s="77"/>
      <c r="APO96" s="77"/>
      <c r="APP96" s="77"/>
      <c r="APQ96" s="77"/>
      <c r="APR96" s="77"/>
      <c r="APS96" s="77"/>
      <c r="APT96" s="77"/>
      <c r="APU96" s="77"/>
      <c r="APV96" s="77"/>
      <c r="APW96" s="77"/>
      <c r="APX96" s="77"/>
      <c r="APY96" s="77"/>
      <c r="APZ96" s="77"/>
      <c r="AQA96" s="77"/>
      <c r="AQB96" s="77"/>
      <c r="AQC96" s="77"/>
      <c r="AQD96" s="77"/>
      <c r="AQE96" s="77"/>
      <c r="AQF96" s="77"/>
      <c r="AQG96" s="77"/>
      <c r="AQH96" s="77"/>
      <c r="AQI96" s="77"/>
      <c r="AQJ96" s="77"/>
      <c r="AQK96" s="77"/>
      <c r="AQL96" s="77"/>
      <c r="AQM96" s="77"/>
      <c r="AQN96" s="77"/>
      <c r="AQO96" s="77"/>
      <c r="AQP96" s="77"/>
      <c r="AQQ96" s="77"/>
      <c r="AQR96" s="77"/>
      <c r="AQS96" s="77"/>
      <c r="AQT96" s="77"/>
      <c r="AQU96" s="77"/>
      <c r="AQV96" s="77"/>
      <c r="AQW96" s="77"/>
      <c r="AQX96" s="77"/>
      <c r="AQY96" s="77"/>
      <c r="AQZ96" s="77"/>
      <c r="ARA96" s="77"/>
      <c r="ARB96" s="77"/>
      <c r="ARC96" s="77"/>
      <c r="ARD96" s="77"/>
      <c r="ARE96" s="77"/>
      <c r="ARF96" s="77"/>
      <c r="ARG96" s="77"/>
      <c r="ARH96" s="77"/>
      <c r="ARI96" s="77"/>
      <c r="ARJ96" s="77"/>
      <c r="ARK96" s="77"/>
      <c r="ARL96" s="77"/>
      <c r="ARM96" s="77"/>
      <c r="ARN96" s="77"/>
      <c r="ARO96" s="77"/>
      <c r="ARP96" s="77"/>
      <c r="ARQ96" s="77"/>
      <c r="ARR96" s="77"/>
      <c r="ARS96" s="77"/>
      <c r="ART96" s="77"/>
      <c r="ARU96" s="77"/>
      <c r="ARV96" s="77"/>
      <c r="ARW96" s="77"/>
      <c r="ARX96" s="77"/>
      <c r="ARY96" s="77"/>
      <c r="ARZ96" s="77"/>
      <c r="ASA96" s="77"/>
      <c r="ASB96" s="77"/>
      <c r="ASC96" s="77"/>
      <c r="ASD96" s="77"/>
      <c r="ASE96" s="77"/>
      <c r="ASF96" s="77"/>
      <c r="ASG96" s="77"/>
      <c r="ASH96" s="77"/>
      <c r="ASI96" s="77"/>
      <c r="ASJ96" s="77"/>
      <c r="ASK96" s="77"/>
      <c r="ASL96" s="77"/>
      <c r="ASM96" s="77"/>
      <c r="ASN96" s="77"/>
      <c r="ASO96" s="77"/>
      <c r="ASP96" s="77"/>
      <c r="ASQ96" s="77"/>
      <c r="ASR96" s="77"/>
      <c r="ASS96" s="77"/>
      <c r="AST96" s="77"/>
      <c r="ASU96" s="77"/>
      <c r="ASV96" s="77"/>
      <c r="ASW96" s="77"/>
      <c r="ASX96" s="77"/>
      <c r="ASY96" s="77"/>
      <c r="ASZ96" s="77"/>
      <c r="ATA96" s="77"/>
      <c r="ATB96" s="77"/>
      <c r="ATC96" s="77"/>
      <c r="ATD96" s="77"/>
      <c r="ATE96" s="77"/>
      <c r="ATF96" s="77"/>
      <c r="ATG96" s="77"/>
      <c r="ATH96" s="77"/>
      <c r="ATI96" s="77"/>
      <c r="ATJ96" s="77"/>
      <c r="ATK96" s="77"/>
      <c r="ATL96" s="77"/>
      <c r="ATM96" s="77"/>
      <c r="ATN96" s="77"/>
      <c r="ATO96" s="77"/>
      <c r="ATP96" s="77"/>
      <c r="ATQ96" s="77"/>
      <c r="ATR96" s="77"/>
      <c r="ATS96" s="77"/>
      <c r="ATT96" s="77"/>
      <c r="ATU96" s="77"/>
      <c r="ATV96" s="77"/>
      <c r="ATW96" s="77"/>
      <c r="ATX96" s="77"/>
      <c r="ATY96" s="77"/>
      <c r="ATZ96" s="77"/>
      <c r="AUA96" s="77"/>
      <c r="AUB96" s="77"/>
      <c r="AUC96" s="77"/>
      <c r="AUD96" s="77"/>
      <c r="AUE96" s="77"/>
      <c r="AUF96" s="77"/>
      <c r="AUG96" s="77"/>
      <c r="AUH96" s="77"/>
      <c r="AUI96" s="77"/>
      <c r="AUJ96" s="77"/>
      <c r="AUK96" s="77"/>
      <c r="AUL96" s="77"/>
      <c r="AUM96" s="77"/>
      <c r="AUN96" s="77"/>
      <c r="AUO96" s="77"/>
      <c r="AUP96" s="77"/>
      <c r="AUQ96" s="77"/>
      <c r="AUR96" s="77"/>
      <c r="AUS96" s="77"/>
      <c r="AUT96" s="77"/>
      <c r="AUU96" s="77"/>
      <c r="AUV96" s="77"/>
      <c r="AUW96" s="77"/>
      <c r="AUX96" s="77"/>
      <c r="AUY96" s="77"/>
      <c r="AUZ96" s="77"/>
      <c r="AVA96" s="77"/>
      <c r="AVB96" s="77"/>
      <c r="AVC96" s="77"/>
      <c r="AVD96" s="77"/>
      <c r="AVE96" s="77"/>
      <c r="AVF96" s="77"/>
      <c r="AVG96" s="77"/>
      <c r="AVH96" s="77"/>
      <c r="AVI96" s="77"/>
      <c r="AVJ96" s="77"/>
      <c r="AVK96" s="77"/>
      <c r="AVL96" s="77"/>
      <c r="AVM96" s="77"/>
      <c r="AVN96" s="77"/>
      <c r="AVO96" s="77"/>
      <c r="AVP96" s="77"/>
      <c r="AVQ96" s="77"/>
      <c r="AVR96" s="77"/>
      <c r="AVS96" s="77"/>
      <c r="AVT96" s="77"/>
      <c r="AVU96" s="77"/>
      <c r="AVV96" s="77"/>
      <c r="AVW96" s="77"/>
      <c r="AVX96" s="77"/>
      <c r="AVY96" s="77"/>
      <c r="AVZ96" s="77"/>
      <c r="AWA96" s="77"/>
      <c r="AWB96" s="77"/>
      <c r="AWC96" s="77"/>
      <c r="AWD96" s="77"/>
      <c r="AWE96" s="77"/>
      <c r="AWF96" s="77"/>
      <c r="AWG96" s="77"/>
      <c r="AWH96" s="77"/>
      <c r="AWI96" s="77"/>
      <c r="AWJ96" s="77"/>
      <c r="AWK96" s="77"/>
      <c r="AWL96" s="77"/>
      <c r="AWM96" s="77"/>
      <c r="AWN96" s="77"/>
      <c r="AWO96" s="77"/>
      <c r="AWP96" s="77"/>
      <c r="AWQ96" s="77"/>
      <c r="AWR96" s="77"/>
      <c r="AWS96" s="77"/>
      <c r="AWT96" s="77"/>
      <c r="AWU96" s="77"/>
      <c r="AWV96" s="77"/>
      <c r="AWW96" s="77"/>
      <c r="AWX96" s="77"/>
      <c r="AWY96" s="77"/>
      <c r="AWZ96" s="77"/>
      <c r="AXA96" s="77"/>
      <c r="AXB96" s="77"/>
      <c r="AXC96" s="77"/>
      <c r="AXD96" s="77"/>
      <c r="AXE96" s="77"/>
      <c r="AXF96" s="77"/>
      <c r="AXG96" s="77"/>
      <c r="AXH96" s="77"/>
      <c r="AXI96" s="77"/>
      <c r="AXJ96" s="77"/>
      <c r="AXK96" s="77"/>
      <c r="AXL96" s="77"/>
      <c r="AXM96" s="77"/>
      <c r="AXN96" s="77"/>
      <c r="AXO96" s="77"/>
      <c r="AXP96" s="77"/>
      <c r="AXQ96" s="77"/>
      <c r="AXR96" s="77"/>
      <c r="AXS96" s="77"/>
      <c r="AXT96" s="77"/>
      <c r="AXU96" s="77"/>
      <c r="AXV96" s="77"/>
      <c r="AXW96" s="77"/>
      <c r="AXX96" s="77"/>
      <c r="AXY96" s="77"/>
      <c r="AXZ96" s="77"/>
      <c r="AYA96" s="77"/>
      <c r="AYB96" s="77"/>
      <c r="AYC96" s="77"/>
      <c r="AYD96" s="77"/>
      <c r="AYE96" s="77"/>
      <c r="AYF96" s="77"/>
      <c r="AYG96" s="77"/>
      <c r="AYH96" s="77"/>
      <c r="AYI96" s="77"/>
      <c r="AYJ96" s="77"/>
      <c r="AYK96" s="77"/>
      <c r="AYL96" s="77"/>
      <c r="AYM96" s="77"/>
      <c r="AYN96" s="77"/>
      <c r="AYO96" s="77"/>
      <c r="AYP96" s="77"/>
      <c r="AYQ96" s="77"/>
      <c r="AYR96" s="77"/>
      <c r="AYS96" s="77"/>
      <c r="AYT96" s="77"/>
      <c r="AYU96" s="77"/>
      <c r="AYV96" s="77"/>
      <c r="AYW96" s="77"/>
      <c r="AYX96" s="77"/>
      <c r="AYY96" s="77"/>
      <c r="AYZ96" s="77"/>
      <c r="AZA96" s="77"/>
      <c r="AZB96" s="77"/>
      <c r="AZC96" s="77"/>
      <c r="AZD96" s="77"/>
      <c r="AZE96" s="77"/>
      <c r="AZF96" s="77"/>
      <c r="AZG96" s="77"/>
      <c r="AZH96" s="77"/>
      <c r="AZI96" s="77"/>
      <c r="AZJ96" s="77"/>
      <c r="AZK96" s="77"/>
      <c r="AZL96" s="77"/>
      <c r="AZM96" s="77"/>
      <c r="AZN96" s="77"/>
      <c r="AZO96" s="77"/>
      <c r="AZP96" s="77"/>
      <c r="AZQ96" s="77"/>
      <c r="AZR96" s="77"/>
      <c r="AZS96" s="77"/>
      <c r="AZT96" s="77"/>
      <c r="AZU96" s="77"/>
      <c r="AZV96" s="77"/>
      <c r="AZW96" s="77"/>
      <c r="AZX96" s="77"/>
      <c r="AZY96" s="77"/>
      <c r="AZZ96" s="77"/>
      <c r="BAA96" s="77"/>
      <c r="BAB96" s="77"/>
      <c r="BAC96" s="77"/>
      <c r="BAD96" s="77"/>
      <c r="BAE96" s="77"/>
      <c r="BAF96" s="77"/>
      <c r="BAG96" s="77"/>
      <c r="BAH96" s="77"/>
      <c r="BAI96" s="77"/>
      <c r="BAJ96" s="77"/>
      <c r="BAK96" s="77"/>
      <c r="BAL96" s="77"/>
      <c r="BAM96" s="77"/>
      <c r="BAN96" s="77"/>
      <c r="BAO96" s="77"/>
      <c r="BAP96" s="77"/>
      <c r="BAQ96" s="77"/>
      <c r="BAR96" s="77"/>
      <c r="BAS96" s="77"/>
      <c r="BAT96" s="77"/>
      <c r="BAU96" s="77"/>
      <c r="BAV96" s="77"/>
      <c r="BAW96" s="77"/>
      <c r="BAX96" s="77"/>
      <c r="BAY96" s="77"/>
      <c r="BAZ96" s="77"/>
      <c r="BBA96" s="77"/>
      <c r="BBB96" s="77"/>
      <c r="BBC96" s="77"/>
      <c r="BBD96" s="77"/>
      <c r="BBE96" s="77"/>
      <c r="BBF96" s="77"/>
      <c r="BBG96" s="77"/>
      <c r="BBH96" s="77"/>
      <c r="BBI96" s="77"/>
      <c r="BBJ96" s="77"/>
      <c r="BBK96" s="77"/>
      <c r="BBL96" s="77"/>
      <c r="BBM96" s="77"/>
      <c r="BBN96" s="77"/>
      <c r="BBO96" s="77"/>
      <c r="BBP96" s="77"/>
      <c r="BBQ96" s="77"/>
      <c r="BBR96" s="77"/>
      <c r="BBS96" s="77"/>
      <c r="BBT96" s="77"/>
      <c r="BBU96" s="77"/>
      <c r="BBV96" s="77"/>
      <c r="BBW96" s="77"/>
      <c r="BBX96" s="77"/>
      <c r="BBY96" s="77"/>
      <c r="BBZ96" s="77"/>
      <c r="BCA96" s="77"/>
      <c r="BCB96" s="77"/>
      <c r="BCC96" s="77"/>
      <c r="BCD96" s="77"/>
      <c r="BCE96" s="77"/>
      <c r="BCF96" s="77"/>
      <c r="BCG96" s="77"/>
      <c r="BCH96" s="77"/>
      <c r="BCI96" s="77"/>
      <c r="BCJ96" s="77"/>
      <c r="BCK96" s="77"/>
      <c r="BCL96" s="77"/>
      <c r="BCM96" s="77"/>
      <c r="BCN96" s="77"/>
      <c r="BCO96" s="77"/>
      <c r="BCP96" s="77"/>
      <c r="BCQ96" s="77"/>
      <c r="BCR96" s="77"/>
      <c r="BCS96" s="77"/>
      <c r="BCT96" s="77"/>
      <c r="BCU96" s="77"/>
      <c r="BCV96" s="77"/>
      <c r="BCW96" s="77"/>
      <c r="BCX96" s="77"/>
      <c r="BCY96" s="77"/>
      <c r="BCZ96" s="77"/>
      <c r="BDA96" s="77"/>
      <c r="BDB96" s="77"/>
      <c r="BDC96" s="77"/>
      <c r="BDD96" s="77"/>
      <c r="BDE96" s="77"/>
      <c r="BDF96" s="77"/>
      <c r="BDG96" s="77"/>
      <c r="BDH96" s="77"/>
      <c r="BDI96" s="77"/>
      <c r="BDJ96" s="77"/>
      <c r="BDK96" s="77"/>
      <c r="BDL96" s="77"/>
      <c r="BDM96" s="77"/>
      <c r="BDN96" s="77"/>
      <c r="BDO96" s="77"/>
      <c r="BDP96" s="77"/>
      <c r="BDQ96" s="77"/>
      <c r="BDR96" s="77"/>
      <c r="BDS96" s="77"/>
      <c r="BDT96" s="77"/>
      <c r="BDU96" s="77"/>
      <c r="BDV96" s="77"/>
      <c r="BDW96" s="77"/>
      <c r="BDX96" s="77"/>
      <c r="BDY96" s="77"/>
      <c r="BDZ96" s="77"/>
      <c r="BEA96" s="77"/>
      <c r="BEB96" s="77"/>
      <c r="BEC96" s="77"/>
      <c r="BED96" s="77"/>
      <c r="BEE96" s="77"/>
      <c r="BEF96" s="77"/>
      <c r="BEG96" s="77"/>
      <c r="BEH96" s="77"/>
      <c r="BEI96" s="77"/>
      <c r="BEJ96" s="77"/>
      <c r="BEK96" s="77"/>
      <c r="BEL96" s="77"/>
      <c r="BEM96" s="77"/>
      <c r="BEN96" s="77"/>
      <c r="BEO96" s="77"/>
      <c r="BEP96" s="77"/>
      <c r="BEQ96" s="77"/>
      <c r="BER96" s="77"/>
      <c r="BES96" s="77"/>
      <c r="BET96" s="77"/>
      <c r="BEU96" s="77"/>
      <c r="BEV96" s="77"/>
      <c r="BEW96" s="77"/>
      <c r="BEX96" s="77"/>
      <c r="BEY96" s="77"/>
      <c r="BEZ96" s="77"/>
      <c r="BFA96" s="77"/>
      <c r="BFB96" s="77"/>
      <c r="BFC96" s="77"/>
      <c r="BFD96" s="77"/>
      <c r="BFE96" s="77"/>
      <c r="BFF96" s="77"/>
      <c r="BFG96" s="77"/>
      <c r="BFH96" s="77"/>
      <c r="BFI96" s="77"/>
      <c r="BFJ96" s="77"/>
      <c r="BFK96" s="77"/>
      <c r="BFL96" s="77"/>
      <c r="BFM96" s="77"/>
      <c r="BFN96" s="77"/>
      <c r="BFO96" s="77"/>
      <c r="BFP96" s="77"/>
      <c r="BFQ96" s="77"/>
      <c r="BFR96" s="77"/>
      <c r="BFS96" s="77"/>
      <c r="BFT96" s="77"/>
      <c r="BFU96" s="77"/>
      <c r="BFV96" s="77"/>
      <c r="BFW96" s="77"/>
      <c r="BFX96" s="77"/>
      <c r="BFY96" s="77"/>
      <c r="BFZ96" s="77"/>
      <c r="BGA96" s="77"/>
      <c r="BGB96" s="77"/>
      <c r="BGC96" s="77"/>
      <c r="BGD96" s="77"/>
      <c r="BGE96" s="77"/>
      <c r="BGF96" s="77"/>
      <c r="BGG96" s="77"/>
      <c r="BGH96" s="77"/>
      <c r="BGI96" s="77"/>
      <c r="BGJ96" s="77"/>
      <c r="BGK96" s="77"/>
      <c r="BGL96" s="77"/>
      <c r="BGM96" s="77"/>
      <c r="BGN96" s="77"/>
      <c r="BGO96" s="77"/>
      <c r="BGP96" s="77"/>
      <c r="BGQ96" s="77"/>
      <c r="BGR96" s="77"/>
      <c r="BGS96" s="77"/>
      <c r="BGT96" s="77"/>
      <c r="BGU96" s="77"/>
      <c r="BGV96" s="77"/>
      <c r="BGW96" s="77"/>
      <c r="BGX96" s="77"/>
      <c r="BGY96" s="77"/>
      <c r="BGZ96" s="77"/>
      <c r="BHA96" s="77"/>
      <c r="BHB96" s="77"/>
      <c r="BHC96" s="77"/>
      <c r="BHD96" s="77"/>
      <c r="BHE96" s="77"/>
      <c r="BHF96" s="77"/>
      <c r="BHG96" s="77"/>
      <c r="BHH96" s="77"/>
      <c r="BHI96" s="77"/>
      <c r="BHJ96" s="77"/>
      <c r="BHK96" s="77"/>
      <c r="BHL96" s="77"/>
      <c r="BHM96" s="77"/>
      <c r="BHN96" s="77"/>
      <c r="BHO96" s="77"/>
      <c r="BHP96" s="77"/>
      <c r="BHQ96" s="77"/>
      <c r="BHR96" s="77"/>
      <c r="BHS96" s="77"/>
      <c r="BHT96" s="77"/>
      <c r="BHU96" s="77"/>
      <c r="BHV96" s="77"/>
      <c r="BHW96" s="77"/>
      <c r="BHX96" s="77"/>
      <c r="BHY96" s="77"/>
      <c r="BHZ96" s="77"/>
      <c r="BIA96" s="77"/>
      <c r="BIB96" s="77"/>
      <c r="BIC96" s="77"/>
      <c r="BID96" s="77"/>
      <c r="BIE96" s="77"/>
      <c r="BIF96" s="77"/>
      <c r="BIG96" s="77"/>
      <c r="BIH96" s="77"/>
      <c r="BII96" s="77"/>
      <c r="BIJ96" s="77"/>
      <c r="BIK96" s="77"/>
      <c r="BIL96" s="77"/>
      <c r="BIM96" s="77"/>
      <c r="BIN96" s="77"/>
      <c r="BIO96" s="77"/>
      <c r="BIP96" s="77"/>
      <c r="BIQ96" s="77"/>
      <c r="BIR96" s="77"/>
      <c r="BIS96" s="77"/>
      <c r="BIT96" s="77"/>
      <c r="BIU96" s="77"/>
      <c r="BIV96" s="77"/>
      <c r="BIW96" s="77"/>
      <c r="BIX96" s="77"/>
      <c r="BIY96" s="77"/>
      <c r="BIZ96" s="77"/>
      <c r="BJA96" s="77"/>
      <c r="BJB96" s="77"/>
      <c r="BJC96" s="77"/>
      <c r="BJD96" s="77"/>
      <c r="BJE96" s="77"/>
      <c r="BJF96" s="77"/>
      <c r="BJG96" s="77"/>
      <c r="BJH96" s="77"/>
      <c r="BJI96" s="77"/>
      <c r="BJJ96" s="77"/>
      <c r="BJK96" s="77"/>
      <c r="BJL96" s="77"/>
      <c r="BJM96" s="77"/>
      <c r="BJN96" s="77"/>
      <c r="BJO96" s="77"/>
      <c r="BJP96" s="77"/>
      <c r="BJQ96" s="77"/>
      <c r="BJR96" s="77"/>
      <c r="BJS96" s="77"/>
      <c r="BJT96" s="77"/>
      <c r="BJU96" s="77"/>
      <c r="BJV96" s="77"/>
      <c r="BJW96" s="77"/>
      <c r="BJX96" s="77"/>
      <c r="BJY96" s="77"/>
      <c r="BJZ96" s="77"/>
      <c r="BKA96" s="77"/>
      <c r="BKB96" s="77"/>
      <c r="BKC96" s="77"/>
      <c r="BKD96" s="77"/>
      <c r="BKE96" s="77"/>
      <c r="BKF96" s="77"/>
      <c r="BKG96" s="77"/>
      <c r="BKH96" s="77"/>
      <c r="BKI96" s="77"/>
      <c r="BKJ96" s="77"/>
      <c r="BKK96" s="77"/>
      <c r="BKL96" s="77"/>
      <c r="BKM96" s="77"/>
      <c r="BKN96" s="77"/>
      <c r="BKO96" s="77"/>
      <c r="BKP96" s="77"/>
      <c r="BKQ96" s="77"/>
      <c r="BKR96" s="77"/>
      <c r="BKS96" s="77"/>
      <c r="BKT96" s="77"/>
      <c r="BKU96" s="77"/>
      <c r="BKV96" s="77"/>
      <c r="BKW96" s="77"/>
      <c r="BKX96" s="77"/>
      <c r="BKY96" s="77"/>
      <c r="BKZ96" s="77"/>
      <c r="BLA96" s="77"/>
      <c r="BLB96" s="77"/>
      <c r="BLC96" s="77"/>
      <c r="BLD96" s="77"/>
      <c r="BLE96" s="77"/>
      <c r="BLF96" s="77"/>
      <c r="BLG96" s="77"/>
      <c r="BLH96" s="77"/>
      <c r="BLI96" s="77"/>
      <c r="BLJ96" s="77"/>
      <c r="BLK96" s="77"/>
      <c r="BLL96" s="77"/>
      <c r="BLM96" s="77"/>
      <c r="BLN96" s="77"/>
      <c r="BLO96" s="77"/>
      <c r="BLP96" s="77"/>
      <c r="BLQ96" s="77"/>
      <c r="BLR96" s="77"/>
      <c r="BLS96" s="77"/>
      <c r="BLT96" s="77"/>
      <c r="BLU96" s="77"/>
      <c r="BLV96" s="77"/>
      <c r="BLW96" s="77"/>
      <c r="BLX96" s="77"/>
      <c r="BLY96" s="77"/>
      <c r="BLZ96" s="77"/>
      <c r="BMA96" s="77"/>
      <c r="BMB96" s="77"/>
      <c r="BMC96" s="77"/>
      <c r="BMD96" s="77"/>
      <c r="BME96" s="77"/>
      <c r="BMF96" s="77"/>
      <c r="BMG96" s="77"/>
      <c r="BMH96" s="77"/>
      <c r="BMI96" s="77"/>
      <c r="BMJ96" s="77"/>
      <c r="BMK96" s="77"/>
      <c r="BML96" s="77"/>
      <c r="BMM96" s="77"/>
      <c r="BMN96" s="77"/>
      <c r="BMO96" s="77"/>
      <c r="BMP96" s="77"/>
      <c r="BMQ96" s="77"/>
      <c r="BMR96" s="77"/>
      <c r="BMS96" s="77"/>
      <c r="BMT96" s="77"/>
      <c r="BMU96" s="77"/>
      <c r="BMV96" s="77"/>
      <c r="BMW96" s="77"/>
      <c r="BMX96" s="77"/>
      <c r="BMY96" s="77"/>
      <c r="BMZ96" s="77"/>
      <c r="BNA96" s="77"/>
      <c r="BNB96" s="77"/>
      <c r="BNC96" s="77"/>
      <c r="BND96" s="77"/>
      <c r="BNE96" s="77"/>
      <c r="BNF96" s="77"/>
      <c r="BNG96" s="77"/>
      <c r="BNH96" s="77"/>
      <c r="BNI96" s="77"/>
      <c r="BNJ96" s="77"/>
      <c r="BNK96" s="77"/>
      <c r="BNL96" s="77"/>
      <c r="BNM96" s="77"/>
      <c r="BNN96" s="77"/>
      <c r="BNO96" s="77"/>
      <c r="BNP96" s="77"/>
      <c r="BNQ96" s="77"/>
      <c r="BNR96" s="77"/>
      <c r="BNS96" s="77"/>
      <c r="BNT96" s="77"/>
      <c r="BNU96" s="77"/>
      <c r="BNV96" s="77"/>
      <c r="BNW96" s="77"/>
      <c r="BNX96" s="77"/>
      <c r="BNY96" s="77"/>
      <c r="BNZ96" s="77"/>
      <c r="BOA96" s="77"/>
      <c r="BOB96" s="77"/>
      <c r="BOC96" s="77"/>
      <c r="BOD96" s="77"/>
      <c r="BOE96" s="77"/>
      <c r="BOF96" s="77"/>
      <c r="BOG96" s="77"/>
      <c r="BOH96" s="77"/>
      <c r="BOI96" s="77"/>
      <c r="BOJ96" s="77"/>
      <c r="BOK96" s="77"/>
      <c r="BOL96" s="77"/>
      <c r="BOM96" s="77"/>
      <c r="BON96" s="77"/>
      <c r="BOO96" s="77"/>
      <c r="BOP96" s="77"/>
      <c r="BOQ96" s="77"/>
      <c r="BOR96" s="77"/>
      <c r="BOS96" s="77"/>
      <c r="BOT96" s="77"/>
      <c r="BOU96" s="77"/>
      <c r="BOV96" s="77"/>
      <c r="BOW96" s="77"/>
      <c r="BOX96" s="77"/>
      <c r="BOY96" s="77"/>
      <c r="BOZ96" s="77"/>
      <c r="BPA96" s="77"/>
      <c r="BPB96" s="77"/>
      <c r="BPC96" s="77"/>
      <c r="BPD96" s="77"/>
      <c r="BPE96" s="77"/>
      <c r="BPF96" s="77"/>
      <c r="BPG96" s="77"/>
      <c r="BPH96" s="77"/>
      <c r="BPI96" s="77"/>
      <c r="BPJ96" s="77"/>
      <c r="BPK96" s="77"/>
      <c r="BPL96" s="77"/>
      <c r="BPM96" s="77"/>
      <c r="BPN96" s="77"/>
      <c r="BPO96" s="77"/>
      <c r="BPP96" s="77"/>
      <c r="BPQ96" s="77"/>
      <c r="BPR96" s="77"/>
      <c r="BPS96" s="77"/>
      <c r="BPT96" s="77"/>
      <c r="BPU96" s="77"/>
      <c r="BPV96" s="77"/>
      <c r="BPW96" s="77"/>
      <c r="BPX96" s="77"/>
      <c r="BPY96" s="77"/>
      <c r="BPZ96" s="77"/>
      <c r="BQA96" s="77"/>
      <c r="BQB96" s="77"/>
      <c r="BQC96" s="77"/>
      <c r="BQD96" s="77"/>
      <c r="BQE96" s="77"/>
      <c r="BQF96" s="77"/>
      <c r="BQG96" s="77"/>
      <c r="BQH96" s="77"/>
      <c r="BQI96" s="77"/>
      <c r="BQJ96" s="77"/>
      <c r="BQK96" s="77"/>
      <c r="BQL96" s="77"/>
      <c r="BQM96" s="77"/>
      <c r="BQN96" s="77"/>
      <c r="BQO96" s="77"/>
      <c r="BQP96" s="77"/>
      <c r="BQQ96" s="77"/>
      <c r="BQR96" s="77"/>
      <c r="BQS96" s="77"/>
      <c r="BQT96" s="77"/>
      <c r="BQU96" s="77"/>
      <c r="BQV96" s="77"/>
      <c r="BQW96" s="77"/>
      <c r="BQX96" s="77"/>
      <c r="BQY96" s="77"/>
      <c r="BQZ96" s="77"/>
      <c r="BRA96" s="77"/>
      <c r="BRB96" s="77"/>
      <c r="BRC96" s="77"/>
      <c r="BRD96" s="77"/>
      <c r="BRE96" s="77"/>
      <c r="BRF96" s="77"/>
      <c r="BRG96" s="77"/>
      <c r="BRH96" s="77"/>
      <c r="BRI96" s="77"/>
      <c r="BRJ96" s="77"/>
      <c r="BRK96" s="77"/>
      <c r="BRL96" s="77"/>
      <c r="BRM96" s="77"/>
      <c r="BRN96" s="77"/>
      <c r="BRO96" s="77"/>
      <c r="BRP96" s="77"/>
      <c r="BRQ96" s="77"/>
      <c r="BRR96" s="77"/>
      <c r="BRS96" s="77"/>
      <c r="BRT96" s="77"/>
      <c r="BRU96" s="77"/>
      <c r="BRV96" s="77"/>
      <c r="BRW96" s="77"/>
      <c r="BRX96" s="77"/>
      <c r="BRY96" s="77"/>
      <c r="BRZ96" s="77"/>
      <c r="BSA96" s="77"/>
      <c r="BSB96" s="77"/>
      <c r="BSC96" s="77"/>
      <c r="BSD96" s="77"/>
      <c r="BSE96" s="77"/>
      <c r="BSF96" s="77"/>
      <c r="BSG96" s="77"/>
      <c r="BSH96" s="77"/>
      <c r="BSI96" s="77"/>
      <c r="BSJ96" s="77"/>
      <c r="BSK96" s="77"/>
      <c r="BSL96" s="77"/>
      <c r="BSM96" s="77"/>
      <c r="BSN96" s="77"/>
      <c r="BSO96" s="77"/>
      <c r="BSP96" s="77"/>
      <c r="BSQ96" s="77"/>
      <c r="BSR96" s="77"/>
      <c r="BSS96" s="77"/>
      <c r="BST96" s="77"/>
      <c r="BSU96" s="77"/>
      <c r="BSV96" s="77"/>
      <c r="BSW96" s="77"/>
      <c r="BSX96" s="77"/>
      <c r="BSY96" s="77"/>
      <c r="BSZ96" s="77"/>
      <c r="BTA96" s="77"/>
      <c r="BTB96" s="77"/>
      <c r="BTC96" s="77"/>
      <c r="BTD96" s="77"/>
      <c r="BTE96" s="77"/>
      <c r="BTF96" s="77"/>
      <c r="BTG96" s="77"/>
      <c r="BTH96" s="77"/>
      <c r="BTI96" s="77"/>
      <c r="BTJ96" s="77"/>
      <c r="BTK96" s="77"/>
      <c r="BTL96" s="77"/>
      <c r="BTM96" s="77"/>
      <c r="BTN96" s="77"/>
      <c r="BTO96" s="77"/>
      <c r="BTP96" s="77"/>
      <c r="BTQ96" s="77"/>
      <c r="BTR96" s="77"/>
      <c r="BTS96" s="77"/>
      <c r="BTT96" s="77"/>
      <c r="BTU96" s="77"/>
      <c r="BTV96" s="77"/>
      <c r="BTW96" s="77"/>
      <c r="BTX96" s="77"/>
      <c r="BTY96" s="77"/>
      <c r="BTZ96" s="77"/>
      <c r="BUA96" s="77"/>
      <c r="BUB96" s="77"/>
      <c r="BUC96" s="77"/>
      <c r="BUD96" s="77"/>
      <c r="BUE96" s="77"/>
      <c r="BUF96" s="77"/>
      <c r="BUG96" s="77"/>
      <c r="BUH96" s="77"/>
      <c r="BUI96" s="77"/>
      <c r="BUJ96" s="77"/>
      <c r="BUK96" s="77"/>
      <c r="BUL96" s="77"/>
      <c r="BUM96" s="77"/>
      <c r="BUN96" s="77"/>
      <c r="BUO96" s="77"/>
      <c r="BUP96" s="77"/>
      <c r="BUQ96" s="77"/>
      <c r="BUR96" s="77"/>
      <c r="BUS96" s="77"/>
      <c r="BUT96" s="77"/>
      <c r="BUU96" s="77"/>
      <c r="BUV96" s="77"/>
      <c r="BUW96" s="77"/>
      <c r="BUX96" s="77"/>
      <c r="BUY96" s="77"/>
      <c r="BUZ96" s="77"/>
      <c r="BVA96" s="77"/>
      <c r="BVB96" s="77"/>
      <c r="BVC96" s="77"/>
      <c r="BVD96" s="77"/>
      <c r="BVE96" s="77"/>
      <c r="BVF96" s="77"/>
      <c r="BVG96" s="77"/>
      <c r="BVH96" s="77"/>
      <c r="BVI96" s="77"/>
      <c r="BVJ96" s="77"/>
      <c r="BVK96" s="77"/>
      <c r="BVL96" s="77"/>
      <c r="BVM96" s="77"/>
      <c r="BVN96" s="77"/>
      <c r="BVO96" s="77"/>
      <c r="BVP96" s="77"/>
      <c r="BVQ96" s="77"/>
      <c r="BVR96" s="77"/>
      <c r="BVS96" s="77"/>
      <c r="BVT96" s="77"/>
      <c r="BVU96" s="77"/>
      <c r="BVV96" s="77"/>
      <c r="BVW96" s="77"/>
      <c r="BVX96" s="77"/>
      <c r="BVY96" s="77"/>
      <c r="BVZ96" s="77"/>
      <c r="BWA96" s="77"/>
      <c r="BWB96" s="77"/>
      <c r="BWC96" s="77"/>
      <c r="BWD96" s="77"/>
      <c r="BWE96" s="77"/>
      <c r="BWF96" s="77"/>
      <c r="BWG96" s="77"/>
      <c r="BWH96" s="77"/>
      <c r="BWI96" s="77"/>
      <c r="BWJ96" s="77"/>
      <c r="BWK96" s="77"/>
      <c r="BWL96" s="77"/>
      <c r="BWM96" s="77"/>
      <c r="BWN96" s="77"/>
      <c r="BWO96" s="77"/>
      <c r="BWP96" s="77"/>
      <c r="BWQ96" s="77"/>
      <c r="BWR96" s="77"/>
      <c r="BWS96" s="77"/>
      <c r="BWT96" s="77"/>
      <c r="BWU96" s="77"/>
      <c r="BWV96" s="77"/>
      <c r="BWW96" s="77"/>
      <c r="BWX96" s="77"/>
      <c r="BWY96" s="77"/>
      <c r="BWZ96" s="77"/>
      <c r="BXA96" s="77"/>
      <c r="BXB96" s="77"/>
      <c r="BXC96" s="77"/>
      <c r="BXD96" s="77"/>
      <c r="BXE96" s="77"/>
      <c r="BXF96" s="77"/>
      <c r="BXG96" s="77"/>
      <c r="BXH96" s="77"/>
      <c r="BXI96" s="77"/>
      <c r="BXJ96" s="77"/>
      <c r="BXK96" s="77"/>
      <c r="BXL96" s="77"/>
      <c r="BXM96" s="77"/>
      <c r="BXN96" s="77"/>
      <c r="BXO96" s="77"/>
      <c r="BXP96" s="77"/>
      <c r="BXQ96" s="77"/>
      <c r="BXR96" s="77"/>
      <c r="BXS96" s="77"/>
      <c r="BXT96" s="77"/>
      <c r="BXU96" s="77"/>
      <c r="BXV96" s="77"/>
      <c r="BXW96" s="77"/>
      <c r="BXX96" s="77"/>
      <c r="BXY96" s="77"/>
      <c r="BXZ96" s="77"/>
      <c r="BYA96" s="77"/>
      <c r="BYB96" s="77"/>
      <c r="BYC96" s="77"/>
      <c r="BYD96" s="77"/>
      <c r="BYE96" s="77"/>
      <c r="BYF96" s="77"/>
      <c r="BYG96" s="77"/>
      <c r="BYH96" s="77"/>
      <c r="BYI96" s="77"/>
      <c r="BYJ96" s="77"/>
      <c r="BYK96" s="77"/>
      <c r="BYL96" s="77"/>
      <c r="BYM96" s="77"/>
      <c r="BYN96" s="77"/>
      <c r="BYO96" s="77"/>
      <c r="BYP96" s="77"/>
      <c r="BYQ96" s="77"/>
      <c r="BYR96" s="77"/>
      <c r="BYS96" s="77"/>
      <c r="BYT96" s="77"/>
      <c r="BYU96" s="77"/>
      <c r="BYV96" s="77"/>
      <c r="BYW96" s="77"/>
      <c r="BYX96" s="77"/>
      <c r="BYY96" s="77"/>
      <c r="BYZ96" s="77"/>
      <c r="BZA96" s="77"/>
      <c r="BZB96" s="77"/>
      <c r="BZC96" s="77"/>
      <c r="BZD96" s="77"/>
      <c r="BZE96" s="77"/>
      <c r="BZF96" s="77"/>
      <c r="BZG96" s="77"/>
      <c r="BZH96" s="77"/>
      <c r="BZI96" s="77"/>
      <c r="BZJ96" s="77"/>
      <c r="BZK96" s="77"/>
      <c r="BZL96" s="77"/>
      <c r="BZM96" s="77"/>
      <c r="BZN96" s="77"/>
      <c r="BZO96" s="77"/>
      <c r="BZP96" s="77"/>
      <c r="BZQ96" s="77"/>
      <c r="BZR96" s="77"/>
      <c r="BZS96" s="77"/>
      <c r="BZT96" s="77"/>
      <c r="BZU96" s="77"/>
      <c r="BZV96" s="77"/>
      <c r="BZW96" s="77"/>
      <c r="BZX96" s="77"/>
      <c r="BZY96" s="77"/>
      <c r="BZZ96" s="77"/>
      <c r="CAA96" s="77"/>
      <c r="CAB96" s="77"/>
      <c r="CAC96" s="77"/>
      <c r="CAD96" s="77"/>
      <c r="CAE96" s="77"/>
      <c r="CAF96" s="77"/>
      <c r="CAG96" s="77"/>
      <c r="CAH96" s="77"/>
      <c r="CAI96" s="77"/>
      <c r="CAJ96" s="77"/>
      <c r="CAK96" s="77"/>
      <c r="CAL96" s="77"/>
      <c r="CAM96" s="77"/>
      <c r="CAN96" s="77"/>
      <c r="CAO96" s="77"/>
      <c r="CAP96" s="77"/>
      <c r="CAQ96" s="77"/>
      <c r="CAR96" s="77"/>
      <c r="CAS96" s="77"/>
      <c r="CAT96" s="77"/>
      <c r="CAU96" s="77"/>
      <c r="CAV96" s="77"/>
      <c r="CAW96" s="77"/>
      <c r="CAX96" s="77"/>
      <c r="CAY96" s="77"/>
      <c r="CAZ96" s="77"/>
      <c r="CBA96" s="77"/>
      <c r="CBB96" s="77"/>
      <c r="CBC96" s="77"/>
      <c r="CBD96" s="77"/>
      <c r="CBE96" s="77"/>
      <c r="CBF96" s="77"/>
      <c r="CBG96" s="77"/>
      <c r="CBH96" s="77"/>
      <c r="CBI96" s="77"/>
      <c r="CBJ96" s="77"/>
      <c r="CBK96" s="77"/>
      <c r="CBL96" s="77"/>
      <c r="CBM96" s="77"/>
      <c r="CBN96" s="77"/>
      <c r="CBO96" s="77"/>
      <c r="CBP96" s="77"/>
      <c r="CBQ96" s="77"/>
      <c r="CBR96" s="77"/>
      <c r="CBS96" s="77"/>
      <c r="CBT96" s="77"/>
      <c r="CBU96" s="77"/>
      <c r="CBV96" s="77"/>
      <c r="CBW96" s="77"/>
      <c r="CBX96" s="77"/>
      <c r="CBY96" s="77"/>
      <c r="CBZ96" s="77"/>
      <c r="CCA96" s="77"/>
      <c r="CCB96" s="77"/>
      <c r="CCC96" s="77"/>
      <c r="CCD96" s="77"/>
      <c r="CCE96" s="77"/>
      <c r="CCF96" s="77"/>
      <c r="CCG96" s="77"/>
      <c r="CCH96" s="77"/>
      <c r="CCI96" s="77"/>
      <c r="CCJ96" s="77"/>
      <c r="CCK96" s="77"/>
      <c r="CCL96" s="77"/>
      <c r="CCM96" s="77"/>
      <c r="CCN96" s="77"/>
      <c r="CCO96" s="77"/>
      <c r="CCP96" s="77"/>
      <c r="CCQ96" s="77"/>
      <c r="CCR96" s="77"/>
      <c r="CCS96" s="77"/>
      <c r="CCT96" s="77"/>
      <c r="CCU96" s="77"/>
      <c r="CCV96" s="77"/>
      <c r="CCW96" s="77"/>
      <c r="CCX96" s="77"/>
      <c r="CCY96" s="77"/>
      <c r="CCZ96" s="77"/>
      <c r="CDA96" s="77"/>
      <c r="CDB96" s="77"/>
      <c r="CDC96" s="77"/>
      <c r="CDD96" s="77"/>
      <c r="CDE96" s="77"/>
      <c r="CDF96" s="77"/>
      <c r="CDG96" s="77"/>
      <c r="CDH96" s="77"/>
      <c r="CDI96" s="77"/>
      <c r="CDJ96" s="77"/>
      <c r="CDK96" s="77"/>
      <c r="CDL96" s="77"/>
      <c r="CDM96" s="77"/>
      <c r="CDN96" s="77"/>
      <c r="CDO96" s="77"/>
      <c r="CDP96" s="77"/>
      <c r="CDQ96" s="77"/>
      <c r="CDR96" s="77"/>
      <c r="CDS96" s="77"/>
      <c r="CDT96" s="77"/>
      <c r="CDU96" s="77"/>
      <c r="CDV96" s="77"/>
      <c r="CDW96" s="77"/>
      <c r="CDX96" s="77"/>
      <c r="CDY96" s="77"/>
      <c r="CDZ96" s="77"/>
      <c r="CEA96" s="77"/>
      <c r="CEB96" s="77"/>
      <c r="CEC96" s="77"/>
      <c r="CED96" s="77"/>
      <c r="CEE96" s="77"/>
      <c r="CEF96" s="77"/>
      <c r="CEG96" s="77"/>
      <c r="CEH96" s="77"/>
      <c r="CEI96" s="77"/>
      <c r="CEJ96" s="77"/>
      <c r="CEK96" s="77"/>
      <c r="CEL96" s="77"/>
      <c r="CEM96" s="77"/>
      <c r="CEN96" s="77"/>
      <c r="CEO96" s="77"/>
      <c r="CEP96" s="77"/>
      <c r="CEQ96" s="77"/>
      <c r="CER96" s="77"/>
      <c r="CES96" s="77"/>
      <c r="CET96" s="77"/>
      <c r="CEU96" s="77"/>
      <c r="CEV96" s="77"/>
      <c r="CEW96" s="77"/>
      <c r="CEX96" s="77"/>
      <c r="CEY96" s="77"/>
      <c r="CEZ96" s="77"/>
      <c r="CFA96" s="77"/>
      <c r="CFB96" s="77"/>
      <c r="CFC96" s="77"/>
      <c r="CFD96" s="77"/>
      <c r="CFE96" s="77"/>
      <c r="CFF96" s="77"/>
      <c r="CFG96" s="77"/>
      <c r="CFH96" s="77"/>
      <c r="CFI96" s="77"/>
      <c r="CFJ96" s="77"/>
      <c r="CFK96" s="77"/>
      <c r="CFL96" s="77"/>
      <c r="CFM96" s="77"/>
      <c r="CFN96" s="77"/>
      <c r="CFO96" s="77"/>
      <c r="CFP96" s="77"/>
      <c r="CFQ96" s="77"/>
      <c r="CFR96" s="77"/>
      <c r="CFS96" s="77"/>
      <c r="CFT96" s="77"/>
      <c r="CFU96" s="77"/>
      <c r="CFV96" s="77"/>
      <c r="CFW96" s="77"/>
      <c r="CFX96" s="77"/>
      <c r="CFY96" s="77"/>
      <c r="CFZ96" s="77"/>
      <c r="CGA96" s="77"/>
      <c r="CGB96" s="77"/>
      <c r="CGC96" s="77"/>
      <c r="CGD96" s="77"/>
      <c r="CGE96" s="77"/>
      <c r="CGF96" s="77"/>
      <c r="CGG96" s="77"/>
      <c r="CGH96" s="77"/>
      <c r="CGI96" s="77"/>
      <c r="CGJ96" s="77"/>
      <c r="CGK96" s="77"/>
      <c r="CGL96" s="77"/>
      <c r="CGM96" s="77"/>
      <c r="CGN96" s="77"/>
      <c r="CGO96" s="77"/>
      <c r="CGP96" s="77"/>
      <c r="CGQ96" s="77"/>
      <c r="CGR96" s="77"/>
      <c r="CGS96" s="77"/>
      <c r="CGT96" s="77"/>
      <c r="CGU96" s="77"/>
      <c r="CGV96" s="77"/>
      <c r="CGW96" s="77"/>
      <c r="CGX96" s="77"/>
      <c r="CGY96" s="77"/>
      <c r="CGZ96" s="77"/>
      <c r="CHA96" s="77"/>
      <c r="CHB96" s="77"/>
      <c r="CHC96" s="77"/>
      <c r="CHD96" s="77"/>
      <c r="CHE96" s="77"/>
      <c r="CHF96" s="77"/>
      <c r="CHG96" s="77"/>
      <c r="CHH96" s="77"/>
      <c r="CHI96" s="77"/>
      <c r="CHJ96" s="77"/>
      <c r="CHK96" s="77"/>
      <c r="CHL96" s="77"/>
      <c r="CHM96" s="77"/>
      <c r="CHN96" s="77"/>
      <c r="CHO96" s="77"/>
      <c r="CHP96" s="77"/>
      <c r="CHQ96" s="77"/>
      <c r="CHR96" s="77"/>
      <c r="CHS96" s="77"/>
      <c r="CHT96" s="77"/>
      <c r="CHU96" s="77"/>
      <c r="CHV96" s="77"/>
      <c r="CHW96" s="77"/>
      <c r="CHX96" s="77"/>
      <c r="CHY96" s="77"/>
      <c r="CHZ96" s="77"/>
      <c r="CIA96" s="77"/>
      <c r="CIB96" s="77"/>
      <c r="CIC96" s="77"/>
      <c r="CID96" s="77"/>
      <c r="CIE96" s="77"/>
      <c r="CIF96" s="77"/>
      <c r="CIG96" s="77"/>
      <c r="CIH96" s="77"/>
      <c r="CII96" s="77"/>
      <c r="CIJ96" s="77"/>
      <c r="CIK96" s="77"/>
      <c r="CIL96" s="77"/>
      <c r="CIM96" s="77"/>
      <c r="CIN96" s="77"/>
      <c r="CIO96" s="77"/>
      <c r="CIP96" s="77"/>
      <c r="CIQ96" s="77"/>
      <c r="CIR96" s="77"/>
      <c r="CIS96" s="77"/>
      <c r="CIT96" s="77"/>
      <c r="CIU96" s="77"/>
      <c r="CIV96" s="77"/>
      <c r="CIW96" s="77"/>
      <c r="CIX96" s="77"/>
      <c r="CIY96" s="77"/>
      <c r="CIZ96" s="77"/>
      <c r="CJA96" s="77"/>
      <c r="CJB96" s="77"/>
      <c r="CJC96" s="77"/>
      <c r="CJD96" s="77"/>
      <c r="CJE96" s="77"/>
      <c r="CJF96" s="77"/>
      <c r="CJG96" s="77"/>
      <c r="CJH96" s="77"/>
      <c r="CJI96" s="77"/>
      <c r="CJJ96" s="77"/>
      <c r="CJK96" s="77"/>
      <c r="CJL96" s="77"/>
      <c r="CJM96" s="77"/>
      <c r="CJN96" s="77"/>
      <c r="CJO96" s="77"/>
      <c r="CJP96" s="77"/>
      <c r="CJQ96" s="77"/>
      <c r="CJR96" s="77"/>
      <c r="CJS96" s="77"/>
      <c r="CJT96" s="77"/>
      <c r="CJU96" s="77"/>
      <c r="CJV96" s="77"/>
      <c r="CJW96" s="77"/>
      <c r="CJX96" s="77"/>
      <c r="CJY96" s="77"/>
      <c r="CJZ96" s="77"/>
      <c r="CKA96" s="77"/>
      <c r="CKB96" s="77"/>
      <c r="CKC96" s="77"/>
      <c r="CKD96" s="77"/>
      <c r="CKE96" s="77"/>
      <c r="CKF96" s="77"/>
      <c r="CKG96" s="77"/>
      <c r="CKH96" s="77"/>
      <c r="CKI96" s="77"/>
      <c r="CKJ96" s="77"/>
      <c r="CKK96" s="77"/>
      <c r="CKL96" s="77"/>
      <c r="CKM96" s="77"/>
      <c r="CKN96" s="77"/>
      <c r="CKO96" s="77"/>
      <c r="CKP96" s="77"/>
      <c r="CKQ96" s="77"/>
      <c r="CKR96" s="77"/>
      <c r="CKS96" s="77"/>
      <c r="CKT96" s="77"/>
      <c r="CKU96" s="77"/>
      <c r="CKV96" s="77"/>
      <c r="CKW96" s="77"/>
      <c r="CKX96" s="77"/>
      <c r="CKY96" s="77"/>
      <c r="CKZ96" s="77"/>
      <c r="CLA96" s="77"/>
      <c r="CLB96" s="77"/>
      <c r="CLC96" s="77"/>
      <c r="CLD96" s="77"/>
      <c r="CLE96" s="77"/>
      <c r="CLF96" s="77"/>
      <c r="CLG96" s="77"/>
      <c r="CLH96" s="77"/>
      <c r="CLI96" s="77"/>
      <c r="CLJ96" s="77"/>
      <c r="CLK96" s="77"/>
      <c r="CLL96" s="77"/>
      <c r="CLM96" s="77"/>
      <c r="CLN96" s="77"/>
      <c r="CLO96" s="77"/>
      <c r="CLP96" s="77"/>
      <c r="CLQ96" s="77"/>
      <c r="CLR96" s="77"/>
      <c r="CLS96" s="77"/>
      <c r="CLT96" s="77"/>
      <c r="CLU96" s="77"/>
      <c r="CLV96" s="77"/>
      <c r="CLW96" s="77"/>
      <c r="CLX96" s="77"/>
      <c r="CLY96" s="77"/>
      <c r="CLZ96" s="77"/>
      <c r="CMA96" s="77"/>
      <c r="CMB96" s="77"/>
      <c r="CMC96" s="77"/>
      <c r="CMD96" s="77"/>
      <c r="CME96" s="77"/>
      <c r="CMF96" s="77"/>
      <c r="CMG96" s="77"/>
      <c r="CMH96" s="77"/>
      <c r="CMI96" s="77"/>
      <c r="CMJ96" s="77"/>
      <c r="CMK96" s="77"/>
      <c r="CML96" s="77"/>
      <c r="CMM96" s="77"/>
      <c r="CMN96" s="77"/>
      <c r="CMO96" s="77"/>
      <c r="CMP96" s="77"/>
      <c r="CMQ96" s="77"/>
      <c r="CMR96" s="77"/>
      <c r="CMS96" s="77"/>
      <c r="CMT96" s="77"/>
      <c r="CMU96" s="77"/>
      <c r="CMV96" s="77"/>
      <c r="CMW96" s="77"/>
      <c r="CMX96" s="77"/>
      <c r="CMY96" s="77"/>
      <c r="CMZ96" s="77"/>
      <c r="CNA96" s="77"/>
      <c r="CNB96" s="77"/>
      <c r="CNC96" s="77"/>
      <c r="CND96" s="77"/>
      <c r="CNE96" s="77"/>
      <c r="CNF96" s="77"/>
      <c r="CNG96" s="77"/>
      <c r="CNH96" s="77"/>
      <c r="CNI96" s="77"/>
      <c r="CNJ96" s="77"/>
      <c r="CNK96" s="77"/>
      <c r="CNL96" s="77"/>
      <c r="CNM96" s="77"/>
      <c r="CNN96" s="77"/>
      <c r="CNO96" s="77"/>
      <c r="CNP96" s="77"/>
      <c r="CNQ96" s="77"/>
      <c r="CNR96" s="77"/>
      <c r="CNS96" s="77"/>
      <c r="CNT96" s="77"/>
      <c r="CNU96" s="77"/>
      <c r="CNV96" s="77"/>
      <c r="CNW96" s="77"/>
      <c r="CNX96" s="77"/>
      <c r="CNY96" s="77"/>
      <c r="CNZ96" s="77"/>
      <c r="COA96" s="77"/>
      <c r="COB96" s="77"/>
      <c r="COC96" s="77"/>
      <c r="COD96" s="77"/>
      <c r="COE96" s="77"/>
      <c r="COF96" s="77"/>
      <c r="COG96" s="77"/>
      <c r="COH96" s="77"/>
      <c r="COI96" s="77"/>
      <c r="COJ96" s="77"/>
      <c r="COK96" s="77"/>
      <c r="COL96" s="77"/>
      <c r="COM96" s="77"/>
      <c r="CON96" s="77"/>
      <c r="COO96" s="77"/>
      <c r="COP96" s="77"/>
      <c r="COQ96" s="77"/>
      <c r="COR96" s="77"/>
      <c r="COS96" s="77"/>
      <c r="COT96" s="77"/>
      <c r="COU96" s="77"/>
      <c r="COV96" s="77"/>
      <c r="COW96" s="77"/>
      <c r="COX96" s="77"/>
      <c r="COY96" s="77"/>
      <c r="COZ96" s="77"/>
      <c r="CPA96" s="77"/>
      <c r="CPB96" s="77"/>
      <c r="CPC96" s="77"/>
      <c r="CPD96" s="77"/>
      <c r="CPE96" s="77"/>
      <c r="CPF96" s="77"/>
      <c r="CPG96" s="77"/>
      <c r="CPH96" s="77"/>
      <c r="CPI96" s="77"/>
      <c r="CPJ96" s="77"/>
      <c r="CPK96" s="77"/>
      <c r="CPL96" s="77"/>
      <c r="CPM96" s="77"/>
      <c r="CPN96" s="77"/>
      <c r="CPO96" s="77"/>
      <c r="CPP96" s="77"/>
      <c r="CPQ96" s="77"/>
      <c r="CPR96" s="77"/>
      <c r="CPS96" s="77"/>
      <c r="CPT96" s="77"/>
      <c r="CPU96" s="77"/>
      <c r="CPV96" s="77"/>
      <c r="CPW96" s="77"/>
      <c r="CPX96" s="77"/>
      <c r="CPY96" s="77"/>
      <c r="CPZ96" s="77"/>
      <c r="CQA96" s="77"/>
      <c r="CQB96" s="77"/>
      <c r="CQC96" s="77"/>
      <c r="CQD96" s="77"/>
      <c r="CQE96" s="77"/>
      <c r="CQF96" s="77"/>
      <c r="CQG96" s="77"/>
      <c r="CQH96" s="77"/>
      <c r="CQI96" s="77"/>
      <c r="CQJ96" s="77"/>
      <c r="CQK96" s="77"/>
      <c r="CQL96" s="77"/>
      <c r="CQM96" s="77"/>
      <c r="CQN96" s="77"/>
      <c r="CQO96" s="77"/>
      <c r="CQP96" s="77"/>
      <c r="CQQ96" s="77"/>
      <c r="CQR96" s="77"/>
      <c r="CQS96" s="77"/>
      <c r="CQT96" s="77"/>
      <c r="CQU96" s="77"/>
      <c r="CQV96" s="77"/>
      <c r="CQW96" s="77"/>
      <c r="CQX96" s="77"/>
      <c r="CQY96" s="77"/>
      <c r="CQZ96" s="77"/>
      <c r="CRA96" s="77"/>
      <c r="CRB96" s="77"/>
      <c r="CRC96" s="77"/>
      <c r="CRD96" s="77"/>
      <c r="CRE96" s="77"/>
      <c r="CRF96" s="77"/>
      <c r="CRG96" s="77"/>
      <c r="CRH96" s="77"/>
      <c r="CRI96" s="77"/>
      <c r="CRJ96" s="77"/>
      <c r="CRK96" s="77"/>
      <c r="CRL96" s="77"/>
      <c r="CRM96" s="77"/>
      <c r="CRN96" s="77"/>
      <c r="CRO96" s="77"/>
      <c r="CRP96" s="77"/>
      <c r="CRQ96" s="77"/>
      <c r="CRR96" s="77"/>
      <c r="CRS96" s="77"/>
      <c r="CRT96" s="77"/>
      <c r="CRU96" s="77"/>
      <c r="CRV96" s="77"/>
      <c r="CRW96" s="77"/>
      <c r="CRX96" s="77"/>
      <c r="CRY96" s="77"/>
      <c r="CRZ96" s="77"/>
      <c r="CSA96" s="77"/>
      <c r="CSB96" s="77"/>
      <c r="CSC96" s="77"/>
      <c r="CSD96" s="77"/>
      <c r="CSE96" s="77"/>
      <c r="CSF96" s="77"/>
      <c r="CSG96" s="77"/>
      <c r="CSH96" s="77"/>
      <c r="CSI96" s="77"/>
      <c r="CSJ96" s="77"/>
      <c r="CSK96" s="77"/>
      <c r="CSL96" s="77"/>
      <c r="CSM96" s="77"/>
      <c r="CSN96" s="77"/>
      <c r="CSO96" s="77"/>
      <c r="CSP96" s="77"/>
      <c r="CSQ96" s="77"/>
      <c r="CSR96" s="77"/>
      <c r="CSS96" s="77"/>
      <c r="CST96" s="77"/>
      <c r="CSU96" s="77"/>
      <c r="CSV96" s="77"/>
      <c r="CSW96" s="77"/>
      <c r="CSX96" s="77"/>
      <c r="CSY96" s="77"/>
      <c r="CSZ96" s="77"/>
      <c r="CTA96" s="77"/>
      <c r="CTB96" s="77"/>
      <c r="CTC96" s="77"/>
      <c r="CTD96" s="77"/>
      <c r="CTE96" s="77"/>
      <c r="CTF96" s="77"/>
      <c r="CTG96" s="77"/>
      <c r="CTH96" s="77"/>
      <c r="CTI96" s="77"/>
      <c r="CTJ96" s="77"/>
      <c r="CTK96" s="77"/>
      <c r="CTL96" s="77"/>
      <c r="CTM96" s="77"/>
      <c r="CTN96" s="77"/>
      <c r="CTO96" s="77"/>
      <c r="CTP96" s="77"/>
      <c r="CTQ96" s="77"/>
      <c r="CTR96" s="77"/>
      <c r="CTS96" s="77"/>
      <c r="CTT96" s="77"/>
      <c r="CTU96" s="77"/>
      <c r="CTV96" s="77"/>
      <c r="CTW96" s="77"/>
      <c r="CTX96" s="77"/>
      <c r="CTY96" s="77"/>
      <c r="CTZ96" s="77"/>
      <c r="CUA96" s="77"/>
      <c r="CUB96" s="77"/>
      <c r="CUC96" s="77"/>
      <c r="CUD96" s="77"/>
      <c r="CUE96" s="77"/>
      <c r="CUF96" s="77"/>
      <c r="CUG96" s="77"/>
      <c r="CUH96" s="77"/>
      <c r="CUI96" s="77"/>
      <c r="CUJ96" s="77"/>
      <c r="CUK96" s="77"/>
      <c r="CUL96" s="77"/>
      <c r="CUM96" s="77"/>
      <c r="CUN96" s="77"/>
      <c r="CUO96" s="77"/>
      <c r="CUP96" s="77"/>
      <c r="CUQ96" s="77"/>
      <c r="CUR96" s="77"/>
      <c r="CUS96" s="77"/>
      <c r="CUT96" s="77"/>
      <c r="CUU96" s="77"/>
      <c r="CUV96" s="77"/>
      <c r="CUW96" s="77"/>
      <c r="CUX96" s="77"/>
      <c r="CUY96" s="77"/>
      <c r="CUZ96" s="77"/>
      <c r="CVA96" s="77"/>
      <c r="CVB96" s="77"/>
      <c r="CVC96" s="77"/>
      <c r="CVD96" s="77"/>
      <c r="CVE96" s="77"/>
      <c r="CVF96" s="77"/>
      <c r="CVG96" s="77"/>
      <c r="CVH96" s="77"/>
      <c r="CVI96" s="77"/>
      <c r="CVJ96" s="77"/>
      <c r="CVK96" s="77"/>
      <c r="CVL96" s="77"/>
      <c r="CVM96" s="77"/>
      <c r="CVN96" s="77"/>
      <c r="CVO96" s="77"/>
      <c r="CVP96" s="77"/>
      <c r="CVQ96" s="77"/>
      <c r="CVR96" s="77"/>
      <c r="CVS96" s="77"/>
      <c r="CVT96" s="77"/>
      <c r="CVU96" s="77"/>
      <c r="CVV96" s="77"/>
      <c r="CVW96" s="77"/>
      <c r="CVX96" s="77"/>
      <c r="CVY96" s="77"/>
      <c r="CVZ96" s="77"/>
      <c r="CWA96" s="77"/>
      <c r="CWB96" s="77"/>
      <c r="CWC96" s="77"/>
      <c r="CWD96" s="77"/>
      <c r="CWE96" s="77"/>
      <c r="CWF96" s="77"/>
      <c r="CWG96" s="77"/>
      <c r="CWH96" s="77"/>
      <c r="CWI96" s="77"/>
      <c r="CWJ96" s="77"/>
      <c r="CWK96" s="77"/>
      <c r="CWL96" s="77"/>
      <c r="CWM96" s="77"/>
      <c r="CWN96" s="77"/>
      <c r="CWO96" s="77"/>
      <c r="CWP96" s="77"/>
      <c r="CWQ96" s="77"/>
      <c r="CWR96" s="77"/>
      <c r="CWS96" s="77"/>
      <c r="CWT96" s="77"/>
      <c r="CWU96" s="77"/>
      <c r="CWV96" s="77"/>
      <c r="CWW96" s="77"/>
      <c r="CWX96" s="77"/>
      <c r="CWY96" s="77"/>
      <c r="CWZ96" s="77"/>
      <c r="CXA96" s="77"/>
      <c r="CXB96" s="77"/>
      <c r="CXC96" s="77"/>
      <c r="CXD96" s="77"/>
      <c r="CXE96" s="77"/>
      <c r="CXF96" s="77"/>
      <c r="CXG96" s="77"/>
      <c r="CXH96" s="77"/>
      <c r="CXI96" s="77"/>
      <c r="CXJ96" s="77"/>
      <c r="CXK96" s="77"/>
      <c r="CXL96" s="77"/>
      <c r="CXM96" s="77"/>
      <c r="CXN96" s="77"/>
      <c r="CXO96" s="77"/>
      <c r="CXP96" s="77"/>
      <c r="CXQ96" s="77"/>
      <c r="CXR96" s="77"/>
      <c r="CXS96" s="77"/>
      <c r="CXT96" s="77"/>
      <c r="CXU96" s="77"/>
      <c r="CXV96" s="77"/>
      <c r="CXW96" s="77"/>
      <c r="CXX96" s="77"/>
      <c r="CXY96" s="77"/>
      <c r="CXZ96" s="77"/>
      <c r="CYA96" s="77"/>
      <c r="CYB96" s="77"/>
      <c r="CYC96" s="77"/>
      <c r="CYD96" s="77"/>
      <c r="CYE96" s="77"/>
      <c r="CYF96" s="77"/>
      <c r="CYG96" s="77"/>
      <c r="CYH96" s="77"/>
      <c r="CYI96" s="77"/>
      <c r="CYJ96" s="77"/>
      <c r="CYK96" s="77"/>
      <c r="CYL96" s="77"/>
      <c r="CYM96" s="77"/>
      <c r="CYN96" s="77"/>
      <c r="CYO96" s="77"/>
      <c r="CYP96" s="77"/>
      <c r="CYQ96" s="77"/>
      <c r="CYR96" s="77"/>
      <c r="CYS96" s="77"/>
      <c r="CYT96" s="77"/>
      <c r="CYU96" s="77"/>
      <c r="CYV96" s="77"/>
      <c r="CYW96" s="77"/>
      <c r="CYX96" s="77"/>
      <c r="CYY96" s="77"/>
      <c r="CYZ96" s="77"/>
      <c r="CZA96" s="77"/>
      <c r="CZB96" s="77"/>
      <c r="CZC96" s="77"/>
      <c r="CZD96" s="77"/>
      <c r="CZE96" s="77"/>
      <c r="CZF96" s="77"/>
      <c r="CZG96" s="77"/>
      <c r="CZH96" s="77"/>
      <c r="CZI96" s="77"/>
      <c r="CZJ96" s="77"/>
      <c r="CZK96" s="77"/>
      <c r="CZL96" s="77"/>
      <c r="CZM96" s="77"/>
      <c r="CZN96" s="77"/>
      <c r="CZO96" s="77"/>
      <c r="CZP96" s="77"/>
      <c r="CZQ96" s="77"/>
      <c r="CZR96" s="77"/>
      <c r="CZS96" s="77"/>
      <c r="CZT96" s="77"/>
      <c r="CZU96" s="77"/>
      <c r="CZV96" s="77"/>
      <c r="CZW96" s="77"/>
      <c r="CZX96" s="77"/>
      <c r="CZY96" s="77"/>
      <c r="CZZ96" s="77"/>
      <c r="DAA96" s="77"/>
      <c r="DAB96" s="77"/>
      <c r="DAC96" s="77"/>
      <c r="DAD96" s="77"/>
      <c r="DAE96" s="77"/>
      <c r="DAF96" s="77"/>
      <c r="DAG96" s="77"/>
      <c r="DAH96" s="77"/>
      <c r="DAI96" s="77"/>
      <c r="DAJ96" s="77"/>
      <c r="DAK96" s="77"/>
      <c r="DAL96" s="77"/>
      <c r="DAM96" s="77"/>
      <c r="DAN96" s="77"/>
      <c r="DAO96" s="77"/>
      <c r="DAP96" s="77"/>
      <c r="DAQ96" s="77"/>
      <c r="DAR96" s="77"/>
      <c r="DAS96" s="77"/>
      <c r="DAT96" s="77"/>
      <c r="DAU96" s="77"/>
      <c r="DAV96" s="77"/>
      <c r="DAW96" s="77"/>
      <c r="DAX96" s="77"/>
      <c r="DAY96" s="77"/>
      <c r="DAZ96" s="77"/>
      <c r="DBA96" s="77"/>
      <c r="DBB96" s="77"/>
      <c r="DBC96" s="77"/>
      <c r="DBD96" s="77"/>
      <c r="DBE96" s="77"/>
      <c r="DBF96" s="77"/>
      <c r="DBG96" s="77"/>
      <c r="DBH96" s="77"/>
      <c r="DBI96" s="77"/>
      <c r="DBJ96" s="77"/>
      <c r="DBK96" s="77"/>
      <c r="DBL96" s="77"/>
      <c r="DBM96" s="77"/>
      <c r="DBN96" s="77"/>
      <c r="DBO96" s="77"/>
      <c r="DBP96" s="77"/>
      <c r="DBQ96" s="77"/>
      <c r="DBR96" s="77"/>
      <c r="DBS96" s="77"/>
      <c r="DBT96" s="77"/>
      <c r="DBU96" s="77"/>
      <c r="DBV96" s="77"/>
      <c r="DBW96" s="77"/>
      <c r="DBX96" s="77"/>
      <c r="DBY96" s="77"/>
      <c r="DBZ96" s="77"/>
      <c r="DCA96" s="77"/>
      <c r="DCB96" s="77"/>
      <c r="DCC96" s="77"/>
      <c r="DCD96" s="77"/>
      <c r="DCE96" s="77"/>
      <c r="DCF96" s="77"/>
      <c r="DCG96" s="77"/>
      <c r="DCH96" s="77"/>
      <c r="DCI96" s="77"/>
      <c r="DCJ96" s="77"/>
      <c r="DCK96" s="77"/>
      <c r="DCL96" s="77"/>
      <c r="DCM96" s="77"/>
      <c r="DCN96" s="77"/>
      <c r="DCO96" s="77"/>
      <c r="DCP96" s="77"/>
      <c r="DCQ96" s="77"/>
      <c r="DCR96" s="77"/>
      <c r="DCS96" s="77"/>
      <c r="DCT96" s="77"/>
      <c r="DCU96" s="77"/>
      <c r="DCV96" s="77"/>
      <c r="DCW96" s="77"/>
      <c r="DCX96" s="77"/>
      <c r="DCY96" s="77"/>
      <c r="DCZ96" s="77"/>
      <c r="DDA96" s="77"/>
      <c r="DDB96" s="77"/>
      <c r="DDC96" s="77"/>
      <c r="DDD96" s="77"/>
      <c r="DDE96" s="77"/>
      <c r="DDF96" s="77"/>
      <c r="DDG96" s="77"/>
      <c r="DDH96" s="77"/>
      <c r="DDI96" s="77"/>
      <c r="DDJ96" s="77"/>
      <c r="DDK96" s="77"/>
      <c r="DDL96" s="77"/>
      <c r="DDM96" s="77"/>
      <c r="DDN96" s="77"/>
      <c r="DDO96" s="77"/>
      <c r="DDP96" s="77"/>
      <c r="DDQ96" s="77"/>
      <c r="DDR96" s="77"/>
      <c r="DDS96" s="77"/>
      <c r="DDT96" s="77"/>
      <c r="DDU96" s="77"/>
      <c r="DDV96" s="77"/>
      <c r="DDW96" s="77"/>
      <c r="DDX96" s="77"/>
      <c r="DDY96" s="77"/>
      <c r="DDZ96" s="77"/>
      <c r="DEA96" s="77"/>
      <c r="DEB96" s="77"/>
      <c r="DEC96" s="77"/>
      <c r="DED96" s="77"/>
      <c r="DEE96" s="77"/>
      <c r="DEF96" s="77"/>
      <c r="DEG96" s="77"/>
      <c r="DEH96" s="77"/>
      <c r="DEI96" s="77"/>
      <c r="DEJ96" s="77"/>
      <c r="DEK96" s="77"/>
      <c r="DEL96" s="77"/>
      <c r="DEM96" s="77"/>
      <c r="DEN96" s="77"/>
      <c r="DEO96" s="77"/>
      <c r="DEP96" s="77"/>
      <c r="DEQ96" s="77"/>
      <c r="DER96" s="77"/>
      <c r="DES96" s="77"/>
      <c r="DET96" s="77"/>
      <c r="DEU96" s="77"/>
      <c r="DEV96" s="77"/>
      <c r="DEW96" s="77"/>
      <c r="DEX96" s="77"/>
      <c r="DEY96" s="77"/>
      <c r="DEZ96" s="77"/>
      <c r="DFA96" s="77"/>
      <c r="DFB96" s="77"/>
      <c r="DFC96" s="77"/>
      <c r="DFD96" s="77"/>
      <c r="DFE96" s="77"/>
      <c r="DFF96" s="77"/>
      <c r="DFG96" s="77"/>
      <c r="DFH96" s="77"/>
      <c r="DFI96" s="77"/>
      <c r="DFJ96" s="77"/>
      <c r="DFK96" s="77"/>
      <c r="DFL96" s="77"/>
      <c r="DFM96" s="77"/>
      <c r="DFN96" s="77"/>
      <c r="DFO96" s="77"/>
      <c r="DFP96" s="77"/>
      <c r="DFQ96" s="77"/>
      <c r="DFR96" s="77"/>
      <c r="DFS96" s="77"/>
      <c r="DFT96" s="77"/>
      <c r="DFU96" s="77"/>
      <c r="DFV96" s="77"/>
      <c r="DFW96" s="77"/>
      <c r="DFX96" s="77"/>
      <c r="DFY96" s="77"/>
      <c r="DFZ96" s="77"/>
      <c r="DGA96" s="77"/>
      <c r="DGB96" s="77"/>
      <c r="DGC96" s="77"/>
      <c r="DGD96" s="77"/>
      <c r="DGE96" s="77"/>
      <c r="DGF96" s="77"/>
      <c r="DGG96" s="77"/>
      <c r="DGH96" s="77"/>
      <c r="DGI96" s="77"/>
      <c r="DGJ96" s="77"/>
      <c r="DGK96" s="77"/>
      <c r="DGL96" s="77"/>
      <c r="DGM96" s="77"/>
      <c r="DGN96" s="77"/>
      <c r="DGO96" s="77"/>
      <c r="DGP96" s="77"/>
      <c r="DGQ96" s="77"/>
      <c r="DGR96" s="77"/>
      <c r="DGS96" s="77"/>
      <c r="DGT96" s="77"/>
      <c r="DGU96" s="77"/>
      <c r="DGV96" s="77"/>
      <c r="DGW96" s="77"/>
      <c r="DGX96" s="77"/>
      <c r="DGY96" s="77"/>
      <c r="DGZ96" s="77"/>
      <c r="DHA96" s="77"/>
      <c r="DHB96" s="77"/>
      <c r="DHC96" s="77"/>
      <c r="DHD96" s="77"/>
      <c r="DHE96" s="77"/>
      <c r="DHF96" s="77"/>
      <c r="DHG96" s="77"/>
      <c r="DHH96" s="77"/>
      <c r="DHI96" s="77"/>
      <c r="DHJ96" s="77"/>
      <c r="DHK96" s="77"/>
      <c r="DHL96" s="77"/>
      <c r="DHM96" s="77"/>
      <c r="DHN96" s="77"/>
      <c r="DHO96" s="77"/>
      <c r="DHP96" s="77"/>
      <c r="DHQ96" s="77"/>
      <c r="DHR96" s="77"/>
      <c r="DHS96" s="77"/>
      <c r="DHT96" s="77"/>
      <c r="DHU96" s="77"/>
      <c r="DHV96" s="77"/>
      <c r="DHW96" s="77"/>
      <c r="DHX96" s="77"/>
      <c r="DHY96" s="77"/>
      <c r="DHZ96" s="77"/>
      <c r="DIA96" s="77"/>
      <c r="DIB96" s="77"/>
      <c r="DIC96" s="77"/>
      <c r="DID96" s="77"/>
      <c r="DIE96" s="77"/>
      <c r="DIF96" s="77"/>
      <c r="DIG96" s="77"/>
      <c r="DIH96" s="77"/>
      <c r="DII96" s="77"/>
      <c r="DIJ96" s="77"/>
      <c r="DIK96" s="77"/>
      <c r="DIL96" s="77"/>
      <c r="DIM96" s="77"/>
      <c r="DIN96" s="77"/>
      <c r="DIO96" s="77"/>
      <c r="DIP96" s="77"/>
      <c r="DIQ96" s="77"/>
      <c r="DIR96" s="77"/>
      <c r="DIS96" s="77"/>
      <c r="DIT96" s="77"/>
      <c r="DIU96" s="77"/>
      <c r="DIV96" s="77"/>
      <c r="DIW96" s="77"/>
      <c r="DIX96" s="77"/>
      <c r="DIY96" s="77"/>
      <c r="DIZ96" s="77"/>
      <c r="DJA96" s="77"/>
      <c r="DJB96" s="77"/>
      <c r="DJC96" s="77"/>
      <c r="DJD96" s="77"/>
      <c r="DJE96" s="77"/>
      <c r="DJF96" s="77"/>
      <c r="DJG96" s="77"/>
      <c r="DJH96" s="77"/>
      <c r="DJI96" s="77"/>
      <c r="DJJ96" s="77"/>
      <c r="DJK96" s="77"/>
      <c r="DJL96" s="77"/>
      <c r="DJM96" s="77"/>
      <c r="DJN96" s="77"/>
      <c r="DJO96" s="77"/>
      <c r="DJP96" s="77"/>
      <c r="DJQ96" s="77"/>
      <c r="DJR96" s="77"/>
      <c r="DJS96" s="77"/>
      <c r="DJT96" s="77"/>
      <c r="DJU96" s="77"/>
      <c r="DJV96" s="77"/>
      <c r="DJW96" s="77"/>
      <c r="DJX96" s="77"/>
      <c r="DJY96" s="77"/>
      <c r="DJZ96" s="77"/>
      <c r="DKA96" s="77"/>
      <c r="DKB96" s="77"/>
      <c r="DKC96" s="77"/>
      <c r="DKD96" s="77"/>
      <c r="DKE96" s="77"/>
      <c r="DKF96" s="77"/>
      <c r="DKG96" s="77"/>
      <c r="DKH96" s="77"/>
      <c r="DKI96" s="77"/>
      <c r="DKJ96" s="77"/>
      <c r="DKK96" s="77"/>
      <c r="DKL96" s="77"/>
      <c r="DKM96" s="77"/>
      <c r="DKN96" s="77"/>
      <c r="DKO96" s="77"/>
      <c r="DKP96" s="77"/>
      <c r="DKQ96" s="77"/>
      <c r="DKR96" s="77"/>
      <c r="DKS96" s="77"/>
      <c r="DKT96" s="77"/>
      <c r="DKU96" s="77"/>
      <c r="DKV96" s="77"/>
      <c r="DKW96" s="77"/>
      <c r="DKX96" s="77"/>
      <c r="DKY96" s="77"/>
      <c r="DKZ96" s="77"/>
      <c r="DLA96" s="77"/>
      <c r="DLB96" s="77"/>
      <c r="DLC96" s="77"/>
      <c r="DLD96" s="77"/>
      <c r="DLE96" s="77"/>
      <c r="DLF96" s="77"/>
      <c r="DLG96" s="77"/>
      <c r="DLH96" s="77"/>
      <c r="DLI96" s="77"/>
      <c r="DLJ96" s="77"/>
      <c r="DLK96" s="77"/>
      <c r="DLL96" s="77"/>
      <c r="DLM96" s="77"/>
      <c r="DLN96" s="77"/>
      <c r="DLO96" s="77"/>
      <c r="DLP96" s="77"/>
      <c r="DLQ96" s="77"/>
      <c r="DLR96" s="77"/>
      <c r="DLS96" s="77"/>
      <c r="DLT96" s="77"/>
      <c r="DLU96" s="77"/>
      <c r="DLV96" s="77"/>
      <c r="DLW96" s="77"/>
      <c r="DLX96" s="77"/>
      <c r="DLY96" s="77"/>
      <c r="DLZ96" s="77"/>
      <c r="DMA96" s="77"/>
      <c r="DMB96" s="77"/>
      <c r="DMC96" s="77"/>
      <c r="DMD96" s="77"/>
      <c r="DME96" s="77"/>
      <c r="DMF96" s="77"/>
      <c r="DMG96" s="77"/>
      <c r="DMH96" s="77"/>
      <c r="DMI96" s="77"/>
      <c r="DMJ96" s="77"/>
      <c r="DMK96" s="77"/>
      <c r="DML96" s="77"/>
      <c r="DMM96" s="77"/>
      <c r="DMN96" s="77"/>
      <c r="DMO96" s="77"/>
      <c r="DMP96" s="77"/>
      <c r="DMQ96" s="77"/>
      <c r="DMR96" s="77"/>
      <c r="DMS96" s="77"/>
      <c r="DMT96" s="77"/>
      <c r="DMU96" s="77"/>
      <c r="DMV96" s="77"/>
      <c r="DMW96" s="77"/>
      <c r="DMX96" s="77"/>
      <c r="DMY96" s="77"/>
      <c r="DMZ96" s="77"/>
      <c r="DNA96" s="77"/>
      <c r="DNB96" s="77"/>
      <c r="DNC96" s="77"/>
      <c r="DND96" s="77"/>
      <c r="DNE96" s="77"/>
      <c r="DNF96" s="77"/>
      <c r="DNG96" s="77"/>
      <c r="DNH96" s="77"/>
      <c r="DNI96" s="77"/>
      <c r="DNJ96" s="77"/>
      <c r="DNK96" s="77"/>
      <c r="DNL96" s="77"/>
      <c r="DNM96" s="77"/>
      <c r="DNN96" s="77"/>
      <c r="DNO96" s="77"/>
      <c r="DNP96" s="77"/>
      <c r="DNQ96" s="77"/>
      <c r="DNR96" s="77"/>
      <c r="DNS96" s="77"/>
      <c r="DNT96" s="77"/>
      <c r="DNU96" s="77"/>
      <c r="DNV96" s="77"/>
      <c r="DNW96" s="77"/>
      <c r="DNX96" s="77"/>
      <c r="DNY96" s="77"/>
      <c r="DNZ96" s="77"/>
      <c r="DOA96" s="77"/>
      <c r="DOB96" s="77"/>
      <c r="DOC96" s="77"/>
      <c r="DOD96" s="77"/>
      <c r="DOE96" s="77"/>
      <c r="DOF96" s="77"/>
      <c r="DOG96" s="77"/>
      <c r="DOH96" s="77"/>
      <c r="DOI96" s="77"/>
      <c r="DOJ96" s="77"/>
      <c r="DOK96" s="77"/>
      <c r="DOL96" s="77"/>
      <c r="DOM96" s="77"/>
      <c r="DON96" s="77"/>
      <c r="DOO96" s="77"/>
      <c r="DOP96" s="77"/>
      <c r="DOQ96" s="77"/>
      <c r="DOR96" s="77"/>
      <c r="DOS96" s="77"/>
      <c r="DOT96" s="77"/>
      <c r="DOU96" s="77"/>
      <c r="DOV96" s="77"/>
      <c r="DOW96" s="77"/>
      <c r="DOX96" s="77"/>
      <c r="DOY96" s="77"/>
      <c r="DOZ96" s="77"/>
      <c r="DPA96" s="77"/>
      <c r="DPB96" s="77"/>
      <c r="DPC96" s="77"/>
      <c r="DPD96" s="77"/>
      <c r="DPE96" s="77"/>
      <c r="DPF96" s="77"/>
      <c r="DPG96" s="77"/>
      <c r="DPH96" s="77"/>
      <c r="DPI96" s="77"/>
      <c r="DPJ96" s="77"/>
      <c r="DPK96" s="77"/>
      <c r="DPL96" s="77"/>
      <c r="DPM96" s="77"/>
      <c r="DPN96" s="77"/>
      <c r="DPO96" s="77"/>
      <c r="DPP96" s="77"/>
      <c r="DPQ96" s="77"/>
      <c r="DPR96" s="77"/>
      <c r="DPS96" s="77"/>
      <c r="DPT96" s="77"/>
      <c r="DPU96" s="77"/>
      <c r="DPV96" s="77"/>
      <c r="DPW96" s="77"/>
      <c r="DPX96" s="77"/>
      <c r="DPY96" s="77"/>
      <c r="DPZ96" s="77"/>
      <c r="DQA96" s="77"/>
      <c r="DQB96" s="77"/>
      <c r="DQC96" s="77"/>
      <c r="DQD96" s="77"/>
      <c r="DQE96" s="77"/>
      <c r="DQF96" s="77"/>
      <c r="DQG96" s="77"/>
      <c r="DQH96" s="77"/>
      <c r="DQI96" s="77"/>
      <c r="DQJ96" s="77"/>
      <c r="DQK96" s="77"/>
      <c r="DQL96" s="77"/>
      <c r="DQM96" s="77"/>
      <c r="DQN96" s="77"/>
      <c r="DQO96" s="77"/>
      <c r="DQP96" s="77"/>
      <c r="DQQ96" s="77"/>
      <c r="DQR96" s="77"/>
      <c r="DQS96" s="77"/>
      <c r="DQT96" s="77"/>
      <c r="DQU96" s="77"/>
      <c r="DQV96" s="77"/>
      <c r="DQW96" s="77"/>
      <c r="DQX96" s="77"/>
      <c r="DQY96" s="77"/>
      <c r="DQZ96" s="77"/>
      <c r="DRA96" s="77"/>
      <c r="DRB96" s="77"/>
      <c r="DRC96" s="77"/>
      <c r="DRD96" s="77"/>
      <c r="DRE96" s="77"/>
      <c r="DRF96" s="77"/>
      <c r="DRG96" s="77"/>
      <c r="DRH96" s="77"/>
      <c r="DRI96" s="77"/>
      <c r="DRJ96" s="77"/>
      <c r="DRK96" s="77"/>
      <c r="DRL96" s="77"/>
      <c r="DRM96" s="77"/>
      <c r="DRN96" s="77"/>
      <c r="DRO96" s="77"/>
      <c r="DRP96" s="77"/>
      <c r="DRQ96" s="77"/>
      <c r="DRR96" s="77"/>
      <c r="DRS96" s="77"/>
      <c r="DRT96" s="77"/>
      <c r="DRU96" s="77"/>
      <c r="DRV96" s="77"/>
      <c r="DRW96" s="77"/>
      <c r="DRX96" s="77"/>
      <c r="DRY96" s="77"/>
      <c r="DRZ96" s="77"/>
      <c r="DSA96" s="77"/>
      <c r="DSB96" s="77"/>
      <c r="DSC96" s="77"/>
      <c r="DSD96" s="77"/>
      <c r="DSE96" s="77"/>
      <c r="DSF96" s="77"/>
      <c r="DSG96" s="77"/>
      <c r="DSH96" s="77"/>
      <c r="DSI96" s="77"/>
      <c r="DSJ96" s="77"/>
      <c r="DSK96" s="77"/>
      <c r="DSL96" s="77"/>
      <c r="DSM96" s="77"/>
      <c r="DSN96" s="77"/>
      <c r="DSO96" s="77"/>
      <c r="DSP96" s="77"/>
      <c r="DSQ96" s="77"/>
      <c r="DSR96" s="77"/>
      <c r="DSS96" s="77"/>
      <c r="DST96" s="77"/>
      <c r="DSU96" s="77"/>
      <c r="DSV96" s="77"/>
      <c r="DSW96" s="77"/>
      <c r="DSX96" s="77"/>
      <c r="DSY96" s="77"/>
      <c r="DSZ96" s="77"/>
      <c r="DTA96" s="77"/>
      <c r="DTB96" s="77"/>
      <c r="DTC96" s="77"/>
      <c r="DTD96" s="77"/>
      <c r="DTE96" s="77"/>
      <c r="DTF96" s="77"/>
      <c r="DTG96" s="77"/>
      <c r="DTH96" s="77"/>
      <c r="DTI96" s="77"/>
      <c r="DTJ96" s="77"/>
      <c r="DTK96" s="77"/>
      <c r="DTL96" s="77"/>
      <c r="DTM96" s="77"/>
      <c r="DTN96" s="77"/>
      <c r="DTO96" s="77"/>
      <c r="DTP96" s="77"/>
      <c r="DTQ96" s="77"/>
      <c r="DTR96" s="77"/>
      <c r="DTS96" s="77"/>
      <c r="DTT96" s="77"/>
      <c r="DTU96" s="77"/>
      <c r="DTV96" s="77"/>
      <c r="DTW96" s="77"/>
      <c r="DTX96" s="77"/>
      <c r="DTY96" s="77"/>
      <c r="DTZ96" s="77"/>
      <c r="DUA96" s="77"/>
      <c r="DUB96" s="77"/>
      <c r="DUC96" s="77"/>
      <c r="DUD96" s="77"/>
      <c r="DUE96" s="77"/>
      <c r="DUF96" s="77"/>
      <c r="DUG96" s="77"/>
      <c r="DUH96" s="77"/>
      <c r="DUI96" s="77"/>
      <c r="DUJ96" s="77"/>
      <c r="DUK96" s="77"/>
      <c r="DUL96" s="77"/>
      <c r="DUM96" s="77"/>
      <c r="DUN96" s="77"/>
      <c r="DUO96" s="77"/>
      <c r="DUP96" s="77"/>
      <c r="DUQ96" s="77"/>
      <c r="DUR96" s="77"/>
      <c r="DUS96" s="77"/>
      <c r="DUT96" s="77"/>
      <c r="DUU96" s="77"/>
      <c r="DUV96" s="77"/>
      <c r="DUW96" s="77"/>
      <c r="DUX96" s="77"/>
      <c r="DUY96" s="77"/>
      <c r="DUZ96" s="77"/>
      <c r="DVA96" s="77"/>
      <c r="DVB96" s="77"/>
      <c r="DVC96" s="77"/>
      <c r="DVD96" s="77"/>
      <c r="DVE96" s="77"/>
      <c r="DVF96" s="77"/>
      <c r="DVG96" s="77"/>
      <c r="DVH96" s="77"/>
      <c r="DVI96" s="77"/>
      <c r="DVJ96" s="77"/>
      <c r="DVK96" s="77"/>
      <c r="DVL96" s="77"/>
      <c r="DVM96" s="77"/>
      <c r="DVN96" s="77"/>
      <c r="DVO96" s="77"/>
      <c r="DVP96" s="77"/>
      <c r="DVQ96" s="77"/>
      <c r="DVR96" s="77"/>
      <c r="DVS96" s="77"/>
      <c r="DVT96" s="77"/>
      <c r="DVU96" s="77"/>
      <c r="DVV96" s="77"/>
      <c r="DVW96" s="77"/>
      <c r="DVX96" s="77"/>
      <c r="DVY96" s="77"/>
      <c r="DVZ96" s="77"/>
      <c r="DWA96" s="77"/>
      <c r="DWB96" s="77"/>
      <c r="DWC96" s="77"/>
      <c r="DWD96" s="77"/>
      <c r="DWE96" s="77"/>
      <c r="DWF96" s="77"/>
      <c r="DWG96" s="77"/>
      <c r="DWH96" s="77"/>
      <c r="DWI96" s="77"/>
      <c r="DWJ96" s="77"/>
      <c r="DWK96" s="77"/>
      <c r="DWL96" s="77"/>
      <c r="DWM96" s="77"/>
      <c r="DWN96" s="77"/>
      <c r="DWO96" s="77"/>
      <c r="DWP96" s="77"/>
      <c r="DWQ96" s="77"/>
      <c r="DWR96" s="77"/>
      <c r="DWS96" s="77"/>
      <c r="DWT96" s="77"/>
      <c r="DWU96" s="77"/>
      <c r="DWV96" s="77"/>
      <c r="DWW96" s="77"/>
      <c r="DWX96" s="77"/>
      <c r="DWY96" s="77"/>
      <c r="DWZ96" s="77"/>
      <c r="DXA96" s="77"/>
      <c r="DXB96" s="77"/>
      <c r="DXC96" s="77"/>
      <c r="DXD96" s="77"/>
      <c r="DXE96" s="77"/>
      <c r="DXF96" s="77"/>
      <c r="DXG96" s="77"/>
      <c r="DXH96" s="77"/>
      <c r="DXI96" s="77"/>
      <c r="DXJ96" s="77"/>
      <c r="DXK96" s="77"/>
      <c r="DXL96" s="77"/>
      <c r="DXM96" s="77"/>
      <c r="DXN96" s="77"/>
      <c r="DXO96" s="77"/>
      <c r="DXP96" s="77"/>
      <c r="DXQ96" s="77"/>
      <c r="DXR96" s="77"/>
      <c r="DXS96" s="77"/>
      <c r="DXT96" s="77"/>
      <c r="DXU96" s="77"/>
      <c r="DXV96" s="77"/>
      <c r="DXW96" s="77"/>
      <c r="DXX96" s="77"/>
      <c r="DXY96" s="77"/>
      <c r="DXZ96" s="77"/>
      <c r="DYA96" s="77"/>
      <c r="DYB96" s="77"/>
      <c r="DYC96" s="77"/>
      <c r="DYD96" s="77"/>
      <c r="DYE96" s="77"/>
      <c r="DYF96" s="77"/>
      <c r="DYG96" s="77"/>
      <c r="DYH96" s="77"/>
      <c r="DYI96" s="77"/>
      <c r="DYJ96" s="77"/>
      <c r="DYK96" s="77"/>
      <c r="DYL96" s="77"/>
      <c r="DYM96" s="77"/>
      <c r="DYN96" s="77"/>
      <c r="DYO96" s="77"/>
      <c r="DYP96" s="77"/>
      <c r="DYQ96" s="77"/>
      <c r="DYR96" s="77"/>
      <c r="DYS96" s="77"/>
      <c r="DYT96" s="77"/>
      <c r="DYU96" s="77"/>
      <c r="DYV96" s="77"/>
      <c r="DYW96" s="77"/>
      <c r="DYX96" s="77"/>
      <c r="DYY96" s="77"/>
      <c r="DYZ96" s="77"/>
      <c r="DZA96" s="77"/>
      <c r="DZB96" s="77"/>
      <c r="DZC96" s="77"/>
      <c r="DZD96" s="77"/>
      <c r="DZE96" s="77"/>
      <c r="DZF96" s="77"/>
      <c r="DZG96" s="77"/>
      <c r="DZH96" s="77"/>
      <c r="DZI96" s="77"/>
      <c r="DZJ96" s="77"/>
      <c r="DZK96" s="77"/>
      <c r="DZL96" s="77"/>
      <c r="DZM96" s="77"/>
      <c r="DZN96" s="77"/>
      <c r="DZO96" s="77"/>
      <c r="DZP96" s="77"/>
      <c r="DZQ96" s="77"/>
      <c r="DZR96" s="77"/>
      <c r="DZS96" s="77"/>
      <c r="DZT96" s="77"/>
      <c r="DZU96" s="77"/>
      <c r="DZV96" s="77"/>
      <c r="DZW96" s="77"/>
      <c r="DZX96" s="77"/>
      <c r="DZY96" s="77"/>
      <c r="DZZ96" s="77"/>
      <c r="EAA96" s="77"/>
      <c r="EAB96" s="77"/>
      <c r="EAC96" s="77"/>
      <c r="EAD96" s="77"/>
      <c r="EAE96" s="77"/>
      <c r="EAF96" s="77"/>
      <c r="EAG96" s="77"/>
      <c r="EAH96" s="77"/>
      <c r="EAI96" s="77"/>
      <c r="EAJ96" s="77"/>
      <c r="EAK96" s="77"/>
      <c r="EAL96" s="77"/>
      <c r="EAM96" s="77"/>
      <c r="EAN96" s="77"/>
      <c r="EAO96" s="77"/>
      <c r="EAP96" s="77"/>
      <c r="EAQ96" s="77"/>
      <c r="EAR96" s="77"/>
      <c r="EAS96" s="77"/>
      <c r="EAT96" s="77"/>
      <c r="EAU96" s="77"/>
      <c r="EAV96" s="77"/>
      <c r="EAW96" s="77"/>
      <c r="EAX96" s="77"/>
      <c r="EAY96" s="77"/>
      <c r="EAZ96" s="77"/>
      <c r="EBA96" s="77"/>
      <c r="EBB96" s="77"/>
      <c r="EBC96" s="77"/>
      <c r="EBD96" s="77"/>
      <c r="EBE96" s="77"/>
      <c r="EBF96" s="77"/>
      <c r="EBG96" s="77"/>
      <c r="EBH96" s="77"/>
      <c r="EBI96" s="77"/>
      <c r="EBJ96" s="77"/>
      <c r="EBK96" s="77"/>
      <c r="EBL96" s="77"/>
      <c r="EBM96" s="77"/>
      <c r="EBN96" s="77"/>
      <c r="EBO96" s="77"/>
      <c r="EBP96" s="77"/>
      <c r="EBQ96" s="77"/>
      <c r="EBR96" s="77"/>
      <c r="EBS96" s="77"/>
      <c r="EBT96" s="77"/>
      <c r="EBU96" s="77"/>
      <c r="EBV96" s="77"/>
      <c r="EBW96" s="77"/>
      <c r="EBX96" s="77"/>
      <c r="EBY96" s="77"/>
      <c r="EBZ96" s="77"/>
      <c r="ECA96" s="77"/>
      <c r="ECB96" s="77"/>
      <c r="ECC96" s="77"/>
      <c r="ECD96" s="77"/>
      <c r="ECE96" s="77"/>
      <c r="ECF96" s="77"/>
      <c r="ECG96" s="77"/>
      <c r="ECH96" s="77"/>
      <c r="ECI96" s="77"/>
      <c r="ECJ96" s="77"/>
      <c r="ECK96" s="77"/>
      <c r="ECL96" s="77"/>
      <c r="ECM96" s="77"/>
      <c r="ECN96" s="77"/>
      <c r="ECO96" s="77"/>
      <c r="ECP96" s="77"/>
      <c r="ECQ96" s="77"/>
      <c r="ECR96" s="77"/>
      <c r="ECS96" s="77"/>
      <c r="ECT96" s="77"/>
      <c r="ECU96" s="77"/>
      <c r="ECV96" s="77"/>
      <c r="ECW96" s="77"/>
      <c r="ECX96" s="77"/>
      <c r="ECY96" s="77"/>
      <c r="ECZ96" s="77"/>
      <c r="EDA96" s="77"/>
      <c r="EDB96" s="77"/>
      <c r="EDC96" s="77"/>
      <c r="EDD96" s="77"/>
      <c r="EDE96" s="77"/>
      <c r="EDF96" s="77"/>
      <c r="EDG96" s="77"/>
      <c r="EDH96" s="77"/>
      <c r="EDI96" s="77"/>
      <c r="EDJ96" s="77"/>
      <c r="EDK96" s="77"/>
      <c r="EDL96" s="77"/>
      <c r="EDM96" s="77"/>
      <c r="EDN96" s="77"/>
      <c r="EDO96" s="77"/>
      <c r="EDP96" s="77"/>
      <c r="EDQ96" s="77"/>
      <c r="EDR96" s="77"/>
      <c r="EDS96" s="77"/>
      <c r="EDT96" s="77"/>
      <c r="EDU96" s="77"/>
      <c r="EDV96" s="77"/>
      <c r="EDW96" s="77"/>
      <c r="EDX96" s="77"/>
      <c r="EDY96" s="77"/>
      <c r="EDZ96" s="77"/>
      <c r="EEA96" s="77"/>
      <c r="EEB96" s="77"/>
      <c r="EEC96" s="77"/>
      <c r="EED96" s="77"/>
      <c r="EEE96" s="77"/>
      <c r="EEF96" s="77"/>
      <c r="EEG96" s="77"/>
      <c r="EEH96" s="77"/>
      <c r="EEI96" s="77"/>
      <c r="EEJ96" s="77"/>
      <c r="EEK96" s="77"/>
      <c r="EEL96" s="77"/>
      <c r="EEM96" s="77"/>
      <c r="EEN96" s="77"/>
      <c r="EEO96" s="77"/>
      <c r="EEP96" s="77"/>
      <c r="EEQ96" s="77"/>
      <c r="EER96" s="77"/>
      <c r="EES96" s="77"/>
      <c r="EET96" s="77"/>
      <c r="EEU96" s="77"/>
      <c r="EEV96" s="77"/>
      <c r="EEW96" s="77"/>
      <c r="EEX96" s="77"/>
      <c r="EEY96" s="77"/>
      <c r="EEZ96" s="77"/>
      <c r="EFA96" s="77"/>
      <c r="EFB96" s="77"/>
      <c r="EFC96" s="77"/>
      <c r="EFD96" s="77"/>
      <c r="EFE96" s="77"/>
      <c r="EFF96" s="77"/>
      <c r="EFG96" s="77"/>
      <c r="EFH96" s="77"/>
      <c r="EFI96" s="77"/>
      <c r="EFJ96" s="77"/>
      <c r="EFK96" s="77"/>
      <c r="EFL96" s="77"/>
      <c r="EFM96" s="77"/>
      <c r="EFN96" s="77"/>
      <c r="EFO96" s="77"/>
      <c r="EFP96" s="77"/>
      <c r="EFQ96" s="77"/>
      <c r="EFR96" s="77"/>
      <c r="EFS96" s="77"/>
      <c r="EFT96" s="77"/>
      <c r="EFU96" s="77"/>
      <c r="EFV96" s="77"/>
      <c r="EFW96" s="77"/>
      <c r="EFX96" s="77"/>
      <c r="EFY96" s="77"/>
      <c r="EFZ96" s="77"/>
      <c r="EGA96" s="77"/>
      <c r="EGB96" s="77"/>
      <c r="EGC96" s="77"/>
      <c r="EGD96" s="77"/>
      <c r="EGE96" s="77"/>
      <c r="EGF96" s="77"/>
      <c r="EGG96" s="77"/>
      <c r="EGH96" s="77"/>
      <c r="EGI96" s="77"/>
      <c r="EGJ96" s="77"/>
      <c r="EGK96" s="77"/>
      <c r="EGL96" s="77"/>
      <c r="EGM96" s="77"/>
      <c r="EGN96" s="77"/>
      <c r="EGO96" s="77"/>
      <c r="EGP96" s="77"/>
      <c r="EGQ96" s="77"/>
      <c r="EGR96" s="77"/>
      <c r="EGS96" s="77"/>
      <c r="EGT96" s="77"/>
      <c r="EGU96" s="77"/>
      <c r="EGV96" s="77"/>
      <c r="EGW96" s="77"/>
      <c r="EGX96" s="77"/>
      <c r="EGY96" s="77"/>
      <c r="EGZ96" s="77"/>
      <c r="EHA96" s="77"/>
      <c r="EHB96" s="77"/>
      <c r="EHC96" s="77"/>
      <c r="EHD96" s="77"/>
      <c r="EHE96" s="77"/>
      <c r="EHF96" s="77"/>
      <c r="EHG96" s="77"/>
      <c r="EHH96" s="77"/>
      <c r="EHI96" s="77"/>
      <c r="EHJ96" s="77"/>
      <c r="EHK96" s="77"/>
      <c r="EHL96" s="77"/>
      <c r="EHM96" s="77"/>
      <c r="EHN96" s="77"/>
      <c r="EHO96" s="77"/>
      <c r="EHP96" s="77"/>
      <c r="EHQ96" s="77"/>
      <c r="EHR96" s="77"/>
      <c r="EHS96" s="77"/>
      <c r="EHT96" s="77"/>
      <c r="EHU96" s="77"/>
      <c r="EHV96" s="77"/>
      <c r="EHW96" s="77"/>
      <c r="EHX96" s="77"/>
      <c r="EHY96" s="77"/>
      <c r="EHZ96" s="77"/>
      <c r="EIA96" s="77"/>
      <c r="EIB96" s="77"/>
      <c r="EIC96" s="77"/>
      <c r="EID96" s="77"/>
      <c r="EIE96" s="77"/>
      <c r="EIF96" s="77"/>
      <c r="EIG96" s="77"/>
      <c r="EIH96" s="77"/>
      <c r="EII96" s="77"/>
      <c r="EIJ96" s="77"/>
      <c r="EIK96" s="77"/>
      <c r="EIL96" s="77"/>
      <c r="EIM96" s="77"/>
      <c r="EIN96" s="77"/>
      <c r="EIO96" s="77"/>
      <c r="EIP96" s="77"/>
      <c r="EIQ96" s="77"/>
      <c r="EIR96" s="77"/>
      <c r="EIS96" s="77"/>
      <c r="EIT96" s="77"/>
      <c r="EIU96" s="77"/>
      <c r="EIV96" s="77"/>
      <c r="EIW96" s="77"/>
      <c r="EIX96" s="77"/>
      <c r="EIY96" s="77"/>
      <c r="EIZ96" s="77"/>
      <c r="EJA96" s="77"/>
      <c r="EJB96" s="77"/>
      <c r="EJC96" s="77"/>
      <c r="EJD96" s="77"/>
      <c r="EJE96" s="77"/>
      <c r="EJF96" s="77"/>
      <c r="EJG96" s="77"/>
      <c r="EJH96" s="77"/>
      <c r="EJI96" s="77"/>
      <c r="EJJ96" s="77"/>
      <c r="EJK96" s="77"/>
      <c r="EJL96" s="77"/>
      <c r="EJM96" s="77"/>
      <c r="EJN96" s="77"/>
      <c r="EJO96" s="77"/>
      <c r="EJP96" s="77"/>
      <c r="EJQ96" s="77"/>
      <c r="EJR96" s="77"/>
      <c r="EJS96" s="77"/>
      <c r="EJT96" s="77"/>
      <c r="EJU96" s="77"/>
      <c r="EJV96" s="77"/>
      <c r="EJW96" s="77"/>
      <c r="EJX96" s="77"/>
      <c r="EJY96" s="77"/>
      <c r="EJZ96" s="77"/>
      <c r="EKA96" s="77"/>
      <c r="EKB96" s="77"/>
      <c r="EKC96" s="77"/>
      <c r="EKD96" s="77"/>
      <c r="EKE96" s="77"/>
      <c r="EKF96" s="77"/>
      <c r="EKG96" s="77"/>
      <c r="EKH96" s="77"/>
      <c r="EKI96" s="77"/>
      <c r="EKJ96" s="77"/>
      <c r="EKK96" s="77"/>
      <c r="EKL96" s="77"/>
      <c r="EKM96" s="77"/>
      <c r="EKN96" s="77"/>
      <c r="EKO96" s="77"/>
      <c r="EKP96" s="77"/>
      <c r="EKQ96" s="77"/>
      <c r="EKR96" s="77"/>
      <c r="EKS96" s="77"/>
      <c r="EKT96" s="77"/>
      <c r="EKU96" s="77"/>
      <c r="EKV96" s="77"/>
      <c r="EKW96" s="77"/>
      <c r="EKX96" s="77"/>
      <c r="EKY96" s="77"/>
      <c r="EKZ96" s="77"/>
      <c r="ELA96" s="77"/>
      <c r="ELB96" s="77"/>
      <c r="ELC96" s="77"/>
      <c r="ELD96" s="77"/>
      <c r="ELE96" s="77"/>
      <c r="ELF96" s="77"/>
      <c r="ELG96" s="77"/>
      <c r="ELH96" s="77"/>
      <c r="ELI96" s="77"/>
      <c r="ELJ96" s="77"/>
      <c r="ELK96" s="77"/>
      <c r="ELL96" s="77"/>
      <c r="ELM96" s="77"/>
      <c r="ELN96" s="77"/>
      <c r="ELO96" s="77"/>
      <c r="ELP96" s="77"/>
      <c r="ELQ96" s="77"/>
      <c r="ELR96" s="77"/>
      <c r="ELS96" s="77"/>
      <c r="ELT96" s="77"/>
      <c r="ELU96" s="77"/>
      <c r="ELV96" s="77"/>
      <c r="ELW96" s="77"/>
      <c r="ELX96" s="77"/>
      <c r="ELY96" s="77"/>
      <c r="ELZ96" s="77"/>
      <c r="EMA96" s="77"/>
      <c r="EMB96" s="77"/>
      <c r="EMC96" s="77"/>
      <c r="EMD96" s="77"/>
      <c r="EME96" s="77"/>
      <c r="EMF96" s="77"/>
      <c r="EMG96" s="77"/>
      <c r="EMH96" s="77"/>
      <c r="EMI96" s="77"/>
      <c r="EMJ96" s="77"/>
      <c r="EMK96" s="77"/>
      <c r="EML96" s="77"/>
      <c r="EMM96" s="77"/>
      <c r="EMN96" s="77"/>
      <c r="EMO96" s="77"/>
      <c r="EMP96" s="77"/>
      <c r="EMQ96" s="77"/>
      <c r="EMR96" s="77"/>
      <c r="EMS96" s="77"/>
      <c r="EMT96" s="77"/>
      <c r="EMU96" s="77"/>
      <c r="EMV96" s="77"/>
      <c r="EMW96" s="77"/>
      <c r="EMX96" s="77"/>
      <c r="EMY96" s="77"/>
      <c r="EMZ96" s="77"/>
      <c r="ENA96" s="77"/>
      <c r="ENB96" s="77"/>
      <c r="ENC96" s="77"/>
      <c r="END96" s="77"/>
      <c r="ENE96" s="77"/>
      <c r="ENF96" s="77"/>
      <c r="ENG96" s="77"/>
      <c r="ENH96" s="77"/>
      <c r="ENI96" s="77"/>
      <c r="ENJ96" s="77"/>
      <c r="ENK96" s="77"/>
      <c r="ENL96" s="77"/>
      <c r="ENM96" s="77"/>
      <c r="ENN96" s="77"/>
      <c r="ENO96" s="77"/>
      <c r="ENP96" s="77"/>
      <c r="ENQ96" s="77"/>
      <c r="ENR96" s="77"/>
      <c r="ENS96" s="77"/>
      <c r="ENT96" s="77"/>
      <c r="ENU96" s="77"/>
      <c r="ENV96" s="77"/>
      <c r="ENW96" s="77"/>
      <c r="ENX96" s="77"/>
      <c r="ENY96" s="77"/>
      <c r="ENZ96" s="77"/>
      <c r="EOA96" s="77"/>
      <c r="EOB96" s="77"/>
      <c r="EOC96" s="77"/>
      <c r="EOD96" s="77"/>
      <c r="EOE96" s="77"/>
      <c r="EOF96" s="77"/>
      <c r="EOG96" s="77"/>
      <c r="EOH96" s="77"/>
      <c r="EOI96" s="77"/>
      <c r="EOJ96" s="77"/>
      <c r="EOK96" s="77"/>
      <c r="EOL96" s="77"/>
      <c r="EOM96" s="77"/>
      <c r="EON96" s="77"/>
      <c r="EOO96" s="77"/>
      <c r="EOP96" s="77"/>
      <c r="EOQ96" s="77"/>
      <c r="EOR96" s="77"/>
      <c r="EOS96" s="77"/>
      <c r="EOT96" s="77"/>
      <c r="EOU96" s="77"/>
      <c r="EOV96" s="77"/>
      <c r="EOW96" s="77"/>
      <c r="EOX96" s="77"/>
      <c r="EOY96" s="77"/>
      <c r="EOZ96" s="77"/>
      <c r="EPA96" s="77"/>
      <c r="EPB96" s="77"/>
      <c r="EPC96" s="77"/>
      <c r="EPD96" s="77"/>
      <c r="EPE96" s="77"/>
      <c r="EPF96" s="77"/>
      <c r="EPG96" s="77"/>
      <c r="EPH96" s="77"/>
      <c r="EPI96" s="77"/>
      <c r="EPJ96" s="77"/>
      <c r="EPK96" s="77"/>
      <c r="EPL96" s="77"/>
      <c r="EPM96" s="77"/>
      <c r="EPN96" s="77"/>
      <c r="EPO96" s="77"/>
      <c r="EPP96" s="77"/>
      <c r="EPQ96" s="77"/>
      <c r="EPR96" s="77"/>
      <c r="EPS96" s="77"/>
      <c r="EPT96" s="77"/>
      <c r="EPU96" s="77"/>
      <c r="EPV96" s="77"/>
      <c r="EPW96" s="77"/>
      <c r="EPX96" s="77"/>
      <c r="EPY96" s="77"/>
      <c r="EPZ96" s="77"/>
      <c r="EQA96" s="77"/>
      <c r="EQB96" s="77"/>
      <c r="EQC96" s="77"/>
      <c r="EQD96" s="77"/>
      <c r="EQE96" s="77"/>
      <c r="EQF96" s="77"/>
      <c r="EQG96" s="77"/>
      <c r="EQH96" s="77"/>
      <c r="EQI96" s="77"/>
      <c r="EQJ96" s="77"/>
      <c r="EQK96" s="77"/>
      <c r="EQL96" s="77"/>
      <c r="EQM96" s="77"/>
      <c r="EQN96" s="77"/>
      <c r="EQO96" s="77"/>
      <c r="EQP96" s="77"/>
      <c r="EQQ96" s="77"/>
      <c r="EQR96" s="77"/>
      <c r="EQS96" s="77"/>
      <c r="EQT96" s="77"/>
      <c r="EQU96" s="77"/>
      <c r="EQV96" s="77"/>
      <c r="EQW96" s="77"/>
      <c r="EQX96" s="77"/>
      <c r="EQY96" s="77"/>
      <c r="EQZ96" s="77"/>
      <c r="ERA96" s="77"/>
      <c r="ERB96" s="77"/>
      <c r="ERC96" s="77"/>
      <c r="ERD96" s="77"/>
      <c r="ERE96" s="77"/>
      <c r="ERF96" s="77"/>
      <c r="ERG96" s="77"/>
      <c r="ERH96" s="77"/>
      <c r="ERI96" s="77"/>
      <c r="ERJ96" s="77"/>
      <c r="ERK96" s="77"/>
      <c r="ERL96" s="77"/>
      <c r="ERM96" s="77"/>
      <c r="ERN96" s="77"/>
      <c r="ERO96" s="77"/>
      <c r="ERP96" s="77"/>
      <c r="ERQ96" s="77"/>
      <c r="ERR96" s="77"/>
      <c r="ERS96" s="77"/>
      <c r="ERT96" s="77"/>
      <c r="ERU96" s="77"/>
      <c r="ERV96" s="77"/>
      <c r="ERW96" s="77"/>
      <c r="ERX96" s="77"/>
      <c r="ERY96" s="77"/>
      <c r="ERZ96" s="77"/>
      <c r="ESA96" s="77"/>
      <c r="ESB96" s="77"/>
      <c r="ESC96" s="77"/>
      <c r="ESD96" s="77"/>
      <c r="ESE96" s="77"/>
      <c r="ESF96" s="77"/>
      <c r="ESG96" s="77"/>
      <c r="ESH96" s="77"/>
      <c r="ESI96" s="77"/>
      <c r="ESJ96" s="77"/>
      <c r="ESK96" s="77"/>
      <c r="ESL96" s="77"/>
      <c r="ESM96" s="77"/>
      <c r="ESN96" s="77"/>
      <c r="ESO96" s="77"/>
      <c r="ESP96" s="77"/>
      <c r="ESQ96" s="77"/>
      <c r="ESR96" s="77"/>
      <c r="ESS96" s="77"/>
      <c r="EST96" s="77"/>
      <c r="ESU96" s="77"/>
      <c r="ESV96" s="77"/>
      <c r="ESW96" s="77"/>
      <c r="ESX96" s="77"/>
      <c r="ESY96" s="77"/>
      <c r="ESZ96" s="77"/>
      <c r="ETA96" s="77"/>
      <c r="ETB96" s="77"/>
      <c r="ETC96" s="77"/>
      <c r="ETD96" s="77"/>
      <c r="ETE96" s="77"/>
      <c r="ETF96" s="77"/>
      <c r="ETG96" s="77"/>
      <c r="ETH96" s="77"/>
      <c r="ETI96" s="77"/>
      <c r="ETJ96" s="77"/>
      <c r="ETK96" s="77"/>
      <c r="ETL96" s="77"/>
      <c r="ETM96" s="77"/>
      <c r="ETN96" s="77"/>
      <c r="ETO96" s="77"/>
      <c r="ETP96" s="77"/>
      <c r="ETQ96" s="77"/>
      <c r="ETR96" s="77"/>
      <c r="ETS96" s="77"/>
      <c r="ETT96" s="77"/>
      <c r="ETU96" s="77"/>
      <c r="ETV96" s="77"/>
      <c r="ETW96" s="77"/>
      <c r="ETX96" s="77"/>
      <c r="ETY96" s="77"/>
      <c r="ETZ96" s="77"/>
      <c r="EUA96" s="77"/>
      <c r="EUB96" s="77"/>
      <c r="EUC96" s="77"/>
      <c r="EUD96" s="77"/>
      <c r="EUE96" s="77"/>
      <c r="EUF96" s="77"/>
      <c r="EUG96" s="77"/>
      <c r="EUH96" s="77"/>
      <c r="EUI96" s="77"/>
      <c r="EUJ96" s="77"/>
      <c r="EUK96" s="77"/>
      <c r="EUL96" s="77"/>
      <c r="EUM96" s="77"/>
      <c r="EUN96" s="77"/>
      <c r="EUO96" s="77"/>
      <c r="EUP96" s="77"/>
      <c r="EUQ96" s="77"/>
      <c r="EUR96" s="77"/>
      <c r="EUS96" s="77"/>
      <c r="EUT96" s="77"/>
      <c r="EUU96" s="77"/>
      <c r="EUV96" s="77"/>
      <c r="EUW96" s="77"/>
      <c r="EUX96" s="77"/>
      <c r="EUY96" s="77"/>
      <c r="EUZ96" s="77"/>
      <c r="EVA96" s="77"/>
      <c r="EVB96" s="77"/>
      <c r="EVC96" s="77"/>
      <c r="EVD96" s="77"/>
      <c r="EVE96" s="77"/>
      <c r="EVF96" s="77"/>
      <c r="EVG96" s="77"/>
      <c r="EVH96" s="77"/>
      <c r="EVI96" s="77"/>
      <c r="EVJ96" s="77"/>
      <c r="EVK96" s="77"/>
      <c r="EVL96" s="77"/>
      <c r="EVM96" s="77"/>
      <c r="EVN96" s="77"/>
      <c r="EVO96" s="77"/>
      <c r="EVP96" s="77"/>
      <c r="EVQ96" s="77"/>
      <c r="EVR96" s="77"/>
      <c r="EVS96" s="77"/>
      <c r="EVT96" s="77"/>
      <c r="EVU96" s="77"/>
      <c r="EVV96" s="77"/>
      <c r="EVW96" s="77"/>
      <c r="EVX96" s="77"/>
      <c r="EVY96" s="77"/>
      <c r="EVZ96" s="77"/>
      <c r="EWA96" s="77"/>
      <c r="EWB96" s="77"/>
      <c r="EWC96" s="77"/>
      <c r="EWD96" s="77"/>
      <c r="EWE96" s="77"/>
      <c r="EWF96" s="77"/>
      <c r="EWG96" s="77"/>
      <c r="EWH96" s="77"/>
      <c r="EWI96" s="77"/>
      <c r="EWJ96" s="77"/>
      <c r="EWK96" s="77"/>
      <c r="EWL96" s="77"/>
      <c r="EWM96" s="77"/>
      <c r="EWN96" s="77"/>
      <c r="EWO96" s="77"/>
      <c r="EWP96" s="77"/>
      <c r="EWQ96" s="77"/>
      <c r="EWR96" s="77"/>
      <c r="EWS96" s="77"/>
      <c r="EWT96" s="77"/>
      <c r="EWU96" s="77"/>
      <c r="EWV96" s="77"/>
      <c r="EWW96" s="77"/>
      <c r="EWX96" s="77"/>
      <c r="EWY96" s="77"/>
      <c r="EWZ96" s="77"/>
      <c r="EXA96" s="77"/>
      <c r="EXB96" s="77"/>
      <c r="EXC96" s="77"/>
      <c r="EXD96" s="77"/>
      <c r="EXE96" s="77"/>
      <c r="EXF96" s="77"/>
      <c r="EXG96" s="77"/>
      <c r="EXH96" s="77"/>
      <c r="EXI96" s="77"/>
      <c r="EXJ96" s="77"/>
      <c r="EXK96" s="77"/>
      <c r="EXL96" s="77"/>
      <c r="EXM96" s="77"/>
      <c r="EXN96" s="77"/>
      <c r="EXO96" s="77"/>
      <c r="EXP96" s="77"/>
      <c r="EXQ96" s="77"/>
      <c r="EXR96" s="77"/>
      <c r="EXS96" s="77"/>
      <c r="EXT96" s="77"/>
      <c r="EXU96" s="77"/>
      <c r="EXV96" s="77"/>
      <c r="EXW96" s="77"/>
      <c r="EXX96" s="77"/>
      <c r="EXY96" s="77"/>
      <c r="EXZ96" s="77"/>
      <c r="EYA96" s="77"/>
      <c r="EYB96" s="77"/>
      <c r="EYC96" s="77"/>
      <c r="EYD96" s="77"/>
      <c r="EYE96" s="77"/>
      <c r="EYF96" s="77"/>
      <c r="EYG96" s="77"/>
      <c r="EYH96" s="77"/>
      <c r="EYI96" s="77"/>
      <c r="EYJ96" s="77"/>
      <c r="EYK96" s="77"/>
      <c r="EYL96" s="77"/>
      <c r="EYM96" s="77"/>
      <c r="EYN96" s="77"/>
      <c r="EYO96" s="77"/>
      <c r="EYP96" s="77"/>
      <c r="EYQ96" s="77"/>
      <c r="EYR96" s="77"/>
      <c r="EYS96" s="77"/>
      <c r="EYT96" s="77"/>
      <c r="EYU96" s="77"/>
      <c r="EYV96" s="77"/>
      <c r="EYW96" s="77"/>
      <c r="EYX96" s="77"/>
      <c r="EYY96" s="77"/>
      <c r="EYZ96" s="77"/>
      <c r="EZA96" s="77"/>
      <c r="EZB96" s="77"/>
      <c r="EZC96" s="77"/>
      <c r="EZD96" s="77"/>
      <c r="EZE96" s="77"/>
      <c r="EZF96" s="77"/>
      <c r="EZG96" s="77"/>
      <c r="EZH96" s="77"/>
      <c r="EZI96" s="77"/>
      <c r="EZJ96" s="77"/>
      <c r="EZK96" s="77"/>
      <c r="EZL96" s="77"/>
      <c r="EZM96" s="77"/>
      <c r="EZN96" s="77"/>
      <c r="EZO96" s="77"/>
      <c r="EZP96" s="77"/>
      <c r="EZQ96" s="77"/>
      <c r="EZR96" s="77"/>
      <c r="EZS96" s="77"/>
      <c r="EZT96" s="77"/>
      <c r="EZU96" s="77"/>
      <c r="EZV96" s="77"/>
      <c r="EZW96" s="77"/>
      <c r="EZX96" s="77"/>
      <c r="EZY96" s="77"/>
      <c r="EZZ96" s="77"/>
      <c r="FAA96" s="77"/>
      <c r="FAB96" s="77"/>
      <c r="FAC96" s="77"/>
      <c r="FAD96" s="77"/>
      <c r="FAE96" s="77"/>
      <c r="FAF96" s="77"/>
      <c r="FAG96" s="77"/>
      <c r="FAH96" s="77"/>
      <c r="FAI96" s="77"/>
      <c r="FAJ96" s="77"/>
      <c r="FAK96" s="77"/>
      <c r="FAL96" s="77"/>
      <c r="FAM96" s="77"/>
      <c r="FAN96" s="77"/>
      <c r="FAO96" s="77"/>
      <c r="FAP96" s="77"/>
      <c r="FAQ96" s="77"/>
      <c r="FAR96" s="77"/>
      <c r="FAS96" s="77"/>
      <c r="FAT96" s="77"/>
      <c r="FAU96" s="77"/>
      <c r="FAV96" s="77"/>
      <c r="FAW96" s="77"/>
      <c r="FAX96" s="77"/>
      <c r="FAY96" s="77"/>
      <c r="FAZ96" s="77"/>
      <c r="FBA96" s="77"/>
      <c r="FBB96" s="77"/>
      <c r="FBC96" s="77"/>
      <c r="FBD96" s="77"/>
      <c r="FBE96" s="77"/>
      <c r="FBF96" s="77"/>
      <c r="FBG96" s="77"/>
      <c r="FBH96" s="77"/>
      <c r="FBI96" s="77"/>
      <c r="FBJ96" s="77"/>
      <c r="FBK96" s="77"/>
      <c r="FBL96" s="77"/>
      <c r="FBM96" s="77"/>
      <c r="FBN96" s="77"/>
      <c r="FBO96" s="77"/>
      <c r="FBP96" s="77"/>
      <c r="FBQ96" s="77"/>
      <c r="FBR96" s="77"/>
      <c r="FBS96" s="77"/>
      <c r="FBT96" s="77"/>
      <c r="FBU96" s="77"/>
      <c r="FBV96" s="77"/>
      <c r="FBW96" s="77"/>
      <c r="FBX96" s="77"/>
      <c r="FBY96" s="77"/>
      <c r="FBZ96" s="77"/>
      <c r="FCA96" s="77"/>
      <c r="FCB96" s="77"/>
      <c r="FCC96" s="77"/>
      <c r="FCD96" s="77"/>
      <c r="FCE96" s="77"/>
      <c r="FCF96" s="77"/>
      <c r="FCG96" s="77"/>
      <c r="FCH96" s="77"/>
      <c r="FCI96" s="77"/>
      <c r="FCJ96" s="77"/>
      <c r="FCK96" s="77"/>
      <c r="FCL96" s="77"/>
      <c r="FCM96" s="77"/>
      <c r="FCN96" s="77"/>
      <c r="FCO96" s="77"/>
      <c r="FCP96" s="77"/>
      <c r="FCQ96" s="77"/>
      <c r="FCR96" s="77"/>
      <c r="FCS96" s="77"/>
      <c r="FCT96" s="77"/>
      <c r="FCU96" s="77"/>
      <c r="FCV96" s="77"/>
      <c r="FCW96" s="77"/>
      <c r="FCX96" s="77"/>
      <c r="FCY96" s="77"/>
      <c r="FCZ96" s="77"/>
      <c r="FDA96" s="77"/>
      <c r="FDB96" s="77"/>
      <c r="FDC96" s="77"/>
      <c r="FDD96" s="77"/>
      <c r="FDE96" s="77"/>
      <c r="FDF96" s="77"/>
      <c r="FDG96" s="77"/>
      <c r="FDH96" s="77"/>
      <c r="FDI96" s="77"/>
      <c r="FDJ96" s="77"/>
      <c r="FDK96" s="77"/>
      <c r="FDL96" s="77"/>
      <c r="FDM96" s="77"/>
      <c r="FDN96" s="77"/>
      <c r="FDO96" s="77"/>
      <c r="FDP96" s="77"/>
      <c r="FDQ96" s="77"/>
      <c r="FDR96" s="77"/>
      <c r="FDS96" s="77"/>
      <c r="FDT96" s="77"/>
      <c r="FDU96" s="77"/>
      <c r="FDV96" s="77"/>
      <c r="FDW96" s="77"/>
      <c r="FDX96" s="77"/>
      <c r="FDY96" s="77"/>
      <c r="FDZ96" s="77"/>
      <c r="FEA96" s="77"/>
      <c r="FEB96" s="77"/>
      <c r="FEC96" s="77"/>
      <c r="FED96" s="77"/>
      <c r="FEE96" s="77"/>
      <c r="FEF96" s="77"/>
      <c r="FEG96" s="77"/>
      <c r="FEH96" s="77"/>
      <c r="FEI96" s="77"/>
      <c r="FEJ96" s="77"/>
      <c r="FEK96" s="77"/>
      <c r="FEL96" s="77"/>
      <c r="FEM96" s="77"/>
      <c r="FEN96" s="77"/>
      <c r="FEO96" s="77"/>
      <c r="FEP96" s="77"/>
      <c r="FEQ96" s="77"/>
      <c r="FER96" s="77"/>
      <c r="FES96" s="77"/>
      <c r="FET96" s="77"/>
      <c r="FEU96" s="77"/>
      <c r="FEV96" s="77"/>
      <c r="FEW96" s="77"/>
      <c r="FEX96" s="77"/>
      <c r="FEY96" s="77"/>
      <c r="FEZ96" s="77"/>
      <c r="FFA96" s="77"/>
      <c r="FFB96" s="77"/>
      <c r="FFC96" s="77"/>
      <c r="FFD96" s="77"/>
      <c r="FFE96" s="77"/>
      <c r="FFF96" s="77"/>
      <c r="FFG96" s="77"/>
      <c r="FFH96" s="77"/>
      <c r="FFI96" s="77"/>
      <c r="FFJ96" s="77"/>
      <c r="FFK96" s="77"/>
      <c r="FFL96" s="77"/>
      <c r="FFM96" s="77"/>
      <c r="FFN96" s="77"/>
      <c r="FFO96" s="77"/>
      <c r="FFP96" s="77"/>
      <c r="FFQ96" s="77"/>
      <c r="FFR96" s="77"/>
      <c r="FFS96" s="77"/>
      <c r="FFT96" s="77"/>
      <c r="FFU96" s="77"/>
      <c r="FFV96" s="77"/>
      <c r="FFW96" s="77"/>
      <c r="FFX96" s="77"/>
      <c r="FFY96" s="77"/>
      <c r="FFZ96" s="77"/>
      <c r="FGA96" s="77"/>
      <c r="FGB96" s="77"/>
      <c r="FGC96" s="77"/>
      <c r="FGD96" s="77"/>
      <c r="FGE96" s="77"/>
      <c r="FGF96" s="77"/>
      <c r="FGG96" s="77"/>
      <c r="FGH96" s="77"/>
      <c r="FGI96" s="77"/>
      <c r="FGJ96" s="77"/>
      <c r="FGK96" s="77"/>
      <c r="FGL96" s="77"/>
      <c r="FGM96" s="77"/>
      <c r="FGN96" s="77"/>
      <c r="FGO96" s="77"/>
      <c r="FGP96" s="77"/>
      <c r="FGQ96" s="77"/>
      <c r="FGR96" s="77"/>
      <c r="FGS96" s="77"/>
      <c r="FGT96" s="77"/>
      <c r="FGU96" s="77"/>
      <c r="FGV96" s="77"/>
      <c r="FGW96" s="77"/>
      <c r="FGX96" s="77"/>
      <c r="FGY96" s="77"/>
      <c r="FGZ96" s="77"/>
      <c r="FHA96" s="77"/>
      <c r="FHB96" s="77"/>
      <c r="FHC96" s="77"/>
      <c r="FHD96" s="77"/>
      <c r="FHE96" s="77"/>
      <c r="FHF96" s="77"/>
      <c r="FHG96" s="77"/>
      <c r="FHH96" s="77"/>
      <c r="FHI96" s="77"/>
      <c r="FHJ96" s="77"/>
      <c r="FHK96" s="77"/>
      <c r="FHL96" s="77"/>
      <c r="FHM96" s="77"/>
      <c r="FHN96" s="77"/>
      <c r="FHO96" s="77"/>
      <c r="FHP96" s="77"/>
      <c r="FHQ96" s="77"/>
      <c r="FHR96" s="77"/>
      <c r="FHS96" s="77"/>
      <c r="FHT96" s="77"/>
      <c r="FHU96" s="77"/>
      <c r="FHV96" s="77"/>
      <c r="FHW96" s="77"/>
      <c r="FHX96" s="77"/>
      <c r="FHY96" s="77"/>
      <c r="FHZ96" s="77"/>
      <c r="FIA96" s="77"/>
      <c r="FIB96" s="77"/>
      <c r="FIC96" s="77"/>
      <c r="FID96" s="77"/>
      <c r="FIE96" s="77"/>
      <c r="FIF96" s="77"/>
      <c r="FIG96" s="77"/>
      <c r="FIH96" s="77"/>
      <c r="FII96" s="77"/>
      <c r="FIJ96" s="77"/>
      <c r="FIK96" s="77"/>
      <c r="FIL96" s="77"/>
      <c r="FIM96" s="77"/>
      <c r="FIN96" s="77"/>
      <c r="FIO96" s="77"/>
      <c r="FIP96" s="77"/>
      <c r="FIQ96" s="77"/>
      <c r="FIR96" s="77"/>
      <c r="FIS96" s="77"/>
      <c r="FIT96" s="77"/>
      <c r="FIU96" s="77"/>
      <c r="FIV96" s="77"/>
      <c r="FIW96" s="77"/>
      <c r="FIX96" s="77"/>
      <c r="FIY96" s="77"/>
      <c r="FIZ96" s="77"/>
      <c r="FJA96" s="77"/>
      <c r="FJB96" s="77"/>
      <c r="FJC96" s="77"/>
      <c r="FJD96" s="77"/>
      <c r="FJE96" s="77"/>
      <c r="FJF96" s="77"/>
      <c r="FJG96" s="77"/>
      <c r="FJH96" s="77"/>
      <c r="FJI96" s="77"/>
      <c r="FJJ96" s="77"/>
      <c r="FJK96" s="77"/>
      <c r="FJL96" s="77"/>
      <c r="FJM96" s="77"/>
      <c r="FJN96" s="77"/>
      <c r="FJO96" s="77"/>
      <c r="FJP96" s="77"/>
      <c r="FJQ96" s="77"/>
      <c r="FJR96" s="77"/>
      <c r="FJS96" s="77"/>
      <c r="FJT96" s="77"/>
      <c r="FJU96" s="77"/>
      <c r="FJV96" s="77"/>
      <c r="FJW96" s="77"/>
      <c r="FJX96" s="77"/>
      <c r="FJY96" s="77"/>
      <c r="FJZ96" s="77"/>
      <c r="FKA96" s="77"/>
      <c r="FKB96" s="77"/>
      <c r="FKC96" s="77"/>
      <c r="FKD96" s="77"/>
      <c r="FKE96" s="77"/>
      <c r="FKF96" s="77"/>
      <c r="FKG96" s="77"/>
      <c r="FKH96" s="77"/>
      <c r="FKI96" s="77"/>
      <c r="FKJ96" s="77"/>
      <c r="FKK96" s="77"/>
      <c r="FKL96" s="77"/>
      <c r="FKM96" s="77"/>
      <c r="FKN96" s="77"/>
      <c r="FKO96" s="77"/>
      <c r="FKP96" s="77"/>
      <c r="FKQ96" s="77"/>
      <c r="FKR96" s="77"/>
      <c r="FKS96" s="77"/>
      <c r="FKT96" s="77"/>
      <c r="FKU96" s="77"/>
      <c r="FKV96" s="77"/>
      <c r="FKW96" s="77"/>
      <c r="FKX96" s="77"/>
      <c r="FKY96" s="77"/>
      <c r="FKZ96" s="77"/>
      <c r="FLA96" s="77"/>
      <c r="FLB96" s="77"/>
      <c r="FLC96" s="77"/>
      <c r="FLD96" s="77"/>
      <c r="FLE96" s="77"/>
      <c r="FLF96" s="77"/>
      <c r="FLG96" s="77"/>
      <c r="FLH96" s="77"/>
      <c r="FLI96" s="77"/>
      <c r="FLJ96" s="77"/>
      <c r="FLK96" s="77"/>
      <c r="FLL96" s="77"/>
      <c r="FLM96" s="77"/>
      <c r="FLN96" s="77"/>
      <c r="FLO96" s="77"/>
      <c r="FLP96" s="77"/>
      <c r="FLQ96" s="77"/>
      <c r="FLR96" s="77"/>
      <c r="FLS96" s="77"/>
      <c r="FLT96" s="77"/>
      <c r="FLU96" s="77"/>
      <c r="FLV96" s="77"/>
      <c r="FLW96" s="77"/>
      <c r="FLX96" s="77"/>
      <c r="FLY96" s="77"/>
      <c r="FLZ96" s="77"/>
      <c r="FMA96" s="77"/>
      <c r="FMB96" s="77"/>
      <c r="FMC96" s="77"/>
      <c r="FMD96" s="77"/>
      <c r="FME96" s="77"/>
      <c r="FMF96" s="77"/>
      <c r="FMG96" s="77"/>
      <c r="FMH96" s="77"/>
      <c r="FMI96" s="77"/>
      <c r="FMJ96" s="77"/>
      <c r="FMK96" s="77"/>
      <c r="FML96" s="77"/>
      <c r="FMM96" s="77"/>
      <c r="FMN96" s="77"/>
      <c r="FMO96" s="77"/>
      <c r="FMP96" s="77"/>
      <c r="FMQ96" s="77"/>
      <c r="FMR96" s="77"/>
      <c r="FMS96" s="77"/>
      <c r="FMT96" s="77"/>
      <c r="FMU96" s="77"/>
      <c r="FMV96" s="77"/>
      <c r="FMW96" s="77"/>
      <c r="FMX96" s="77"/>
      <c r="FMY96" s="77"/>
      <c r="FMZ96" s="77"/>
      <c r="FNA96" s="77"/>
      <c r="FNB96" s="77"/>
      <c r="FNC96" s="77"/>
      <c r="FND96" s="77"/>
      <c r="FNE96" s="77"/>
      <c r="FNF96" s="77"/>
      <c r="FNG96" s="77"/>
      <c r="FNH96" s="77"/>
      <c r="FNI96" s="77"/>
      <c r="FNJ96" s="77"/>
      <c r="FNK96" s="77"/>
      <c r="FNL96" s="77"/>
      <c r="FNM96" s="77"/>
      <c r="FNN96" s="77"/>
      <c r="FNO96" s="77"/>
      <c r="FNP96" s="77"/>
      <c r="FNQ96" s="77"/>
      <c r="FNR96" s="77"/>
      <c r="FNS96" s="77"/>
      <c r="FNT96" s="77"/>
      <c r="FNU96" s="77"/>
      <c r="FNV96" s="77"/>
      <c r="FNW96" s="77"/>
      <c r="FNX96" s="77"/>
      <c r="FNY96" s="77"/>
      <c r="FNZ96" s="77"/>
      <c r="FOA96" s="77"/>
      <c r="FOB96" s="77"/>
      <c r="FOC96" s="77"/>
      <c r="FOD96" s="77"/>
      <c r="FOE96" s="77"/>
      <c r="FOF96" s="77"/>
      <c r="FOG96" s="77"/>
      <c r="FOH96" s="77"/>
      <c r="FOI96" s="77"/>
      <c r="FOJ96" s="77"/>
      <c r="FOK96" s="77"/>
      <c r="FOL96" s="77"/>
      <c r="FOM96" s="77"/>
      <c r="FON96" s="77"/>
      <c r="FOO96" s="77"/>
      <c r="FOP96" s="77"/>
      <c r="FOQ96" s="77"/>
      <c r="FOR96" s="77"/>
      <c r="FOS96" s="77"/>
      <c r="FOT96" s="77"/>
      <c r="FOU96" s="77"/>
      <c r="FOV96" s="77"/>
      <c r="FOW96" s="77"/>
      <c r="FOX96" s="77"/>
      <c r="FOY96" s="77"/>
      <c r="FOZ96" s="77"/>
      <c r="FPA96" s="77"/>
      <c r="FPB96" s="77"/>
      <c r="FPC96" s="77"/>
      <c r="FPD96" s="77"/>
      <c r="FPE96" s="77"/>
      <c r="FPF96" s="77"/>
      <c r="FPG96" s="77"/>
      <c r="FPH96" s="77"/>
      <c r="FPI96" s="77"/>
      <c r="FPJ96" s="77"/>
      <c r="FPK96" s="77"/>
      <c r="FPL96" s="77"/>
      <c r="FPM96" s="77"/>
      <c r="FPN96" s="77"/>
      <c r="FPO96" s="77"/>
      <c r="FPP96" s="77"/>
      <c r="FPQ96" s="77"/>
      <c r="FPR96" s="77"/>
      <c r="FPS96" s="77"/>
      <c r="FPT96" s="77"/>
      <c r="FPU96" s="77"/>
      <c r="FPV96" s="77"/>
      <c r="FPW96" s="77"/>
      <c r="FPX96" s="77"/>
      <c r="FPY96" s="77"/>
      <c r="FPZ96" s="77"/>
      <c r="FQA96" s="77"/>
      <c r="FQB96" s="77"/>
      <c r="FQC96" s="77"/>
      <c r="FQD96" s="77"/>
      <c r="FQE96" s="77"/>
      <c r="FQF96" s="77"/>
      <c r="FQG96" s="77"/>
      <c r="FQH96" s="77"/>
      <c r="FQI96" s="77"/>
      <c r="FQJ96" s="77"/>
      <c r="FQK96" s="77"/>
      <c r="FQL96" s="77"/>
      <c r="FQM96" s="77"/>
      <c r="FQN96" s="77"/>
      <c r="FQO96" s="77"/>
      <c r="FQP96" s="77"/>
      <c r="FQQ96" s="77"/>
      <c r="FQR96" s="77"/>
      <c r="FQS96" s="77"/>
      <c r="FQT96" s="77"/>
      <c r="FQU96" s="77"/>
      <c r="FQV96" s="77"/>
      <c r="FQW96" s="77"/>
      <c r="FQX96" s="77"/>
      <c r="FQY96" s="77"/>
      <c r="FQZ96" s="77"/>
      <c r="FRA96" s="77"/>
      <c r="FRB96" s="77"/>
      <c r="FRC96" s="77"/>
      <c r="FRD96" s="77"/>
      <c r="FRE96" s="77"/>
      <c r="FRF96" s="77"/>
      <c r="FRG96" s="77"/>
      <c r="FRH96" s="77"/>
      <c r="FRI96" s="77"/>
      <c r="FRJ96" s="77"/>
      <c r="FRK96" s="77"/>
      <c r="FRL96" s="77"/>
      <c r="FRM96" s="77"/>
      <c r="FRN96" s="77"/>
      <c r="FRO96" s="77"/>
      <c r="FRP96" s="77"/>
      <c r="FRQ96" s="77"/>
      <c r="FRR96" s="77"/>
      <c r="FRS96" s="77"/>
      <c r="FRT96" s="77"/>
      <c r="FRU96" s="77"/>
      <c r="FRV96" s="77"/>
      <c r="FRW96" s="77"/>
      <c r="FRX96" s="77"/>
      <c r="FRY96" s="77"/>
      <c r="FRZ96" s="77"/>
      <c r="FSA96" s="77"/>
      <c r="FSB96" s="77"/>
      <c r="FSC96" s="77"/>
      <c r="FSD96" s="77"/>
      <c r="FSE96" s="77"/>
      <c r="FSF96" s="77"/>
      <c r="FSG96" s="77"/>
      <c r="FSH96" s="77"/>
      <c r="FSI96" s="77"/>
      <c r="FSJ96" s="77"/>
      <c r="FSK96" s="77"/>
      <c r="FSL96" s="77"/>
      <c r="FSM96" s="77"/>
      <c r="FSN96" s="77"/>
      <c r="FSO96" s="77"/>
      <c r="FSP96" s="77"/>
      <c r="FSQ96" s="77"/>
      <c r="FSR96" s="77"/>
      <c r="FSS96" s="77"/>
      <c r="FST96" s="77"/>
      <c r="FSU96" s="77"/>
      <c r="FSV96" s="77"/>
      <c r="FSW96" s="77"/>
      <c r="FSX96" s="77"/>
      <c r="FSY96" s="77"/>
      <c r="FSZ96" s="77"/>
      <c r="FTA96" s="77"/>
      <c r="FTB96" s="77"/>
      <c r="FTC96" s="77"/>
      <c r="FTD96" s="77"/>
      <c r="FTE96" s="77"/>
      <c r="FTF96" s="77"/>
      <c r="FTG96" s="77"/>
      <c r="FTH96" s="77"/>
      <c r="FTI96" s="77"/>
      <c r="FTJ96" s="77"/>
      <c r="FTK96" s="77"/>
      <c r="FTL96" s="77"/>
      <c r="FTM96" s="77"/>
      <c r="FTN96" s="77"/>
      <c r="FTO96" s="77"/>
      <c r="FTP96" s="77"/>
      <c r="FTQ96" s="77"/>
      <c r="FTR96" s="77"/>
      <c r="FTS96" s="77"/>
      <c r="FTT96" s="77"/>
      <c r="FTU96" s="77"/>
      <c r="FTV96" s="77"/>
      <c r="FTW96" s="77"/>
      <c r="FTX96" s="77"/>
      <c r="FTY96" s="77"/>
      <c r="FTZ96" s="77"/>
      <c r="FUA96" s="77"/>
      <c r="FUB96" s="77"/>
      <c r="FUC96" s="77"/>
      <c r="FUD96" s="77"/>
      <c r="FUE96" s="77"/>
      <c r="FUF96" s="77"/>
      <c r="FUG96" s="77"/>
      <c r="FUH96" s="77"/>
      <c r="FUI96" s="77"/>
      <c r="FUJ96" s="77"/>
      <c r="FUK96" s="77"/>
      <c r="FUL96" s="77"/>
      <c r="FUM96" s="77"/>
      <c r="FUN96" s="77"/>
      <c r="FUO96" s="77"/>
      <c r="FUP96" s="77"/>
      <c r="FUQ96" s="77"/>
      <c r="FUR96" s="77"/>
      <c r="FUS96" s="77"/>
      <c r="FUT96" s="77"/>
      <c r="FUU96" s="77"/>
      <c r="FUV96" s="77"/>
      <c r="FUW96" s="77"/>
      <c r="FUX96" s="77"/>
      <c r="FUY96" s="77"/>
      <c r="FUZ96" s="77"/>
      <c r="FVA96" s="77"/>
      <c r="FVB96" s="77"/>
      <c r="FVC96" s="77"/>
      <c r="FVD96" s="77"/>
      <c r="FVE96" s="77"/>
      <c r="FVF96" s="77"/>
      <c r="FVG96" s="77"/>
      <c r="FVH96" s="77"/>
      <c r="FVI96" s="77"/>
      <c r="FVJ96" s="77"/>
      <c r="FVK96" s="77"/>
      <c r="FVL96" s="77"/>
      <c r="FVM96" s="77"/>
      <c r="FVN96" s="77"/>
      <c r="FVO96" s="77"/>
      <c r="FVP96" s="77"/>
      <c r="FVQ96" s="77"/>
      <c r="FVR96" s="77"/>
      <c r="FVS96" s="77"/>
      <c r="FVT96" s="77"/>
      <c r="FVU96" s="77"/>
      <c r="FVV96" s="77"/>
      <c r="FVW96" s="77"/>
      <c r="FVX96" s="77"/>
      <c r="FVY96" s="77"/>
      <c r="FVZ96" s="77"/>
      <c r="FWA96" s="77"/>
      <c r="FWB96" s="77"/>
      <c r="FWC96" s="77"/>
      <c r="FWD96" s="77"/>
      <c r="FWE96" s="77"/>
      <c r="FWF96" s="77"/>
      <c r="FWG96" s="77"/>
      <c r="FWH96" s="77"/>
      <c r="FWI96" s="77"/>
      <c r="FWJ96" s="77"/>
      <c r="FWK96" s="77"/>
      <c r="FWL96" s="77"/>
      <c r="FWM96" s="77"/>
      <c r="FWN96" s="77"/>
      <c r="FWO96" s="77"/>
      <c r="FWP96" s="77"/>
      <c r="FWQ96" s="77"/>
      <c r="FWR96" s="77"/>
      <c r="FWS96" s="77"/>
      <c r="FWT96" s="77"/>
      <c r="FWU96" s="77"/>
      <c r="FWV96" s="77"/>
      <c r="FWW96" s="77"/>
      <c r="FWX96" s="77"/>
      <c r="FWY96" s="77"/>
      <c r="FWZ96" s="77"/>
      <c r="FXA96" s="77"/>
      <c r="FXB96" s="77"/>
      <c r="FXC96" s="77"/>
      <c r="FXD96" s="77"/>
      <c r="FXE96" s="77"/>
      <c r="FXF96" s="77"/>
      <c r="FXG96" s="77"/>
      <c r="FXH96" s="77"/>
      <c r="FXI96" s="77"/>
      <c r="FXJ96" s="77"/>
      <c r="FXK96" s="77"/>
      <c r="FXL96" s="77"/>
      <c r="FXM96" s="77"/>
      <c r="FXN96" s="77"/>
      <c r="FXO96" s="77"/>
      <c r="FXP96" s="77"/>
      <c r="FXQ96" s="77"/>
      <c r="FXR96" s="77"/>
      <c r="FXS96" s="77"/>
      <c r="FXT96" s="77"/>
      <c r="FXU96" s="77"/>
      <c r="FXV96" s="77"/>
      <c r="FXW96" s="77"/>
      <c r="FXX96" s="77"/>
      <c r="FXY96" s="77"/>
      <c r="FXZ96" s="77"/>
      <c r="FYA96" s="77"/>
      <c r="FYB96" s="77"/>
      <c r="FYC96" s="77"/>
      <c r="FYD96" s="77"/>
      <c r="FYE96" s="77"/>
      <c r="FYF96" s="77"/>
      <c r="FYG96" s="77"/>
      <c r="FYH96" s="77"/>
      <c r="FYI96" s="77"/>
      <c r="FYJ96" s="77"/>
      <c r="FYK96" s="77"/>
      <c r="FYL96" s="77"/>
      <c r="FYM96" s="77"/>
      <c r="FYN96" s="77"/>
      <c r="FYO96" s="77"/>
      <c r="FYP96" s="77"/>
      <c r="FYQ96" s="77"/>
      <c r="FYR96" s="77"/>
      <c r="FYS96" s="77"/>
      <c r="FYT96" s="77"/>
      <c r="FYU96" s="77"/>
      <c r="FYV96" s="77"/>
      <c r="FYW96" s="77"/>
      <c r="FYX96" s="77"/>
      <c r="FYY96" s="77"/>
      <c r="FYZ96" s="77"/>
      <c r="FZA96" s="77"/>
      <c r="FZB96" s="77"/>
      <c r="FZC96" s="77"/>
      <c r="FZD96" s="77"/>
      <c r="FZE96" s="77"/>
      <c r="FZF96" s="77"/>
      <c r="FZG96" s="77"/>
      <c r="FZH96" s="77"/>
      <c r="FZI96" s="77"/>
      <c r="FZJ96" s="77"/>
      <c r="FZK96" s="77"/>
      <c r="FZL96" s="77"/>
      <c r="FZM96" s="77"/>
      <c r="FZN96" s="77"/>
      <c r="FZO96" s="77"/>
      <c r="FZP96" s="77"/>
      <c r="FZQ96" s="77"/>
      <c r="FZR96" s="77"/>
      <c r="FZS96" s="77"/>
      <c r="FZT96" s="77"/>
      <c r="FZU96" s="77"/>
      <c r="FZV96" s="77"/>
      <c r="FZW96" s="77"/>
      <c r="FZX96" s="77"/>
      <c r="FZY96" s="77"/>
      <c r="FZZ96" s="77"/>
      <c r="GAA96" s="77"/>
      <c r="GAB96" s="77"/>
      <c r="GAC96" s="77"/>
      <c r="GAD96" s="77"/>
      <c r="GAE96" s="77"/>
      <c r="GAF96" s="77"/>
      <c r="GAG96" s="77"/>
      <c r="GAH96" s="77"/>
      <c r="GAI96" s="77"/>
      <c r="GAJ96" s="77"/>
      <c r="GAK96" s="77"/>
      <c r="GAL96" s="77"/>
      <c r="GAM96" s="77"/>
      <c r="GAN96" s="77"/>
      <c r="GAO96" s="77"/>
      <c r="GAP96" s="77"/>
      <c r="GAQ96" s="77"/>
      <c r="GAR96" s="77"/>
      <c r="GAS96" s="77"/>
      <c r="GAT96" s="77"/>
      <c r="GAU96" s="77"/>
      <c r="GAV96" s="77"/>
      <c r="GAW96" s="77"/>
      <c r="GAX96" s="77"/>
      <c r="GAY96" s="77"/>
      <c r="GAZ96" s="77"/>
      <c r="GBA96" s="77"/>
      <c r="GBB96" s="77"/>
      <c r="GBC96" s="77"/>
      <c r="GBD96" s="77"/>
      <c r="GBE96" s="77"/>
      <c r="GBF96" s="77"/>
      <c r="GBG96" s="77"/>
      <c r="GBH96" s="77"/>
      <c r="GBI96" s="77"/>
      <c r="GBJ96" s="77"/>
      <c r="GBK96" s="77"/>
      <c r="GBL96" s="77"/>
      <c r="GBM96" s="77"/>
      <c r="GBN96" s="77"/>
      <c r="GBO96" s="77"/>
      <c r="GBP96" s="77"/>
      <c r="GBQ96" s="77"/>
      <c r="GBR96" s="77"/>
      <c r="GBS96" s="77"/>
      <c r="GBT96" s="77"/>
      <c r="GBU96" s="77"/>
      <c r="GBV96" s="77"/>
      <c r="GBW96" s="77"/>
      <c r="GBX96" s="77"/>
      <c r="GBY96" s="77"/>
      <c r="GBZ96" s="77"/>
      <c r="GCA96" s="77"/>
      <c r="GCB96" s="77"/>
      <c r="GCC96" s="77"/>
      <c r="GCD96" s="77"/>
      <c r="GCE96" s="77"/>
      <c r="GCF96" s="77"/>
      <c r="GCG96" s="77"/>
      <c r="GCH96" s="77"/>
      <c r="GCI96" s="77"/>
      <c r="GCJ96" s="77"/>
      <c r="GCK96" s="77"/>
      <c r="GCL96" s="77"/>
      <c r="GCM96" s="77"/>
      <c r="GCN96" s="77"/>
      <c r="GCO96" s="77"/>
      <c r="GCP96" s="77"/>
      <c r="GCQ96" s="77"/>
      <c r="GCR96" s="77"/>
      <c r="GCS96" s="77"/>
      <c r="GCT96" s="77"/>
      <c r="GCU96" s="77"/>
      <c r="GCV96" s="77"/>
      <c r="GCW96" s="77"/>
      <c r="GCX96" s="77"/>
      <c r="GCY96" s="77"/>
      <c r="GCZ96" s="77"/>
      <c r="GDA96" s="77"/>
      <c r="GDB96" s="77"/>
      <c r="GDC96" s="77"/>
      <c r="GDD96" s="77"/>
      <c r="GDE96" s="77"/>
      <c r="GDF96" s="77"/>
      <c r="GDG96" s="77"/>
      <c r="GDH96" s="77"/>
      <c r="GDI96" s="77"/>
      <c r="GDJ96" s="77"/>
      <c r="GDK96" s="77"/>
      <c r="GDL96" s="77"/>
      <c r="GDM96" s="77"/>
      <c r="GDN96" s="77"/>
      <c r="GDO96" s="77"/>
      <c r="GDP96" s="77"/>
      <c r="GDQ96" s="77"/>
      <c r="GDR96" s="77"/>
      <c r="GDS96" s="77"/>
      <c r="GDT96" s="77"/>
      <c r="GDU96" s="77"/>
      <c r="GDV96" s="77"/>
      <c r="GDW96" s="77"/>
      <c r="GDX96" s="77"/>
      <c r="GDY96" s="77"/>
      <c r="GDZ96" s="77"/>
      <c r="GEA96" s="77"/>
      <c r="GEB96" s="77"/>
      <c r="GEC96" s="77"/>
      <c r="GED96" s="77"/>
      <c r="GEE96" s="77"/>
      <c r="GEF96" s="77"/>
      <c r="GEG96" s="77"/>
      <c r="GEH96" s="77"/>
      <c r="GEI96" s="77"/>
      <c r="GEJ96" s="77"/>
      <c r="GEK96" s="77"/>
      <c r="GEL96" s="77"/>
      <c r="GEM96" s="77"/>
      <c r="GEN96" s="77"/>
      <c r="GEO96" s="77"/>
      <c r="GEP96" s="77"/>
      <c r="GEQ96" s="77"/>
      <c r="GER96" s="77"/>
      <c r="GES96" s="77"/>
      <c r="GET96" s="77"/>
      <c r="GEU96" s="77"/>
      <c r="GEV96" s="77"/>
      <c r="GEW96" s="77"/>
      <c r="GEX96" s="77"/>
      <c r="GEY96" s="77"/>
      <c r="GEZ96" s="77"/>
      <c r="GFA96" s="77"/>
      <c r="GFB96" s="77"/>
      <c r="GFC96" s="77"/>
      <c r="GFD96" s="77"/>
      <c r="GFE96" s="77"/>
      <c r="GFF96" s="77"/>
      <c r="GFG96" s="77"/>
      <c r="GFH96" s="77"/>
      <c r="GFI96" s="77"/>
      <c r="GFJ96" s="77"/>
      <c r="GFK96" s="77"/>
      <c r="GFL96" s="77"/>
      <c r="GFM96" s="77"/>
      <c r="GFN96" s="77"/>
      <c r="GFO96" s="77"/>
      <c r="GFP96" s="77"/>
      <c r="GFQ96" s="77"/>
      <c r="GFR96" s="77"/>
      <c r="GFS96" s="77"/>
      <c r="GFT96" s="77"/>
      <c r="GFU96" s="77"/>
      <c r="GFV96" s="77"/>
      <c r="GFW96" s="77"/>
      <c r="GFX96" s="77"/>
      <c r="GFY96" s="77"/>
      <c r="GFZ96" s="77"/>
      <c r="GGA96" s="77"/>
      <c r="GGB96" s="77"/>
      <c r="GGC96" s="77"/>
      <c r="GGD96" s="77"/>
      <c r="GGE96" s="77"/>
      <c r="GGF96" s="77"/>
      <c r="GGG96" s="77"/>
      <c r="GGH96" s="77"/>
      <c r="GGI96" s="77"/>
      <c r="GGJ96" s="77"/>
      <c r="GGK96" s="77"/>
      <c r="GGL96" s="77"/>
      <c r="GGM96" s="77"/>
      <c r="GGN96" s="77"/>
      <c r="GGO96" s="77"/>
      <c r="GGP96" s="77"/>
      <c r="GGQ96" s="77"/>
      <c r="GGR96" s="77"/>
      <c r="GGS96" s="77"/>
      <c r="GGT96" s="77"/>
      <c r="GGU96" s="77"/>
      <c r="GGV96" s="77"/>
      <c r="GGW96" s="77"/>
      <c r="GGX96" s="77"/>
      <c r="GGY96" s="77"/>
      <c r="GGZ96" s="77"/>
      <c r="GHA96" s="77"/>
      <c r="GHB96" s="77"/>
      <c r="GHC96" s="77"/>
      <c r="GHD96" s="77"/>
      <c r="GHE96" s="77"/>
      <c r="GHF96" s="77"/>
      <c r="GHG96" s="77"/>
      <c r="GHH96" s="77"/>
      <c r="GHI96" s="77"/>
      <c r="GHJ96" s="77"/>
      <c r="GHK96" s="77"/>
      <c r="GHL96" s="77"/>
      <c r="GHM96" s="77"/>
      <c r="GHN96" s="77"/>
      <c r="GHO96" s="77"/>
      <c r="GHP96" s="77"/>
      <c r="GHQ96" s="77"/>
      <c r="GHR96" s="77"/>
      <c r="GHS96" s="77"/>
      <c r="GHT96" s="77"/>
      <c r="GHU96" s="77"/>
      <c r="GHV96" s="77"/>
      <c r="GHW96" s="77"/>
      <c r="GHX96" s="77"/>
      <c r="GHY96" s="77"/>
      <c r="GHZ96" s="77"/>
      <c r="GIA96" s="77"/>
      <c r="GIB96" s="77"/>
      <c r="GIC96" s="77"/>
      <c r="GID96" s="77"/>
      <c r="GIE96" s="77"/>
      <c r="GIF96" s="77"/>
      <c r="GIG96" s="77"/>
      <c r="GIH96" s="77"/>
      <c r="GII96" s="77"/>
      <c r="GIJ96" s="77"/>
      <c r="GIK96" s="77"/>
      <c r="GIL96" s="77"/>
      <c r="GIM96" s="77"/>
      <c r="GIN96" s="77"/>
      <c r="GIO96" s="77"/>
      <c r="GIP96" s="77"/>
      <c r="GIQ96" s="77"/>
      <c r="GIR96" s="77"/>
      <c r="GIS96" s="77"/>
      <c r="GIT96" s="77"/>
      <c r="GIU96" s="77"/>
      <c r="GIV96" s="77"/>
      <c r="GIW96" s="77"/>
      <c r="GIX96" s="77"/>
      <c r="GIY96" s="77"/>
      <c r="GIZ96" s="77"/>
      <c r="GJA96" s="77"/>
      <c r="GJB96" s="77"/>
      <c r="GJC96" s="77"/>
      <c r="GJD96" s="77"/>
      <c r="GJE96" s="77"/>
      <c r="GJF96" s="77"/>
      <c r="GJG96" s="77"/>
      <c r="GJH96" s="77"/>
      <c r="GJI96" s="77"/>
      <c r="GJJ96" s="77"/>
      <c r="GJK96" s="77"/>
      <c r="GJL96" s="77"/>
      <c r="GJM96" s="77"/>
      <c r="GJN96" s="77"/>
      <c r="GJO96" s="77"/>
      <c r="GJP96" s="77"/>
      <c r="GJQ96" s="77"/>
      <c r="GJR96" s="77"/>
      <c r="GJS96" s="77"/>
      <c r="GJT96" s="77"/>
      <c r="GJU96" s="77"/>
      <c r="GJV96" s="77"/>
      <c r="GJW96" s="77"/>
      <c r="GJX96" s="77"/>
      <c r="GJY96" s="77"/>
      <c r="GJZ96" s="77"/>
      <c r="GKA96" s="77"/>
      <c r="GKB96" s="77"/>
      <c r="GKC96" s="77"/>
      <c r="GKD96" s="77"/>
      <c r="GKE96" s="77"/>
      <c r="GKF96" s="77"/>
      <c r="GKG96" s="77"/>
      <c r="GKH96" s="77"/>
      <c r="GKI96" s="77"/>
      <c r="GKJ96" s="77"/>
      <c r="GKK96" s="77"/>
      <c r="GKL96" s="77"/>
      <c r="GKM96" s="77"/>
      <c r="GKN96" s="77"/>
      <c r="GKO96" s="77"/>
      <c r="GKP96" s="77"/>
      <c r="GKQ96" s="77"/>
      <c r="GKR96" s="77"/>
      <c r="GKS96" s="77"/>
      <c r="GKT96" s="77"/>
      <c r="GKU96" s="77"/>
      <c r="GKV96" s="77"/>
      <c r="GKW96" s="77"/>
      <c r="GKX96" s="77"/>
      <c r="GKY96" s="77"/>
      <c r="GKZ96" s="77"/>
      <c r="GLA96" s="77"/>
      <c r="GLB96" s="77"/>
      <c r="GLC96" s="77"/>
      <c r="GLD96" s="77"/>
      <c r="GLE96" s="77"/>
      <c r="GLF96" s="77"/>
      <c r="GLG96" s="77"/>
      <c r="GLH96" s="77"/>
      <c r="GLI96" s="77"/>
      <c r="GLJ96" s="77"/>
      <c r="GLK96" s="77"/>
      <c r="GLL96" s="77"/>
      <c r="GLM96" s="77"/>
      <c r="GLN96" s="77"/>
      <c r="GLO96" s="77"/>
      <c r="GLP96" s="77"/>
      <c r="GLQ96" s="77"/>
      <c r="GLR96" s="77"/>
      <c r="GLS96" s="77"/>
      <c r="GLT96" s="77"/>
      <c r="GLU96" s="77"/>
      <c r="GLV96" s="77"/>
      <c r="GLW96" s="77"/>
      <c r="GLX96" s="77"/>
      <c r="GLY96" s="77"/>
      <c r="GLZ96" s="77"/>
      <c r="GMA96" s="77"/>
      <c r="GMB96" s="77"/>
      <c r="GMC96" s="77"/>
      <c r="GMD96" s="77"/>
      <c r="GME96" s="77"/>
      <c r="GMF96" s="77"/>
      <c r="GMG96" s="77"/>
      <c r="GMH96" s="77"/>
      <c r="GMI96" s="77"/>
      <c r="GMJ96" s="77"/>
      <c r="GMK96" s="77"/>
      <c r="GML96" s="77"/>
      <c r="GMM96" s="77"/>
      <c r="GMN96" s="77"/>
      <c r="GMO96" s="77"/>
      <c r="GMP96" s="77"/>
      <c r="GMQ96" s="77"/>
      <c r="GMR96" s="77"/>
      <c r="GMS96" s="77"/>
      <c r="GMT96" s="77"/>
      <c r="GMU96" s="77"/>
      <c r="GMV96" s="77"/>
      <c r="GMW96" s="77"/>
      <c r="GMX96" s="77"/>
      <c r="GMY96" s="77"/>
      <c r="GMZ96" s="77"/>
      <c r="GNA96" s="77"/>
      <c r="GNB96" s="77"/>
      <c r="GNC96" s="77"/>
      <c r="GND96" s="77"/>
      <c r="GNE96" s="77"/>
      <c r="GNF96" s="77"/>
      <c r="GNG96" s="77"/>
      <c r="GNH96" s="77"/>
      <c r="GNI96" s="77"/>
      <c r="GNJ96" s="77"/>
      <c r="GNK96" s="77"/>
      <c r="GNL96" s="77"/>
      <c r="GNM96" s="77"/>
      <c r="GNN96" s="77"/>
      <c r="GNO96" s="77"/>
      <c r="GNP96" s="77"/>
      <c r="GNQ96" s="77"/>
      <c r="GNR96" s="77"/>
      <c r="GNS96" s="77"/>
      <c r="GNT96" s="77"/>
      <c r="GNU96" s="77"/>
      <c r="GNV96" s="77"/>
      <c r="GNW96" s="77"/>
      <c r="GNX96" s="77"/>
      <c r="GNY96" s="77"/>
      <c r="GNZ96" s="77"/>
      <c r="GOA96" s="77"/>
      <c r="GOB96" s="77"/>
      <c r="GOC96" s="77"/>
      <c r="GOD96" s="77"/>
      <c r="GOE96" s="77"/>
      <c r="GOF96" s="77"/>
      <c r="GOG96" s="77"/>
      <c r="GOH96" s="77"/>
      <c r="GOI96" s="77"/>
      <c r="GOJ96" s="77"/>
      <c r="GOK96" s="77"/>
      <c r="GOL96" s="77"/>
      <c r="GOM96" s="77"/>
      <c r="GON96" s="77"/>
      <c r="GOO96" s="77"/>
      <c r="GOP96" s="77"/>
      <c r="GOQ96" s="77"/>
      <c r="GOR96" s="77"/>
      <c r="GOS96" s="77"/>
      <c r="GOT96" s="77"/>
      <c r="GOU96" s="77"/>
      <c r="GOV96" s="77"/>
      <c r="GOW96" s="77"/>
      <c r="GOX96" s="77"/>
      <c r="GOY96" s="77"/>
      <c r="GOZ96" s="77"/>
      <c r="GPA96" s="77"/>
      <c r="GPB96" s="77"/>
      <c r="GPC96" s="77"/>
      <c r="GPD96" s="77"/>
      <c r="GPE96" s="77"/>
      <c r="GPF96" s="77"/>
      <c r="GPG96" s="77"/>
      <c r="GPH96" s="77"/>
      <c r="GPI96" s="77"/>
      <c r="GPJ96" s="77"/>
      <c r="GPK96" s="77"/>
      <c r="GPL96" s="77"/>
      <c r="GPM96" s="77"/>
      <c r="GPN96" s="77"/>
      <c r="GPO96" s="77"/>
      <c r="GPP96" s="77"/>
      <c r="GPQ96" s="77"/>
      <c r="GPR96" s="77"/>
      <c r="GPS96" s="77"/>
      <c r="GPT96" s="77"/>
      <c r="GPU96" s="77"/>
      <c r="GPV96" s="77"/>
      <c r="GPW96" s="77"/>
      <c r="GPX96" s="77"/>
      <c r="GPY96" s="77"/>
      <c r="GPZ96" s="77"/>
      <c r="GQA96" s="77"/>
      <c r="GQB96" s="77"/>
      <c r="GQC96" s="77"/>
      <c r="GQD96" s="77"/>
      <c r="GQE96" s="77"/>
      <c r="GQF96" s="77"/>
      <c r="GQG96" s="77"/>
      <c r="GQH96" s="77"/>
      <c r="GQI96" s="77"/>
      <c r="GQJ96" s="77"/>
      <c r="GQK96" s="77"/>
      <c r="GQL96" s="77"/>
      <c r="GQM96" s="77"/>
      <c r="GQN96" s="77"/>
      <c r="GQO96" s="77"/>
      <c r="GQP96" s="77"/>
      <c r="GQQ96" s="77"/>
      <c r="GQR96" s="77"/>
      <c r="GQS96" s="77"/>
      <c r="GQT96" s="77"/>
      <c r="GQU96" s="77"/>
      <c r="GQV96" s="77"/>
      <c r="GQW96" s="77"/>
      <c r="GQX96" s="77"/>
      <c r="GQY96" s="77"/>
      <c r="GQZ96" s="77"/>
      <c r="GRA96" s="77"/>
      <c r="GRB96" s="77"/>
      <c r="GRC96" s="77"/>
      <c r="GRD96" s="77"/>
      <c r="GRE96" s="77"/>
      <c r="GRF96" s="77"/>
      <c r="GRG96" s="77"/>
      <c r="GRH96" s="77"/>
      <c r="GRI96" s="77"/>
      <c r="GRJ96" s="77"/>
      <c r="GRK96" s="77"/>
      <c r="GRL96" s="77"/>
      <c r="GRM96" s="77"/>
      <c r="GRN96" s="77"/>
      <c r="GRO96" s="77"/>
      <c r="GRP96" s="77"/>
      <c r="GRQ96" s="77"/>
      <c r="GRR96" s="77"/>
      <c r="GRS96" s="77"/>
      <c r="GRT96" s="77"/>
      <c r="GRU96" s="77"/>
      <c r="GRV96" s="77"/>
      <c r="GRW96" s="77"/>
      <c r="GRX96" s="77"/>
      <c r="GRY96" s="77"/>
      <c r="GRZ96" s="77"/>
      <c r="GSA96" s="77"/>
      <c r="GSB96" s="77"/>
      <c r="GSC96" s="77"/>
      <c r="GSD96" s="77"/>
      <c r="GSE96" s="77"/>
      <c r="GSF96" s="77"/>
      <c r="GSG96" s="77"/>
      <c r="GSH96" s="77"/>
      <c r="GSI96" s="77"/>
      <c r="GSJ96" s="77"/>
      <c r="GSK96" s="77"/>
      <c r="GSL96" s="77"/>
      <c r="GSM96" s="77"/>
      <c r="GSN96" s="77"/>
      <c r="GSO96" s="77"/>
      <c r="GSP96" s="77"/>
      <c r="GSQ96" s="77"/>
      <c r="GSR96" s="77"/>
      <c r="GSS96" s="77"/>
      <c r="GST96" s="77"/>
      <c r="GSU96" s="77"/>
      <c r="GSV96" s="77"/>
      <c r="GSW96" s="77"/>
      <c r="GSX96" s="77"/>
      <c r="GSY96" s="77"/>
      <c r="GSZ96" s="77"/>
      <c r="GTA96" s="77"/>
      <c r="GTB96" s="77"/>
      <c r="GTC96" s="77"/>
      <c r="GTD96" s="77"/>
      <c r="GTE96" s="77"/>
      <c r="GTF96" s="77"/>
      <c r="GTG96" s="77"/>
      <c r="GTH96" s="77"/>
      <c r="GTI96" s="77"/>
      <c r="GTJ96" s="77"/>
      <c r="GTK96" s="77"/>
      <c r="GTL96" s="77"/>
      <c r="GTM96" s="77"/>
      <c r="GTN96" s="77"/>
      <c r="GTO96" s="77"/>
      <c r="GTP96" s="77"/>
      <c r="GTQ96" s="77"/>
      <c r="GTR96" s="77"/>
      <c r="GTS96" s="77"/>
      <c r="GTT96" s="77"/>
      <c r="GTU96" s="77"/>
      <c r="GTV96" s="77"/>
      <c r="GTW96" s="77"/>
      <c r="GTX96" s="77"/>
      <c r="GTY96" s="77"/>
      <c r="GTZ96" s="77"/>
      <c r="GUA96" s="77"/>
      <c r="GUB96" s="77"/>
      <c r="GUC96" s="77"/>
      <c r="GUD96" s="77"/>
      <c r="GUE96" s="77"/>
      <c r="GUF96" s="77"/>
      <c r="GUG96" s="77"/>
      <c r="GUH96" s="77"/>
      <c r="GUI96" s="77"/>
      <c r="GUJ96" s="77"/>
      <c r="GUK96" s="77"/>
      <c r="GUL96" s="77"/>
      <c r="GUM96" s="77"/>
      <c r="GUN96" s="77"/>
      <c r="GUO96" s="77"/>
      <c r="GUP96" s="77"/>
      <c r="GUQ96" s="77"/>
      <c r="GUR96" s="77"/>
      <c r="GUS96" s="77"/>
      <c r="GUT96" s="77"/>
      <c r="GUU96" s="77"/>
      <c r="GUV96" s="77"/>
      <c r="GUW96" s="77"/>
      <c r="GUX96" s="77"/>
      <c r="GUY96" s="77"/>
      <c r="GUZ96" s="77"/>
      <c r="GVA96" s="77"/>
      <c r="GVB96" s="77"/>
      <c r="GVC96" s="77"/>
      <c r="GVD96" s="77"/>
      <c r="GVE96" s="77"/>
      <c r="GVF96" s="77"/>
      <c r="GVG96" s="77"/>
      <c r="GVH96" s="77"/>
      <c r="GVI96" s="77"/>
      <c r="GVJ96" s="77"/>
      <c r="GVK96" s="77"/>
      <c r="GVL96" s="77"/>
      <c r="GVM96" s="77"/>
      <c r="GVN96" s="77"/>
      <c r="GVO96" s="77"/>
      <c r="GVP96" s="77"/>
      <c r="GVQ96" s="77"/>
      <c r="GVR96" s="77"/>
      <c r="GVS96" s="77"/>
      <c r="GVT96" s="77"/>
      <c r="GVU96" s="77"/>
      <c r="GVV96" s="77"/>
      <c r="GVW96" s="77"/>
      <c r="GVX96" s="77"/>
      <c r="GVY96" s="77"/>
      <c r="GVZ96" s="77"/>
      <c r="GWA96" s="77"/>
      <c r="GWB96" s="77"/>
      <c r="GWC96" s="77"/>
      <c r="GWD96" s="77"/>
      <c r="GWE96" s="77"/>
      <c r="GWF96" s="77"/>
      <c r="GWG96" s="77"/>
      <c r="GWH96" s="77"/>
      <c r="GWI96" s="77"/>
      <c r="GWJ96" s="77"/>
      <c r="GWK96" s="77"/>
      <c r="GWL96" s="77"/>
      <c r="GWM96" s="77"/>
      <c r="GWN96" s="77"/>
      <c r="GWO96" s="77"/>
      <c r="GWP96" s="77"/>
      <c r="GWQ96" s="77"/>
      <c r="GWR96" s="77"/>
      <c r="GWS96" s="77"/>
      <c r="GWT96" s="77"/>
      <c r="GWU96" s="77"/>
      <c r="GWV96" s="77"/>
      <c r="GWW96" s="77"/>
      <c r="GWX96" s="77"/>
      <c r="GWY96" s="77"/>
      <c r="GWZ96" s="77"/>
      <c r="GXA96" s="77"/>
      <c r="GXB96" s="77"/>
      <c r="GXC96" s="77"/>
      <c r="GXD96" s="77"/>
      <c r="GXE96" s="77"/>
      <c r="GXF96" s="77"/>
      <c r="GXG96" s="77"/>
      <c r="GXH96" s="77"/>
      <c r="GXI96" s="77"/>
      <c r="GXJ96" s="77"/>
      <c r="GXK96" s="77"/>
      <c r="GXL96" s="77"/>
      <c r="GXM96" s="77"/>
      <c r="GXN96" s="77"/>
      <c r="GXO96" s="77"/>
      <c r="GXP96" s="77"/>
      <c r="GXQ96" s="77"/>
      <c r="GXR96" s="77"/>
      <c r="GXS96" s="77"/>
      <c r="GXT96" s="77"/>
      <c r="GXU96" s="77"/>
      <c r="GXV96" s="77"/>
      <c r="GXW96" s="77"/>
      <c r="GXX96" s="77"/>
      <c r="GXY96" s="77"/>
      <c r="GXZ96" s="77"/>
      <c r="GYA96" s="77"/>
      <c r="GYB96" s="77"/>
      <c r="GYC96" s="77"/>
      <c r="GYD96" s="77"/>
      <c r="GYE96" s="77"/>
      <c r="GYF96" s="77"/>
      <c r="GYG96" s="77"/>
      <c r="GYH96" s="77"/>
      <c r="GYI96" s="77"/>
      <c r="GYJ96" s="77"/>
      <c r="GYK96" s="77"/>
      <c r="GYL96" s="77"/>
      <c r="GYM96" s="77"/>
      <c r="GYN96" s="77"/>
      <c r="GYO96" s="77"/>
      <c r="GYP96" s="77"/>
      <c r="GYQ96" s="77"/>
      <c r="GYR96" s="77"/>
      <c r="GYS96" s="77"/>
      <c r="GYT96" s="77"/>
      <c r="GYU96" s="77"/>
      <c r="GYV96" s="77"/>
      <c r="GYW96" s="77"/>
      <c r="GYX96" s="77"/>
      <c r="GYY96" s="77"/>
      <c r="GYZ96" s="77"/>
      <c r="GZA96" s="77"/>
      <c r="GZB96" s="77"/>
      <c r="GZC96" s="77"/>
      <c r="GZD96" s="77"/>
      <c r="GZE96" s="77"/>
      <c r="GZF96" s="77"/>
      <c r="GZG96" s="77"/>
      <c r="GZH96" s="77"/>
      <c r="GZI96" s="77"/>
      <c r="GZJ96" s="77"/>
      <c r="GZK96" s="77"/>
      <c r="GZL96" s="77"/>
      <c r="GZM96" s="77"/>
      <c r="GZN96" s="77"/>
      <c r="GZO96" s="77"/>
      <c r="GZP96" s="77"/>
      <c r="GZQ96" s="77"/>
      <c r="GZR96" s="77"/>
      <c r="GZS96" s="77"/>
      <c r="GZT96" s="77"/>
      <c r="GZU96" s="77"/>
      <c r="GZV96" s="77"/>
      <c r="GZW96" s="77"/>
      <c r="GZX96" s="77"/>
      <c r="GZY96" s="77"/>
      <c r="GZZ96" s="77"/>
      <c r="HAA96" s="77"/>
      <c r="HAB96" s="77"/>
      <c r="HAC96" s="77"/>
      <c r="HAD96" s="77"/>
      <c r="HAE96" s="77"/>
      <c r="HAF96" s="77"/>
      <c r="HAG96" s="77"/>
      <c r="HAH96" s="77"/>
      <c r="HAI96" s="77"/>
      <c r="HAJ96" s="77"/>
      <c r="HAK96" s="77"/>
      <c r="HAL96" s="77"/>
      <c r="HAM96" s="77"/>
      <c r="HAN96" s="77"/>
      <c r="HAO96" s="77"/>
      <c r="HAP96" s="77"/>
      <c r="HAQ96" s="77"/>
      <c r="HAR96" s="77"/>
      <c r="HAS96" s="77"/>
      <c r="HAT96" s="77"/>
      <c r="HAU96" s="77"/>
      <c r="HAV96" s="77"/>
      <c r="HAW96" s="77"/>
      <c r="HAX96" s="77"/>
      <c r="HAY96" s="77"/>
      <c r="HAZ96" s="77"/>
      <c r="HBA96" s="77"/>
      <c r="HBB96" s="77"/>
      <c r="HBC96" s="77"/>
      <c r="HBD96" s="77"/>
      <c r="HBE96" s="77"/>
      <c r="HBF96" s="77"/>
      <c r="HBG96" s="77"/>
      <c r="HBH96" s="77"/>
      <c r="HBI96" s="77"/>
      <c r="HBJ96" s="77"/>
      <c r="HBK96" s="77"/>
      <c r="HBL96" s="77"/>
      <c r="HBM96" s="77"/>
      <c r="HBN96" s="77"/>
      <c r="HBO96" s="77"/>
      <c r="HBP96" s="77"/>
      <c r="HBQ96" s="77"/>
      <c r="HBR96" s="77"/>
      <c r="HBS96" s="77"/>
      <c r="HBT96" s="77"/>
      <c r="HBU96" s="77"/>
      <c r="HBV96" s="77"/>
      <c r="HBW96" s="77"/>
      <c r="HBX96" s="77"/>
      <c r="HBY96" s="77"/>
      <c r="HBZ96" s="77"/>
      <c r="HCA96" s="77"/>
      <c r="HCB96" s="77"/>
      <c r="HCC96" s="77"/>
      <c r="HCD96" s="77"/>
      <c r="HCE96" s="77"/>
      <c r="HCF96" s="77"/>
      <c r="HCG96" s="77"/>
      <c r="HCH96" s="77"/>
      <c r="HCI96" s="77"/>
      <c r="HCJ96" s="77"/>
      <c r="HCK96" s="77"/>
      <c r="HCL96" s="77"/>
      <c r="HCM96" s="77"/>
      <c r="HCN96" s="77"/>
      <c r="HCO96" s="77"/>
      <c r="HCP96" s="77"/>
      <c r="HCQ96" s="77"/>
      <c r="HCR96" s="77"/>
      <c r="HCS96" s="77"/>
      <c r="HCT96" s="77"/>
      <c r="HCU96" s="77"/>
      <c r="HCV96" s="77"/>
      <c r="HCW96" s="77"/>
      <c r="HCX96" s="77"/>
      <c r="HCY96" s="77"/>
      <c r="HCZ96" s="77"/>
      <c r="HDA96" s="77"/>
      <c r="HDB96" s="77"/>
      <c r="HDC96" s="77"/>
      <c r="HDD96" s="77"/>
      <c r="HDE96" s="77"/>
      <c r="HDF96" s="77"/>
      <c r="HDG96" s="77"/>
      <c r="HDH96" s="77"/>
      <c r="HDI96" s="77"/>
      <c r="HDJ96" s="77"/>
      <c r="HDK96" s="77"/>
      <c r="HDL96" s="77"/>
      <c r="HDM96" s="77"/>
      <c r="HDN96" s="77"/>
      <c r="HDO96" s="77"/>
      <c r="HDP96" s="77"/>
      <c r="HDQ96" s="77"/>
      <c r="HDR96" s="77"/>
      <c r="HDS96" s="77"/>
      <c r="HDT96" s="77"/>
      <c r="HDU96" s="77"/>
      <c r="HDV96" s="77"/>
      <c r="HDW96" s="77"/>
      <c r="HDX96" s="77"/>
      <c r="HDY96" s="77"/>
      <c r="HDZ96" s="77"/>
      <c r="HEA96" s="77"/>
      <c r="HEB96" s="77"/>
      <c r="HEC96" s="77"/>
      <c r="HED96" s="77"/>
      <c r="HEE96" s="77"/>
      <c r="HEF96" s="77"/>
      <c r="HEG96" s="77"/>
      <c r="HEH96" s="77"/>
      <c r="HEI96" s="77"/>
      <c r="HEJ96" s="77"/>
      <c r="HEK96" s="77"/>
      <c r="HEL96" s="77"/>
      <c r="HEM96" s="77"/>
      <c r="HEN96" s="77"/>
      <c r="HEO96" s="77"/>
      <c r="HEP96" s="77"/>
      <c r="HEQ96" s="77"/>
      <c r="HER96" s="77"/>
      <c r="HES96" s="77"/>
      <c r="HET96" s="77"/>
      <c r="HEU96" s="77"/>
      <c r="HEV96" s="77"/>
      <c r="HEW96" s="77"/>
      <c r="HEX96" s="77"/>
      <c r="HEY96" s="77"/>
      <c r="HEZ96" s="77"/>
      <c r="HFA96" s="77"/>
      <c r="HFB96" s="77"/>
      <c r="HFC96" s="77"/>
      <c r="HFD96" s="77"/>
      <c r="HFE96" s="77"/>
      <c r="HFF96" s="77"/>
      <c r="HFG96" s="77"/>
      <c r="HFH96" s="77"/>
      <c r="HFI96" s="77"/>
      <c r="HFJ96" s="77"/>
      <c r="HFK96" s="77"/>
      <c r="HFL96" s="77"/>
      <c r="HFM96" s="77"/>
      <c r="HFN96" s="77"/>
      <c r="HFO96" s="77"/>
      <c r="HFP96" s="77"/>
      <c r="HFQ96" s="77"/>
      <c r="HFR96" s="77"/>
      <c r="HFS96" s="77"/>
      <c r="HFT96" s="77"/>
      <c r="HFU96" s="77"/>
      <c r="HFV96" s="77"/>
      <c r="HFW96" s="77"/>
      <c r="HFX96" s="77"/>
      <c r="HFY96" s="77"/>
      <c r="HFZ96" s="77"/>
      <c r="HGA96" s="77"/>
      <c r="HGB96" s="77"/>
      <c r="HGC96" s="77"/>
      <c r="HGD96" s="77"/>
      <c r="HGE96" s="77"/>
      <c r="HGF96" s="77"/>
      <c r="HGG96" s="77"/>
      <c r="HGH96" s="77"/>
      <c r="HGI96" s="77"/>
      <c r="HGJ96" s="77"/>
      <c r="HGK96" s="77"/>
      <c r="HGL96" s="77"/>
      <c r="HGM96" s="77"/>
      <c r="HGN96" s="77"/>
      <c r="HGO96" s="77"/>
      <c r="HGP96" s="77"/>
      <c r="HGQ96" s="77"/>
      <c r="HGR96" s="77"/>
      <c r="HGS96" s="77"/>
      <c r="HGT96" s="77"/>
      <c r="HGU96" s="77"/>
      <c r="HGV96" s="77"/>
      <c r="HGW96" s="77"/>
      <c r="HGX96" s="77"/>
      <c r="HGY96" s="77"/>
      <c r="HGZ96" s="77"/>
      <c r="HHA96" s="77"/>
      <c r="HHB96" s="77"/>
      <c r="HHC96" s="77"/>
      <c r="HHD96" s="77"/>
      <c r="HHE96" s="77"/>
      <c r="HHF96" s="77"/>
      <c r="HHG96" s="77"/>
      <c r="HHH96" s="77"/>
      <c r="HHI96" s="77"/>
      <c r="HHJ96" s="77"/>
      <c r="HHK96" s="77"/>
      <c r="HHL96" s="77"/>
      <c r="HHM96" s="77"/>
      <c r="HHN96" s="77"/>
      <c r="HHO96" s="77"/>
      <c r="HHP96" s="77"/>
      <c r="HHQ96" s="77"/>
      <c r="HHR96" s="77"/>
      <c r="HHS96" s="77"/>
      <c r="HHT96" s="77"/>
      <c r="HHU96" s="77"/>
      <c r="HHV96" s="77"/>
      <c r="HHW96" s="77"/>
      <c r="HHX96" s="77"/>
      <c r="HHY96" s="77"/>
      <c r="HHZ96" s="77"/>
      <c r="HIA96" s="77"/>
      <c r="HIB96" s="77"/>
      <c r="HIC96" s="77"/>
      <c r="HID96" s="77"/>
      <c r="HIE96" s="77"/>
      <c r="HIF96" s="77"/>
      <c r="HIG96" s="77"/>
      <c r="HIH96" s="77"/>
      <c r="HII96" s="77"/>
      <c r="HIJ96" s="77"/>
      <c r="HIK96" s="77"/>
      <c r="HIL96" s="77"/>
      <c r="HIM96" s="77"/>
      <c r="HIN96" s="77"/>
      <c r="HIO96" s="77"/>
      <c r="HIP96" s="77"/>
      <c r="HIQ96" s="77"/>
      <c r="HIR96" s="77"/>
      <c r="HIS96" s="77"/>
      <c r="HIT96" s="77"/>
      <c r="HIU96" s="77"/>
      <c r="HIV96" s="77"/>
      <c r="HIW96" s="77"/>
      <c r="HIX96" s="77"/>
      <c r="HIY96" s="77"/>
      <c r="HIZ96" s="77"/>
      <c r="HJA96" s="77"/>
      <c r="HJB96" s="77"/>
      <c r="HJC96" s="77"/>
      <c r="HJD96" s="77"/>
      <c r="HJE96" s="77"/>
      <c r="HJF96" s="77"/>
      <c r="HJG96" s="77"/>
      <c r="HJH96" s="77"/>
      <c r="HJI96" s="77"/>
      <c r="HJJ96" s="77"/>
      <c r="HJK96" s="77"/>
      <c r="HJL96" s="77"/>
      <c r="HJM96" s="77"/>
      <c r="HJN96" s="77"/>
      <c r="HJO96" s="77"/>
      <c r="HJP96" s="77"/>
      <c r="HJQ96" s="77"/>
      <c r="HJR96" s="77"/>
      <c r="HJS96" s="77"/>
      <c r="HJT96" s="77"/>
      <c r="HJU96" s="77"/>
      <c r="HJV96" s="77"/>
      <c r="HJW96" s="77"/>
      <c r="HJX96" s="77"/>
      <c r="HJY96" s="77"/>
      <c r="HJZ96" s="77"/>
      <c r="HKA96" s="77"/>
      <c r="HKB96" s="77"/>
      <c r="HKC96" s="77"/>
      <c r="HKD96" s="77"/>
      <c r="HKE96" s="77"/>
      <c r="HKF96" s="77"/>
      <c r="HKG96" s="77"/>
      <c r="HKH96" s="77"/>
      <c r="HKI96" s="77"/>
      <c r="HKJ96" s="77"/>
      <c r="HKK96" s="77"/>
      <c r="HKL96" s="77"/>
      <c r="HKM96" s="77"/>
      <c r="HKN96" s="77"/>
      <c r="HKO96" s="77"/>
      <c r="HKP96" s="77"/>
      <c r="HKQ96" s="77"/>
      <c r="HKR96" s="77"/>
      <c r="HKS96" s="77"/>
      <c r="HKT96" s="77"/>
      <c r="HKU96" s="77"/>
      <c r="HKV96" s="77"/>
      <c r="HKW96" s="77"/>
      <c r="HKX96" s="77"/>
      <c r="HKY96" s="77"/>
      <c r="HKZ96" s="77"/>
      <c r="HLA96" s="77"/>
      <c r="HLB96" s="77"/>
      <c r="HLC96" s="77"/>
      <c r="HLD96" s="77"/>
      <c r="HLE96" s="77"/>
      <c r="HLF96" s="77"/>
      <c r="HLG96" s="77"/>
      <c r="HLH96" s="77"/>
      <c r="HLI96" s="77"/>
      <c r="HLJ96" s="77"/>
      <c r="HLK96" s="77"/>
      <c r="HLL96" s="77"/>
      <c r="HLM96" s="77"/>
      <c r="HLN96" s="77"/>
      <c r="HLO96" s="77"/>
      <c r="HLP96" s="77"/>
      <c r="HLQ96" s="77"/>
      <c r="HLR96" s="77"/>
      <c r="HLS96" s="77"/>
      <c r="HLT96" s="77"/>
      <c r="HLU96" s="77"/>
      <c r="HLV96" s="77"/>
      <c r="HLW96" s="77"/>
      <c r="HLX96" s="77"/>
      <c r="HLY96" s="77"/>
      <c r="HLZ96" s="77"/>
      <c r="HMA96" s="77"/>
      <c r="HMB96" s="77"/>
      <c r="HMC96" s="77"/>
      <c r="HMD96" s="77"/>
      <c r="HME96" s="77"/>
      <c r="HMF96" s="77"/>
      <c r="HMG96" s="77"/>
      <c r="HMH96" s="77"/>
      <c r="HMI96" s="77"/>
      <c r="HMJ96" s="77"/>
      <c r="HMK96" s="77"/>
      <c r="HML96" s="77"/>
      <c r="HMM96" s="77"/>
      <c r="HMN96" s="77"/>
      <c r="HMO96" s="77"/>
      <c r="HMP96" s="77"/>
      <c r="HMQ96" s="77"/>
      <c r="HMR96" s="77"/>
      <c r="HMS96" s="77"/>
      <c r="HMT96" s="77"/>
      <c r="HMU96" s="77"/>
      <c r="HMV96" s="77"/>
      <c r="HMW96" s="77"/>
      <c r="HMX96" s="77"/>
      <c r="HMY96" s="77"/>
      <c r="HMZ96" s="77"/>
      <c r="HNA96" s="77"/>
      <c r="HNB96" s="77"/>
      <c r="HNC96" s="77"/>
      <c r="HND96" s="77"/>
      <c r="HNE96" s="77"/>
      <c r="HNF96" s="77"/>
      <c r="HNG96" s="77"/>
      <c r="HNH96" s="77"/>
      <c r="HNI96" s="77"/>
      <c r="HNJ96" s="77"/>
      <c r="HNK96" s="77"/>
      <c r="HNL96" s="77"/>
      <c r="HNM96" s="77"/>
      <c r="HNN96" s="77"/>
      <c r="HNO96" s="77"/>
      <c r="HNP96" s="77"/>
      <c r="HNQ96" s="77"/>
      <c r="HNR96" s="77"/>
      <c r="HNS96" s="77"/>
      <c r="HNT96" s="77"/>
      <c r="HNU96" s="77"/>
      <c r="HNV96" s="77"/>
      <c r="HNW96" s="77"/>
      <c r="HNX96" s="77"/>
      <c r="HNY96" s="77"/>
      <c r="HNZ96" s="77"/>
      <c r="HOA96" s="77"/>
      <c r="HOB96" s="77"/>
      <c r="HOC96" s="77"/>
      <c r="HOD96" s="77"/>
      <c r="HOE96" s="77"/>
      <c r="HOF96" s="77"/>
      <c r="HOG96" s="77"/>
      <c r="HOH96" s="77"/>
      <c r="HOI96" s="77"/>
      <c r="HOJ96" s="77"/>
      <c r="HOK96" s="77"/>
      <c r="HOL96" s="77"/>
      <c r="HOM96" s="77"/>
      <c r="HON96" s="77"/>
      <c r="HOO96" s="77"/>
      <c r="HOP96" s="77"/>
      <c r="HOQ96" s="77"/>
      <c r="HOR96" s="77"/>
      <c r="HOS96" s="77"/>
      <c r="HOT96" s="77"/>
      <c r="HOU96" s="77"/>
      <c r="HOV96" s="77"/>
      <c r="HOW96" s="77"/>
      <c r="HOX96" s="77"/>
      <c r="HOY96" s="77"/>
      <c r="HOZ96" s="77"/>
      <c r="HPA96" s="77"/>
      <c r="HPB96" s="77"/>
      <c r="HPC96" s="77"/>
      <c r="HPD96" s="77"/>
      <c r="HPE96" s="77"/>
      <c r="HPF96" s="77"/>
      <c r="HPG96" s="77"/>
      <c r="HPH96" s="77"/>
      <c r="HPI96" s="77"/>
      <c r="HPJ96" s="77"/>
      <c r="HPK96" s="77"/>
      <c r="HPL96" s="77"/>
      <c r="HPM96" s="77"/>
      <c r="HPN96" s="77"/>
      <c r="HPO96" s="77"/>
      <c r="HPP96" s="77"/>
      <c r="HPQ96" s="77"/>
      <c r="HPR96" s="77"/>
      <c r="HPS96" s="77"/>
      <c r="HPT96" s="77"/>
      <c r="HPU96" s="77"/>
      <c r="HPV96" s="77"/>
      <c r="HPW96" s="77"/>
      <c r="HPX96" s="77"/>
      <c r="HPY96" s="77"/>
      <c r="HPZ96" s="77"/>
      <c r="HQA96" s="77"/>
      <c r="HQB96" s="77"/>
      <c r="HQC96" s="77"/>
      <c r="HQD96" s="77"/>
      <c r="HQE96" s="77"/>
      <c r="HQF96" s="77"/>
      <c r="HQG96" s="77"/>
      <c r="HQH96" s="77"/>
      <c r="HQI96" s="77"/>
      <c r="HQJ96" s="77"/>
      <c r="HQK96" s="77"/>
      <c r="HQL96" s="77"/>
      <c r="HQM96" s="77"/>
      <c r="HQN96" s="77"/>
      <c r="HQO96" s="77"/>
      <c r="HQP96" s="77"/>
      <c r="HQQ96" s="77"/>
      <c r="HQR96" s="77"/>
      <c r="HQS96" s="77"/>
      <c r="HQT96" s="77"/>
      <c r="HQU96" s="77"/>
      <c r="HQV96" s="77"/>
      <c r="HQW96" s="77"/>
      <c r="HQX96" s="77"/>
      <c r="HQY96" s="77"/>
      <c r="HQZ96" s="77"/>
      <c r="HRA96" s="77"/>
      <c r="HRB96" s="77"/>
      <c r="HRC96" s="77"/>
      <c r="HRD96" s="77"/>
      <c r="HRE96" s="77"/>
      <c r="HRF96" s="77"/>
      <c r="HRG96" s="77"/>
      <c r="HRH96" s="77"/>
      <c r="HRI96" s="77"/>
      <c r="HRJ96" s="77"/>
      <c r="HRK96" s="77"/>
      <c r="HRL96" s="77"/>
      <c r="HRM96" s="77"/>
      <c r="HRN96" s="77"/>
      <c r="HRO96" s="77"/>
      <c r="HRP96" s="77"/>
      <c r="HRQ96" s="77"/>
      <c r="HRR96" s="77"/>
      <c r="HRS96" s="77"/>
      <c r="HRT96" s="77"/>
      <c r="HRU96" s="77"/>
      <c r="HRV96" s="77"/>
      <c r="HRW96" s="77"/>
      <c r="HRX96" s="77"/>
      <c r="HRY96" s="77"/>
      <c r="HRZ96" s="77"/>
      <c r="HSA96" s="77"/>
      <c r="HSB96" s="77"/>
      <c r="HSC96" s="77"/>
      <c r="HSD96" s="77"/>
      <c r="HSE96" s="77"/>
      <c r="HSF96" s="77"/>
      <c r="HSG96" s="77"/>
      <c r="HSH96" s="77"/>
      <c r="HSI96" s="77"/>
      <c r="HSJ96" s="77"/>
      <c r="HSK96" s="77"/>
      <c r="HSL96" s="77"/>
      <c r="HSM96" s="77"/>
      <c r="HSN96" s="77"/>
      <c r="HSO96" s="77"/>
      <c r="HSP96" s="77"/>
      <c r="HSQ96" s="77"/>
      <c r="HSR96" s="77"/>
      <c r="HSS96" s="77"/>
      <c r="HST96" s="77"/>
      <c r="HSU96" s="77"/>
      <c r="HSV96" s="77"/>
      <c r="HSW96" s="77"/>
      <c r="HSX96" s="77"/>
      <c r="HSY96" s="77"/>
      <c r="HSZ96" s="77"/>
      <c r="HTA96" s="77"/>
      <c r="HTB96" s="77"/>
      <c r="HTC96" s="77"/>
      <c r="HTD96" s="77"/>
      <c r="HTE96" s="77"/>
      <c r="HTF96" s="77"/>
      <c r="HTG96" s="77"/>
      <c r="HTH96" s="77"/>
      <c r="HTI96" s="77"/>
      <c r="HTJ96" s="77"/>
      <c r="HTK96" s="77"/>
      <c r="HTL96" s="77"/>
      <c r="HTM96" s="77"/>
      <c r="HTN96" s="77"/>
      <c r="HTO96" s="77"/>
      <c r="HTP96" s="77"/>
      <c r="HTQ96" s="77"/>
      <c r="HTR96" s="77"/>
      <c r="HTS96" s="77"/>
      <c r="HTT96" s="77"/>
      <c r="HTU96" s="77"/>
      <c r="HTV96" s="77"/>
      <c r="HTW96" s="77"/>
      <c r="HTX96" s="77"/>
      <c r="HTY96" s="77"/>
      <c r="HTZ96" s="77"/>
      <c r="HUA96" s="77"/>
      <c r="HUB96" s="77"/>
      <c r="HUC96" s="77"/>
      <c r="HUD96" s="77"/>
      <c r="HUE96" s="77"/>
      <c r="HUF96" s="77"/>
      <c r="HUG96" s="77"/>
      <c r="HUH96" s="77"/>
      <c r="HUI96" s="77"/>
      <c r="HUJ96" s="77"/>
      <c r="HUK96" s="77"/>
      <c r="HUL96" s="77"/>
      <c r="HUM96" s="77"/>
      <c r="HUN96" s="77"/>
      <c r="HUO96" s="77"/>
      <c r="HUP96" s="77"/>
      <c r="HUQ96" s="77"/>
      <c r="HUR96" s="77"/>
      <c r="HUS96" s="77"/>
      <c r="HUT96" s="77"/>
      <c r="HUU96" s="77"/>
      <c r="HUV96" s="77"/>
      <c r="HUW96" s="77"/>
      <c r="HUX96" s="77"/>
      <c r="HUY96" s="77"/>
      <c r="HUZ96" s="77"/>
      <c r="HVA96" s="77"/>
      <c r="HVB96" s="77"/>
      <c r="HVC96" s="77"/>
      <c r="HVD96" s="77"/>
      <c r="HVE96" s="77"/>
      <c r="HVF96" s="77"/>
      <c r="HVG96" s="77"/>
      <c r="HVH96" s="77"/>
      <c r="HVI96" s="77"/>
      <c r="HVJ96" s="77"/>
      <c r="HVK96" s="77"/>
      <c r="HVL96" s="77"/>
      <c r="HVM96" s="77"/>
      <c r="HVN96" s="77"/>
      <c r="HVO96" s="77"/>
      <c r="HVP96" s="77"/>
      <c r="HVQ96" s="77"/>
      <c r="HVR96" s="77"/>
      <c r="HVS96" s="77"/>
      <c r="HVT96" s="77"/>
      <c r="HVU96" s="77"/>
      <c r="HVV96" s="77"/>
      <c r="HVW96" s="77"/>
      <c r="HVX96" s="77"/>
      <c r="HVY96" s="77"/>
      <c r="HVZ96" s="77"/>
      <c r="HWA96" s="77"/>
      <c r="HWB96" s="77"/>
      <c r="HWC96" s="77"/>
      <c r="HWD96" s="77"/>
      <c r="HWE96" s="77"/>
      <c r="HWF96" s="77"/>
      <c r="HWG96" s="77"/>
      <c r="HWH96" s="77"/>
      <c r="HWI96" s="77"/>
      <c r="HWJ96" s="77"/>
      <c r="HWK96" s="77"/>
      <c r="HWL96" s="77"/>
      <c r="HWM96" s="77"/>
      <c r="HWN96" s="77"/>
      <c r="HWO96" s="77"/>
      <c r="HWP96" s="77"/>
      <c r="HWQ96" s="77"/>
      <c r="HWR96" s="77"/>
      <c r="HWS96" s="77"/>
      <c r="HWT96" s="77"/>
      <c r="HWU96" s="77"/>
      <c r="HWV96" s="77"/>
      <c r="HWW96" s="77"/>
      <c r="HWX96" s="77"/>
      <c r="HWY96" s="77"/>
      <c r="HWZ96" s="77"/>
      <c r="HXA96" s="77"/>
      <c r="HXB96" s="77"/>
      <c r="HXC96" s="77"/>
      <c r="HXD96" s="77"/>
      <c r="HXE96" s="77"/>
      <c r="HXF96" s="77"/>
      <c r="HXG96" s="77"/>
      <c r="HXH96" s="77"/>
      <c r="HXI96" s="77"/>
      <c r="HXJ96" s="77"/>
      <c r="HXK96" s="77"/>
      <c r="HXL96" s="77"/>
      <c r="HXM96" s="77"/>
      <c r="HXN96" s="77"/>
      <c r="HXO96" s="77"/>
      <c r="HXP96" s="77"/>
      <c r="HXQ96" s="77"/>
      <c r="HXR96" s="77"/>
      <c r="HXS96" s="77"/>
      <c r="HXT96" s="77"/>
      <c r="HXU96" s="77"/>
      <c r="HXV96" s="77"/>
      <c r="HXW96" s="77"/>
      <c r="HXX96" s="77"/>
      <c r="HXY96" s="77"/>
      <c r="HXZ96" s="77"/>
      <c r="HYA96" s="77"/>
      <c r="HYB96" s="77"/>
      <c r="HYC96" s="77"/>
      <c r="HYD96" s="77"/>
      <c r="HYE96" s="77"/>
      <c r="HYF96" s="77"/>
      <c r="HYG96" s="77"/>
      <c r="HYH96" s="77"/>
      <c r="HYI96" s="77"/>
      <c r="HYJ96" s="77"/>
      <c r="HYK96" s="77"/>
      <c r="HYL96" s="77"/>
      <c r="HYM96" s="77"/>
      <c r="HYN96" s="77"/>
      <c r="HYO96" s="77"/>
      <c r="HYP96" s="77"/>
      <c r="HYQ96" s="77"/>
      <c r="HYR96" s="77"/>
      <c r="HYS96" s="77"/>
      <c r="HYT96" s="77"/>
      <c r="HYU96" s="77"/>
      <c r="HYV96" s="77"/>
      <c r="HYW96" s="77"/>
      <c r="HYX96" s="77"/>
      <c r="HYY96" s="77"/>
      <c r="HYZ96" s="77"/>
      <c r="HZA96" s="77"/>
      <c r="HZB96" s="77"/>
      <c r="HZC96" s="77"/>
      <c r="HZD96" s="77"/>
      <c r="HZE96" s="77"/>
      <c r="HZF96" s="77"/>
      <c r="HZG96" s="77"/>
      <c r="HZH96" s="77"/>
      <c r="HZI96" s="77"/>
      <c r="HZJ96" s="77"/>
      <c r="HZK96" s="77"/>
      <c r="HZL96" s="77"/>
      <c r="HZM96" s="77"/>
      <c r="HZN96" s="77"/>
      <c r="HZO96" s="77"/>
      <c r="HZP96" s="77"/>
      <c r="HZQ96" s="77"/>
      <c r="HZR96" s="77"/>
      <c r="HZS96" s="77"/>
      <c r="HZT96" s="77"/>
      <c r="HZU96" s="77"/>
      <c r="HZV96" s="77"/>
      <c r="HZW96" s="77"/>
      <c r="HZX96" s="77"/>
      <c r="HZY96" s="77"/>
      <c r="HZZ96" s="77"/>
      <c r="IAA96" s="77"/>
      <c r="IAB96" s="77"/>
      <c r="IAC96" s="77"/>
      <c r="IAD96" s="77"/>
      <c r="IAE96" s="77"/>
      <c r="IAF96" s="77"/>
      <c r="IAG96" s="77"/>
      <c r="IAH96" s="77"/>
      <c r="IAI96" s="77"/>
      <c r="IAJ96" s="77"/>
      <c r="IAK96" s="77"/>
      <c r="IAL96" s="77"/>
      <c r="IAM96" s="77"/>
      <c r="IAN96" s="77"/>
      <c r="IAO96" s="77"/>
      <c r="IAP96" s="77"/>
      <c r="IAQ96" s="77"/>
      <c r="IAR96" s="77"/>
      <c r="IAS96" s="77"/>
      <c r="IAT96" s="77"/>
      <c r="IAU96" s="77"/>
      <c r="IAV96" s="77"/>
      <c r="IAW96" s="77"/>
      <c r="IAX96" s="77"/>
      <c r="IAY96" s="77"/>
      <c r="IAZ96" s="77"/>
      <c r="IBA96" s="77"/>
      <c r="IBB96" s="77"/>
      <c r="IBC96" s="77"/>
      <c r="IBD96" s="77"/>
      <c r="IBE96" s="77"/>
      <c r="IBF96" s="77"/>
      <c r="IBG96" s="77"/>
      <c r="IBH96" s="77"/>
      <c r="IBI96" s="77"/>
      <c r="IBJ96" s="77"/>
      <c r="IBK96" s="77"/>
      <c r="IBL96" s="77"/>
      <c r="IBM96" s="77"/>
      <c r="IBN96" s="77"/>
      <c r="IBO96" s="77"/>
      <c r="IBP96" s="77"/>
      <c r="IBQ96" s="77"/>
      <c r="IBR96" s="77"/>
      <c r="IBS96" s="77"/>
      <c r="IBT96" s="77"/>
      <c r="IBU96" s="77"/>
      <c r="IBV96" s="77"/>
      <c r="IBW96" s="77"/>
      <c r="IBX96" s="77"/>
      <c r="IBY96" s="77"/>
      <c r="IBZ96" s="77"/>
      <c r="ICA96" s="77"/>
      <c r="ICB96" s="77"/>
      <c r="ICC96" s="77"/>
      <c r="ICD96" s="77"/>
      <c r="ICE96" s="77"/>
      <c r="ICF96" s="77"/>
      <c r="ICG96" s="77"/>
      <c r="ICH96" s="77"/>
      <c r="ICI96" s="77"/>
      <c r="ICJ96" s="77"/>
      <c r="ICK96" s="77"/>
      <c r="ICL96" s="77"/>
      <c r="ICM96" s="77"/>
      <c r="ICN96" s="77"/>
      <c r="ICO96" s="77"/>
      <c r="ICP96" s="77"/>
      <c r="ICQ96" s="77"/>
      <c r="ICR96" s="77"/>
      <c r="ICS96" s="77"/>
      <c r="ICT96" s="77"/>
      <c r="ICU96" s="77"/>
      <c r="ICV96" s="77"/>
      <c r="ICW96" s="77"/>
      <c r="ICX96" s="77"/>
      <c r="ICY96" s="77"/>
      <c r="ICZ96" s="77"/>
      <c r="IDA96" s="77"/>
      <c r="IDB96" s="77"/>
      <c r="IDC96" s="77"/>
      <c r="IDD96" s="77"/>
      <c r="IDE96" s="77"/>
      <c r="IDF96" s="77"/>
      <c r="IDG96" s="77"/>
      <c r="IDH96" s="77"/>
      <c r="IDI96" s="77"/>
      <c r="IDJ96" s="77"/>
      <c r="IDK96" s="77"/>
      <c r="IDL96" s="77"/>
      <c r="IDM96" s="77"/>
      <c r="IDN96" s="77"/>
      <c r="IDO96" s="77"/>
      <c r="IDP96" s="77"/>
      <c r="IDQ96" s="77"/>
      <c r="IDR96" s="77"/>
      <c r="IDS96" s="77"/>
      <c r="IDT96" s="77"/>
      <c r="IDU96" s="77"/>
      <c r="IDV96" s="77"/>
      <c r="IDW96" s="77"/>
      <c r="IDX96" s="77"/>
      <c r="IDY96" s="77"/>
      <c r="IDZ96" s="77"/>
      <c r="IEA96" s="77"/>
      <c r="IEB96" s="77"/>
      <c r="IEC96" s="77"/>
      <c r="IED96" s="77"/>
      <c r="IEE96" s="77"/>
      <c r="IEF96" s="77"/>
      <c r="IEG96" s="77"/>
      <c r="IEH96" s="77"/>
      <c r="IEI96" s="77"/>
      <c r="IEJ96" s="77"/>
      <c r="IEK96" s="77"/>
      <c r="IEL96" s="77"/>
      <c r="IEM96" s="77"/>
      <c r="IEN96" s="77"/>
      <c r="IEO96" s="77"/>
      <c r="IEP96" s="77"/>
      <c r="IEQ96" s="77"/>
      <c r="IER96" s="77"/>
      <c r="IES96" s="77"/>
      <c r="IET96" s="77"/>
      <c r="IEU96" s="77"/>
      <c r="IEV96" s="77"/>
      <c r="IEW96" s="77"/>
      <c r="IEX96" s="77"/>
      <c r="IEY96" s="77"/>
      <c r="IEZ96" s="77"/>
      <c r="IFA96" s="77"/>
      <c r="IFB96" s="77"/>
      <c r="IFC96" s="77"/>
      <c r="IFD96" s="77"/>
      <c r="IFE96" s="77"/>
      <c r="IFF96" s="77"/>
      <c r="IFG96" s="77"/>
      <c r="IFH96" s="77"/>
      <c r="IFI96" s="77"/>
      <c r="IFJ96" s="77"/>
      <c r="IFK96" s="77"/>
      <c r="IFL96" s="77"/>
      <c r="IFM96" s="77"/>
      <c r="IFN96" s="77"/>
      <c r="IFO96" s="77"/>
      <c r="IFP96" s="77"/>
      <c r="IFQ96" s="77"/>
      <c r="IFR96" s="77"/>
      <c r="IFS96" s="77"/>
      <c r="IFT96" s="77"/>
      <c r="IFU96" s="77"/>
      <c r="IFV96" s="77"/>
      <c r="IFW96" s="77"/>
      <c r="IFX96" s="77"/>
      <c r="IFY96" s="77"/>
      <c r="IFZ96" s="77"/>
      <c r="IGA96" s="77"/>
      <c r="IGB96" s="77"/>
      <c r="IGC96" s="77"/>
      <c r="IGD96" s="77"/>
      <c r="IGE96" s="77"/>
      <c r="IGF96" s="77"/>
      <c r="IGG96" s="77"/>
      <c r="IGH96" s="77"/>
      <c r="IGI96" s="77"/>
      <c r="IGJ96" s="77"/>
      <c r="IGK96" s="77"/>
      <c r="IGL96" s="77"/>
      <c r="IGM96" s="77"/>
      <c r="IGN96" s="77"/>
      <c r="IGO96" s="77"/>
      <c r="IGP96" s="77"/>
      <c r="IGQ96" s="77"/>
      <c r="IGR96" s="77"/>
      <c r="IGS96" s="77"/>
      <c r="IGT96" s="77"/>
      <c r="IGU96" s="77"/>
      <c r="IGV96" s="77"/>
      <c r="IGW96" s="77"/>
      <c r="IGX96" s="77"/>
      <c r="IGY96" s="77"/>
      <c r="IGZ96" s="77"/>
      <c r="IHA96" s="77"/>
      <c r="IHB96" s="77"/>
      <c r="IHC96" s="77"/>
      <c r="IHD96" s="77"/>
      <c r="IHE96" s="77"/>
      <c r="IHF96" s="77"/>
      <c r="IHG96" s="77"/>
      <c r="IHH96" s="77"/>
      <c r="IHI96" s="77"/>
      <c r="IHJ96" s="77"/>
      <c r="IHK96" s="77"/>
      <c r="IHL96" s="77"/>
      <c r="IHM96" s="77"/>
      <c r="IHN96" s="77"/>
      <c r="IHO96" s="77"/>
      <c r="IHP96" s="77"/>
      <c r="IHQ96" s="77"/>
      <c r="IHR96" s="77"/>
      <c r="IHS96" s="77"/>
      <c r="IHT96" s="77"/>
      <c r="IHU96" s="77"/>
      <c r="IHV96" s="77"/>
      <c r="IHW96" s="77"/>
      <c r="IHX96" s="77"/>
      <c r="IHY96" s="77"/>
      <c r="IHZ96" s="77"/>
      <c r="IIA96" s="77"/>
      <c r="IIB96" s="77"/>
      <c r="IIC96" s="77"/>
      <c r="IID96" s="77"/>
      <c r="IIE96" s="77"/>
      <c r="IIF96" s="77"/>
      <c r="IIG96" s="77"/>
      <c r="IIH96" s="77"/>
      <c r="III96" s="77"/>
      <c r="IIJ96" s="77"/>
      <c r="IIK96" s="77"/>
      <c r="IIL96" s="77"/>
      <c r="IIM96" s="77"/>
      <c r="IIN96" s="77"/>
      <c r="IIO96" s="77"/>
      <c r="IIP96" s="77"/>
      <c r="IIQ96" s="77"/>
      <c r="IIR96" s="77"/>
      <c r="IIS96" s="77"/>
      <c r="IIT96" s="77"/>
      <c r="IIU96" s="77"/>
      <c r="IIV96" s="77"/>
      <c r="IIW96" s="77"/>
      <c r="IIX96" s="77"/>
      <c r="IIY96" s="77"/>
      <c r="IIZ96" s="77"/>
      <c r="IJA96" s="77"/>
      <c r="IJB96" s="77"/>
      <c r="IJC96" s="77"/>
      <c r="IJD96" s="77"/>
      <c r="IJE96" s="77"/>
      <c r="IJF96" s="77"/>
      <c r="IJG96" s="77"/>
      <c r="IJH96" s="77"/>
      <c r="IJI96" s="77"/>
      <c r="IJJ96" s="77"/>
      <c r="IJK96" s="77"/>
      <c r="IJL96" s="77"/>
      <c r="IJM96" s="77"/>
      <c r="IJN96" s="77"/>
      <c r="IJO96" s="77"/>
      <c r="IJP96" s="77"/>
      <c r="IJQ96" s="77"/>
      <c r="IJR96" s="77"/>
      <c r="IJS96" s="77"/>
      <c r="IJT96" s="77"/>
      <c r="IJU96" s="77"/>
      <c r="IJV96" s="77"/>
      <c r="IJW96" s="77"/>
      <c r="IJX96" s="77"/>
      <c r="IJY96" s="77"/>
      <c r="IJZ96" s="77"/>
      <c r="IKA96" s="77"/>
      <c r="IKB96" s="77"/>
      <c r="IKC96" s="77"/>
      <c r="IKD96" s="77"/>
      <c r="IKE96" s="77"/>
      <c r="IKF96" s="77"/>
      <c r="IKG96" s="77"/>
      <c r="IKH96" s="77"/>
      <c r="IKI96" s="77"/>
      <c r="IKJ96" s="77"/>
      <c r="IKK96" s="77"/>
      <c r="IKL96" s="77"/>
      <c r="IKM96" s="77"/>
      <c r="IKN96" s="77"/>
      <c r="IKO96" s="77"/>
      <c r="IKP96" s="77"/>
      <c r="IKQ96" s="77"/>
      <c r="IKR96" s="77"/>
      <c r="IKS96" s="77"/>
      <c r="IKT96" s="77"/>
      <c r="IKU96" s="77"/>
      <c r="IKV96" s="77"/>
      <c r="IKW96" s="77"/>
      <c r="IKX96" s="77"/>
      <c r="IKY96" s="77"/>
      <c r="IKZ96" s="77"/>
      <c r="ILA96" s="77"/>
      <c r="ILB96" s="77"/>
      <c r="ILC96" s="77"/>
      <c r="ILD96" s="77"/>
      <c r="ILE96" s="77"/>
      <c r="ILF96" s="77"/>
      <c r="ILG96" s="77"/>
      <c r="ILH96" s="77"/>
      <c r="ILI96" s="77"/>
      <c r="ILJ96" s="77"/>
      <c r="ILK96" s="77"/>
      <c r="ILL96" s="77"/>
      <c r="ILM96" s="77"/>
      <c r="ILN96" s="77"/>
      <c r="ILO96" s="77"/>
      <c r="ILP96" s="77"/>
      <c r="ILQ96" s="77"/>
      <c r="ILR96" s="77"/>
      <c r="ILS96" s="77"/>
      <c r="ILT96" s="77"/>
      <c r="ILU96" s="77"/>
      <c r="ILV96" s="77"/>
      <c r="ILW96" s="77"/>
      <c r="ILX96" s="77"/>
      <c r="ILY96" s="77"/>
      <c r="ILZ96" s="77"/>
      <c r="IMA96" s="77"/>
      <c r="IMB96" s="77"/>
      <c r="IMC96" s="77"/>
      <c r="IMD96" s="77"/>
      <c r="IME96" s="77"/>
      <c r="IMF96" s="77"/>
      <c r="IMG96" s="77"/>
      <c r="IMH96" s="77"/>
      <c r="IMI96" s="77"/>
      <c r="IMJ96" s="77"/>
      <c r="IMK96" s="77"/>
      <c r="IML96" s="77"/>
      <c r="IMM96" s="77"/>
      <c r="IMN96" s="77"/>
      <c r="IMO96" s="77"/>
      <c r="IMP96" s="77"/>
      <c r="IMQ96" s="77"/>
      <c r="IMR96" s="77"/>
      <c r="IMS96" s="77"/>
      <c r="IMT96" s="77"/>
      <c r="IMU96" s="77"/>
      <c r="IMV96" s="77"/>
      <c r="IMW96" s="77"/>
      <c r="IMX96" s="77"/>
      <c r="IMY96" s="77"/>
      <c r="IMZ96" s="77"/>
      <c r="INA96" s="77"/>
      <c r="INB96" s="77"/>
      <c r="INC96" s="77"/>
      <c r="IND96" s="77"/>
      <c r="INE96" s="77"/>
      <c r="INF96" s="77"/>
      <c r="ING96" s="77"/>
      <c r="INH96" s="77"/>
      <c r="INI96" s="77"/>
      <c r="INJ96" s="77"/>
      <c r="INK96" s="77"/>
      <c r="INL96" s="77"/>
      <c r="INM96" s="77"/>
      <c r="INN96" s="77"/>
      <c r="INO96" s="77"/>
      <c r="INP96" s="77"/>
      <c r="INQ96" s="77"/>
      <c r="INR96" s="77"/>
      <c r="INS96" s="77"/>
      <c r="INT96" s="77"/>
      <c r="INU96" s="77"/>
      <c r="INV96" s="77"/>
      <c r="INW96" s="77"/>
      <c r="INX96" s="77"/>
      <c r="INY96" s="77"/>
      <c r="INZ96" s="77"/>
      <c r="IOA96" s="77"/>
      <c r="IOB96" s="77"/>
      <c r="IOC96" s="77"/>
      <c r="IOD96" s="77"/>
      <c r="IOE96" s="77"/>
      <c r="IOF96" s="77"/>
      <c r="IOG96" s="77"/>
      <c r="IOH96" s="77"/>
      <c r="IOI96" s="77"/>
      <c r="IOJ96" s="77"/>
      <c r="IOK96" s="77"/>
      <c r="IOL96" s="77"/>
      <c r="IOM96" s="77"/>
      <c r="ION96" s="77"/>
      <c r="IOO96" s="77"/>
      <c r="IOP96" s="77"/>
      <c r="IOQ96" s="77"/>
      <c r="IOR96" s="77"/>
      <c r="IOS96" s="77"/>
      <c r="IOT96" s="77"/>
      <c r="IOU96" s="77"/>
      <c r="IOV96" s="77"/>
      <c r="IOW96" s="77"/>
      <c r="IOX96" s="77"/>
      <c r="IOY96" s="77"/>
      <c r="IOZ96" s="77"/>
      <c r="IPA96" s="77"/>
      <c r="IPB96" s="77"/>
      <c r="IPC96" s="77"/>
      <c r="IPD96" s="77"/>
      <c r="IPE96" s="77"/>
      <c r="IPF96" s="77"/>
      <c r="IPG96" s="77"/>
      <c r="IPH96" s="77"/>
      <c r="IPI96" s="77"/>
      <c r="IPJ96" s="77"/>
      <c r="IPK96" s="77"/>
      <c r="IPL96" s="77"/>
      <c r="IPM96" s="77"/>
      <c r="IPN96" s="77"/>
      <c r="IPO96" s="77"/>
      <c r="IPP96" s="77"/>
      <c r="IPQ96" s="77"/>
      <c r="IPR96" s="77"/>
      <c r="IPS96" s="77"/>
      <c r="IPT96" s="77"/>
      <c r="IPU96" s="77"/>
      <c r="IPV96" s="77"/>
      <c r="IPW96" s="77"/>
      <c r="IPX96" s="77"/>
      <c r="IPY96" s="77"/>
      <c r="IPZ96" s="77"/>
      <c r="IQA96" s="77"/>
      <c r="IQB96" s="77"/>
      <c r="IQC96" s="77"/>
      <c r="IQD96" s="77"/>
      <c r="IQE96" s="77"/>
      <c r="IQF96" s="77"/>
      <c r="IQG96" s="77"/>
      <c r="IQH96" s="77"/>
      <c r="IQI96" s="77"/>
      <c r="IQJ96" s="77"/>
      <c r="IQK96" s="77"/>
      <c r="IQL96" s="77"/>
      <c r="IQM96" s="77"/>
      <c r="IQN96" s="77"/>
      <c r="IQO96" s="77"/>
      <c r="IQP96" s="77"/>
      <c r="IQQ96" s="77"/>
      <c r="IQR96" s="77"/>
      <c r="IQS96" s="77"/>
      <c r="IQT96" s="77"/>
      <c r="IQU96" s="77"/>
      <c r="IQV96" s="77"/>
      <c r="IQW96" s="77"/>
      <c r="IQX96" s="77"/>
      <c r="IQY96" s="77"/>
      <c r="IQZ96" s="77"/>
      <c r="IRA96" s="77"/>
      <c r="IRB96" s="77"/>
      <c r="IRC96" s="77"/>
      <c r="IRD96" s="77"/>
      <c r="IRE96" s="77"/>
      <c r="IRF96" s="77"/>
      <c r="IRG96" s="77"/>
      <c r="IRH96" s="77"/>
      <c r="IRI96" s="77"/>
      <c r="IRJ96" s="77"/>
      <c r="IRK96" s="77"/>
      <c r="IRL96" s="77"/>
      <c r="IRM96" s="77"/>
      <c r="IRN96" s="77"/>
      <c r="IRO96" s="77"/>
      <c r="IRP96" s="77"/>
      <c r="IRQ96" s="77"/>
      <c r="IRR96" s="77"/>
      <c r="IRS96" s="77"/>
      <c r="IRT96" s="77"/>
      <c r="IRU96" s="77"/>
      <c r="IRV96" s="77"/>
      <c r="IRW96" s="77"/>
      <c r="IRX96" s="77"/>
      <c r="IRY96" s="77"/>
      <c r="IRZ96" s="77"/>
      <c r="ISA96" s="77"/>
      <c r="ISB96" s="77"/>
      <c r="ISC96" s="77"/>
      <c r="ISD96" s="77"/>
      <c r="ISE96" s="77"/>
      <c r="ISF96" s="77"/>
      <c r="ISG96" s="77"/>
      <c r="ISH96" s="77"/>
      <c r="ISI96" s="77"/>
      <c r="ISJ96" s="77"/>
      <c r="ISK96" s="77"/>
      <c r="ISL96" s="77"/>
      <c r="ISM96" s="77"/>
      <c r="ISN96" s="77"/>
      <c r="ISO96" s="77"/>
      <c r="ISP96" s="77"/>
      <c r="ISQ96" s="77"/>
      <c r="ISR96" s="77"/>
      <c r="ISS96" s="77"/>
      <c r="IST96" s="77"/>
      <c r="ISU96" s="77"/>
      <c r="ISV96" s="77"/>
      <c r="ISW96" s="77"/>
      <c r="ISX96" s="77"/>
      <c r="ISY96" s="77"/>
      <c r="ISZ96" s="77"/>
      <c r="ITA96" s="77"/>
      <c r="ITB96" s="77"/>
      <c r="ITC96" s="77"/>
      <c r="ITD96" s="77"/>
      <c r="ITE96" s="77"/>
      <c r="ITF96" s="77"/>
      <c r="ITG96" s="77"/>
      <c r="ITH96" s="77"/>
      <c r="ITI96" s="77"/>
      <c r="ITJ96" s="77"/>
      <c r="ITK96" s="77"/>
      <c r="ITL96" s="77"/>
      <c r="ITM96" s="77"/>
      <c r="ITN96" s="77"/>
      <c r="ITO96" s="77"/>
      <c r="ITP96" s="77"/>
      <c r="ITQ96" s="77"/>
      <c r="ITR96" s="77"/>
      <c r="ITS96" s="77"/>
      <c r="ITT96" s="77"/>
      <c r="ITU96" s="77"/>
      <c r="ITV96" s="77"/>
      <c r="ITW96" s="77"/>
      <c r="ITX96" s="77"/>
      <c r="ITY96" s="77"/>
      <c r="ITZ96" s="77"/>
      <c r="IUA96" s="77"/>
      <c r="IUB96" s="77"/>
      <c r="IUC96" s="77"/>
      <c r="IUD96" s="77"/>
      <c r="IUE96" s="77"/>
      <c r="IUF96" s="77"/>
      <c r="IUG96" s="77"/>
      <c r="IUH96" s="77"/>
      <c r="IUI96" s="77"/>
      <c r="IUJ96" s="77"/>
      <c r="IUK96" s="77"/>
      <c r="IUL96" s="77"/>
      <c r="IUM96" s="77"/>
      <c r="IUN96" s="77"/>
      <c r="IUO96" s="77"/>
      <c r="IUP96" s="77"/>
      <c r="IUQ96" s="77"/>
      <c r="IUR96" s="77"/>
      <c r="IUS96" s="77"/>
      <c r="IUT96" s="77"/>
      <c r="IUU96" s="77"/>
      <c r="IUV96" s="77"/>
      <c r="IUW96" s="77"/>
      <c r="IUX96" s="77"/>
      <c r="IUY96" s="77"/>
      <c r="IUZ96" s="77"/>
      <c r="IVA96" s="77"/>
      <c r="IVB96" s="77"/>
      <c r="IVC96" s="77"/>
      <c r="IVD96" s="77"/>
      <c r="IVE96" s="77"/>
      <c r="IVF96" s="77"/>
      <c r="IVG96" s="77"/>
      <c r="IVH96" s="77"/>
      <c r="IVI96" s="77"/>
      <c r="IVJ96" s="77"/>
      <c r="IVK96" s="77"/>
      <c r="IVL96" s="77"/>
      <c r="IVM96" s="77"/>
      <c r="IVN96" s="77"/>
      <c r="IVO96" s="77"/>
      <c r="IVP96" s="77"/>
      <c r="IVQ96" s="77"/>
      <c r="IVR96" s="77"/>
      <c r="IVS96" s="77"/>
      <c r="IVT96" s="77"/>
      <c r="IVU96" s="77"/>
      <c r="IVV96" s="77"/>
      <c r="IVW96" s="77"/>
      <c r="IVX96" s="77"/>
      <c r="IVY96" s="77"/>
      <c r="IVZ96" s="77"/>
      <c r="IWA96" s="77"/>
      <c r="IWB96" s="77"/>
      <c r="IWC96" s="77"/>
      <c r="IWD96" s="77"/>
      <c r="IWE96" s="77"/>
      <c r="IWF96" s="77"/>
      <c r="IWG96" s="77"/>
      <c r="IWH96" s="77"/>
      <c r="IWI96" s="77"/>
      <c r="IWJ96" s="77"/>
      <c r="IWK96" s="77"/>
      <c r="IWL96" s="77"/>
      <c r="IWM96" s="77"/>
      <c r="IWN96" s="77"/>
      <c r="IWO96" s="77"/>
      <c r="IWP96" s="77"/>
      <c r="IWQ96" s="77"/>
      <c r="IWR96" s="77"/>
      <c r="IWS96" s="77"/>
      <c r="IWT96" s="77"/>
      <c r="IWU96" s="77"/>
      <c r="IWV96" s="77"/>
      <c r="IWW96" s="77"/>
      <c r="IWX96" s="77"/>
      <c r="IWY96" s="77"/>
      <c r="IWZ96" s="77"/>
      <c r="IXA96" s="77"/>
      <c r="IXB96" s="77"/>
      <c r="IXC96" s="77"/>
      <c r="IXD96" s="77"/>
      <c r="IXE96" s="77"/>
      <c r="IXF96" s="77"/>
      <c r="IXG96" s="77"/>
      <c r="IXH96" s="77"/>
      <c r="IXI96" s="77"/>
      <c r="IXJ96" s="77"/>
      <c r="IXK96" s="77"/>
      <c r="IXL96" s="77"/>
      <c r="IXM96" s="77"/>
      <c r="IXN96" s="77"/>
      <c r="IXO96" s="77"/>
      <c r="IXP96" s="77"/>
      <c r="IXQ96" s="77"/>
      <c r="IXR96" s="77"/>
      <c r="IXS96" s="77"/>
      <c r="IXT96" s="77"/>
      <c r="IXU96" s="77"/>
      <c r="IXV96" s="77"/>
      <c r="IXW96" s="77"/>
      <c r="IXX96" s="77"/>
      <c r="IXY96" s="77"/>
      <c r="IXZ96" s="77"/>
      <c r="IYA96" s="77"/>
      <c r="IYB96" s="77"/>
      <c r="IYC96" s="77"/>
      <c r="IYD96" s="77"/>
      <c r="IYE96" s="77"/>
      <c r="IYF96" s="77"/>
      <c r="IYG96" s="77"/>
      <c r="IYH96" s="77"/>
      <c r="IYI96" s="77"/>
      <c r="IYJ96" s="77"/>
      <c r="IYK96" s="77"/>
      <c r="IYL96" s="77"/>
      <c r="IYM96" s="77"/>
      <c r="IYN96" s="77"/>
      <c r="IYO96" s="77"/>
      <c r="IYP96" s="77"/>
      <c r="IYQ96" s="77"/>
      <c r="IYR96" s="77"/>
      <c r="IYS96" s="77"/>
      <c r="IYT96" s="77"/>
      <c r="IYU96" s="77"/>
      <c r="IYV96" s="77"/>
      <c r="IYW96" s="77"/>
      <c r="IYX96" s="77"/>
      <c r="IYY96" s="77"/>
      <c r="IYZ96" s="77"/>
      <c r="IZA96" s="77"/>
      <c r="IZB96" s="77"/>
      <c r="IZC96" s="77"/>
      <c r="IZD96" s="77"/>
      <c r="IZE96" s="77"/>
      <c r="IZF96" s="77"/>
      <c r="IZG96" s="77"/>
      <c r="IZH96" s="77"/>
      <c r="IZI96" s="77"/>
      <c r="IZJ96" s="77"/>
      <c r="IZK96" s="77"/>
      <c r="IZL96" s="77"/>
      <c r="IZM96" s="77"/>
      <c r="IZN96" s="77"/>
      <c r="IZO96" s="77"/>
      <c r="IZP96" s="77"/>
      <c r="IZQ96" s="77"/>
      <c r="IZR96" s="77"/>
      <c r="IZS96" s="77"/>
      <c r="IZT96" s="77"/>
      <c r="IZU96" s="77"/>
      <c r="IZV96" s="77"/>
      <c r="IZW96" s="77"/>
      <c r="IZX96" s="77"/>
      <c r="IZY96" s="77"/>
      <c r="IZZ96" s="77"/>
      <c r="JAA96" s="77"/>
      <c r="JAB96" s="77"/>
      <c r="JAC96" s="77"/>
      <c r="JAD96" s="77"/>
      <c r="JAE96" s="77"/>
      <c r="JAF96" s="77"/>
      <c r="JAG96" s="77"/>
      <c r="JAH96" s="77"/>
      <c r="JAI96" s="77"/>
      <c r="JAJ96" s="77"/>
      <c r="JAK96" s="77"/>
      <c r="JAL96" s="77"/>
      <c r="JAM96" s="77"/>
      <c r="JAN96" s="77"/>
      <c r="JAO96" s="77"/>
      <c r="JAP96" s="77"/>
      <c r="JAQ96" s="77"/>
      <c r="JAR96" s="77"/>
      <c r="JAS96" s="77"/>
      <c r="JAT96" s="77"/>
      <c r="JAU96" s="77"/>
      <c r="JAV96" s="77"/>
      <c r="JAW96" s="77"/>
      <c r="JAX96" s="77"/>
      <c r="JAY96" s="77"/>
      <c r="JAZ96" s="77"/>
      <c r="JBA96" s="77"/>
      <c r="JBB96" s="77"/>
      <c r="JBC96" s="77"/>
      <c r="JBD96" s="77"/>
      <c r="JBE96" s="77"/>
      <c r="JBF96" s="77"/>
      <c r="JBG96" s="77"/>
      <c r="JBH96" s="77"/>
      <c r="JBI96" s="77"/>
      <c r="JBJ96" s="77"/>
      <c r="JBK96" s="77"/>
      <c r="JBL96" s="77"/>
      <c r="JBM96" s="77"/>
      <c r="JBN96" s="77"/>
      <c r="JBO96" s="77"/>
      <c r="JBP96" s="77"/>
      <c r="JBQ96" s="77"/>
      <c r="JBR96" s="77"/>
      <c r="JBS96" s="77"/>
      <c r="JBT96" s="77"/>
      <c r="JBU96" s="77"/>
      <c r="JBV96" s="77"/>
      <c r="JBW96" s="77"/>
      <c r="JBX96" s="77"/>
      <c r="JBY96" s="77"/>
      <c r="JBZ96" s="77"/>
      <c r="JCA96" s="77"/>
      <c r="JCB96" s="77"/>
      <c r="JCC96" s="77"/>
      <c r="JCD96" s="77"/>
      <c r="JCE96" s="77"/>
      <c r="JCF96" s="77"/>
      <c r="JCG96" s="77"/>
      <c r="JCH96" s="77"/>
      <c r="JCI96" s="77"/>
      <c r="JCJ96" s="77"/>
      <c r="JCK96" s="77"/>
      <c r="JCL96" s="77"/>
      <c r="JCM96" s="77"/>
      <c r="JCN96" s="77"/>
      <c r="JCO96" s="77"/>
      <c r="JCP96" s="77"/>
      <c r="JCQ96" s="77"/>
      <c r="JCR96" s="77"/>
      <c r="JCS96" s="77"/>
      <c r="JCT96" s="77"/>
      <c r="JCU96" s="77"/>
      <c r="JCV96" s="77"/>
      <c r="JCW96" s="77"/>
      <c r="JCX96" s="77"/>
      <c r="JCY96" s="77"/>
      <c r="JCZ96" s="77"/>
      <c r="JDA96" s="77"/>
      <c r="JDB96" s="77"/>
      <c r="JDC96" s="77"/>
      <c r="JDD96" s="77"/>
      <c r="JDE96" s="77"/>
      <c r="JDF96" s="77"/>
      <c r="JDG96" s="77"/>
      <c r="JDH96" s="77"/>
      <c r="JDI96" s="77"/>
      <c r="JDJ96" s="77"/>
      <c r="JDK96" s="77"/>
      <c r="JDL96" s="77"/>
      <c r="JDM96" s="77"/>
      <c r="JDN96" s="77"/>
      <c r="JDO96" s="77"/>
      <c r="JDP96" s="77"/>
      <c r="JDQ96" s="77"/>
      <c r="JDR96" s="77"/>
      <c r="JDS96" s="77"/>
      <c r="JDT96" s="77"/>
      <c r="JDU96" s="77"/>
      <c r="JDV96" s="77"/>
      <c r="JDW96" s="77"/>
      <c r="JDX96" s="77"/>
      <c r="JDY96" s="77"/>
      <c r="JDZ96" s="77"/>
      <c r="JEA96" s="77"/>
      <c r="JEB96" s="77"/>
      <c r="JEC96" s="77"/>
      <c r="JED96" s="77"/>
      <c r="JEE96" s="77"/>
      <c r="JEF96" s="77"/>
      <c r="JEG96" s="77"/>
      <c r="JEH96" s="77"/>
      <c r="JEI96" s="77"/>
      <c r="JEJ96" s="77"/>
      <c r="JEK96" s="77"/>
      <c r="JEL96" s="77"/>
      <c r="JEM96" s="77"/>
      <c r="JEN96" s="77"/>
      <c r="JEO96" s="77"/>
      <c r="JEP96" s="77"/>
      <c r="JEQ96" s="77"/>
      <c r="JER96" s="77"/>
      <c r="JES96" s="77"/>
      <c r="JET96" s="77"/>
      <c r="JEU96" s="77"/>
      <c r="JEV96" s="77"/>
      <c r="JEW96" s="77"/>
      <c r="JEX96" s="77"/>
      <c r="JEY96" s="77"/>
      <c r="JEZ96" s="77"/>
      <c r="JFA96" s="77"/>
      <c r="JFB96" s="77"/>
      <c r="JFC96" s="77"/>
      <c r="JFD96" s="77"/>
      <c r="JFE96" s="77"/>
      <c r="JFF96" s="77"/>
      <c r="JFG96" s="77"/>
      <c r="JFH96" s="77"/>
      <c r="JFI96" s="77"/>
      <c r="JFJ96" s="77"/>
      <c r="JFK96" s="77"/>
      <c r="JFL96" s="77"/>
      <c r="JFM96" s="77"/>
      <c r="JFN96" s="77"/>
      <c r="JFO96" s="77"/>
      <c r="JFP96" s="77"/>
      <c r="JFQ96" s="77"/>
      <c r="JFR96" s="77"/>
      <c r="JFS96" s="77"/>
      <c r="JFT96" s="77"/>
      <c r="JFU96" s="77"/>
      <c r="JFV96" s="77"/>
      <c r="JFW96" s="77"/>
      <c r="JFX96" s="77"/>
      <c r="JFY96" s="77"/>
      <c r="JFZ96" s="77"/>
      <c r="JGA96" s="77"/>
      <c r="JGB96" s="77"/>
      <c r="JGC96" s="77"/>
      <c r="JGD96" s="77"/>
      <c r="JGE96" s="77"/>
      <c r="JGF96" s="77"/>
      <c r="JGG96" s="77"/>
      <c r="JGH96" s="77"/>
      <c r="JGI96" s="77"/>
      <c r="JGJ96" s="77"/>
      <c r="JGK96" s="77"/>
      <c r="JGL96" s="77"/>
      <c r="JGM96" s="77"/>
      <c r="JGN96" s="77"/>
      <c r="JGO96" s="77"/>
      <c r="JGP96" s="77"/>
      <c r="JGQ96" s="77"/>
      <c r="JGR96" s="77"/>
      <c r="JGS96" s="77"/>
      <c r="JGT96" s="77"/>
      <c r="JGU96" s="77"/>
      <c r="JGV96" s="77"/>
      <c r="JGW96" s="77"/>
      <c r="JGX96" s="77"/>
      <c r="JGY96" s="77"/>
      <c r="JGZ96" s="77"/>
      <c r="JHA96" s="77"/>
      <c r="JHB96" s="77"/>
      <c r="JHC96" s="77"/>
      <c r="JHD96" s="77"/>
      <c r="JHE96" s="77"/>
      <c r="JHF96" s="77"/>
      <c r="JHG96" s="77"/>
      <c r="JHH96" s="77"/>
      <c r="JHI96" s="77"/>
      <c r="JHJ96" s="77"/>
      <c r="JHK96" s="77"/>
      <c r="JHL96" s="77"/>
      <c r="JHM96" s="77"/>
      <c r="JHN96" s="77"/>
      <c r="JHO96" s="77"/>
      <c r="JHP96" s="77"/>
      <c r="JHQ96" s="77"/>
      <c r="JHR96" s="77"/>
      <c r="JHS96" s="77"/>
      <c r="JHT96" s="77"/>
      <c r="JHU96" s="77"/>
      <c r="JHV96" s="77"/>
      <c r="JHW96" s="77"/>
      <c r="JHX96" s="77"/>
      <c r="JHY96" s="77"/>
      <c r="JHZ96" s="77"/>
      <c r="JIA96" s="77"/>
      <c r="JIB96" s="77"/>
      <c r="JIC96" s="77"/>
      <c r="JID96" s="77"/>
      <c r="JIE96" s="77"/>
      <c r="JIF96" s="77"/>
      <c r="JIG96" s="77"/>
      <c r="JIH96" s="77"/>
      <c r="JII96" s="77"/>
      <c r="JIJ96" s="77"/>
      <c r="JIK96" s="77"/>
      <c r="JIL96" s="77"/>
      <c r="JIM96" s="77"/>
      <c r="JIN96" s="77"/>
      <c r="JIO96" s="77"/>
      <c r="JIP96" s="77"/>
      <c r="JIQ96" s="77"/>
      <c r="JIR96" s="77"/>
      <c r="JIS96" s="77"/>
      <c r="JIT96" s="77"/>
      <c r="JIU96" s="77"/>
      <c r="JIV96" s="77"/>
      <c r="JIW96" s="77"/>
      <c r="JIX96" s="77"/>
      <c r="JIY96" s="77"/>
      <c r="JIZ96" s="77"/>
      <c r="JJA96" s="77"/>
      <c r="JJB96" s="77"/>
      <c r="JJC96" s="77"/>
      <c r="JJD96" s="77"/>
      <c r="JJE96" s="77"/>
      <c r="JJF96" s="77"/>
      <c r="JJG96" s="77"/>
      <c r="JJH96" s="77"/>
      <c r="JJI96" s="77"/>
      <c r="JJJ96" s="77"/>
      <c r="JJK96" s="77"/>
      <c r="JJL96" s="77"/>
      <c r="JJM96" s="77"/>
      <c r="JJN96" s="77"/>
      <c r="JJO96" s="77"/>
      <c r="JJP96" s="77"/>
      <c r="JJQ96" s="77"/>
      <c r="JJR96" s="77"/>
      <c r="JJS96" s="77"/>
      <c r="JJT96" s="77"/>
      <c r="JJU96" s="77"/>
      <c r="JJV96" s="77"/>
      <c r="JJW96" s="77"/>
      <c r="JJX96" s="77"/>
      <c r="JJY96" s="77"/>
      <c r="JJZ96" s="77"/>
      <c r="JKA96" s="77"/>
      <c r="JKB96" s="77"/>
      <c r="JKC96" s="77"/>
      <c r="JKD96" s="77"/>
      <c r="JKE96" s="77"/>
      <c r="JKF96" s="77"/>
      <c r="JKG96" s="77"/>
      <c r="JKH96" s="77"/>
      <c r="JKI96" s="77"/>
      <c r="JKJ96" s="77"/>
      <c r="JKK96" s="77"/>
      <c r="JKL96" s="77"/>
      <c r="JKM96" s="77"/>
      <c r="JKN96" s="77"/>
      <c r="JKO96" s="77"/>
      <c r="JKP96" s="77"/>
      <c r="JKQ96" s="77"/>
      <c r="JKR96" s="77"/>
      <c r="JKS96" s="77"/>
      <c r="JKT96" s="77"/>
      <c r="JKU96" s="77"/>
      <c r="JKV96" s="77"/>
      <c r="JKW96" s="77"/>
      <c r="JKX96" s="77"/>
      <c r="JKY96" s="77"/>
      <c r="JKZ96" s="77"/>
      <c r="JLA96" s="77"/>
      <c r="JLB96" s="77"/>
      <c r="JLC96" s="77"/>
      <c r="JLD96" s="77"/>
      <c r="JLE96" s="77"/>
      <c r="JLF96" s="77"/>
      <c r="JLG96" s="77"/>
      <c r="JLH96" s="77"/>
      <c r="JLI96" s="77"/>
      <c r="JLJ96" s="77"/>
      <c r="JLK96" s="77"/>
      <c r="JLL96" s="77"/>
      <c r="JLM96" s="77"/>
      <c r="JLN96" s="77"/>
      <c r="JLO96" s="77"/>
      <c r="JLP96" s="77"/>
      <c r="JLQ96" s="77"/>
      <c r="JLR96" s="77"/>
      <c r="JLS96" s="77"/>
      <c r="JLT96" s="77"/>
      <c r="JLU96" s="77"/>
      <c r="JLV96" s="77"/>
      <c r="JLW96" s="77"/>
      <c r="JLX96" s="77"/>
      <c r="JLY96" s="77"/>
      <c r="JLZ96" s="77"/>
      <c r="JMA96" s="77"/>
      <c r="JMB96" s="77"/>
      <c r="JMC96" s="77"/>
      <c r="JMD96" s="77"/>
      <c r="JME96" s="77"/>
      <c r="JMF96" s="77"/>
      <c r="JMG96" s="77"/>
      <c r="JMH96" s="77"/>
      <c r="JMI96" s="77"/>
      <c r="JMJ96" s="77"/>
      <c r="JMK96" s="77"/>
      <c r="JML96" s="77"/>
      <c r="JMM96" s="77"/>
      <c r="JMN96" s="77"/>
      <c r="JMO96" s="77"/>
      <c r="JMP96" s="77"/>
      <c r="JMQ96" s="77"/>
      <c r="JMR96" s="77"/>
      <c r="JMS96" s="77"/>
      <c r="JMT96" s="77"/>
      <c r="JMU96" s="77"/>
      <c r="JMV96" s="77"/>
      <c r="JMW96" s="77"/>
      <c r="JMX96" s="77"/>
      <c r="JMY96" s="77"/>
      <c r="JMZ96" s="77"/>
      <c r="JNA96" s="77"/>
      <c r="JNB96" s="77"/>
      <c r="JNC96" s="77"/>
      <c r="JND96" s="77"/>
      <c r="JNE96" s="77"/>
      <c r="JNF96" s="77"/>
      <c r="JNG96" s="77"/>
      <c r="JNH96" s="77"/>
      <c r="JNI96" s="77"/>
      <c r="JNJ96" s="77"/>
      <c r="JNK96" s="77"/>
      <c r="JNL96" s="77"/>
      <c r="JNM96" s="77"/>
      <c r="JNN96" s="77"/>
      <c r="JNO96" s="77"/>
      <c r="JNP96" s="77"/>
      <c r="JNQ96" s="77"/>
      <c r="JNR96" s="77"/>
      <c r="JNS96" s="77"/>
      <c r="JNT96" s="77"/>
      <c r="JNU96" s="77"/>
      <c r="JNV96" s="77"/>
      <c r="JNW96" s="77"/>
      <c r="JNX96" s="77"/>
      <c r="JNY96" s="77"/>
      <c r="JNZ96" s="77"/>
      <c r="JOA96" s="77"/>
      <c r="JOB96" s="77"/>
      <c r="JOC96" s="77"/>
      <c r="JOD96" s="77"/>
      <c r="JOE96" s="77"/>
      <c r="JOF96" s="77"/>
      <c r="JOG96" s="77"/>
      <c r="JOH96" s="77"/>
      <c r="JOI96" s="77"/>
      <c r="JOJ96" s="77"/>
      <c r="JOK96" s="77"/>
      <c r="JOL96" s="77"/>
      <c r="JOM96" s="77"/>
      <c r="JON96" s="77"/>
      <c r="JOO96" s="77"/>
      <c r="JOP96" s="77"/>
      <c r="JOQ96" s="77"/>
      <c r="JOR96" s="77"/>
      <c r="JOS96" s="77"/>
      <c r="JOT96" s="77"/>
      <c r="JOU96" s="77"/>
      <c r="JOV96" s="77"/>
      <c r="JOW96" s="77"/>
      <c r="JOX96" s="77"/>
      <c r="JOY96" s="77"/>
      <c r="JOZ96" s="77"/>
      <c r="JPA96" s="77"/>
      <c r="JPB96" s="77"/>
      <c r="JPC96" s="77"/>
      <c r="JPD96" s="77"/>
      <c r="JPE96" s="77"/>
      <c r="JPF96" s="77"/>
      <c r="JPG96" s="77"/>
      <c r="JPH96" s="77"/>
      <c r="JPI96" s="77"/>
      <c r="JPJ96" s="77"/>
      <c r="JPK96" s="77"/>
      <c r="JPL96" s="77"/>
      <c r="JPM96" s="77"/>
      <c r="JPN96" s="77"/>
      <c r="JPO96" s="77"/>
      <c r="JPP96" s="77"/>
      <c r="JPQ96" s="77"/>
      <c r="JPR96" s="77"/>
      <c r="JPS96" s="77"/>
      <c r="JPT96" s="77"/>
      <c r="JPU96" s="77"/>
      <c r="JPV96" s="77"/>
      <c r="JPW96" s="77"/>
      <c r="JPX96" s="77"/>
      <c r="JPY96" s="77"/>
      <c r="JPZ96" s="77"/>
      <c r="JQA96" s="77"/>
      <c r="JQB96" s="77"/>
      <c r="JQC96" s="77"/>
      <c r="JQD96" s="77"/>
      <c r="JQE96" s="77"/>
      <c r="JQF96" s="77"/>
      <c r="JQG96" s="77"/>
      <c r="JQH96" s="77"/>
      <c r="JQI96" s="77"/>
      <c r="JQJ96" s="77"/>
      <c r="JQK96" s="77"/>
      <c r="JQL96" s="77"/>
      <c r="JQM96" s="77"/>
      <c r="JQN96" s="77"/>
      <c r="JQO96" s="77"/>
      <c r="JQP96" s="77"/>
      <c r="JQQ96" s="77"/>
      <c r="JQR96" s="77"/>
      <c r="JQS96" s="77"/>
      <c r="JQT96" s="77"/>
      <c r="JQU96" s="77"/>
      <c r="JQV96" s="77"/>
      <c r="JQW96" s="77"/>
      <c r="JQX96" s="77"/>
      <c r="JQY96" s="77"/>
      <c r="JQZ96" s="77"/>
      <c r="JRA96" s="77"/>
      <c r="JRB96" s="77"/>
      <c r="JRC96" s="77"/>
      <c r="JRD96" s="77"/>
      <c r="JRE96" s="77"/>
      <c r="JRF96" s="77"/>
      <c r="JRG96" s="77"/>
      <c r="JRH96" s="77"/>
      <c r="JRI96" s="77"/>
      <c r="JRJ96" s="77"/>
      <c r="JRK96" s="77"/>
      <c r="JRL96" s="77"/>
      <c r="JRM96" s="77"/>
      <c r="JRN96" s="77"/>
      <c r="JRO96" s="77"/>
      <c r="JRP96" s="77"/>
      <c r="JRQ96" s="77"/>
      <c r="JRR96" s="77"/>
      <c r="JRS96" s="77"/>
      <c r="JRT96" s="77"/>
      <c r="JRU96" s="77"/>
      <c r="JRV96" s="77"/>
      <c r="JRW96" s="77"/>
      <c r="JRX96" s="77"/>
      <c r="JRY96" s="77"/>
      <c r="JRZ96" s="77"/>
      <c r="JSA96" s="77"/>
      <c r="JSB96" s="77"/>
      <c r="JSC96" s="77"/>
      <c r="JSD96" s="77"/>
      <c r="JSE96" s="77"/>
      <c r="JSF96" s="77"/>
      <c r="JSG96" s="77"/>
      <c r="JSH96" s="77"/>
      <c r="JSI96" s="77"/>
      <c r="JSJ96" s="77"/>
      <c r="JSK96" s="77"/>
      <c r="JSL96" s="77"/>
      <c r="JSM96" s="77"/>
      <c r="JSN96" s="77"/>
      <c r="JSO96" s="77"/>
      <c r="JSP96" s="77"/>
      <c r="JSQ96" s="77"/>
      <c r="JSR96" s="77"/>
      <c r="JSS96" s="77"/>
      <c r="JST96" s="77"/>
      <c r="JSU96" s="77"/>
      <c r="JSV96" s="77"/>
      <c r="JSW96" s="77"/>
      <c r="JSX96" s="77"/>
      <c r="JSY96" s="77"/>
      <c r="JSZ96" s="77"/>
      <c r="JTA96" s="77"/>
      <c r="JTB96" s="77"/>
      <c r="JTC96" s="77"/>
      <c r="JTD96" s="77"/>
      <c r="JTE96" s="77"/>
      <c r="JTF96" s="77"/>
      <c r="JTG96" s="77"/>
      <c r="JTH96" s="77"/>
      <c r="JTI96" s="77"/>
      <c r="JTJ96" s="77"/>
      <c r="JTK96" s="77"/>
      <c r="JTL96" s="77"/>
      <c r="JTM96" s="77"/>
      <c r="JTN96" s="77"/>
      <c r="JTO96" s="77"/>
      <c r="JTP96" s="77"/>
      <c r="JTQ96" s="77"/>
      <c r="JTR96" s="77"/>
      <c r="JTS96" s="77"/>
      <c r="JTT96" s="77"/>
      <c r="JTU96" s="77"/>
      <c r="JTV96" s="77"/>
      <c r="JTW96" s="77"/>
      <c r="JTX96" s="77"/>
      <c r="JTY96" s="77"/>
      <c r="JTZ96" s="77"/>
      <c r="JUA96" s="77"/>
      <c r="JUB96" s="77"/>
      <c r="JUC96" s="77"/>
      <c r="JUD96" s="77"/>
      <c r="JUE96" s="77"/>
      <c r="JUF96" s="77"/>
      <c r="JUG96" s="77"/>
      <c r="JUH96" s="77"/>
      <c r="JUI96" s="77"/>
      <c r="JUJ96" s="77"/>
      <c r="JUK96" s="77"/>
      <c r="JUL96" s="77"/>
      <c r="JUM96" s="77"/>
      <c r="JUN96" s="77"/>
      <c r="JUO96" s="77"/>
      <c r="JUP96" s="77"/>
      <c r="JUQ96" s="77"/>
      <c r="JUR96" s="77"/>
      <c r="JUS96" s="77"/>
      <c r="JUT96" s="77"/>
      <c r="JUU96" s="77"/>
      <c r="JUV96" s="77"/>
      <c r="JUW96" s="77"/>
      <c r="JUX96" s="77"/>
      <c r="JUY96" s="77"/>
      <c r="JUZ96" s="77"/>
      <c r="JVA96" s="77"/>
      <c r="JVB96" s="77"/>
      <c r="JVC96" s="77"/>
      <c r="JVD96" s="77"/>
      <c r="JVE96" s="77"/>
      <c r="JVF96" s="77"/>
      <c r="JVG96" s="77"/>
      <c r="JVH96" s="77"/>
      <c r="JVI96" s="77"/>
      <c r="JVJ96" s="77"/>
      <c r="JVK96" s="77"/>
      <c r="JVL96" s="77"/>
      <c r="JVM96" s="77"/>
      <c r="JVN96" s="77"/>
      <c r="JVO96" s="77"/>
      <c r="JVP96" s="77"/>
      <c r="JVQ96" s="77"/>
      <c r="JVR96" s="77"/>
      <c r="JVS96" s="77"/>
      <c r="JVT96" s="77"/>
      <c r="JVU96" s="77"/>
      <c r="JVV96" s="77"/>
      <c r="JVW96" s="77"/>
      <c r="JVX96" s="77"/>
      <c r="JVY96" s="77"/>
      <c r="JVZ96" s="77"/>
      <c r="JWA96" s="77"/>
      <c r="JWB96" s="77"/>
      <c r="JWC96" s="77"/>
      <c r="JWD96" s="77"/>
      <c r="JWE96" s="77"/>
      <c r="JWF96" s="77"/>
      <c r="JWG96" s="77"/>
      <c r="JWH96" s="77"/>
      <c r="JWI96" s="77"/>
      <c r="JWJ96" s="77"/>
      <c r="JWK96" s="77"/>
      <c r="JWL96" s="77"/>
      <c r="JWM96" s="77"/>
      <c r="JWN96" s="77"/>
      <c r="JWO96" s="77"/>
      <c r="JWP96" s="77"/>
      <c r="JWQ96" s="77"/>
      <c r="JWR96" s="77"/>
      <c r="JWS96" s="77"/>
      <c r="JWT96" s="77"/>
      <c r="JWU96" s="77"/>
      <c r="JWV96" s="77"/>
      <c r="JWW96" s="77"/>
      <c r="JWX96" s="77"/>
      <c r="JWY96" s="77"/>
      <c r="JWZ96" s="77"/>
      <c r="JXA96" s="77"/>
      <c r="JXB96" s="77"/>
      <c r="JXC96" s="77"/>
      <c r="JXD96" s="77"/>
      <c r="JXE96" s="77"/>
      <c r="JXF96" s="77"/>
      <c r="JXG96" s="77"/>
      <c r="JXH96" s="77"/>
      <c r="JXI96" s="77"/>
      <c r="JXJ96" s="77"/>
      <c r="JXK96" s="77"/>
      <c r="JXL96" s="77"/>
      <c r="JXM96" s="77"/>
      <c r="JXN96" s="77"/>
      <c r="JXO96" s="77"/>
      <c r="JXP96" s="77"/>
      <c r="JXQ96" s="77"/>
      <c r="JXR96" s="77"/>
      <c r="JXS96" s="77"/>
      <c r="JXT96" s="77"/>
      <c r="JXU96" s="77"/>
      <c r="JXV96" s="77"/>
      <c r="JXW96" s="77"/>
      <c r="JXX96" s="77"/>
      <c r="JXY96" s="77"/>
      <c r="JXZ96" s="77"/>
      <c r="JYA96" s="77"/>
      <c r="JYB96" s="77"/>
      <c r="JYC96" s="77"/>
      <c r="JYD96" s="77"/>
      <c r="JYE96" s="77"/>
      <c r="JYF96" s="77"/>
      <c r="JYG96" s="77"/>
      <c r="JYH96" s="77"/>
      <c r="JYI96" s="77"/>
      <c r="JYJ96" s="77"/>
      <c r="JYK96" s="77"/>
      <c r="JYL96" s="77"/>
      <c r="JYM96" s="77"/>
      <c r="JYN96" s="77"/>
      <c r="JYO96" s="77"/>
      <c r="JYP96" s="77"/>
      <c r="JYQ96" s="77"/>
      <c r="JYR96" s="77"/>
      <c r="JYS96" s="77"/>
      <c r="JYT96" s="77"/>
      <c r="JYU96" s="77"/>
      <c r="JYV96" s="77"/>
      <c r="JYW96" s="77"/>
      <c r="JYX96" s="77"/>
      <c r="JYY96" s="77"/>
      <c r="JYZ96" s="77"/>
      <c r="JZA96" s="77"/>
      <c r="JZB96" s="77"/>
      <c r="JZC96" s="77"/>
      <c r="JZD96" s="77"/>
      <c r="JZE96" s="77"/>
      <c r="JZF96" s="77"/>
      <c r="JZG96" s="77"/>
      <c r="JZH96" s="77"/>
      <c r="JZI96" s="77"/>
      <c r="JZJ96" s="77"/>
      <c r="JZK96" s="77"/>
      <c r="JZL96" s="77"/>
      <c r="JZM96" s="77"/>
      <c r="JZN96" s="77"/>
      <c r="JZO96" s="77"/>
      <c r="JZP96" s="77"/>
      <c r="JZQ96" s="77"/>
      <c r="JZR96" s="77"/>
      <c r="JZS96" s="77"/>
      <c r="JZT96" s="77"/>
      <c r="JZU96" s="77"/>
      <c r="JZV96" s="77"/>
      <c r="JZW96" s="77"/>
      <c r="JZX96" s="77"/>
      <c r="JZY96" s="77"/>
      <c r="JZZ96" s="77"/>
      <c r="KAA96" s="77"/>
      <c r="KAB96" s="77"/>
      <c r="KAC96" s="77"/>
      <c r="KAD96" s="77"/>
      <c r="KAE96" s="77"/>
      <c r="KAF96" s="77"/>
      <c r="KAG96" s="77"/>
      <c r="KAH96" s="77"/>
      <c r="KAI96" s="77"/>
      <c r="KAJ96" s="77"/>
      <c r="KAK96" s="77"/>
      <c r="KAL96" s="77"/>
      <c r="KAM96" s="77"/>
      <c r="KAN96" s="77"/>
      <c r="KAO96" s="77"/>
      <c r="KAP96" s="77"/>
      <c r="KAQ96" s="77"/>
      <c r="KAR96" s="77"/>
      <c r="KAS96" s="77"/>
      <c r="KAT96" s="77"/>
      <c r="KAU96" s="77"/>
      <c r="KAV96" s="77"/>
      <c r="KAW96" s="77"/>
      <c r="KAX96" s="77"/>
      <c r="KAY96" s="77"/>
      <c r="KAZ96" s="77"/>
      <c r="KBA96" s="77"/>
      <c r="KBB96" s="77"/>
      <c r="KBC96" s="77"/>
      <c r="KBD96" s="77"/>
      <c r="KBE96" s="77"/>
      <c r="KBF96" s="77"/>
      <c r="KBG96" s="77"/>
      <c r="KBH96" s="77"/>
      <c r="KBI96" s="77"/>
      <c r="KBJ96" s="77"/>
      <c r="KBK96" s="77"/>
      <c r="KBL96" s="77"/>
      <c r="KBM96" s="77"/>
      <c r="KBN96" s="77"/>
      <c r="KBO96" s="77"/>
      <c r="KBP96" s="77"/>
      <c r="KBQ96" s="77"/>
      <c r="KBR96" s="77"/>
      <c r="KBS96" s="77"/>
      <c r="KBT96" s="77"/>
      <c r="KBU96" s="77"/>
      <c r="KBV96" s="77"/>
      <c r="KBW96" s="77"/>
      <c r="KBX96" s="77"/>
      <c r="KBY96" s="77"/>
      <c r="KBZ96" s="77"/>
      <c r="KCA96" s="77"/>
      <c r="KCB96" s="77"/>
      <c r="KCC96" s="77"/>
      <c r="KCD96" s="77"/>
      <c r="KCE96" s="77"/>
      <c r="KCF96" s="77"/>
      <c r="KCG96" s="77"/>
      <c r="KCH96" s="77"/>
      <c r="KCI96" s="77"/>
      <c r="KCJ96" s="77"/>
      <c r="KCK96" s="77"/>
      <c r="KCL96" s="77"/>
      <c r="KCM96" s="77"/>
      <c r="KCN96" s="77"/>
      <c r="KCO96" s="77"/>
      <c r="KCP96" s="77"/>
      <c r="KCQ96" s="77"/>
      <c r="KCR96" s="77"/>
      <c r="KCS96" s="77"/>
      <c r="KCT96" s="77"/>
      <c r="KCU96" s="77"/>
      <c r="KCV96" s="77"/>
      <c r="KCW96" s="77"/>
      <c r="KCX96" s="77"/>
      <c r="KCY96" s="77"/>
      <c r="KCZ96" s="77"/>
      <c r="KDA96" s="77"/>
      <c r="KDB96" s="77"/>
      <c r="KDC96" s="77"/>
      <c r="KDD96" s="77"/>
      <c r="KDE96" s="77"/>
      <c r="KDF96" s="77"/>
      <c r="KDG96" s="77"/>
      <c r="KDH96" s="77"/>
      <c r="KDI96" s="77"/>
      <c r="KDJ96" s="77"/>
      <c r="KDK96" s="77"/>
      <c r="KDL96" s="77"/>
      <c r="KDM96" s="77"/>
      <c r="KDN96" s="77"/>
      <c r="KDO96" s="77"/>
      <c r="KDP96" s="77"/>
      <c r="KDQ96" s="77"/>
      <c r="KDR96" s="77"/>
      <c r="KDS96" s="77"/>
      <c r="KDT96" s="77"/>
      <c r="KDU96" s="77"/>
      <c r="KDV96" s="77"/>
      <c r="KDW96" s="77"/>
      <c r="KDX96" s="77"/>
      <c r="KDY96" s="77"/>
      <c r="KDZ96" s="77"/>
      <c r="KEA96" s="77"/>
      <c r="KEB96" s="77"/>
      <c r="KEC96" s="77"/>
      <c r="KED96" s="77"/>
      <c r="KEE96" s="77"/>
      <c r="KEF96" s="77"/>
      <c r="KEG96" s="77"/>
      <c r="KEH96" s="77"/>
      <c r="KEI96" s="77"/>
      <c r="KEJ96" s="77"/>
      <c r="KEK96" s="77"/>
      <c r="KEL96" s="77"/>
      <c r="KEM96" s="77"/>
      <c r="KEN96" s="77"/>
      <c r="KEO96" s="77"/>
      <c r="KEP96" s="77"/>
      <c r="KEQ96" s="77"/>
      <c r="KER96" s="77"/>
      <c r="KES96" s="77"/>
      <c r="KET96" s="77"/>
      <c r="KEU96" s="77"/>
      <c r="KEV96" s="77"/>
      <c r="KEW96" s="77"/>
      <c r="KEX96" s="77"/>
      <c r="KEY96" s="77"/>
      <c r="KEZ96" s="77"/>
      <c r="KFA96" s="77"/>
      <c r="KFB96" s="77"/>
      <c r="KFC96" s="77"/>
      <c r="KFD96" s="77"/>
      <c r="KFE96" s="77"/>
      <c r="KFF96" s="77"/>
      <c r="KFG96" s="77"/>
      <c r="KFH96" s="77"/>
      <c r="KFI96" s="77"/>
      <c r="KFJ96" s="77"/>
      <c r="KFK96" s="77"/>
      <c r="KFL96" s="77"/>
      <c r="KFM96" s="77"/>
      <c r="KFN96" s="77"/>
      <c r="KFO96" s="77"/>
      <c r="KFP96" s="77"/>
      <c r="KFQ96" s="77"/>
      <c r="KFR96" s="77"/>
      <c r="KFS96" s="77"/>
      <c r="KFT96" s="77"/>
      <c r="KFU96" s="77"/>
      <c r="KFV96" s="77"/>
      <c r="KFW96" s="77"/>
      <c r="KFX96" s="77"/>
      <c r="KFY96" s="77"/>
      <c r="KFZ96" s="77"/>
      <c r="KGA96" s="77"/>
      <c r="KGB96" s="77"/>
      <c r="KGC96" s="77"/>
      <c r="KGD96" s="77"/>
      <c r="KGE96" s="77"/>
      <c r="KGF96" s="77"/>
      <c r="KGG96" s="77"/>
      <c r="KGH96" s="77"/>
      <c r="KGI96" s="77"/>
      <c r="KGJ96" s="77"/>
      <c r="KGK96" s="77"/>
      <c r="KGL96" s="77"/>
      <c r="KGM96" s="77"/>
      <c r="KGN96" s="77"/>
      <c r="KGO96" s="77"/>
      <c r="KGP96" s="77"/>
      <c r="KGQ96" s="77"/>
      <c r="KGR96" s="77"/>
      <c r="KGS96" s="77"/>
      <c r="KGT96" s="77"/>
      <c r="KGU96" s="77"/>
      <c r="KGV96" s="77"/>
      <c r="KGW96" s="77"/>
      <c r="KGX96" s="77"/>
      <c r="KGY96" s="77"/>
      <c r="KGZ96" s="77"/>
      <c r="KHA96" s="77"/>
      <c r="KHB96" s="77"/>
      <c r="KHC96" s="77"/>
      <c r="KHD96" s="77"/>
      <c r="KHE96" s="77"/>
      <c r="KHF96" s="77"/>
      <c r="KHG96" s="77"/>
      <c r="KHH96" s="77"/>
      <c r="KHI96" s="77"/>
      <c r="KHJ96" s="77"/>
      <c r="KHK96" s="77"/>
      <c r="KHL96" s="77"/>
      <c r="KHM96" s="77"/>
      <c r="KHN96" s="77"/>
      <c r="KHO96" s="77"/>
      <c r="KHP96" s="77"/>
      <c r="KHQ96" s="77"/>
      <c r="KHR96" s="77"/>
      <c r="KHS96" s="77"/>
      <c r="KHT96" s="77"/>
      <c r="KHU96" s="77"/>
      <c r="KHV96" s="77"/>
      <c r="KHW96" s="77"/>
      <c r="KHX96" s="77"/>
      <c r="KHY96" s="77"/>
      <c r="KHZ96" s="77"/>
      <c r="KIA96" s="77"/>
      <c r="KIB96" s="77"/>
      <c r="KIC96" s="77"/>
      <c r="KID96" s="77"/>
      <c r="KIE96" s="77"/>
      <c r="KIF96" s="77"/>
      <c r="KIG96" s="77"/>
      <c r="KIH96" s="77"/>
      <c r="KII96" s="77"/>
      <c r="KIJ96" s="77"/>
      <c r="KIK96" s="77"/>
      <c r="KIL96" s="77"/>
      <c r="KIM96" s="77"/>
      <c r="KIN96" s="77"/>
      <c r="KIO96" s="77"/>
      <c r="KIP96" s="77"/>
      <c r="KIQ96" s="77"/>
      <c r="KIR96" s="77"/>
      <c r="KIS96" s="77"/>
      <c r="KIT96" s="77"/>
      <c r="KIU96" s="77"/>
      <c r="KIV96" s="77"/>
      <c r="KIW96" s="77"/>
      <c r="KIX96" s="77"/>
      <c r="KIY96" s="77"/>
      <c r="KIZ96" s="77"/>
      <c r="KJA96" s="77"/>
      <c r="KJB96" s="77"/>
      <c r="KJC96" s="77"/>
      <c r="KJD96" s="77"/>
      <c r="KJE96" s="77"/>
      <c r="KJF96" s="77"/>
      <c r="KJG96" s="77"/>
      <c r="KJH96" s="77"/>
      <c r="KJI96" s="77"/>
      <c r="KJJ96" s="77"/>
      <c r="KJK96" s="77"/>
      <c r="KJL96" s="77"/>
      <c r="KJM96" s="77"/>
      <c r="KJN96" s="77"/>
      <c r="KJO96" s="77"/>
      <c r="KJP96" s="77"/>
      <c r="KJQ96" s="77"/>
      <c r="KJR96" s="77"/>
      <c r="KJS96" s="77"/>
      <c r="KJT96" s="77"/>
      <c r="KJU96" s="77"/>
      <c r="KJV96" s="77"/>
      <c r="KJW96" s="77"/>
      <c r="KJX96" s="77"/>
      <c r="KJY96" s="77"/>
      <c r="KJZ96" s="77"/>
      <c r="KKA96" s="77"/>
      <c r="KKB96" s="77"/>
      <c r="KKC96" s="77"/>
      <c r="KKD96" s="77"/>
      <c r="KKE96" s="77"/>
      <c r="KKF96" s="77"/>
      <c r="KKG96" s="77"/>
      <c r="KKH96" s="77"/>
      <c r="KKI96" s="77"/>
      <c r="KKJ96" s="77"/>
      <c r="KKK96" s="77"/>
      <c r="KKL96" s="77"/>
      <c r="KKM96" s="77"/>
      <c r="KKN96" s="77"/>
      <c r="KKO96" s="77"/>
      <c r="KKP96" s="77"/>
      <c r="KKQ96" s="77"/>
      <c r="KKR96" s="77"/>
      <c r="KKS96" s="77"/>
      <c r="KKT96" s="77"/>
      <c r="KKU96" s="77"/>
      <c r="KKV96" s="77"/>
      <c r="KKW96" s="77"/>
      <c r="KKX96" s="77"/>
      <c r="KKY96" s="77"/>
      <c r="KKZ96" s="77"/>
      <c r="KLA96" s="77"/>
      <c r="KLB96" s="77"/>
      <c r="KLC96" s="77"/>
      <c r="KLD96" s="77"/>
      <c r="KLE96" s="77"/>
      <c r="KLF96" s="77"/>
      <c r="KLG96" s="77"/>
      <c r="KLH96" s="77"/>
      <c r="KLI96" s="77"/>
      <c r="KLJ96" s="77"/>
      <c r="KLK96" s="77"/>
      <c r="KLL96" s="77"/>
      <c r="KLM96" s="77"/>
      <c r="KLN96" s="77"/>
      <c r="KLO96" s="77"/>
      <c r="KLP96" s="77"/>
      <c r="KLQ96" s="77"/>
      <c r="KLR96" s="77"/>
      <c r="KLS96" s="77"/>
      <c r="KLT96" s="77"/>
      <c r="KLU96" s="77"/>
      <c r="KLV96" s="77"/>
      <c r="KLW96" s="77"/>
      <c r="KLX96" s="77"/>
      <c r="KLY96" s="77"/>
      <c r="KLZ96" s="77"/>
      <c r="KMA96" s="77"/>
      <c r="KMB96" s="77"/>
      <c r="KMC96" s="77"/>
      <c r="KMD96" s="77"/>
      <c r="KME96" s="77"/>
      <c r="KMF96" s="77"/>
      <c r="KMG96" s="77"/>
      <c r="KMH96" s="77"/>
      <c r="KMI96" s="77"/>
      <c r="KMJ96" s="77"/>
      <c r="KMK96" s="77"/>
      <c r="KML96" s="77"/>
      <c r="KMM96" s="77"/>
      <c r="KMN96" s="77"/>
      <c r="KMO96" s="77"/>
      <c r="KMP96" s="77"/>
      <c r="KMQ96" s="77"/>
      <c r="KMR96" s="77"/>
      <c r="KMS96" s="77"/>
      <c r="KMT96" s="77"/>
      <c r="KMU96" s="77"/>
      <c r="KMV96" s="77"/>
      <c r="KMW96" s="77"/>
      <c r="KMX96" s="77"/>
      <c r="KMY96" s="77"/>
      <c r="KMZ96" s="77"/>
      <c r="KNA96" s="77"/>
      <c r="KNB96" s="77"/>
      <c r="KNC96" s="77"/>
      <c r="KND96" s="77"/>
      <c r="KNE96" s="77"/>
      <c r="KNF96" s="77"/>
      <c r="KNG96" s="77"/>
      <c r="KNH96" s="77"/>
      <c r="KNI96" s="77"/>
      <c r="KNJ96" s="77"/>
      <c r="KNK96" s="77"/>
      <c r="KNL96" s="77"/>
      <c r="KNM96" s="77"/>
      <c r="KNN96" s="77"/>
      <c r="KNO96" s="77"/>
      <c r="KNP96" s="77"/>
      <c r="KNQ96" s="77"/>
      <c r="KNR96" s="77"/>
      <c r="KNS96" s="77"/>
      <c r="KNT96" s="77"/>
      <c r="KNU96" s="77"/>
      <c r="KNV96" s="77"/>
      <c r="KNW96" s="77"/>
      <c r="KNX96" s="77"/>
      <c r="KNY96" s="77"/>
      <c r="KNZ96" s="77"/>
      <c r="KOA96" s="77"/>
      <c r="KOB96" s="77"/>
      <c r="KOC96" s="77"/>
      <c r="KOD96" s="77"/>
      <c r="KOE96" s="77"/>
      <c r="KOF96" s="77"/>
      <c r="KOG96" s="77"/>
      <c r="KOH96" s="77"/>
      <c r="KOI96" s="77"/>
      <c r="KOJ96" s="77"/>
      <c r="KOK96" s="77"/>
      <c r="KOL96" s="77"/>
      <c r="KOM96" s="77"/>
      <c r="KON96" s="77"/>
      <c r="KOO96" s="77"/>
      <c r="KOP96" s="77"/>
      <c r="KOQ96" s="77"/>
      <c r="KOR96" s="77"/>
      <c r="KOS96" s="77"/>
      <c r="KOT96" s="77"/>
      <c r="KOU96" s="77"/>
      <c r="KOV96" s="77"/>
      <c r="KOW96" s="77"/>
      <c r="KOX96" s="77"/>
      <c r="KOY96" s="77"/>
      <c r="KOZ96" s="77"/>
      <c r="KPA96" s="77"/>
      <c r="KPB96" s="77"/>
      <c r="KPC96" s="77"/>
      <c r="KPD96" s="77"/>
      <c r="KPE96" s="77"/>
      <c r="KPF96" s="77"/>
      <c r="KPG96" s="77"/>
      <c r="KPH96" s="77"/>
      <c r="KPI96" s="77"/>
      <c r="KPJ96" s="77"/>
      <c r="KPK96" s="77"/>
      <c r="KPL96" s="77"/>
      <c r="KPM96" s="77"/>
      <c r="KPN96" s="77"/>
      <c r="KPO96" s="77"/>
      <c r="KPP96" s="77"/>
      <c r="KPQ96" s="77"/>
      <c r="KPR96" s="77"/>
      <c r="KPS96" s="77"/>
      <c r="KPT96" s="77"/>
      <c r="KPU96" s="77"/>
      <c r="KPV96" s="77"/>
      <c r="KPW96" s="77"/>
      <c r="KPX96" s="77"/>
      <c r="KPY96" s="77"/>
      <c r="KPZ96" s="77"/>
      <c r="KQA96" s="77"/>
      <c r="KQB96" s="77"/>
      <c r="KQC96" s="77"/>
      <c r="KQD96" s="77"/>
      <c r="KQE96" s="77"/>
      <c r="KQF96" s="77"/>
      <c r="KQG96" s="77"/>
      <c r="KQH96" s="77"/>
      <c r="KQI96" s="77"/>
      <c r="KQJ96" s="77"/>
      <c r="KQK96" s="77"/>
      <c r="KQL96" s="77"/>
      <c r="KQM96" s="77"/>
      <c r="KQN96" s="77"/>
      <c r="KQO96" s="77"/>
      <c r="KQP96" s="77"/>
      <c r="KQQ96" s="77"/>
      <c r="KQR96" s="77"/>
      <c r="KQS96" s="77"/>
      <c r="KQT96" s="77"/>
      <c r="KQU96" s="77"/>
      <c r="KQV96" s="77"/>
      <c r="KQW96" s="77"/>
      <c r="KQX96" s="77"/>
      <c r="KQY96" s="77"/>
      <c r="KQZ96" s="77"/>
      <c r="KRA96" s="77"/>
      <c r="KRB96" s="77"/>
      <c r="KRC96" s="77"/>
      <c r="KRD96" s="77"/>
      <c r="KRE96" s="77"/>
      <c r="KRF96" s="77"/>
      <c r="KRG96" s="77"/>
      <c r="KRH96" s="77"/>
      <c r="KRI96" s="77"/>
      <c r="KRJ96" s="77"/>
      <c r="KRK96" s="77"/>
      <c r="KRL96" s="77"/>
      <c r="KRM96" s="77"/>
      <c r="KRN96" s="77"/>
      <c r="KRO96" s="77"/>
      <c r="KRP96" s="77"/>
      <c r="KRQ96" s="77"/>
      <c r="KRR96" s="77"/>
      <c r="KRS96" s="77"/>
      <c r="KRT96" s="77"/>
      <c r="KRU96" s="77"/>
      <c r="KRV96" s="77"/>
      <c r="KRW96" s="77"/>
      <c r="KRX96" s="77"/>
      <c r="KRY96" s="77"/>
      <c r="KRZ96" s="77"/>
      <c r="KSA96" s="77"/>
      <c r="KSB96" s="77"/>
      <c r="KSC96" s="77"/>
      <c r="KSD96" s="77"/>
      <c r="KSE96" s="77"/>
      <c r="KSF96" s="77"/>
      <c r="KSG96" s="77"/>
      <c r="KSH96" s="77"/>
      <c r="KSI96" s="77"/>
      <c r="KSJ96" s="77"/>
      <c r="KSK96" s="77"/>
      <c r="KSL96" s="77"/>
      <c r="KSM96" s="77"/>
      <c r="KSN96" s="77"/>
      <c r="KSO96" s="77"/>
      <c r="KSP96" s="77"/>
      <c r="KSQ96" s="77"/>
      <c r="KSR96" s="77"/>
      <c r="KSS96" s="77"/>
      <c r="KST96" s="77"/>
      <c r="KSU96" s="77"/>
      <c r="KSV96" s="77"/>
      <c r="KSW96" s="77"/>
      <c r="KSX96" s="77"/>
      <c r="KSY96" s="77"/>
      <c r="KSZ96" s="77"/>
      <c r="KTA96" s="77"/>
      <c r="KTB96" s="77"/>
      <c r="KTC96" s="77"/>
      <c r="KTD96" s="77"/>
      <c r="KTE96" s="77"/>
      <c r="KTF96" s="77"/>
      <c r="KTG96" s="77"/>
      <c r="KTH96" s="77"/>
      <c r="KTI96" s="77"/>
      <c r="KTJ96" s="77"/>
      <c r="KTK96" s="77"/>
      <c r="KTL96" s="77"/>
      <c r="KTM96" s="77"/>
      <c r="KTN96" s="77"/>
      <c r="KTO96" s="77"/>
      <c r="KTP96" s="77"/>
      <c r="KTQ96" s="77"/>
      <c r="KTR96" s="77"/>
      <c r="KTS96" s="77"/>
      <c r="KTT96" s="77"/>
      <c r="KTU96" s="77"/>
      <c r="KTV96" s="77"/>
      <c r="KTW96" s="77"/>
      <c r="KTX96" s="77"/>
      <c r="KTY96" s="77"/>
      <c r="KTZ96" s="77"/>
      <c r="KUA96" s="77"/>
      <c r="KUB96" s="77"/>
      <c r="KUC96" s="77"/>
      <c r="KUD96" s="77"/>
      <c r="KUE96" s="77"/>
      <c r="KUF96" s="77"/>
      <c r="KUG96" s="77"/>
      <c r="KUH96" s="77"/>
      <c r="KUI96" s="77"/>
      <c r="KUJ96" s="77"/>
      <c r="KUK96" s="77"/>
      <c r="KUL96" s="77"/>
      <c r="KUM96" s="77"/>
      <c r="KUN96" s="77"/>
      <c r="KUO96" s="77"/>
      <c r="KUP96" s="77"/>
      <c r="KUQ96" s="77"/>
      <c r="KUR96" s="77"/>
      <c r="KUS96" s="77"/>
      <c r="KUT96" s="77"/>
      <c r="KUU96" s="77"/>
      <c r="KUV96" s="77"/>
      <c r="KUW96" s="77"/>
      <c r="KUX96" s="77"/>
      <c r="KUY96" s="77"/>
      <c r="KUZ96" s="77"/>
      <c r="KVA96" s="77"/>
      <c r="KVB96" s="77"/>
      <c r="KVC96" s="77"/>
      <c r="KVD96" s="77"/>
      <c r="KVE96" s="77"/>
      <c r="KVF96" s="77"/>
      <c r="KVG96" s="77"/>
      <c r="KVH96" s="77"/>
      <c r="KVI96" s="77"/>
      <c r="KVJ96" s="77"/>
      <c r="KVK96" s="77"/>
      <c r="KVL96" s="77"/>
      <c r="KVM96" s="77"/>
      <c r="KVN96" s="77"/>
      <c r="KVO96" s="77"/>
      <c r="KVP96" s="77"/>
      <c r="KVQ96" s="77"/>
      <c r="KVR96" s="77"/>
      <c r="KVS96" s="77"/>
      <c r="KVT96" s="77"/>
      <c r="KVU96" s="77"/>
      <c r="KVV96" s="77"/>
      <c r="KVW96" s="77"/>
      <c r="KVX96" s="77"/>
      <c r="KVY96" s="77"/>
      <c r="KVZ96" s="77"/>
      <c r="KWA96" s="77"/>
      <c r="KWB96" s="77"/>
      <c r="KWC96" s="77"/>
      <c r="KWD96" s="77"/>
      <c r="KWE96" s="77"/>
      <c r="KWF96" s="77"/>
      <c r="KWG96" s="77"/>
      <c r="KWH96" s="77"/>
      <c r="KWI96" s="77"/>
      <c r="KWJ96" s="77"/>
      <c r="KWK96" s="77"/>
      <c r="KWL96" s="77"/>
      <c r="KWM96" s="77"/>
      <c r="KWN96" s="77"/>
      <c r="KWO96" s="77"/>
      <c r="KWP96" s="77"/>
      <c r="KWQ96" s="77"/>
      <c r="KWR96" s="77"/>
      <c r="KWS96" s="77"/>
      <c r="KWT96" s="77"/>
      <c r="KWU96" s="77"/>
      <c r="KWV96" s="77"/>
      <c r="KWW96" s="77"/>
      <c r="KWX96" s="77"/>
      <c r="KWY96" s="77"/>
      <c r="KWZ96" s="77"/>
      <c r="KXA96" s="77"/>
      <c r="KXB96" s="77"/>
      <c r="KXC96" s="77"/>
      <c r="KXD96" s="77"/>
      <c r="KXE96" s="77"/>
      <c r="KXF96" s="77"/>
      <c r="KXG96" s="77"/>
      <c r="KXH96" s="77"/>
      <c r="KXI96" s="77"/>
      <c r="KXJ96" s="77"/>
      <c r="KXK96" s="77"/>
      <c r="KXL96" s="77"/>
      <c r="KXM96" s="77"/>
      <c r="KXN96" s="77"/>
      <c r="KXO96" s="77"/>
      <c r="KXP96" s="77"/>
      <c r="KXQ96" s="77"/>
      <c r="KXR96" s="77"/>
      <c r="KXS96" s="77"/>
      <c r="KXT96" s="77"/>
      <c r="KXU96" s="77"/>
      <c r="KXV96" s="77"/>
      <c r="KXW96" s="77"/>
      <c r="KXX96" s="77"/>
      <c r="KXY96" s="77"/>
      <c r="KXZ96" s="77"/>
      <c r="KYA96" s="77"/>
      <c r="KYB96" s="77"/>
      <c r="KYC96" s="77"/>
      <c r="KYD96" s="77"/>
      <c r="KYE96" s="77"/>
      <c r="KYF96" s="77"/>
      <c r="KYG96" s="77"/>
      <c r="KYH96" s="77"/>
      <c r="KYI96" s="77"/>
      <c r="KYJ96" s="77"/>
      <c r="KYK96" s="77"/>
      <c r="KYL96" s="77"/>
      <c r="KYM96" s="77"/>
      <c r="KYN96" s="77"/>
      <c r="KYO96" s="77"/>
      <c r="KYP96" s="77"/>
      <c r="KYQ96" s="77"/>
      <c r="KYR96" s="77"/>
      <c r="KYS96" s="77"/>
      <c r="KYT96" s="77"/>
      <c r="KYU96" s="77"/>
      <c r="KYV96" s="77"/>
      <c r="KYW96" s="77"/>
      <c r="KYX96" s="77"/>
      <c r="KYY96" s="77"/>
      <c r="KYZ96" s="77"/>
      <c r="KZA96" s="77"/>
      <c r="KZB96" s="77"/>
      <c r="KZC96" s="77"/>
      <c r="KZD96" s="77"/>
      <c r="KZE96" s="77"/>
      <c r="KZF96" s="77"/>
      <c r="KZG96" s="77"/>
      <c r="KZH96" s="77"/>
      <c r="KZI96" s="77"/>
      <c r="KZJ96" s="77"/>
      <c r="KZK96" s="77"/>
      <c r="KZL96" s="77"/>
      <c r="KZM96" s="77"/>
      <c r="KZN96" s="77"/>
      <c r="KZO96" s="77"/>
      <c r="KZP96" s="77"/>
      <c r="KZQ96" s="77"/>
      <c r="KZR96" s="77"/>
      <c r="KZS96" s="77"/>
      <c r="KZT96" s="77"/>
      <c r="KZU96" s="77"/>
      <c r="KZV96" s="77"/>
      <c r="KZW96" s="77"/>
      <c r="KZX96" s="77"/>
      <c r="KZY96" s="77"/>
      <c r="KZZ96" s="77"/>
      <c r="LAA96" s="77"/>
      <c r="LAB96" s="77"/>
      <c r="LAC96" s="77"/>
      <c r="LAD96" s="77"/>
      <c r="LAE96" s="77"/>
      <c r="LAF96" s="77"/>
      <c r="LAG96" s="77"/>
      <c r="LAH96" s="77"/>
      <c r="LAI96" s="77"/>
      <c r="LAJ96" s="77"/>
      <c r="LAK96" s="77"/>
      <c r="LAL96" s="77"/>
      <c r="LAM96" s="77"/>
      <c r="LAN96" s="77"/>
      <c r="LAO96" s="77"/>
      <c r="LAP96" s="77"/>
      <c r="LAQ96" s="77"/>
      <c r="LAR96" s="77"/>
      <c r="LAS96" s="77"/>
      <c r="LAT96" s="77"/>
      <c r="LAU96" s="77"/>
      <c r="LAV96" s="77"/>
      <c r="LAW96" s="77"/>
      <c r="LAX96" s="77"/>
      <c r="LAY96" s="77"/>
      <c r="LAZ96" s="77"/>
      <c r="LBA96" s="77"/>
      <c r="LBB96" s="77"/>
      <c r="LBC96" s="77"/>
      <c r="LBD96" s="77"/>
      <c r="LBE96" s="77"/>
      <c r="LBF96" s="77"/>
      <c r="LBG96" s="77"/>
      <c r="LBH96" s="77"/>
      <c r="LBI96" s="77"/>
      <c r="LBJ96" s="77"/>
      <c r="LBK96" s="77"/>
      <c r="LBL96" s="77"/>
      <c r="LBM96" s="77"/>
      <c r="LBN96" s="77"/>
      <c r="LBO96" s="77"/>
      <c r="LBP96" s="77"/>
      <c r="LBQ96" s="77"/>
      <c r="LBR96" s="77"/>
      <c r="LBS96" s="77"/>
      <c r="LBT96" s="77"/>
      <c r="LBU96" s="77"/>
      <c r="LBV96" s="77"/>
      <c r="LBW96" s="77"/>
      <c r="LBX96" s="77"/>
      <c r="LBY96" s="77"/>
      <c r="LBZ96" s="77"/>
      <c r="LCA96" s="77"/>
      <c r="LCB96" s="77"/>
      <c r="LCC96" s="77"/>
      <c r="LCD96" s="77"/>
      <c r="LCE96" s="77"/>
      <c r="LCF96" s="77"/>
      <c r="LCG96" s="77"/>
      <c r="LCH96" s="77"/>
      <c r="LCI96" s="77"/>
      <c r="LCJ96" s="77"/>
      <c r="LCK96" s="77"/>
      <c r="LCL96" s="77"/>
      <c r="LCM96" s="77"/>
      <c r="LCN96" s="77"/>
      <c r="LCO96" s="77"/>
      <c r="LCP96" s="77"/>
      <c r="LCQ96" s="77"/>
      <c r="LCR96" s="77"/>
      <c r="LCS96" s="77"/>
      <c r="LCT96" s="77"/>
      <c r="LCU96" s="77"/>
      <c r="LCV96" s="77"/>
      <c r="LCW96" s="77"/>
      <c r="LCX96" s="77"/>
      <c r="LCY96" s="77"/>
      <c r="LCZ96" s="77"/>
      <c r="LDA96" s="77"/>
      <c r="LDB96" s="77"/>
      <c r="LDC96" s="77"/>
      <c r="LDD96" s="77"/>
      <c r="LDE96" s="77"/>
      <c r="LDF96" s="77"/>
      <c r="LDG96" s="77"/>
      <c r="LDH96" s="77"/>
      <c r="LDI96" s="77"/>
      <c r="LDJ96" s="77"/>
      <c r="LDK96" s="77"/>
      <c r="LDL96" s="77"/>
      <c r="LDM96" s="77"/>
      <c r="LDN96" s="77"/>
      <c r="LDO96" s="77"/>
      <c r="LDP96" s="77"/>
      <c r="LDQ96" s="77"/>
      <c r="LDR96" s="77"/>
      <c r="LDS96" s="77"/>
      <c r="LDT96" s="77"/>
      <c r="LDU96" s="77"/>
      <c r="LDV96" s="77"/>
      <c r="LDW96" s="77"/>
      <c r="LDX96" s="77"/>
      <c r="LDY96" s="77"/>
      <c r="LDZ96" s="77"/>
      <c r="LEA96" s="77"/>
      <c r="LEB96" s="77"/>
      <c r="LEC96" s="77"/>
      <c r="LED96" s="77"/>
      <c r="LEE96" s="77"/>
      <c r="LEF96" s="77"/>
      <c r="LEG96" s="77"/>
      <c r="LEH96" s="77"/>
      <c r="LEI96" s="77"/>
      <c r="LEJ96" s="77"/>
      <c r="LEK96" s="77"/>
      <c r="LEL96" s="77"/>
      <c r="LEM96" s="77"/>
      <c r="LEN96" s="77"/>
      <c r="LEO96" s="77"/>
      <c r="LEP96" s="77"/>
      <c r="LEQ96" s="77"/>
      <c r="LER96" s="77"/>
      <c r="LES96" s="77"/>
      <c r="LET96" s="77"/>
      <c r="LEU96" s="77"/>
      <c r="LEV96" s="77"/>
      <c r="LEW96" s="77"/>
      <c r="LEX96" s="77"/>
      <c r="LEY96" s="77"/>
      <c r="LEZ96" s="77"/>
      <c r="LFA96" s="77"/>
      <c r="LFB96" s="77"/>
      <c r="LFC96" s="77"/>
      <c r="LFD96" s="77"/>
      <c r="LFE96" s="77"/>
      <c r="LFF96" s="77"/>
      <c r="LFG96" s="77"/>
      <c r="LFH96" s="77"/>
      <c r="LFI96" s="77"/>
      <c r="LFJ96" s="77"/>
      <c r="LFK96" s="77"/>
      <c r="LFL96" s="77"/>
      <c r="LFM96" s="77"/>
      <c r="LFN96" s="77"/>
      <c r="LFO96" s="77"/>
      <c r="LFP96" s="77"/>
      <c r="LFQ96" s="77"/>
      <c r="LFR96" s="77"/>
      <c r="LFS96" s="77"/>
      <c r="LFT96" s="77"/>
      <c r="LFU96" s="77"/>
      <c r="LFV96" s="77"/>
      <c r="LFW96" s="77"/>
      <c r="LFX96" s="77"/>
      <c r="LFY96" s="77"/>
      <c r="LFZ96" s="77"/>
      <c r="LGA96" s="77"/>
      <c r="LGB96" s="77"/>
      <c r="LGC96" s="77"/>
      <c r="LGD96" s="77"/>
      <c r="LGE96" s="77"/>
      <c r="LGF96" s="77"/>
      <c r="LGG96" s="77"/>
      <c r="LGH96" s="77"/>
      <c r="LGI96" s="77"/>
      <c r="LGJ96" s="77"/>
      <c r="LGK96" s="77"/>
      <c r="LGL96" s="77"/>
      <c r="LGM96" s="77"/>
      <c r="LGN96" s="77"/>
      <c r="LGO96" s="77"/>
      <c r="LGP96" s="77"/>
      <c r="LGQ96" s="77"/>
      <c r="LGR96" s="77"/>
      <c r="LGS96" s="77"/>
      <c r="LGT96" s="77"/>
      <c r="LGU96" s="77"/>
      <c r="LGV96" s="77"/>
      <c r="LGW96" s="77"/>
      <c r="LGX96" s="77"/>
      <c r="LGY96" s="77"/>
      <c r="LGZ96" s="77"/>
      <c r="LHA96" s="77"/>
      <c r="LHB96" s="77"/>
      <c r="LHC96" s="77"/>
      <c r="LHD96" s="77"/>
      <c r="LHE96" s="77"/>
      <c r="LHF96" s="77"/>
      <c r="LHG96" s="77"/>
      <c r="LHH96" s="77"/>
      <c r="LHI96" s="77"/>
      <c r="LHJ96" s="77"/>
      <c r="LHK96" s="77"/>
      <c r="LHL96" s="77"/>
      <c r="LHM96" s="77"/>
      <c r="LHN96" s="77"/>
      <c r="LHO96" s="77"/>
      <c r="LHP96" s="77"/>
      <c r="LHQ96" s="77"/>
      <c r="LHR96" s="77"/>
      <c r="LHS96" s="77"/>
      <c r="LHT96" s="77"/>
      <c r="LHU96" s="77"/>
      <c r="LHV96" s="77"/>
      <c r="LHW96" s="77"/>
      <c r="LHX96" s="77"/>
      <c r="LHY96" s="77"/>
      <c r="LHZ96" s="77"/>
      <c r="LIA96" s="77"/>
      <c r="LIB96" s="77"/>
      <c r="LIC96" s="77"/>
      <c r="LID96" s="77"/>
      <c r="LIE96" s="77"/>
      <c r="LIF96" s="77"/>
      <c r="LIG96" s="77"/>
      <c r="LIH96" s="77"/>
      <c r="LII96" s="77"/>
      <c r="LIJ96" s="77"/>
      <c r="LIK96" s="77"/>
      <c r="LIL96" s="77"/>
      <c r="LIM96" s="77"/>
      <c r="LIN96" s="77"/>
      <c r="LIO96" s="77"/>
      <c r="LIP96" s="77"/>
      <c r="LIQ96" s="77"/>
      <c r="LIR96" s="77"/>
      <c r="LIS96" s="77"/>
      <c r="LIT96" s="77"/>
      <c r="LIU96" s="77"/>
      <c r="LIV96" s="77"/>
      <c r="LIW96" s="77"/>
      <c r="LIX96" s="77"/>
      <c r="LIY96" s="77"/>
      <c r="LIZ96" s="77"/>
      <c r="LJA96" s="77"/>
      <c r="LJB96" s="77"/>
      <c r="LJC96" s="77"/>
      <c r="LJD96" s="77"/>
      <c r="LJE96" s="77"/>
      <c r="LJF96" s="77"/>
      <c r="LJG96" s="77"/>
      <c r="LJH96" s="77"/>
      <c r="LJI96" s="77"/>
      <c r="LJJ96" s="77"/>
      <c r="LJK96" s="77"/>
      <c r="LJL96" s="77"/>
      <c r="LJM96" s="77"/>
      <c r="LJN96" s="77"/>
      <c r="LJO96" s="77"/>
      <c r="LJP96" s="77"/>
      <c r="LJQ96" s="77"/>
      <c r="LJR96" s="77"/>
      <c r="LJS96" s="77"/>
      <c r="LJT96" s="77"/>
      <c r="LJU96" s="77"/>
      <c r="LJV96" s="77"/>
      <c r="LJW96" s="77"/>
      <c r="LJX96" s="77"/>
      <c r="LJY96" s="77"/>
      <c r="LJZ96" s="77"/>
      <c r="LKA96" s="77"/>
      <c r="LKB96" s="77"/>
      <c r="LKC96" s="77"/>
      <c r="LKD96" s="77"/>
      <c r="LKE96" s="77"/>
      <c r="LKF96" s="77"/>
      <c r="LKG96" s="77"/>
      <c r="LKH96" s="77"/>
      <c r="LKI96" s="77"/>
      <c r="LKJ96" s="77"/>
      <c r="LKK96" s="77"/>
      <c r="LKL96" s="77"/>
      <c r="LKM96" s="77"/>
      <c r="LKN96" s="77"/>
      <c r="LKO96" s="77"/>
      <c r="LKP96" s="77"/>
      <c r="LKQ96" s="77"/>
      <c r="LKR96" s="77"/>
      <c r="LKS96" s="77"/>
      <c r="LKT96" s="77"/>
      <c r="LKU96" s="77"/>
      <c r="LKV96" s="77"/>
      <c r="LKW96" s="77"/>
      <c r="LKX96" s="77"/>
      <c r="LKY96" s="77"/>
      <c r="LKZ96" s="77"/>
      <c r="LLA96" s="77"/>
      <c r="LLB96" s="77"/>
      <c r="LLC96" s="77"/>
      <c r="LLD96" s="77"/>
      <c r="LLE96" s="77"/>
      <c r="LLF96" s="77"/>
      <c r="LLG96" s="77"/>
      <c r="LLH96" s="77"/>
      <c r="LLI96" s="77"/>
      <c r="LLJ96" s="77"/>
      <c r="LLK96" s="77"/>
      <c r="LLL96" s="77"/>
      <c r="LLM96" s="77"/>
      <c r="LLN96" s="77"/>
      <c r="LLO96" s="77"/>
      <c r="LLP96" s="77"/>
      <c r="LLQ96" s="77"/>
      <c r="LLR96" s="77"/>
      <c r="LLS96" s="77"/>
      <c r="LLT96" s="77"/>
      <c r="LLU96" s="77"/>
      <c r="LLV96" s="77"/>
      <c r="LLW96" s="77"/>
      <c r="LLX96" s="77"/>
      <c r="LLY96" s="77"/>
      <c r="LLZ96" s="77"/>
      <c r="LMA96" s="77"/>
      <c r="LMB96" s="77"/>
      <c r="LMC96" s="77"/>
      <c r="LMD96" s="77"/>
      <c r="LME96" s="77"/>
      <c r="LMF96" s="77"/>
      <c r="LMG96" s="77"/>
      <c r="LMH96" s="77"/>
      <c r="LMI96" s="77"/>
      <c r="LMJ96" s="77"/>
      <c r="LMK96" s="77"/>
      <c r="LML96" s="77"/>
      <c r="LMM96" s="77"/>
      <c r="LMN96" s="77"/>
      <c r="LMO96" s="77"/>
      <c r="LMP96" s="77"/>
      <c r="LMQ96" s="77"/>
      <c r="LMR96" s="77"/>
      <c r="LMS96" s="77"/>
      <c r="LMT96" s="77"/>
      <c r="LMU96" s="77"/>
      <c r="LMV96" s="77"/>
      <c r="LMW96" s="77"/>
      <c r="LMX96" s="77"/>
      <c r="LMY96" s="77"/>
      <c r="LMZ96" s="77"/>
      <c r="LNA96" s="77"/>
      <c r="LNB96" s="77"/>
      <c r="LNC96" s="77"/>
      <c r="LND96" s="77"/>
      <c r="LNE96" s="77"/>
      <c r="LNF96" s="77"/>
      <c r="LNG96" s="77"/>
      <c r="LNH96" s="77"/>
      <c r="LNI96" s="77"/>
      <c r="LNJ96" s="77"/>
      <c r="LNK96" s="77"/>
      <c r="LNL96" s="77"/>
      <c r="LNM96" s="77"/>
      <c r="LNN96" s="77"/>
      <c r="LNO96" s="77"/>
      <c r="LNP96" s="77"/>
      <c r="LNQ96" s="77"/>
      <c r="LNR96" s="77"/>
      <c r="LNS96" s="77"/>
      <c r="LNT96" s="77"/>
      <c r="LNU96" s="77"/>
      <c r="LNV96" s="77"/>
      <c r="LNW96" s="77"/>
      <c r="LNX96" s="77"/>
      <c r="LNY96" s="77"/>
      <c r="LNZ96" s="77"/>
      <c r="LOA96" s="77"/>
      <c r="LOB96" s="77"/>
      <c r="LOC96" s="77"/>
      <c r="LOD96" s="77"/>
      <c r="LOE96" s="77"/>
      <c r="LOF96" s="77"/>
      <c r="LOG96" s="77"/>
      <c r="LOH96" s="77"/>
      <c r="LOI96" s="77"/>
      <c r="LOJ96" s="77"/>
      <c r="LOK96" s="77"/>
      <c r="LOL96" s="77"/>
      <c r="LOM96" s="77"/>
      <c r="LON96" s="77"/>
      <c r="LOO96" s="77"/>
      <c r="LOP96" s="77"/>
      <c r="LOQ96" s="77"/>
      <c r="LOR96" s="77"/>
      <c r="LOS96" s="77"/>
      <c r="LOT96" s="77"/>
      <c r="LOU96" s="77"/>
      <c r="LOV96" s="77"/>
      <c r="LOW96" s="77"/>
      <c r="LOX96" s="77"/>
      <c r="LOY96" s="77"/>
      <c r="LOZ96" s="77"/>
      <c r="LPA96" s="77"/>
      <c r="LPB96" s="77"/>
      <c r="LPC96" s="77"/>
      <c r="LPD96" s="77"/>
      <c r="LPE96" s="77"/>
      <c r="LPF96" s="77"/>
      <c r="LPG96" s="77"/>
      <c r="LPH96" s="77"/>
      <c r="LPI96" s="77"/>
      <c r="LPJ96" s="77"/>
      <c r="LPK96" s="77"/>
      <c r="LPL96" s="77"/>
      <c r="LPM96" s="77"/>
      <c r="LPN96" s="77"/>
      <c r="LPO96" s="77"/>
      <c r="LPP96" s="77"/>
      <c r="LPQ96" s="77"/>
      <c r="LPR96" s="77"/>
      <c r="LPS96" s="77"/>
      <c r="LPT96" s="77"/>
      <c r="LPU96" s="77"/>
      <c r="LPV96" s="77"/>
      <c r="LPW96" s="77"/>
      <c r="LPX96" s="77"/>
      <c r="LPY96" s="77"/>
      <c r="LPZ96" s="77"/>
      <c r="LQA96" s="77"/>
      <c r="LQB96" s="77"/>
      <c r="LQC96" s="77"/>
      <c r="LQD96" s="77"/>
      <c r="LQE96" s="77"/>
      <c r="LQF96" s="77"/>
      <c r="LQG96" s="77"/>
      <c r="LQH96" s="77"/>
      <c r="LQI96" s="77"/>
      <c r="LQJ96" s="77"/>
      <c r="LQK96" s="77"/>
      <c r="LQL96" s="77"/>
      <c r="LQM96" s="77"/>
      <c r="LQN96" s="77"/>
      <c r="LQO96" s="77"/>
      <c r="LQP96" s="77"/>
      <c r="LQQ96" s="77"/>
      <c r="LQR96" s="77"/>
      <c r="LQS96" s="77"/>
      <c r="LQT96" s="77"/>
      <c r="LQU96" s="77"/>
      <c r="LQV96" s="77"/>
      <c r="LQW96" s="77"/>
      <c r="LQX96" s="77"/>
      <c r="LQY96" s="77"/>
      <c r="LQZ96" s="77"/>
      <c r="LRA96" s="77"/>
      <c r="LRB96" s="77"/>
      <c r="LRC96" s="77"/>
      <c r="LRD96" s="77"/>
      <c r="LRE96" s="77"/>
      <c r="LRF96" s="77"/>
      <c r="LRG96" s="77"/>
      <c r="LRH96" s="77"/>
      <c r="LRI96" s="77"/>
      <c r="LRJ96" s="77"/>
      <c r="LRK96" s="77"/>
      <c r="LRL96" s="77"/>
      <c r="LRM96" s="77"/>
      <c r="LRN96" s="77"/>
      <c r="LRO96" s="77"/>
      <c r="LRP96" s="77"/>
      <c r="LRQ96" s="77"/>
      <c r="LRR96" s="77"/>
      <c r="LRS96" s="77"/>
      <c r="LRT96" s="77"/>
      <c r="LRU96" s="77"/>
      <c r="LRV96" s="77"/>
      <c r="LRW96" s="77"/>
      <c r="LRX96" s="77"/>
      <c r="LRY96" s="77"/>
      <c r="LRZ96" s="77"/>
      <c r="LSA96" s="77"/>
      <c r="LSB96" s="77"/>
      <c r="LSC96" s="77"/>
      <c r="LSD96" s="77"/>
      <c r="LSE96" s="77"/>
      <c r="LSF96" s="77"/>
      <c r="LSG96" s="77"/>
      <c r="LSH96" s="77"/>
      <c r="LSI96" s="77"/>
      <c r="LSJ96" s="77"/>
      <c r="LSK96" s="77"/>
      <c r="LSL96" s="77"/>
      <c r="LSM96" s="77"/>
      <c r="LSN96" s="77"/>
      <c r="LSO96" s="77"/>
      <c r="LSP96" s="77"/>
      <c r="LSQ96" s="77"/>
      <c r="LSR96" s="77"/>
      <c r="LSS96" s="77"/>
      <c r="LST96" s="77"/>
      <c r="LSU96" s="77"/>
      <c r="LSV96" s="77"/>
      <c r="LSW96" s="77"/>
      <c r="LSX96" s="77"/>
      <c r="LSY96" s="77"/>
      <c r="LSZ96" s="77"/>
      <c r="LTA96" s="77"/>
      <c r="LTB96" s="77"/>
      <c r="LTC96" s="77"/>
      <c r="LTD96" s="77"/>
      <c r="LTE96" s="77"/>
      <c r="LTF96" s="77"/>
      <c r="LTG96" s="77"/>
      <c r="LTH96" s="77"/>
      <c r="LTI96" s="77"/>
      <c r="LTJ96" s="77"/>
      <c r="LTK96" s="77"/>
      <c r="LTL96" s="77"/>
      <c r="LTM96" s="77"/>
      <c r="LTN96" s="77"/>
      <c r="LTO96" s="77"/>
      <c r="LTP96" s="77"/>
      <c r="LTQ96" s="77"/>
      <c r="LTR96" s="77"/>
      <c r="LTS96" s="77"/>
      <c r="LTT96" s="77"/>
      <c r="LTU96" s="77"/>
      <c r="LTV96" s="77"/>
      <c r="LTW96" s="77"/>
      <c r="LTX96" s="77"/>
      <c r="LTY96" s="77"/>
      <c r="LTZ96" s="77"/>
      <c r="LUA96" s="77"/>
      <c r="LUB96" s="77"/>
      <c r="LUC96" s="77"/>
      <c r="LUD96" s="77"/>
      <c r="LUE96" s="77"/>
      <c r="LUF96" s="77"/>
      <c r="LUG96" s="77"/>
      <c r="LUH96" s="77"/>
      <c r="LUI96" s="77"/>
      <c r="LUJ96" s="77"/>
      <c r="LUK96" s="77"/>
      <c r="LUL96" s="77"/>
      <c r="LUM96" s="77"/>
      <c r="LUN96" s="77"/>
      <c r="LUO96" s="77"/>
      <c r="LUP96" s="77"/>
      <c r="LUQ96" s="77"/>
      <c r="LUR96" s="77"/>
      <c r="LUS96" s="77"/>
      <c r="LUT96" s="77"/>
      <c r="LUU96" s="77"/>
      <c r="LUV96" s="77"/>
      <c r="LUW96" s="77"/>
      <c r="LUX96" s="77"/>
      <c r="LUY96" s="77"/>
      <c r="LUZ96" s="77"/>
      <c r="LVA96" s="77"/>
      <c r="LVB96" s="77"/>
      <c r="LVC96" s="77"/>
      <c r="LVD96" s="77"/>
      <c r="LVE96" s="77"/>
      <c r="LVF96" s="77"/>
      <c r="LVG96" s="77"/>
      <c r="LVH96" s="77"/>
      <c r="LVI96" s="77"/>
      <c r="LVJ96" s="77"/>
      <c r="LVK96" s="77"/>
      <c r="LVL96" s="77"/>
      <c r="LVM96" s="77"/>
      <c r="LVN96" s="77"/>
      <c r="LVO96" s="77"/>
      <c r="LVP96" s="77"/>
      <c r="LVQ96" s="77"/>
      <c r="LVR96" s="77"/>
      <c r="LVS96" s="77"/>
      <c r="LVT96" s="77"/>
      <c r="LVU96" s="77"/>
      <c r="LVV96" s="77"/>
      <c r="LVW96" s="77"/>
      <c r="LVX96" s="77"/>
      <c r="LVY96" s="77"/>
      <c r="LVZ96" s="77"/>
      <c r="LWA96" s="77"/>
      <c r="LWB96" s="77"/>
      <c r="LWC96" s="77"/>
      <c r="LWD96" s="77"/>
      <c r="LWE96" s="77"/>
      <c r="LWF96" s="77"/>
      <c r="LWG96" s="77"/>
      <c r="LWH96" s="77"/>
      <c r="LWI96" s="77"/>
      <c r="LWJ96" s="77"/>
      <c r="LWK96" s="77"/>
      <c r="LWL96" s="77"/>
      <c r="LWM96" s="77"/>
      <c r="LWN96" s="77"/>
      <c r="LWO96" s="77"/>
      <c r="LWP96" s="77"/>
      <c r="LWQ96" s="77"/>
      <c r="LWR96" s="77"/>
      <c r="LWS96" s="77"/>
      <c r="LWT96" s="77"/>
      <c r="LWU96" s="77"/>
      <c r="LWV96" s="77"/>
      <c r="LWW96" s="77"/>
      <c r="LWX96" s="77"/>
      <c r="LWY96" s="77"/>
      <c r="LWZ96" s="77"/>
      <c r="LXA96" s="77"/>
      <c r="LXB96" s="77"/>
      <c r="LXC96" s="77"/>
      <c r="LXD96" s="77"/>
      <c r="LXE96" s="77"/>
      <c r="LXF96" s="77"/>
      <c r="LXG96" s="77"/>
      <c r="LXH96" s="77"/>
      <c r="LXI96" s="77"/>
      <c r="LXJ96" s="77"/>
      <c r="LXK96" s="77"/>
      <c r="LXL96" s="77"/>
      <c r="LXM96" s="77"/>
      <c r="LXN96" s="77"/>
      <c r="LXO96" s="77"/>
      <c r="LXP96" s="77"/>
      <c r="LXQ96" s="77"/>
      <c r="LXR96" s="77"/>
      <c r="LXS96" s="77"/>
      <c r="LXT96" s="77"/>
      <c r="LXU96" s="77"/>
      <c r="LXV96" s="77"/>
      <c r="LXW96" s="77"/>
      <c r="LXX96" s="77"/>
      <c r="LXY96" s="77"/>
      <c r="LXZ96" s="77"/>
      <c r="LYA96" s="77"/>
      <c r="LYB96" s="77"/>
      <c r="LYC96" s="77"/>
      <c r="LYD96" s="77"/>
      <c r="LYE96" s="77"/>
      <c r="LYF96" s="77"/>
      <c r="LYG96" s="77"/>
      <c r="LYH96" s="77"/>
      <c r="LYI96" s="77"/>
      <c r="LYJ96" s="77"/>
      <c r="LYK96" s="77"/>
      <c r="LYL96" s="77"/>
      <c r="LYM96" s="77"/>
      <c r="LYN96" s="77"/>
      <c r="LYO96" s="77"/>
      <c r="LYP96" s="77"/>
      <c r="LYQ96" s="77"/>
      <c r="LYR96" s="77"/>
      <c r="LYS96" s="77"/>
      <c r="LYT96" s="77"/>
      <c r="LYU96" s="77"/>
      <c r="LYV96" s="77"/>
      <c r="LYW96" s="77"/>
      <c r="LYX96" s="77"/>
      <c r="LYY96" s="77"/>
      <c r="LYZ96" s="77"/>
      <c r="LZA96" s="77"/>
      <c r="LZB96" s="77"/>
      <c r="LZC96" s="77"/>
      <c r="LZD96" s="77"/>
      <c r="LZE96" s="77"/>
      <c r="LZF96" s="77"/>
      <c r="LZG96" s="77"/>
      <c r="LZH96" s="77"/>
      <c r="LZI96" s="77"/>
      <c r="LZJ96" s="77"/>
      <c r="LZK96" s="77"/>
      <c r="LZL96" s="77"/>
      <c r="LZM96" s="77"/>
      <c r="LZN96" s="77"/>
      <c r="LZO96" s="77"/>
      <c r="LZP96" s="77"/>
      <c r="LZQ96" s="77"/>
      <c r="LZR96" s="77"/>
      <c r="LZS96" s="77"/>
      <c r="LZT96" s="77"/>
      <c r="LZU96" s="77"/>
      <c r="LZV96" s="77"/>
      <c r="LZW96" s="77"/>
      <c r="LZX96" s="77"/>
      <c r="LZY96" s="77"/>
      <c r="LZZ96" s="77"/>
      <c r="MAA96" s="77"/>
      <c r="MAB96" s="77"/>
      <c r="MAC96" s="77"/>
      <c r="MAD96" s="77"/>
      <c r="MAE96" s="77"/>
      <c r="MAF96" s="77"/>
      <c r="MAG96" s="77"/>
      <c r="MAH96" s="77"/>
      <c r="MAI96" s="77"/>
      <c r="MAJ96" s="77"/>
      <c r="MAK96" s="77"/>
      <c r="MAL96" s="77"/>
      <c r="MAM96" s="77"/>
      <c r="MAN96" s="77"/>
      <c r="MAO96" s="77"/>
      <c r="MAP96" s="77"/>
      <c r="MAQ96" s="77"/>
      <c r="MAR96" s="77"/>
      <c r="MAS96" s="77"/>
      <c r="MAT96" s="77"/>
      <c r="MAU96" s="77"/>
      <c r="MAV96" s="77"/>
      <c r="MAW96" s="77"/>
      <c r="MAX96" s="77"/>
      <c r="MAY96" s="77"/>
      <c r="MAZ96" s="77"/>
      <c r="MBA96" s="77"/>
      <c r="MBB96" s="77"/>
      <c r="MBC96" s="77"/>
      <c r="MBD96" s="77"/>
      <c r="MBE96" s="77"/>
      <c r="MBF96" s="77"/>
      <c r="MBG96" s="77"/>
      <c r="MBH96" s="77"/>
      <c r="MBI96" s="77"/>
      <c r="MBJ96" s="77"/>
      <c r="MBK96" s="77"/>
      <c r="MBL96" s="77"/>
      <c r="MBM96" s="77"/>
      <c r="MBN96" s="77"/>
      <c r="MBO96" s="77"/>
      <c r="MBP96" s="77"/>
      <c r="MBQ96" s="77"/>
      <c r="MBR96" s="77"/>
      <c r="MBS96" s="77"/>
      <c r="MBT96" s="77"/>
      <c r="MBU96" s="77"/>
      <c r="MBV96" s="77"/>
      <c r="MBW96" s="77"/>
      <c r="MBX96" s="77"/>
      <c r="MBY96" s="77"/>
      <c r="MBZ96" s="77"/>
      <c r="MCA96" s="77"/>
      <c r="MCB96" s="77"/>
      <c r="MCC96" s="77"/>
      <c r="MCD96" s="77"/>
      <c r="MCE96" s="77"/>
      <c r="MCF96" s="77"/>
      <c r="MCG96" s="77"/>
      <c r="MCH96" s="77"/>
      <c r="MCI96" s="77"/>
      <c r="MCJ96" s="77"/>
      <c r="MCK96" s="77"/>
      <c r="MCL96" s="77"/>
      <c r="MCM96" s="77"/>
      <c r="MCN96" s="77"/>
      <c r="MCO96" s="77"/>
      <c r="MCP96" s="77"/>
      <c r="MCQ96" s="77"/>
      <c r="MCR96" s="77"/>
      <c r="MCS96" s="77"/>
      <c r="MCT96" s="77"/>
      <c r="MCU96" s="77"/>
      <c r="MCV96" s="77"/>
      <c r="MCW96" s="77"/>
      <c r="MCX96" s="77"/>
      <c r="MCY96" s="77"/>
      <c r="MCZ96" s="77"/>
      <c r="MDA96" s="77"/>
      <c r="MDB96" s="77"/>
      <c r="MDC96" s="77"/>
      <c r="MDD96" s="77"/>
      <c r="MDE96" s="77"/>
      <c r="MDF96" s="77"/>
      <c r="MDG96" s="77"/>
      <c r="MDH96" s="77"/>
      <c r="MDI96" s="77"/>
      <c r="MDJ96" s="77"/>
      <c r="MDK96" s="77"/>
      <c r="MDL96" s="77"/>
      <c r="MDM96" s="77"/>
      <c r="MDN96" s="77"/>
      <c r="MDO96" s="77"/>
      <c r="MDP96" s="77"/>
      <c r="MDQ96" s="77"/>
      <c r="MDR96" s="77"/>
      <c r="MDS96" s="77"/>
      <c r="MDT96" s="77"/>
      <c r="MDU96" s="77"/>
      <c r="MDV96" s="77"/>
      <c r="MDW96" s="77"/>
      <c r="MDX96" s="77"/>
      <c r="MDY96" s="77"/>
      <c r="MDZ96" s="77"/>
      <c r="MEA96" s="77"/>
      <c r="MEB96" s="77"/>
      <c r="MEC96" s="77"/>
      <c r="MED96" s="77"/>
      <c r="MEE96" s="77"/>
      <c r="MEF96" s="77"/>
      <c r="MEG96" s="77"/>
      <c r="MEH96" s="77"/>
      <c r="MEI96" s="77"/>
      <c r="MEJ96" s="77"/>
      <c r="MEK96" s="77"/>
      <c r="MEL96" s="77"/>
      <c r="MEM96" s="77"/>
      <c r="MEN96" s="77"/>
      <c r="MEO96" s="77"/>
      <c r="MEP96" s="77"/>
      <c r="MEQ96" s="77"/>
      <c r="MER96" s="77"/>
      <c r="MES96" s="77"/>
      <c r="MET96" s="77"/>
      <c r="MEU96" s="77"/>
      <c r="MEV96" s="77"/>
      <c r="MEW96" s="77"/>
      <c r="MEX96" s="77"/>
      <c r="MEY96" s="77"/>
      <c r="MEZ96" s="77"/>
      <c r="MFA96" s="77"/>
      <c r="MFB96" s="77"/>
      <c r="MFC96" s="77"/>
      <c r="MFD96" s="77"/>
      <c r="MFE96" s="77"/>
      <c r="MFF96" s="77"/>
      <c r="MFG96" s="77"/>
      <c r="MFH96" s="77"/>
      <c r="MFI96" s="77"/>
      <c r="MFJ96" s="77"/>
      <c r="MFK96" s="77"/>
      <c r="MFL96" s="77"/>
      <c r="MFM96" s="77"/>
      <c r="MFN96" s="77"/>
      <c r="MFO96" s="77"/>
      <c r="MFP96" s="77"/>
      <c r="MFQ96" s="77"/>
      <c r="MFR96" s="77"/>
      <c r="MFS96" s="77"/>
      <c r="MFT96" s="77"/>
      <c r="MFU96" s="77"/>
      <c r="MFV96" s="77"/>
      <c r="MFW96" s="77"/>
      <c r="MFX96" s="77"/>
      <c r="MFY96" s="77"/>
      <c r="MFZ96" s="77"/>
      <c r="MGA96" s="77"/>
      <c r="MGB96" s="77"/>
      <c r="MGC96" s="77"/>
      <c r="MGD96" s="77"/>
      <c r="MGE96" s="77"/>
      <c r="MGF96" s="77"/>
      <c r="MGG96" s="77"/>
      <c r="MGH96" s="77"/>
      <c r="MGI96" s="77"/>
      <c r="MGJ96" s="77"/>
      <c r="MGK96" s="77"/>
      <c r="MGL96" s="77"/>
      <c r="MGM96" s="77"/>
      <c r="MGN96" s="77"/>
      <c r="MGO96" s="77"/>
      <c r="MGP96" s="77"/>
      <c r="MGQ96" s="77"/>
      <c r="MGR96" s="77"/>
      <c r="MGS96" s="77"/>
      <c r="MGT96" s="77"/>
      <c r="MGU96" s="77"/>
      <c r="MGV96" s="77"/>
      <c r="MGW96" s="77"/>
      <c r="MGX96" s="77"/>
      <c r="MGY96" s="77"/>
      <c r="MGZ96" s="77"/>
      <c r="MHA96" s="77"/>
      <c r="MHB96" s="77"/>
      <c r="MHC96" s="77"/>
      <c r="MHD96" s="77"/>
      <c r="MHE96" s="77"/>
      <c r="MHF96" s="77"/>
      <c r="MHG96" s="77"/>
      <c r="MHH96" s="77"/>
      <c r="MHI96" s="77"/>
      <c r="MHJ96" s="77"/>
      <c r="MHK96" s="77"/>
      <c r="MHL96" s="77"/>
      <c r="MHM96" s="77"/>
      <c r="MHN96" s="77"/>
      <c r="MHO96" s="77"/>
      <c r="MHP96" s="77"/>
      <c r="MHQ96" s="77"/>
      <c r="MHR96" s="77"/>
      <c r="MHS96" s="77"/>
      <c r="MHT96" s="77"/>
      <c r="MHU96" s="77"/>
      <c r="MHV96" s="77"/>
      <c r="MHW96" s="77"/>
      <c r="MHX96" s="77"/>
      <c r="MHY96" s="77"/>
      <c r="MHZ96" s="77"/>
      <c r="MIA96" s="77"/>
      <c r="MIB96" s="77"/>
      <c r="MIC96" s="77"/>
      <c r="MID96" s="77"/>
      <c r="MIE96" s="77"/>
      <c r="MIF96" s="77"/>
      <c r="MIG96" s="77"/>
      <c r="MIH96" s="77"/>
      <c r="MII96" s="77"/>
      <c r="MIJ96" s="77"/>
      <c r="MIK96" s="77"/>
      <c r="MIL96" s="77"/>
      <c r="MIM96" s="77"/>
      <c r="MIN96" s="77"/>
      <c r="MIO96" s="77"/>
      <c r="MIP96" s="77"/>
      <c r="MIQ96" s="77"/>
      <c r="MIR96" s="77"/>
      <c r="MIS96" s="77"/>
      <c r="MIT96" s="77"/>
      <c r="MIU96" s="77"/>
      <c r="MIV96" s="77"/>
      <c r="MIW96" s="77"/>
      <c r="MIX96" s="77"/>
      <c r="MIY96" s="77"/>
      <c r="MIZ96" s="77"/>
      <c r="MJA96" s="77"/>
      <c r="MJB96" s="77"/>
      <c r="MJC96" s="77"/>
      <c r="MJD96" s="77"/>
      <c r="MJE96" s="77"/>
      <c r="MJF96" s="77"/>
      <c r="MJG96" s="77"/>
      <c r="MJH96" s="77"/>
      <c r="MJI96" s="77"/>
      <c r="MJJ96" s="77"/>
      <c r="MJK96" s="77"/>
      <c r="MJL96" s="77"/>
      <c r="MJM96" s="77"/>
      <c r="MJN96" s="77"/>
      <c r="MJO96" s="77"/>
      <c r="MJP96" s="77"/>
      <c r="MJQ96" s="77"/>
      <c r="MJR96" s="77"/>
      <c r="MJS96" s="77"/>
      <c r="MJT96" s="77"/>
      <c r="MJU96" s="77"/>
      <c r="MJV96" s="77"/>
      <c r="MJW96" s="77"/>
      <c r="MJX96" s="77"/>
      <c r="MJY96" s="77"/>
      <c r="MJZ96" s="77"/>
      <c r="MKA96" s="77"/>
      <c r="MKB96" s="77"/>
      <c r="MKC96" s="77"/>
      <c r="MKD96" s="77"/>
      <c r="MKE96" s="77"/>
      <c r="MKF96" s="77"/>
      <c r="MKG96" s="77"/>
      <c r="MKH96" s="77"/>
      <c r="MKI96" s="77"/>
      <c r="MKJ96" s="77"/>
      <c r="MKK96" s="77"/>
      <c r="MKL96" s="77"/>
      <c r="MKM96" s="77"/>
      <c r="MKN96" s="77"/>
      <c r="MKO96" s="77"/>
      <c r="MKP96" s="77"/>
      <c r="MKQ96" s="77"/>
      <c r="MKR96" s="77"/>
      <c r="MKS96" s="77"/>
      <c r="MKT96" s="77"/>
      <c r="MKU96" s="77"/>
      <c r="MKV96" s="77"/>
      <c r="MKW96" s="77"/>
      <c r="MKX96" s="77"/>
      <c r="MKY96" s="77"/>
      <c r="MKZ96" s="77"/>
      <c r="MLA96" s="77"/>
      <c r="MLB96" s="77"/>
      <c r="MLC96" s="77"/>
      <c r="MLD96" s="77"/>
      <c r="MLE96" s="77"/>
      <c r="MLF96" s="77"/>
      <c r="MLG96" s="77"/>
      <c r="MLH96" s="77"/>
      <c r="MLI96" s="77"/>
      <c r="MLJ96" s="77"/>
      <c r="MLK96" s="77"/>
      <c r="MLL96" s="77"/>
      <c r="MLM96" s="77"/>
      <c r="MLN96" s="77"/>
      <c r="MLO96" s="77"/>
      <c r="MLP96" s="77"/>
      <c r="MLQ96" s="77"/>
      <c r="MLR96" s="77"/>
      <c r="MLS96" s="77"/>
      <c r="MLT96" s="77"/>
      <c r="MLU96" s="77"/>
      <c r="MLV96" s="77"/>
      <c r="MLW96" s="77"/>
      <c r="MLX96" s="77"/>
      <c r="MLY96" s="77"/>
      <c r="MLZ96" s="77"/>
      <c r="MMA96" s="77"/>
      <c r="MMB96" s="77"/>
      <c r="MMC96" s="77"/>
      <c r="MMD96" s="77"/>
      <c r="MME96" s="77"/>
      <c r="MMF96" s="77"/>
      <c r="MMG96" s="77"/>
      <c r="MMH96" s="77"/>
      <c r="MMI96" s="77"/>
      <c r="MMJ96" s="77"/>
      <c r="MMK96" s="77"/>
      <c r="MML96" s="77"/>
      <c r="MMM96" s="77"/>
      <c r="MMN96" s="77"/>
      <c r="MMO96" s="77"/>
      <c r="MMP96" s="77"/>
      <c r="MMQ96" s="77"/>
      <c r="MMR96" s="77"/>
      <c r="MMS96" s="77"/>
      <c r="MMT96" s="77"/>
      <c r="MMU96" s="77"/>
      <c r="MMV96" s="77"/>
      <c r="MMW96" s="77"/>
      <c r="MMX96" s="77"/>
      <c r="MMY96" s="77"/>
      <c r="MMZ96" s="77"/>
      <c r="MNA96" s="77"/>
      <c r="MNB96" s="77"/>
      <c r="MNC96" s="77"/>
      <c r="MND96" s="77"/>
      <c r="MNE96" s="77"/>
      <c r="MNF96" s="77"/>
      <c r="MNG96" s="77"/>
      <c r="MNH96" s="77"/>
      <c r="MNI96" s="77"/>
      <c r="MNJ96" s="77"/>
      <c r="MNK96" s="77"/>
      <c r="MNL96" s="77"/>
      <c r="MNM96" s="77"/>
      <c r="MNN96" s="77"/>
      <c r="MNO96" s="77"/>
      <c r="MNP96" s="77"/>
      <c r="MNQ96" s="77"/>
      <c r="MNR96" s="77"/>
      <c r="MNS96" s="77"/>
      <c r="MNT96" s="77"/>
      <c r="MNU96" s="77"/>
      <c r="MNV96" s="77"/>
      <c r="MNW96" s="77"/>
      <c r="MNX96" s="77"/>
      <c r="MNY96" s="77"/>
      <c r="MNZ96" s="77"/>
      <c r="MOA96" s="77"/>
      <c r="MOB96" s="77"/>
      <c r="MOC96" s="77"/>
      <c r="MOD96" s="77"/>
      <c r="MOE96" s="77"/>
      <c r="MOF96" s="77"/>
      <c r="MOG96" s="77"/>
      <c r="MOH96" s="77"/>
      <c r="MOI96" s="77"/>
      <c r="MOJ96" s="77"/>
      <c r="MOK96" s="77"/>
      <c r="MOL96" s="77"/>
      <c r="MOM96" s="77"/>
      <c r="MON96" s="77"/>
      <c r="MOO96" s="77"/>
      <c r="MOP96" s="77"/>
      <c r="MOQ96" s="77"/>
      <c r="MOR96" s="77"/>
      <c r="MOS96" s="77"/>
      <c r="MOT96" s="77"/>
      <c r="MOU96" s="77"/>
      <c r="MOV96" s="77"/>
      <c r="MOW96" s="77"/>
      <c r="MOX96" s="77"/>
      <c r="MOY96" s="77"/>
      <c r="MOZ96" s="77"/>
      <c r="MPA96" s="77"/>
      <c r="MPB96" s="77"/>
      <c r="MPC96" s="77"/>
      <c r="MPD96" s="77"/>
      <c r="MPE96" s="77"/>
      <c r="MPF96" s="77"/>
      <c r="MPG96" s="77"/>
      <c r="MPH96" s="77"/>
      <c r="MPI96" s="77"/>
      <c r="MPJ96" s="77"/>
      <c r="MPK96" s="77"/>
      <c r="MPL96" s="77"/>
      <c r="MPM96" s="77"/>
      <c r="MPN96" s="77"/>
      <c r="MPO96" s="77"/>
      <c r="MPP96" s="77"/>
      <c r="MPQ96" s="77"/>
      <c r="MPR96" s="77"/>
      <c r="MPS96" s="77"/>
      <c r="MPT96" s="77"/>
      <c r="MPU96" s="77"/>
      <c r="MPV96" s="77"/>
      <c r="MPW96" s="77"/>
      <c r="MPX96" s="77"/>
      <c r="MPY96" s="77"/>
      <c r="MPZ96" s="77"/>
      <c r="MQA96" s="77"/>
      <c r="MQB96" s="77"/>
      <c r="MQC96" s="77"/>
      <c r="MQD96" s="77"/>
      <c r="MQE96" s="77"/>
      <c r="MQF96" s="77"/>
      <c r="MQG96" s="77"/>
      <c r="MQH96" s="77"/>
      <c r="MQI96" s="77"/>
      <c r="MQJ96" s="77"/>
      <c r="MQK96" s="77"/>
      <c r="MQL96" s="77"/>
      <c r="MQM96" s="77"/>
      <c r="MQN96" s="77"/>
      <c r="MQO96" s="77"/>
      <c r="MQP96" s="77"/>
      <c r="MQQ96" s="77"/>
      <c r="MQR96" s="77"/>
      <c r="MQS96" s="77"/>
      <c r="MQT96" s="77"/>
      <c r="MQU96" s="77"/>
      <c r="MQV96" s="77"/>
      <c r="MQW96" s="77"/>
      <c r="MQX96" s="77"/>
      <c r="MQY96" s="77"/>
      <c r="MQZ96" s="77"/>
      <c r="MRA96" s="77"/>
      <c r="MRB96" s="77"/>
      <c r="MRC96" s="77"/>
      <c r="MRD96" s="77"/>
      <c r="MRE96" s="77"/>
      <c r="MRF96" s="77"/>
      <c r="MRG96" s="77"/>
      <c r="MRH96" s="77"/>
      <c r="MRI96" s="77"/>
      <c r="MRJ96" s="77"/>
      <c r="MRK96" s="77"/>
      <c r="MRL96" s="77"/>
      <c r="MRM96" s="77"/>
      <c r="MRN96" s="77"/>
      <c r="MRO96" s="77"/>
      <c r="MRP96" s="77"/>
      <c r="MRQ96" s="77"/>
      <c r="MRR96" s="77"/>
      <c r="MRS96" s="77"/>
      <c r="MRT96" s="77"/>
      <c r="MRU96" s="77"/>
      <c r="MRV96" s="77"/>
      <c r="MRW96" s="77"/>
      <c r="MRX96" s="77"/>
      <c r="MRY96" s="77"/>
      <c r="MRZ96" s="77"/>
      <c r="MSA96" s="77"/>
      <c r="MSB96" s="77"/>
      <c r="MSC96" s="77"/>
      <c r="MSD96" s="77"/>
      <c r="MSE96" s="77"/>
      <c r="MSF96" s="77"/>
      <c r="MSG96" s="77"/>
      <c r="MSH96" s="77"/>
      <c r="MSI96" s="77"/>
      <c r="MSJ96" s="77"/>
      <c r="MSK96" s="77"/>
      <c r="MSL96" s="77"/>
      <c r="MSM96" s="77"/>
      <c r="MSN96" s="77"/>
      <c r="MSO96" s="77"/>
      <c r="MSP96" s="77"/>
      <c r="MSQ96" s="77"/>
      <c r="MSR96" s="77"/>
      <c r="MSS96" s="77"/>
      <c r="MST96" s="77"/>
      <c r="MSU96" s="77"/>
      <c r="MSV96" s="77"/>
      <c r="MSW96" s="77"/>
      <c r="MSX96" s="77"/>
      <c r="MSY96" s="77"/>
      <c r="MSZ96" s="77"/>
      <c r="MTA96" s="77"/>
      <c r="MTB96" s="77"/>
      <c r="MTC96" s="77"/>
      <c r="MTD96" s="77"/>
      <c r="MTE96" s="77"/>
      <c r="MTF96" s="77"/>
      <c r="MTG96" s="77"/>
      <c r="MTH96" s="77"/>
      <c r="MTI96" s="77"/>
      <c r="MTJ96" s="77"/>
      <c r="MTK96" s="77"/>
      <c r="MTL96" s="77"/>
      <c r="MTM96" s="77"/>
      <c r="MTN96" s="77"/>
      <c r="MTO96" s="77"/>
      <c r="MTP96" s="77"/>
      <c r="MTQ96" s="77"/>
      <c r="MTR96" s="77"/>
      <c r="MTS96" s="77"/>
      <c r="MTT96" s="77"/>
      <c r="MTU96" s="77"/>
      <c r="MTV96" s="77"/>
      <c r="MTW96" s="77"/>
      <c r="MTX96" s="77"/>
      <c r="MTY96" s="77"/>
      <c r="MTZ96" s="77"/>
      <c r="MUA96" s="77"/>
      <c r="MUB96" s="77"/>
      <c r="MUC96" s="77"/>
      <c r="MUD96" s="77"/>
      <c r="MUE96" s="77"/>
      <c r="MUF96" s="77"/>
      <c r="MUG96" s="77"/>
      <c r="MUH96" s="77"/>
      <c r="MUI96" s="77"/>
      <c r="MUJ96" s="77"/>
      <c r="MUK96" s="77"/>
      <c r="MUL96" s="77"/>
      <c r="MUM96" s="77"/>
      <c r="MUN96" s="77"/>
      <c r="MUO96" s="77"/>
      <c r="MUP96" s="77"/>
      <c r="MUQ96" s="77"/>
      <c r="MUR96" s="77"/>
      <c r="MUS96" s="77"/>
      <c r="MUT96" s="77"/>
      <c r="MUU96" s="77"/>
      <c r="MUV96" s="77"/>
      <c r="MUW96" s="77"/>
      <c r="MUX96" s="77"/>
      <c r="MUY96" s="77"/>
      <c r="MUZ96" s="77"/>
      <c r="MVA96" s="77"/>
      <c r="MVB96" s="77"/>
      <c r="MVC96" s="77"/>
      <c r="MVD96" s="77"/>
      <c r="MVE96" s="77"/>
      <c r="MVF96" s="77"/>
      <c r="MVG96" s="77"/>
      <c r="MVH96" s="77"/>
      <c r="MVI96" s="77"/>
      <c r="MVJ96" s="77"/>
      <c r="MVK96" s="77"/>
      <c r="MVL96" s="77"/>
      <c r="MVM96" s="77"/>
      <c r="MVN96" s="77"/>
      <c r="MVO96" s="77"/>
      <c r="MVP96" s="77"/>
      <c r="MVQ96" s="77"/>
      <c r="MVR96" s="77"/>
      <c r="MVS96" s="77"/>
      <c r="MVT96" s="77"/>
      <c r="MVU96" s="77"/>
      <c r="MVV96" s="77"/>
      <c r="MVW96" s="77"/>
      <c r="MVX96" s="77"/>
      <c r="MVY96" s="77"/>
      <c r="MVZ96" s="77"/>
      <c r="MWA96" s="77"/>
      <c r="MWB96" s="77"/>
      <c r="MWC96" s="77"/>
      <c r="MWD96" s="77"/>
      <c r="MWE96" s="77"/>
      <c r="MWF96" s="77"/>
      <c r="MWG96" s="77"/>
      <c r="MWH96" s="77"/>
      <c r="MWI96" s="77"/>
      <c r="MWJ96" s="77"/>
      <c r="MWK96" s="77"/>
      <c r="MWL96" s="77"/>
      <c r="MWM96" s="77"/>
      <c r="MWN96" s="77"/>
      <c r="MWO96" s="77"/>
      <c r="MWP96" s="77"/>
      <c r="MWQ96" s="77"/>
      <c r="MWR96" s="77"/>
      <c r="MWS96" s="77"/>
      <c r="MWT96" s="77"/>
      <c r="MWU96" s="77"/>
      <c r="MWV96" s="77"/>
      <c r="MWW96" s="77"/>
      <c r="MWX96" s="77"/>
      <c r="MWY96" s="77"/>
      <c r="MWZ96" s="77"/>
      <c r="MXA96" s="77"/>
      <c r="MXB96" s="77"/>
      <c r="MXC96" s="77"/>
      <c r="MXD96" s="77"/>
      <c r="MXE96" s="77"/>
      <c r="MXF96" s="77"/>
      <c r="MXG96" s="77"/>
      <c r="MXH96" s="77"/>
      <c r="MXI96" s="77"/>
      <c r="MXJ96" s="77"/>
      <c r="MXK96" s="77"/>
      <c r="MXL96" s="77"/>
      <c r="MXM96" s="77"/>
      <c r="MXN96" s="77"/>
      <c r="MXO96" s="77"/>
      <c r="MXP96" s="77"/>
      <c r="MXQ96" s="77"/>
      <c r="MXR96" s="77"/>
      <c r="MXS96" s="77"/>
      <c r="MXT96" s="77"/>
      <c r="MXU96" s="77"/>
      <c r="MXV96" s="77"/>
      <c r="MXW96" s="77"/>
      <c r="MXX96" s="77"/>
      <c r="MXY96" s="77"/>
      <c r="MXZ96" s="77"/>
      <c r="MYA96" s="77"/>
      <c r="MYB96" s="77"/>
      <c r="MYC96" s="77"/>
      <c r="MYD96" s="77"/>
      <c r="MYE96" s="77"/>
      <c r="MYF96" s="77"/>
      <c r="MYG96" s="77"/>
      <c r="MYH96" s="77"/>
      <c r="MYI96" s="77"/>
      <c r="MYJ96" s="77"/>
      <c r="MYK96" s="77"/>
      <c r="MYL96" s="77"/>
      <c r="MYM96" s="77"/>
      <c r="MYN96" s="77"/>
      <c r="MYO96" s="77"/>
      <c r="MYP96" s="77"/>
      <c r="MYQ96" s="77"/>
      <c r="MYR96" s="77"/>
      <c r="MYS96" s="77"/>
      <c r="MYT96" s="77"/>
      <c r="MYU96" s="77"/>
      <c r="MYV96" s="77"/>
      <c r="MYW96" s="77"/>
      <c r="MYX96" s="77"/>
      <c r="MYY96" s="77"/>
      <c r="MYZ96" s="77"/>
      <c r="MZA96" s="77"/>
      <c r="MZB96" s="77"/>
      <c r="MZC96" s="77"/>
      <c r="MZD96" s="77"/>
      <c r="MZE96" s="77"/>
      <c r="MZF96" s="77"/>
      <c r="MZG96" s="77"/>
      <c r="MZH96" s="77"/>
      <c r="MZI96" s="77"/>
      <c r="MZJ96" s="77"/>
      <c r="MZK96" s="77"/>
      <c r="MZL96" s="77"/>
      <c r="MZM96" s="77"/>
      <c r="MZN96" s="77"/>
      <c r="MZO96" s="77"/>
      <c r="MZP96" s="77"/>
      <c r="MZQ96" s="77"/>
      <c r="MZR96" s="77"/>
      <c r="MZS96" s="77"/>
      <c r="MZT96" s="77"/>
      <c r="MZU96" s="77"/>
      <c r="MZV96" s="77"/>
      <c r="MZW96" s="77"/>
      <c r="MZX96" s="77"/>
      <c r="MZY96" s="77"/>
      <c r="MZZ96" s="77"/>
      <c r="NAA96" s="77"/>
      <c r="NAB96" s="77"/>
      <c r="NAC96" s="77"/>
      <c r="NAD96" s="77"/>
      <c r="NAE96" s="77"/>
      <c r="NAF96" s="77"/>
      <c r="NAG96" s="77"/>
      <c r="NAH96" s="77"/>
      <c r="NAI96" s="77"/>
      <c r="NAJ96" s="77"/>
      <c r="NAK96" s="77"/>
      <c r="NAL96" s="77"/>
      <c r="NAM96" s="77"/>
      <c r="NAN96" s="77"/>
      <c r="NAO96" s="77"/>
      <c r="NAP96" s="77"/>
      <c r="NAQ96" s="77"/>
      <c r="NAR96" s="77"/>
      <c r="NAS96" s="77"/>
      <c r="NAT96" s="77"/>
      <c r="NAU96" s="77"/>
      <c r="NAV96" s="77"/>
      <c r="NAW96" s="77"/>
      <c r="NAX96" s="77"/>
      <c r="NAY96" s="77"/>
      <c r="NAZ96" s="77"/>
      <c r="NBA96" s="77"/>
      <c r="NBB96" s="77"/>
      <c r="NBC96" s="77"/>
      <c r="NBD96" s="77"/>
      <c r="NBE96" s="77"/>
      <c r="NBF96" s="77"/>
      <c r="NBG96" s="77"/>
      <c r="NBH96" s="77"/>
      <c r="NBI96" s="77"/>
      <c r="NBJ96" s="77"/>
      <c r="NBK96" s="77"/>
      <c r="NBL96" s="77"/>
      <c r="NBM96" s="77"/>
      <c r="NBN96" s="77"/>
      <c r="NBO96" s="77"/>
      <c r="NBP96" s="77"/>
      <c r="NBQ96" s="77"/>
      <c r="NBR96" s="77"/>
      <c r="NBS96" s="77"/>
      <c r="NBT96" s="77"/>
      <c r="NBU96" s="77"/>
      <c r="NBV96" s="77"/>
      <c r="NBW96" s="77"/>
      <c r="NBX96" s="77"/>
      <c r="NBY96" s="77"/>
      <c r="NBZ96" s="77"/>
      <c r="NCA96" s="77"/>
      <c r="NCB96" s="77"/>
      <c r="NCC96" s="77"/>
      <c r="NCD96" s="77"/>
      <c r="NCE96" s="77"/>
      <c r="NCF96" s="77"/>
      <c r="NCG96" s="77"/>
      <c r="NCH96" s="77"/>
      <c r="NCI96" s="77"/>
      <c r="NCJ96" s="77"/>
      <c r="NCK96" s="77"/>
      <c r="NCL96" s="77"/>
      <c r="NCM96" s="77"/>
      <c r="NCN96" s="77"/>
      <c r="NCO96" s="77"/>
      <c r="NCP96" s="77"/>
      <c r="NCQ96" s="77"/>
      <c r="NCR96" s="77"/>
      <c r="NCS96" s="77"/>
      <c r="NCT96" s="77"/>
      <c r="NCU96" s="77"/>
      <c r="NCV96" s="77"/>
      <c r="NCW96" s="77"/>
      <c r="NCX96" s="77"/>
      <c r="NCY96" s="77"/>
      <c r="NCZ96" s="77"/>
      <c r="NDA96" s="77"/>
      <c r="NDB96" s="77"/>
      <c r="NDC96" s="77"/>
      <c r="NDD96" s="77"/>
      <c r="NDE96" s="77"/>
      <c r="NDF96" s="77"/>
      <c r="NDG96" s="77"/>
      <c r="NDH96" s="77"/>
      <c r="NDI96" s="77"/>
      <c r="NDJ96" s="77"/>
      <c r="NDK96" s="77"/>
      <c r="NDL96" s="77"/>
      <c r="NDM96" s="77"/>
      <c r="NDN96" s="77"/>
      <c r="NDO96" s="77"/>
      <c r="NDP96" s="77"/>
      <c r="NDQ96" s="77"/>
      <c r="NDR96" s="77"/>
      <c r="NDS96" s="77"/>
      <c r="NDT96" s="77"/>
      <c r="NDU96" s="77"/>
      <c r="NDV96" s="77"/>
      <c r="NDW96" s="77"/>
      <c r="NDX96" s="77"/>
      <c r="NDY96" s="77"/>
      <c r="NDZ96" s="77"/>
      <c r="NEA96" s="77"/>
      <c r="NEB96" s="77"/>
      <c r="NEC96" s="77"/>
      <c r="NED96" s="77"/>
      <c r="NEE96" s="77"/>
      <c r="NEF96" s="77"/>
      <c r="NEG96" s="77"/>
      <c r="NEH96" s="77"/>
      <c r="NEI96" s="77"/>
      <c r="NEJ96" s="77"/>
      <c r="NEK96" s="77"/>
      <c r="NEL96" s="77"/>
      <c r="NEM96" s="77"/>
      <c r="NEN96" s="77"/>
      <c r="NEO96" s="77"/>
      <c r="NEP96" s="77"/>
      <c r="NEQ96" s="77"/>
      <c r="NER96" s="77"/>
      <c r="NES96" s="77"/>
      <c r="NET96" s="77"/>
      <c r="NEU96" s="77"/>
      <c r="NEV96" s="77"/>
      <c r="NEW96" s="77"/>
      <c r="NEX96" s="77"/>
      <c r="NEY96" s="77"/>
      <c r="NEZ96" s="77"/>
      <c r="NFA96" s="77"/>
      <c r="NFB96" s="77"/>
      <c r="NFC96" s="77"/>
      <c r="NFD96" s="77"/>
      <c r="NFE96" s="77"/>
      <c r="NFF96" s="77"/>
      <c r="NFG96" s="77"/>
      <c r="NFH96" s="77"/>
      <c r="NFI96" s="77"/>
      <c r="NFJ96" s="77"/>
      <c r="NFK96" s="77"/>
      <c r="NFL96" s="77"/>
      <c r="NFM96" s="77"/>
      <c r="NFN96" s="77"/>
      <c r="NFO96" s="77"/>
      <c r="NFP96" s="77"/>
      <c r="NFQ96" s="77"/>
      <c r="NFR96" s="77"/>
      <c r="NFS96" s="77"/>
      <c r="NFT96" s="77"/>
      <c r="NFU96" s="77"/>
      <c r="NFV96" s="77"/>
      <c r="NFW96" s="77"/>
      <c r="NFX96" s="77"/>
      <c r="NFY96" s="77"/>
      <c r="NFZ96" s="77"/>
      <c r="NGA96" s="77"/>
      <c r="NGB96" s="77"/>
      <c r="NGC96" s="77"/>
      <c r="NGD96" s="77"/>
      <c r="NGE96" s="77"/>
      <c r="NGF96" s="77"/>
      <c r="NGG96" s="77"/>
      <c r="NGH96" s="77"/>
      <c r="NGI96" s="77"/>
      <c r="NGJ96" s="77"/>
      <c r="NGK96" s="77"/>
      <c r="NGL96" s="77"/>
      <c r="NGM96" s="77"/>
      <c r="NGN96" s="77"/>
      <c r="NGO96" s="77"/>
      <c r="NGP96" s="77"/>
      <c r="NGQ96" s="77"/>
      <c r="NGR96" s="77"/>
      <c r="NGS96" s="77"/>
      <c r="NGT96" s="77"/>
      <c r="NGU96" s="77"/>
      <c r="NGV96" s="77"/>
      <c r="NGW96" s="77"/>
      <c r="NGX96" s="77"/>
      <c r="NGY96" s="77"/>
      <c r="NGZ96" s="77"/>
      <c r="NHA96" s="77"/>
      <c r="NHB96" s="77"/>
      <c r="NHC96" s="77"/>
      <c r="NHD96" s="77"/>
      <c r="NHE96" s="77"/>
      <c r="NHF96" s="77"/>
      <c r="NHG96" s="77"/>
      <c r="NHH96" s="77"/>
      <c r="NHI96" s="77"/>
      <c r="NHJ96" s="77"/>
      <c r="NHK96" s="77"/>
      <c r="NHL96" s="77"/>
      <c r="NHM96" s="77"/>
      <c r="NHN96" s="77"/>
      <c r="NHO96" s="77"/>
      <c r="NHP96" s="77"/>
      <c r="NHQ96" s="77"/>
      <c r="NHR96" s="77"/>
      <c r="NHS96" s="77"/>
      <c r="NHT96" s="77"/>
      <c r="NHU96" s="77"/>
      <c r="NHV96" s="77"/>
      <c r="NHW96" s="77"/>
      <c r="NHX96" s="77"/>
      <c r="NHY96" s="77"/>
      <c r="NHZ96" s="77"/>
      <c r="NIA96" s="77"/>
      <c r="NIB96" s="77"/>
      <c r="NIC96" s="77"/>
      <c r="NID96" s="77"/>
      <c r="NIE96" s="77"/>
      <c r="NIF96" s="77"/>
      <c r="NIG96" s="77"/>
      <c r="NIH96" s="77"/>
      <c r="NII96" s="77"/>
      <c r="NIJ96" s="77"/>
      <c r="NIK96" s="77"/>
      <c r="NIL96" s="77"/>
      <c r="NIM96" s="77"/>
      <c r="NIN96" s="77"/>
      <c r="NIO96" s="77"/>
      <c r="NIP96" s="77"/>
      <c r="NIQ96" s="77"/>
      <c r="NIR96" s="77"/>
      <c r="NIS96" s="77"/>
      <c r="NIT96" s="77"/>
      <c r="NIU96" s="77"/>
      <c r="NIV96" s="77"/>
      <c r="NIW96" s="77"/>
      <c r="NIX96" s="77"/>
      <c r="NIY96" s="77"/>
      <c r="NIZ96" s="77"/>
      <c r="NJA96" s="77"/>
      <c r="NJB96" s="77"/>
      <c r="NJC96" s="77"/>
      <c r="NJD96" s="77"/>
      <c r="NJE96" s="77"/>
      <c r="NJF96" s="77"/>
      <c r="NJG96" s="77"/>
      <c r="NJH96" s="77"/>
      <c r="NJI96" s="77"/>
      <c r="NJJ96" s="77"/>
      <c r="NJK96" s="77"/>
      <c r="NJL96" s="77"/>
      <c r="NJM96" s="77"/>
      <c r="NJN96" s="77"/>
      <c r="NJO96" s="77"/>
      <c r="NJP96" s="77"/>
      <c r="NJQ96" s="77"/>
      <c r="NJR96" s="77"/>
      <c r="NJS96" s="77"/>
      <c r="NJT96" s="77"/>
      <c r="NJU96" s="77"/>
      <c r="NJV96" s="77"/>
      <c r="NJW96" s="77"/>
      <c r="NJX96" s="77"/>
      <c r="NJY96" s="77"/>
      <c r="NJZ96" s="77"/>
      <c r="NKA96" s="77"/>
      <c r="NKB96" s="77"/>
      <c r="NKC96" s="77"/>
      <c r="NKD96" s="77"/>
      <c r="NKE96" s="77"/>
      <c r="NKF96" s="77"/>
      <c r="NKG96" s="77"/>
      <c r="NKH96" s="77"/>
      <c r="NKI96" s="77"/>
      <c r="NKJ96" s="77"/>
      <c r="NKK96" s="77"/>
      <c r="NKL96" s="77"/>
      <c r="NKM96" s="77"/>
      <c r="NKN96" s="77"/>
      <c r="NKO96" s="77"/>
      <c r="NKP96" s="77"/>
      <c r="NKQ96" s="77"/>
      <c r="NKR96" s="77"/>
      <c r="NKS96" s="77"/>
      <c r="NKT96" s="77"/>
      <c r="NKU96" s="77"/>
      <c r="NKV96" s="77"/>
      <c r="NKW96" s="77"/>
      <c r="NKX96" s="77"/>
      <c r="NKY96" s="77"/>
      <c r="NKZ96" s="77"/>
      <c r="NLA96" s="77"/>
      <c r="NLB96" s="77"/>
      <c r="NLC96" s="77"/>
      <c r="NLD96" s="77"/>
      <c r="NLE96" s="77"/>
      <c r="NLF96" s="77"/>
      <c r="NLG96" s="77"/>
      <c r="NLH96" s="77"/>
      <c r="NLI96" s="77"/>
      <c r="NLJ96" s="77"/>
      <c r="NLK96" s="77"/>
      <c r="NLL96" s="77"/>
      <c r="NLM96" s="77"/>
      <c r="NLN96" s="77"/>
      <c r="NLO96" s="77"/>
      <c r="NLP96" s="77"/>
      <c r="NLQ96" s="77"/>
      <c r="NLR96" s="77"/>
      <c r="NLS96" s="77"/>
      <c r="NLT96" s="77"/>
      <c r="NLU96" s="77"/>
      <c r="NLV96" s="77"/>
      <c r="NLW96" s="77"/>
      <c r="NLX96" s="77"/>
      <c r="NLY96" s="77"/>
      <c r="NLZ96" s="77"/>
      <c r="NMA96" s="77"/>
      <c r="NMB96" s="77"/>
      <c r="NMC96" s="77"/>
      <c r="NMD96" s="77"/>
      <c r="NME96" s="77"/>
      <c r="NMF96" s="77"/>
      <c r="NMG96" s="77"/>
      <c r="NMH96" s="77"/>
      <c r="NMI96" s="77"/>
      <c r="NMJ96" s="77"/>
      <c r="NMK96" s="77"/>
      <c r="NML96" s="77"/>
      <c r="NMM96" s="77"/>
      <c r="NMN96" s="77"/>
      <c r="NMO96" s="77"/>
      <c r="NMP96" s="77"/>
      <c r="NMQ96" s="77"/>
      <c r="NMR96" s="77"/>
      <c r="NMS96" s="77"/>
      <c r="NMT96" s="77"/>
      <c r="NMU96" s="77"/>
      <c r="NMV96" s="77"/>
      <c r="NMW96" s="77"/>
      <c r="NMX96" s="77"/>
      <c r="NMY96" s="77"/>
      <c r="NMZ96" s="77"/>
      <c r="NNA96" s="77"/>
      <c r="NNB96" s="77"/>
      <c r="NNC96" s="77"/>
      <c r="NND96" s="77"/>
      <c r="NNE96" s="77"/>
      <c r="NNF96" s="77"/>
      <c r="NNG96" s="77"/>
      <c r="NNH96" s="77"/>
      <c r="NNI96" s="77"/>
      <c r="NNJ96" s="77"/>
      <c r="NNK96" s="77"/>
      <c r="NNL96" s="77"/>
      <c r="NNM96" s="77"/>
      <c r="NNN96" s="77"/>
      <c r="NNO96" s="77"/>
      <c r="NNP96" s="77"/>
      <c r="NNQ96" s="77"/>
      <c r="NNR96" s="77"/>
      <c r="NNS96" s="77"/>
      <c r="NNT96" s="77"/>
      <c r="NNU96" s="77"/>
      <c r="NNV96" s="77"/>
      <c r="NNW96" s="77"/>
      <c r="NNX96" s="77"/>
      <c r="NNY96" s="77"/>
      <c r="NNZ96" s="77"/>
      <c r="NOA96" s="77"/>
      <c r="NOB96" s="77"/>
      <c r="NOC96" s="77"/>
      <c r="NOD96" s="77"/>
      <c r="NOE96" s="77"/>
      <c r="NOF96" s="77"/>
      <c r="NOG96" s="77"/>
      <c r="NOH96" s="77"/>
      <c r="NOI96" s="77"/>
      <c r="NOJ96" s="77"/>
      <c r="NOK96" s="77"/>
      <c r="NOL96" s="77"/>
      <c r="NOM96" s="77"/>
      <c r="NON96" s="77"/>
      <c r="NOO96" s="77"/>
      <c r="NOP96" s="77"/>
      <c r="NOQ96" s="77"/>
      <c r="NOR96" s="77"/>
      <c r="NOS96" s="77"/>
      <c r="NOT96" s="77"/>
      <c r="NOU96" s="77"/>
      <c r="NOV96" s="77"/>
      <c r="NOW96" s="77"/>
      <c r="NOX96" s="77"/>
      <c r="NOY96" s="77"/>
      <c r="NOZ96" s="77"/>
      <c r="NPA96" s="77"/>
      <c r="NPB96" s="77"/>
      <c r="NPC96" s="77"/>
      <c r="NPD96" s="77"/>
      <c r="NPE96" s="77"/>
      <c r="NPF96" s="77"/>
      <c r="NPG96" s="77"/>
      <c r="NPH96" s="77"/>
      <c r="NPI96" s="77"/>
      <c r="NPJ96" s="77"/>
      <c r="NPK96" s="77"/>
      <c r="NPL96" s="77"/>
      <c r="NPM96" s="77"/>
      <c r="NPN96" s="77"/>
      <c r="NPO96" s="77"/>
      <c r="NPP96" s="77"/>
      <c r="NPQ96" s="77"/>
      <c r="NPR96" s="77"/>
      <c r="NPS96" s="77"/>
      <c r="NPT96" s="77"/>
      <c r="NPU96" s="77"/>
      <c r="NPV96" s="77"/>
      <c r="NPW96" s="77"/>
      <c r="NPX96" s="77"/>
      <c r="NPY96" s="77"/>
      <c r="NPZ96" s="77"/>
      <c r="NQA96" s="77"/>
      <c r="NQB96" s="77"/>
      <c r="NQC96" s="77"/>
      <c r="NQD96" s="77"/>
      <c r="NQE96" s="77"/>
      <c r="NQF96" s="77"/>
      <c r="NQG96" s="77"/>
      <c r="NQH96" s="77"/>
      <c r="NQI96" s="77"/>
      <c r="NQJ96" s="77"/>
      <c r="NQK96" s="77"/>
      <c r="NQL96" s="77"/>
      <c r="NQM96" s="77"/>
      <c r="NQN96" s="77"/>
      <c r="NQO96" s="77"/>
      <c r="NQP96" s="77"/>
      <c r="NQQ96" s="77"/>
      <c r="NQR96" s="77"/>
      <c r="NQS96" s="77"/>
      <c r="NQT96" s="77"/>
      <c r="NQU96" s="77"/>
      <c r="NQV96" s="77"/>
      <c r="NQW96" s="77"/>
      <c r="NQX96" s="77"/>
      <c r="NQY96" s="77"/>
      <c r="NQZ96" s="77"/>
      <c r="NRA96" s="77"/>
      <c r="NRB96" s="77"/>
      <c r="NRC96" s="77"/>
      <c r="NRD96" s="77"/>
      <c r="NRE96" s="77"/>
      <c r="NRF96" s="77"/>
      <c r="NRG96" s="77"/>
      <c r="NRH96" s="77"/>
      <c r="NRI96" s="77"/>
      <c r="NRJ96" s="77"/>
      <c r="NRK96" s="77"/>
      <c r="NRL96" s="77"/>
      <c r="NRM96" s="77"/>
      <c r="NRN96" s="77"/>
      <c r="NRO96" s="77"/>
      <c r="NRP96" s="77"/>
      <c r="NRQ96" s="77"/>
      <c r="NRR96" s="77"/>
      <c r="NRS96" s="77"/>
      <c r="NRT96" s="77"/>
      <c r="NRU96" s="77"/>
      <c r="NRV96" s="77"/>
      <c r="NRW96" s="77"/>
      <c r="NRX96" s="77"/>
      <c r="NRY96" s="77"/>
      <c r="NRZ96" s="77"/>
      <c r="NSA96" s="77"/>
      <c r="NSB96" s="77"/>
      <c r="NSC96" s="77"/>
      <c r="NSD96" s="77"/>
      <c r="NSE96" s="77"/>
      <c r="NSF96" s="77"/>
      <c r="NSG96" s="77"/>
      <c r="NSH96" s="77"/>
      <c r="NSI96" s="77"/>
      <c r="NSJ96" s="77"/>
      <c r="NSK96" s="77"/>
      <c r="NSL96" s="77"/>
      <c r="NSM96" s="77"/>
      <c r="NSN96" s="77"/>
      <c r="NSO96" s="77"/>
      <c r="NSP96" s="77"/>
      <c r="NSQ96" s="77"/>
      <c r="NSR96" s="77"/>
      <c r="NSS96" s="77"/>
      <c r="NST96" s="77"/>
      <c r="NSU96" s="77"/>
      <c r="NSV96" s="77"/>
      <c r="NSW96" s="77"/>
      <c r="NSX96" s="77"/>
      <c r="NSY96" s="77"/>
      <c r="NSZ96" s="77"/>
      <c r="NTA96" s="77"/>
      <c r="NTB96" s="77"/>
      <c r="NTC96" s="77"/>
      <c r="NTD96" s="77"/>
      <c r="NTE96" s="77"/>
      <c r="NTF96" s="77"/>
      <c r="NTG96" s="77"/>
      <c r="NTH96" s="77"/>
      <c r="NTI96" s="77"/>
      <c r="NTJ96" s="77"/>
      <c r="NTK96" s="77"/>
      <c r="NTL96" s="77"/>
      <c r="NTM96" s="77"/>
      <c r="NTN96" s="77"/>
      <c r="NTO96" s="77"/>
      <c r="NTP96" s="77"/>
      <c r="NTQ96" s="77"/>
      <c r="NTR96" s="77"/>
      <c r="NTS96" s="77"/>
      <c r="NTT96" s="77"/>
      <c r="NTU96" s="77"/>
      <c r="NTV96" s="77"/>
      <c r="NTW96" s="77"/>
      <c r="NTX96" s="77"/>
      <c r="NTY96" s="77"/>
      <c r="NTZ96" s="77"/>
      <c r="NUA96" s="77"/>
      <c r="NUB96" s="77"/>
      <c r="NUC96" s="77"/>
      <c r="NUD96" s="77"/>
      <c r="NUE96" s="77"/>
      <c r="NUF96" s="77"/>
      <c r="NUG96" s="77"/>
      <c r="NUH96" s="77"/>
      <c r="NUI96" s="77"/>
      <c r="NUJ96" s="77"/>
      <c r="NUK96" s="77"/>
      <c r="NUL96" s="77"/>
      <c r="NUM96" s="77"/>
      <c r="NUN96" s="77"/>
      <c r="NUO96" s="77"/>
      <c r="NUP96" s="77"/>
      <c r="NUQ96" s="77"/>
      <c r="NUR96" s="77"/>
      <c r="NUS96" s="77"/>
      <c r="NUT96" s="77"/>
      <c r="NUU96" s="77"/>
      <c r="NUV96" s="77"/>
      <c r="NUW96" s="77"/>
      <c r="NUX96" s="77"/>
      <c r="NUY96" s="77"/>
      <c r="NUZ96" s="77"/>
      <c r="NVA96" s="77"/>
      <c r="NVB96" s="77"/>
      <c r="NVC96" s="77"/>
      <c r="NVD96" s="77"/>
      <c r="NVE96" s="77"/>
      <c r="NVF96" s="77"/>
      <c r="NVG96" s="77"/>
      <c r="NVH96" s="77"/>
      <c r="NVI96" s="77"/>
      <c r="NVJ96" s="77"/>
      <c r="NVK96" s="77"/>
      <c r="NVL96" s="77"/>
      <c r="NVM96" s="77"/>
      <c r="NVN96" s="77"/>
      <c r="NVO96" s="77"/>
      <c r="NVP96" s="77"/>
      <c r="NVQ96" s="77"/>
      <c r="NVR96" s="77"/>
      <c r="NVS96" s="77"/>
      <c r="NVT96" s="77"/>
      <c r="NVU96" s="77"/>
      <c r="NVV96" s="77"/>
      <c r="NVW96" s="77"/>
      <c r="NVX96" s="77"/>
      <c r="NVY96" s="77"/>
      <c r="NVZ96" s="77"/>
      <c r="NWA96" s="77"/>
      <c r="NWB96" s="77"/>
      <c r="NWC96" s="77"/>
      <c r="NWD96" s="77"/>
      <c r="NWE96" s="77"/>
      <c r="NWF96" s="77"/>
      <c r="NWG96" s="77"/>
      <c r="NWH96" s="77"/>
      <c r="NWI96" s="77"/>
      <c r="NWJ96" s="77"/>
      <c r="NWK96" s="77"/>
      <c r="NWL96" s="77"/>
      <c r="NWM96" s="77"/>
      <c r="NWN96" s="77"/>
      <c r="NWO96" s="77"/>
      <c r="NWP96" s="77"/>
      <c r="NWQ96" s="77"/>
      <c r="NWR96" s="77"/>
      <c r="NWS96" s="77"/>
      <c r="NWT96" s="77"/>
      <c r="NWU96" s="77"/>
      <c r="NWV96" s="77"/>
      <c r="NWW96" s="77"/>
      <c r="NWX96" s="77"/>
      <c r="NWY96" s="77"/>
      <c r="NWZ96" s="77"/>
      <c r="NXA96" s="77"/>
      <c r="NXB96" s="77"/>
      <c r="NXC96" s="77"/>
      <c r="NXD96" s="77"/>
      <c r="NXE96" s="77"/>
      <c r="NXF96" s="77"/>
      <c r="NXG96" s="77"/>
      <c r="NXH96" s="77"/>
      <c r="NXI96" s="77"/>
      <c r="NXJ96" s="77"/>
      <c r="NXK96" s="77"/>
      <c r="NXL96" s="77"/>
      <c r="NXM96" s="77"/>
      <c r="NXN96" s="77"/>
      <c r="NXO96" s="77"/>
      <c r="NXP96" s="77"/>
      <c r="NXQ96" s="77"/>
      <c r="NXR96" s="77"/>
      <c r="NXS96" s="77"/>
      <c r="NXT96" s="77"/>
      <c r="NXU96" s="77"/>
      <c r="NXV96" s="77"/>
      <c r="NXW96" s="77"/>
      <c r="NXX96" s="77"/>
      <c r="NXY96" s="77"/>
      <c r="NXZ96" s="77"/>
      <c r="NYA96" s="77"/>
      <c r="NYB96" s="77"/>
      <c r="NYC96" s="77"/>
      <c r="NYD96" s="77"/>
      <c r="NYE96" s="77"/>
      <c r="NYF96" s="77"/>
      <c r="NYG96" s="77"/>
      <c r="NYH96" s="77"/>
      <c r="NYI96" s="77"/>
      <c r="NYJ96" s="77"/>
      <c r="NYK96" s="77"/>
      <c r="NYL96" s="77"/>
      <c r="NYM96" s="77"/>
      <c r="NYN96" s="77"/>
      <c r="NYO96" s="77"/>
      <c r="NYP96" s="77"/>
      <c r="NYQ96" s="77"/>
      <c r="NYR96" s="77"/>
      <c r="NYS96" s="77"/>
      <c r="NYT96" s="77"/>
      <c r="NYU96" s="77"/>
      <c r="NYV96" s="77"/>
      <c r="NYW96" s="77"/>
      <c r="NYX96" s="77"/>
      <c r="NYY96" s="77"/>
      <c r="NYZ96" s="77"/>
      <c r="NZA96" s="77"/>
      <c r="NZB96" s="77"/>
      <c r="NZC96" s="77"/>
      <c r="NZD96" s="77"/>
      <c r="NZE96" s="77"/>
      <c r="NZF96" s="77"/>
      <c r="NZG96" s="77"/>
      <c r="NZH96" s="77"/>
      <c r="NZI96" s="77"/>
      <c r="NZJ96" s="77"/>
      <c r="NZK96" s="77"/>
      <c r="NZL96" s="77"/>
      <c r="NZM96" s="77"/>
      <c r="NZN96" s="77"/>
      <c r="NZO96" s="77"/>
      <c r="NZP96" s="77"/>
      <c r="NZQ96" s="77"/>
      <c r="NZR96" s="77"/>
      <c r="NZS96" s="77"/>
      <c r="NZT96" s="77"/>
      <c r="NZU96" s="77"/>
      <c r="NZV96" s="77"/>
      <c r="NZW96" s="77"/>
      <c r="NZX96" s="77"/>
      <c r="NZY96" s="77"/>
      <c r="NZZ96" s="77"/>
      <c r="OAA96" s="77"/>
      <c r="OAB96" s="77"/>
      <c r="OAC96" s="77"/>
      <c r="OAD96" s="77"/>
      <c r="OAE96" s="77"/>
      <c r="OAF96" s="77"/>
      <c r="OAG96" s="77"/>
      <c r="OAH96" s="77"/>
      <c r="OAI96" s="77"/>
      <c r="OAJ96" s="77"/>
      <c r="OAK96" s="77"/>
      <c r="OAL96" s="77"/>
      <c r="OAM96" s="77"/>
      <c r="OAN96" s="77"/>
      <c r="OAO96" s="77"/>
      <c r="OAP96" s="77"/>
      <c r="OAQ96" s="77"/>
      <c r="OAR96" s="77"/>
      <c r="OAS96" s="77"/>
      <c r="OAT96" s="77"/>
      <c r="OAU96" s="77"/>
      <c r="OAV96" s="77"/>
      <c r="OAW96" s="77"/>
      <c r="OAX96" s="77"/>
      <c r="OAY96" s="77"/>
      <c r="OAZ96" s="77"/>
      <c r="OBA96" s="77"/>
      <c r="OBB96" s="77"/>
      <c r="OBC96" s="77"/>
      <c r="OBD96" s="77"/>
      <c r="OBE96" s="77"/>
      <c r="OBF96" s="77"/>
      <c r="OBG96" s="77"/>
      <c r="OBH96" s="77"/>
      <c r="OBI96" s="77"/>
      <c r="OBJ96" s="77"/>
      <c r="OBK96" s="77"/>
      <c r="OBL96" s="77"/>
      <c r="OBM96" s="77"/>
      <c r="OBN96" s="77"/>
      <c r="OBO96" s="77"/>
      <c r="OBP96" s="77"/>
      <c r="OBQ96" s="77"/>
      <c r="OBR96" s="77"/>
      <c r="OBS96" s="77"/>
      <c r="OBT96" s="77"/>
      <c r="OBU96" s="77"/>
      <c r="OBV96" s="77"/>
      <c r="OBW96" s="77"/>
      <c r="OBX96" s="77"/>
      <c r="OBY96" s="77"/>
      <c r="OBZ96" s="77"/>
      <c r="OCA96" s="77"/>
      <c r="OCB96" s="77"/>
      <c r="OCC96" s="77"/>
      <c r="OCD96" s="77"/>
      <c r="OCE96" s="77"/>
      <c r="OCF96" s="77"/>
      <c r="OCG96" s="77"/>
      <c r="OCH96" s="77"/>
      <c r="OCI96" s="77"/>
      <c r="OCJ96" s="77"/>
      <c r="OCK96" s="77"/>
      <c r="OCL96" s="77"/>
      <c r="OCM96" s="77"/>
      <c r="OCN96" s="77"/>
      <c r="OCO96" s="77"/>
      <c r="OCP96" s="77"/>
      <c r="OCQ96" s="77"/>
      <c r="OCR96" s="77"/>
      <c r="OCS96" s="77"/>
      <c r="OCT96" s="77"/>
      <c r="OCU96" s="77"/>
      <c r="OCV96" s="77"/>
      <c r="OCW96" s="77"/>
      <c r="OCX96" s="77"/>
      <c r="OCY96" s="77"/>
      <c r="OCZ96" s="77"/>
      <c r="ODA96" s="77"/>
      <c r="ODB96" s="77"/>
      <c r="ODC96" s="77"/>
      <c r="ODD96" s="77"/>
      <c r="ODE96" s="77"/>
      <c r="ODF96" s="77"/>
      <c r="ODG96" s="77"/>
      <c r="ODH96" s="77"/>
      <c r="ODI96" s="77"/>
      <c r="ODJ96" s="77"/>
      <c r="ODK96" s="77"/>
      <c r="ODL96" s="77"/>
      <c r="ODM96" s="77"/>
      <c r="ODN96" s="77"/>
      <c r="ODO96" s="77"/>
      <c r="ODP96" s="77"/>
      <c r="ODQ96" s="77"/>
      <c r="ODR96" s="77"/>
      <c r="ODS96" s="77"/>
      <c r="ODT96" s="77"/>
      <c r="ODU96" s="77"/>
      <c r="ODV96" s="77"/>
      <c r="ODW96" s="77"/>
      <c r="ODX96" s="77"/>
      <c r="ODY96" s="77"/>
      <c r="ODZ96" s="77"/>
      <c r="OEA96" s="77"/>
      <c r="OEB96" s="77"/>
      <c r="OEC96" s="77"/>
      <c r="OED96" s="77"/>
      <c r="OEE96" s="77"/>
      <c r="OEF96" s="77"/>
      <c r="OEG96" s="77"/>
      <c r="OEH96" s="77"/>
      <c r="OEI96" s="77"/>
      <c r="OEJ96" s="77"/>
      <c r="OEK96" s="77"/>
      <c r="OEL96" s="77"/>
      <c r="OEM96" s="77"/>
      <c r="OEN96" s="77"/>
      <c r="OEO96" s="77"/>
      <c r="OEP96" s="77"/>
      <c r="OEQ96" s="77"/>
      <c r="OER96" s="77"/>
      <c r="OES96" s="77"/>
      <c r="OET96" s="77"/>
      <c r="OEU96" s="77"/>
      <c r="OEV96" s="77"/>
      <c r="OEW96" s="77"/>
      <c r="OEX96" s="77"/>
      <c r="OEY96" s="77"/>
      <c r="OEZ96" s="77"/>
      <c r="OFA96" s="77"/>
      <c r="OFB96" s="77"/>
      <c r="OFC96" s="77"/>
      <c r="OFD96" s="77"/>
      <c r="OFE96" s="77"/>
      <c r="OFF96" s="77"/>
      <c r="OFG96" s="77"/>
      <c r="OFH96" s="77"/>
      <c r="OFI96" s="77"/>
      <c r="OFJ96" s="77"/>
      <c r="OFK96" s="77"/>
      <c r="OFL96" s="77"/>
      <c r="OFM96" s="77"/>
      <c r="OFN96" s="77"/>
      <c r="OFO96" s="77"/>
      <c r="OFP96" s="77"/>
      <c r="OFQ96" s="77"/>
      <c r="OFR96" s="77"/>
      <c r="OFS96" s="77"/>
      <c r="OFT96" s="77"/>
      <c r="OFU96" s="77"/>
      <c r="OFV96" s="77"/>
      <c r="OFW96" s="77"/>
      <c r="OFX96" s="77"/>
      <c r="OFY96" s="77"/>
      <c r="OFZ96" s="77"/>
      <c r="OGA96" s="77"/>
      <c r="OGB96" s="77"/>
      <c r="OGC96" s="77"/>
      <c r="OGD96" s="77"/>
      <c r="OGE96" s="77"/>
      <c r="OGF96" s="77"/>
      <c r="OGG96" s="77"/>
      <c r="OGH96" s="77"/>
      <c r="OGI96" s="77"/>
      <c r="OGJ96" s="77"/>
      <c r="OGK96" s="77"/>
      <c r="OGL96" s="77"/>
      <c r="OGM96" s="77"/>
      <c r="OGN96" s="77"/>
      <c r="OGO96" s="77"/>
      <c r="OGP96" s="77"/>
      <c r="OGQ96" s="77"/>
      <c r="OGR96" s="77"/>
      <c r="OGS96" s="77"/>
      <c r="OGT96" s="77"/>
      <c r="OGU96" s="77"/>
      <c r="OGV96" s="77"/>
      <c r="OGW96" s="77"/>
      <c r="OGX96" s="77"/>
      <c r="OGY96" s="77"/>
      <c r="OGZ96" s="77"/>
      <c r="OHA96" s="77"/>
      <c r="OHB96" s="77"/>
      <c r="OHC96" s="77"/>
      <c r="OHD96" s="77"/>
      <c r="OHE96" s="77"/>
      <c r="OHF96" s="77"/>
      <c r="OHG96" s="77"/>
      <c r="OHH96" s="77"/>
      <c r="OHI96" s="77"/>
      <c r="OHJ96" s="77"/>
      <c r="OHK96" s="77"/>
      <c r="OHL96" s="77"/>
      <c r="OHM96" s="77"/>
      <c r="OHN96" s="77"/>
      <c r="OHO96" s="77"/>
      <c r="OHP96" s="77"/>
      <c r="OHQ96" s="77"/>
      <c r="OHR96" s="77"/>
      <c r="OHS96" s="77"/>
      <c r="OHT96" s="77"/>
      <c r="OHU96" s="77"/>
      <c r="OHV96" s="77"/>
      <c r="OHW96" s="77"/>
      <c r="OHX96" s="77"/>
      <c r="OHY96" s="77"/>
      <c r="OHZ96" s="77"/>
      <c r="OIA96" s="77"/>
      <c r="OIB96" s="77"/>
      <c r="OIC96" s="77"/>
      <c r="OID96" s="77"/>
      <c r="OIE96" s="77"/>
      <c r="OIF96" s="77"/>
      <c r="OIG96" s="77"/>
      <c r="OIH96" s="77"/>
      <c r="OII96" s="77"/>
      <c r="OIJ96" s="77"/>
      <c r="OIK96" s="77"/>
      <c r="OIL96" s="77"/>
      <c r="OIM96" s="77"/>
      <c r="OIN96" s="77"/>
      <c r="OIO96" s="77"/>
      <c r="OIP96" s="77"/>
      <c r="OIQ96" s="77"/>
      <c r="OIR96" s="77"/>
      <c r="OIS96" s="77"/>
      <c r="OIT96" s="77"/>
      <c r="OIU96" s="77"/>
      <c r="OIV96" s="77"/>
      <c r="OIW96" s="77"/>
      <c r="OIX96" s="77"/>
      <c r="OIY96" s="77"/>
      <c r="OIZ96" s="77"/>
      <c r="OJA96" s="77"/>
      <c r="OJB96" s="77"/>
      <c r="OJC96" s="77"/>
      <c r="OJD96" s="77"/>
      <c r="OJE96" s="77"/>
      <c r="OJF96" s="77"/>
      <c r="OJG96" s="77"/>
      <c r="OJH96" s="77"/>
      <c r="OJI96" s="77"/>
      <c r="OJJ96" s="77"/>
      <c r="OJK96" s="77"/>
      <c r="OJL96" s="77"/>
      <c r="OJM96" s="77"/>
      <c r="OJN96" s="77"/>
      <c r="OJO96" s="77"/>
      <c r="OJP96" s="77"/>
      <c r="OJQ96" s="77"/>
      <c r="OJR96" s="77"/>
      <c r="OJS96" s="77"/>
      <c r="OJT96" s="77"/>
      <c r="OJU96" s="77"/>
      <c r="OJV96" s="77"/>
      <c r="OJW96" s="77"/>
      <c r="OJX96" s="77"/>
      <c r="OJY96" s="77"/>
      <c r="OJZ96" s="77"/>
      <c r="OKA96" s="77"/>
      <c r="OKB96" s="77"/>
      <c r="OKC96" s="77"/>
      <c r="OKD96" s="77"/>
      <c r="OKE96" s="77"/>
      <c r="OKF96" s="77"/>
      <c r="OKG96" s="77"/>
      <c r="OKH96" s="77"/>
      <c r="OKI96" s="77"/>
      <c r="OKJ96" s="77"/>
      <c r="OKK96" s="77"/>
      <c r="OKL96" s="77"/>
      <c r="OKM96" s="77"/>
      <c r="OKN96" s="77"/>
      <c r="OKO96" s="77"/>
      <c r="OKP96" s="77"/>
      <c r="OKQ96" s="77"/>
      <c r="OKR96" s="77"/>
      <c r="OKS96" s="77"/>
      <c r="OKT96" s="77"/>
      <c r="OKU96" s="77"/>
      <c r="OKV96" s="77"/>
      <c r="OKW96" s="77"/>
      <c r="OKX96" s="77"/>
      <c r="OKY96" s="77"/>
      <c r="OKZ96" s="77"/>
      <c r="OLA96" s="77"/>
      <c r="OLB96" s="77"/>
      <c r="OLC96" s="77"/>
      <c r="OLD96" s="77"/>
      <c r="OLE96" s="77"/>
      <c r="OLF96" s="77"/>
      <c r="OLG96" s="77"/>
      <c r="OLH96" s="77"/>
      <c r="OLI96" s="77"/>
      <c r="OLJ96" s="77"/>
      <c r="OLK96" s="77"/>
      <c r="OLL96" s="77"/>
      <c r="OLM96" s="77"/>
      <c r="OLN96" s="77"/>
      <c r="OLO96" s="77"/>
      <c r="OLP96" s="77"/>
      <c r="OLQ96" s="77"/>
      <c r="OLR96" s="77"/>
      <c r="OLS96" s="77"/>
      <c r="OLT96" s="77"/>
      <c r="OLU96" s="77"/>
      <c r="OLV96" s="77"/>
      <c r="OLW96" s="77"/>
      <c r="OLX96" s="77"/>
      <c r="OLY96" s="77"/>
      <c r="OLZ96" s="77"/>
      <c r="OMA96" s="77"/>
      <c r="OMB96" s="77"/>
      <c r="OMC96" s="77"/>
      <c r="OMD96" s="77"/>
      <c r="OME96" s="77"/>
      <c r="OMF96" s="77"/>
      <c r="OMG96" s="77"/>
      <c r="OMH96" s="77"/>
      <c r="OMI96" s="77"/>
      <c r="OMJ96" s="77"/>
      <c r="OMK96" s="77"/>
      <c r="OML96" s="77"/>
      <c r="OMM96" s="77"/>
      <c r="OMN96" s="77"/>
      <c r="OMO96" s="77"/>
      <c r="OMP96" s="77"/>
      <c r="OMQ96" s="77"/>
      <c r="OMR96" s="77"/>
      <c r="OMS96" s="77"/>
      <c r="OMT96" s="77"/>
      <c r="OMU96" s="77"/>
      <c r="OMV96" s="77"/>
      <c r="OMW96" s="77"/>
      <c r="OMX96" s="77"/>
      <c r="OMY96" s="77"/>
      <c r="OMZ96" s="77"/>
      <c r="ONA96" s="77"/>
      <c r="ONB96" s="77"/>
      <c r="ONC96" s="77"/>
      <c r="OND96" s="77"/>
      <c r="ONE96" s="77"/>
      <c r="ONF96" s="77"/>
      <c r="ONG96" s="77"/>
      <c r="ONH96" s="77"/>
      <c r="ONI96" s="77"/>
      <c r="ONJ96" s="77"/>
      <c r="ONK96" s="77"/>
      <c r="ONL96" s="77"/>
      <c r="ONM96" s="77"/>
      <c r="ONN96" s="77"/>
      <c r="ONO96" s="77"/>
      <c r="ONP96" s="77"/>
      <c r="ONQ96" s="77"/>
      <c r="ONR96" s="77"/>
      <c r="ONS96" s="77"/>
      <c r="ONT96" s="77"/>
      <c r="ONU96" s="77"/>
      <c r="ONV96" s="77"/>
      <c r="ONW96" s="77"/>
      <c r="ONX96" s="77"/>
      <c r="ONY96" s="77"/>
      <c r="ONZ96" s="77"/>
      <c r="OOA96" s="77"/>
      <c r="OOB96" s="77"/>
      <c r="OOC96" s="77"/>
      <c r="OOD96" s="77"/>
      <c r="OOE96" s="77"/>
      <c r="OOF96" s="77"/>
      <c r="OOG96" s="77"/>
      <c r="OOH96" s="77"/>
      <c r="OOI96" s="77"/>
      <c r="OOJ96" s="77"/>
      <c r="OOK96" s="77"/>
      <c r="OOL96" s="77"/>
      <c r="OOM96" s="77"/>
      <c r="OON96" s="77"/>
      <c r="OOO96" s="77"/>
      <c r="OOP96" s="77"/>
      <c r="OOQ96" s="77"/>
      <c r="OOR96" s="77"/>
      <c r="OOS96" s="77"/>
      <c r="OOT96" s="77"/>
      <c r="OOU96" s="77"/>
      <c r="OOV96" s="77"/>
      <c r="OOW96" s="77"/>
      <c r="OOX96" s="77"/>
      <c r="OOY96" s="77"/>
      <c r="OOZ96" s="77"/>
      <c r="OPA96" s="77"/>
      <c r="OPB96" s="77"/>
      <c r="OPC96" s="77"/>
      <c r="OPD96" s="77"/>
      <c r="OPE96" s="77"/>
      <c r="OPF96" s="77"/>
      <c r="OPG96" s="77"/>
      <c r="OPH96" s="77"/>
      <c r="OPI96" s="77"/>
      <c r="OPJ96" s="77"/>
      <c r="OPK96" s="77"/>
      <c r="OPL96" s="77"/>
      <c r="OPM96" s="77"/>
      <c r="OPN96" s="77"/>
      <c r="OPO96" s="77"/>
      <c r="OPP96" s="77"/>
      <c r="OPQ96" s="77"/>
      <c r="OPR96" s="77"/>
      <c r="OPS96" s="77"/>
      <c r="OPT96" s="77"/>
      <c r="OPU96" s="77"/>
      <c r="OPV96" s="77"/>
      <c r="OPW96" s="77"/>
      <c r="OPX96" s="77"/>
      <c r="OPY96" s="77"/>
      <c r="OPZ96" s="77"/>
      <c r="OQA96" s="77"/>
      <c r="OQB96" s="77"/>
      <c r="OQC96" s="77"/>
      <c r="OQD96" s="77"/>
      <c r="OQE96" s="77"/>
      <c r="OQF96" s="77"/>
      <c r="OQG96" s="77"/>
      <c r="OQH96" s="77"/>
      <c r="OQI96" s="77"/>
      <c r="OQJ96" s="77"/>
      <c r="OQK96" s="77"/>
      <c r="OQL96" s="77"/>
      <c r="OQM96" s="77"/>
      <c r="OQN96" s="77"/>
      <c r="OQO96" s="77"/>
      <c r="OQP96" s="77"/>
      <c r="OQQ96" s="77"/>
      <c r="OQR96" s="77"/>
      <c r="OQS96" s="77"/>
      <c r="OQT96" s="77"/>
      <c r="OQU96" s="77"/>
      <c r="OQV96" s="77"/>
      <c r="OQW96" s="77"/>
      <c r="OQX96" s="77"/>
      <c r="OQY96" s="77"/>
      <c r="OQZ96" s="77"/>
      <c r="ORA96" s="77"/>
      <c r="ORB96" s="77"/>
      <c r="ORC96" s="77"/>
      <c r="ORD96" s="77"/>
      <c r="ORE96" s="77"/>
      <c r="ORF96" s="77"/>
      <c r="ORG96" s="77"/>
      <c r="ORH96" s="77"/>
      <c r="ORI96" s="77"/>
      <c r="ORJ96" s="77"/>
      <c r="ORK96" s="77"/>
      <c r="ORL96" s="77"/>
      <c r="ORM96" s="77"/>
      <c r="ORN96" s="77"/>
      <c r="ORO96" s="77"/>
      <c r="ORP96" s="77"/>
      <c r="ORQ96" s="77"/>
      <c r="ORR96" s="77"/>
      <c r="ORS96" s="77"/>
      <c r="ORT96" s="77"/>
      <c r="ORU96" s="77"/>
      <c r="ORV96" s="77"/>
      <c r="ORW96" s="77"/>
      <c r="ORX96" s="77"/>
      <c r="ORY96" s="77"/>
      <c r="ORZ96" s="77"/>
      <c r="OSA96" s="77"/>
      <c r="OSB96" s="77"/>
      <c r="OSC96" s="77"/>
      <c r="OSD96" s="77"/>
      <c r="OSE96" s="77"/>
      <c r="OSF96" s="77"/>
      <c r="OSG96" s="77"/>
      <c r="OSH96" s="77"/>
      <c r="OSI96" s="77"/>
      <c r="OSJ96" s="77"/>
      <c r="OSK96" s="77"/>
      <c r="OSL96" s="77"/>
      <c r="OSM96" s="77"/>
      <c r="OSN96" s="77"/>
      <c r="OSO96" s="77"/>
      <c r="OSP96" s="77"/>
      <c r="OSQ96" s="77"/>
      <c r="OSR96" s="77"/>
      <c r="OSS96" s="77"/>
      <c r="OST96" s="77"/>
      <c r="OSU96" s="77"/>
      <c r="OSV96" s="77"/>
      <c r="OSW96" s="77"/>
      <c r="OSX96" s="77"/>
      <c r="OSY96" s="77"/>
      <c r="OSZ96" s="77"/>
      <c r="OTA96" s="77"/>
      <c r="OTB96" s="77"/>
      <c r="OTC96" s="77"/>
      <c r="OTD96" s="77"/>
      <c r="OTE96" s="77"/>
      <c r="OTF96" s="77"/>
      <c r="OTG96" s="77"/>
      <c r="OTH96" s="77"/>
      <c r="OTI96" s="77"/>
      <c r="OTJ96" s="77"/>
      <c r="OTK96" s="77"/>
      <c r="OTL96" s="77"/>
      <c r="OTM96" s="77"/>
      <c r="OTN96" s="77"/>
      <c r="OTO96" s="77"/>
      <c r="OTP96" s="77"/>
      <c r="OTQ96" s="77"/>
      <c r="OTR96" s="77"/>
      <c r="OTS96" s="77"/>
      <c r="OTT96" s="77"/>
      <c r="OTU96" s="77"/>
      <c r="OTV96" s="77"/>
      <c r="OTW96" s="77"/>
      <c r="OTX96" s="77"/>
      <c r="OTY96" s="77"/>
      <c r="OTZ96" s="77"/>
      <c r="OUA96" s="77"/>
      <c r="OUB96" s="77"/>
      <c r="OUC96" s="77"/>
      <c r="OUD96" s="77"/>
      <c r="OUE96" s="77"/>
      <c r="OUF96" s="77"/>
      <c r="OUG96" s="77"/>
      <c r="OUH96" s="77"/>
      <c r="OUI96" s="77"/>
      <c r="OUJ96" s="77"/>
      <c r="OUK96" s="77"/>
      <c r="OUL96" s="77"/>
      <c r="OUM96" s="77"/>
      <c r="OUN96" s="77"/>
      <c r="OUO96" s="77"/>
      <c r="OUP96" s="77"/>
      <c r="OUQ96" s="77"/>
      <c r="OUR96" s="77"/>
      <c r="OUS96" s="77"/>
      <c r="OUT96" s="77"/>
      <c r="OUU96" s="77"/>
      <c r="OUV96" s="77"/>
      <c r="OUW96" s="77"/>
      <c r="OUX96" s="77"/>
      <c r="OUY96" s="77"/>
      <c r="OUZ96" s="77"/>
      <c r="OVA96" s="77"/>
      <c r="OVB96" s="77"/>
      <c r="OVC96" s="77"/>
      <c r="OVD96" s="77"/>
      <c r="OVE96" s="77"/>
      <c r="OVF96" s="77"/>
      <c r="OVG96" s="77"/>
      <c r="OVH96" s="77"/>
      <c r="OVI96" s="77"/>
      <c r="OVJ96" s="77"/>
      <c r="OVK96" s="77"/>
      <c r="OVL96" s="77"/>
      <c r="OVM96" s="77"/>
      <c r="OVN96" s="77"/>
      <c r="OVO96" s="77"/>
      <c r="OVP96" s="77"/>
      <c r="OVQ96" s="77"/>
      <c r="OVR96" s="77"/>
      <c r="OVS96" s="77"/>
      <c r="OVT96" s="77"/>
      <c r="OVU96" s="77"/>
      <c r="OVV96" s="77"/>
      <c r="OVW96" s="77"/>
      <c r="OVX96" s="77"/>
      <c r="OVY96" s="77"/>
      <c r="OVZ96" s="77"/>
      <c r="OWA96" s="77"/>
      <c r="OWB96" s="77"/>
      <c r="OWC96" s="77"/>
      <c r="OWD96" s="77"/>
      <c r="OWE96" s="77"/>
      <c r="OWF96" s="77"/>
      <c r="OWG96" s="77"/>
      <c r="OWH96" s="77"/>
      <c r="OWI96" s="77"/>
      <c r="OWJ96" s="77"/>
      <c r="OWK96" s="77"/>
      <c r="OWL96" s="77"/>
      <c r="OWM96" s="77"/>
      <c r="OWN96" s="77"/>
      <c r="OWO96" s="77"/>
      <c r="OWP96" s="77"/>
      <c r="OWQ96" s="77"/>
      <c r="OWR96" s="77"/>
      <c r="OWS96" s="77"/>
      <c r="OWT96" s="77"/>
      <c r="OWU96" s="77"/>
      <c r="OWV96" s="77"/>
      <c r="OWW96" s="77"/>
      <c r="OWX96" s="77"/>
      <c r="OWY96" s="77"/>
      <c r="OWZ96" s="77"/>
      <c r="OXA96" s="77"/>
      <c r="OXB96" s="77"/>
      <c r="OXC96" s="77"/>
      <c r="OXD96" s="77"/>
      <c r="OXE96" s="77"/>
      <c r="OXF96" s="77"/>
      <c r="OXG96" s="77"/>
      <c r="OXH96" s="77"/>
      <c r="OXI96" s="77"/>
      <c r="OXJ96" s="77"/>
      <c r="OXK96" s="77"/>
      <c r="OXL96" s="77"/>
      <c r="OXM96" s="77"/>
      <c r="OXN96" s="77"/>
      <c r="OXO96" s="77"/>
      <c r="OXP96" s="77"/>
      <c r="OXQ96" s="77"/>
      <c r="OXR96" s="77"/>
      <c r="OXS96" s="77"/>
      <c r="OXT96" s="77"/>
      <c r="OXU96" s="77"/>
      <c r="OXV96" s="77"/>
      <c r="OXW96" s="77"/>
      <c r="OXX96" s="77"/>
      <c r="OXY96" s="77"/>
      <c r="OXZ96" s="77"/>
      <c r="OYA96" s="77"/>
      <c r="OYB96" s="77"/>
      <c r="OYC96" s="77"/>
      <c r="OYD96" s="77"/>
      <c r="OYE96" s="77"/>
      <c r="OYF96" s="77"/>
      <c r="OYG96" s="77"/>
      <c r="OYH96" s="77"/>
      <c r="OYI96" s="77"/>
      <c r="OYJ96" s="77"/>
      <c r="OYK96" s="77"/>
      <c r="OYL96" s="77"/>
      <c r="OYM96" s="77"/>
      <c r="OYN96" s="77"/>
      <c r="OYO96" s="77"/>
      <c r="OYP96" s="77"/>
      <c r="OYQ96" s="77"/>
      <c r="OYR96" s="77"/>
      <c r="OYS96" s="77"/>
      <c r="OYT96" s="77"/>
      <c r="OYU96" s="77"/>
      <c r="OYV96" s="77"/>
      <c r="OYW96" s="77"/>
      <c r="OYX96" s="77"/>
      <c r="OYY96" s="77"/>
      <c r="OYZ96" s="77"/>
      <c r="OZA96" s="77"/>
      <c r="OZB96" s="77"/>
      <c r="OZC96" s="77"/>
      <c r="OZD96" s="77"/>
      <c r="OZE96" s="77"/>
      <c r="OZF96" s="77"/>
      <c r="OZG96" s="77"/>
      <c r="OZH96" s="77"/>
      <c r="OZI96" s="77"/>
      <c r="OZJ96" s="77"/>
      <c r="OZK96" s="77"/>
      <c r="OZL96" s="77"/>
      <c r="OZM96" s="77"/>
      <c r="OZN96" s="77"/>
      <c r="OZO96" s="77"/>
      <c r="OZP96" s="77"/>
      <c r="OZQ96" s="77"/>
      <c r="OZR96" s="77"/>
      <c r="OZS96" s="77"/>
      <c r="OZT96" s="77"/>
      <c r="OZU96" s="77"/>
      <c r="OZV96" s="77"/>
      <c r="OZW96" s="77"/>
      <c r="OZX96" s="77"/>
      <c r="OZY96" s="77"/>
      <c r="OZZ96" s="77"/>
      <c r="PAA96" s="77"/>
      <c r="PAB96" s="77"/>
      <c r="PAC96" s="77"/>
      <c r="PAD96" s="77"/>
      <c r="PAE96" s="77"/>
      <c r="PAF96" s="77"/>
      <c r="PAG96" s="77"/>
      <c r="PAH96" s="77"/>
      <c r="PAI96" s="77"/>
      <c r="PAJ96" s="77"/>
      <c r="PAK96" s="77"/>
      <c r="PAL96" s="77"/>
      <c r="PAM96" s="77"/>
      <c r="PAN96" s="77"/>
      <c r="PAO96" s="77"/>
      <c r="PAP96" s="77"/>
      <c r="PAQ96" s="77"/>
      <c r="PAR96" s="77"/>
      <c r="PAS96" s="77"/>
      <c r="PAT96" s="77"/>
      <c r="PAU96" s="77"/>
      <c r="PAV96" s="77"/>
      <c r="PAW96" s="77"/>
      <c r="PAX96" s="77"/>
      <c r="PAY96" s="77"/>
      <c r="PAZ96" s="77"/>
      <c r="PBA96" s="77"/>
      <c r="PBB96" s="77"/>
      <c r="PBC96" s="77"/>
      <c r="PBD96" s="77"/>
      <c r="PBE96" s="77"/>
      <c r="PBF96" s="77"/>
      <c r="PBG96" s="77"/>
      <c r="PBH96" s="77"/>
      <c r="PBI96" s="77"/>
      <c r="PBJ96" s="77"/>
      <c r="PBK96" s="77"/>
      <c r="PBL96" s="77"/>
      <c r="PBM96" s="77"/>
      <c r="PBN96" s="77"/>
      <c r="PBO96" s="77"/>
      <c r="PBP96" s="77"/>
      <c r="PBQ96" s="77"/>
      <c r="PBR96" s="77"/>
      <c r="PBS96" s="77"/>
      <c r="PBT96" s="77"/>
      <c r="PBU96" s="77"/>
      <c r="PBV96" s="77"/>
      <c r="PBW96" s="77"/>
      <c r="PBX96" s="77"/>
      <c r="PBY96" s="77"/>
      <c r="PBZ96" s="77"/>
      <c r="PCA96" s="77"/>
      <c r="PCB96" s="77"/>
      <c r="PCC96" s="77"/>
      <c r="PCD96" s="77"/>
      <c r="PCE96" s="77"/>
      <c r="PCF96" s="77"/>
      <c r="PCG96" s="77"/>
      <c r="PCH96" s="77"/>
      <c r="PCI96" s="77"/>
      <c r="PCJ96" s="77"/>
      <c r="PCK96" s="77"/>
      <c r="PCL96" s="77"/>
      <c r="PCM96" s="77"/>
      <c r="PCN96" s="77"/>
      <c r="PCO96" s="77"/>
      <c r="PCP96" s="77"/>
      <c r="PCQ96" s="77"/>
      <c r="PCR96" s="77"/>
      <c r="PCS96" s="77"/>
      <c r="PCT96" s="77"/>
      <c r="PCU96" s="77"/>
      <c r="PCV96" s="77"/>
      <c r="PCW96" s="77"/>
      <c r="PCX96" s="77"/>
      <c r="PCY96" s="77"/>
      <c r="PCZ96" s="77"/>
      <c r="PDA96" s="77"/>
      <c r="PDB96" s="77"/>
      <c r="PDC96" s="77"/>
      <c r="PDD96" s="77"/>
      <c r="PDE96" s="77"/>
      <c r="PDF96" s="77"/>
      <c r="PDG96" s="77"/>
      <c r="PDH96" s="77"/>
      <c r="PDI96" s="77"/>
      <c r="PDJ96" s="77"/>
      <c r="PDK96" s="77"/>
      <c r="PDL96" s="77"/>
      <c r="PDM96" s="77"/>
      <c r="PDN96" s="77"/>
      <c r="PDO96" s="77"/>
      <c r="PDP96" s="77"/>
      <c r="PDQ96" s="77"/>
      <c r="PDR96" s="77"/>
      <c r="PDS96" s="77"/>
      <c r="PDT96" s="77"/>
      <c r="PDU96" s="77"/>
      <c r="PDV96" s="77"/>
      <c r="PDW96" s="77"/>
      <c r="PDX96" s="77"/>
      <c r="PDY96" s="77"/>
      <c r="PDZ96" s="77"/>
      <c r="PEA96" s="77"/>
      <c r="PEB96" s="77"/>
      <c r="PEC96" s="77"/>
      <c r="PED96" s="77"/>
      <c r="PEE96" s="77"/>
      <c r="PEF96" s="77"/>
      <c r="PEG96" s="77"/>
      <c r="PEH96" s="77"/>
      <c r="PEI96" s="77"/>
      <c r="PEJ96" s="77"/>
      <c r="PEK96" s="77"/>
      <c r="PEL96" s="77"/>
      <c r="PEM96" s="77"/>
      <c r="PEN96" s="77"/>
      <c r="PEO96" s="77"/>
      <c r="PEP96" s="77"/>
      <c r="PEQ96" s="77"/>
      <c r="PER96" s="77"/>
      <c r="PES96" s="77"/>
      <c r="PET96" s="77"/>
      <c r="PEU96" s="77"/>
      <c r="PEV96" s="77"/>
      <c r="PEW96" s="77"/>
      <c r="PEX96" s="77"/>
      <c r="PEY96" s="77"/>
      <c r="PEZ96" s="77"/>
      <c r="PFA96" s="77"/>
      <c r="PFB96" s="77"/>
      <c r="PFC96" s="77"/>
      <c r="PFD96" s="77"/>
      <c r="PFE96" s="77"/>
      <c r="PFF96" s="77"/>
      <c r="PFG96" s="77"/>
      <c r="PFH96" s="77"/>
      <c r="PFI96" s="77"/>
      <c r="PFJ96" s="77"/>
      <c r="PFK96" s="77"/>
      <c r="PFL96" s="77"/>
      <c r="PFM96" s="77"/>
      <c r="PFN96" s="77"/>
      <c r="PFO96" s="77"/>
      <c r="PFP96" s="77"/>
      <c r="PFQ96" s="77"/>
      <c r="PFR96" s="77"/>
      <c r="PFS96" s="77"/>
      <c r="PFT96" s="77"/>
      <c r="PFU96" s="77"/>
      <c r="PFV96" s="77"/>
      <c r="PFW96" s="77"/>
      <c r="PFX96" s="77"/>
      <c r="PFY96" s="77"/>
      <c r="PFZ96" s="77"/>
      <c r="PGA96" s="77"/>
      <c r="PGB96" s="77"/>
      <c r="PGC96" s="77"/>
      <c r="PGD96" s="77"/>
      <c r="PGE96" s="77"/>
      <c r="PGF96" s="77"/>
      <c r="PGG96" s="77"/>
      <c r="PGH96" s="77"/>
      <c r="PGI96" s="77"/>
      <c r="PGJ96" s="77"/>
      <c r="PGK96" s="77"/>
      <c r="PGL96" s="77"/>
      <c r="PGM96" s="77"/>
      <c r="PGN96" s="77"/>
      <c r="PGO96" s="77"/>
      <c r="PGP96" s="77"/>
      <c r="PGQ96" s="77"/>
      <c r="PGR96" s="77"/>
      <c r="PGS96" s="77"/>
      <c r="PGT96" s="77"/>
      <c r="PGU96" s="77"/>
      <c r="PGV96" s="77"/>
      <c r="PGW96" s="77"/>
      <c r="PGX96" s="77"/>
      <c r="PGY96" s="77"/>
      <c r="PGZ96" s="77"/>
      <c r="PHA96" s="77"/>
      <c r="PHB96" s="77"/>
      <c r="PHC96" s="77"/>
      <c r="PHD96" s="77"/>
      <c r="PHE96" s="77"/>
      <c r="PHF96" s="77"/>
      <c r="PHG96" s="77"/>
      <c r="PHH96" s="77"/>
      <c r="PHI96" s="77"/>
      <c r="PHJ96" s="77"/>
      <c r="PHK96" s="77"/>
      <c r="PHL96" s="77"/>
      <c r="PHM96" s="77"/>
      <c r="PHN96" s="77"/>
      <c r="PHO96" s="77"/>
      <c r="PHP96" s="77"/>
      <c r="PHQ96" s="77"/>
      <c r="PHR96" s="77"/>
      <c r="PHS96" s="77"/>
      <c r="PHT96" s="77"/>
      <c r="PHU96" s="77"/>
      <c r="PHV96" s="77"/>
      <c r="PHW96" s="77"/>
      <c r="PHX96" s="77"/>
      <c r="PHY96" s="77"/>
      <c r="PHZ96" s="77"/>
      <c r="PIA96" s="77"/>
      <c r="PIB96" s="77"/>
      <c r="PIC96" s="77"/>
      <c r="PID96" s="77"/>
      <c r="PIE96" s="77"/>
      <c r="PIF96" s="77"/>
      <c r="PIG96" s="77"/>
      <c r="PIH96" s="77"/>
      <c r="PII96" s="77"/>
      <c r="PIJ96" s="77"/>
      <c r="PIK96" s="77"/>
      <c r="PIL96" s="77"/>
      <c r="PIM96" s="77"/>
      <c r="PIN96" s="77"/>
      <c r="PIO96" s="77"/>
      <c r="PIP96" s="77"/>
      <c r="PIQ96" s="77"/>
      <c r="PIR96" s="77"/>
      <c r="PIS96" s="77"/>
      <c r="PIT96" s="77"/>
      <c r="PIU96" s="77"/>
      <c r="PIV96" s="77"/>
      <c r="PIW96" s="77"/>
      <c r="PIX96" s="77"/>
      <c r="PIY96" s="77"/>
      <c r="PIZ96" s="77"/>
      <c r="PJA96" s="77"/>
      <c r="PJB96" s="77"/>
      <c r="PJC96" s="77"/>
      <c r="PJD96" s="77"/>
      <c r="PJE96" s="77"/>
      <c r="PJF96" s="77"/>
      <c r="PJG96" s="77"/>
      <c r="PJH96" s="77"/>
      <c r="PJI96" s="77"/>
      <c r="PJJ96" s="77"/>
      <c r="PJK96" s="77"/>
      <c r="PJL96" s="77"/>
      <c r="PJM96" s="77"/>
      <c r="PJN96" s="77"/>
      <c r="PJO96" s="77"/>
      <c r="PJP96" s="77"/>
      <c r="PJQ96" s="77"/>
      <c r="PJR96" s="77"/>
      <c r="PJS96" s="77"/>
      <c r="PJT96" s="77"/>
      <c r="PJU96" s="77"/>
      <c r="PJV96" s="77"/>
      <c r="PJW96" s="77"/>
      <c r="PJX96" s="77"/>
      <c r="PJY96" s="77"/>
      <c r="PJZ96" s="77"/>
      <c r="PKA96" s="77"/>
      <c r="PKB96" s="77"/>
      <c r="PKC96" s="77"/>
      <c r="PKD96" s="77"/>
      <c r="PKE96" s="77"/>
      <c r="PKF96" s="77"/>
      <c r="PKG96" s="77"/>
      <c r="PKH96" s="77"/>
      <c r="PKI96" s="77"/>
      <c r="PKJ96" s="77"/>
      <c r="PKK96" s="77"/>
      <c r="PKL96" s="77"/>
      <c r="PKM96" s="77"/>
      <c r="PKN96" s="77"/>
      <c r="PKO96" s="77"/>
      <c r="PKP96" s="77"/>
      <c r="PKQ96" s="77"/>
      <c r="PKR96" s="77"/>
      <c r="PKS96" s="77"/>
      <c r="PKT96" s="77"/>
      <c r="PKU96" s="77"/>
      <c r="PKV96" s="77"/>
      <c r="PKW96" s="77"/>
      <c r="PKX96" s="77"/>
      <c r="PKY96" s="77"/>
      <c r="PKZ96" s="77"/>
      <c r="PLA96" s="77"/>
      <c r="PLB96" s="77"/>
      <c r="PLC96" s="77"/>
      <c r="PLD96" s="77"/>
      <c r="PLE96" s="77"/>
      <c r="PLF96" s="77"/>
      <c r="PLG96" s="77"/>
      <c r="PLH96" s="77"/>
      <c r="PLI96" s="77"/>
      <c r="PLJ96" s="77"/>
      <c r="PLK96" s="77"/>
      <c r="PLL96" s="77"/>
      <c r="PLM96" s="77"/>
      <c r="PLN96" s="77"/>
      <c r="PLO96" s="77"/>
      <c r="PLP96" s="77"/>
      <c r="PLQ96" s="77"/>
      <c r="PLR96" s="77"/>
      <c r="PLS96" s="77"/>
      <c r="PLT96" s="77"/>
      <c r="PLU96" s="77"/>
      <c r="PLV96" s="77"/>
      <c r="PLW96" s="77"/>
      <c r="PLX96" s="77"/>
      <c r="PLY96" s="77"/>
      <c r="PLZ96" s="77"/>
      <c r="PMA96" s="77"/>
      <c r="PMB96" s="77"/>
      <c r="PMC96" s="77"/>
      <c r="PMD96" s="77"/>
      <c r="PME96" s="77"/>
      <c r="PMF96" s="77"/>
      <c r="PMG96" s="77"/>
      <c r="PMH96" s="77"/>
      <c r="PMI96" s="77"/>
      <c r="PMJ96" s="77"/>
      <c r="PMK96" s="77"/>
      <c r="PML96" s="77"/>
      <c r="PMM96" s="77"/>
      <c r="PMN96" s="77"/>
      <c r="PMO96" s="77"/>
      <c r="PMP96" s="77"/>
      <c r="PMQ96" s="77"/>
      <c r="PMR96" s="77"/>
      <c r="PMS96" s="77"/>
      <c r="PMT96" s="77"/>
      <c r="PMU96" s="77"/>
      <c r="PMV96" s="77"/>
      <c r="PMW96" s="77"/>
      <c r="PMX96" s="77"/>
      <c r="PMY96" s="77"/>
      <c r="PMZ96" s="77"/>
      <c r="PNA96" s="77"/>
      <c r="PNB96" s="77"/>
      <c r="PNC96" s="77"/>
      <c r="PND96" s="77"/>
      <c r="PNE96" s="77"/>
      <c r="PNF96" s="77"/>
      <c r="PNG96" s="77"/>
      <c r="PNH96" s="77"/>
      <c r="PNI96" s="77"/>
      <c r="PNJ96" s="77"/>
      <c r="PNK96" s="77"/>
      <c r="PNL96" s="77"/>
      <c r="PNM96" s="77"/>
      <c r="PNN96" s="77"/>
      <c r="PNO96" s="77"/>
      <c r="PNP96" s="77"/>
      <c r="PNQ96" s="77"/>
      <c r="PNR96" s="77"/>
      <c r="PNS96" s="77"/>
      <c r="PNT96" s="77"/>
      <c r="PNU96" s="77"/>
      <c r="PNV96" s="77"/>
      <c r="PNW96" s="77"/>
      <c r="PNX96" s="77"/>
      <c r="PNY96" s="77"/>
      <c r="PNZ96" s="77"/>
      <c r="POA96" s="77"/>
      <c r="POB96" s="77"/>
      <c r="POC96" s="77"/>
      <c r="POD96" s="77"/>
      <c r="POE96" s="77"/>
      <c r="POF96" s="77"/>
      <c r="POG96" s="77"/>
      <c r="POH96" s="77"/>
      <c r="POI96" s="77"/>
      <c r="POJ96" s="77"/>
      <c r="POK96" s="77"/>
      <c r="POL96" s="77"/>
      <c r="POM96" s="77"/>
      <c r="PON96" s="77"/>
      <c r="POO96" s="77"/>
      <c r="POP96" s="77"/>
      <c r="POQ96" s="77"/>
      <c r="POR96" s="77"/>
      <c r="POS96" s="77"/>
      <c r="POT96" s="77"/>
      <c r="POU96" s="77"/>
      <c r="POV96" s="77"/>
      <c r="POW96" s="77"/>
      <c r="POX96" s="77"/>
      <c r="POY96" s="77"/>
      <c r="POZ96" s="77"/>
      <c r="PPA96" s="77"/>
      <c r="PPB96" s="77"/>
      <c r="PPC96" s="77"/>
      <c r="PPD96" s="77"/>
      <c r="PPE96" s="77"/>
      <c r="PPF96" s="77"/>
      <c r="PPG96" s="77"/>
      <c r="PPH96" s="77"/>
      <c r="PPI96" s="77"/>
      <c r="PPJ96" s="77"/>
      <c r="PPK96" s="77"/>
      <c r="PPL96" s="77"/>
      <c r="PPM96" s="77"/>
      <c r="PPN96" s="77"/>
      <c r="PPO96" s="77"/>
      <c r="PPP96" s="77"/>
      <c r="PPQ96" s="77"/>
      <c r="PPR96" s="77"/>
      <c r="PPS96" s="77"/>
      <c r="PPT96" s="77"/>
      <c r="PPU96" s="77"/>
      <c r="PPV96" s="77"/>
      <c r="PPW96" s="77"/>
      <c r="PPX96" s="77"/>
      <c r="PPY96" s="77"/>
      <c r="PPZ96" s="77"/>
      <c r="PQA96" s="77"/>
      <c r="PQB96" s="77"/>
      <c r="PQC96" s="77"/>
      <c r="PQD96" s="77"/>
      <c r="PQE96" s="77"/>
      <c r="PQF96" s="77"/>
      <c r="PQG96" s="77"/>
      <c r="PQH96" s="77"/>
      <c r="PQI96" s="77"/>
      <c r="PQJ96" s="77"/>
      <c r="PQK96" s="77"/>
      <c r="PQL96" s="77"/>
      <c r="PQM96" s="77"/>
      <c r="PQN96" s="77"/>
      <c r="PQO96" s="77"/>
      <c r="PQP96" s="77"/>
      <c r="PQQ96" s="77"/>
      <c r="PQR96" s="77"/>
      <c r="PQS96" s="77"/>
      <c r="PQT96" s="77"/>
      <c r="PQU96" s="77"/>
      <c r="PQV96" s="77"/>
      <c r="PQW96" s="77"/>
      <c r="PQX96" s="77"/>
      <c r="PQY96" s="77"/>
      <c r="PQZ96" s="77"/>
      <c r="PRA96" s="77"/>
      <c r="PRB96" s="77"/>
      <c r="PRC96" s="77"/>
      <c r="PRD96" s="77"/>
      <c r="PRE96" s="77"/>
      <c r="PRF96" s="77"/>
      <c r="PRG96" s="77"/>
      <c r="PRH96" s="77"/>
      <c r="PRI96" s="77"/>
      <c r="PRJ96" s="77"/>
      <c r="PRK96" s="77"/>
      <c r="PRL96" s="77"/>
      <c r="PRM96" s="77"/>
      <c r="PRN96" s="77"/>
      <c r="PRO96" s="77"/>
      <c r="PRP96" s="77"/>
      <c r="PRQ96" s="77"/>
      <c r="PRR96" s="77"/>
      <c r="PRS96" s="77"/>
      <c r="PRT96" s="77"/>
      <c r="PRU96" s="77"/>
      <c r="PRV96" s="77"/>
      <c r="PRW96" s="77"/>
      <c r="PRX96" s="77"/>
      <c r="PRY96" s="77"/>
      <c r="PRZ96" s="77"/>
      <c r="PSA96" s="77"/>
      <c r="PSB96" s="77"/>
      <c r="PSC96" s="77"/>
      <c r="PSD96" s="77"/>
      <c r="PSE96" s="77"/>
      <c r="PSF96" s="77"/>
      <c r="PSG96" s="77"/>
      <c r="PSH96" s="77"/>
      <c r="PSI96" s="77"/>
      <c r="PSJ96" s="77"/>
      <c r="PSK96" s="77"/>
      <c r="PSL96" s="77"/>
      <c r="PSM96" s="77"/>
      <c r="PSN96" s="77"/>
      <c r="PSO96" s="77"/>
      <c r="PSP96" s="77"/>
      <c r="PSQ96" s="77"/>
      <c r="PSR96" s="77"/>
      <c r="PSS96" s="77"/>
      <c r="PST96" s="77"/>
      <c r="PSU96" s="77"/>
      <c r="PSV96" s="77"/>
      <c r="PSW96" s="77"/>
      <c r="PSX96" s="77"/>
      <c r="PSY96" s="77"/>
      <c r="PSZ96" s="77"/>
      <c r="PTA96" s="77"/>
      <c r="PTB96" s="77"/>
      <c r="PTC96" s="77"/>
      <c r="PTD96" s="77"/>
      <c r="PTE96" s="77"/>
      <c r="PTF96" s="77"/>
      <c r="PTG96" s="77"/>
      <c r="PTH96" s="77"/>
      <c r="PTI96" s="77"/>
      <c r="PTJ96" s="77"/>
      <c r="PTK96" s="77"/>
      <c r="PTL96" s="77"/>
      <c r="PTM96" s="77"/>
      <c r="PTN96" s="77"/>
      <c r="PTO96" s="77"/>
      <c r="PTP96" s="77"/>
      <c r="PTQ96" s="77"/>
      <c r="PTR96" s="77"/>
      <c r="PTS96" s="77"/>
      <c r="PTT96" s="77"/>
      <c r="PTU96" s="77"/>
      <c r="PTV96" s="77"/>
      <c r="PTW96" s="77"/>
      <c r="PTX96" s="77"/>
      <c r="PTY96" s="77"/>
      <c r="PTZ96" s="77"/>
      <c r="PUA96" s="77"/>
      <c r="PUB96" s="77"/>
      <c r="PUC96" s="77"/>
      <c r="PUD96" s="77"/>
      <c r="PUE96" s="77"/>
      <c r="PUF96" s="77"/>
      <c r="PUG96" s="77"/>
      <c r="PUH96" s="77"/>
      <c r="PUI96" s="77"/>
      <c r="PUJ96" s="77"/>
      <c r="PUK96" s="77"/>
      <c r="PUL96" s="77"/>
      <c r="PUM96" s="77"/>
      <c r="PUN96" s="77"/>
      <c r="PUO96" s="77"/>
      <c r="PUP96" s="77"/>
      <c r="PUQ96" s="77"/>
      <c r="PUR96" s="77"/>
      <c r="PUS96" s="77"/>
      <c r="PUT96" s="77"/>
      <c r="PUU96" s="77"/>
      <c r="PUV96" s="77"/>
      <c r="PUW96" s="77"/>
      <c r="PUX96" s="77"/>
      <c r="PUY96" s="77"/>
      <c r="PUZ96" s="77"/>
      <c r="PVA96" s="77"/>
      <c r="PVB96" s="77"/>
      <c r="PVC96" s="77"/>
      <c r="PVD96" s="77"/>
      <c r="PVE96" s="77"/>
      <c r="PVF96" s="77"/>
      <c r="PVG96" s="77"/>
      <c r="PVH96" s="77"/>
      <c r="PVI96" s="77"/>
      <c r="PVJ96" s="77"/>
      <c r="PVK96" s="77"/>
      <c r="PVL96" s="77"/>
      <c r="PVM96" s="77"/>
      <c r="PVN96" s="77"/>
      <c r="PVO96" s="77"/>
      <c r="PVP96" s="77"/>
      <c r="PVQ96" s="77"/>
      <c r="PVR96" s="77"/>
      <c r="PVS96" s="77"/>
      <c r="PVT96" s="77"/>
      <c r="PVU96" s="77"/>
      <c r="PVV96" s="77"/>
      <c r="PVW96" s="77"/>
      <c r="PVX96" s="77"/>
      <c r="PVY96" s="77"/>
      <c r="PVZ96" s="77"/>
      <c r="PWA96" s="77"/>
      <c r="PWB96" s="77"/>
      <c r="PWC96" s="77"/>
      <c r="PWD96" s="77"/>
      <c r="PWE96" s="77"/>
      <c r="PWF96" s="77"/>
      <c r="PWG96" s="77"/>
      <c r="PWH96" s="77"/>
      <c r="PWI96" s="77"/>
      <c r="PWJ96" s="77"/>
      <c r="PWK96" s="77"/>
      <c r="PWL96" s="77"/>
      <c r="PWM96" s="77"/>
      <c r="PWN96" s="77"/>
      <c r="PWO96" s="77"/>
      <c r="PWP96" s="77"/>
      <c r="PWQ96" s="77"/>
      <c r="PWR96" s="77"/>
      <c r="PWS96" s="77"/>
      <c r="PWT96" s="77"/>
      <c r="PWU96" s="77"/>
      <c r="PWV96" s="77"/>
      <c r="PWW96" s="77"/>
      <c r="PWX96" s="77"/>
      <c r="PWY96" s="77"/>
      <c r="PWZ96" s="77"/>
      <c r="PXA96" s="77"/>
      <c r="PXB96" s="77"/>
      <c r="PXC96" s="77"/>
      <c r="PXD96" s="77"/>
      <c r="PXE96" s="77"/>
      <c r="PXF96" s="77"/>
      <c r="PXG96" s="77"/>
      <c r="PXH96" s="77"/>
      <c r="PXI96" s="77"/>
      <c r="PXJ96" s="77"/>
      <c r="PXK96" s="77"/>
      <c r="PXL96" s="77"/>
      <c r="PXM96" s="77"/>
      <c r="PXN96" s="77"/>
      <c r="PXO96" s="77"/>
      <c r="PXP96" s="77"/>
      <c r="PXQ96" s="77"/>
      <c r="PXR96" s="77"/>
      <c r="PXS96" s="77"/>
      <c r="PXT96" s="77"/>
      <c r="PXU96" s="77"/>
      <c r="PXV96" s="77"/>
      <c r="PXW96" s="77"/>
      <c r="PXX96" s="77"/>
      <c r="PXY96" s="77"/>
      <c r="PXZ96" s="77"/>
      <c r="PYA96" s="77"/>
      <c r="PYB96" s="77"/>
      <c r="PYC96" s="77"/>
      <c r="PYD96" s="77"/>
      <c r="PYE96" s="77"/>
      <c r="PYF96" s="77"/>
      <c r="PYG96" s="77"/>
      <c r="PYH96" s="77"/>
      <c r="PYI96" s="77"/>
      <c r="PYJ96" s="77"/>
      <c r="PYK96" s="77"/>
      <c r="PYL96" s="77"/>
      <c r="PYM96" s="77"/>
      <c r="PYN96" s="77"/>
      <c r="PYO96" s="77"/>
      <c r="PYP96" s="77"/>
      <c r="PYQ96" s="77"/>
      <c r="PYR96" s="77"/>
      <c r="PYS96" s="77"/>
      <c r="PYT96" s="77"/>
      <c r="PYU96" s="77"/>
      <c r="PYV96" s="77"/>
      <c r="PYW96" s="77"/>
      <c r="PYX96" s="77"/>
      <c r="PYY96" s="77"/>
      <c r="PYZ96" s="77"/>
      <c r="PZA96" s="77"/>
      <c r="PZB96" s="77"/>
      <c r="PZC96" s="77"/>
      <c r="PZD96" s="77"/>
      <c r="PZE96" s="77"/>
      <c r="PZF96" s="77"/>
      <c r="PZG96" s="77"/>
      <c r="PZH96" s="77"/>
      <c r="PZI96" s="77"/>
      <c r="PZJ96" s="77"/>
      <c r="PZK96" s="77"/>
      <c r="PZL96" s="77"/>
      <c r="PZM96" s="77"/>
      <c r="PZN96" s="77"/>
      <c r="PZO96" s="77"/>
      <c r="PZP96" s="77"/>
      <c r="PZQ96" s="77"/>
      <c r="PZR96" s="77"/>
      <c r="PZS96" s="77"/>
      <c r="PZT96" s="77"/>
      <c r="PZU96" s="77"/>
      <c r="PZV96" s="77"/>
      <c r="PZW96" s="77"/>
      <c r="PZX96" s="77"/>
      <c r="PZY96" s="77"/>
      <c r="PZZ96" s="77"/>
      <c r="QAA96" s="77"/>
      <c r="QAB96" s="77"/>
      <c r="QAC96" s="77"/>
      <c r="QAD96" s="77"/>
      <c r="QAE96" s="77"/>
      <c r="QAF96" s="77"/>
      <c r="QAG96" s="77"/>
      <c r="QAH96" s="77"/>
      <c r="QAI96" s="77"/>
      <c r="QAJ96" s="77"/>
      <c r="QAK96" s="77"/>
      <c r="QAL96" s="77"/>
      <c r="QAM96" s="77"/>
      <c r="QAN96" s="77"/>
      <c r="QAO96" s="77"/>
      <c r="QAP96" s="77"/>
      <c r="QAQ96" s="77"/>
      <c r="QAR96" s="77"/>
      <c r="QAS96" s="77"/>
      <c r="QAT96" s="77"/>
      <c r="QAU96" s="77"/>
      <c r="QAV96" s="77"/>
      <c r="QAW96" s="77"/>
      <c r="QAX96" s="77"/>
      <c r="QAY96" s="77"/>
      <c r="QAZ96" s="77"/>
      <c r="QBA96" s="77"/>
      <c r="QBB96" s="77"/>
      <c r="QBC96" s="77"/>
      <c r="QBD96" s="77"/>
      <c r="QBE96" s="77"/>
      <c r="QBF96" s="77"/>
      <c r="QBG96" s="77"/>
      <c r="QBH96" s="77"/>
      <c r="QBI96" s="77"/>
      <c r="QBJ96" s="77"/>
      <c r="QBK96" s="77"/>
      <c r="QBL96" s="77"/>
      <c r="QBM96" s="77"/>
      <c r="QBN96" s="77"/>
      <c r="QBO96" s="77"/>
      <c r="QBP96" s="77"/>
      <c r="QBQ96" s="77"/>
      <c r="QBR96" s="77"/>
      <c r="QBS96" s="77"/>
      <c r="QBT96" s="77"/>
      <c r="QBU96" s="77"/>
      <c r="QBV96" s="77"/>
      <c r="QBW96" s="77"/>
      <c r="QBX96" s="77"/>
      <c r="QBY96" s="77"/>
      <c r="QBZ96" s="77"/>
      <c r="QCA96" s="77"/>
      <c r="QCB96" s="77"/>
      <c r="QCC96" s="77"/>
      <c r="QCD96" s="77"/>
      <c r="QCE96" s="77"/>
      <c r="QCF96" s="77"/>
      <c r="QCG96" s="77"/>
      <c r="QCH96" s="77"/>
      <c r="QCI96" s="77"/>
      <c r="QCJ96" s="77"/>
      <c r="QCK96" s="77"/>
      <c r="QCL96" s="77"/>
      <c r="QCM96" s="77"/>
      <c r="QCN96" s="77"/>
      <c r="QCO96" s="77"/>
      <c r="QCP96" s="77"/>
      <c r="QCQ96" s="77"/>
      <c r="QCR96" s="77"/>
      <c r="QCS96" s="77"/>
      <c r="QCT96" s="77"/>
      <c r="QCU96" s="77"/>
      <c r="QCV96" s="77"/>
      <c r="QCW96" s="77"/>
      <c r="QCX96" s="77"/>
      <c r="QCY96" s="77"/>
      <c r="QCZ96" s="77"/>
      <c r="QDA96" s="77"/>
      <c r="QDB96" s="77"/>
      <c r="QDC96" s="77"/>
      <c r="QDD96" s="77"/>
      <c r="QDE96" s="77"/>
      <c r="QDF96" s="77"/>
      <c r="QDG96" s="77"/>
      <c r="QDH96" s="77"/>
      <c r="QDI96" s="77"/>
      <c r="QDJ96" s="77"/>
      <c r="QDK96" s="77"/>
      <c r="QDL96" s="77"/>
      <c r="QDM96" s="77"/>
      <c r="QDN96" s="77"/>
      <c r="QDO96" s="77"/>
      <c r="QDP96" s="77"/>
      <c r="QDQ96" s="77"/>
      <c r="QDR96" s="77"/>
      <c r="QDS96" s="77"/>
      <c r="QDT96" s="77"/>
      <c r="QDU96" s="77"/>
      <c r="QDV96" s="77"/>
      <c r="QDW96" s="77"/>
      <c r="QDX96" s="77"/>
      <c r="QDY96" s="77"/>
      <c r="QDZ96" s="77"/>
      <c r="QEA96" s="77"/>
      <c r="QEB96" s="77"/>
      <c r="QEC96" s="77"/>
      <c r="QED96" s="77"/>
      <c r="QEE96" s="77"/>
      <c r="QEF96" s="77"/>
      <c r="QEG96" s="77"/>
      <c r="QEH96" s="77"/>
      <c r="QEI96" s="77"/>
      <c r="QEJ96" s="77"/>
      <c r="QEK96" s="77"/>
      <c r="QEL96" s="77"/>
      <c r="QEM96" s="77"/>
      <c r="QEN96" s="77"/>
      <c r="QEO96" s="77"/>
      <c r="QEP96" s="77"/>
      <c r="QEQ96" s="77"/>
      <c r="QER96" s="77"/>
      <c r="QES96" s="77"/>
      <c r="QET96" s="77"/>
      <c r="QEU96" s="77"/>
      <c r="QEV96" s="77"/>
      <c r="QEW96" s="77"/>
      <c r="QEX96" s="77"/>
      <c r="QEY96" s="77"/>
      <c r="QEZ96" s="77"/>
      <c r="QFA96" s="77"/>
      <c r="QFB96" s="77"/>
      <c r="QFC96" s="77"/>
      <c r="QFD96" s="77"/>
      <c r="QFE96" s="77"/>
      <c r="QFF96" s="77"/>
      <c r="QFG96" s="77"/>
      <c r="QFH96" s="77"/>
      <c r="QFI96" s="77"/>
      <c r="QFJ96" s="77"/>
      <c r="QFK96" s="77"/>
      <c r="QFL96" s="77"/>
      <c r="QFM96" s="77"/>
      <c r="QFN96" s="77"/>
      <c r="QFO96" s="77"/>
      <c r="QFP96" s="77"/>
      <c r="QFQ96" s="77"/>
      <c r="QFR96" s="77"/>
      <c r="QFS96" s="77"/>
      <c r="QFT96" s="77"/>
      <c r="QFU96" s="77"/>
      <c r="QFV96" s="77"/>
      <c r="QFW96" s="77"/>
      <c r="QFX96" s="77"/>
      <c r="QFY96" s="77"/>
      <c r="QFZ96" s="77"/>
      <c r="QGA96" s="77"/>
      <c r="QGB96" s="77"/>
      <c r="QGC96" s="77"/>
      <c r="QGD96" s="77"/>
      <c r="QGE96" s="77"/>
      <c r="QGF96" s="77"/>
      <c r="QGG96" s="77"/>
      <c r="QGH96" s="77"/>
      <c r="QGI96" s="77"/>
      <c r="QGJ96" s="77"/>
      <c r="QGK96" s="77"/>
      <c r="QGL96" s="77"/>
      <c r="QGM96" s="77"/>
      <c r="QGN96" s="77"/>
      <c r="QGO96" s="77"/>
      <c r="QGP96" s="77"/>
      <c r="QGQ96" s="77"/>
      <c r="QGR96" s="77"/>
      <c r="QGS96" s="77"/>
      <c r="QGT96" s="77"/>
      <c r="QGU96" s="77"/>
      <c r="QGV96" s="77"/>
      <c r="QGW96" s="77"/>
      <c r="QGX96" s="77"/>
      <c r="QGY96" s="77"/>
      <c r="QGZ96" s="77"/>
      <c r="QHA96" s="77"/>
      <c r="QHB96" s="77"/>
      <c r="QHC96" s="77"/>
      <c r="QHD96" s="77"/>
      <c r="QHE96" s="77"/>
      <c r="QHF96" s="77"/>
      <c r="QHG96" s="77"/>
      <c r="QHH96" s="77"/>
      <c r="QHI96" s="77"/>
      <c r="QHJ96" s="77"/>
      <c r="QHK96" s="77"/>
      <c r="QHL96" s="77"/>
      <c r="QHM96" s="77"/>
      <c r="QHN96" s="77"/>
      <c r="QHO96" s="77"/>
      <c r="QHP96" s="77"/>
      <c r="QHQ96" s="77"/>
      <c r="QHR96" s="77"/>
      <c r="QHS96" s="77"/>
      <c r="QHT96" s="77"/>
      <c r="QHU96" s="77"/>
      <c r="QHV96" s="77"/>
      <c r="QHW96" s="77"/>
      <c r="QHX96" s="77"/>
      <c r="QHY96" s="77"/>
      <c r="QHZ96" s="77"/>
      <c r="QIA96" s="77"/>
      <c r="QIB96" s="77"/>
      <c r="QIC96" s="77"/>
      <c r="QID96" s="77"/>
      <c r="QIE96" s="77"/>
      <c r="QIF96" s="77"/>
      <c r="QIG96" s="77"/>
      <c r="QIH96" s="77"/>
      <c r="QII96" s="77"/>
      <c r="QIJ96" s="77"/>
      <c r="QIK96" s="77"/>
      <c r="QIL96" s="77"/>
      <c r="QIM96" s="77"/>
      <c r="QIN96" s="77"/>
      <c r="QIO96" s="77"/>
      <c r="QIP96" s="77"/>
      <c r="QIQ96" s="77"/>
      <c r="QIR96" s="77"/>
      <c r="QIS96" s="77"/>
      <c r="QIT96" s="77"/>
      <c r="QIU96" s="77"/>
      <c r="QIV96" s="77"/>
      <c r="QIW96" s="77"/>
      <c r="QIX96" s="77"/>
      <c r="QIY96" s="77"/>
      <c r="QIZ96" s="77"/>
      <c r="QJA96" s="77"/>
      <c r="QJB96" s="77"/>
      <c r="QJC96" s="77"/>
      <c r="QJD96" s="77"/>
      <c r="QJE96" s="77"/>
      <c r="QJF96" s="77"/>
      <c r="QJG96" s="77"/>
      <c r="QJH96" s="77"/>
      <c r="QJI96" s="77"/>
      <c r="QJJ96" s="77"/>
      <c r="QJK96" s="77"/>
      <c r="QJL96" s="77"/>
      <c r="QJM96" s="77"/>
      <c r="QJN96" s="77"/>
      <c r="QJO96" s="77"/>
      <c r="QJP96" s="77"/>
      <c r="QJQ96" s="77"/>
      <c r="QJR96" s="77"/>
      <c r="QJS96" s="77"/>
      <c r="QJT96" s="77"/>
      <c r="QJU96" s="77"/>
      <c r="QJV96" s="77"/>
      <c r="QJW96" s="77"/>
      <c r="QJX96" s="77"/>
      <c r="QJY96" s="77"/>
      <c r="QJZ96" s="77"/>
      <c r="QKA96" s="77"/>
      <c r="QKB96" s="77"/>
      <c r="QKC96" s="77"/>
      <c r="QKD96" s="77"/>
      <c r="QKE96" s="77"/>
      <c r="QKF96" s="77"/>
      <c r="QKG96" s="77"/>
      <c r="QKH96" s="77"/>
      <c r="QKI96" s="77"/>
      <c r="QKJ96" s="77"/>
      <c r="QKK96" s="77"/>
      <c r="QKL96" s="77"/>
      <c r="QKM96" s="77"/>
      <c r="QKN96" s="77"/>
      <c r="QKO96" s="77"/>
      <c r="QKP96" s="77"/>
      <c r="QKQ96" s="77"/>
      <c r="QKR96" s="77"/>
      <c r="QKS96" s="77"/>
      <c r="QKT96" s="77"/>
      <c r="QKU96" s="77"/>
      <c r="QKV96" s="77"/>
      <c r="QKW96" s="77"/>
      <c r="QKX96" s="77"/>
      <c r="QKY96" s="77"/>
      <c r="QKZ96" s="77"/>
      <c r="QLA96" s="77"/>
      <c r="QLB96" s="77"/>
      <c r="QLC96" s="77"/>
      <c r="QLD96" s="77"/>
      <c r="QLE96" s="77"/>
      <c r="QLF96" s="77"/>
      <c r="QLG96" s="77"/>
      <c r="QLH96" s="77"/>
      <c r="QLI96" s="77"/>
      <c r="QLJ96" s="77"/>
      <c r="QLK96" s="77"/>
      <c r="QLL96" s="77"/>
      <c r="QLM96" s="77"/>
      <c r="QLN96" s="77"/>
      <c r="QLO96" s="77"/>
      <c r="QLP96" s="77"/>
      <c r="QLQ96" s="77"/>
      <c r="QLR96" s="77"/>
      <c r="QLS96" s="77"/>
      <c r="QLT96" s="77"/>
      <c r="QLU96" s="77"/>
      <c r="QLV96" s="77"/>
      <c r="QLW96" s="77"/>
      <c r="QLX96" s="77"/>
      <c r="QLY96" s="77"/>
      <c r="QLZ96" s="77"/>
      <c r="QMA96" s="77"/>
      <c r="QMB96" s="77"/>
      <c r="QMC96" s="77"/>
      <c r="QMD96" s="77"/>
      <c r="QME96" s="77"/>
      <c r="QMF96" s="77"/>
      <c r="QMG96" s="77"/>
      <c r="QMH96" s="77"/>
      <c r="QMI96" s="77"/>
      <c r="QMJ96" s="77"/>
      <c r="QMK96" s="77"/>
      <c r="QML96" s="77"/>
      <c r="QMM96" s="77"/>
      <c r="QMN96" s="77"/>
      <c r="QMO96" s="77"/>
      <c r="QMP96" s="77"/>
      <c r="QMQ96" s="77"/>
      <c r="QMR96" s="77"/>
      <c r="QMS96" s="77"/>
      <c r="QMT96" s="77"/>
      <c r="QMU96" s="77"/>
      <c r="QMV96" s="77"/>
      <c r="QMW96" s="77"/>
      <c r="QMX96" s="77"/>
      <c r="QMY96" s="77"/>
      <c r="QMZ96" s="77"/>
      <c r="QNA96" s="77"/>
      <c r="QNB96" s="77"/>
      <c r="QNC96" s="77"/>
      <c r="QND96" s="77"/>
      <c r="QNE96" s="77"/>
      <c r="QNF96" s="77"/>
      <c r="QNG96" s="77"/>
      <c r="QNH96" s="77"/>
      <c r="QNI96" s="77"/>
      <c r="QNJ96" s="77"/>
      <c r="QNK96" s="77"/>
      <c r="QNL96" s="77"/>
      <c r="QNM96" s="77"/>
      <c r="QNN96" s="77"/>
      <c r="QNO96" s="77"/>
      <c r="QNP96" s="77"/>
      <c r="QNQ96" s="77"/>
      <c r="QNR96" s="77"/>
      <c r="QNS96" s="77"/>
      <c r="QNT96" s="77"/>
      <c r="QNU96" s="77"/>
      <c r="QNV96" s="77"/>
      <c r="QNW96" s="77"/>
      <c r="QNX96" s="77"/>
      <c r="QNY96" s="77"/>
      <c r="QNZ96" s="77"/>
      <c r="QOA96" s="77"/>
      <c r="QOB96" s="77"/>
      <c r="QOC96" s="77"/>
      <c r="QOD96" s="77"/>
      <c r="QOE96" s="77"/>
      <c r="QOF96" s="77"/>
      <c r="QOG96" s="77"/>
      <c r="QOH96" s="77"/>
      <c r="QOI96" s="77"/>
      <c r="QOJ96" s="77"/>
      <c r="QOK96" s="77"/>
      <c r="QOL96" s="77"/>
      <c r="QOM96" s="77"/>
      <c r="QON96" s="77"/>
      <c r="QOO96" s="77"/>
      <c r="QOP96" s="77"/>
      <c r="QOQ96" s="77"/>
      <c r="QOR96" s="77"/>
      <c r="QOS96" s="77"/>
      <c r="QOT96" s="77"/>
      <c r="QOU96" s="77"/>
      <c r="QOV96" s="77"/>
      <c r="QOW96" s="77"/>
      <c r="QOX96" s="77"/>
      <c r="QOY96" s="77"/>
      <c r="QOZ96" s="77"/>
      <c r="QPA96" s="77"/>
      <c r="QPB96" s="77"/>
      <c r="QPC96" s="77"/>
      <c r="QPD96" s="77"/>
      <c r="QPE96" s="77"/>
      <c r="QPF96" s="77"/>
      <c r="QPG96" s="77"/>
      <c r="QPH96" s="77"/>
      <c r="QPI96" s="77"/>
      <c r="QPJ96" s="77"/>
      <c r="QPK96" s="77"/>
      <c r="QPL96" s="77"/>
      <c r="QPM96" s="77"/>
      <c r="QPN96" s="77"/>
      <c r="QPO96" s="77"/>
      <c r="QPP96" s="77"/>
      <c r="QPQ96" s="77"/>
      <c r="QPR96" s="77"/>
      <c r="QPS96" s="77"/>
      <c r="QPT96" s="77"/>
      <c r="QPU96" s="77"/>
      <c r="QPV96" s="77"/>
      <c r="QPW96" s="77"/>
      <c r="QPX96" s="77"/>
      <c r="QPY96" s="77"/>
      <c r="QPZ96" s="77"/>
      <c r="QQA96" s="77"/>
      <c r="QQB96" s="77"/>
      <c r="QQC96" s="77"/>
      <c r="QQD96" s="77"/>
      <c r="QQE96" s="77"/>
      <c r="QQF96" s="77"/>
      <c r="QQG96" s="77"/>
      <c r="QQH96" s="77"/>
      <c r="QQI96" s="77"/>
      <c r="QQJ96" s="77"/>
      <c r="QQK96" s="77"/>
      <c r="QQL96" s="77"/>
      <c r="QQM96" s="77"/>
      <c r="QQN96" s="77"/>
      <c r="QQO96" s="77"/>
      <c r="QQP96" s="77"/>
      <c r="QQQ96" s="77"/>
      <c r="QQR96" s="77"/>
      <c r="QQS96" s="77"/>
      <c r="QQT96" s="77"/>
      <c r="QQU96" s="77"/>
      <c r="QQV96" s="77"/>
      <c r="QQW96" s="77"/>
      <c r="QQX96" s="77"/>
      <c r="QQY96" s="77"/>
      <c r="QQZ96" s="77"/>
      <c r="QRA96" s="77"/>
      <c r="QRB96" s="77"/>
      <c r="QRC96" s="77"/>
      <c r="QRD96" s="77"/>
      <c r="QRE96" s="77"/>
      <c r="QRF96" s="77"/>
      <c r="QRG96" s="77"/>
      <c r="QRH96" s="77"/>
      <c r="QRI96" s="77"/>
      <c r="QRJ96" s="77"/>
      <c r="QRK96" s="77"/>
      <c r="QRL96" s="77"/>
      <c r="QRM96" s="77"/>
      <c r="QRN96" s="77"/>
      <c r="QRO96" s="77"/>
      <c r="QRP96" s="77"/>
      <c r="QRQ96" s="77"/>
      <c r="QRR96" s="77"/>
      <c r="QRS96" s="77"/>
      <c r="QRT96" s="77"/>
      <c r="QRU96" s="77"/>
      <c r="QRV96" s="77"/>
      <c r="QRW96" s="77"/>
      <c r="QRX96" s="77"/>
      <c r="QRY96" s="77"/>
      <c r="QRZ96" s="77"/>
      <c r="QSA96" s="77"/>
      <c r="QSB96" s="77"/>
      <c r="QSC96" s="77"/>
      <c r="QSD96" s="77"/>
      <c r="QSE96" s="77"/>
      <c r="QSF96" s="77"/>
      <c r="QSG96" s="77"/>
      <c r="QSH96" s="77"/>
      <c r="QSI96" s="77"/>
      <c r="QSJ96" s="77"/>
      <c r="QSK96" s="77"/>
      <c r="QSL96" s="77"/>
      <c r="QSM96" s="77"/>
      <c r="QSN96" s="77"/>
      <c r="QSO96" s="77"/>
      <c r="QSP96" s="77"/>
      <c r="QSQ96" s="77"/>
      <c r="QSR96" s="77"/>
      <c r="QSS96" s="77"/>
      <c r="QST96" s="77"/>
      <c r="QSU96" s="77"/>
      <c r="QSV96" s="77"/>
      <c r="QSW96" s="77"/>
      <c r="QSX96" s="77"/>
      <c r="QSY96" s="77"/>
      <c r="QSZ96" s="77"/>
      <c r="QTA96" s="77"/>
      <c r="QTB96" s="77"/>
      <c r="QTC96" s="77"/>
      <c r="QTD96" s="77"/>
      <c r="QTE96" s="77"/>
      <c r="QTF96" s="77"/>
      <c r="QTG96" s="77"/>
      <c r="QTH96" s="77"/>
      <c r="QTI96" s="77"/>
      <c r="QTJ96" s="77"/>
      <c r="QTK96" s="77"/>
      <c r="QTL96" s="77"/>
      <c r="QTM96" s="77"/>
      <c r="QTN96" s="77"/>
      <c r="QTO96" s="77"/>
      <c r="QTP96" s="77"/>
      <c r="QTQ96" s="77"/>
      <c r="QTR96" s="77"/>
      <c r="QTS96" s="77"/>
      <c r="QTT96" s="77"/>
      <c r="QTU96" s="77"/>
      <c r="QTV96" s="77"/>
      <c r="QTW96" s="77"/>
      <c r="QTX96" s="77"/>
      <c r="QTY96" s="77"/>
      <c r="QTZ96" s="77"/>
      <c r="QUA96" s="77"/>
      <c r="QUB96" s="77"/>
      <c r="QUC96" s="77"/>
      <c r="QUD96" s="77"/>
      <c r="QUE96" s="77"/>
      <c r="QUF96" s="77"/>
      <c r="QUG96" s="77"/>
      <c r="QUH96" s="77"/>
      <c r="QUI96" s="77"/>
      <c r="QUJ96" s="77"/>
      <c r="QUK96" s="77"/>
      <c r="QUL96" s="77"/>
      <c r="QUM96" s="77"/>
      <c r="QUN96" s="77"/>
      <c r="QUO96" s="77"/>
      <c r="QUP96" s="77"/>
      <c r="QUQ96" s="77"/>
      <c r="QUR96" s="77"/>
      <c r="QUS96" s="77"/>
      <c r="QUT96" s="77"/>
      <c r="QUU96" s="77"/>
      <c r="QUV96" s="77"/>
      <c r="QUW96" s="77"/>
      <c r="QUX96" s="77"/>
      <c r="QUY96" s="77"/>
      <c r="QUZ96" s="77"/>
      <c r="QVA96" s="77"/>
      <c r="QVB96" s="77"/>
      <c r="QVC96" s="77"/>
      <c r="QVD96" s="77"/>
      <c r="QVE96" s="77"/>
      <c r="QVF96" s="77"/>
      <c r="QVG96" s="77"/>
      <c r="QVH96" s="77"/>
      <c r="QVI96" s="77"/>
      <c r="QVJ96" s="77"/>
      <c r="QVK96" s="77"/>
      <c r="QVL96" s="77"/>
      <c r="QVM96" s="77"/>
      <c r="QVN96" s="77"/>
      <c r="QVO96" s="77"/>
      <c r="QVP96" s="77"/>
      <c r="QVQ96" s="77"/>
      <c r="QVR96" s="77"/>
      <c r="QVS96" s="77"/>
      <c r="QVT96" s="77"/>
      <c r="QVU96" s="77"/>
      <c r="QVV96" s="77"/>
      <c r="QVW96" s="77"/>
      <c r="QVX96" s="77"/>
      <c r="QVY96" s="77"/>
      <c r="QVZ96" s="77"/>
      <c r="QWA96" s="77"/>
      <c r="QWB96" s="77"/>
      <c r="QWC96" s="77"/>
      <c r="QWD96" s="77"/>
      <c r="QWE96" s="77"/>
      <c r="QWF96" s="77"/>
      <c r="QWG96" s="77"/>
      <c r="QWH96" s="77"/>
      <c r="QWI96" s="77"/>
      <c r="QWJ96" s="77"/>
      <c r="QWK96" s="77"/>
      <c r="QWL96" s="77"/>
      <c r="QWM96" s="77"/>
      <c r="QWN96" s="77"/>
      <c r="QWO96" s="77"/>
      <c r="QWP96" s="77"/>
      <c r="QWQ96" s="77"/>
      <c r="QWR96" s="77"/>
      <c r="QWS96" s="77"/>
      <c r="QWT96" s="77"/>
      <c r="QWU96" s="77"/>
      <c r="QWV96" s="77"/>
      <c r="QWW96" s="77"/>
      <c r="QWX96" s="77"/>
      <c r="QWY96" s="77"/>
      <c r="QWZ96" s="77"/>
      <c r="QXA96" s="77"/>
      <c r="QXB96" s="77"/>
      <c r="QXC96" s="77"/>
      <c r="QXD96" s="77"/>
      <c r="QXE96" s="77"/>
      <c r="QXF96" s="77"/>
      <c r="QXG96" s="77"/>
      <c r="QXH96" s="77"/>
      <c r="QXI96" s="77"/>
      <c r="QXJ96" s="77"/>
      <c r="QXK96" s="77"/>
      <c r="QXL96" s="77"/>
      <c r="QXM96" s="77"/>
      <c r="QXN96" s="77"/>
      <c r="QXO96" s="77"/>
      <c r="QXP96" s="77"/>
      <c r="QXQ96" s="77"/>
      <c r="QXR96" s="77"/>
      <c r="QXS96" s="77"/>
      <c r="QXT96" s="77"/>
      <c r="QXU96" s="77"/>
      <c r="QXV96" s="77"/>
      <c r="QXW96" s="77"/>
      <c r="QXX96" s="77"/>
      <c r="QXY96" s="77"/>
      <c r="QXZ96" s="77"/>
      <c r="QYA96" s="77"/>
      <c r="QYB96" s="77"/>
      <c r="QYC96" s="77"/>
      <c r="QYD96" s="77"/>
      <c r="QYE96" s="77"/>
      <c r="QYF96" s="77"/>
      <c r="QYG96" s="77"/>
      <c r="QYH96" s="77"/>
      <c r="QYI96" s="77"/>
      <c r="QYJ96" s="77"/>
      <c r="QYK96" s="77"/>
      <c r="QYL96" s="77"/>
      <c r="QYM96" s="77"/>
      <c r="QYN96" s="77"/>
      <c r="QYO96" s="77"/>
      <c r="QYP96" s="77"/>
      <c r="QYQ96" s="77"/>
      <c r="QYR96" s="77"/>
      <c r="QYS96" s="77"/>
      <c r="QYT96" s="77"/>
      <c r="QYU96" s="77"/>
      <c r="QYV96" s="77"/>
      <c r="QYW96" s="77"/>
      <c r="QYX96" s="77"/>
      <c r="QYY96" s="77"/>
      <c r="QYZ96" s="77"/>
      <c r="QZA96" s="77"/>
      <c r="QZB96" s="77"/>
      <c r="QZC96" s="77"/>
      <c r="QZD96" s="77"/>
      <c r="QZE96" s="77"/>
      <c r="QZF96" s="77"/>
      <c r="QZG96" s="77"/>
      <c r="QZH96" s="77"/>
      <c r="QZI96" s="77"/>
      <c r="QZJ96" s="77"/>
      <c r="QZK96" s="77"/>
      <c r="QZL96" s="77"/>
      <c r="QZM96" s="77"/>
      <c r="QZN96" s="77"/>
      <c r="QZO96" s="77"/>
      <c r="QZP96" s="77"/>
      <c r="QZQ96" s="77"/>
      <c r="QZR96" s="77"/>
      <c r="QZS96" s="77"/>
      <c r="QZT96" s="77"/>
      <c r="QZU96" s="77"/>
      <c r="QZV96" s="77"/>
      <c r="QZW96" s="77"/>
      <c r="QZX96" s="77"/>
      <c r="QZY96" s="77"/>
      <c r="QZZ96" s="77"/>
      <c r="RAA96" s="77"/>
      <c r="RAB96" s="77"/>
      <c r="RAC96" s="77"/>
      <c r="RAD96" s="77"/>
      <c r="RAE96" s="77"/>
      <c r="RAF96" s="77"/>
      <c r="RAG96" s="77"/>
      <c r="RAH96" s="77"/>
      <c r="RAI96" s="77"/>
      <c r="RAJ96" s="77"/>
      <c r="RAK96" s="77"/>
      <c r="RAL96" s="77"/>
      <c r="RAM96" s="77"/>
      <c r="RAN96" s="77"/>
      <c r="RAO96" s="77"/>
      <c r="RAP96" s="77"/>
      <c r="RAQ96" s="77"/>
      <c r="RAR96" s="77"/>
      <c r="RAS96" s="77"/>
      <c r="RAT96" s="77"/>
      <c r="RAU96" s="77"/>
      <c r="RAV96" s="77"/>
      <c r="RAW96" s="77"/>
      <c r="RAX96" s="77"/>
      <c r="RAY96" s="77"/>
      <c r="RAZ96" s="77"/>
      <c r="RBA96" s="77"/>
      <c r="RBB96" s="77"/>
      <c r="RBC96" s="77"/>
      <c r="RBD96" s="77"/>
      <c r="RBE96" s="77"/>
      <c r="RBF96" s="77"/>
      <c r="RBG96" s="77"/>
      <c r="RBH96" s="77"/>
      <c r="RBI96" s="77"/>
      <c r="RBJ96" s="77"/>
      <c r="RBK96" s="77"/>
      <c r="RBL96" s="77"/>
      <c r="RBM96" s="77"/>
      <c r="RBN96" s="77"/>
      <c r="RBO96" s="77"/>
      <c r="RBP96" s="77"/>
      <c r="RBQ96" s="77"/>
      <c r="RBR96" s="77"/>
      <c r="RBS96" s="77"/>
      <c r="RBT96" s="77"/>
      <c r="RBU96" s="77"/>
      <c r="RBV96" s="77"/>
      <c r="RBW96" s="77"/>
      <c r="RBX96" s="77"/>
      <c r="RBY96" s="77"/>
      <c r="RBZ96" s="77"/>
      <c r="RCA96" s="77"/>
      <c r="RCB96" s="77"/>
      <c r="RCC96" s="77"/>
      <c r="RCD96" s="77"/>
      <c r="RCE96" s="77"/>
      <c r="RCF96" s="77"/>
      <c r="RCG96" s="77"/>
      <c r="RCH96" s="77"/>
      <c r="RCI96" s="77"/>
      <c r="RCJ96" s="77"/>
      <c r="RCK96" s="77"/>
      <c r="RCL96" s="77"/>
      <c r="RCM96" s="77"/>
      <c r="RCN96" s="77"/>
      <c r="RCO96" s="77"/>
      <c r="RCP96" s="77"/>
      <c r="RCQ96" s="77"/>
      <c r="RCR96" s="77"/>
      <c r="RCS96" s="77"/>
      <c r="RCT96" s="77"/>
      <c r="RCU96" s="77"/>
      <c r="RCV96" s="77"/>
      <c r="RCW96" s="77"/>
      <c r="RCX96" s="77"/>
      <c r="RCY96" s="77"/>
      <c r="RCZ96" s="77"/>
      <c r="RDA96" s="77"/>
      <c r="RDB96" s="77"/>
      <c r="RDC96" s="77"/>
      <c r="RDD96" s="77"/>
      <c r="RDE96" s="77"/>
      <c r="RDF96" s="77"/>
      <c r="RDG96" s="77"/>
      <c r="RDH96" s="77"/>
      <c r="RDI96" s="77"/>
      <c r="RDJ96" s="77"/>
      <c r="RDK96" s="77"/>
      <c r="RDL96" s="77"/>
      <c r="RDM96" s="77"/>
      <c r="RDN96" s="77"/>
      <c r="RDO96" s="77"/>
      <c r="RDP96" s="77"/>
      <c r="RDQ96" s="77"/>
      <c r="RDR96" s="77"/>
      <c r="RDS96" s="77"/>
      <c r="RDT96" s="77"/>
      <c r="RDU96" s="77"/>
      <c r="RDV96" s="77"/>
      <c r="RDW96" s="77"/>
      <c r="RDX96" s="77"/>
      <c r="RDY96" s="77"/>
      <c r="RDZ96" s="77"/>
      <c r="REA96" s="77"/>
      <c r="REB96" s="77"/>
      <c r="REC96" s="77"/>
      <c r="RED96" s="77"/>
      <c r="REE96" s="77"/>
      <c r="REF96" s="77"/>
      <c r="REG96" s="77"/>
      <c r="REH96" s="77"/>
      <c r="REI96" s="77"/>
      <c r="REJ96" s="77"/>
      <c r="REK96" s="77"/>
      <c r="REL96" s="77"/>
      <c r="REM96" s="77"/>
      <c r="REN96" s="77"/>
      <c r="REO96" s="77"/>
      <c r="REP96" s="77"/>
      <c r="REQ96" s="77"/>
      <c r="RER96" s="77"/>
      <c r="RES96" s="77"/>
      <c r="RET96" s="77"/>
      <c r="REU96" s="77"/>
      <c r="REV96" s="77"/>
      <c r="REW96" s="77"/>
      <c r="REX96" s="77"/>
      <c r="REY96" s="77"/>
      <c r="REZ96" s="77"/>
      <c r="RFA96" s="77"/>
      <c r="RFB96" s="77"/>
      <c r="RFC96" s="77"/>
      <c r="RFD96" s="77"/>
      <c r="RFE96" s="77"/>
      <c r="RFF96" s="77"/>
      <c r="RFG96" s="77"/>
      <c r="RFH96" s="77"/>
      <c r="RFI96" s="77"/>
      <c r="RFJ96" s="77"/>
      <c r="RFK96" s="77"/>
      <c r="RFL96" s="77"/>
      <c r="RFM96" s="77"/>
      <c r="RFN96" s="77"/>
      <c r="RFO96" s="77"/>
      <c r="RFP96" s="77"/>
      <c r="RFQ96" s="77"/>
      <c r="RFR96" s="77"/>
      <c r="RFS96" s="77"/>
      <c r="RFT96" s="77"/>
      <c r="RFU96" s="77"/>
      <c r="RFV96" s="77"/>
      <c r="RFW96" s="77"/>
      <c r="RFX96" s="77"/>
      <c r="RFY96" s="77"/>
      <c r="RFZ96" s="77"/>
      <c r="RGA96" s="77"/>
      <c r="RGB96" s="77"/>
      <c r="RGC96" s="77"/>
      <c r="RGD96" s="77"/>
      <c r="RGE96" s="77"/>
      <c r="RGF96" s="77"/>
      <c r="RGG96" s="77"/>
      <c r="RGH96" s="77"/>
      <c r="RGI96" s="77"/>
      <c r="RGJ96" s="77"/>
      <c r="RGK96" s="77"/>
      <c r="RGL96" s="77"/>
      <c r="RGM96" s="77"/>
      <c r="RGN96" s="77"/>
      <c r="RGO96" s="77"/>
      <c r="RGP96" s="77"/>
      <c r="RGQ96" s="77"/>
      <c r="RGR96" s="77"/>
      <c r="RGS96" s="77"/>
      <c r="RGT96" s="77"/>
      <c r="RGU96" s="77"/>
      <c r="RGV96" s="77"/>
      <c r="RGW96" s="77"/>
      <c r="RGX96" s="77"/>
      <c r="RGY96" s="77"/>
      <c r="RGZ96" s="77"/>
      <c r="RHA96" s="77"/>
      <c r="RHB96" s="77"/>
      <c r="RHC96" s="77"/>
      <c r="RHD96" s="77"/>
      <c r="RHE96" s="77"/>
      <c r="RHF96" s="77"/>
      <c r="RHG96" s="77"/>
      <c r="RHH96" s="77"/>
      <c r="RHI96" s="77"/>
      <c r="RHJ96" s="77"/>
      <c r="RHK96" s="77"/>
      <c r="RHL96" s="77"/>
      <c r="RHM96" s="77"/>
      <c r="RHN96" s="77"/>
      <c r="RHO96" s="77"/>
      <c r="RHP96" s="77"/>
      <c r="RHQ96" s="77"/>
      <c r="RHR96" s="77"/>
      <c r="RHS96" s="77"/>
      <c r="RHT96" s="77"/>
      <c r="RHU96" s="77"/>
      <c r="RHV96" s="77"/>
      <c r="RHW96" s="77"/>
      <c r="RHX96" s="77"/>
      <c r="RHY96" s="77"/>
      <c r="RHZ96" s="77"/>
      <c r="RIA96" s="77"/>
      <c r="RIB96" s="77"/>
      <c r="RIC96" s="77"/>
      <c r="RID96" s="77"/>
      <c r="RIE96" s="77"/>
      <c r="RIF96" s="77"/>
      <c r="RIG96" s="77"/>
      <c r="RIH96" s="77"/>
      <c r="RII96" s="77"/>
      <c r="RIJ96" s="77"/>
      <c r="RIK96" s="77"/>
      <c r="RIL96" s="77"/>
      <c r="RIM96" s="77"/>
      <c r="RIN96" s="77"/>
      <c r="RIO96" s="77"/>
      <c r="RIP96" s="77"/>
      <c r="RIQ96" s="77"/>
      <c r="RIR96" s="77"/>
      <c r="RIS96" s="77"/>
      <c r="RIT96" s="77"/>
      <c r="RIU96" s="77"/>
      <c r="RIV96" s="77"/>
      <c r="RIW96" s="77"/>
      <c r="RIX96" s="77"/>
      <c r="RIY96" s="77"/>
      <c r="RIZ96" s="77"/>
      <c r="RJA96" s="77"/>
      <c r="RJB96" s="77"/>
      <c r="RJC96" s="77"/>
      <c r="RJD96" s="77"/>
      <c r="RJE96" s="77"/>
      <c r="RJF96" s="77"/>
      <c r="RJG96" s="77"/>
      <c r="RJH96" s="77"/>
      <c r="RJI96" s="77"/>
      <c r="RJJ96" s="77"/>
      <c r="RJK96" s="77"/>
      <c r="RJL96" s="77"/>
      <c r="RJM96" s="77"/>
      <c r="RJN96" s="77"/>
      <c r="RJO96" s="77"/>
      <c r="RJP96" s="77"/>
      <c r="RJQ96" s="77"/>
      <c r="RJR96" s="77"/>
      <c r="RJS96" s="77"/>
      <c r="RJT96" s="77"/>
      <c r="RJU96" s="77"/>
      <c r="RJV96" s="77"/>
      <c r="RJW96" s="77"/>
      <c r="RJX96" s="77"/>
      <c r="RJY96" s="77"/>
      <c r="RJZ96" s="77"/>
      <c r="RKA96" s="77"/>
      <c r="RKB96" s="77"/>
      <c r="RKC96" s="77"/>
      <c r="RKD96" s="77"/>
      <c r="RKE96" s="77"/>
      <c r="RKF96" s="77"/>
      <c r="RKG96" s="77"/>
      <c r="RKH96" s="77"/>
      <c r="RKI96" s="77"/>
      <c r="RKJ96" s="77"/>
      <c r="RKK96" s="77"/>
      <c r="RKL96" s="77"/>
      <c r="RKM96" s="77"/>
      <c r="RKN96" s="77"/>
      <c r="RKO96" s="77"/>
      <c r="RKP96" s="77"/>
      <c r="RKQ96" s="77"/>
      <c r="RKR96" s="77"/>
      <c r="RKS96" s="77"/>
      <c r="RKT96" s="77"/>
      <c r="RKU96" s="77"/>
      <c r="RKV96" s="77"/>
      <c r="RKW96" s="77"/>
      <c r="RKX96" s="77"/>
      <c r="RKY96" s="77"/>
      <c r="RKZ96" s="77"/>
      <c r="RLA96" s="77"/>
      <c r="RLB96" s="77"/>
      <c r="RLC96" s="77"/>
      <c r="RLD96" s="77"/>
      <c r="RLE96" s="77"/>
      <c r="RLF96" s="77"/>
      <c r="RLG96" s="77"/>
      <c r="RLH96" s="77"/>
      <c r="RLI96" s="77"/>
      <c r="RLJ96" s="77"/>
      <c r="RLK96" s="77"/>
      <c r="RLL96" s="77"/>
      <c r="RLM96" s="77"/>
      <c r="RLN96" s="77"/>
      <c r="RLO96" s="77"/>
      <c r="RLP96" s="77"/>
      <c r="RLQ96" s="77"/>
      <c r="RLR96" s="77"/>
      <c r="RLS96" s="77"/>
      <c r="RLT96" s="77"/>
      <c r="RLU96" s="77"/>
      <c r="RLV96" s="77"/>
      <c r="RLW96" s="77"/>
      <c r="RLX96" s="77"/>
      <c r="RLY96" s="77"/>
      <c r="RLZ96" s="77"/>
      <c r="RMA96" s="77"/>
      <c r="RMB96" s="77"/>
      <c r="RMC96" s="77"/>
      <c r="RMD96" s="77"/>
      <c r="RME96" s="77"/>
      <c r="RMF96" s="77"/>
      <c r="RMG96" s="77"/>
      <c r="RMH96" s="77"/>
      <c r="RMI96" s="77"/>
      <c r="RMJ96" s="77"/>
      <c r="RMK96" s="77"/>
      <c r="RML96" s="77"/>
      <c r="RMM96" s="77"/>
      <c r="RMN96" s="77"/>
      <c r="RMO96" s="77"/>
      <c r="RMP96" s="77"/>
      <c r="RMQ96" s="77"/>
      <c r="RMR96" s="77"/>
      <c r="RMS96" s="77"/>
      <c r="RMT96" s="77"/>
      <c r="RMU96" s="77"/>
      <c r="RMV96" s="77"/>
      <c r="RMW96" s="77"/>
      <c r="RMX96" s="77"/>
      <c r="RMY96" s="77"/>
      <c r="RMZ96" s="77"/>
      <c r="RNA96" s="77"/>
      <c r="RNB96" s="77"/>
      <c r="RNC96" s="77"/>
      <c r="RND96" s="77"/>
      <c r="RNE96" s="77"/>
      <c r="RNF96" s="77"/>
      <c r="RNG96" s="77"/>
      <c r="RNH96" s="77"/>
      <c r="RNI96" s="77"/>
      <c r="RNJ96" s="77"/>
      <c r="RNK96" s="77"/>
      <c r="RNL96" s="77"/>
      <c r="RNM96" s="77"/>
      <c r="RNN96" s="77"/>
      <c r="RNO96" s="77"/>
      <c r="RNP96" s="77"/>
      <c r="RNQ96" s="77"/>
      <c r="RNR96" s="77"/>
      <c r="RNS96" s="77"/>
      <c r="RNT96" s="77"/>
      <c r="RNU96" s="77"/>
      <c r="RNV96" s="77"/>
      <c r="RNW96" s="77"/>
      <c r="RNX96" s="77"/>
      <c r="RNY96" s="77"/>
      <c r="RNZ96" s="77"/>
      <c r="ROA96" s="77"/>
      <c r="ROB96" s="77"/>
      <c r="ROC96" s="77"/>
      <c r="ROD96" s="77"/>
      <c r="ROE96" s="77"/>
      <c r="ROF96" s="77"/>
      <c r="ROG96" s="77"/>
      <c r="ROH96" s="77"/>
      <c r="ROI96" s="77"/>
      <c r="ROJ96" s="77"/>
      <c r="ROK96" s="77"/>
      <c r="ROL96" s="77"/>
      <c r="ROM96" s="77"/>
      <c r="RON96" s="77"/>
      <c r="ROO96" s="77"/>
      <c r="ROP96" s="77"/>
      <c r="ROQ96" s="77"/>
      <c r="ROR96" s="77"/>
      <c r="ROS96" s="77"/>
      <c r="ROT96" s="77"/>
      <c r="ROU96" s="77"/>
      <c r="ROV96" s="77"/>
      <c r="ROW96" s="77"/>
      <c r="ROX96" s="77"/>
      <c r="ROY96" s="77"/>
      <c r="ROZ96" s="77"/>
      <c r="RPA96" s="77"/>
      <c r="RPB96" s="77"/>
      <c r="RPC96" s="77"/>
      <c r="RPD96" s="77"/>
      <c r="RPE96" s="77"/>
      <c r="RPF96" s="77"/>
      <c r="RPG96" s="77"/>
      <c r="RPH96" s="77"/>
      <c r="RPI96" s="77"/>
      <c r="RPJ96" s="77"/>
      <c r="RPK96" s="77"/>
      <c r="RPL96" s="77"/>
      <c r="RPM96" s="77"/>
      <c r="RPN96" s="77"/>
      <c r="RPO96" s="77"/>
      <c r="RPP96" s="77"/>
      <c r="RPQ96" s="77"/>
      <c r="RPR96" s="77"/>
      <c r="RPS96" s="77"/>
      <c r="RPT96" s="77"/>
      <c r="RPU96" s="77"/>
      <c r="RPV96" s="77"/>
      <c r="RPW96" s="77"/>
      <c r="RPX96" s="77"/>
      <c r="RPY96" s="77"/>
      <c r="RPZ96" s="77"/>
      <c r="RQA96" s="77"/>
      <c r="RQB96" s="77"/>
      <c r="RQC96" s="77"/>
      <c r="RQD96" s="77"/>
      <c r="RQE96" s="77"/>
      <c r="RQF96" s="77"/>
      <c r="RQG96" s="77"/>
      <c r="RQH96" s="77"/>
      <c r="RQI96" s="77"/>
      <c r="RQJ96" s="77"/>
      <c r="RQK96" s="77"/>
      <c r="RQL96" s="77"/>
      <c r="RQM96" s="77"/>
      <c r="RQN96" s="77"/>
      <c r="RQO96" s="77"/>
      <c r="RQP96" s="77"/>
      <c r="RQQ96" s="77"/>
      <c r="RQR96" s="77"/>
      <c r="RQS96" s="77"/>
      <c r="RQT96" s="77"/>
      <c r="RQU96" s="77"/>
      <c r="RQV96" s="77"/>
      <c r="RQW96" s="77"/>
      <c r="RQX96" s="77"/>
      <c r="RQY96" s="77"/>
      <c r="RQZ96" s="77"/>
      <c r="RRA96" s="77"/>
      <c r="RRB96" s="77"/>
      <c r="RRC96" s="77"/>
      <c r="RRD96" s="77"/>
      <c r="RRE96" s="77"/>
      <c r="RRF96" s="77"/>
      <c r="RRG96" s="77"/>
      <c r="RRH96" s="77"/>
      <c r="RRI96" s="77"/>
      <c r="RRJ96" s="77"/>
      <c r="RRK96" s="77"/>
      <c r="RRL96" s="77"/>
      <c r="RRM96" s="77"/>
      <c r="RRN96" s="77"/>
      <c r="RRO96" s="77"/>
      <c r="RRP96" s="77"/>
      <c r="RRQ96" s="77"/>
      <c r="RRR96" s="77"/>
      <c r="RRS96" s="77"/>
      <c r="RRT96" s="77"/>
      <c r="RRU96" s="77"/>
      <c r="RRV96" s="77"/>
      <c r="RRW96" s="77"/>
      <c r="RRX96" s="77"/>
      <c r="RRY96" s="77"/>
      <c r="RRZ96" s="77"/>
      <c r="RSA96" s="77"/>
      <c r="RSB96" s="77"/>
      <c r="RSC96" s="77"/>
      <c r="RSD96" s="77"/>
      <c r="RSE96" s="77"/>
      <c r="RSF96" s="77"/>
      <c r="RSG96" s="77"/>
      <c r="RSH96" s="77"/>
      <c r="RSI96" s="77"/>
      <c r="RSJ96" s="77"/>
      <c r="RSK96" s="77"/>
      <c r="RSL96" s="77"/>
      <c r="RSM96" s="77"/>
      <c r="RSN96" s="77"/>
      <c r="RSO96" s="77"/>
      <c r="RSP96" s="77"/>
      <c r="RSQ96" s="77"/>
      <c r="RSR96" s="77"/>
      <c r="RSS96" s="77"/>
      <c r="RST96" s="77"/>
      <c r="RSU96" s="77"/>
      <c r="RSV96" s="77"/>
      <c r="RSW96" s="77"/>
      <c r="RSX96" s="77"/>
      <c r="RSY96" s="77"/>
      <c r="RSZ96" s="77"/>
      <c r="RTA96" s="77"/>
      <c r="RTB96" s="77"/>
      <c r="RTC96" s="77"/>
      <c r="RTD96" s="77"/>
      <c r="RTE96" s="77"/>
      <c r="RTF96" s="77"/>
      <c r="RTG96" s="77"/>
      <c r="RTH96" s="77"/>
      <c r="RTI96" s="77"/>
      <c r="RTJ96" s="77"/>
      <c r="RTK96" s="77"/>
      <c r="RTL96" s="77"/>
      <c r="RTM96" s="77"/>
      <c r="RTN96" s="77"/>
      <c r="RTO96" s="77"/>
      <c r="RTP96" s="77"/>
      <c r="RTQ96" s="77"/>
      <c r="RTR96" s="77"/>
      <c r="RTS96" s="77"/>
      <c r="RTT96" s="77"/>
      <c r="RTU96" s="77"/>
      <c r="RTV96" s="77"/>
      <c r="RTW96" s="77"/>
      <c r="RTX96" s="77"/>
      <c r="RTY96" s="77"/>
      <c r="RTZ96" s="77"/>
      <c r="RUA96" s="77"/>
      <c r="RUB96" s="77"/>
      <c r="RUC96" s="77"/>
      <c r="RUD96" s="77"/>
      <c r="RUE96" s="77"/>
      <c r="RUF96" s="77"/>
      <c r="RUG96" s="77"/>
      <c r="RUH96" s="77"/>
      <c r="RUI96" s="77"/>
      <c r="RUJ96" s="77"/>
      <c r="RUK96" s="77"/>
      <c r="RUL96" s="77"/>
      <c r="RUM96" s="77"/>
      <c r="RUN96" s="77"/>
      <c r="RUO96" s="77"/>
      <c r="RUP96" s="77"/>
      <c r="RUQ96" s="77"/>
      <c r="RUR96" s="77"/>
      <c r="RUS96" s="77"/>
      <c r="RUT96" s="77"/>
      <c r="RUU96" s="77"/>
      <c r="RUV96" s="77"/>
      <c r="RUW96" s="77"/>
      <c r="RUX96" s="77"/>
      <c r="RUY96" s="77"/>
      <c r="RUZ96" s="77"/>
      <c r="RVA96" s="77"/>
      <c r="RVB96" s="77"/>
      <c r="RVC96" s="77"/>
      <c r="RVD96" s="77"/>
      <c r="RVE96" s="77"/>
      <c r="RVF96" s="77"/>
      <c r="RVG96" s="77"/>
      <c r="RVH96" s="77"/>
      <c r="RVI96" s="77"/>
      <c r="RVJ96" s="77"/>
      <c r="RVK96" s="77"/>
      <c r="RVL96" s="77"/>
      <c r="RVM96" s="77"/>
      <c r="RVN96" s="77"/>
      <c r="RVO96" s="77"/>
      <c r="RVP96" s="77"/>
      <c r="RVQ96" s="77"/>
      <c r="RVR96" s="77"/>
      <c r="RVS96" s="77"/>
      <c r="RVT96" s="77"/>
      <c r="RVU96" s="77"/>
      <c r="RVV96" s="77"/>
      <c r="RVW96" s="77"/>
      <c r="RVX96" s="77"/>
      <c r="RVY96" s="77"/>
      <c r="RVZ96" s="77"/>
      <c r="RWA96" s="77"/>
      <c r="RWB96" s="77"/>
      <c r="RWC96" s="77"/>
      <c r="RWD96" s="77"/>
      <c r="RWE96" s="77"/>
      <c r="RWF96" s="77"/>
      <c r="RWG96" s="77"/>
      <c r="RWH96" s="77"/>
      <c r="RWI96" s="77"/>
      <c r="RWJ96" s="77"/>
      <c r="RWK96" s="77"/>
      <c r="RWL96" s="77"/>
      <c r="RWM96" s="77"/>
      <c r="RWN96" s="77"/>
      <c r="RWO96" s="77"/>
      <c r="RWP96" s="77"/>
      <c r="RWQ96" s="77"/>
      <c r="RWR96" s="77"/>
      <c r="RWS96" s="77"/>
      <c r="RWT96" s="77"/>
      <c r="RWU96" s="77"/>
      <c r="RWV96" s="77"/>
      <c r="RWW96" s="77"/>
      <c r="RWX96" s="77"/>
      <c r="RWY96" s="77"/>
      <c r="RWZ96" s="77"/>
      <c r="RXA96" s="77"/>
      <c r="RXB96" s="77"/>
      <c r="RXC96" s="77"/>
      <c r="RXD96" s="77"/>
      <c r="RXE96" s="77"/>
      <c r="RXF96" s="77"/>
      <c r="RXG96" s="77"/>
      <c r="RXH96" s="77"/>
      <c r="RXI96" s="77"/>
      <c r="RXJ96" s="77"/>
      <c r="RXK96" s="77"/>
      <c r="RXL96" s="77"/>
      <c r="RXM96" s="77"/>
      <c r="RXN96" s="77"/>
      <c r="RXO96" s="77"/>
      <c r="RXP96" s="77"/>
      <c r="RXQ96" s="77"/>
      <c r="RXR96" s="77"/>
      <c r="RXS96" s="77"/>
      <c r="RXT96" s="77"/>
      <c r="RXU96" s="77"/>
      <c r="RXV96" s="77"/>
      <c r="RXW96" s="77"/>
      <c r="RXX96" s="77"/>
      <c r="RXY96" s="77"/>
      <c r="RXZ96" s="77"/>
      <c r="RYA96" s="77"/>
      <c r="RYB96" s="77"/>
      <c r="RYC96" s="77"/>
      <c r="RYD96" s="77"/>
      <c r="RYE96" s="77"/>
      <c r="RYF96" s="77"/>
      <c r="RYG96" s="77"/>
      <c r="RYH96" s="77"/>
      <c r="RYI96" s="77"/>
      <c r="RYJ96" s="77"/>
      <c r="RYK96" s="77"/>
      <c r="RYL96" s="77"/>
      <c r="RYM96" s="77"/>
      <c r="RYN96" s="77"/>
      <c r="RYO96" s="77"/>
      <c r="RYP96" s="77"/>
      <c r="RYQ96" s="77"/>
      <c r="RYR96" s="77"/>
      <c r="RYS96" s="77"/>
      <c r="RYT96" s="77"/>
      <c r="RYU96" s="77"/>
      <c r="RYV96" s="77"/>
      <c r="RYW96" s="77"/>
      <c r="RYX96" s="77"/>
      <c r="RYY96" s="77"/>
      <c r="RYZ96" s="77"/>
      <c r="RZA96" s="77"/>
      <c r="RZB96" s="77"/>
      <c r="RZC96" s="77"/>
      <c r="RZD96" s="77"/>
      <c r="RZE96" s="77"/>
      <c r="RZF96" s="77"/>
      <c r="RZG96" s="77"/>
      <c r="RZH96" s="77"/>
      <c r="RZI96" s="77"/>
      <c r="RZJ96" s="77"/>
      <c r="RZK96" s="77"/>
      <c r="RZL96" s="77"/>
      <c r="RZM96" s="77"/>
      <c r="RZN96" s="77"/>
      <c r="RZO96" s="77"/>
      <c r="RZP96" s="77"/>
      <c r="RZQ96" s="77"/>
      <c r="RZR96" s="77"/>
      <c r="RZS96" s="77"/>
      <c r="RZT96" s="77"/>
      <c r="RZU96" s="77"/>
      <c r="RZV96" s="77"/>
      <c r="RZW96" s="77"/>
      <c r="RZX96" s="77"/>
      <c r="RZY96" s="77"/>
      <c r="RZZ96" s="77"/>
      <c r="SAA96" s="77"/>
      <c r="SAB96" s="77"/>
      <c r="SAC96" s="77"/>
      <c r="SAD96" s="77"/>
      <c r="SAE96" s="77"/>
      <c r="SAF96" s="77"/>
      <c r="SAG96" s="77"/>
      <c r="SAH96" s="77"/>
      <c r="SAI96" s="77"/>
      <c r="SAJ96" s="77"/>
      <c r="SAK96" s="77"/>
      <c r="SAL96" s="77"/>
      <c r="SAM96" s="77"/>
      <c r="SAN96" s="77"/>
      <c r="SAO96" s="77"/>
      <c r="SAP96" s="77"/>
      <c r="SAQ96" s="77"/>
      <c r="SAR96" s="77"/>
      <c r="SAS96" s="77"/>
      <c r="SAT96" s="77"/>
      <c r="SAU96" s="77"/>
      <c r="SAV96" s="77"/>
      <c r="SAW96" s="77"/>
      <c r="SAX96" s="77"/>
      <c r="SAY96" s="77"/>
      <c r="SAZ96" s="77"/>
      <c r="SBA96" s="77"/>
      <c r="SBB96" s="77"/>
      <c r="SBC96" s="77"/>
      <c r="SBD96" s="77"/>
      <c r="SBE96" s="77"/>
      <c r="SBF96" s="77"/>
      <c r="SBG96" s="77"/>
      <c r="SBH96" s="77"/>
      <c r="SBI96" s="77"/>
      <c r="SBJ96" s="77"/>
      <c r="SBK96" s="77"/>
      <c r="SBL96" s="77"/>
      <c r="SBM96" s="77"/>
      <c r="SBN96" s="77"/>
      <c r="SBO96" s="77"/>
      <c r="SBP96" s="77"/>
      <c r="SBQ96" s="77"/>
      <c r="SBR96" s="77"/>
      <c r="SBS96" s="77"/>
      <c r="SBT96" s="77"/>
      <c r="SBU96" s="77"/>
      <c r="SBV96" s="77"/>
      <c r="SBW96" s="77"/>
      <c r="SBX96" s="77"/>
      <c r="SBY96" s="77"/>
      <c r="SBZ96" s="77"/>
      <c r="SCA96" s="77"/>
      <c r="SCB96" s="77"/>
      <c r="SCC96" s="77"/>
      <c r="SCD96" s="77"/>
      <c r="SCE96" s="77"/>
      <c r="SCF96" s="77"/>
      <c r="SCG96" s="77"/>
      <c r="SCH96" s="77"/>
      <c r="SCI96" s="77"/>
      <c r="SCJ96" s="77"/>
      <c r="SCK96" s="77"/>
      <c r="SCL96" s="77"/>
      <c r="SCM96" s="77"/>
      <c r="SCN96" s="77"/>
      <c r="SCO96" s="77"/>
      <c r="SCP96" s="77"/>
      <c r="SCQ96" s="77"/>
      <c r="SCR96" s="77"/>
      <c r="SCS96" s="77"/>
      <c r="SCT96" s="77"/>
      <c r="SCU96" s="77"/>
      <c r="SCV96" s="77"/>
      <c r="SCW96" s="77"/>
      <c r="SCX96" s="77"/>
      <c r="SCY96" s="77"/>
      <c r="SCZ96" s="77"/>
      <c r="SDA96" s="77"/>
      <c r="SDB96" s="77"/>
      <c r="SDC96" s="77"/>
      <c r="SDD96" s="77"/>
      <c r="SDE96" s="77"/>
      <c r="SDF96" s="77"/>
      <c r="SDG96" s="77"/>
      <c r="SDH96" s="77"/>
      <c r="SDI96" s="77"/>
      <c r="SDJ96" s="77"/>
      <c r="SDK96" s="77"/>
      <c r="SDL96" s="77"/>
      <c r="SDM96" s="77"/>
      <c r="SDN96" s="77"/>
      <c r="SDO96" s="77"/>
      <c r="SDP96" s="77"/>
      <c r="SDQ96" s="77"/>
      <c r="SDR96" s="77"/>
      <c r="SDS96" s="77"/>
      <c r="SDT96" s="77"/>
      <c r="SDU96" s="77"/>
      <c r="SDV96" s="77"/>
      <c r="SDW96" s="77"/>
      <c r="SDX96" s="77"/>
      <c r="SDY96" s="77"/>
      <c r="SDZ96" s="77"/>
      <c r="SEA96" s="77"/>
      <c r="SEB96" s="77"/>
      <c r="SEC96" s="77"/>
      <c r="SED96" s="77"/>
      <c r="SEE96" s="77"/>
      <c r="SEF96" s="77"/>
      <c r="SEG96" s="77"/>
      <c r="SEH96" s="77"/>
      <c r="SEI96" s="77"/>
      <c r="SEJ96" s="77"/>
      <c r="SEK96" s="77"/>
      <c r="SEL96" s="77"/>
      <c r="SEM96" s="77"/>
      <c r="SEN96" s="77"/>
      <c r="SEO96" s="77"/>
      <c r="SEP96" s="77"/>
      <c r="SEQ96" s="77"/>
      <c r="SER96" s="77"/>
      <c r="SES96" s="77"/>
      <c r="SET96" s="77"/>
      <c r="SEU96" s="77"/>
      <c r="SEV96" s="77"/>
      <c r="SEW96" s="77"/>
      <c r="SEX96" s="77"/>
      <c r="SEY96" s="77"/>
      <c r="SEZ96" s="77"/>
      <c r="SFA96" s="77"/>
      <c r="SFB96" s="77"/>
      <c r="SFC96" s="77"/>
      <c r="SFD96" s="77"/>
      <c r="SFE96" s="77"/>
      <c r="SFF96" s="77"/>
      <c r="SFG96" s="77"/>
      <c r="SFH96" s="77"/>
      <c r="SFI96" s="77"/>
      <c r="SFJ96" s="77"/>
      <c r="SFK96" s="77"/>
      <c r="SFL96" s="77"/>
      <c r="SFM96" s="77"/>
      <c r="SFN96" s="77"/>
      <c r="SFO96" s="77"/>
      <c r="SFP96" s="77"/>
      <c r="SFQ96" s="77"/>
      <c r="SFR96" s="77"/>
      <c r="SFS96" s="77"/>
      <c r="SFT96" s="77"/>
      <c r="SFU96" s="77"/>
      <c r="SFV96" s="77"/>
      <c r="SFW96" s="77"/>
      <c r="SFX96" s="77"/>
      <c r="SFY96" s="77"/>
      <c r="SFZ96" s="77"/>
      <c r="SGA96" s="77"/>
      <c r="SGB96" s="77"/>
      <c r="SGC96" s="77"/>
      <c r="SGD96" s="77"/>
      <c r="SGE96" s="77"/>
      <c r="SGF96" s="77"/>
      <c r="SGG96" s="77"/>
      <c r="SGH96" s="77"/>
      <c r="SGI96" s="77"/>
      <c r="SGJ96" s="77"/>
      <c r="SGK96" s="77"/>
      <c r="SGL96" s="77"/>
      <c r="SGM96" s="77"/>
      <c r="SGN96" s="77"/>
      <c r="SGO96" s="77"/>
      <c r="SGP96" s="77"/>
      <c r="SGQ96" s="77"/>
      <c r="SGR96" s="77"/>
      <c r="SGS96" s="77"/>
      <c r="SGT96" s="77"/>
      <c r="SGU96" s="77"/>
      <c r="SGV96" s="77"/>
      <c r="SGW96" s="77"/>
      <c r="SGX96" s="77"/>
      <c r="SGY96" s="77"/>
      <c r="SGZ96" s="77"/>
      <c r="SHA96" s="77"/>
      <c r="SHB96" s="77"/>
      <c r="SHC96" s="77"/>
      <c r="SHD96" s="77"/>
      <c r="SHE96" s="77"/>
      <c r="SHF96" s="77"/>
      <c r="SHG96" s="77"/>
      <c r="SHH96" s="77"/>
      <c r="SHI96" s="77"/>
      <c r="SHJ96" s="77"/>
      <c r="SHK96" s="77"/>
      <c r="SHL96" s="77"/>
      <c r="SHM96" s="77"/>
      <c r="SHN96" s="77"/>
      <c r="SHO96" s="77"/>
      <c r="SHP96" s="77"/>
      <c r="SHQ96" s="77"/>
      <c r="SHR96" s="77"/>
      <c r="SHS96" s="77"/>
      <c r="SHT96" s="77"/>
      <c r="SHU96" s="77"/>
      <c r="SHV96" s="77"/>
      <c r="SHW96" s="77"/>
      <c r="SHX96" s="77"/>
      <c r="SHY96" s="77"/>
      <c r="SHZ96" s="77"/>
      <c r="SIA96" s="77"/>
      <c r="SIB96" s="77"/>
      <c r="SIC96" s="77"/>
      <c r="SID96" s="77"/>
      <c r="SIE96" s="77"/>
      <c r="SIF96" s="77"/>
      <c r="SIG96" s="77"/>
      <c r="SIH96" s="77"/>
      <c r="SII96" s="77"/>
      <c r="SIJ96" s="77"/>
      <c r="SIK96" s="77"/>
      <c r="SIL96" s="77"/>
      <c r="SIM96" s="77"/>
      <c r="SIN96" s="77"/>
      <c r="SIO96" s="77"/>
      <c r="SIP96" s="77"/>
      <c r="SIQ96" s="77"/>
      <c r="SIR96" s="77"/>
      <c r="SIS96" s="77"/>
      <c r="SIT96" s="77"/>
      <c r="SIU96" s="77"/>
      <c r="SIV96" s="77"/>
      <c r="SIW96" s="77"/>
      <c r="SIX96" s="77"/>
      <c r="SIY96" s="77"/>
      <c r="SIZ96" s="77"/>
      <c r="SJA96" s="77"/>
      <c r="SJB96" s="77"/>
      <c r="SJC96" s="77"/>
      <c r="SJD96" s="77"/>
      <c r="SJE96" s="77"/>
      <c r="SJF96" s="77"/>
      <c r="SJG96" s="77"/>
      <c r="SJH96" s="77"/>
      <c r="SJI96" s="77"/>
      <c r="SJJ96" s="77"/>
      <c r="SJK96" s="77"/>
      <c r="SJL96" s="77"/>
      <c r="SJM96" s="77"/>
      <c r="SJN96" s="77"/>
      <c r="SJO96" s="77"/>
      <c r="SJP96" s="77"/>
      <c r="SJQ96" s="77"/>
      <c r="SJR96" s="77"/>
      <c r="SJS96" s="77"/>
      <c r="SJT96" s="77"/>
      <c r="SJU96" s="77"/>
      <c r="SJV96" s="77"/>
      <c r="SJW96" s="77"/>
      <c r="SJX96" s="77"/>
      <c r="SJY96" s="77"/>
      <c r="SJZ96" s="77"/>
      <c r="SKA96" s="77"/>
      <c r="SKB96" s="77"/>
      <c r="SKC96" s="77"/>
      <c r="SKD96" s="77"/>
      <c r="SKE96" s="77"/>
      <c r="SKF96" s="77"/>
      <c r="SKG96" s="77"/>
      <c r="SKH96" s="77"/>
      <c r="SKI96" s="77"/>
      <c r="SKJ96" s="77"/>
      <c r="SKK96" s="77"/>
      <c r="SKL96" s="77"/>
      <c r="SKM96" s="77"/>
      <c r="SKN96" s="77"/>
      <c r="SKO96" s="77"/>
      <c r="SKP96" s="77"/>
      <c r="SKQ96" s="77"/>
      <c r="SKR96" s="77"/>
      <c r="SKS96" s="77"/>
      <c r="SKT96" s="77"/>
      <c r="SKU96" s="77"/>
      <c r="SKV96" s="77"/>
      <c r="SKW96" s="77"/>
      <c r="SKX96" s="77"/>
      <c r="SKY96" s="77"/>
      <c r="SKZ96" s="77"/>
      <c r="SLA96" s="77"/>
      <c r="SLB96" s="77"/>
      <c r="SLC96" s="77"/>
      <c r="SLD96" s="77"/>
      <c r="SLE96" s="77"/>
      <c r="SLF96" s="77"/>
      <c r="SLG96" s="77"/>
      <c r="SLH96" s="77"/>
      <c r="SLI96" s="77"/>
      <c r="SLJ96" s="77"/>
      <c r="SLK96" s="77"/>
      <c r="SLL96" s="77"/>
      <c r="SLM96" s="77"/>
      <c r="SLN96" s="77"/>
      <c r="SLO96" s="77"/>
      <c r="SLP96" s="77"/>
      <c r="SLQ96" s="77"/>
      <c r="SLR96" s="77"/>
      <c r="SLS96" s="77"/>
      <c r="SLT96" s="77"/>
      <c r="SLU96" s="77"/>
      <c r="SLV96" s="77"/>
      <c r="SLW96" s="77"/>
      <c r="SLX96" s="77"/>
      <c r="SLY96" s="77"/>
      <c r="SLZ96" s="77"/>
      <c r="SMA96" s="77"/>
      <c r="SMB96" s="77"/>
      <c r="SMC96" s="77"/>
      <c r="SMD96" s="77"/>
      <c r="SME96" s="77"/>
      <c r="SMF96" s="77"/>
      <c r="SMG96" s="77"/>
      <c r="SMH96" s="77"/>
      <c r="SMI96" s="77"/>
      <c r="SMJ96" s="77"/>
      <c r="SMK96" s="77"/>
      <c r="SML96" s="77"/>
      <c r="SMM96" s="77"/>
      <c r="SMN96" s="77"/>
      <c r="SMO96" s="77"/>
      <c r="SMP96" s="77"/>
      <c r="SMQ96" s="77"/>
      <c r="SMR96" s="77"/>
      <c r="SMS96" s="77"/>
      <c r="SMT96" s="77"/>
      <c r="SMU96" s="77"/>
      <c r="SMV96" s="77"/>
      <c r="SMW96" s="77"/>
      <c r="SMX96" s="77"/>
      <c r="SMY96" s="77"/>
      <c r="SMZ96" s="77"/>
      <c r="SNA96" s="77"/>
      <c r="SNB96" s="77"/>
      <c r="SNC96" s="77"/>
      <c r="SND96" s="77"/>
      <c r="SNE96" s="77"/>
      <c r="SNF96" s="77"/>
      <c r="SNG96" s="77"/>
      <c r="SNH96" s="77"/>
      <c r="SNI96" s="77"/>
      <c r="SNJ96" s="77"/>
      <c r="SNK96" s="77"/>
      <c r="SNL96" s="77"/>
      <c r="SNM96" s="77"/>
      <c r="SNN96" s="77"/>
      <c r="SNO96" s="77"/>
      <c r="SNP96" s="77"/>
      <c r="SNQ96" s="77"/>
      <c r="SNR96" s="77"/>
      <c r="SNS96" s="77"/>
      <c r="SNT96" s="77"/>
      <c r="SNU96" s="77"/>
      <c r="SNV96" s="77"/>
      <c r="SNW96" s="77"/>
      <c r="SNX96" s="77"/>
      <c r="SNY96" s="77"/>
      <c r="SNZ96" s="77"/>
      <c r="SOA96" s="77"/>
      <c r="SOB96" s="77"/>
      <c r="SOC96" s="77"/>
      <c r="SOD96" s="77"/>
      <c r="SOE96" s="77"/>
      <c r="SOF96" s="77"/>
      <c r="SOG96" s="77"/>
      <c r="SOH96" s="77"/>
      <c r="SOI96" s="77"/>
      <c r="SOJ96" s="77"/>
      <c r="SOK96" s="77"/>
      <c r="SOL96" s="77"/>
      <c r="SOM96" s="77"/>
      <c r="SON96" s="77"/>
      <c r="SOO96" s="77"/>
      <c r="SOP96" s="77"/>
      <c r="SOQ96" s="77"/>
      <c r="SOR96" s="77"/>
      <c r="SOS96" s="77"/>
      <c r="SOT96" s="77"/>
      <c r="SOU96" s="77"/>
      <c r="SOV96" s="77"/>
      <c r="SOW96" s="77"/>
      <c r="SOX96" s="77"/>
      <c r="SOY96" s="77"/>
      <c r="SOZ96" s="77"/>
      <c r="SPA96" s="77"/>
      <c r="SPB96" s="77"/>
      <c r="SPC96" s="77"/>
      <c r="SPD96" s="77"/>
      <c r="SPE96" s="77"/>
      <c r="SPF96" s="77"/>
      <c r="SPG96" s="77"/>
      <c r="SPH96" s="77"/>
      <c r="SPI96" s="77"/>
      <c r="SPJ96" s="77"/>
      <c r="SPK96" s="77"/>
      <c r="SPL96" s="77"/>
      <c r="SPM96" s="77"/>
      <c r="SPN96" s="77"/>
      <c r="SPO96" s="77"/>
      <c r="SPP96" s="77"/>
      <c r="SPQ96" s="77"/>
      <c r="SPR96" s="77"/>
      <c r="SPS96" s="77"/>
      <c r="SPT96" s="77"/>
      <c r="SPU96" s="77"/>
      <c r="SPV96" s="77"/>
      <c r="SPW96" s="77"/>
      <c r="SPX96" s="77"/>
      <c r="SPY96" s="77"/>
      <c r="SPZ96" s="77"/>
      <c r="SQA96" s="77"/>
      <c r="SQB96" s="77"/>
      <c r="SQC96" s="77"/>
      <c r="SQD96" s="77"/>
      <c r="SQE96" s="77"/>
      <c r="SQF96" s="77"/>
      <c r="SQG96" s="77"/>
      <c r="SQH96" s="77"/>
      <c r="SQI96" s="77"/>
      <c r="SQJ96" s="77"/>
      <c r="SQK96" s="77"/>
      <c r="SQL96" s="77"/>
      <c r="SQM96" s="77"/>
      <c r="SQN96" s="77"/>
      <c r="SQO96" s="77"/>
      <c r="SQP96" s="77"/>
      <c r="SQQ96" s="77"/>
      <c r="SQR96" s="77"/>
      <c r="SQS96" s="77"/>
      <c r="SQT96" s="77"/>
      <c r="SQU96" s="77"/>
      <c r="SQV96" s="77"/>
      <c r="SQW96" s="77"/>
      <c r="SQX96" s="77"/>
      <c r="SQY96" s="77"/>
      <c r="SQZ96" s="77"/>
      <c r="SRA96" s="77"/>
      <c r="SRB96" s="77"/>
      <c r="SRC96" s="77"/>
      <c r="SRD96" s="77"/>
      <c r="SRE96" s="77"/>
      <c r="SRF96" s="77"/>
      <c r="SRG96" s="77"/>
      <c r="SRH96" s="77"/>
      <c r="SRI96" s="77"/>
      <c r="SRJ96" s="77"/>
      <c r="SRK96" s="77"/>
      <c r="SRL96" s="77"/>
      <c r="SRM96" s="77"/>
      <c r="SRN96" s="77"/>
      <c r="SRO96" s="77"/>
      <c r="SRP96" s="77"/>
      <c r="SRQ96" s="77"/>
      <c r="SRR96" s="77"/>
      <c r="SRS96" s="77"/>
      <c r="SRT96" s="77"/>
      <c r="SRU96" s="77"/>
      <c r="SRV96" s="77"/>
      <c r="SRW96" s="77"/>
      <c r="SRX96" s="77"/>
      <c r="SRY96" s="77"/>
      <c r="SRZ96" s="77"/>
      <c r="SSA96" s="77"/>
      <c r="SSB96" s="77"/>
      <c r="SSC96" s="77"/>
      <c r="SSD96" s="77"/>
      <c r="SSE96" s="77"/>
      <c r="SSF96" s="77"/>
      <c r="SSG96" s="77"/>
      <c r="SSH96" s="77"/>
      <c r="SSI96" s="77"/>
      <c r="SSJ96" s="77"/>
      <c r="SSK96" s="77"/>
      <c r="SSL96" s="77"/>
      <c r="SSM96" s="77"/>
      <c r="SSN96" s="77"/>
      <c r="SSO96" s="77"/>
      <c r="SSP96" s="77"/>
      <c r="SSQ96" s="77"/>
      <c r="SSR96" s="77"/>
      <c r="SSS96" s="77"/>
      <c r="SST96" s="77"/>
      <c r="SSU96" s="77"/>
      <c r="SSV96" s="77"/>
      <c r="SSW96" s="77"/>
      <c r="SSX96" s="77"/>
      <c r="SSY96" s="77"/>
      <c r="SSZ96" s="77"/>
      <c r="STA96" s="77"/>
      <c r="STB96" s="77"/>
      <c r="STC96" s="77"/>
      <c r="STD96" s="77"/>
      <c r="STE96" s="77"/>
      <c r="STF96" s="77"/>
      <c r="STG96" s="77"/>
      <c r="STH96" s="77"/>
      <c r="STI96" s="77"/>
      <c r="STJ96" s="77"/>
      <c r="STK96" s="77"/>
      <c r="STL96" s="77"/>
      <c r="STM96" s="77"/>
      <c r="STN96" s="77"/>
      <c r="STO96" s="77"/>
      <c r="STP96" s="77"/>
      <c r="STQ96" s="77"/>
      <c r="STR96" s="77"/>
      <c r="STS96" s="77"/>
      <c r="STT96" s="77"/>
      <c r="STU96" s="77"/>
      <c r="STV96" s="77"/>
      <c r="STW96" s="77"/>
      <c r="STX96" s="77"/>
      <c r="STY96" s="77"/>
      <c r="STZ96" s="77"/>
      <c r="SUA96" s="77"/>
      <c r="SUB96" s="77"/>
      <c r="SUC96" s="77"/>
      <c r="SUD96" s="77"/>
      <c r="SUE96" s="77"/>
      <c r="SUF96" s="77"/>
      <c r="SUG96" s="77"/>
      <c r="SUH96" s="77"/>
      <c r="SUI96" s="77"/>
      <c r="SUJ96" s="77"/>
      <c r="SUK96" s="77"/>
      <c r="SUL96" s="77"/>
      <c r="SUM96" s="77"/>
      <c r="SUN96" s="77"/>
      <c r="SUO96" s="77"/>
      <c r="SUP96" s="77"/>
      <c r="SUQ96" s="77"/>
      <c r="SUR96" s="77"/>
      <c r="SUS96" s="77"/>
      <c r="SUT96" s="77"/>
      <c r="SUU96" s="77"/>
      <c r="SUV96" s="77"/>
      <c r="SUW96" s="77"/>
      <c r="SUX96" s="77"/>
      <c r="SUY96" s="77"/>
      <c r="SUZ96" s="77"/>
      <c r="SVA96" s="77"/>
      <c r="SVB96" s="77"/>
      <c r="SVC96" s="77"/>
      <c r="SVD96" s="77"/>
      <c r="SVE96" s="77"/>
      <c r="SVF96" s="77"/>
      <c r="SVG96" s="77"/>
      <c r="SVH96" s="77"/>
      <c r="SVI96" s="77"/>
      <c r="SVJ96" s="77"/>
      <c r="SVK96" s="77"/>
      <c r="SVL96" s="77"/>
      <c r="SVM96" s="77"/>
      <c r="SVN96" s="77"/>
      <c r="SVO96" s="77"/>
      <c r="SVP96" s="77"/>
      <c r="SVQ96" s="77"/>
      <c r="SVR96" s="77"/>
      <c r="SVS96" s="77"/>
      <c r="SVT96" s="77"/>
      <c r="SVU96" s="77"/>
      <c r="SVV96" s="77"/>
      <c r="SVW96" s="77"/>
      <c r="SVX96" s="77"/>
      <c r="SVY96" s="77"/>
      <c r="SVZ96" s="77"/>
      <c r="SWA96" s="77"/>
      <c r="SWB96" s="77"/>
      <c r="SWC96" s="77"/>
      <c r="SWD96" s="77"/>
      <c r="SWE96" s="77"/>
      <c r="SWF96" s="77"/>
      <c r="SWG96" s="77"/>
      <c r="SWH96" s="77"/>
      <c r="SWI96" s="77"/>
      <c r="SWJ96" s="77"/>
      <c r="SWK96" s="77"/>
      <c r="SWL96" s="77"/>
      <c r="SWM96" s="77"/>
      <c r="SWN96" s="77"/>
      <c r="SWO96" s="77"/>
      <c r="SWP96" s="77"/>
      <c r="SWQ96" s="77"/>
      <c r="SWR96" s="77"/>
      <c r="SWS96" s="77"/>
      <c r="SWT96" s="77"/>
      <c r="SWU96" s="77"/>
      <c r="SWV96" s="77"/>
      <c r="SWW96" s="77"/>
      <c r="SWX96" s="77"/>
      <c r="SWY96" s="77"/>
      <c r="SWZ96" s="77"/>
      <c r="SXA96" s="77"/>
      <c r="SXB96" s="77"/>
      <c r="SXC96" s="77"/>
      <c r="SXD96" s="77"/>
      <c r="SXE96" s="77"/>
      <c r="SXF96" s="77"/>
      <c r="SXG96" s="77"/>
      <c r="SXH96" s="77"/>
      <c r="SXI96" s="77"/>
      <c r="SXJ96" s="77"/>
      <c r="SXK96" s="77"/>
      <c r="SXL96" s="77"/>
      <c r="SXM96" s="77"/>
      <c r="SXN96" s="77"/>
      <c r="SXO96" s="77"/>
      <c r="SXP96" s="77"/>
      <c r="SXQ96" s="77"/>
      <c r="SXR96" s="77"/>
      <c r="SXS96" s="77"/>
      <c r="SXT96" s="77"/>
      <c r="SXU96" s="77"/>
      <c r="SXV96" s="77"/>
      <c r="SXW96" s="77"/>
      <c r="SXX96" s="77"/>
      <c r="SXY96" s="77"/>
      <c r="SXZ96" s="77"/>
      <c r="SYA96" s="77"/>
      <c r="SYB96" s="77"/>
      <c r="SYC96" s="77"/>
      <c r="SYD96" s="77"/>
      <c r="SYE96" s="77"/>
      <c r="SYF96" s="77"/>
      <c r="SYG96" s="77"/>
      <c r="SYH96" s="77"/>
      <c r="SYI96" s="77"/>
      <c r="SYJ96" s="77"/>
      <c r="SYK96" s="77"/>
      <c r="SYL96" s="77"/>
      <c r="SYM96" s="77"/>
      <c r="SYN96" s="77"/>
      <c r="SYO96" s="77"/>
      <c r="SYP96" s="77"/>
      <c r="SYQ96" s="77"/>
      <c r="SYR96" s="77"/>
      <c r="SYS96" s="77"/>
      <c r="SYT96" s="77"/>
      <c r="SYU96" s="77"/>
      <c r="SYV96" s="77"/>
      <c r="SYW96" s="77"/>
      <c r="SYX96" s="77"/>
      <c r="SYY96" s="77"/>
      <c r="SYZ96" s="77"/>
      <c r="SZA96" s="77"/>
      <c r="SZB96" s="77"/>
      <c r="SZC96" s="77"/>
      <c r="SZD96" s="77"/>
      <c r="SZE96" s="77"/>
      <c r="SZF96" s="77"/>
      <c r="SZG96" s="77"/>
      <c r="SZH96" s="77"/>
      <c r="SZI96" s="77"/>
      <c r="SZJ96" s="77"/>
      <c r="SZK96" s="77"/>
      <c r="SZL96" s="77"/>
      <c r="SZM96" s="77"/>
      <c r="SZN96" s="77"/>
      <c r="SZO96" s="77"/>
      <c r="SZP96" s="77"/>
      <c r="SZQ96" s="77"/>
      <c r="SZR96" s="77"/>
      <c r="SZS96" s="77"/>
      <c r="SZT96" s="77"/>
      <c r="SZU96" s="77"/>
      <c r="SZV96" s="77"/>
      <c r="SZW96" s="77"/>
      <c r="SZX96" s="77"/>
      <c r="SZY96" s="77"/>
      <c r="SZZ96" s="77"/>
      <c r="TAA96" s="77"/>
      <c r="TAB96" s="77"/>
      <c r="TAC96" s="77"/>
      <c r="TAD96" s="77"/>
      <c r="TAE96" s="77"/>
      <c r="TAF96" s="77"/>
      <c r="TAG96" s="77"/>
      <c r="TAH96" s="77"/>
      <c r="TAI96" s="77"/>
      <c r="TAJ96" s="77"/>
      <c r="TAK96" s="77"/>
      <c r="TAL96" s="77"/>
      <c r="TAM96" s="77"/>
      <c r="TAN96" s="77"/>
      <c r="TAO96" s="77"/>
      <c r="TAP96" s="77"/>
      <c r="TAQ96" s="77"/>
      <c r="TAR96" s="77"/>
      <c r="TAS96" s="77"/>
      <c r="TAT96" s="77"/>
      <c r="TAU96" s="77"/>
      <c r="TAV96" s="77"/>
      <c r="TAW96" s="77"/>
      <c r="TAX96" s="77"/>
      <c r="TAY96" s="77"/>
      <c r="TAZ96" s="77"/>
      <c r="TBA96" s="77"/>
      <c r="TBB96" s="77"/>
      <c r="TBC96" s="77"/>
      <c r="TBD96" s="77"/>
      <c r="TBE96" s="77"/>
      <c r="TBF96" s="77"/>
      <c r="TBG96" s="77"/>
      <c r="TBH96" s="77"/>
      <c r="TBI96" s="77"/>
      <c r="TBJ96" s="77"/>
      <c r="TBK96" s="77"/>
      <c r="TBL96" s="77"/>
      <c r="TBM96" s="77"/>
      <c r="TBN96" s="77"/>
      <c r="TBO96" s="77"/>
      <c r="TBP96" s="77"/>
      <c r="TBQ96" s="77"/>
      <c r="TBR96" s="77"/>
      <c r="TBS96" s="77"/>
      <c r="TBT96" s="77"/>
      <c r="TBU96" s="77"/>
      <c r="TBV96" s="77"/>
      <c r="TBW96" s="77"/>
      <c r="TBX96" s="77"/>
      <c r="TBY96" s="77"/>
      <c r="TBZ96" s="77"/>
      <c r="TCA96" s="77"/>
      <c r="TCB96" s="77"/>
      <c r="TCC96" s="77"/>
      <c r="TCD96" s="77"/>
      <c r="TCE96" s="77"/>
      <c r="TCF96" s="77"/>
      <c r="TCG96" s="77"/>
      <c r="TCH96" s="77"/>
      <c r="TCI96" s="77"/>
      <c r="TCJ96" s="77"/>
      <c r="TCK96" s="77"/>
      <c r="TCL96" s="77"/>
      <c r="TCM96" s="77"/>
      <c r="TCN96" s="77"/>
      <c r="TCO96" s="77"/>
      <c r="TCP96" s="77"/>
      <c r="TCQ96" s="77"/>
      <c r="TCR96" s="77"/>
      <c r="TCS96" s="77"/>
      <c r="TCT96" s="77"/>
      <c r="TCU96" s="77"/>
      <c r="TCV96" s="77"/>
      <c r="TCW96" s="77"/>
      <c r="TCX96" s="77"/>
      <c r="TCY96" s="77"/>
      <c r="TCZ96" s="77"/>
      <c r="TDA96" s="77"/>
      <c r="TDB96" s="77"/>
      <c r="TDC96" s="77"/>
      <c r="TDD96" s="77"/>
      <c r="TDE96" s="77"/>
      <c r="TDF96" s="77"/>
      <c r="TDG96" s="77"/>
      <c r="TDH96" s="77"/>
      <c r="TDI96" s="77"/>
      <c r="TDJ96" s="77"/>
      <c r="TDK96" s="77"/>
      <c r="TDL96" s="77"/>
      <c r="TDM96" s="77"/>
      <c r="TDN96" s="77"/>
      <c r="TDO96" s="77"/>
      <c r="TDP96" s="77"/>
      <c r="TDQ96" s="77"/>
      <c r="TDR96" s="77"/>
      <c r="TDS96" s="77"/>
      <c r="TDT96" s="77"/>
      <c r="TDU96" s="77"/>
      <c r="TDV96" s="77"/>
      <c r="TDW96" s="77"/>
      <c r="TDX96" s="77"/>
      <c r="TDY96" s="77"/>
      <c r="TDZ96" s="77"/>
      <c r="TEA96" s="77"/>
      <c r="TEB96" s="77"/>
      <c r="TEC96" s="77"/>
      <c r="TED96" s="77"/>
      <c r="TEE96" s="77"/>
      <c r="TEF96" s="77"/>
      <c r="TEG96" s="77"/>
      <c r="TEH96" s="77"/>
      <c r="TEI96" s="77"/>
      <c r="TEJ96" s="77"/>
      <c r="TEK96" s="77"/>
      <c r="TEL96" s="77"/>
      <c r="TEM96" s="77"/>
      <c r="TEN96" s="77"/>
      <c r="TEO96" s="77"/>
      <c r="TEP96" s="77"/>
      <c r="TEQ96" s="77"/>
      <c r="TER96" s="77"/>
      <c r="TES96" s="77"/>
      <c r="TET96" s="77"/>
      <c r="TEU96" s="77"/>
      <c r="TEV96" s="77"/>
      <c r="TEW96" s="77"/>
      <c r="TEX96" s="77"/>
      <c r="TEY96" s="77"/>
      <c r="TEZ96" s="77"/>
      <c r="TFA96" s="77"/>
      <c r="TFB96" s="77"/>
      <c r="TFC96" s="77"/>
      <c r="TFD96" s="77"/>
      <c r="TFE96" s="77"/>
      <c r="TFF96" s="77"/>
      <c r="TFG96" s="77"/>
      <c r="TFH96" s="77"/>
      <c r="TFI96" s="77"/>
      <c r="TFJ96" s="77"/>
      <c r="TFK96" s="77"/>
      <c r="TFL96" s="77"/>
      <c r="TFM96" s="77"/>
      <c r="TFN96" s="77"/>
      <c r="TFO96" s="77"/>
      <c r="TFP96" s="77"/>
      <c r="TFQ96" s="77"/>
      <c r="TFR96" s="77"/>
      <c r="TFS96" s="77"/>
      <c r="TFT96" s="77"/>
      <c r="TFU96" s="77"/>
      <c r="TFV96" s="77"/>
      <c r="TFW96" s="77"/>
      <c r="TFX96" s="77"/>
      <c r="TFY96" s="77"/>
      <c r="TFZ96" s="77"/>
      <c r="TGA96" s="77"/>
      <c r="TGB96" s="77"/>
      <c r="TGC96" s="77"/>
      <c r="TGD96" s="77"/>
      <c r="TGE96" s="77"/>
      <c r="TGF96" s="77"/>
      <c r="TGG96" s="77"/>
      <c r="TGH96" s="77"/>
      <c r="TGI96" s="77"/>
      <c r="TGJ96" s="77"/>
      <c r="TGK96" s="77"/>
      <c r="TGL96" s="77"/>
      <c r="TGM96" s="77"/>
      <c r="TGN96" s="77"/>
      <c r="TGO96" s="77"/>
      <c r="TGP96" s="77"/>
      <c r="TGQ96" s="77"/>
      <c r="TGR96" s="77"/>
      <c r="TGS96" s="77"/>
      <c r="TGT96" s="77"/>
      <c r="TGU96" s="77"/>
      <c r="TGV96" s="77"/>
      <c r="TGW96" s="77"/>
      <c r="TGX96" s="77"/>
      <c r="TGY96" s="77"/>
      <c r="TGZ96" s="77"/>
      <c r="THA96" s="77"/>
      <c r="THB96" s="77"/>
      <c r="THC96" s="77"/>
      <c r="THD96" s="77"/>
      <c r="THE96" s="77"/>
      <c r="THF96" s="77"/>
      <c r="THG96" s="77"/>
      <c r="THH96" s="77"/>
      <c r="THI96" s="77"/>
      <c r="THJ96" s="77"/>
      <c r="THK96" s="77"/>
      <c r="THL96" s="77"/>
      <c r="THM96" s="77"/>
      <c r="THN96" s="77"/>
      <c r="THO96" s="77"/>
      <c r="THP96" s="77"/>
      <c r="THQ96" s="77"/>
      <c r="THR96" s="77"/>
      <c r="THS96" s="77"/>
      <c r="THT96" s="77"/>
      <c r="THU96" s="77"/>
      <c r="THV96" s="77"/>
      <c r="THW96" s="77"/>
      <c r="THX96" s="77"/>
      <c r="THY96" s="77"/>
      <c r="THZ96" s="77"/>
      <c r="TIA96" s="77"/>
      <c r="TIB96" s="77"/>
      <c r="TIC96" s="77"/>
      <c r="TID96" s="77"/>
      <c r="TIE96" s="77"/>
      <c r="TIF96" s="77"/>
      <c r="TIG96" s="77"/>
      <c r="TIH96" s="77"/>
      <c r="TII96" s="77"/>
      <c r="TIJ96" s="77"/>
      <c r="TIK96" s="77"/>
      <c r="TIL96" s="77"/>
      <c r="TIM96" s="77"/>
      <c r="TIN96" s="77"/>
      <c r="TIO96" s="77"/>
      <c r="TIP96" s="77"/>
      <c r="TIQ96" s="77"/>
      <c r="TIR96" s="77"/>
      <c r="TIS96" s="77"/>
      <c r="TIT96" s="77"/>
      <c r="TIU96" s="77"/>
      <c r="TIV96" s="77"/>
      <c r="TIW96" s="77"/>
      <c r="TIX96" s="77"/>
      <c r="TIY96" s="77"/>
      <c r="TIZ96" s="77"/>
      <c r="TJA96" s="77"/>
      <c r="TJB96" s="77"/>
      <c r="TJC96" s="77"/>
      <c r="TJD96" s="77"/>
      <c r="TJE96" s="77"/>
      <c r="TJF96" s="77"/>
      <c r="TJG96" s="77"/>
      <c r="TJH96" s="77"/>
      <c r="TJI96" s="77"/>
      <c r="TJJ96" s="77"/>
      <c r="TJK96" s="77"/>
      <c r="TJL96" s="77"/>
      <c r="TJM96" s="77"/>
      <c r="TJN96" s="77"/>
      <c r="TJO96" s="77"/>
      <c r="TJP96" s="77"/>
      <c r="TJQ96" s="77"/>
      <c r="TJR96" s="77"/>
      <c r="TJS96" s="77"/>
      <c r="TJT96" s="77"/>
      <c r="TJU96" s="77"/>
      <c r="TJV96" s="77"/>
      <c r="TJW96" s="77"/>
      <c r="TJX96" s="77"/>
      <c r="TJY96" s="77"/>
      <c r="TJZ96" s="77"/>
      <c r="TKA96" s="77"/>
      <c r="TKB96" s="77"/>
      <c r="TKC96" s="77"/>
      <c r="TKD96" s="77"/>
      <c r="TKE96" s="77"/>
      <c r="TKF96" s="77"/>
      <c r="TKG96" s="77"/>
      <c r="TKH96" s="77"/>
      <c r="TKI96" s="77"/>
      <c r="TKJ96" s="77"/>
      <c r="TKK96" s="77"/>
      <c r="TKL96" s="77"/>
      <c r="TKM96" s="77"/>
      <c r="TKN96" s="77"/>
      <c r="TKO96" s="77"/>
      <c r="TKP96" s="77"/>
      <c r="TKQ96" s="77"/>
      <c r="TKR96" s="77"/>
      <c r="TKS96" s="77"/>
      <c r="TKT96" s="77"/>
      <c r="TKU96" s="77"/>
      <c r="TKV96" s="77"/>
      <c r="TKW96" s="77"/>
      <c r="TKX96" s="77"/>
      <c r="TKY96" s="77"/>
      <c r="TKZ96" s="77"/>
      <c r="TLA96" s="77"/>
      <c r="TLB96" s="77"/>
      <c r="TLC96" s="77"/>
      <c r="TLD96" s="77"/>
      <c r="TLE96" s="77"/>
      <c r="TLF96" s="77"/>
      <c r="TLG96" s="77"/>
      <c r="TLH96" s="77"/>
      <c r="TLI96" s="77"/>
      <c r="TLJ96" s="77"/>
      <c r="TLK96" s="77"/>
      <c r="TLL96" s="77"/>
      <c r="TLM96" s="77"/>
      <c r="TLN96" s="77"/>
      <c r="TLO96" s="77"/>
      <c r="TLP96" s="77"/>
      <c r="TLQ96" s="77"/>
      <c r="TLR96" s="77"/>
      <c r="TLS96" s="77"/>
      <c r="TLT96" s="77"/>
      <c r="TLU96" s="77"/>
      <c r="TLV96" s="77"/>
      <c r="TLW96" s="77"/>
      <c r="TLX96" s="77"/>
      <c r="TLY96" s="77"/>
      <c r="TLZ96" s="77"/>
      <c r="TMA96" s="77"/>
      <c r="TMB96" s="77"/>
      <c r="TMC96" s="77"/>
      <c r="TMD96" s="77"/>
      <c r="TME96" s="77"/>
      <c r="TMF96" s="77"/>
      <c r="TMG96" s="77"/>
      <c r="TMH96" s="77"/>
      <c r="TMI96" s="77"/>
      <c r="TMJ96" s="77"/>
      <c r="TMK96" s="77"/>
      <c r="TML96" s="77"/>
      <c r="TMM96" s="77"/>
      <c r="TMN96" s="77"/>
      <c r="TMO96" s="77"/>
      <c r="TMP96" s="77"/>
      <c r="TMQ96" s="77"/>
      <c r="TMR96" s="77"/>
      <c r="TMS96" s="77"/>
      <c r="TMT96" s="77"/>
      <c r="TMU96" s="77"/>
      <c r="TMV96" s="77"/>
      <c r="TMW96" s="77"/>
      <c r="TMX96" s="77"/>
      <c r="TMY96" s="77"/>
      <c r="TMZ96" s="77"/>
      <c r="TNA96" s="77"/>
      <c r="TNB96" s="77"/>
      <c r="TNC96" s="77"/>
      <c r="TND96" s="77"/>
      <c r="TNE96" s="77"/>
      <c r="TNF96" s="77"/>
      <c r="TNG96" s="77"/>
      <c r="TNH96" s="77"/>
      <c r="TNI96" s="77"/>
      <c r="TNJ96" s="77"/>
      <c r="TNK96" s="77"/>
      <c r="TNL96" s="77"/>
      <c r="TNM96" s="77"/>
      <c r="TNN96" s="77"/>
      <c r="TNO96" s="77"/>
      <c r="TNP96" s="77"/>
      <c r="TNQ96" s="77"/>
      <c r="TNR96" s="77"/>
      <c r="TNS96" s="77"/>
      <c r="TNT96" s="77"/>
      <c r="TNU96" s="77"/>
      <c r="TNV96" s="77"/>
      <c r="TNW96" s="77"/>
      <c r="TNX96" s="77"/>
      <c r="TNY96" s="77"/>
      <c r="TNZ96" s="77"/>
      <c r="TOA96" s="77"/>
      <c r="TOB96" s="77"/>
      <c r="TOC96" s="77"/>
      <c r="TOD96" s="77"/>
      <c r="TOE96" s="77"/>
      <c r="TOF96" s="77"/>
      <c r="TOG96" s="77"/>
      <c r="TOH96" s="77"/>
      <c r="TOI96" s="77"/>
      <c r="TOJ96" s="77"/>
      <c r="TOK96" s="77"/>
      <c r="TOL96" s="77"/>
      <c r="TOM96" s="77"/>
      <c r="TON96" s="77"/>
      <c r="TOO96" s="77"/>
      <c r="TOP96" s="77"/>
      <c r="TOQ96" s="77"/>
      <c r="TOR96" s="77"/>
      <c r="TOS96" s="77"/>
      <c r="TOT96" s="77"/>
      <c r="TOU96" s="77"/>
      <c r="TOV96" s="77"/>
      <c r="TOW96" s="77"/>
      <c r="TOX96" s="77"/>
      <c r="TOY96" s="77"/>
      <c r="TOZ96" s="77"/>
      <c r="TPA96" s="77"/>
      <c r="TPB96" s="77"/>
      <c r="TPC96" s="77"/>
      <c r="TPD96" s="77"/>
      <c r="TPE96" s="77"/>
      <c r="TPF96" s="77"/>
      <c r="TPG96" s="77"/>
      <c r="TPH96" s="77"/>
      <c r="TPI96" s="77"/>
      <c r="TPJ96" s="77"/>
      <c r="TPK96" s="77"/>
      <c r="TPL96" s="77"/>
      <c r="TPM96" s="77"/>
      <c r="TPN96" s="77"/>
      <c r="TPO96" s="77"/>
      <c r="TPP96" s="77"/>
      <c r="TPQ96" s="77"/>
      <c r="TPR96" s="77"/>
      <c r="TPS96" s="77"/>
      <c r="TPT96" s="77"/>
      <c r="TPU96" s="77"/>
      <c r="TPV96" s="77"/>
      <c r="TPW96" s="77"/>
      <c r="TPX96" s="77"/>
      <c r="TPY96" s="77"/>
      <c r="TPZ96" s="77"/>
      <c r="TQA96" s="77"/>
      <c r="TQB96" s="77"/>
      <c r="TQC96" s="77"/>
      <c r="TQD96" s="77"/>
      <c r="TQE96" s="77"/>
      <c r="TQF96" s="77"/>
      <c r="TQG96" s="77"/>
      <c r="TQH96" s="77"/>
      <c r="TQI96" s="77"/>
      <c r="TQJ96" s="77"/>
      <c r="TQK96" s="77"/>
      <c r="TQL96" s="77"/>
      <c r="TQM96" s="77"/>
      <c r="TQN96" s="77"/>
      <c r="TQO96" s="77"/>
      <c r="TQP96" s="77"/>
      <c r="TQQ96" s="77"/>
      <c r="TQR96" s="77"/>
      <c r="TQS96" s="77"/>
      <c r="TQT96" s="77"/>
      <c r="TQU96" s="77"/>
      <c r="TQV96" s="77"/>
      <c r="TQW96" s="77"/>
      <c r="TQX96" s="77"/>
      <c r="TQY96" s="77"/>
      <c r="TQZ96" s="77"/>
      <c r="TRA96" s="77"/>
      <c r="TRB96" s="77"/>
      <c r="TRC96" s="77"/>
      <c r="TRD96" s="77"/>
      <c r="TRE96" s="77"/>
      <c r="TRF96" s="77"/>
      <c r="TRG96" s="77"/>
      <c r="TRH96" s="77"/>
      <c r="TRI96" s="77"/>
      <c r="TRJ96" s="77"/>
      <c r="TRK96" s="77"/>
      <c r="TRL96" s="77"/>
      <c r="TRM96" s="77"/>
      <c r="TRN96" s="77"/>
      <c r="TRO96" s="77"/>
      <c r="TRP96" s="77"/>
      <c r="TRQ96" s="77"/>
      <c r="TRR96" s="77"/>
      <c r="TRS96" s="77"/>
      <c r="TRT96" s="77"/>
      <c r="TRU96" s="77"/>
      <c r="TRV96" s="77"/>
      <c r="TRW96" s="77"/>
      <c r="TRX96" s="77"/>
      <c r="TRY96" s="77"/>
      <c r="TRZ96" s="77"/>
      <c r="TSA96" s="77"/>
      <c r="TSB96" s="77"/>
      <c r="TSC96" s="77"/>
      <c r="TSD96" s="77"/>
      <c r="TSE96" s="77"/>
      <c r="TSF96" s="77"/>
      <c r="TSG96" s="77"/>
      <c r="TSH96" s="77"/>
      <c r="TSI96" s="77"/>
      <c r="TSJ96" s="77"/>
      <c r="TSK96" s="77"/>
      <c r="TSL96" s="77"/>
      <c r="TSM96" s="77"/>
      <c r="TSN96" s="77"/>
      <c r="TSO96" s="77"/>
      <c r="TSP96" s="77"/>
      <c r="TSQ96" s="77"/>
      <c r="TSR96" s="77"/>
      <c r="TSS96" s="77"/>
      <c r="TST96" s="77"/>
      <c r="TSU96" s="77"/>
      <c r="TSV96" s="77"/>
      <c r="TSW96" s="77"/>
      <c r="TSX96" s="77"/>
      <c r="TSY96" s="77"/>
      <c r="TSZ96" s="77"/>
      <c r="TTA96" s="77"/>
      <c r="TTB96" s="77"/>
      <c r="TTC96" s="77"/>
      <c r="TTD96" s="77"/>
      <c r="TTE96" s="77"/>
      <c r="TTF96" s="77"/>
      <c r="TTG96" s="77"/>
      <c r="TTH96" s="77"/>
      <c r="TTI96" s="77"/>
      <c r="TTJ96" s="77"/>
      <c r="TTK96" s="77"/>
      <c r="TTL96" s="77"/>
      <c r="TTM96" s="77"/>
      <c r="TTN96" s="77"/>
      <c r="TTO96" s="77"/>
      <c r="TTP96" s="77"/>
      <c r="TTQ96" s="77"/>
      <c r="TTR96" s="77"/>
      <c r="TTS96" s="77"/>
      <c r="TTT96" s="77"/>
      <c r="TTU96" s="77"/>
      <c r="TTV96" s="77"/>
      <c r="TTW96" s="77"/>
      <c r="TTX96" s="77"/>
      <c r="TTY96" s="77"/>
      <c r="TTZ96" s="77"/>
      <c r="TUA96" s="77"/>
      <c r="TUB96" s="77"/>
      <c r="TUC96" s="77"/>
      <c r="TUD96" s="77"/>
      <c r="TUE96" s="77"/>
      <c r="TUF96" s="77"/>
      <c r="TUG96" s="77"/>
      <c r="TUH96" s="77"/>
      <c r="TUI96" s="77"/>
      <c r="TUJ96" s="77"/>
      <c r="TUK96" s="77"/>
      <c r="TUL96" s="77"/>
      <c r="TUM96" s="77"/>
      <c r="TUN96" s="77"/>
      <c r="TUO96" s="77"/>
      <c r="TUP96" s="77"/>
      <c r="TUQ96" s="77"/>
      <c r="TUR96" s="77"/>
      <c r="TUS96" s="77"/>
      <c r="TUT96" s="77"/>
      <c r="TUU96" s="77"/>
      <c r="TUV96" s="77"/>
      <c r="TUW96" s="77"/>
      <c r="TUX96" s="77"/>
      <c r="TUY96" s="77"/>
      <c r="TUZ96" s="77"/>
      <c r="TVA96" s="77"/>
      <c r="TVB96" s="77"/>
      <c r="TVC96" s="77"/>
      <c r="TVD96" s="77"/>
      <c r="TVE96" s="77"/>
      <c r="TVF96" s="77"/>
      <c r="TVG96" s="77"/>
      <c r="TVH96" s="77"/>
      <c r="TVI96" s="77"/>
      <c r="TVJ96" s="77"/>
      <c r="TVK96" s="77"/>
      <c r="TVL96" s="77"/>
      <c r="TVM96" s="77"/>
      <c r="TVN96" s="77"/>
      <c r="TVO96" s="77"/>
      <c r="TVP96" s="77"/>
      <c r="TVQ96" s="77"/>
      <c r="TVR96" s="77"/>
      <c r="TVS96" s="77"/>
      <c r="TVT96" s="77"/>
      <c r="TVU96" s="77"/>
      <c r="TVV96" s="77"/>
      <c r="TVW96" s="77"/>
      <c r="TVX96" s="77"/>
      <c r="TVY96" s="77"/>
      <c r="TVZ96" s="77"/>
      <c r="TWA96" s="77"/>
      <c r="TWB96" s="77"/>
      <c r="TWC96" s="77"/>
      <c r="TWD96" s="77"/>
      <c r="TWE96" s="77"/>
      <c r="TWF96" s="77"/>
      <c r="TWG96" s="77"/>
      <c r="TWH96" s="77"/>
      <c r="TWI96" s="77"/>
      <c r="TWJ96" s="77"/>
      <c r="TWK96" s="77"/>
      <c r="TWL96" s="77"/>
      <c r="TWM96" s="77"/>
      <c r="TWN96" s="77"/>
      <c r="TWO96" s="77"/>
      <c r="TWP96" s="77"/>
      <c r="TWQ96" s="77"/>
      <c r="TWR96" s="77"/>
      <c r="TWS96" s="77"/>
      <c r="TWT96" s="77"/>
      <c r="TWU96" s="77"/>
      <c r="TWV96" s="77"/>
      <c r="TWW96" s="77"/>
      <c r="TWX96" s="77"/>
      <c r="TWY96" s="77"/>
      <c r="TWZ96" s="77"/>
      <c r="TXA96" s="77"/>
      <c r="TXB96" s="77"/>
      <c r="TXC96" s="77"/>
      <c r="TXD96" s="77"/>
      <c r="TXE96" s="77"/>
      <c r="TXF96" s="77"/>
      <c r="TXG96" s="77"/>
      <c r="TXH96" s="77"/>
      <c r="TXI96" s="77"/>
      <c r="TXJ96" s="77"/>
      <c r="TXK96" s="77"/>
      <c r="TXL96" s="77"/>
      <c r="TXM96" s="77"/>
      <c r="TXN96" s="77"/>
      <c r="TXO96" s="77"/>
      <c r="TXP96" s="77"/>
      <c r="TXQ96" s="77"/>
      <c r="TXR96" s="77"/>
      <c r="TXS96" s="77"/>
      <c r="TXT96" s="77"/>
      <c r="TXU96" s="77"/>
      <c r="TXV96" s="77"/>
      <c r="TXW96" s="77"/>
      <c r="TXX96" s="77"/>
      <c r="TXY96" s="77"/>
      <c r="TXZ96" s="77"/>
      <c r="TYA96" s="77"/>
      <c r="TYB96" s="77"/>
      <c r="TYC96" s="77"/>
      <c r="TYD96" s="77"/>
      <c r="TYE96" s="77"/>
      <c r="TYF96" s="77"/>
      <c r="TYG96" s="77"/>
      <c r="TYH96" s="77"/>
      <c r="TYI96" s="77"/>
      <c r="TYJ96" s="77"/>
      <c r="TYK96" s="77"/>
      <c r="TYL96" s="77"/>
      <c r="TYM96" s="77"/>
      <c r="TYN96" s="77"/>
      <c r="TYO96" s="77"/>
      <c r="TYP96" s="77"/>
      <c r="TYQ96" s="77"/>
      <c r="TYR96" s="77"/>
      <c r="TYS96" s="77"/>
      <c r="TYT96" s="77"/>
      <c r="TYU96" s="77"/>
      <c r="TYV96" s="77"/>
      <c r="TYW96" s="77"/>
      <c r="TYX96" s="77"/>
      <c r="TYY96" s="77"/>
      <c r="TYZ96" s="77"/>
      <c r="TZA96" s="77"/>
      <c r="TZB96" s="77"/>
      <c r="TZC96" s="77"/>
      <c r="TZD96" s="77"/>
      <c r="TZE96" s="77"/>
      <c r="TZF96" s="77"/>
      <c r="TZG96" s="77"/>
      <c r="TZH96" s="77"/>
      <c r="TZI96" s="77"/>
      <c r="TZJ96" s="77"/>
      <c r="TZK96" s="77"/>
      <c r="TZL96" s="77"/>
      <c r="TZM96" s="77"/>
      <c r="TZN96" s="77"/>
      <c r="TZO96" s="77"/>
      <c r="TZP96" s="77"/>
      <c r="TZQ96" s="77"/>
      <c r="TZR96" s="77"/>
      <c r="TZS96" s="77"/>
      <c r="TZT96" s="77"/>
      <c r="TZU96" s="77"/>
      <c r="TZV96" s="77"/>
      <c r="TZW96" s="77"/>
      <c r="TZX96" s="77"/>
      <c r="TZY96" s="77"/>
      <c r="TZZ96" s="77"/>
      <c r="UAA96" s="77"/>
      <c r="UAB96" s="77"/>
      <c r="UAC96" s="77"/>
      <c r="UAD96" s="77"/>
      <c r="UAE96" s="77"/>
      <c r="UAF96" s="77"/>
      <c r="UAG96" s="77"/>
      <c r="UAH96" s="77"/>
      <c r="UAI96" s="77"/>
      <c r="UAJ96" s="77"/>
      <c r="UAK96" s="77"/>
      <c r="UAL96" s="77"/>
      <c r="UAM96" s="77"/>
      <c r="UAN96" s="77"/>
      <c r="UAO96" s="77"/>
      <c r="UAP96" s="77"/>
      <c r="UAQ96" s="77"/>
      <c r="UAR96" s="77"/>
      <c r="UAS96" s="77"/>
      <c r="UAT96" s="77"/>
      <c r="UAU96" s="77"/>
      <c r="UAV96" s="77"/>
      <c r="UAW96" s="77"/>
      <c r="UAX96" s="77"/>
      <c r="UAY96" s="77"/>
      <c r="UAZ96" s="77"/>
      <c r="UBA96" s="77"/>
      <c r="UBB96" s="77"/>
      <c r="UBC96" s="77"/>
      <c r="UBD96" s="77"/>
      <c r="UBE96" s="77"/>
      <c r="UBF96" s="77"/>
      <c r="UBG96" s="77"/>
      <c r="UBH96" s="77"/>
      <c r="UBI96" s="77"/>
      <c r="UBJ96" s="77"/>
      <c r="UBK96" s="77"/>
      <c r="UBL96" s="77"/>
      <c r="UBM96" s="77"/>
      <c r="UBN96" s="77"/>
      <c r="UBO96" s="77"/>
      <c r="UBP96" s="77"/>
      <c r="UBQ96" s="77"/>
      <c r="UBR96" s="77"/>
      <c r="UBS96" s="77"/>
      <c r="UBT96" s="77"/>
      <c r="UBU96" s="77"/>
      <c r="UBV96" s="77"/>
      <c r="UBW96" s="77"/>
      <c r="UBX96" s="77"/>
      <c r="UBY96" s="77"/>
      <c r="UBZ96" s="77"/>
      <c r="UCA96" s="77"/>
      <c r="UCB96" s="77"/>
      <c r="UCC96" s="77"/>
      <c r="UCD96" s="77"/>
      <c r="UCE96" s="77"/>
      <c r="UCF96" s="77"/>
      <c r="UCG96" s="77"/>
      <c r="UCH96" s="77"/>
      <c r="UCI96" s="77"/>
      <c r="UCJ96" s="77"/>
      <c r="UCK96" s="77"/>
      <c r="UCL96" s="77"/>
      <c r="UCM96" s="77"/>
      <c r="UCN96" s="77"/>
      <c r="UCO96" s="77"/>
      <c r="UCP96" s="77"/>
      <c r="UCQ96" s="77"/>
      <c r="UCR96" s="77"/>
      <c r="UCS96" s="77"/>
      <c r="UCT96" s="77"/>
      <c r="UCU96" s="77"/>
      <c r="UCV96" s="77"/>
      <c r="UCW96" s="77"/>
      <c r="UCX96" s="77"/>
      <c r="UCY96" s="77"/>
      <c r="UCZ96" s="77"/>
      <c r="UDA96" s="77"/>
      <c r="UDB96" s="77"/>
      <c r="UDC96" s="77"/>
      <c r="UDD96" s="77"/>
      <c r="UDE96" s="77"/>
      <c r="UDF96" s="77"/>
      <c r="UDG96" s="77"/>
      <c r="UDH96" s="77"/>
      <c r="UDI96" s="77"/>
      <c r="UDJ96" s="77"/>
      <c r="UDK96" s="77"/>
      <c r="UDL96" s="77"/>
      <c r="UDM96" s="77"/>
      <c r="UDN96" s="77"/>
      <c r="UDO96" s="77"/>
      <c r="UDP96" s="77"/>
      <c r="UDQ96" s="77"/>
      <c r="UDR96" s="77"/>
      <c r="UDS96" s="77"/>
      <c r="UDT96" s="77"/>
      <c r="UDU96" s="77"/>
      <c r="UDV96" s="77"/>
      <c r="UDW96" s="77"/>
      <c r="UDX96" s="77"/>
      <c r="UDY96" s="77"/>
      <c r="UDZ96" s="77"/>
      <c r="UEA96" s="77"/>
      <c r="UEB96" s="77"/>
      <c r="UEC96" s="77"/>
      <c r="UED96" s="77"/>
      <c r="UEE96" s="77"/>
      <c r="UEF96" s="77"/>
      <c r="UEG96" s="77"/>
      <c r="UEH96" s="77"/>
      <c r="UEI96" s="77"/>
      <c r="UEJ96" s="77"/>
      <c r="UEK96" s="77"/>
      <c r="UEL96" s="77"/>
      <c r="UEM96" s="77"/>
      <c r="UEN96" s="77"/>
      <c r="UEO96" s="77"/>
      <c r="UEP96" s="77"/>
      <c r="UEQ96" s="77"/>
      <c r="UER96" s="77"/>
      <c r="UES96" s="77"/>
      <c r="UET96" s="77"/>
      <c r="UEU96" s="77"/>
      <c r="UEV96" s="77"/>
      <c r="UEW96" s="77"/>
      <c r="UEX96" s="77"/>
      <c r="UEY96" s="77"/>
      <c r="UEZ96" s="77"/>
      <c r="UFA96" s="77"/>
      <c r="UFB96" s="77"/>
      <c r="UFC96" s="77"/>
      <c r="UFD96" s="77"/>
      <c r="UFE96" s="77"/>
      <c r="UFF96" s="77"/>
      <c r="UFG96" s="77"/>
      <c r="UFH96" s="77"/>
      <c r="UFI96" s="77"/>
      <c r="UFJ96" s="77"/>
      <c r="UFK96" s="77"/>
      <c r="UFL96" s="77"/>
      <c r="UFM96" s="77"/>
      <c r="UFN96" s="77"/>
      <c r="UFO96" s="77"/>
      <c r="UFP96" s="77"/>
      <c r="UFQ96" s="77"/>
      <c r="UFR96" s="77"/>
      <c r="UFS96" s="77"/>
      <c r="UFT96" s="77"/>
      <c r="UFU96" s="77"/>
      <c r="UFV96" s="77"/>
      <c r="UFW96" s="77"/>
      <c r="UFX96" s="77"/>
      <c r="UFY96" s="77"/>
      <c r="UFZ96" s="77"/>
      <c r="UGA96" s="77"/>
      <c r="UGB96" s="77"/>
      <c r="UGC96" s="77"/>
      <c r="UGD96" s="77"/>
      <c r="UGE96" s="77"/>
      <c r="UGF96" s="77"/>
      <c r="UGG96" s="77"/>
      <c r="UGH96" s="77"/>
      <c r="UGI96" s="77"/>
      <c r="UGJ96" s="77"/>
      <c r="UGK96" s="77"/>
      <c r="UGL96" s="77"/>
      <c r="UGM96" s="77"/>
      <c r="UGN96" s="77"/>
      <c r="UGO96" s="77"/>
      <c r="UGP96" s="77"/>
      <c r="UGQ96" s="77"/>
      <c r="UGR96" s="77"/>
      <c r="UGS96" s="77"/>
      <c r="UGT96" s="77"/>
      <c r="UGU96" s="77"/>
      <c r="UGV96" s="77"/>
      <c r="UGW96" s="77"/>
      <c r="UGX96" s="77"/>
      <c r="UGY96" s="77"/>
      <c r="UGZ96" s="77"/>
      <c r="UHA96" s="77"/>
      <c r="UHB96" s="77"/>
      <c r="UHC96" s="77"/>
      <c r="UHD96" s="77"/>
      <c r="UHE96" s="77"/>
      <c r="UHF96" s="77"/>
      <c r="UHG96" s="77"/>
      <c r="UHH96" s="77"/>
      <c r="UHI96" s="77"/>
      <c r="UHJ96" s="77"/>
      <c r="UHK96" s="77"/>
      <c r="UHL96" s="77"/>
      <c r="UHM96" s="77"/>
      <c r="UHN96" s="77"/>
      <c r="UHO96" s="77"/>
      <c r="UHP96" s="77"/>
      <c r="UHQ96" s="77"/>
      <c r="UHR96" s="77"/>
      <c r="UHS96" s="77"/>
      <c r="UHT96" s="77"/>
      <c r="UHU96" s="77"/>
      <c r="UHV96" s="77"/>
      <c r="UHW96" s="77"/>
      <c r="UHX96" s="77"/>
      <c r="UHY96" s="77"/>
      <c r="UHZ96" s="77"/>
      <c r="UIA96" s="77"/>
      <c r="UIB96" s="77"/>
      <c r="UIC96" s="77"/>
      <c r="UID96" s="77"/>
      <c r="UIE96" s="77"/>
      <c r="UIF96" s="77"/>
      <c r="UIG96" s="77"/>
      <c r="UIH96" s="77"/>
      <c r="UII96" s="77"/>
      <c r="UIJ96" s="77"/>
      <c r="UIK96" s="77"/>
      <c r="UIL96" s="77"/>
      <c r="UIM96" s="77"/>
      <c r="UIN96" s="77"/>
      <c r="UIO96" s="77"/>
      <c r="UIP96" s="77"/>
      <c r="UIQ96" s="77"/>
      <c r="UIR96" s="77"/>
      <c r="UIS96" s="77"/>
      <c r="UIT96" s="77"/>
      <c r="UIU96" s="77"/>
      <c r="UIV96" s="77"/>
      <c r="UIW96" s="77"/>
      <c r="UIX96" s="77"/>
      <c r="UIY96" s="77"/>
      <c r="UIZ96" s="77"/>
      <c r="UJA96" s="77"/>
      <c r="UJB96" s="77"/>
      <c r="UJC96" s="77"/>
      <c r="UJD96" s="77"/>
      <c r="UJE96" s="77"/>
      <c r="UJF96" s="77"/>
      <c r="UJG96" s="77"/>
      <c r="UJH96" s="77"/>
      <c r="UJI96" s="77"/>
      <c r="UJJ96" s="77"/>
      <c r="UJK96" s="77"/>
      <c r="UJL96" s="77"/>
      <c r="UJM96" s="77"/>
      <c r="UJN96" s="77"/>
      <c r="UJO96" s="77"/>
      <c r="UJP96" s="77"/>
      <c r="UJQ96" s="77"/>
      <c r="UJR96" s="77"/>
      <c r="UJS96" s="77"/>
      <c r="UJT96" s="77"/>
      <c r="UJU96" s="77"/>
      <c r="UJV96" s="77"/>
      <c r="UJW96" s="77"/>
      <c r="UJX96" s="77"/>
      <c r="UJY96" s="77"/>
      <c r="UJZ96" s="77"/>
      <c r="UKA96" s="77"/>
      <c r="UKB96" s="77"/>
      <c r="UKC96" s="77"/>
      <c r="UKD96" s="77"/>
      <c r="UKE96" s="77"/>
      <c r="UKF96" s="77"/>
      <c r="UKG96" s="77"/>
      <c r="UKH96" s="77"/>
      <c r="UKI96" s="77"/>
      <c r="UKJ96" s="77"/>
      <c r="UKK96" s="77"/>
      <c r="UKL96" s="77"/>
      <c r="UKM96" s="77"/>
      <c r="UKN96" s="77"/>
      <c r="UKO96" s="77"/>
      <c r="UKP96" s="77"/>
      <c r="UKQ96" s="77"/>
      <c r="UKR96" s="77"/>
      <c r="UKS96" s="77"/>
      <c r="UKT96" s="77"/>
      <c r="UKU96" s="77"/>
      <c r="UKV96" s="77"/>
      <c r="UKW96" s="77"/>
      <c r="UKX96" s="77"/>
      <c r="UKY96" s="77"/>
      <c r="UKZ96" s="77"/>
      <c r="ULA96" s="77"/>
      <c r="ULB96" s="77"/>
      <c r="ULC96" s="77"/>
      <c r="ULD96" s="77"/>
      <c r="ULE96" s="77"/>
      <c r="ULF96" s="77"/>
      <c r="ULG96" s="77"/>
      <c r="ULH96" s="77"/>
      <c r="ULI96" s="77"/>
      <c r="ULJ96" s="77"/>
      <c r="ULK96" s="77"/>
      <c r="ULL96" s="77"/>
      <c r="ULM96" s="77"/>
      <c r="ULN96" s="77"/>
      <c r="ULO96" s="77"/>
      <c r="ULP96" s="77"/>
      <c r="ULQ96" s="77"/>
      <c r="ULR96" s="77"/>
      <c r="ULS96" s="77"/>
      <c r="ULT96" s="77"/>
      <c r="ULU96" s="77"/>
      <c r="ULV96" s="77"/>
      <c r="ULW96" s="77"/>
      <c r="ULX96" s="77"/>
      <c r="ULY96" s="77"/>
      <c r="ULZ96" s="77"/>
      <c r="UMA96" s="77"/>
      <c r="UMB96" s="77"/>
      <c r="UMC96" s="77"/>
      <c r="UMD96" s="77"/>
      <c r="UME96" s="77"/>
      <c r="UMF96" s="77"/>
      <c r="UMG96" s="77"/>
      <c r="UMH96" s="77"/>
      <c r="UMI96" s="77"/>
      <c r="UMJ96" s="77"/>
      <c r="UMK96" s="77"/>
      <c r="UML96" s="77"/>
      <c r="UMM96" s="77"/>
      <c r="UMN96" s="77"/>
      <c r="UMO96" s="77"/>
      <c r="UMP96" s="77"/>
      <c r="UMQ96" s="77"/>
      <c r="UMR96" s="77"/>
      <c r="UMS96" s="77"/>
      <c r="UMT96" s="77"/>
      <c r="UMU96" s="77"/>
      <c r="UMV96" s="77"/>
      <c r="UMW96" s="77"/>
      <c r="UMX96" s="77"/>
      <c r="UMY96" s="77"/>
      <c r="UMZ96" s="77"/>
      <c r="UNA96" s="77"/>
      <c r="UNB96" s="77"/>
      <c r="UNC96" s="77"/>
      <c r="UND96" s="77"/>
      <c r="UNE96" s="77"/>
      <c r="UNF96" s="77"/>
      <c r="UNG96" s="77"/>
      <c r="UNH96" s="77"/>
      <c r="UNI96" s="77"/>
      <c r="UNJ96" s="77"/>
      <c r="UNK96" s="77"/>
      <c r="UNL96" s="77"/>
      <c r="UNM96" s="77"/>
      <c r="UNN96" s="77"/>
      <c r="UNO96" s="77"/>
      <c r="UNP96" s="77"/>
      <c r="UNQ96" s="77"/>
      <c r="UNR96" s="77"/>
      <c r="UNS96" s="77"/>
      <c r="UNT96" s="77"/>
      <c r="UNU96" s="77"/>
      <c r="UNV96" s="77"/>
      <c r="UNW96" s="77"/>
      <c r="UNX96" s="77"/>
      <c r="UNY96" s="77"/>
      <c r="UNZ96" s="77"/>
      <c r="UOA96" s="77"/>
      <c r="UOB96" s="77"/>
      <c r="UOC96" s="77"/>
      <c r="UOD96" s="77"/>
      <c r="UOE96" s="77"/>
      <c r="UOF96" s="77"/>
      <c r="UOG96" s="77"/>
      <c r="UOH96" s="77"/>
      <c r="UOI96" s="77"/>
      <c r="UOJ96" s="77"/>
      <c r="UOK96" s="77"/>
      <c r="UOL96" s="77"/>
      <c r="UOM96" s="77"/>
      <c r="UON96" s="77"/>
      <c r="UOO96" s="77"/>
      <c r="UOP96" s="77"/>
      <c r="UOQ96" s="77"/>
      <c r="UOR96" s="77"/>
      <c r="UOS96" s="77"/>
      <c r="UOT96" s="77"/>
      <c r="UOU96" s="77"/>
      <c r="UOV96" s="77"/>
      <c r="UOW96" s="77"/>
      <c r="UOX96" s="77"/>
      <c r="UOY96" s="77"/>
      <c r="UOZ96" s="77"/>
      <c r="UPA96" s="77"/>
      <c r="UPB96" s="77"/>
      <c r="UPC96" s="77"/>
      <c r="UPD96" s="77"/>
      <c r="UPE96" s="77"/>
      <c r="UPF96" s="77"/>
      <c r="UPG96" s="77"/>
      <c r="UPH96" s="77"/>
      <c r="UPI96" s="77"/>
      <c r="UPJ96" s="77"/>
      <c r="UPK96" s="77"/>
      <c r="UPL96" s="77"/>
      <c r="UPM96" s="77"/>
      <c r="UPN96" s="77"/>
      <c r="UPO96" s="77"/>
      <c r="UPP96" s="77"/>
      <c r="UPQ96" s="77"/>
      <c r="UPR96" s="77"/>
      <c r="UPS96" s="77"/>
      <c r="UPT96" s="77"/>
      <c r="UPU96" s="77"/>
      <c r="UPV96" s="77"/>
      <c r="UPW96" s="77"/>
      <c r="UPX96" s="77"/>
      <c r="UPY96" s="77"/>
      <c r="UPZ96" s="77"/>
      <c r="UQA96" s="77"/>
      <c r="UQB96" s="77"/>
      <c r="UQC96" s="77"/>
      <c r="UQD96" s="77"/>
      <c r="UQE96" s="77"/>
      <c r="UQF96" s="77"/>
      <c r="UQG96" s="77"/>
      <c r="UQH96" s="77"/>
      <c r="UQI96" s="77"/>
      <c r="UQJ96" s="77"/>
      <c r="UQK96" s="77"/>
      <c r="UQL96" s="77"/>
      <c r="UQM96" s="77"/>
      <c r="UQN96" s="77"/>
      <c r="UQO96" s="77"/>
      <c r="UQP96" s="77"/>
      <c r="UQQ96" s="77"/>
      <c r="UQR96" s="77"/>
      <c r="UQS96" s="77"/>
      <c r="UQT96" s="77"/>
      <c r="UQU96" s="77"/>
      <c r="UQV96" s="77"/>
      <c r="UQW96" s="77"/>
      <c r="UQX96" s="77"/>
      <c r="UQY96" s="77"/>
      <c r="UQZ96" s="77"/>
      <c r="URA96" s="77"/>
      <c r="URB96" s="77"/>
      <c r="URC96" s="77"/>
      <c r="URD96" s="77"/>
      <c r="URE96" s="77"/>
      <c r="URF96" s="77"/>
      <c r="URG96" s="77"/>
      <c r="URH96" s="77"/>
      <c r="URI96" s="77"/>
      <c r="URJ96" s="77"/>
      <c r="URK96" s="77"/>
      <c r="URL96" s="77"/>
      <c r="URM96" s="77"/>
      <c r="URN96" s="77"/>
      <c r="URO96" s="77"/>
      <c r="URP96" s="77"/>
      <c r="URQ96" s="77"/>
      <c r="URR96" s="77"/>
      <c r="URS96" s="77"/>
      <c r="URT96" s="77"/>
      <c r="URU96" s="77"/>
      <c r="URV96" s="77"/>
      <c r="URW96" s="77"/>
      <c r="URX96" s="77"/>
      <c r="URY96" s="77"/>
      <c r="URZ96" s="77"/>
      <c r="USA96" s="77"/>
      <c r="USB96" s="77"/>
      <c r="USC96" s="77"/>
      <c r="USD96" s="77"/>
      <c r="USE96" s="77"/>
      <c r="USF96" s="77"/>
      <c r="USG96" s="77"/>
      <c r="USH96" s="77"/>
      <c r="USI96" s="77"/>
      <c r="USJ96" s="77"/>
      <c r="USK96" s="77"/>
      <c r="USL96" s="77"/>
      <c r="USM96" s="77"/>
      <c r="USN96" s="77"/>
      <c r="USO96" s="77"/>
      <c r="USP96" s="77"/>
      <c r="USQ96" s="77"/>
      <c r="USR96" s="77"/>
      <c r="USS96" s="77"/>
      <c r="UST96" s="77"/>
      <c r="USU96" s="77"/>
      <c r="USV96" s="77"/>
      <c r="USW96" s="77"/>
      <c r="USX96" s="77"/>
      <c r="USY96" s="77"/>
      <c r="USZ96" s="77"/>
      <c r="UTA96" s="77"/>
      <c r="UTB96" s="77"/>
      <c r="UTC96" s="77"/>
      <c r="UTD96" s="77"/>
      <c r="UTE96" s="77"/>
      <c r="UTF96" s="77"/>
      <c r="UTG96" s="77"/>
      <c r="UTH96" s="77"/>
      <c r="UTI96" s="77"/>
      <c r="UTJ96" s="77"/>
      <c r="UTK96" s="77"/>
      <c r="UTL96" s="77"/>
      <c r="UTM96" s="77"/>
      <c r="UTN96" s="77"/>
      <c r="UTO96" s="77"/>
      <c r="UTP96" s="77"/>
      <c r="UTQ96" s="77"/>
      <c r="UTR96" s="77"/>
      <c r="UTS96" s="77"/>
      <c r="UTT96" s="77"/>
      <c r="UTU96" s="77"/>
      <c r="UTV96" s="77"/>
      <c r="UTW96" s="77"/>
      <c r="UTX96" s="77"/>
      <c r="UTY96" s="77"/>
      <c r="UTZ96" s="77"/>
      <c r="UUA96" s="77"/>
      <c r="UUB96" s="77"/>
      <c r="UUC96" s="77"/>
      <c r="UUD96" s="77"/>
      <c r="UUE96" s="77"/>
      <c r="UUF96" s="77"/>
      <c r="UUG96" s="77"/>
      <c r="UUH96" s="77"/>
      <c r="UUI96" s="77"/>
      <c r="UUJ96" s="77"/>
      <c r="UUK96" s="77"/>
      <c r="UUL96" s="77"/>
      <c r="UUM96" s="77"/>
      <c r="UUN96" s="77"/>
      <c r="UUO96" s="77"/>
      <c r="UUP96" s="77"/>
      <c r="UUQ96" s="77"/>
      <c r="UUR96" s="77"/>
      <c r="UUS96" s="77"/>
      <c r="UUT96" s="77"/>
      <c r="UUU96" s="77"/>
      <c r="UUV96" s="77"/>
      <c r="UUW96" s="77"/>
      <c r="UUX96" s="77"/>
      <c r="UUY96" s="77"/>
      <c r="UUZ96" s="77"/>
      <c r="UVA96" s="77"/>
      <c r="UVB96" s="77"/>
      <c r="UVC96" s="77"/>
      <c r="UVD96" s="77"/>
      <c r="UVE96" s="77"/>
      <c r="UVF96" s="77"/>
      <c r="UVG96" s="77"/>
      <c r="UVH96" s="77"/>
      <c r="UVI96" s="77"/>
      <c r="UVJ96" s="77"/>
      <c r="UVK96" s="77"/>
      <c r="UVL96" s="77"/>
      <c r="UVM96" s="77"/>
      <c r="UVN96" s="77"/>
      <c r="UVO96" s="77"/>
      <c r="UVP96" s="77"/>
      <c r="UVQ96" s="77"/>
      <c r="UVR96" s="77"/>
      <c r="UVS96" s="77"/>
      <c r="UVT96" s="77"/>
      <c r="UVU96" s="77"/>
      <c r="UVV96" s="77"/>
      <c r="UVW96" s="77"/>
      <c r="UVX96" s="77"/>
      <c r="UVY96" s="77"/>
      <c r="UVZ96" s="77"/>
      <c r="UWA96" s="77"/>
      <c r="UWB96" s="77"/>
      <c r="UWC96" s="77"/>
      <c r="UWD96" s="77"/>
      <c r="UWE96" s="77"/>
      <c r="UWF96" s="77"/>
      <c r="UWG96" s="77"/>
      <c r="UWH96" s="77"/>
      <c r="UWI96" s="77"/>
      <c r="UWJ96" s="77"/>
      <c r="UWK96" s="77"/>
      <c r="UWL96" s="77"/>
      <c r="UWM96" s="77"/>
      <c r="UWN96" s="77"/>
      <c r="UWO96" s="77"/>
      <c r="UWP96" s="77"/>
      <c r="UWQ96" s="77"/>
      <c r="UWR96" s="77"/>
      <c r="UWS96" s="77"/>
      <c r="UWT96" s="77"/>
      <c r="UWU96" s="77"/>
      <c r="UWV96" s="77"/>
      <c r="UWW96" s="77"/>
      <c r="UWX96" s="77"/>
      <c r="UWY96" s="77"/>
      <c r="UWZ96" s="77"/>
      <c r="UXA96" s="77"/>
      <c r="UXB96" s="77"/>
      <c r="UXC96" s="77"/>
      <c r="UXD96" s="77"/>
      <c r="UXE96" s="77"/>
      <c r="UXF96" s="77"/>
      <c r="UXG96" s="77"/>
      <c r="UXH96" s="77"/>
      <c r="UXI96" s="77"/>
      <c r="UXJ96" s="77"/>
      <c r="UXK96" s="77"/>
      <c r="UXL96" s="77"/>
      <c r="UXM96" s="77"/>
      <c r="UXN96" s="77"/>
      <c r="UXO96" s="77"/>
      <c r="UXP96" s="77"/>
      <c r="UXQ96" s="77"/>
      <c r="UXR96" s="77"/>
      <c r="UXS96" s="77"/>
      <c r="UXT96" s="77"/>
      <c r="UXU96" s="77"/>
      <c r="UXV96" s="77"/>
      <c r="UXW96" s="77"/>
      <c r="UXX96" s="77"/>
      <c r="UXY96" s="77"/>
      <c r="UXZ96" s="77"/>
      <c r="UYA96" s="77"/>
      <c r="UYB96" s="77"/>
      <c r="UYC96" s="77"/>
      <c r="UYD96" s="77"/>
      <c r="UYE96" s="77"/>
      <c r="UYF96" s="77"/>
      <c r="UYG96" s="77"/>
      <c r="UYH96" s="77"/>
      <c r="UYI96" s="77"/>
      <c r="UYJ96" s="77"/>
      <c r="UYK96" s="77"/>
      <c r="UYL96" s="77"/>
      <c r="UYM96" s="77"/>
      <c r="UYN96" s="77"/>
      <c r="UYO96" s="77"/>
      <c r="UYP96" s="77"/>
      <c r="UYQ96" s="77"/>
      <c r="UYR96" s="77"/>
      <c r="UYS96" s="77"/>
      <c r="UYT96" s="77"/>
      <c r="UYU96" s="77"/>
      <c r="UYV96" s="77"/>
      <c r="UYW96" s="77"/>
      <c r="UYX96" s="77"/>
      <c r="UYY96" s="77"/>
      <c r="UYZ96" s="77"/>
      <c r="UZA96" s="77"/>
      <c r="UZB96" s="77"/>
      <c r="UZC96" s="77"/>
      <c r="UZD96" s="77"/>
      <c r="UZE96" s="77"/>
      <c r="UZF96" s="77"/>
      <c r="UZG96" s="77"/>
      <c r="UZH96" s="77"/>
      <c r="UZI96" s="77"/>
      <c r="UZJ96" s="77"/>
      <c r="UZK96" s="77"/>
      <c r="UZL96" s="77"/>
      <c r="UZM96" s="77"/>
      <c r="UZN96" s="77"/>
      <c r="UZO96" s="77"/>
      <c r="UZP96" s="77"/>
      <c r="UZQ96" s="77"/>
      <c r="UZR96" s="77"/>
      <c r="UZS96" s="77"/>
      <c r="UZT96" s="77"/>
      <c r="UZU96" s="77"/>
      <c r="UZV96" s="77"/>
      <c r="UZW96" s="77"/>
      <c r="UZX96" s="77"/>
      <c r="UZY96" s="77"/>
      <c r="UZZ96" s="77"/>
      <c r="VAA96" s="77"/>
      <c r="VAB96" s="77"/>
      <c r="VAC96" s="77"/>
      <c r="VAD96" s="77"/>
      <c r="VAE96" s="77"/>
      <c r="VAF96" s="77"/>
      <c r="VAG96" s="77"/>
      <c r="VAH96" s="77"/>
      <c r="VAI96" s="77"/>
      <c r="VAJ96" s="77"/>
      <c r="VAK96" s="77"/>
      <c r="VAL96" s="77"/>
      <c r="VAM96" s="77"/>
      <c r="VAN96" s="77"/>
      <c r="VAO96" s="77"/>
      <c r="VAP96" s="77"/>
      <c r="VAQ96" s="77"/>
      <c r="VAR96" s="77"/>
      <c r="VAS96" s="77"/>
      <c r="VAT96" s="77"/>
      <c r="VAU96" s="77"/>
      <c r="VAV96" s="77"/>
      <c r="VAW96" s="77"/>
      <c r="VAX96" s="77"/>
      <c r="VAY96" s="77"/>
      <c r="VAZ96" s="77"/>
      <c r="VBA96" s="77"/>
      <c r="VBB96" s="77"/>
      <c r="VBC96" s="77"/>
      <c r="VBD96" s="77"/>
      <c r="VBE96" s="77"/>
      <c r="VBF96" s="77"/>
      <c r="VBG96" s="77"/>
      <c r="VBH96" s="77"/>
      <c r="VBI96" s="77"/>
      <c r="VBJ96" s="77"/>
      <c r="VBK96" s="77"/>
      <c r="VBL96" s="77"/>
      <c r="VBM96" s="77"/>
      <c r="VBN96" s="77"/>
      <c r="VBO96" s="77"/>
      <c r="VBP96" s="77"/>
      <c r="VBQ96" s="77"/>
      <c r="VBR96" s="77"/>
      <c r="VBS96" s="77"/>
      <c r="VBT96" s="77"/>
      <c r="VBU96" s="77"/>
      <c r="VBV96" s="77"/>
      <c r="VBW96" s="77"/>
      <c r="VBX96" s="77"/>
      <c r="VBY96" s="77"/>
      <c r="VBZ96" s="77"/>
      <c r="VCA96" s="77"/>
      <c r="VCB96" s="77"/>
      <c r="VCC96" s="77"/>
      <c r="VCD96" s="77"/>
      <c r="VCE96" s="77"/>
      <c r="VCF96" s="77"/>
      <c r="VCG96" s="77"/>
      <c r="VCH96" s="77"/>
      <c r="VCI96" s="77"/>
      <c r="VCJ96" s="77"/>
      <c r="VCK96" s="77"/>
      <c r="VCL96" s="77"/>
      <c r="VCM96" s="77"/>
      <c r="VCN96" s="77"/>
      <c r="VCO96" s="77"/>
      <c r="VCP96" s="77"/>
      <c r="VCQ96" s="77"/>
      <c r="VCR96" s="77"/>
      <c r="VCS96" s="77"/>
      <c r="VCT96" s="77"/>
      <c r="VCU96" s="77"/>
      <c r="VCV96" s="77"/>
      <c r="VCW96" s="77"/>
      <c r="VCX96" s="77"/>
      <c r="VCY96" s="77"/>
      <c r="VCZ96" s="77"/>
      <c r="VDA96" s="77"/>
      <c r="VDB96" s="77"/>
      <c r="VDC96" s="77"/>
      <c r="VDD96" s="77"/>
      <c r="VDE96" s="77"/>
      <c r="VDF96" s="77"/>
      <c r="VDG96" s="77"/>
      <c r="VDH96" s="77"/>
      <c r="VDI96" s="77"/>
      <c r="VDJ96" s="77"/>
      <c r="VDK96" s="77"/>
      <c r="VDL96" s="77"/>
      <c r="VDM96" s="77"/>
      <c r="VDN96" s="77"/>
      <c r="VDO96" s="77"/>
      <c r="VDP96" s="77"/>
      <c r="VDQ96" s="77"/>
      <c r="VDR96" s="77"/>
      <c r="VDS96" s="77"/>
      <c r="VDT96" s="77"/>
      <c r="VDU96" s="77"/>
      <c r="VDV96" s="77"/>
      <c r="VDW96" s="77"/>
      <c r="VDX96" s="77"/>
      <c r="VDY96" s="77"/>
      <c r="VDZ96" s="77"/>
      <c r="VEA96" s="77"/>
      <c r="VEB96" s="77"/>
      <c r="VEC96" s="77"/>
      <c r="VED96" s="77"/>
      <c r="VEE96" s="77"/>
      <c r="VEF96" s="77"/>
      <c r="VEG96" s="77"/>
      <c r="VEH96" s="77"/>
      <c r="VEI96" s="77"/>
      <c r="VEJ96" s="77"/>
      <c r="VEK96" s="77"/>
      <c r="VEL96" s="77"/>
      <c r="VEM96" s="77"/>
      <c r="VEN96" s="77"/>
      <c r="VEO96" s="77"/>
      <c r="VEP96" s="77"/>
      <c r="VEQ96" s="77"/>
      <c r="VER96" s="77"/>
      <c r="VES96" s="77"/>
      <c r="VET96" s="77"/>
      <c r="VEU96" s="77"/>
      <c r="VEV96" s="77"/>
      <c r="VEW96" s="77"/>
      <c r="VEX96" s="77"/>
      <c r="VEY96" s="77"/>
      <c r="VEZ96" s="77"/>
      <c r="VFA96" s="77"/>
      <c r="VFB96" s="77"/>
      <c r="VFC96" s="77"/>
      <c r="VFD96" s="77"/>
      <c r="VFE96" s="77"/>
      <c r="VFF96" s="77"/>
      <c r="VFG96" s="77"/>
      <c r="VFH96" s="77"/>
      <c r="VFI96" s="77"/>
      <c r="VFJ96" s="77"/>
      <c r="VFK96" s="77"/>
      <c r="VFL96" s="77"/>
      <c r="VFM96" s="77"/>
      <c r="VFN96" s="77"/>
      <c r="VFO96" s="77"/>
      <c r="VFP96" s="77"/>
      <c r="VFQ96" s="77"/>
      <c r="VFR96" s="77"/>
      <c r="VFS96" s="77"/>
      <c r="VFT96" s="77"/>
      <c r="VFU96" s="77"/>
      <c r="VFV96" s="77"/>
      <c r="VFW96" s="77"/>
      <c r="VFX96" s="77"/>
      <c r="VFY96" s="77"/>
      <c r="VFZ96" s="77"/>
      <c r="VGA96" s="77"/>
      <c r="VGB96" s="77"/>
      <c r="VGC96" s="77"/>
      <c r="VGD96" s="77"/>
      <c r="VGE96" s="77"/>
      <c r="VGF96" s="77"/>
      <c r="VGG96" s="77"/>
      <c r="VGH96" s="77"/>
      <c r="VGI96" s="77"/>
      <c r="VGJ96" s="77"/>
      <c r="VGK96" s="77"/>
      <c r="VGL96" s="77"/>
      <c r="VGM96" s="77"/>
      <c r="VGN96" s="77"/>
      <c r="VGO96" s="77"/>
      <c r="VGP96" s="77"/>
      <c r="VGQ96" s="77"/>
      <c r="VGR96" s="77"/>
      <c r="VGS96" s="77"/>
      <c r="VGT96" s="77"/>
      <c r="VGU96" s="77"/>
      <c r="VGV96" s="77"/>
      <c r="VGW96" s="77"/>
      <c r="VGX96" s="77"/>
      <c r="VGY96" s="77"/>
      <c r="VGZ96" s="77"/>
      <c r="VHA96" s="77"/>
      <c r="VHB96" s="77"/>
      <c r="VHC96" s="77"/>
      <c r="VHD96" s="77"/>
      <c r="VHE96" s="77"/>
      <c r="VHF96" s="77"/>
      <c r="VHG96" s="77"/>
      <c r="VHH96" s="77"/>
      <c r="VHI96" s="77"/>
      <c r="VHJ96" s="77"/>
      <c r="VHK96" s="77"/>
      <c r="VHL96" s="77"/>
      <c r="VHM96" s="77"/>
      <c r="VHN96" s="77"/>
      <c r="VHO96" s="77"/>
      <c r="VHP96" s="77"/>
      <c r="VHQ96" s="77"/>
      <c r="VHR96" s="77"/>
      <c r="VHS96" s="77"/>
      <c r="VHT96" s="77"/>
      <c r="VHU96" s="77"/>
      <c r="VHV96" s="77"/>
      <c r="VHW96" s="77"/>
      <c r="VHX96" s="77"/>
      <c r="VHY96" s="77"/>
      <c r="VHZ96" s="77"/>
      <c r="VIA96" s="77"/>
      <c r="VIB96" s="77"/>
      <c r="VIC96" s="77"/>
      <c r="VID96" s="77"/>
      <c r="VIE96" s="77"/>
      <c r="VIF96" s="77"/>
      <c r="VIG96" s="77"/>
      <c r="VIH96" s="77"/>
      <c r="VII96" s="77"/>
      <c r="VIJ96" s="77"/>
      <c r="VIK96" s="77"/>
      <c r="VIL96" s="77"/>
      <c r="VIM96" s="77"/>
      <c r="VIN96" s="77"/>
      <c r="VIO96" s="77"/>
      <c r="VIP96" s="77"/>
      <c r="VIQ96" s="77"/>
      <c r="VIR96" s="77"/>
      <c r="VIS96" s="77"/>
      <c r="VIT96" s="77"/>
      <c r="VIU96" s="77"/>
      <c r="VIV96" s="77"/>
      <c r="VIW96" s="77"/>
      <c r="VIX96" s="77"/>
      <c r="VIY96" s="77"/>
      <c r="VIZ96" s="77"/>
      <c r="VJA96" s="77"/>
      <c r="VJB96" s="77"/>
      <c r="VJC96" s="77"/>
      <c r="VJD96" s="77"/>
      <c r="VJE96" s="77"/>
      <c r="VJF96" s="77"/>
      <c r="VJG96" s="77"/>
      <c r="VJH96" s="77"/>
      <c r="VJI96" s="77"/>
      <c r="VJJ96" s="77"/>
      <c r="VJK96" s="77"/>
      <c r="VJL96" s="77"/>
      <c r="VJM96" s="77"/>
      <c r="VJN96" s="77"/>
      <c r="VJO96" s="77"/>
      <c r="VJP96" s="77"/>
      <c r="VJQ96" s="77"/>
      <c r="VJR96" s="77"/>
      <c r="VJS96" s="77"/>
      <c r="VJT96" s="77"/>
      <c r="VJU96" s="77"/>
      <c r="VJV96" s="77"/>
      <c r="VJW96" s="77"/>
      <c r="VJX96" s="77"/>
      <c r="VJY96" s="77"/>
      <c r="VJZ96" s="77"/>
      <c r="VKA96" s="77"/>
      <c r="VKB96" s="77"/>
      <c r="VKC96" s="77"/>
      <c r="VKD96" s="77"/>
      <c r="VKE96" s="77"/>
      <c r="VKF96" s="77"/>
      <c r="VKG96" s="77"/>
      <c r="VKH96" s="77"/>
      <c r="VKI96" s="77"/>
      <c r="VKJ96" s="77"/>
      <c r="VKK96" s="77"/>
      <c r="VKL96" s="77"/>
      <c r="VKM96" s="77"/>
      <c r="VKN96" s="77"/>
      <c r="VKO96" s="77"/>
      <c r="VKP96" s="77"/>
      <c r="VKQ96" s="77"/>
      <c r="VKR96" s="77"/>
      <c r="VKS96" s="77"/>
      <c r="VKT96" s="77"/>
      <c r="VKU96" s="77"/>
      <c r="VKV96" s="77"/>
      <c r="VKW96" s="77"/>
      <c r="VKX96" s="77"/>
      <c r="VKY96" s="77"/>
      <c r="VKZ96" s="77"/>
      <c r="VLA96" s="77"/>
      <c r="VLB96" s="77"/>
      <c r="VLC96" s="77"/>
      <c r="VLD96" s="77"/>
      <c r="VLE96" s="77"/>
      <c r="VLF96" s="77"/>
      <c r="VLG96" s="77"/>
      <c r="VLH96" s="77"/>
      <c r="VLI96" s="77"/>
      <c r="VLJ96" s="77"/>
      <c r="VLK96" s="77"/>
      <c r="VLL96" s="77"/>
      <c r="VLM96" s="77"/>
      <c r="VLN96" s="77"/>
      <c r="VLO96" s="77"/>
      <c r="VLP96" s="77"/>
      <c r="VLQ96" s="77"/>
      <c r="VLR96" s="77"/>
      <c r="VLS96" s="77"/>
      <c r="VLT96" s="77"/>
      <c r="VLU96" s="77"/>
      <c r="VLV96" s="77"/>
      <c r="VLW96" s="77"/>
      <c r="VLX96" s="77"/>
      <c r="VLY96" s="77"/>
      <c r="VLZ96" s="77"/>
      <c r="VMA96" s="77"/>
      <c r="VMB96" s="77"/>
      <c r="VMC96" s="77"/>
      <c r="VMD96" s="77"/>
      <c r="VME96" s="77"/>
      <c r="VMF96" s="77"/>
      <c r="VMG96" s="77"/>
      <c r="VMH96" s="77"/>
      <c r="VMI96" s="77"/>
      <c r="VMJ96" s="77"/>
      <c r="VMK96" s="77"/>
      <c r="VML96" s="77"/>
      <c r="VMM96" s="77"/>
      <c r="VMN96" s="77"/>
      <c r="VMO96" s="77"/>
      <c r="VMP96" s="77"/>
      <c r="VMQ96" s="77"/>
      <c r="VMR96" s="77"/>
      <c r="VMS96" s="77"/>
      <c r="VMT96" s="77"/>
      <c r="VMU96" s="77"/>
      <c r="VMV96" s="77"/>
      <c r="VMW96" s="77"/>
      <c r="VMX96" s="77"/>
      <c r="VMY96" s="77"/>
      <c r="VMZ96" s="77"/>
      <c r="VNA96" s="77"/>
      <c r="VNB96" s="77"/>
      <c r="VNC96" s="77"/>
      <c r="VND96" s="77"/>
      <c r="VNE96" s="77"/>
      <c r="VNF96" s="77"/>
      <c r="VNG96" s="77"/>
      <c r="VNH96" s="77"/>
      <c r="VNI96" s="77"/>
      <c r="VNJ96" s="77"/>
      <c r="VNK96" s="77"/>
      <c r="VNL96" s="77"/>
      <c r="VNM96" s="77"/>
      <c r="VNN96" s="77"/>
      <c r="VNO96" s="77"/>
      <c r="VNP96" s="77"/>
      <c r="VNQ96" s="77"/>
      <c r="VNR96" s="77"/>
      <c r="VNS96" s="77"/>
      <c r="VNT96" s="77"/>
      <c r="VNU96" s="77"/>
      <c r="VNV96" s="77"/>
      <c r="VNW96" s="77"/>
      <c r="VNX96" s="77"/>
      <c r="VNY96" s="77"/>
      <c r="VNZ96" s="77"/>
      <c r="VOA96" s="77"/>
      <c r="VOB96" s="77"/>
      <c r="VOC96" s="77"/>
      <c r="VOD96" s="77"/>
      <c r="VOE96" s="77"/>
      <c r="VOF96" s="77"/>
      <c r="VOG96" s="77"/>
      <c r="VOH96" s="77"/>
      <c r="VOI96" s="77"/>
      <c r="VOJ96" s="77"/>
      <c r="VOK96" s="77"/>
      <c r="VOL96" s="77"/>
      <c r="VOM96" s="77"/>
      <c r="VON96" s="77"/>
      <c r="VOO96" s="77"/>
      <c r="VOP96" s="77"/>
      <c r="VOQ96" s="77"/>
      <c r="VOR96" s="77"/>
      <c r="VOS96" s="77"/>
      <c r="VOT96" s="77"/>
      <c r="VOU96" s="77"/>
      <c r="VOV96" s="77"/>
      <c r="VOW96" s="77"/>
      <c r="VOX96" s="77"/>
      <c r="VOY96" s="77"/>
      <c r="VOZ96" s="77"/>
      <c r="VPA96" s="77"/>
      <c r="VPB96" s="77"/>
      <c r="VPC96" s="77"/>
      <c r="VPD96" s="77"/>
      <c r="VPE96" s="77"/>
      <c r="VPF96" s="77"/>
      <c r="VPG96" s="77"/>
      <c r="VPH96" s="77"/>
      <c r="VPI96" s="77"/>
      <c r="VPJ96" s="77"/>
      <c r="VPK96" s="77"/>
      <c r="VPL96" s="77"/>
      <c r="VPM96" s="77"/>
      <c r="VPN96" s="77"/>
      <c r="VPO96" s="77"/>
      <c r="VPP96" s="77"/>
      <c r="VPQ96" s="77"/>
      <c r="VPR96" s="77"/>
      <c r="VPS96" s="77"/>
      <c r="VPT96" s="77"/>
      <c r="VPU96" s="77"/>
      <c r="VPV96" s="77"/>
      <c r="VPW96" s="77"/>
      <c r="VPX96" s="77"/>
      <c r="VPY96" s="77"/>
      <c r="VPZ96" s="77"/>
      <c r="VQA96" s="77"/>
      <c r="VQB96" s="77"/>
      <c r="VQC96" s="77"/>
      <c r="VQD96" s="77"/>
      <c r="VQE96" s="77"/>
      <c r="VQF96" s="77"/>
      <c r="VQG96" s="77"/>
      <c r="VQH96" s="77"/>
      <c r="VQI96" s="77"/>
      <c r="VQJ96" s="77"/>
      <c r="VQK96" s="77"/>
      <c r="VQL96" s="77"/>
      <c r="VQM96" s="77"/>
      <c r="VQN96" s="77"/>
      <c r="VQO96" s="77"/>
      <c r="VQP96" s="77"/>
      <c r="VQQ96" s="77"/>
      <c r="VQR96" s="77"/>
      <c r="VQS96" s="77"/>
      <c r="VQT96" s="77"/>
      <c r="VQU96" s="77"/>
      <c r="VQV96" s="77"/>
      <c r="VQW96" s="77"/>
      <c r="VQX96" s="77"/>
      <c r="VQY96" s="77"/>
      <c r="VQZ96" s="77"/>
      <c r="VRA96" s="77"/>
      <c r="VRB96" s="77"/>
      <c r="VRC96" s="77"/>
      <c r="VRD96" s="77"/>
      <c r="VRE96" s="77"/>
      <c r="VRF96" s="77"/>
      <c r="VRG96" s="77"/>
      <c r="VRH96" s="77"/>
      <c r="VRI96" s="77"/>
      <c r="VRJ96" s="77"/>
      <c r="VRK96" s="77"/>
      <c r="VRL96" s="77"/>
      <c r="VRM96" s="77"/>
      <c r="VRN96" s="77"/>
      <c r="VRO96" s="77"/>
      <c r="VRP96" s="77"/>
      <c r="VRQ96" s="77"/>
      <c r="VRR96" s="77"/>
      <c r="VRS96" s="77"/>
      <c r="VRT96" s="77"/>
      <c r="VRU96" s="77"/>
      <c r="VRV96" s="77"/>
      <c r="VRW96" s="77"/>
      <c r="VRX96" s="77"/>
      <c r="VRY96" s="77"/>
      <c r="VRZ96" s="77"/>
      <c r="VSA96" s="77"/>
      <c r="VSB96" s="77"/>
      <c r="VSC96" s="77"/>
      <c r="VSD96" s="77"/>
      <c r="VSE96" s="77"/>
      <c r="VSF96" s="77"/>
      <c r="VSG96" s="77"/>
      <c r="VSH96" s="77"/>
      <c r="VSI96" s="77"/>
      <c r="VSJ96" s="77"/>
      <c r="VSK96" s="77"/>
      <c r="VSL96" s="77"/>
      <c r="VSM96" s="77"/>
      <c r="VSN96" s="77"/>
      <c r="VSO96" s="77"/>
      <c r="VSP96" s="77"/>
      <c r="VSQ96" s="77"/>
      <c r="VSR96" s="77"/>
      <c r="VSS96" s="77"/>
      <c r="VST96" s="77"/>
      <c r="VSU96" s="77"/>
      <c r="VSV96" s="77"/>
      <c r="VSW96" s="77"/>
      <c r="VSX96" s="77"/>
      <c r="VSY96" s="77"/>
      <c r="VSZ96" s="77"/>
      <c r="VTA96" s="77"/>
      <c r="VTB96" s="77"/>
      <c r="VTC96" s="77"/>
      <c r="VTD96" s="77"/>
      <c r="VTE96" s="77"/>
      <c r="VTF96" s="77"/>
      <c r="VTG96" s="77"/>
      <c r="VTH96" s="77"/>
      <c r="VTI96" s="77"/>
      <c r="VTJ96" s="77"/>
      <c r="VTK96" s="77"/>
      <c r="VTL96" s="77"/>
      <c r="VTM96" s="77"/>
      <c r="VTN96" s="77"/>
      <c r="VTO96" s="77"/>
      <c r="VTP96" s="77"/>
      <c r="VTQ96" s="77"/>
      <c r="VTR96" s="77"/>
      <c r="VTS96" s="77"/>
      <c r="VTT96" s="77"/>
      <c r="VTU96" s="77"/>
      <c r="VTV96" s="77"/>
      <c r="VTW96" s="77"/>
      <c r="VTX96" s="77"/>
      <c r="VTY96" s="77"/>
      <c r="VTZ96" s="77"/>
      <c r="VUA96" s="77"/>
      <c r="VUB96" s="77"/>
      <c r="VUC96" s="77"/>
      <c r="VUD96" s="77"/>
      <c r="VUE96" s="77"/>
      <c r="VUF96" s="77"/>
      <c r="VUG96" s="77"/>
      <c r="VUH96" s="77"/>
      <c r="VUI96" s="77"/>
      <c r="VUJ96" s="77"/>
      <c r="VUK96" s="77"/>
      <c r="VUL96" s="77"/>
      <c r="VUM96" s="77"/>
      <c r="VUN96" s="77"/>
      <c r="VUO96" s="77"/>
      <c r="VUP96" s="77"/>
      <c r="VUQ96" s="77"/>
      <c r="VUR96" s="77"/>
      <c r="VUS96" s="77"/>
      <c r="VUT96" s="77"/>
      <c r="VUU96" s="77"/>
      <c r="VUV96" s="77"/>
      <c r="VUW96" s="77"/>
      <c r="VUX96" s="77"/>
      <c r="VUY96" s="77"/>
      <c r="VUZ96" s="77"/>
      <c r="VVA96" s="77"/>
      <c r="VVB96" s="77"/>
      <c r="VVC96" s="77"/>
      <c r="VVD96" s="77"/>
      <c r="VVE96" s="77"/>
      <c r="VVF96" s="77"/>
      <c r="VVG96" s="77"/>
      <c r="VVH96" s="77"/>
      <c r="VVI96" s="77"/>
      <c r="VVJ96" s="77"/>
      <c r="VVK96" s="77"/>
      <c r="VVL96" s="77"/>
      <c r="VVM96" s="77"/>
      <c r="VVN96" s="77"/>
      <c r="VVO96" s="77"/>
      <c r="VVP96" s="77"/>
      <c r="VVQ96" s="77"/>
      <c r="VVR96" s="77"/>
      <c r="VVS96" s="77"/>
      <c r="VVT96" s="77"/>
      <c r="VVU96" s="77"/>
      <c r="VVV96" s="77"/>
      <c r="VVW96" s="77"/>
      <c r="VVX96" s="77"/>
      <c r="VVY96" s="77"/>
      <c r="VVZ96" s="77"/>
      <c r="VWA96" s="77"/>
      <c r="VWB96" s="77"/>
      <c r="VWC96" s="77"/>
      <c r="VWD96" s="77"/>
      <c r="VWE96" s="77"/>
      <c r="VWF96" s="77"/>
      <c r="VWG96" s="77"/>
      <c r="VWH96" s="77"/>
      <c r="VWI96" s="77"/>
      <c r="VWJ96" s="77"/>
      <c r="VWK96" s="77"/>
      <c r="VWL96" s="77"/>
      <c r="VWM96" s="77"/>
      <c r="VWN96" s="77"/>
      <c r="VWO96" s="77"/>
      <c r="VWP96" s="77"/>
      <c r="VWQ96" s="77"/>
      <c r="VWR96" s="77"/>
      <c r="VWS96" s="77"/>
      <c r="VWT96" s="77"/>
      <c r="VWU96" s="77"/>
      <c r="VWV96" s="77"/>
      <c r="VWW96" s="77"/>
      <c r="VWX96" s="77"/>
      <c r="VWY96" s="77"/>
      <c r="VWZ96" s="77"/>
      <c r="VXA96" s="77"/>
      <c r="VXB96" s="77"/>
      <c r="VXC96" s="77"/>
      <c r="VXD96" s="77"/>
      <c r="VXE96" s="77"/>
      <c r="VXF96" s="77"/>
      <c r="VXG96" s="77"/>
      <c r="VXH96" s="77"/>
      <c r="VXI96" s="77"/>
      <c r="VXJ96" s="77"/>
      <c r="VXK96" s="77"/>
      <c r="VXL96" s="77"/>
      <c r="VXM96" s="77"/>
      <c r="VXN96" s="77"/>
      <c r="VXO96" s="77"/>
      <c r="VXP96" s="77"/>
      <c r="VXQ96" s="77"/>
      <c r="VXR96" s="77"/>
      <c r="VXS96" s="77"/>
      <c r="VXT96" s="77"/>
      <c r="VXU96" s="77"/>
      <c r="VXV96" s="77"/>
      <c r="VXW96" s="77"/>
      <c r="VXX96" s="77"/>
      <c r="VXY96" s="77"/>
      <c r="VXZ96" s="77"/>
      <c r="VYA96" s="77"/>
      <c r="VYB96" s="77"/>
      <c r="VYC96" s="77"/>
      <c r="VYD96" s="77"/>
      <c r="VYE96" s="77"/>
      <c r="VYF96" s="77"/>
      <c r="VYG96" s="77"/>
      <c r="VYH96" s="77"/>
      <c r="VYI96" s="77"/>
      <c r="VYJ96" s="77"/>
      <c r="VYK96" s="77"/>
      <c r="VYL96" s="77"/>
      <c r="VYM96" s="77"/>
      <c r="VYN96" s="77"/>
      <c r="VYO96" s="77"/>
      <c r="VYP96" s="77"/>
      <c r="VYQ96" s="77"/>
      <c r="VYR96" s="77"/>
      <c r="VYS96" s="77"/>
      <c r="VYT96" s="77"/>
      <c r="VYU96" s="77"/>
      <c r="VYV96" s="77"/>
      <c r="VYW96" s="77"/>
      <c r="VYX96" s="77"/>
      <c r="VYY96" s="77"/>
      <c r="VYZ96" s="77"/>
      <c r="VZA96" s="77"/>
      <c r="VZB96" s="77"/>
      <c r="VZC96" s="77"/>
      <c r="VZD96" s="77"/>
      <c r="VZE96" s="77"/>
      <c r="VZF96" s="77"/>
      <c r="VZG96" s="77"/>
      <c r="VZH96" s="77"/>
      <c r="VZI96" s="77"/>
      <c r="VZJ96" s="77"/>
      <c r="VZK96" s="77"/>
      <c r="VZL96" s="77"/>
      <c r="VZM96" s="77"/>
      <c r="VZN96" s="77"/>
      <c r="VZO96" s="77"/>
      <c r="VZP96" s="77"/>
      <c r="VZQ96" s="77"/>
      <c r="VZR96" s="77"/>
      <c r="VZS96" s="77"/>
      <c r="VZT96" s="77"/>
      <c r="VZU96" s="77"/>
      <c r="VZV96" s="77"/>
      <c r="VZW96" s="77"/>
      <c r="VZX96" s="77"/>
      <c r="VZY96" s="77"/>
      <c r="VZZ96" s="77"/>
      <c r="WAA96" s="77"/>
      <c r="WAB96" s="77"/>
      <c r="WAC96" s="77"/>
      <c r="WAD96" s="77"/>
      <c r="WAE96" s="77"/>
      <c r="WAF96" s="77"/>
      <c r="WAG96" s="77"/>
      <c r="WAH96" s="77"/>
      <c r="WAI96" s="77"/>
      <c r="WAJ96" s="77"/>
      <c r="WAK96" s="77"/>
      <c r="WAL96" s="77"/>
      <c r="WAM96" s="77"/>
      <c r="WAN96" s="77"/>
      <c r="WAO96" s="77"/>
      <c r="WAP96" s="77"/>
      <c r="WAQ96" s="77"/>
      <c r="WAR96" s="77"/>
      <c r="WAS96" s="77"/>
      <c r="WAT96" s="77"/>
      <c r="WAU96" s="77"/>
      <c r="WAV96" s="77"/>
      <c r="WAW96" s="77"/>
      <c r="WAX96" s="77"/>
      <c r="WAY96" s="77"/>
      <c r="WAZ96" s="77"/>
      <c r="WBA96" s="77"/>
      <c r="WBB96" s="77"/>
      <c r="WBC96" s="77"/>
      <c r="WBD96" s="77"/>
      <c r="WBE96" s="77"/>
      <c r="WBF96" s="77"/>
      <c r="WBG96" s="77"/>
      <c r="WBH96" s="77"/>
      <c r="WBI96" s="77"/>
      <c r="WBJ96" s="77"/>
      <c r="WBK96" s="77"/>
      <c r="WBL96" s="77"/>
      <c r="WBM96" s="77"/>
      <c r="WBN96" s="77"/>
      <c r="WBO96" s="77"/>
      <c r="WBP96" s="77"/>
      <c r="WBQ96" s="77"/>
      <c r="WBR96" s="77"/>
      <c r="WBS96" s="77"/>
      <c r="WBT96" s="77"/>
      <c r="WBU96" s="77"/>
      <c r="WBV96" s="77"/>
      <c r="WBW96" s="77"/>
      <c r="WBX96" s="77"/>
      <c r="WBY96" s="77"/>
      <c r="WBZ96" s="77"/>
      <c r="WCA96" s="77"/>
      <c r="WCB96" s="77"/>
      <c r="WCC96" s="77"/>
      <c r="WCD96" s="77"/>
      <c r="WCE96" s="77"/>
      <c r="WCF96" s="77"/>
      <c r="WCG96" s="77"/>
      <c r="WCH96" s="77"/>
      <c r="WCI96" s="77"/>
      <c r="WCJ96" s="77"/>
      <c r="WCK96" s="77"/>
      <c r="WCL96" s="77"/>
      <c r="WCM96" s="77"/>
      <c r="WCN96" s="77"/>
      <c r="WCO96" s="77"/>
      <c r="WCP96" s="77"/>
      <c r="WCQ96" s="77"/>
      <c r="WCR96" s="77"/>
      <c r="WCS96" s="77"/>
      <c r="WCT96" s="77"/>
      <c r="WCU96" s="77"/>
      <c r="WCV96" s="77"/>
      <c r="WCW96" s="77"/>
      <c r="WCX96" s="77"/>
      <c r="WCY96" s="77"/>
      <c r="WCZ96" s="77"/>
      <c r="WDA96" s="77"/>
      <c r="WDB96" s="77"/>
      <c r="WDC96" s="77"/>
      <c r="WDD96" s="77"/>
      <c r="WDE96" s="77"/>
      <c r="WDF96" s="77"/>
      <c r="WDG96" s="77"/>
      <c r="WDH96" s="77"/>
      <c r="WDI96" s="77"/>
      <c r="WDJ96" s="77"/>
      <c r="WDK96" s="77"/>
      <c r="WDL96" s="77"/>
      <c r="WDM96" s="77"/>
      <c r="WDN96" s="77"/>
      <c r="WDO96" s="77"/>
      <c r="WDP96" s="77"/>
      <c r="WDQ96" s="77"/>
      <c r="WDR96" s="77"/>
      <c r="WDS96" s="77"/>
      <c r="WDT96" s="77"/>
      <c r="WDU96" s="77"/>
      <c r="WDV96" s="77"/>
      <c r="WDW96" s="77"/>
      <c r="WDX96" s="77"/>
      <c r="WDY96" s="77"/>
      <c r="WDZ96" s="77"/>
      <c r="WEA96" s="77"/>
      <c r="WEB96" s="77"/>
      <c r="WEC96" s="77"/>
      <c r="WED96" s="77"/>
      <c r="WEE96" s="77"/>
      <c r="WEF96" s="77"/>
      <c r="WEG96" s="77"/>
      <c r="WEH96" s="77"/>
      <c r="WEI96" s="77"/>
      <c r="WEJ96" s="77"/>
      <c r="WEK96" s="77"/>
      <c r="WEL96" s="77"/>
      <c r="WEM96" s="77"/>
      <c r="WEN96" s="77"/>
      <c r="WEO96" s="77"/>
      <c r="WEP96" s="77"/>
      <c r="WEQ96" s="77"/>
      <c r="WER96" s="77"/>
      <c r="WES96" s="77"/>
      <c r="WET96" s="77"/>
      <c r="WEU96" s="77"/>
      <c r="WEV96" s="77"/>
      <c r="WEW96" s="77"/>
      <c r="WEX96" s="77"/>
      <c r="WEY96" s="77"/>
      <c r="WEZ96" s="77"/>
      <c r="WFA96" s="77"/>
      <c r="WFB96" s="77"/>
      <c r="WFC96" s="77"/>
      <c r="WFD96" s="77"/>
      <c r="WFE96" s="77"/>
      <c r="WFF96" s="77"/>
      <c r="WFG96" s="77"/>
      <c r="WFH96" s="77"/>
      <c r="WFI96" s="77"/>
      <c r="WFJ96" s="77"/>
      <c r="WFK96" s="77"/>
      <c r="WFL96" s="77"/>
      <c r="WFM96" s="77"/>
      <c r="WFN96" s="77"/>
      <c r="WFO96" s="77"/>
      <c r="WFP96" s="77"/>
      <c r="WFQ96" s="77"/>
      <c r="WFR96" s="77"/>
      <c r="WFS96" s="77"/>
      <c r="WFT96" s="77"/>
      <c r="WFU96" s="77"/>
      <c r="WFV96" s="77"/>
      <c r="WFW96" s="77"/>
      <c r="WFX96" s="77"/>
      <c r="WFY96" s="77"/>
      <c r="WFZ96" s="77"/>
      <c r="WGA96" s="77"/>
      <c r="WGB96" s="77"/>
      <c r="WGC96" s="77"/>
      <c r="WGD96" s="77"/>
      <c r="WGE96" s="77"/>
      <c r="WGF96" s="77"/>
      <c r="WGG96" s="77"/>
      <c r="WGH96" s="77"/>
      <c r="WGI96" s="77"/>
      <c r="WGJ96" s="77"/>
      <c r="WGK96" s="77"/>
      <c r="WGL96" s="77"/>
      <c r="WGM96" s="77"/>
      <c r="WGN96" s="77"/>
      <c r="WGO96" s="77"/>
      <c r="WGP96" s="77"/>
      <c r="WGQ96" s="77"/>
      <c r="WGR96" s="77"/>
      <c r="WGS96" s="77"/>
      <c r="WGT96" s="77"/>
      <c r="WGU96" s="77"/>
      <c r="WGV96" s="77"/>
      <c r="WGW96" s="77"/>
      <c r="WGX96" s="77"/>
      <c r="WGY96" s="77"/>
      <c r="WGZ96" s="77"/>
      <c r="WHA96" s="77"/>
      <c r="WHB96" s="77"/>
      <c r="WHC96" s="77"/>
      <c r="WHD96" s="77"/>
      <c r="WHE96" s="77"/>
      <c r="WHF96" s="77"/>
      <c r="WHG96" s="77"/>
      <c r="WHH96" s="77"/>
      <c r="WHI96" s="77"/>
      <c r="WHJ96" s="77"/>
      <c r="WHK96" s="77"/>
      <c r="WHL96" s="77"/>
      <c r="WHM96" s="77"/>
      <c r="WHN96" s="77"/>
      <c r="WHO96" s="77"/>
      <c r="WHP96" s="77"/>
      <c r="WHQ96" s="77"/>
      <c r="WHR96" s="77"/>
      <c r="WHS96" s="77"/>
      <c r="WHT96" s="77"/>
      <c r="WHU96" s="77"/>
      <c r="WHV96" s="77"/>
      <c r="WHW96" s="77"/>
      <c r="WHX96" s="77"/>
      <c r="WHY96" s="77"/>
      <c r="WHZ96" s="77"/>
      <c r="WIA96" s="77"/>
      <c r="WIB96" s="77"/>
      <c r="WIC96" s="77"/>
      <c r="WID96" s="77"/>
      <c r="WIE96" s="77"/>
      <c r="WIF96" s="77"/>
      <c r="WIG96" s="77"/>
      <c r="WIH96" s="77"/>
      <c r="WII96" s="77"/>
      <c r="WIJ96" s="77"/>
      <c r="WIK96" s="77"/>
      <c r="WIL96" s="77"/>
      <c r="WIM96" s="77"/>
      <c r="WIN96" s="77"/>
      <c r="WIO96" s="77"/>
      <c r="WIP96" s="77"/>
      <c r="WIQ96" s="77"/>
      <c r="WIR96" s="77"/>
      <c r="WIS96" s="77"/>
      <c r="WIT96" s="77"/>
      <c r="WIU96" s="77"/>
      <c r="WIV96" s="77"/>
      <c r="WIW96" s="77"/>
      <c r="WIX96" s="77"/>
      <c r="WIY96" s="77"/>
      <c r="WIZ96" s="77"/>
      <c r="WJA96" s="77"/>
      <c r="WJB96" s="77"/>
      <c r="WJC96" s="77"/>
      <c r="WJD96" s="77"/>
      <c r="WJE96" s="77"/>
      <c r="WJF96" s="77"/>
      <c r="WJG96" s="77"/>
      <c r="WJH96" s="77"/>
      <c r="WJI96" s="77"/>
      <c r="WJJ96" s="77"/>
      <c r="WJK96" s="77"/>
      <c r="WJL96" s="77"/>
      <c r="WJM96" s="77"/>
      <c r="WJN96" s="77"/>
      <c r="WJO96" s="77"/>
      <c r="WJP96" s="77"/>
      <c r="WJQ96" s="77"/>
      <c r="WJR96" s="77"/>
      <c r="WJS96" s="77"/>
      <c r="WJT96" s="77"/>
      <c r="WJU96" s="77"/>
      <c r="WJV96" s="77"/>
      <c r="WJW96" s="77"/>
      <c r="WJX96" s="77"/>
      <c r="WJY96" s="77"/>
      <c r="WJZ96" s="77"/>
      <c r="WKA96" s="77"/>
      <c r="WKB96" s="77"/>
      <c r="WKC96" s="77"/>
      <c r="WKD96" s="77"/>
      <c r="WKE96" s="77"/>
      <c r="WKF96" s="77"/>
      <c r="WKG96" s="77"/>
      <c r="WKH96" s="77"/>
      <c r="WKI96" s="77"/>
      <c r="WKJ96" s="77"/>
      <c r="WKK96" s="77"/>
      <c r="WKL96" s="77"/>
      <c r="WKM96" s="77"/>
      <c r="WKN96" s="77"/>
      <c r="WKO96" s="77"/>
      <c r="WKP96" s="77"/>
      <c r="WKQ96" s="77"/>
      <c r="WKR96" s="77"/>
      <c r="WKS96" s="77"/>
      <c r="WKT96" s="77"/>
      <c r="WKU96" s="77"/>
      <c r="WKV96" s="77"/>
      <c r="WKW96" s="77"/>
      <c r="WKX96" s="77"/>
      <c r="WKY96" s="77"/>
      <c r="WKZ96" s="77"/>
      <c r="WLA96" s="77"/>
      <c r="WLB96" s="77"/>
      <c r="WLC96" s="77"/>
      <c r="WLD96" s="77"/>
      <c r="WLE96" s="77"/>
      <c r="WLF96" s="77"/>
      <c r="WLG96" s="77"/>
      <c r="WLH96" s="77"/>
      <c r="WLI96" s="77"/>
      <c r="WLJ96" s="77"/>
      <c r="WLK96" s="77"/>
      <c r="WLL96" s="77"/>
      <c r="WLM96" s="77"/>
      <c r="WLN96" s="77"/>
      <c r="WLO96" s="77"/>
      <c r="WLP96" s="77"/>
      <c r="WLQ96" s="77"/>
      <c r="WLR96" s="77"/>
      <c r="WLS96" s="77"/>
      <c r="WLT96" s="77"/>
      <c r="WLU96" s="77"/>
      <c r="WLV96" s="77"/>
      <c r="WLW96" s="77"/>
      <c r="WLX96" s="77"/>
      <c r="WLY96" s="77"/>
      <c r="WLZ96" s="77"/>
      <c r="WMA96" s="77"/>
      <c r="WMB96" s="77"/>
      <c r="WMC96" s="77"/>
      <c r="WMD96" s="77"/>
      <c r="WME96" s="77"/>
      <c r="WMF96" s="77"/>
      <c r="WMG96" s="77"/>
      <c r="WMH96" s="77"/>
      <c r="WMI96" s="77"/>
      <c r="WMJ96" s="77"/>
      <c r="WMK96" s="77"/>
      <c r="WML96" s="77"/>
      <c r="WMM96" s="77"/>
      <c r="WMN96" s="77"/>
      <c r="WMO96" s="77"/>
      <c r="WMP96" s="77"/>
      <c r="WMQ96" s="77"/>
      <c r="WMR96" s="77"/>
      <c r="WMS96" s="77"/>
      <c r="WMT96" s="77"/>
      <c r="WMU96" s="77"/>
      <c r="WMV96" s="77"/>
      <c r="WMW96" s="77"/>
      <c r="WMX96" s="77"/>
      <c r="WMY96" s="77"/>
      <c r="WMZ96" s="77"/>
      <c r="WNA96" s="77"/>
      <c r="WNB96" s="77"/>
      <c r="WNC96" s="77"/>
      <c r="WND96" s="77"/>
      <c r="WNE96" s="77"/>
      <c r="WNF96" s="77"/>
      <c r="WNG96" s="77"/>
      <c r="WNH96" s="77"/>
      <c r="WNI96" s="77"/>
      <c r="WNJ96" s="77"/>
      <c r="WNK96" s="77"/>
      <c r="WNL96" s="77"/>
      <c r="WNM96" s="77"/>
      <c r="WNN96" s="77"/>
      <c r="WNO96" s="77"/>
      <c r="WNP96" s="77"/>
      <c r="WNQ96" s="77"/>
      <c r="WNR96" s="77"/>
      <c r="WNS96" s="77"/>
      <c r="WNT96" s="77"/>
      <c r="WNU96" s="77"/>
      <c r="WNV96" s="77"/>
      <c r="WNW96" s="77"/>
      <c r="WNX96" s="77"/>
      <c r="WNY96" s="77"/>
      <c r="WNZ96" s="77"/>
      <c r="WOA96" s="77"/>
      <c r="WOB96" s="77"/>
      <c r="WOC96" s="77"/>
      <c r="WOD96" s="77"/>
      <c r="WOE96" s="77"/>
      <c r="WOF96" s="77"/>
      <c r="WOG96" s="77"/>
      <c r="WOH96" s="77"/>
      <c r="WOI96" s="77"/>
      <c r="WOJ96" s="77"/>
      <c r="WOK96" s="77"/>
      <c r="WOL96" s="77"/>
      <c r="WOM96" s="77"/>
      <c r="WON96" s="77"/>
      <c r="WOO96" s="77"/>
      <c r="WOP96" s="77"/>
      <c r="WOQ96" s="77"/>
      <c r="WOR96" s="77"/>
      <c r="WOS96" s="77"/>
      <c r="WOT96" s="77"/>
      <c r="WOU96" s="77"/>
      <c r="WOV96" s="77"/>
      <c r="WOW96" s="77"/>
      <c r="WOX96" s="77"/>
      <c r="WOY96" s="77"/>
      <c r="WOZ96" s="77"/>
      <c r="WPA96" s="77"/>
      <c r="WPB96" s="77"/>
      <c r="WPC96" s="77"/>
      <c r="WPD96" s="77"/>
      <c r="WPE96" s="77"/>
      <c r="WPF96" s="77"/>
      <c r="WPG96" s="77"/>
      <c r="WPH96" s="77"/>
      <c r="WPI96" s="77"/>
      <c r="WPJ96" s="77"/>
      <c r="WPK96" s="77"/>
      <c r="WPL96" s="77"/>
      <c r="WPM96" s="77"/>
      <c r="WPN96" s="77"/>
      <c r="WPO96" s="77"/>
      <c r="WPP96" s="77"/>
      <c r="WPQ96" s="77"/>
      <c r="WPR96" s="77"/>
      <c r="WPS96" s="77"/>
      <c r="WPT96" s="77"/>
      <c r="WPU96" s="77"/>
      <c r="WPV96" s="77"/>
      <c r="WPW96" s="77"/>
      <c r="WPX96" s="77"/>
      <c r="WPY96" s="77"/>
      <c r="WPZ96" s="77"/>
      <c r="WQA96" s="77"/>
      <c r="WQB96" s="77"/>
      <c r="WQC96" s="77"/>
      <c r="WQD96" s="77"/>
      <c r="WQE96" s="77"/>
      <c r="WQF96" s="77"/>
      <c r="WQG96" s="77"/>
      <c r="WQH96" s="77"/>
      <c r="WQI96" s="77"/>
      <c r="WQJ96" s="77"/>
      <c r="WQK96" s="77"/>
      <c r="WQL96" s="77"/>
      <c r="WQM96" s="77"/>
      <c r="WQN96" s="77"/>
      <c r="WQO96" s="77"/>
      <c r="WQP96" s="77"/>
      <c r="WQQ96" s="77"/>
      <c r="WQR96" s="77"/>
      <c r="WQS96" s="77"/>
      <c r="WQT96" s="77"/>
      <c r="WQU96" s="77"/>
      <c r="WQV96" s="77"/>
      <c r="WQW96" s="77"/>
      <c r="WQX96" s="77"/>
      <c r="WQY96" s="77"/>
      <c r="WQZ96" s="77"/>
      <c r="WRA96" s="77"/>
      <c r="WRB96" s="77"/>
      <c r="WRC96" s="77"/>
      <c r="WRD96" s="77"/>
      <c r="WRE96" s="77"/>
      <c r="WRF96" s="77"/>
      <c r="WRG96" s="77"/>
      <c r="WRH96" s="77"/>
      <c r="WRI96" s="77"/>
      <c r="WRJ96" s="77"/>
      <c r="WRK96" s="77"/>
      <c r="WRL96" s="77"/>
      <c r="WRM96" s="77"/>
      <c r="WRN96" s="77"/>
      <c r="WRO96" s="77"/>
      <c r="WRP96" s="77"/>
      <c r="WRQ96" s="77"/>
      <c r="WRR96" s="77"/>
      <c r="WRS96" s="77"/>
      <c r="WRT96" s="77"/>
      <c r="WRU96" s="77"/>
      <c r="WRV96" s="77"/>
      <c r="WRW96" s="77"/>
      <c r="WRX96" s="77"/>
      <c r="WRY96" s="77"/>
      <c r="WRZ96" s="77"/>
      <c r="WSA96" s="77"/>
      <c r="WSB96" s="77"/>
      <c r="WSC96" s="77"/>
      <c r="WSD96" s="77"/>
      <c r="WSE96" s="77"/>
      <c r="WSF96" s="77"/>
      <c r="WSG96" s="77"/>
      <c r="WSH96" s="77"/>
      <c r="WSI96" s="77"/>
      <c r="WSJ96" s="77"/>
      <c r="WSK96" s="77"/>
      <c r="WSL96" s="77"/>
      <c r="WSM96" s="77"/>
      <c r="WSN96" s="77"/>
      <c r="WSO96" s="77"/>
      <c r="WSP96" s="77"/>
      <c r="WSQ96" s="77"/>
      <c r="WSR96" s="77"/>
      <c r="WSS96" s="77"/>
      <c r="WST96" s="77"/>
      <c r="WSU96" s="77"/>
      <c r="WSV96" s="77"/>
      <c r="WSW96" s="77"/>
      <c r="WSX96" s="77"/>
      <c r="WSY96" s="77"/>
      <c r="WSZ96" s="77"/>
      <c r="WTA96" s="77"/>
      <c r="WTB96" s="77"/>
      <c r="WTC96" s="77"/>
      <c r="WTD96" s="77"/>
      <c r="WTE96" s="77"/>
      <c r="WTF96" s="77"/>
      <c r="WTG96" s="77"/>
      <c r="WTH96" s="77"/>
      <c r="WTI96" s="77"/>
      <c r="WTJ96" s="77"/>
      <c r="WTK96" s="77"/>
      <c r="WTL96" s="77"/>
      <c r="WTM96" s="77"/>
      <c r="WTN96" s="77"/>
      <c r="WTO96" s="77"/>
      <c r="WTP96" s="77"/>
      <c r="WTQ96" s="77"/>
      <c r="WTR96" s="77"/>
      <c r="WTS96" s="77"/>
      <c r="WTT96" s="77"/>
      <c r="WTU96" s="77"/>
      <c r="WTV96" s="77"/>
      <c r="WTW96" s="77"/>
      <c r="WTX96" s="77"/>
      <c r="WTY96" s="77"/>
      <c r="WTZ96" s="77"/>
      <c r="WUA96" s="77"/>
      <c r="WUB96" s="77"/>
      <c r="WUC96" s="77"/>
      <c r="WUD96" s="77"/>
      <c r="WUE96" s="77"/>
      <c r="WUF96" s="77"/>
      <c r="WUG96" s="77"/>
      <c r="WUH96" s="77"/>
      <c r="WUI96" s="77"/>
      <c r="WUJ96" s="77"/>
      <c r="WUK96" s="77"/>
      <c r="WUL96" s="77"/>
      <c r="WUM96" s="77"/>
      <c r="WUN96" s="77"/>
      <c r="WUO96" s="77"/>
      <c r="WUP96" s="77"/>
      <c r="WUQ96" s="77"/>
      <c r="WUR96" s="77"/>
      <c r="WUS96" s="77"/>
      <c r="WUT96" s="77"/>
      <c r="WUU96" s="77"/>
      <c r="WUV96" s="77"/>
      <c r="WUW96" s="77"/>
      <c r="WUX96" s="77"/>
      <c r="WUY96" s="77"/>
      <c r="WUZ96" s="77"/>
      <c r="WVA96" s="77"/>
      <c r="WVB96" s="77"/>
      <c r="WVC96" s="77"/>
      <c r="WVD96" s="77"/>
      <c r="WVE96" s="77"/>
      <c r="WVF96" s="77"/>
      <c r="WVG96" s="77"/>
      <c r="WVH96" s="77"/>
      <c r="WVI96" s="77"/>
      <c r="WVJ96" s="77"/>
      <c r="WVK96" s="77"/>
      <c r="WVL96" s="77"/>
      <c r="WVM96" s="77"/>
      <c r="WVN96" s="77"/>
      <c r="WVO96" s="77"/>
      <c r="WVP96" s="77"/>
      <c r="WVQ96" s="77"/>
      <c r="WVR96" s="77"/>
      <c r="WVS96" s="77"/>
      <c r="WVT96" s="77"/>
      <c r="WVU96" s="77"/>
      <c r="WVV96" s="77"/>
      <c r="WVW96" s="77"/>
      <c r="WVX96" s="77"/>
      <c r="WVY96" s="77"/>
      <c r="WVZ96" s="77"/>
      <c r="WWA96" s="77"/>
      <c r="WWB96" s="77"/>
      <c r="WWC96" s="77"/>
      <c r="WWD96" s="77"/>
      <c r="WWE96" s="77"/>
      <c r="WWF96" s="77"/>
      <c r="WWG96" s="77"/>
      <c r="WWH96" s="77"/>
      <c r="WWI96" s="77"/>
      <c r="WWJ96" s="77"/>
      <c r="WWK96" s="77"/>
      <c r="WWL96" s="77"/>
      <c r="WWM96" s="77"/>
      <c r="WWN96" s="77"/>
      <c r="WWO96" s="77"/>
      <c r="WWP96" s="77"/>
      <c r="WWQ96" s="77"/>
      <c r="WWR96" s="77"/>
      <c r="WWS96" s="77"/>
      <c r="WWT96" s="77"/>
      <c r="WWU96" s="77"/>
      <c r="WWV96" s="77"/>
      <c r="WWW96" s="77"/>
      <c r="WWX96" s="77"/>
      <c r="WWY96" s="77"/>
      <c r="WWZ96" s="77"/>
      <c r="WXA96" s="77"/>
      <c r="WXB96" s="77"/>
      <c r="WXC96" s="77"/>
    </row>
    <row r="97" s="78" customFormat="1" ht="27.75" customHeight="1" spans="1:70">
      <c r="A97" s="93">
        <v>90</v>
      </c>
      <c r="B97" s="117">
        <f>A95</f>
        <v>88</v>
      </c>
      <c r="C97" s="118"/>
      <c r="D97" s="119" t="str">
        <f>A2</f>
        <v>2021年12月份合约金5%</v>
      </c>
      <c r="E97" s="120"/>
      <c r="F97" s="121">
        <f>SUM(F8:F96)</f>
        <v>15200</v>
      </c>
      <c r="G97" s="121">
        <f>SUM(G8:G96)</f>
        <v>584.615384615384</v>
      </c>
      <c r="H97" s="121"/>
      <c r="I97" s="121" t="e">
        <f>SUM(I8:I96)</f>
        <v>#N/A</v>
      </c>
      <c r="J97" s="126" t="e">
        <f>SUM(J8:J96)</f>
        <v>#N/A</v>
      </c>
      <c r="K97" s="126"/>
      <c r="L97" s="105"/>
      <c r="M97" s="105"/>
      <c r="N97" s="105"/>
      <c r="O97" s="105" t="e">
        <f>U97+#REF!</f>
        <v>#REF!</v>
      </c>
      <c r="P97" s="105"/>
      <c r="Q97" s="105"/>
      <c r="R97" s="105"/>
      <c r="S97" s="105"/>
      <c r="T97" s="105"/>
      <c r="U97" s="105"/>
      <c r="V97" s="126" t="e">
        <f>SUM(V8:V96)</f>
        <v>#REF!</v>
      </c>
      <c r="W97" s="126" t="e">
        <f>SUM(W8:W96)</f>
        <v>#REF!</v>
      </c>
      <c r="X97" s="126" t="e">
        <f>SUM(X8:X96)</f>
        <v>#REF!</v>
      </c>
      <c r="Y97" s="126" t="e">
        <f>SUM(Y8:Y96)</f>
        <v>#REF!</v>
      </c>
      <c r="Z97" s="128" t="e">
        <f>SUM(Z8:Z96)</f>
        <v>#REF!</v>
      </c>
      <c r="AA97" s="129"/>
      <c r="AB97" s="130" t="e">
        <f>SUM(AB8:AB96)</f>
        <v>#N/A</v>
      </c>
      <c r="AC97" s="129" t="e">
        <f>SUM(AC8:AC96)</f>
        <v>#N/A</v>
      </c>
      <c r="AD97" s="129"/>
      <c r="AE97" s="129" t="e">
        <f>SUM(AE8:AE96)</f>
        <v>#N/A</v>
      </c>
      <c r="AF97" s="129">
        <f>SUM(AF8:AF96)</f>
        <v>0</v>
      </c>
      <c r="AG97" s="129">
        <f>SUM(AG8:AG96)</f>
        <v>0</v>
      </c>
      <c r="AH97" s="129"/>
      <c r="AI97" s="131"/>
      <c r="AJ97" s="132" t="s">
        <v>1142</v>
      </c>
      <c r="AK97" s="127" t="e">
        <f t="shared" ref="AK97:AP97" si="68">SUM(AK8:AK96)</f>
        <v>#REF!</v>
      </c>
      <c r="AL97" s="127" t="e">
        <f t="shared" si="68"/>
        <v>#REF!</v>
      </c>
      <c r="AM97" s="127" t="e">
        <f t="shared" si="68"/>
        <v>#REF!</v>
      </c>
      <c r="AN97" s="127" t="e">
        <f t="shared" si="68"/>
        <v>#REF!</v>
      </c>
      <c r="AO97" s="136" t="e">
        <f t="shared" si="68"/>
        <v>#REF!</v>
      </c>
      <c r="AP97" s="136" t="e">
        <f t="shared" si="68"/>
        <v>#REF!</v>
      </c>
      <c r="AQ97" s="137" t="s">
        <v>1143</v>
      </c>
      <c r="AR97" s="127" t="e">
        <f t="shared" ref="AR97:AX97" si="69">SUM(AR8:AR96)</f>
        <v>#REF!</v>
      </c>
      <c r="AS97" s="127" t="e">
        <f t="shared" si="69"/>
        <v>#REF!</v>
      </c>
      <c r="AT97" s="127" t="e">
        <f t="shared" si="69"/>
        <v>#REF!</v>
      </c>
      <c r="AU97" s="127" t="e">
        <f t="shared" si="69"/>
        <v>#REF!</v>
      </c>
      <c r="AV97" s="127" t="e">
        <f t="shared" si="69"/>
        <v>#REF!</v>
      </c>
      <c r="AW97" s="127" t="e">
        <f t="shared" si="69"/>
        <v>#REF!</v>
      </c>
      <c r="AX97" s="127" t="e">
        <f t="shared" si="69"/>
        <v>#REF!</v>
      </c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77"/>
      <c r="BJ97" s="77"/>
      <c r="BK97" s="77"/>
      <c r="BL97" s="77"/>
      <c r="BM97" s="77"/>
      <c r="BN97" s="77"/>
      <c r="BO97" s="77"/>
      <c r="BP97" s="77"/>
      <c r="BQ97" s="77"/>
      <c r="BR97" s="77"/>
    </row>
    <row r="98" ht="17.25" spans="1:50">
      <c r="A98" s="93">
        <v>91</v>
      </c>
      <c r="L98" s="105"/>
      <c r="M98" s="105"/>
      <c r="N98" s="105"/>
      <c r="O98" s="105" t="e">
        <f>U98+#REF!</f>
        <v>#REF!</v>
      </c>
      <c r="P98" s="105"/>
      <c r="Q98" s="105"/>
      <c r="R98" s="105"/>
      <c r="S98" s="105"/>
      <c r="T98" s="105"/>
      <c r="U98" s="105"/>
      <c r="AJ98" s="132" t="s">
        <v>1144</v>
      </c>
      <c r="AK98" s="93">
        <v>100</v>
      </c>
      <c r="AL98" s="93">
        <v>50</v>
      </c>
      <c r="AM98" s="93">
        <v>20</v>
      </c>
      <c r="AN98" s="93">
        <v>10</v>
      </c>
      <c r="AO98" s="133">
        <v>5</v>
      </c>
      <c r="AP98" s="133">
        <v>1</v>
      </c>
      <c r="AQ98" s="137" t="s">
        <v>1145</v>
      </c>
      <c r="AR98" s="93">
        <v>20000</v>
      </c>
      <c r="AS98" s="93">
        <v>10000</v>
      </c>
      <c r="AT98" s="93">
        <v>5000</v>
      </c>
      <c r="AU98" s="93">
        <v>2000</v>
      </c>
      <c r="AV98" s="93">
        <v>1000</v>
      </c>
      <c r="AW98" s="93">
        <v>500</v>
      </c>
      <c r="AX98" s="93">
        <v>100</v>
      </c>
    </row>
    <row r="99" ht="17.25" spans="1:50">
      <c r="A99" s="93">
        <v>92</v>
      </c>
      <c r="B99" s="122"/>
      <c r="C99" s="123"/>
      <c r="D99" s="124"/>
      <c r="E99" s="125"/>
      <c r="F99" s="125"/>
      <c r="G99" s="125"/>
      <c r="H99" s="125"/>
      <c r="I99" s="125"/>
      <c r="J99" s="125"/>
      <c r="K99" s="125"/>
      <c r="L99" s="105"/>
      <c r="M99" s="105"/>
      <c r="N99" s="105"/>
      <c r="O99" s="105" t="e">
        <f>U99+#REF!</f>
        <v>#REF!</v>
      </c>
      <c r="P99" s="105"/>
      <c r="Q99" s="105"/>
      <c r="R99" s="105"/>
      <c r="S99" s="105"/>
      <c r="T99" s="105"/>
      <c r="U99" s="105"/>
      <c r="V99" s="125"/>
      <c r="AJ99" s="132" t="s">
        <v>1146</v>
      </c>
      <c r="AK99" s="93" t="e">
        <f t="shared" ref="AK99:AN99" si="70">AK97*AK98</f>
        <v>#REF!</v>
      </c>
      <c r="AL99" s="93" t="e">
        <f t="shared" si="70"/>
        <v>#REF!</v>
      </c>
      <c r="AM99" s="93" t="e">
        <f t="shared" si="70"/>
        <v>#REF!</v>
      </c>
      <c r="AN99" s="93" t="e">
        <f t="shared" si="70"/>
        <v>#REF!</v>
      </c>
      <c r="AO99" s="133" t="e">
        <f>AO97*AO7</f>
        <v>#REF!</v>
      </c>
      <c r="AP99" s="133" t="e">
        <f>AP97*AP7</f>
        <v>#REF!</v>
      </c>
      <c r="AQ99" s="137" t="s">
        <v>1147</v>
      </c>
      <c r="AR99" s="93" t="e">
        <f t="shared" ref="AR99:AX99" si="71">AR98*AR97</f>
        <v>#REF!</v>
      </c>
      <c r="AS99" s="93" t="e">
        <f t="shared" si="71"/>
        <v>#REF!</v>
      </c>
      <c r="AT99" s="93" t="e">
        <f t="shared" si="71"/>
        <v>#REF!</v>
      </c>
      <c r="AU99" s="93" t="e">
        <f t="shared" si="71"/>
        <v>#REF!</v>
      </c>
      <c r="AV99" s="93" t="e">
        <f t="shared" si="71"/>
        <v>#REF!</v>
      </c>
      <c r="AW99" s="93" t="e">
        <f t="shared" si="71"/>
        <v>#REF!</v>
      </c>
      <c r="AX99" s="93" t="e">
        <f t="shared" si="71"/>
        <v>#REF!</v>
      </c>
    </row>
    <row r="100" ht="22.5" spans="1:50">
      <c r="A100" s="122"/>
      <c r="B100" s="122"/>
      <c r="C100" s="123"/>
      <c r="D100" s="124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AJ100" s="133"/>
      <c r="AK100" s="133"/>
      <c r="AL100" s="133"/>
      <c r="AM100" s="134" t="s">
        <v>1148</v>
      </c>
      <c r="AN100" s="135" t="e">
        <f>SUM(AK99:AP99)</f>
        <v>#REF!</v>
      </c>
      <c r="AO100" s="133"/>
      <c r="AP100" s="133"/>
      <c r="AQ100" s="133"/>
      <c r="AR100" s="133"/>
      <c r="AS100" s="133"/>
      <c r="AT100" s="133"/>
      <c r="AU100" s="138"/>
      <c r="AV100" s="133"/>
      <c r="AW100" s="134" t="s">
        <v>1148</v>
      </c>
      <c r="AX100" s="140" t="e">
        <f>SUM(AR99:AX99)</f>
        <v>#REF!</v>
      </c>
    </row>
    <row r="101" ht="17.25" spans="1:50">
      <c r="A101" s="122"/>
      <c r="B101" s="122"/>
      <c r="C101" s="123"/>
      <c r="D101" s="124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9"/>
      <c r="AT101" s="133"/>
      <c r="AU101" s="133"/>
      <c r="AV101" s="133"/>
      <c r="AW101" s="133"/>
      <c r="AX101" s="133"/>
    </row>
    <row r="102" spans="1:22">
      <c r="A102" s="122"/>
      <c r="B102" s="122"/>
      <c r="C102" s="123"/>
      <c r="D102" s="124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</row>
    <row r="105" spans="1:22">
      <c r="A105" s="122"/>
      <c r="B105" s="122"/>
      <c r="C105" s="123"/>
      <c r="D105" s="124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</row>
    <row r="106" spans="1:22">
      <c r="A106" s="122"/>
      <c r="B106" s="122"/>
      <c r="C106" s="123"/>
      <c r="D106" s="124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</row>
    <row r="107" spans="1:22">
      <c r="A107" s="122"/>
      <c r="B107" s="122"/>
      <c r="C107" s="123"/>
      <c r="D107" s="124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</row>
    <row r="108" spans="1:22">
      <c r="A108" s="122"/>
      <c r="B108" s="122"/>
      <c r="C108" s="123"/>
      <c r="D108" s="124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</row>
    <row r="109" spans="1:22">
      <c r="A109" s="122"/>
      <c r="B109" s="122"/>
      <c r="C109" s="123"/>
      <c r="D109" s="124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</row>
    <row r="110" spans="1:22">
      <c r="A110" s="122"/>
      <c r="B110" s="122"/>
      <c r="C110" s="123"/>
      <c r="D110" s="124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</row>
    <row r="111" spans="1:22">
      <c r="A111" s="122"/>
      <c r="B111" s="122"/>
      <c r="C111" s="123"/>
      <c r="D111" s="124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</row>
    <row r="114" ht="11" customHeight="1" spans="1:9">
      <c r="A114" s="122"/>
      <c r="B114" s="122"/>
      <c r="C114" s="123"/>
      <c r="D114" s="124"/>
      <c r="E114" s="125"/>
      <c r="F114" s="125"/>
      <c r="G114" s="125"/>
      <c r="H114" s="125"/>
      <c r="I114" s="125"/>
    </row>
    <row r="115" spans="1:9">
      <c r="A115" s="122"/>
      <c r="B115" s="122"/>
      <c r="C115" s="123"/>
      <c r="D115" s="124"/>
      <c r="E115" s="125"/>
      <c r="F115" s="125"/>
      <c r="G115" s="125"/>
      <c r="H115" s="125"/>
      <c r="I115" s="125"/>
    </row>
    <row r="116" spans="1:22">
      <c r="A116" s="122"/>
      <c r="B116" s="122"/>
      <c r="C116" s="123"/>
      <c r="D116" s="124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</row>
    <row r="117" spans="1:22">
      <c r="A117" s="122"/>
      <c r="B117" s="122"/>
      <c r="C117" s="123"/>
      <c r="D117" s="124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</row>
    <row r="118" spans="1:22">
      <c r="A118" s="122"/>
      <c r="B118" s="122"/>
      <c r="C118" s="123"/>
      <c r="D118" s="124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</row>
    <row r="119" spans="1:22">
      <c r="A119" s="122"/>
      <c r="B119" s="122"/>
      <c r="C119" s="123"/>
      <c r="D119" s="124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</row>
    <row r="120" spans="1:22">
      <c r="A120" s="122"/>
      <c r="B120" s="122"/>
      <c r="C120" s="123"/>
      <c r="D120" s="124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</row>
    <row r="121" spans="1:22">
      <c r="A121" s="122"/>
      <c r="B121" s="122"/>
      <c r="C121" s="123"/>
      <c r="D121" s="124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</row>
    <row r="122" spans="1:22">
      <c r="A122" s="122"/>
      <c r="B122" s="122"/>
      <c r="C122" s="123"/>
      <c r="D122" s="124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</row>
    <row r="123" spans="1:22">
      <c r="A123" s="122"/>
      <c r="B123" s="122"/>
      <c r="C123" s="123"/>
      <c r="D123" s="124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</row>
    <row r="124" spans="1:22">
      <c r="A124" s="122"/>
      <c r="B124" s="122"/>
      <c r="C124" s="123"/>
      <c r="D124" s="124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</row>
    <row r="126" spans="1:22">
      <c r="A126" s="122"/>
      <c r="B126" s="122"/>
      <c r="C126" s="123"/>
      <c r="D126" s="124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</row>
    <row r="127" spans="1:22">
      <c r="A127" s="122"/>
      <c r="B127" s="122"/>
      <c r="C127" s="123"/>
      <c r="D127" s="124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</row>
    <row r="128" spans="1:22">
      <c r="A128" s="122"/>
      <c r="B128" s="122"/>
      <c r="C128" s="123"/>
      <c r="D128" s="124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</row>
    <row r="130" spans="1:22">
      <c r="A130" s="122"/>
      <c r="B130" s="122"/>
      <c r="C130" s="123"/>
      <c r="D130" s="124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</row>
    <row r="131" spans="1:22">
      <c r="A131" s="122"/>
      <c r="B131" s="122"/>
      <c r="C131" s="123"/>
      <c r="D131" s="124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</row>
    <row r="132" spans="1:22">
      <c r="A132" s="122"/>
      <c r="B132" s="122"/>
      <c r="C132" s="123"/>
      <c r="D132" s="124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</row>
    <row r="134" spans="1:22">
      <c r="A134" s="122"/>
      <c r="B134" s="122"/>
      <c r="C134" s="123"/>
      <c r="D134" s="124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</row>
    <row r="135" spans="1:22">
      <c r="A135" s="122"/>
      <c r="B135" s="122"/>
      <c r="C135" s="123"/>
      <c r="D135" s="124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</row>
    <row r="136" spans="1:22">
      <c r="A136" s="122"/>
      <c r="B136" s="122"/>
      <c r="C136" s="123"/>
      <c r="D136" s="124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</row>
    <row r="137" spans="1:22">
      <c r="A137" s="122"/>
      <c r="B137" s="122"/>
      <c r="C137" s="123"/>
      <c r="D137" s="124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</row>
    <row r="139" spans="1:22">
      <c r="A139" s="122"/>
      <c r="B139" s="122"/>
      <c r="C139" s="123"/>
      <c r="D139" s="124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</row>
    <row r="140" spans="1:22">
      <c r="A140" s="122"/>
      <c r="B140" s="122"/>
      <c r="C140" s="123"/>
      <c r="D140" s="124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</row>
    <row r="141" spans="1:22">
      <c r="A141" s="122"/>
      <c r="B141" s="122"/>
      <c r="C141" s="123"/>
      <c r="D141" s="12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</row>
    <row r="142" spans="1:22">
      <c r="A142" s="122"/>
      <c r="B142" s="122"/>
      <c r="C142" s="123"/>
      <c r="D142" s="124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</row>
    <row r="143" spans="1:22">
      <c r="A143" s="122"/>
      <c r="B143" s="122"/>
      <c r="C143" s="123"/>
      <c r="D143" s="124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</row>
    <row r="144" spans="1:22">
      <c r="A144" s="122"/>
      <c r="B144" s="122"/>
      <c r="C144" s="123"/>
      <c r="D144" s="12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</row>
    <row r="146" spans="1:22">
      <c r="A146" s="122"/>
      <c r="B146" s="122"/>
      <c r="C146" s="123"/>
      <c r="D146" s="124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</row>
    <row r="147" spans="1:22">
      <c r="A147" s="122"/>
      <c r="B147" s="122"/>
      <c r="C147" s="123"/>
      <c r="D147" s="12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</row>
    <row r="151" spans="1:22">
      <c r="A151" s="122"/>
      <c r="B151" s="122"/>
      <c r="C151" s="123"/>
      <c r="D151" s="124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</row>
    <row r="152" spans="1:22">
      <c r="A152" s="122"/>
      <c r="B152" s="122"/>
      <c r="C152" s="123"/>
      <c r="D152" s="124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</row>
    <row r="153" spans="1:22">
      <c r="A153" s="122"/>
      <c r="B153" s="122"/>
      <c r="C153" s="123"/>
      <c r="D153" s="124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</row>
    <row r="154" spans="1:22">
      <c r="A154" s="122"/>
      <c r="B154" s="122"/>
      <c r="C154" s="123"/>
      <c r="D154" s="124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</row>
    <row r="155" spans="1:22">
      <c r="A155" s="122"/>
      <c r="B155" s="122"/>
      <c r="C155" s="123"/>
      <c r="D155" s="124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</row>
    <row r="156" spans="1:22">
      <c r="A156" s="122"/>
      <c r="B156" s="122"/>
      <c r="C156" s="123"/>
      <c r="D156" s="124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</row>
    <row r="158" spans="1:22">
      <c r="A158" s="122"/>
      <c r="B158" s="122"/>
      <c r="C158" s="123"/>
      <c r="D158" s="124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</row>
    <row r="159" spans="1:22">
      <c r="A159" s="122"/>
      <c r="B159" s="122"/>
      <c r="C159" s="123"/>
      <c r="D159" s="124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</row>
    <row r="160" spans="1:22">
      <c r="A160" s="122"/>
      <c r="B160" s="122"/>
      <c r="C160" s="123"/>
      <c r="D160" s="124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</row>
    <row r="161" spans="1:22">
      <c r="A161" s="122"/>
      <c r="B161" s="122"/>
      <c r="C161" s="123"/>
      <c r="D161" s="124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</row>
    <row r="162" spans="1:22">
      <c r="A162" s="122"/>
      <c r="B162" s="122"/>
      <c r="C162" s="123"/>
      <c r="D162" s="124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</row>
    <row r="163" spans="1:22">
      <c r="A163" s="122"/>
      <c r="B163" s="122"/>
      <c r="C163" s="123"/>
      <c r="D163" s="124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</row>
    <row r="164" spans="1:22">
      <c r="A164" s="122"/>
      <c r="B164" s="122"/>
      <c r="C164" s="123"/>
      <c r="D164" s="124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</row>
  </sheetData>
  <autoFilter ref="A7:WXE114">
    <sortState ref="A7:WXE114">
      <sortCondition ref="D7:D89"/>
    </sortState>
    <extLst/>
  </autoFilter>
  <mergeCells count="54">
    <mergeCell ref="A1:AA1"/>
    <mergeCell ref="AL1:AP1"/>
    <mergeCell ref="A2:AA2"/>
    <mergeCell ref="A3:A4"/>
    <mergeCell ref="A5:A7"/>
    <mergeCell ref="B3:B4"/>
    <mergeCell ref="B6:B7"/>
    <mergeCell ref="C3:C4"/>
    <mergeCell ref="C5:C7"/>
    <mergeCell ref="D3:D4"/>
    <mergeCell ref="D6:D7"/>
    <mergeCell ref="E3:E4"/>
    <mergeCell ref="E6:E7"/>
    <mergeCell ref="F3:F4"/>
    <mergeCell ref="F6:F7"/>
    <mergeCell ref="G3:G4"/>
    <mergeCell ref="G6:G7"/>
    <mergeCell ref="I3:I4"/>
    <mergeCell ref="I6:I7"/>
    <mergeCell ref="J3:J4"/>
    <mergeCell ref="J6:J7"/>
    <mergeCell ref="K3:K4"/>
    <mergeCell ref="K6:K7"/>
    <mergeCell ref="L3:L4"/>
    <mergeCell ref="L6:L7"/>
    <mergeCell ref="M3:M4"/>
    <mergeCell ref="M6:M7"/>
    <mergeCell ref="N3:N4"/>
    <mergeCell ref="N6:N7"/>
    <mergeCell ref="O3:O4"/>
    <mergeCell ref="O6:O7"/>
    <mergeCell ref="P6:P7"/>
    <mergeCell ref="Q3:Q4"/>
    <mergeCell ref="Q6:Q7"/>
    <mergeCell ref="R3:R4"/>
    <mergeCell ref="R6:R7"/>
    <mergeCell ref="S3:S4"/>
    <mergeCell ref="S6:S7"/>
    <mergeCell ref="T3:T4"/>
    <mergeCell ref="T6:T7"/>
    <mergeCell ref="U3:U4"/>
    <mergeCell ref="U6:U7"/>
    <mergeCell ref="V3:V4"/>
    <mergeCell ref="V6:V7"/>
    <mergeCell ref="W3:W4"/>
    <mergeCell ref="W6:W7"/>
    <mergeCell ref="X3:X4"/>
    <mergeCell ref="X6:X7"/>
    <mergeCell ref="Y3:Y4"/>
    <mergeCell ref="Y6:Y7"/>
    <mergeCell ref="Z3:Z4"/>
    <mergeCell ref="Z6:Z7"/>
    <mergeCell ref="AA3:AA4"/>
    <mergeCell ref="AA6:AA7"/>
  </mergeCells>
  <conditionalFormatting sqref="B80">
    <cfRule type="duplicateValues" dxfId="0" priority="6"/>
  </conditionalFormatting>
  <conditionalFormatting sqref="B81">
    <cfRule type="duplicateValues" dxfId="0" priority="5"/>
  </conditionalFormatting>
  <conditionalFormatting sqref="B82">
    <cfRule type="duplicateValues" dxfId="0" priority="4"/>
  </conditionalFormatting>
  <conditionalFormatting sqref="B83">
    <cfRule type="duplicateValues" dxfId="0" priority="3"/>
  </conditionalFormatting>
  <conditionalFormatting sqref="B8:B10">
    <cfRule type="duplicateValues" dxfId="0" priority="2"/>
  </conditionalFormatting>
  <conditionalFormatting sqref="B14:B16">
    <cfRule type="duplicateValues" dxfId="0" priority="1"/>
  </conditionalFormatting>
  <conditionalFormatting sqref="B84:B95">
    <cfRule type="duplicateValues" dxfId="0" priority="8"/>
  </conditionalFormatting>
  <conditionalFormatting sqref="B96:B114">
    <cfRule type="duplicateValues" dxfId="0" priority="9"/>
  </conditionalFormatting>
  <pageMargins left="0" right="0" top="0" bottom="0" header="0" footer="0"/>
  <pageSetup paperSize="9" scale="53" fitToHeight="0" orientation="landscape" horizontalDpi="600"/>
  <headerFooter>
    <oddFooter>&amp;L&amp;16&amp;B&amp;P&amp;C&amp;16&amp;B部门主管：____________________&amp;R&amp;16&amp;B财务：_____________________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6"/>
  <sheetViews>
    <sheetView workbookViewId="0">
      <selection activeCell="AF41" sqref="AF41"/>
    </sheetView>
  </sheetViews>
  <sheetFormatPr defaultColWidth="9.14285714285714" defaultRowHeight="12.75"/>
  <sheetData>
    <row r="1" ht="15" spans="1:1">
      <c r="A1" s="61">
        <v>207</v>
      </c>
    </row>
    <row r="2" ht="15" spans="1:1">
      <c r="A2" s="61">
        <v>538</v>
      </c>
    </row>
    <row r="3" ht="15" spans="1:1">
      <c r="A3" s="61">
        <v>211</v>
      </c>
    </row>
    <row r="4" ht="15" spans="1:1">
      <c r="A4" s="61">
        <v>472</v>
      </c>
    </row>
    <row r="5" ht="15" spans="1:1">
      <c r="A5" s="61">
        <v>357</v>
      </c>
    </row>
    <row r="6" ht="15" spans="1:1">
      <c r="A6" s="61">
        <v>445</v>
      </c>
    </row>
    <row r="7" ht="15" spans="1:1">
      <c r="A7" s="61">
        <v>332</v>
      </c>
    </row>
    <row r="8" ht="15" spans="1:1">
      <c r="A8" s="61">
        <v>381</v>
      </c>
    </row>
    <row r="9" ht="15" spans="1:1">
      <c r="A9" s="61">
        <v>544</v>
      </c>
    </row>
    <row r="10" ht="15" spans="1:1">
      <c r="A10" s="61">
        <v>218</v>
      </c>
    </row>
    <row r="11" ht="15" spans="1:1">
      <c r="A11" s="61">
        <v>220</v>
      </c>
    </row>
    <row r="12" ht="27.75" spans="1:1">
      <c r="A12" s="62">
        <v>222</v>
      </c>
    </row>
    <row r="13" ht="15" spans="1:1">
      <c r="A13" s="61">
        <v>223</v>
      </c>
    </row>
    <row r="14" ht="15" spans="1:1">
      <c r="A14" s="61">
        <v>233</v>
      </c>
    </row>
    <row r="15" ht="15" spans="1:1">
      <c r="A15" s="61">
        <v>238</v>
      </c>
    </row>
    <row r="16" ht="15" spans="1:1">
      <c r="A16" s="61">
        <v>270</v>
      </c>
    </row>
    <row r="17" ht="15" spans="1:1">
      <c r="A17" s="61">
        <v>271</v>
      </c>
    </row>
    <row r="18" ht="15" spans="1:1">
      <c r="A18" s="61">
        <v>285</v>
      </c>
    </row>
    <row r="19" ht="15" spans="1:1">
      <c r="A19" s="61">
        <v>286</v>
      </c>
    </row>
    <row r="20" ht="27.75" spans="1:1">
      <c r="A20" s="62">
        <v>287</v>
      </c>
    </row>
    <row r="21" ht="15" spans="1:1">
      <c r="A21" s="61">
        <v>288</v>
      </c>
    </row>
    <row r="22" ht="15" spans="1:1">
      <c r="A22" s="61">
        <v>292</v>
      </c>
    </row>
    <row r="23" ht="15" spans="1:1">
      <c r="A23" s="61">
        <v>293</v>
      </c>
    </row>
    <row r="24" ht="15" spans="1:1">
      <c r="A24" s="61">
        <v>296</v>
      </c>
    </row>
    <row r="25" ht="15" spans="1:1">
      <c r="A25" s="61">
        <v>417</v>
      </c>
    </row>
    <row r="26" ht="15" spans="1:1">
      <c r="A26" s="61">
        <v>422</v>
      </c>
    </row>
    <row r="27" ht="15" spans="1:1">
      <c r="A27" s="61">
        <v>424</v>
      </c>
    </row>
    <row r="28" ht="15" spans="1:1">
      <c r="A28" s="61">
        <v>425</v>
      </c>
    </row>
    <row r="29" ht="15" spans="1:1">
      <c r="A29" s="61">
        <v>505</v>
      </c>
    </row>
    <row r="30" ht="27.75" spans="1:1">
      <c r="A30" s="62">
        <v>508</v>
      </c>
    </row>
    <row r="31" ht="15" spans="1:1">
      <c r="A31" s="63">
        <v>533</v>
      </c>
    </row>
    <row r="32" ht="15" spans="1:1">
      <c r="A32" s="61">
        <v>535</v>
      </c>
    </row>
    <row r="33" ht="15" spans="1:1">
      <c r="A33" s="61">
        <v>473</v>
      </c>
    </row>
    <row r="34" ht="15" spans="1:1">
      <c r="A34" s="61">
        <v>562</v>
      </c>
    </row>
    <row r="35" ht="15" spans="1:1">
      <c r="A35" s="61">
        <v>573</v>
      </c>
    </row>
    <row r="36" ht="27.75" spans="1:1">
      <c r="A36" s="62">
        <v>574</v>
      </c>
    </row>
    <row r="37" ht="15" spans="1:1">
      <c r="A37" s="61">
        <v>589</v>
      </c>
    </row>
    <row r="38" ht="15" spans="1:1">
      <c r="A38" s="61">
        <v>590</v>
      </c>
    </row>
    <row r="39" ht="15" spans="1:1">
      <c r="A39" s="61">
        <v>278</v>
      </c>
    </row>
    <row r="40" ht="15" spans="1:1">
      <c r="A40" s="61">
        <v>438</v>
      </c>
    </row>
    <row r="41" ht="15" spans="1:1">
      <c r="A41" s="61">
        <v>495</v>
      </c>
    </row>
    <row r="42" ht="15" spans="1:1">
      <c r="A42" s="61">
        <v>496</v>
      </c>
    </row>
    <row r="43" ht="15" spans="1:1">
      <c r="A43" s="61">
        <v>542</v>
      </c>
    </row>
    <row r="44" ht="15" spans="1:1">
      <c r="A44" s="61">
        <v>435</v>
      </c>
    </row>
    <row r="45" ht="15" spans="1:1">
      <c r="A45" s="61">
        <v>446</v>
      </c>
    </row>
    <row r="46" ht="15" spans="1:1">
      <c r="A46" s="63">
        <v>628</v>
      </c>
    </row>
    <row r="47" ht="27.75" spans="1:1">
      <c r="A47" s="62">
        <v>648</v>
      </c>
    </row>
    <row r="48" ht="15" spans="1:1">
      <c r="A48" s="61">
        <v>661</v>
      </c>
    </row>
    <row r="49" ht="15" spans="1:1">
      <c r="A49" s="61">
        <v>634</v>
      </c>
    </row>
    <row r="50" ht="15" spans="1:1">
      <c r="A50" s="61">
        <v>632</v>
      </c>
    </row>
    <row r="51" ht="15" spans="1:1">
      <c r="A51" s="61">
        <v>657</v>
      </c>
    </row>
    <row r="52" ht="15" spans="1:1">
      <c r="A52" s="61">
        <v>686</v>
      </c>
    </row>
    <row r="53" ht="27.75" spans="1:1">
      <c r="A53" s="62">
        <v>689</v>
      </c>
    </row>
    <row r="54" ht="15" spans="1:1">
      <c r="A54" s="61">
        <v>690</v>
      </c>
    </row>
    <row r="55" ht="15" spans="1:1">
      <c r="A55" s="61">
        <v>695</v>
      </c>
    </row>
    <row r="56" ht="27.75" spans="1:1">
      <c r="A56" s="62">
        <v>699</v>
      </c>
    </row>
    <row r="57" ht="15" spans="1:1">
      <c r="A57" s="61">
        <v>701</v>
      </c>
    </row>
    <row r="58" ht="15" spans="1:1">
      <c r="A58" s="61">
        <v>707</v>
      </c>
    </row>
    <row r="59" ht="15" spans="1:1">
      <c r="A59" s="61">
        <v>708</v>
      </c>
    </row>
    <row r="60" ht="15" spans="1:1">
      <c r="A60" s="61">
        <v>726</v>
      </c>
    </row>
    <row r="61" ht="15" spans="1:1">
      <c r="A61" s="61">
        <v>739</v>
      </c>
    </row>
    <row r="62" ht="15" spans="1:1">
      <c r="A62" s="64">
        <v>741</v>
      </c>
    </row>
    <row r="63" ht="15" spans="1:1">
      <c r="A63" s="61">
        <v>742</v>
      </c>
    </row>
    <row r="64" ht="27.75" spans="1:1">
      <c r="A64" s="62">
        <v>799</v>
      </c>
    </row>
    <row r="65" ht="27.75" spans="1:1">
      <c r="A65" s="62">
        <v>888</v>
      </c>
    </row>
    <row r="66" ht="27.75" spans="1:1">
      <c r="A66" s="62">
        <v>887</v>
      </c>
    </row>
    <row r="67" ht="27.75" spans="1:1">
      <c r="A67" s="62">
        <v>907</v>
      </c>
    </row>
    <row r="68" ht="27.75" spans="1:1">
      <c r="A68" s="62">
        <v>901</v>
      </c>
    </row>
    <row r="69" ht="27.75" spans="1:1">
      <c r="A69" s="62">
        <v>902</v>
      </c>
    </row>
    <row r="70" ht="27.75" spans="1:1">
      <c r="A70" s="62">
        <v>908</v>
      </c>
    </row>
    <row r="71" ht="27.75" spans="1:1">
      <c r="A71" s="62">
        <v>922</v>
      </c>
    </row>
    <row r="72" ht="27.75" spans="1:1">
      <c r="A72" s="62">
        <v>919</v>
      </c>
    </row>
    <row r="73" ht="27.75" spans="1:1">
      <c r="A73" s="62">
        <v>938</v>
      </c>
    </row>
    <row r="74" ht="27.75" spans="1:1">
      <c r="A74" s="62">
        <v>987</v>
      </c>
    </row>
    <row r="75" ht="27.75" spans="1:1">
      <c r="A75" s="62">
        <v>1011</v>
      </c>
    </row>
    <row r="76" ht="27.75" spans="1:1">
      <c r="A76" s="62">
        <v>1022</v>
      </c>
    </row>
    <row r="77" ht="27.75" spans="1:1">
      <c r="A77" s="62">
        <v>1041</v>
      </c>
    </row>
    <row r="78" ht="27.75" spans="1:1">
      <c r="A78" s="62">
        <v>1058</v>
      </c>
    </row>
    <row r="79" ht="27.75" spans="1:1">
      <c r="A79" s="62">
        <v>1105</v>
      </c>
    </row>
    <row r="80" ht="27.75" spans="1:1">
      <c r="A80" s="62">
        <v>1106</v>
      </c>
    </row>
    <row r="81" ht="27.75" spans="1:1">
      <c r="A81" s="62">
        <v>1117</v>
      </c>
    </row>
    <row r="82" ht="27.75" spans="1:1">
      <c r="A82" s="62">
        <v>1120</v>
      </c>
    </row>
    <row r="83" ht="27.75" spans="1:1">
      <c r="A83" s="62">
        <v>1151</v>
      </c>
    </row>
    <row r="84" ht="27.75" spans="1:1">
      <c r="A84" s="62">
        <v>1158</v>
      </c>
    </row>
    <row r="85" ht="27.75" spans="1:1">
      <c r="A85" s="65">
        <v>1217</v>
      </c>
    </row>
    <row r="86" ht="27.75" spans="1:1">
      <c r="A86" s="62">
        <v>1221</v>
      </c>
    </row>
    <row r="87" ht="27.75" spans="1:1">
      <c r="A87" s="62">
        <v>1232</v>
      </c>
    </row>
    <row r="88" ht="27.75" spans="1:1">
      <c r="A88" s="62">
        <v>1234</v>
      </c>
    </row>
    <row r="89" ht="27.75" spans="1:1">
      <c r="A89" s="62">
        <v>1280</v>
      </c>
    </row>
    <row r="90" ht="27.75" spans="1:1">
      <c r="A90" s="62">
        <v>1291</v>
      </c>
    </row>
    <row r="91" ht="27.75" spans="1:1">
      <c r="A91" s="62">
        <v>1301</v>
      </c>
    </row>
    <row r="92" ht="27.75" spans="1:1">
      <c r="A92" s="62">
        <v>1337</v>
      </c>
    </row>
    <row r="93" ht="27.75" spans="1:1">
      <c r="A93" s="62">
        <v>1361</v>
      </c>
    </row>
    <row r="94" ht="27.75" spans="1:1">
      <c r="A94" s="62">
        <v>1371</v>
      </c>
    </row>
    <row r="95" ht="27.75" spans="1:1">
      <c r="A95" s="62">
        <v>1390</v>
      </c>
    </row>
    <row r="96" ht="27.75" spans="1:1">
      <c r="A96" s="62">
        <v>1389</v>
      </c>
    </row>
    <row r="97" ht="26.25" spans="1:1">
      <c r="A97" s="66">
        <v>1407</v>
      </c>
    </row>
    <row r="98" ht="26.25" spans="1:1">
      <c r="A98" s="66">
        <v>1396</v>
      </c>
    </row>
    <row r="99" ht="27.75" spans="1:1">
      <c r="A99" s="62">
        <v>1471</v>
      </c>
    </row>
    <row r="100" ht="27.75" spans="1:1">
      <c r="A100" s="62">
        <v>1472</v>
      </c>
    </row>
    <row r="101" ht="27.75" spans="1:1">
      <c r="A101" s="67">
        <v>1474</v>
      </c>
    </row>
    <row r="102" ht="27.75" spans="1:1">
      <c r="A102" s="67">
        <v>1444</v>
      </c>
    </row>
    <row r="103" ht="27.75" spans="1:1">
      <c r="A103" s="67">
        <v>1431</v>
      </c>
    </row>
    <row r="104" ht="27.75" spans="1:1">
      <c r="A104" s="67">
        <v>1529</v>
      </c>
    </row>
    <row r="105" ht="27.75" spans="1:1">
      <c r="A105" s="67">
        <v>1530</v>
      </c>
    </row>
    <row r="106" ht="27.75" spans="1:1">
      <c r="A106" s="67">
        <v>1499</v>
      </c>
    </row>
    <row r="107" ht="27.75" spans="1:1">
      <c r="A107" s="67">
        <v>1545</v>
      </c>
    </row>
    <row r="108" ht="27.75" spans="1:1">
      <c r="A108" s="67">
        <v>1552</v>
      </c>
    </row>
    <row r="109" ht="27.75" spans="1:1">
      <c r="A109" s="67">
        <v>1584</v>
      </c>
    </row>
    <row r="110" ht="27.75" spans="1:1">
      <c r="A110" s="67">
        <v>1604</v>
      </c>
    </row>
    <row r="111" ht="27.75" spans="1:1">
      <c r="A111" s="67">
        <v>1613</v>
      </c>
    </row>
    <row r="112" ht="27.75" spans="1:1">
      <c r="A112" s="67">
        <v>1621</v>
      </c>
    </row>
    <row r="113" ht="27.75" spans="1:1">
      <c r="A113" s="67">
        <v>1707</v>
      </c>
    </row>
    <row r="114" ht="27.75" spans="1:1">
      <c r="A114" s="67">
        <v>1708</v>
      </c>
    </row>
    <row r="115" ht="27.75" spans="1:1">
      <c r="A115" s="67">
        <v>1699</v>
      </c>
    </row>
    <row r="116" ht="27.75" spans="1:1">
      <c r="A116" s="67">
        <v>1700</v>
      </c>
    </row>
    <row r="117" ht="27.75" spans="1:1">
      <c r="A117" s="67">
        <v>1720</v>
      </c>
    </row>
    <row r="118" ht="27.75" spans="1:1">
      <c r="A118" s="67">
        <v>1722</v>
      </c>
    </row>
    <row r="119" ht="27.75" spans="1:1">
      <c r="A119" s="67">
        <v>1732</v>
      </c>
    </row>
    <row r="120" ht="27.75" spans="1:1">
      <c r="A120" s="67">
        <v>1739</v>
      </c>
    </row>
    <row r="121" ht="15" spans="1:1">
      <c r="A121" s="61">
        <v>1766</v>
      </c>
    </row>
    <row r="122" ht="15" spans="1:1">
      <c r="A122" s="61">
        <v>1768</v>
      </c>
    </row>
    <row r="123" ht="15" spans="1:1">
      <c r="A123" s="61">
        <v>1769</v>
      </c>
    </row>
    <row r="124" ht="15" spans="1:1">
      <c r="A124" s="61">
        <v>1631</v>
      </c>
    </row>
    <row r="125" ht="15" spans="1:1">
      <c r="A125" s="68">
        <v>1782</v>
      </c>
    </row>
    <row r="126" ht="15" spans="1:1">
      <c r="A126" s="68">
        <v>1807</v>
      </c>
    </row>
    <row r="127" ht="15" spans="1:1">
      <c r="A127" s="68">
        <v>1818</v>
      </c>
    </row>
    <row r="128" ht="15" spans="1:1">
      <c r="A128" s="69">
        <v>1820</v>
      </c>
    </row>
    <row r="129" ht="15" spans="1:1">
      <c r="A129" s="68">
        <v>1827</v>
      </c>
    </row>
    <row r="130" ht="15" spans="1:1">
      <c r="A130" s="68">
        <v>1828</v>
      </c>
    </row>
    <row r="131" ht="15" spans="1:1">
      <c r="A131" s="68">
        <v>1855</v>
      </c>
    </row>
    <row r="132" ht="15" spans="1:1">
      <c r="A132" s="68">
        <v>1867</v>
      </c>
    </row>
    <row r="133" ht="15" spans="1:1">
      <c r="A133" s="68">
        <v>1862</v>
      </c>
    </row>
    <row r="134" ht="15" spans="1:1">
      <c r="A134" s="68">
        <v>1873</v>
      </c>
    </row>
    <row r="135" ht="15" spans="1:1">
      <c r="A135" s="68">
        <v>1879</v>
      </c>
    </row>
    <row r="136" ht="15" spans="1:1">
      <c r="A136" s="68">
        <v>1900</v>
      </c>
    </row>
    <row r="137" ht="15" spans="1:1">
      <c r="A137" s="68">
        <v>1909</v>
      </c>
    </row>
    <row r="138" ht="15" spans="1:1">
      <c r="A138" s="68">
        <v>1910</v>
      </c>
    </row>
    <row r="139" ht="15" spans="1:1">
      <c r="A139" s="68">
        <v>1911</v>
      </c>
    </row>
    <row r="140" ht="15" spans="1:1">
      <c r="A140" s="68">
        <v>1917</v>
      </c>
    </row>
    <row r="141" ht="15" spans="1:1">
      <c r="A141" s="68">
        <v>1920</v>
      </c>
    </row>
    <row r="142" ht="15" spans="1:1">
      <c r="A142" s="70">
        <v>1926</v>
      </c>
    </row>
    <row r="143" ht="15" spans="1:1">
      <c r="A143" s="68">
        <v>1946</v>
      </c>
    </row>
    <row r="144" ht="15" spans="1:1">
      <c r="A144" s="68">
        <v>1948</v>
      </c>
    </row>
    <row r="145" ht="15" spans="1:1">
      <c r="A145" s="68">
        <v>1958</v>
      </c>
    </row>
    <row r="146" ht="15" spans="1:1">
      <c r="A146" s="68">
        <v>1995</v>
      </c>
    </row>
    <row r="147" ht="15" spans="1:1">
      <c r="A147" s="68">
        <v>2000</v>
      </c>
    </row>
    <row r="148" ht="15" spans="1:1">
      <c r="A148" s="70">
        <v>2018</v>
      </c>
    </row>
    <row r="149" ht="15" spans="1:1">
      <c r="A149" s="68">
        <v>2021</v>
      </c>
    </row>
    <row r="150" ht="15" spans="1:1">
      <c r="A150" s="68">
        <v>2038</v>
      </c>
    </row>
    <row r="151" ht="15" spans="1:1">
      <c r="A151" s="68">
        <v>2041</v>
      </c>
    </row>
    <row r="152" ht="15" spans="1:1">
      <c r="A152" s="68">
        <v>2045</v>
      </c>
    </row>
    <row r="153" ht="15" spans="1:1">
      <c r="A153" s="68">
        <v>2057</v>
      </c>
    </row>
    <row r="154" ht="15" spans="1:1">
      <c r="A154" s="68">
        <v>2058</v>
      </c>
    </row>
    <row r="155" ht="15" spans="1:1">
      <c r="A155" s="68">
        <v>2060</v>
      </c>
    </row>
    <row r="156" ht="15" spans="1:1">
      <c r="A156" s="68">
        <v>2081</v>
      </c>
    </row>
    <row r="157" ht="15" spans="1:1">
      <c r="A157" s="68">
        <v>2085</v>
      </c>
    </row>
    <row r="158" ht="15" spans="1:1">
      <c r="A158" s="68">
        <v>2087</v>
      </c>
    </row>
    <row r="159" ht="15" spans="1:1">
      <c r="A159" s="68">
        <v>2088</v>
      </c>
    </row>
    <row r="160" ht="15" spans="1:1">
      <c r="A160" s="68">
        <v>2089</v>
      </c>
    </row>
    <row r="161" ht="15" spans="1:1">
      <c r="A161" s="68">
        <v>2114</v>
      </c>
    </row>
    <row r="162" ht="26.25" spans="1:1">
      <c r="A162" s="71">
        <v>2125</v>
      </c>
    </row>
    <row r="163" ht="26.25" spans="1:1">
      <c r="A163" s="71">
        <v>2131</v>
      </c>
    </row>
    <row r="164" ht="26.25" spans="1:1">
      <c r="A164" s="71">
        <v>2150</v>
      </c>
    </row>
    <row r="165" ht="26.25" spans="1:1">
      <c r="A165" s="71">
        <v>2167</v>
      </c>
    </row>
    <row r="166" ht="15" spans="1:1">
      <c r="A166" s="61">
        <v>2185</v>
      </c>
    </row>
    <row r="167" ht="26.25" spans="1:1">
      <c r="A167" s="71">
        <v>2174</v>
      </c>
    </row>
    <row r="168" ht="26.25" spans="1:1">
      <c r="A168" s="71">
        <v>2217</v>
      </c>
    </row>
    <row r="169" ht="26.25" spans="1:1">
      <c r="A169" s="71">
        <v>2222</v>
      </c>
    </row>
    <row r="170" ht="26.25" spans="1:1">
      <c r="A170" s="71">
        <v>2227</v>
      </c>
    </row>
    <row r="171" ht="26.25" spans="1:1">
      <c r="A171" s="71">
        <v>2233</v>
      </c>
    </row>
    <row r="172" ht="26.25" spans="1:1">
      <c r="A172" s="71">
        <v>2241</v>
      </c>
    </row>
    <row r="173" ht="26.25" spans="1:1">
      <c r="A173" s="72">
        <v>2263</v>
      </c>
    </row>
    <row r="174" ht="26.25" spans="1:1">
      <c r="A174" s="71">
        <v>2283</v>
      </c>
    </row>
    <row r="175" ht="15" spans="1:1">
      <c r="A175" s="61">
        <v>327</v>
      </c>
    </row>
    <row r="176" ht="15" spans="1:1">
      <c r="A176" s="61">
        <v>537</v>
      </c>
    </row>
    <row r="177" ht="15" spans="1:1">
      <c r="A177" s="61">
        <v>243</v>
      </c>
    </row>
    <row r="178" ht="15" spans="1:1">
      <c r="A178" s="61">
        <v>245</v>
      </c>
    </row>
    <row r="179" ht="15" spans="1:1">
      <c r="A179" s="61">
        <v>247</v>
      </c>
    </row>
    <row r="180" ht="15" spans="1:1">
      <c r="A180" s="61">
        <v>298</v>
      </c>
    </row>
    <row r="181" ht="15" spans="1:1">
      <c r="A181" s="61">
        <v>299</v>
      </c>
    </row>
    <row r="182" ht="15" spans="1:1">
      <c r="A182" s="61">
        <v>303</v>
      </c>
    </row>
    <row r="183" ht="15" spans="1:1">
      <c r="A183" s="61">
        <v>304</v>
      </c>
    </row>
    <row r="184" ht="15" spans="1:1">
      <c r="A184" s="61">
        <v>308</v>
      </c>
    </row>
    <row r="185" ht="15" spans="1:1">
      <c r="A185" s="63">
        <v>309</v>
      </c>
    </row>
    <row r="186" ht="15" spans="1:1">
      <c r="A186" s="61">
        <v>315</v>
      </c>
    </row>
    <row r="187" ht="15" spans="1:1">
      <c r="A187" s="61">
        <v>318</v>
      </c>
    </row>
    <row r="188" ht="15" spans="1:1">
      <c r="A188" s="61">
        <v>321</v>
      </c>
    </row>
    <row r="189" ht="15" spans="1:1">
      <c r="A189" s="61">
        <v>323</v>
      </c>
    </row>
    <row r="190" ht="15" spans="1:1">
      <c r="A190" s="61">
        <v>328</v>
      </c>
    </row>
    <row r="191" ht="15" spans="1:1">
      <c r="A191" s="61">
        <v>330</v>
      </c>
    </row>
    <row r="192" ht="15" spans="1:1">
      <c r="A192" s="61">
        <v>333</v>
      </c>
    </row>
    <row r="193" ht="15" spans="1:1">
      <c r="A193" s="61">
        <v>352</v>
      </c>
    </row>
    <row r="194" ht="15" spans="1:1">
      <c r="A194" s="61">
        <v>353</v>
      </c>
    </row>
    <row r="195" ht="15" spans="1:1">
      <c r="A195" s="61">
        <v>358</v>
      </c>
    </row>
    <row r="196" ht="15" spans="1:1">
      <c r="A196" s="61">
        <v>367</v>
      </c>
    </row>
    <row r="197" ht="15" spans="1:1">
      <c r="A197" s="61">
        <v>372</v>
      </c>
    </row>
    <row r="198" ht="15" spans="1:1">
      <c r="A198" s="61">
        <v>376</v>
      </c>
    </row>
    <row r="199" ht="15" spans="1:1">
      <c r="A199" s="61">
        <v>379</v>
      </c>
    </row>
    <row r="200" ht="15" spans="1:1">
      <c r="A200" s="61">
        <v>385</v>
      </c>
    </row>
    <row r="201" ht="15" spans="1:1">
      <c r="A201" s="61">
        <v>387</v>
      </c>
    </row>
    <row r="202" ht="15" spans="1:1">
      <c r="A202" s="61">
        <v>390</v>
      </c>
    </row>
    <row r="203" ht="15" spans="1:1">
      <c r="A203" s="61">
        <v>392</v>
      </c>
    </row>
    <row r="204" ht="15" spans="1:1">
      <c r="A204" s="61">
        <v>395</v>
      </c>
    </row>
    <row r="205" ht="15" spans="1:1">
      <c r="A205" s="61">
        <v>396</v>
      </c>
    </row>
    <row r="206" ht="15" spans="1:1">
      <c r="A206" s="63">
        <v>397</v>
      </c>
    </row>
    <row r="207" ht="15" spans="1:1">
      <c r="A207" s="63">
        <v>401</v>
      </c>
    </row>
    <row r="208" ht="15" spans="1:1">
      <c r="A208" s="61">
        <v>406</v>
      </c>
    </row>
    <row r="209" ht="15" spans="1:1">
      <c r="A209" s="61">
        <v>415</v>
      </c>
    </row>
    <row r="210" ht="15" spans="1:1">
      <c r="A210" s="61">
        <v>416</v>
      </c>
    </row>
    <row r="211" ht="15" spans="1:1">
      <c r="A211" s="61">
        <v>455</v>
      </c>
    </row>
    <row r="212" ht="15" spans="1:1">
      <c r="A212" s="61">
        <v>461</v>
      </c>
    </row>
    <row r="213" ht="15" spans="1:1">
      <c r="A213" s="63">
        <v>476</v>
      </c>
    </row>
    <row r="214" ht="15" spans="1:1">
      <c r="A214" s="61">
        <v>484</v>
      </c>
    </row>
    <row r="215" ht="15" spans="1:1">
      <c r="A215" s="61">
        <v>488</v>
      </c>
    </row>
    <row r="216" ht="15" spans="1:1">
      <c r="A216" s="61">
        <v>543</v>
      </c>
    </row>
    <row r="217" ht="15" spans="1:1">
      <c r="A217" s="61">
        <v>549</v>
      </c>
    </row>
    <row r="218" ht="15" spans="1:1">
      <c r="A218" s="61">
        <v>586</v>
      </c>
    </row>
    <row r="219" ht="15" spans="1:1">
      <c r="A219" s="61">
        <v>610</v>
      </c>
    </row>
    <row r="220" ht="15" spans="1:1">
      <c r="A220" s="61">
        <v>608</v>
      </c>
    </row>
    <row r="221" ht="15" spans="1:1">
      <c r="A221" s="61">
        <v>279</v>
      </c>
    </row>
    <row r="222" ht="15" spans="1:1">
      <c r="A222" s="61">
        <v>282</v>
      </c>
    </row>
    <row r="223" ht="15" spans="1:1">
      <c r="A223" s="61">
        <v>444</v>
      </c>
    </row>
    <row r="224" ht="15" spans="1:1">
      <c r="A224" s="61">
        <v>564</v>
      </c>
    </row>
    <row r="225" ht="15" spans="1:1">
      <c r="A225" s="61">
        <v>602</v>
      </c>
    </row>
    <row r="226" ht="15" spans="1:1">
      <c r="A226" s="61">
        <v>430</v>
      </c>
    </row>
    <row r="227" ht="15" spans="1:1">
      <c r="A227" s="61">
        <v>433</v>
      </c>
    </row>
    <row r="228" ht="15" spans="1:1">
      <c r="A228" s="61">
        <v>624</v>
      </c>
    </row>
    <row r="229" ht="15" spans="1:1">
      <c r="A229" s="61">
        <v>614</v>
      </c>
    </row>
    <row r="230" ht="15" spans="1:1">
      <c r="A230" s="61">
        <v>615</v>
      </c>
    </row>
    <row r="231" ht="15" spans="1:1">
      <c r="A231" s="61">
        <v>619</v>
      </c>
    </row>
    <row r="232" ht="15" spans="1:1">
      <c r="A232" s="61">
        <v>636</v>
      </c>
    </row>
    <row r="233" ht="15" spans="1:1">
      <c r="A233" s="61">
        <v>639</v>
      </c>
    </row>
    <row r="234" ht="15" spans="1:1">
      <c r="A234" s="61">
        <v>655</v>
      </c>
    </row>
    <row r="235" ht="15" spans="1:1">
      <c r="A235" s="61">
        <v>658</v>
      </c>
    </row>
    <row r="236" ht="15" spans="1:1">
      <c r="A236" s="61">
        <v>654</v>
      </c>
    </row>
    <row r="237" ht="15" spans="1:1">
      <c r="A237" s="61">
        <v>640</v>
      </c>
    </row>
    <row r="238" ht="15" spans="1:1">
      <c r="A238" s="61">
        <v>652</v>
      </c>
    </row>
    <row r="239" ht="15" spans="1:1">
      <c r="A239" s="61">
        <v>680</v>
      </c>
    </row>
    <row r="240" ht="15" spans="1:1">
      <c r="A240" s="61">
        <v>692</v>
      </c>
    </row>
    <row r="241" ht="15" spans="1:1">
      <c r="A241" s="61">
        <v>672</v>
      </c>
    </row>
    <row r="242" ht="15" spans="1:1">
      <c r="A242" s="61">
        <v>688</v>
      </c>
    </row>
    <row r="243" ht="15" spans="1:1">
      <c r="A243" s="61">
        <v>710</v>
      </c>
    </row>
    <row r="244" ht="15" spans="1:1">
      <c r="A244" s="61">
        <v>702</v>
      </c>
    </row>
    <row r="245" ht="15" spans="1:1">
      <c r="A245" s="61">
        <v>703</v>
      </c>
    </row>
    <row r="246" ht="15" spans="1:1">
      <c r="A246" s="61">
        <v>300</v>
      </c>
    </row>
    <row r="247" ht="15" spans="1:1">
      <c r="A247" s="61">
        <v>748</v>
      </c>
    </row>
    <row r="248" ht="15" spans="1:1">
      <c r="A248" s="61">
        <v>755</v>
      </c>
    </row>
    <row r="249" ht="15" spans="1:1">
      <c r="A249" s="61">
        <v>765</v>
      </c>
    </row>
    <row r="250" ht="15" spans="1:1">
      <c r="A250" s="61">
        <v>766</v>
      </c>
    </row>
    <row r="251" ht="15" spans="1:1">
      <c r="A251" s="61">
        <v>778</v>
      </c>
    </row>
    <row r="252" ht="15" spans="1:1">
      <c r="A252" s="61">
        <v>780</v>
      </c>
    </row>
    <row r="253" ht="15" spans="1:1">
      <c r="A253" s="61">
        <v>784</v>
      </c>
    </row>
    <row r="254" ht="15" spans="1:1">
      <c r="A254" s="61">
        <v>763</v>
      </c>
    </row>
    <row r="255" ht="15" spans="1:1">
      <c r="A255" s="61">
        <v>747</v>
      </c>
    </row>
    <row r="256" ht="15" spans="1:1">
      <c r="A256" s="61">
        <v>801</v>
      </c>
    </row>
    <row r="257" ht="15" spans="1:1">
      <c r="A257" s="61">
        <v>819</v>
      </c>
    </row>
    <row r="258" ht="15" spans="1:1">
      <c r="A258" s="61">
        <v>826</v>
      </c>
    </row>
    <row r="259" ht="15" spans="1:1">
      <c r="A259" s="61">
        <v>847</v>
      </c>
    </row>
    <row r="260" ht="15" spans="1:1">
      <c r="A260" s="61">
        <v>852</v>
      </c>
    </row>
    <row r="261" ht="15" spans="1:1">
      <c r="A261" s="61">
        <v>853</v>
      </c>
    </row>
    <row r="262" ht="15" spans="1:1">
      <c r="A262" s="61">
        <v>856</v>
      </c>
    </row>
    <row r="263" ht="15" spans="1:1">
      <c r="A263" s="61">
        <v>864</v>
      </c>
    </row>
    <row r="264" ht="15" spans="1:1">
      <c r="A264" s="61">
        <v>866</v>
      </c>
    </row>
    <row r="265" ht="15" spans="1:1">
      <c r="A265" s="61">
        <v>868</v>
      </c>
    </row>
    <row r="266" ht="15" spans="1:1">
      <c r="A266" s="61">
        <v>884</v>
      </c>
    </row>
    <row r="267" ht="15" spans="1:1">
      <c r="A267" s="61">
        <v>893</v>
      </c>
    </row>
    <row r="268" ht="15" spans="1:1">
      <c r="A268" s="61">
        <v>894</v>
      </c>
    </row>
    <row r="269" ht="15" spans="1:1">
      <c r="A269" s="61">
        <v>895</v>
      </c>
    </row>
    <row r="270" ht="15" spans="1:1">
      <c r="A270" s="61">
        <v>896</v>
      </c>
    </row>
    <row r="271" ht="15" spans="1:1">
      <c r="A271" s="61">
        <v>899</v>
      </c>
    </row>
    <row r="272" ht="15" spans="1:1">
      <c r="A272" s="61">
        <v>906</v>
      </c>
    </row>
    <row r="273" ht="15" spans="1:1">
      <c r="A273" s="61">
        <v>918</v>
      </c>
    </row>
    <row r="274" ht="15" spans="1:1">
      <c r="A274" s="61">
        <v>941</v>
      </c>
    </row>
    <row r="275" ht="15" spans="1:1">
      <c r="A275" s="61">
        <v>951</v>
      </c>
    </row>
    <row r="276" ht="15" spans="1:1">
      <c r="A276" s="61">
        <v>964</v>
      </c>
    </row>
    <row r="277" ht="15" spans="1:1">
      <c r="A277" s="61">
        <v>960</v>
      </c>
    </row>
    <row r="278" ht="15" spans="1:1">
      <c r="A278" s="61">
        <v>973</v>
      </c>
    </row>
    <row r="279" ht="15" spans="1:1">
      <c r="A279" s="61">
        <v>983</v>
      </c>
    </row>
    <row r="280" ht="15" spans="1:1">
      <c r="A280" s="61">
        <v>1039</v>
      </c>
    </row>
    <row r="281" ht="15" spans="1:1">
      <c r="A281" s="61">
        <v>1045</v>
      </c>
    </row>
    <row r="282" ht="15" spans="1:1">
      <c r="A282" s="61">
        <v>1047</v>
      </c>
    </row>
    <row r="283" ht="15" spans="1:1">
      <c r="A283" s="61">
        <v>1049</v>
      </c>
    </row>
    <row r="284" ht="15" spans="1:1">
      <c r="A284" s="61">
        <v>1051</v>
      </c>
    </row>
    <row r="285" ht="15" spans="1:1">
      <c r="A285" s="61">
        <v>1076</v>
      </c>
    </row>
    <row r="286" ht="15" spans="1:1">
      <c r="A286" s="61">
        <v>1083</v>
      </c>
    </row>
    <row r="287" ht="15" spans="1:1">
      <c r="A287" s="61">
        <v>1085</v>
      </c>
    </row>
    <row r="288" ht="15" spans="1:1">
      <c r="A288" s="61">
        <v>1087</v>
      </c>
    </row>
    <row r="289" ht="15" spans="1:1">
      <c r="A289" s="61">
        <v>1124</v>
      </c>
    </row>
    <row r="290" ht="15" spans="1:1">
      <c r="A290" s="61">
        <v>1127</v>
      </c>
    </row>
    <row r="291" ht="15" spans="1:1">
      <c r="A291" s="61">
        <v>1130</v>
      </c>
    </row>
    <row r="292" ht="15" spans="1:1">
      <c r="A292" s="61">
        <v>1144</v>
      </c>
    </row>
    <row r="293" ht="15" spans="1:1">
      <c r="A293" s="61">
        <v>1149</v>
      </c>
    </row>
    <row r="294" ht="15" spans="1:1">
      <c r="A294" s="61">
        <v>1156</v>
      </c>
    </row>
    <row r="295" ht="15" spans="1:1">
      <c r="A295" s="61">
        <v>1065</v>
      </c>
    </row>
    <row r="296" ht="15" spans="1:1">
      <c r="A296" s="61">
        <v>1146</v>
      </c>
    </row>
    <row r="297" ht="15" spans="1:1">
      <c r="A297" s="61">
        <v>1163</v>
      </c>
    </row>
    <row r="298" ht="15" spans="1:1">
      <c r="A298" s="61">
        <v>1164</v>
      </c>
    </row>
    <row r="299" ht="15" spans="1:1">
      <c r="A299" s="61">
        <v>1169</v>
      </c>
    </row>
    <row r="300" ht="15" spans="1:1">
      <c r="A300" s="61">
        <v>1172</v>
      </c>
    </row>
    <row r="301" ht="15" spans="1:1">
      <c r="A301" s="61">
        <v>1206</v>
      </c>
    </row>
    <row r="302" ht="15" spans="1:1">
      <c r="A302" s="61">
        <v>1207</v>
      </c>
    </row>
    <row r="303" ht="15" spans="1:1">
      <c r="A303" s="61">
        <v>1209</v>
      </c>
    </row>
    <row r="304" ht="15" spans="1:1">
      <c r="A304" s="61">
        <v>1211</v>
      </c>
    </row>
    <row r="305" ht="15" spans="1:1">
      <c r="A305" s="61">
        <v>1218</v>
      </c>
    </row>
    <row r="306" ht="15" spans="1:1">
      <c r="A306" s="61">
        <v>1224</v>
      </c>
    </row>
    <row r="307" ht="15" spans="1:1">
      <c r="A307" s="61">
        <v>1227</v>
      </c>
    </row>
    <row r="308" ht="15" spans="1:1">
      <c r="A308" s="61">
        <v>1228</v>
      </c>
    </row>
    <row r="309" ht="15" spans="1:1">
      <c r="A309" s="61">
        <v>1231</v>
      </c>
    </row>
    <row r="310" ht="15" spans="1:1">
      <c r="A310" s="61">
        <v>1278</v>
      </c>
    </row>
    <row r="311" ht="15" spans="1:1">
      <c r="A311" s="61">
        <v>1297</v>
      </c>
    </row>
    <row r="312" ht="15" spans="1:1">
      <c r="A312" s="61">
        <v>1265</v>
      </c>
    </row>
    <row r="313" ht="15" spans="1:1">
      <c r="A313" s="61">
        <v>1315</v>
      </c>
    </row>
    <row r="314" ht="15" spans="1:1">
      <c r="A314" s="61">
        <v>1317</v>
      </c>
    </row>
    <row r="315" ht="15" spans="1:1">
      <c r="A315" s="61">
        <v>1321</v>
      </c>
    </row>
    <row r="316" ht="15" spans="1:1">
      <c r="A316" s="61">
        <v>1330</v>
      </c>
    </row>
    <row r="317" ht="15" spans="1:1">
      <c r="A317" s="61">
        <v>1340</v>
      </c>
    </row>
    <row r="318" ht="15" spans="1:1">
      <c r="A318" s="61">
        <v>1343</v>
      </c>
    </row>
    <row r="319" ht="15" spans="1:1">
      <c r="A319" s="61">
        <v>1345</v>
      </c>
    </row>
    <row r="320" ht="15" spans="1:1">
      <c r="A320" s="61">
        <v>1365</v>
      </c>
    </row>
    <row r="321" ht="15" spans="1:1">
      <c r="A321" s="61">
        <v>1380</v>
      </c>
    </row>
    <row r="322" ht="15" spans="1:1">
      <c r="A322" s="61">
        <v>1386</v>
      </c>
    </row>
    <row r="323" ht="15" spans="1:1">
      <c r="A323" s="61">
        <v>1387</v>
      </c>
    </row>
    <row r="324" ht="15" spans="1:1">
      <c r="A324" s="61">
        <v>1391</v>
      </c>
    </row>
    <row r="325" ht="15" spans="1:1">
      <c r="A325" s="63">
        <v>1429</v>
      </c>
    </row>
    <row r="326" ht="15" spans="1:1">
      <c r="A326" s="61">
        <v>1451</v>
      </c>
    </row>
    <row r="327" ht="15" spans="1:1">
      <c r="A327" s="61">
        <v>1452</v>
      </c>
    </row>
    <row r="328" ht="15" spans="1:1">
      <c r="A328" s="63">
        <v>1454</v>
      </c>
    </row>
    <row r="329" ht="15" spans="1:1">
      <c r="A329" s="61">
        <v>1459</v>
      </c>
    </row>
    <row r="330" ht="15" spans="1:1">
      <c r="A330" s="61">
        <v>1466</v>
      </c>
    </row>
    <row r="331" ht="15" spans="1:1">
      <c r="A331" s="61">
        <v>1468</v>
      </c>
    </row>
    <row r="332" ht="15" spans="1:1">
      <c r="A332" s="61">
        <v>1470</v>
      </c>
    </row>
    <row r="333" ht="15" spans="1:1">
      <c r="A333" s="61">
        <v>1475</v>
      </c>
    </row>
    <row r="334" ht="15" spans="1:1">
      <c r="A334" s="61">
        <v>1437</v>
      </c>
    </row>
    <row r="335" ht="15" spans="1:1">
      <c r="A335" s="61">
        <v>1476</v>
      </c>
    </row>
    <row r="336" ht="15" spans="1:1">
      <c r="A336" s="61">
        <v>1446</v>
      </c>
    </row>
    <row r="337" ht="15" spans="1:1">
      <c r="A337" s="63">
        <v>1432</v>
      </c>
    </row>
    <row r="338" ht="15" spans="1:1">
      <c r="A338" s="61">
        <v>1484</v>
      </c>
    </row>
    <row r="339" ht="15" spans="1:1">
      <c r="A339" s="61">
        <v>1491</v>
      </c>
    </row>
    <row r="340" ht="15" spans="1:1">
      <c r="A340" s="61">
        <v>1505</v>
      </c>
    </row>
    <row r="341" ht="15" spans="1:1">
      <c r="A341" s="61">
        <v>1520</v>
      </c>
    </row>
    <row r="342" ht="15" spans="1:1">
      <c r="A342" s="61">
        <v>1511</v>
      </c>
    </row>
    <row r="343" ht="15" spans="1:1">
      <c r="A343" s="61">
        <v>1521</v>
      </c>
    </row>
    <row r="344" ht="15" spans="1:1">
      <c r="A344" s="61">
        <v>1546</v>
      </c>
    </row>
    <row r="345" ht="15" spans="1:1">
      <c r="A345" s="61">
        <v>1551</v>
      </c>
    </row>
    <row r="346" ht="15" spans="1:1">
      <c r="A346" s="61">
        <v>1502</v>
      </c>
    </row>
    <row r="347" ht="15" spans="1:1">
      <c r="A347" s="61">
        <v>1496</v>
      </c>
    </row>
    <row r="348" ht="15" spans="1:1">
      <c r="A348" s="61">
        <v>1547</v>
      </c>
    </row>
    <row r="349" ht="15" spans="1:1">
      <c r="A349" s="61">
        <v>1539</v>
      </c>
    </row>
    <row r="350" ht="15" spans="1:1">
      <c r="A350" s="61">
        <v>1538</v>
      </c>
    </row>
    <row r="351" ht="15" spans="1:1">
      <c r="A351" s="61">
        <v>1556</v>
      </c>
    </row>
    <row r="352" ht="15" spans="1:1">
      <c r="A352" s="61">
        <v>1562</v>
      </c>
    </row>
    <row r="353" ht="15" spans="1:1">
      <c r="A353" s="61">
        <v>1564</v>
      </c>
    </row>
    <row r="354" ht="15" spans="1:1">
      <c r="A354" s="61">
        <v>1566</v>
      </c>
    </row>
    <row r="355" ht="15" spans="1:1">
      <c r="A355" s="61">
        <v>1569</v>
      </c>
    </row>
    <row r="356" ht="15" spans="1:1">
      <c r="A356" s="61">
        <v>1572</v>
      </c>
    </row>
    <row r="357" ht="15" spans="1:1">
      <c r="A357" s="61">
        <v>1571</v>
      </c>
    </row>
    <row r="358" ht="15" spans="1:1">
      <c r="A358" s="63">
        <v>1579</v>
      </c>
    </row>
    <row r="359" ht="15" spans="1:1">
      <c r="A359" s="61">
        <v>1586</v>
      </c>
    </row>
    <row r="360" ht="15" spans="1:1">
      <c r="A360" s="61">
        <v>1616</v>
      </c>
    </row>
    <row r="361" ht="15" spans="1:1">
      <c r="A361" s="61">
        <v>1612</v>
      </c>
    </row>
    <row r="362" ht="15" spans="1:1">
      <c r="A362" s="61">
        <v>1634</v>
      </c>
    </row>
    <row r="363" ht="15" spans="1:1">
      <c r="A363" s="61">
        <v>1635</v>
      </c>
    </row>
    <row r="364" ht="15" spans="1:1">
      <c r="A364" s="61">
        <v>1626</v>
      </c>
    </row>
    <row r="365" ht="15" spans="1:1">
      <c r="A365" s="61">
        <v>1622</v>
      </c>
    </row>
    <row r="366" ht="15" spans="1:1">
      <c r="A366" s="61">
        <v>1649</v>
      </c>
    </row>
    <row r="367" ht="15" spans="1:1">
      <c r="A367" s="61">
        <v>1653</v>
      </c>
    </row>
    <row r="368" ht="15" spans="1:1">
      <c r="A368" s="61">
        <v>1655</v>
      </c>
    </row>
    <row r="369" ht="15" spans="1:1">
      <c r="A369" s="61">
        <v>1679</v>
      </c>
    </row>
    <row r="370" ht="15" spans="1:1">
      <c r="A370" s="61">
        <v>1680</v>
      </c>
    </row>
    <row r="371" ht="15" spans="1:1">
      <c r="A371" s="61">
        <v>1684</v>
      </c>
    </row>
    <row r="372" ht="15" spans="1:1">
      <c r="A372" s="61">
        <v>1715</v>
      </c>
    </row>
    <row r="373" ht="15" spans="1:1">
      <c r="A373" s="61">
        <v>1718</v>
      </c>
    </row>
    <row r="374" ht="15" spans="1:1">
      <c r="A374" s="61">
        <v>1719</v>
      </c>
    </row>
    <row r="375" ht="15" spans="1:1">
      <c r="A375" s="61">
        <v>1724</v>
      </c>
    </row>
    <row r="376" ht="15" spans="1:1">
      <c r="A376" s="61">
        <v>1730</v>
      </c>
    </row>
    <row r="377" ht="15" spans="1:1">
      <c r="A377" s="61">
        <v>1733</v>
      </c>
    </row>
    <row r="378" ht="15" spans="1:1">
      <c r="A378" s="61">
        <v>1736</v>
      </c>
    </row>
    <row r="379" ht="15" spans="1:1">
      <c r="A379" s="61">
        <v>1737</v>
      </c>
    </row>
    <row r="380" ht="15" spans="1:1">
      <c r="A380" s="61">
        <v>1753</v>
      </c>
    </row>
    <row r="381" ht="15" spans="1:1">
      <c r="A381" s="61">
        <v>1765</v>
      </c>
    </row>
    <row r="382" ht="15" spans="1:1">
      <c r="A382" s="61">
        <v>1772</v>
      </c>
    </row>
    <row r="383" ht="15" spans="1:1">
      <c r="A383" s="61">
        <v>1785</v>
      </c>
    </row>
    <row r="384" ht="15" spans="1:1">
      <c r="A384" s="61">
        <v>1798</v>
      </c>
    </row>
    <row r="385" ht="15" spans="1:1">
      <c r="A385" s="61">
        <v>1830</v>
      </c>
    </row>
    <row r="386" ht="15" spans="1:1">
      <c r="A386" s="61">
        <v>1839</v>
      </c>
    </row>
    <row r="387" ht="15" spans="1:1">
      <c r="A387" s="61">
        <v>1840</v>
      </c>
    </row>
    <row r="388" ht="15" spans="1:1">
      <c r="A388" s="61">
        <v>1863</v>
      </c>
    </row>
    <row r="389" ht="15" spans="1:1">
      <c r="A389" s="61">
        <v>1858</v>
      </c>
    </row>
    <row r="390" ht="15" spans="1:1">
      <c r="A390" s="61">
        <v>1870</v>
      </c>
    </row>
    <row r="391" ht="15" spans="1:1">
      <c r="A391" s="61">
        <v>1883</v>
      </c>
    </row>
    <row r="392" ht="15" spans="1:1">
      <c r="A392" s="61">
        <v>1885</v>
      </c>
    </row>
    <row r="393" ht="15" spans="1:1">
      <c r="A393" s="61">
        <v>1889</v>
      </c>
    </row>
    <row r="394" ht="15" spans="1:1">
      <c r="A394" s="61">
        <v>1937</v>
      </c>
    </row>
    <row r="395" ht="15" spans="1:1">
      <c r="A395" s="61">
        <v>1984</v>
      </c>
    </row>
    <row r="396" ht="15" spans="1:1">
      <c r="A396" s="61">
        <v>1988</v>
      </c>
    </row>
    <row r="397" ht="15" spans="1:1">
      <c r="A397" s="61">
        <v>1989</v>
      </c>
    </row>
    <row r="398" ht="15" spans="1:1">
      <c r="A398" s="61">
        <v>1993</v>
      </c>
    </row>
    <row r="399" ht="15" spans="1:1">
      <c r="A399" s="61">
        <v>1997</v>
      </c>
    </row>
    <row r="400" ht="15" spans="1:1">
      <c r="A400" s="61">
        <v>2009</v>
      </c>
    </row>
    <row r="401" ht="15" spans="1:1">
      <c r="A401" s="61">
        <v>2026</v>
      </c>
    </row>
    <row r="402" ht="15" spans="1:1">
      <c r="A402" s="61">
        <v>2032</v>
      </c>
    </row>
    <row r="403" ht="15" spans="1:1">
      <c r="A403" s="61">
        <v>2034</v>
      </c>
    </row>
    <row r="404" ht="15" spans="1:1">
      <c r="A404" s="61">
        <v>2035</v>
      </c>
    </row>
    <row r="405" ht="15" spans="1:1">
      <c r="A405" s="61">
        <v>2037</v>
      </c>
    </row>
    <row r="406" ht="15" spans="1:1">
      <c r="A406" s="61">
        <v>2048</v>
      </c>
    </row>
    <row r="407" ht="15" spans="1:1">
      <c r="A407" s="61">
        <v>2053</v>
      </c>
    </row>
    <row r="408" ht="15" spans="1:1">
      <c r="A408" s="61">
        <v>2063</v>
      </c>
    </row>
    <row r="409" ht="15" spans="1:1">
      <c r="A409" s="61">
        <v>2067</v>
      </c>
    </row>
    <row r="410" ht="15" spans="1:1">
      <c r="A410" s="61">
        <v>2068</v>
      </c>
    </row>
    <row r="411" ht="15" spans="1:1">
      <c r="A411" s="61">
        <v>2078</v>
      </c>
    </row>
    <row r="412" ht="15" spans="1:1">
      <c r="A412" s="61">
        <v>2095</v>
      </c>
    </row>
    <row r="413" ht="15" spans="1:1">
      <c r="A413" s="61">
        <v>2119</v>
      </c>
    </row>
    <row r="414" ht="15" spans="1:1">
      <c r="A414" s="61">
        <v>2145</v>
      </c>
    </row>
    <row r="415" ht="15" spans="1:1">
      <c r="A415" s="61">
        <v>2146</v>
      </c>
    </row>
    <row r="416" ht="15" spans="1:1">
      <c r="A416" s="61">
        <v>2147</v>
      </c>
    </row>
    <row r="417" ht="15" spans="1:1">
      <c r="A417" s="61">
        <v>2156</v>
      </c>
    </row>
    <row r="418" ht="15" spans="1:1">
      <c r="A418" s="61">
        <v>2160</v>
      </c>
    </row>
    <row r="419" ht="15" spans="1:1">
      <c r="A419" s="61">
        <v>2166</v>
      </c>
    </row>
    <row r="420" ht="15" spans="1:1">
      <c r="A420" s="61">
        <v>2189</v>
      </c>
    </row>
    <row r="421" ht="15" spans="1:1">
      <c r="A421" s="61">
        <v>2191</v>
      </c>
    </row>
    <row r="422" ht="15" spans="1:1">
      <c r="A422" s="61">
        <v>2197</v>
      </c>
    </row>
    <row r="423" ht="15" spans="1:1">
      <c r="A423" s="61">
        <v>2198</v>
      </c>
    </row>
    <row r="424" ht="15" spans="1:1">
      <c r="A424" s="61">
        <v>2205</v>
      </c>
    </row>
    <row r="425" ht="15" spans="1:1">
      <c r="A425" s="61">
        <v>2206</v>
      </c>
    </row>
    <row r="426" ht="15" spans="1:1">
      <c r="A426" s="61">
        <v>2207</v>
      </c>
    </row>
    <row r="427" ht="15" spans="1:1">
      <c r="A427" s="61">
        <v>2208</v>
      </c>
    </row>
    <row r="428" ht="15" spans="1:1">
      <c r="A428" s="61">
        <v>2219</v>
      </c>
    </row>
    <row r="429" ht="15" spans="1:1">
      <c r="A429" s="61">
        <v>2223</v>
      </c>
    </row>
    <row r="430" ht="15" spans="1:1">
      <c r="A430" s="61">
        <v>2234</v>
      </c>
    </row>
    <row r="431" ht="15" spans="1:1">
      <c r="A431" s="61">
        <v>2242</v>
      </c>
    </row>
    <row r="432" ht="15" spans="1:1">
      <c r="A432" s="61">
        <v>2245</v>
      </c>
    </row>
    <row r="433" ht="15" spans="1:1">
      <c r="A433" s="61">
        <v>2247</v>
      </c>
    </row>
    <row r="434" ht="15" spans="1:1">
      <c r="A434" s="61">
        <v>2251</v>
      </c>
    </row>
    <row r="435" ht="15" spans="1:1">
      <c r="A435" s="61">
        <v>2258</v>
      </c>
    </row>
    <row r="436" ht="15" spans="1:1">
      <c r="A436" s="61">
        <v>2259</v>
      </c>
    </row>
    <row r="437" ht="15" spans="1:1">
      <c r="A437" s="61">
        <v>2268</v>
      </c>
    </row>
    <row r="438" ht="15" spans="1:1">
      <c r="A438" s="61">
        <v>2269</v>
      </c>
    </row>
    <row r="439" ht="15" spans="1:1">
      <c r="A439" s="61">
        <v>2270</v>
      </c>
    </row>
    <row r="440" ht="15" spans="1:1">
      <c r="A440" s="61">
        <v>2271</v>
      </c>
    </row>
    <row r="441" ht="15" spans="1:1">
      <c r="A441" s="61">
        <v>2276</v>
      </c>
    </row>
    <row r="442" ht="15" spans="1:1">
      <c r="A442" s="61">
        <v>2277</v>
      </c>
    </row>
    <row r="443" ht="15" spans="1:1">
      <c r="A443" s="61">
        <v>2278</v>
      </c>
    </row>
    <row r="444" ht="15" spans="1:1">
      <c r="A444" s="61">
        <v>2279</v>
      </c>
    </row>
    <row r="445" ht="15" spans="1:1">
      <c r="A445" s="61">
        <v>2282</v>
      </c>
    </row>
    <row r="446" ht="15" spans="1:1">
      <c r="A446" s="61">
        <v>2281</v>
      </c>
    </row>
  </sheetData>
  <conditionalFormatting sqref="A125">
    <cfRule type="duplicateValues" dxfId="0" priority="132"/>
  </conditionalFormatting>
  <conditionalFormatting sqref="A126">
    <cfRule type="duplicateValues" dxfId="0" priority="131"/>
  </conditionalFormatting>
  <conditionalFormatting sqref="A127">
    <cfRule type="duplicateValues" dxfId="0" priority="130"/>
  </conditionalFormatting>
  <conditionalFormatting sqref="A128">
    <cfRule type="duplicateValues" dxfId="0" priority="129"/>
  </conditionalFormatting>
  <conditionalFormatting sqref="A129">
    <cfRule type="duplicateValues" dxfId="0" priority="128"/>
  </conditionalFormatting>
  <conditionalFormatting sqref="A131">
    <cfRule type="duplicateValues" dxfId="0" priority="127"/>
    <cfRule type="duplicateValues" dxfId="1" priority="123"/>
    <cfRule type="duplicateValues" dxfId="1" priority="119"/>
    <cfRule type="duplicateValues" dxfId="1" priority="115"/>
  </conditionalFormatting>
  <conditionalFormatting sqref="A132">
    <cfRule type="duplicateValues" dxfId="0" priority="126"/>
    <cfRule type="duplicateValues" dxfId="1" priority="122"/>
    <cfRule type="duplicateValues" dxfId="1" priority="118"/>
    <cfRule type="duplicateValues" dxfId="1" priority="114"/>
  </conditionalFormatting>
  <conditionalFormatting sqref="A133">
    <cfRule type="duplicateValues" dxfId="0" priority="125"/>
    <cfRule type="duplicateValues" dxfId="1" priority="121"/>
    <cfRule type="duplicateValues" dxfId="1" priority="117"/>
    <cfRule type="duplicateValues" dxfId="1" priority="113"/>
  </conditionalFormatting>
  <conditionalFormatting sqref="A134">
    <cfRule type="duplicateValues" dxfId="0" priority="124"/>
    <cfRule type="duplicateValues" dxfId="1" priority="120"/>
    <cfRule type="duplicateValues" dxfId="1" priority="116"/>
    <cfRule type="duplicateValues" dxfId="1" priority="112"/>
  </conditionalFormatting>
  <conditionalFormatting sqref="A135">
    <cfRule type="duplicateValues" dxfId="0" priority="111"/>
    <cfRule type="duplicateValues" dxfId="1" priority="110"/>
    <cfRule type="duplicateValues" dxfId="1" priority="109"/>
    <cfRule type="duplicateValues" dxfId="1" priority="108"/>
  </conditionalFormatting>
  <conditionalFormatting sqref="A136">
    <cfRule type="duplicateValues" dxfId="0" priority="107"/>
    <cfRule type="duplicateValues" dxfId="1" priority="106"/>
    <cfRule type="duplicateValues" dxfId="1" priority="105"/>
    <cfRule type="duplicateValues" dxfId="1" priority="104"/>
  </conditionalFormatting>
  <conditionalFormatting sqref="A137">
    <cfRule type="duplicateValues" dxfId="0" priority="103"/>
    <cfRule type="duplicateValues" dxfId="1" priority="99"/>
    <cfRule type="duplicateValues" dxfId="1" priority="95"/>
    <cfRule type="duplicateValues" dxfId="1" priority="91"/>
  </conditionalFormatting>
  <conditionalFormatting sqref="A138">
    <cfRule type="duplicateValues" dxfId="0" priority="102"/>
    <cfRule type="duplicateValues" dxfId="1" priority="98"/>
    <cfRule type="duplicateValues" dxfId="1" priority="94"/>
    <cfRule type="duplicateValues" dxfId="1" priority="90"/>
  </conditionalFormatting>
  <conditionalFormatting sqref="A139">
    <cfRule type="duplicateValues" dxfId="0" priority="101"/>
    <cfRule type="duplicateValues" dxfId="1" priority="97"/>
    <cfRule type="duplicateValues" dxfId="1" priority="93"/>
    <cfRule type="duplicateValues" dxfId="1" priority="89"/>
  </conditionalFormatting>
  <conditionalFormatting sqref="A140">
    <cfRule type="duplicateValues" dxfId="0" priority="100"/>
    <cfRule type="duplicateValues" dxfId="1" priority="96"/>
    <cfRule type="duplicateValues" dxfId="1" priority="92"/>
    <cfRule type="duplicateValues" dxfId="1" priority="88"/>
  </conditionalFormatting>
  <conditionalFormatting sqref="A141">
    <cfRule type="duplicateValues" dxfId="0" priority="87"/>
    <cfRule type="duplicateValues" dxfId="1" priority="86"/>
    <cfRule type="duplicateValues" dxfId="1" priority="85"/>
    <cfRule type="duplicateValues" dxfId="1" priority="84"/>
  </conditionalFormatting>
  <conditionalFormatting sqref="A142">
    <cfRule type="duplicateValues" dxfId="0" priority="83"/>
    <cfRule type="duplicateValues" dxfId="1" priority="82"/>
    <cfRule type="duplicateValues" dxfId="1" priority="81"/>
    <cfRule type="duplicateValues" dxfId="1" priority="80"/>
  </conditionalFormatting>
  <conditionalFormatting sqref="A143">
    <cfRule type="duplicateValues" dxfId="0" priority="79"/>
    <cfRule type="duplicateValues" dxfId="1" priority="78"/>
    <cfRule type="duplicateValues" dxfId="1" priority="77"/>
    <cfRule type="duplicateValues" dxfId="1" priority="76"/>
  </conditionalFormatting>
  <conditionalFormatting sqref="A144">
    <cfRule type="duplicateValues" dxfId="0" priority="75"/>
    <cfRule type="duplicateValues" dxfId="1" priority="74"/>
    <cfRule type="duplicateValues" dxfId="1" priority="73"/>
    <cfRule type="duplicateValues" dxfId="1" priority="72"/>
  </conditionalFormatting>
  <conditionalFormatting sqref="A145">
    <cfRule type="duplicateValues" dxfId="0" priority="71"/>
    <cfRule type="duplicateValues" dxfId="1" priority="70"/>
    <cfRule type="duplicateValues" dxfId="1" priority="69"/>
    <cfRule type="duplicateValues" dxfId="1" priority="68"/>
  </conditionalFormatting>
  <conditionalFormatting sqref="A146">
    <cfRule type="duplicateValues" dxfId="0" priority="67"/>
    <cfRule type="duplicateValues" dxfId="1" priority="66"/>
    <cfRule type="duplicateValues" dxfId="1" priority="65"/>
    <cfRule type="duplicateValues" dxfId="1" priority="64"/>
  </conditionalFormatting>
  <conditionalFormatting sqref="A147">
    <cfRule type="duplicateValues" dxfId="0" priority="63"/>
    <cfRule type="duplicateValues" dxfId="1" priority="62"/>
    <cfRule type="duplicateValues" dxfId="1" priority="61"/>
    <cfRule type="duplicateValues" dxfId="1" priority="60"/>
  </conditionalFormatting>
  <conditionalFormatting sqref="A148">
    <cfRule type="duplicateValues" dxfId="0" priority="5"/>
    <cfRule type="duplicateValues" dxfId="1" priority="4"/>
    <cfRule type="duplicateValues" dxfId="1" priority="3"/>
    <cfRule type="duplicateValues" dxfId="1" priority="2"/>
  </conditionalFormatting>
  <conditionalFormatting sqref="A149">
    <cfRule type="duplicateValues" dxfId="0" priority="59"/>
    <cfRule type="duplicateValues" dxfId="1" priority="58"/>
    <cfRule type="duplicateValues" dxfId="1" priority="57"/>
    <cfRule type="duplicateValues" dxfId="1" priority="56"/>
  </conditionalFormatting>
  <conditionalFormatting sqref="A150">
    <cfRule type="duplicateValues" dxfId="0" priority="55"/>
    <cfRule type="duplicateValues" dxfId="1" priority="54"/>
    <cfRule type="duplicateValues" dxfId="1" priority="53"/>
    <cfRule type="duplicateValues" dxfId="1" priority="52"/>
  </conditionalFormatting>
  <conditionalFormatting sqref="A151">
    <cfRule type="duplicateValues" dxfId="0" priority="51"/>
    <cfRule type="duplicateValues" dxfId="1" priority="50"/>
    <cfRule type="duplicateValues" dxfId="1" priority="49"/>
    <cfRule type="duplicateValues" dxfId="1" priority="48"/>
  </conditionalFormatting>
  <conditionalFormatting sqref="A152">
    <cfRule type="duplicateValues" dxfId="0" priority="47"/>
    <cfRule type="duplicateValues" dxfId="1" priority="46"/>
    <cfRule type="duplicateValues" dxfId="1" priority="45"/>
    <cfRule type="duplicateValues" dxfId="1" priority="44"/>
  </conditionalFormatting>
  <conditionalFormatting sqref="A153">
    <cfRule type="duplicateValues" dxfId="0" priority="43"/>
    <cfRule type="duplicateValues" dxfId="1" priority="42"/>
    <cfRule type="duplicateValues" dxfId="1" priority="41"/>
    <cfRule type="duplicateValues" dxfId="1" priority="40"/>
  </conditionalFormatting>
  <conditionalFormatting sqref="A154">
    <cfRule type="duplicateValues" dxfId="0" priority="39"/>
    <cfRule type="duplicateValues" dxfId="1" priority="38"/>
    <cfRule type="duplicateValues" dxfId="1" priority="37"/>
    <cfRule type="duplicateValues" dxfId="1" priority="36"/>
  </conditionalFormatting>
  <conditionalFormatting sqref="A155">
    <cfRule type="duplicateValues" dxfId="0" priority="35"/>
    <cfRule type="duplicateValues" dxfId="1" priority="34"/>
    <cfRule type="duplicateValues" dxfId="1" priority="33"/>
    <cfRule type="duplicateValues" dxfId="1" priority="32"/>
  </conditionalFormatting>
  <conditionalFormatting sqref="A156">
    <cfRule type="duplicateValues" dxfId="0" priority="31"/>
    <cfRule type="duplicateValues" dxfId="1" priority="30"/>
    <cfRule type="duplicateValues" dxfId="1" priority="29"/>
    <cfRule type="duplicateValues" dxfId="1" priority="28"/>
  </conditionalFormatting>
  <conditionalFormatting sqref="A157">
    <cfRule type="duplicateValues" dxfId="0" priority="27"/>
    <cfRule type="duplicateValues" dxfId="1" priority="26"/>
    <cfRule type="duplicateValues" dxfId="1" priority="25"/>
    <cfRule type="duplicateValues" dxfId="1" priority="24"/>
  </conditionalFormatting>
  <conditionalFormatting sqref="A158">
    <cfRule type="duplicateValues" dxfId="0" priority="23"/>
    <cfRule type="duplicateValues" dxfId="1" priority="22"/>
    <cfRule type="duplicateValues" dxfId="1" priority="21"/>
    <cfRule type="duplicateValues" dxfId="1" priority="20"/>
  </conditionalFormatting>
  <conditionalFormatting sqref="A159">
    <cfRule type="duplicateValues" dxfId="0" priority="19"/>
    <cfRule type="duplicateValues" dxfId="1" priority="18"/>
    <cfRule type="duplicateValues" dxfId="1" priority="17"/>
    <cfRule type="duplicateValues" dxfId="1" priority="16"/>
  </conditionalFormatting>
  <conditionalFormatting sqref="A160">
    <cfRule type="duplicateValues" dxfId="0" priority="15"/>
    <cfRule type="duplicateValues" dxfId="1" priority="14"/>
    <cfRule type="duplicateValues" dxfId="1" priority="13"/>
    <cfRule type="duplicateValues" dxfId="1" priority="12"/>
  </conditionalFormatting>
  <conditionalFormatting sqref="A161">
    <cfRule type="duplicateValues" dxfId="0" priority="11"/>
    <cfRule type="duplicateValues" dxfId="1" priority="10"/>
    <cfRule type="duplicateValues" dxfId="1" priority="9"/>
    <cfRule type="duplicateValues" dxfId="1" priority="8"/>
  </conditionalFormatting>
  <conditionalFormatting sqref="A162">
    <cfRule type="duplicateValues" dxfId="1" priority="7"/>
  </conditionalFormatting>
  <conditionalFormatting sqref="A163">
    <cfRule type="duplicateValues" dxfId="1" priority="6"/>
  </conditionalFormatting>
  <conditionalFormatting sqref="A1:A5 A6:A94 A95:A124">
    <cfRule type="duplicateValues" dxfId="0" priority="137"/>
  </conditionalFormatting>
  <conditionalFormatting sqref="A1:A5 A6:A94 A95:A446">
    <cfRule type="duplicateValues" dxfId="1" priority="1"/>
  </conditionalFormatting>
  <conditionalFormatting sqref="A164:A446 A130">
    <cfRule type="duplicateValues" dxfId="0" priority="136"/>
    <cfRule type="duplicateValues" dxfId="1" priority="135"/>
    <cfRule type="duplicateValues" dxfId="1" priority="134"/>
    <cfRule type="duplicateValues" dxfId="1" priority="133"/>
  </conditionalFormatting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1"/>
  <sheetViews>
    <sheetView view="pageBreakPreview" zoomScaleNormal="80" workbookViewId="0">
      <selection activeCell="AF41" sqref="AF41"/>
    </sheetView>
  </sheetViews>
  <sheetFormatPr defaultColWidth="10.2857142857143" defaultRowHeight="15"/>
  <cols>
    <col min="1" max="1" width="8.16190476190476" style="5" customWidth="1"/>
    <col min="2" max="2" width="13.3809523809524" style="6" customWidth="1"/>
    <col min="3" max="3" width="12.1428571428571" style="6" customWidth="1"/>
    <col min="4" max="4" width="6.03809523809524" style="6" customWidth="1"/>
    <col min="5" max="5" width="17.7904761904762" style="6" customWidth="1"/>
    <col min="6" max="6" width="14.7142857142857" style="6" customWidth="1"/>
    <col min="7" max="8" width="14.7142857142857" style="6" hidden="1" customWidth="1"/>
    <col min="9" max="10" width="10.8952380952381" style="6" customWidth="1"/>
    <col min="11" max="11" width="11.6095238095238" style="6" customWidth="1"/>
    <col min="12" max="12" width="10.2857142857143" style="6" customWidth="1"/>
    <col min="13" max="13" width="8" style="6" customWidth="1"/>
    <col min="14" max="14" width="6.42857142857143" style="6" customWidth="1"/>
    <col min="15" max="15" width="9.79047619047619" style="6" customWidth="1"/>
    <col min="16" max="16" width="18.447619047619" style="6" customWidth="1"/>
    <col min="17" max="17" width="9.14285714285714" style="6" hidden="1" customWidth="1"/>
    <col min="18" max="18" width="13.552380952381" style="6" customWidth="1"/>
    <col min="19" max="24" width="9.14285714285714" style="6" hidden="1" customWidth="1"/>
    <col min="25" max="25" width="10.447619047619" style="6" customWidth="1"/>
    <col min="26" max="28" width="9.14285714285714" style="6" customWidth="1"/>
    <col min="29" max="30" width="10.2857142857143" style="6" customWidth="1"/>
    <col min="31" max="31" width="10.7714285714286" style="6" customWidth="1"/>
    <col min="32" max="34" width="10.2857142857143" style="6" customWidth="1"/>
    <col min="35" max="16379" width="10.2857142857143" style="6"/>
  </cols>
  <sheetData>
    <row r="1" s="1" customFormat="1" ht="41.25" customHeight="1" spans="1:27">
      <c r="A1" s="7" t="s">
        <v>1149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33"/>
      <c r="Q1" s="40"/>
      <c r="R1" s="40"/>
      <c r="S1" s="40"/>
      <c r="T1" s="41"/>
      <c r="U1" s="42"/>
      <c r="V1" s="42"/>
      <c r="W1" s="41"/>
      <c r="X1" s="41"/>
      <c r="Y1" s="41"/>
      <c r="Z1" s="41"/>
      <c r="AA1" s="41"/>
    </row>
    <row r="2" s="1" customFormat="1" ht="18.75" spans="1:27">
      <c r="A2" s="9" t="s">
        <v>1150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34"/>
      <c r="Q2" s="43"/>
      <c r="R2" s="43"/>
      <c r="S2" s="43"/>
      <c r="T2" s="44"/>
      <c r="U2" s="45"/>
      <c r="V2" s="45"/>
      <c r="W2" s="44"/>
      <c r="X2" s="44"/>
      <c r="Y2" s="44"/>
      <c r="Z2" s="44"/>
      <c r="AA2" s="44"/>
    </row>
    <row r="3" s="1" customFormat="1" ht="18.75" spans="1:26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35"/>
      <c r="U3" s="46"/>
      <c r="V3" s="46"/>
      <c r="X3" s="47"/>
      <c r="Y3" s="47"/>
      <c r="Z3" s="47"/>
    </row>
    <row r="4" s="2" customFormat="1" ht="21" customHeight="1" spans="1:17">
      <c r="A4" s="13" t="s">
        <v>63</v>
      </c>
      <c r="B4" s="14" t="s">
        <v>1151</v>
      </c>
      <c r="C4" s="15" t="s">
        <v>1152</v>
      </c>
      <c r="D4" s="14" t="s">
        <v>1153</v>
      </c>
      <c r="E4" s="15" t="s">
        <v>1154</v>
      </c>
      <c r="F4" s="16" t="s">
        <v>1155</v>
      </c>
      <c r="G4" s="17"/>
      <c r="H4" s="17"/>
      <c r="I4" s="17" t="s">
        <v>1156</v>
      </c>
      <c r="J4" s="17" t="s">
        <v>1156</v>
      </c>
      <c r="K4" s="17" t="s">
        <v>1156</v>
      </c>
      <c r="L4" s="17" t="s">
        <v>1157</v>
      </c>
      <c r="M4" s="17" t="s">
        <v>1158</v>
      </c>
      <c r="N4" s="17" t="s">
        <v>1159</v>
      </c>
      <c r="O4" s="17" t="s">
        <v>1160</v>
      </c>
      <c r="P4" s="15" t="s">
        <v>292</v>
      </c>
      <c r="Q4" s="48" t="s">
        <v>1161</v>
      </c>
    </row>
    <row r="5" s="3" customFormat="1" ht="63" customHeight="1" spans="1:16379">
      <c r="A5" s="18"/>
      <c r="B5" s="15" t="s">
        <v>1108</v>
      </c>
      <c r="C5" s="15"/>
      <c r="D5" s="15" t="s">
        <v>1162</v>
      </c>
      <c r="E5" s="15"/>
      <c r="F5" s="17" t="s">
        <v>1163</v>
      </c>
      <c r="G5" s="19">
        <v>6</v>
      </c>
      <c r="H5" s="19"/>
      <c r="I5" s="17"/>
      <c r="J5" s="17"/>
      <c r="K5" s="17"/>
      <c r="L5" s="17"/>
      <c r="M5" s="17" t="s">
        <v>1164</v>
      </c>
      <c r="N5" s="17" t="s">
        <v>1112</v>
      </c>
      <c r="O5" s="17" t="s">
        <v>1113</v>
      </c>
      <c r="P5" s="15" t="s">
        <v>1165</v>
      </c>
      <c r="Q5" s="49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ht="12.75" spans="1:17">
      <c r="A6" s="18"/>
      <c r="B6" s="20" t="s">
        <v>1114</v>
      </c>
      <c r="C6" s="20" t="s">
        <v>1115</v>
      </c>
      <c r="D6" s="20" t="s">
        <v>1166</v>
      </c>
      <c r="E6" s="20" t="s">
        <v>1116</v>
      </c>
      <c r="F6" s="20" t="s">
        <v>1117</v>
      </c>
      <c r="G6" s="20"/>
      <c r="H6" s="20"/>
      <c r="I6" s="36" t="s">
        <v>1167</v>
      </c>
      <c r="J6" s="36" t="s">
        <v>1168</v>
      </c>
      <c r="K6" s="36" t="s">
        <v>1169</v>
      </c>
      <c r="L6" s="20" t="s">
        <v>1170</v>
      </c>
      <c r="M6" s="20" t="s">
        <v>1130</v>
      </c>
      <c r="N6" s="20" t="s">
        <v>307</v>
      </c>
      <c r="O6" s="20" t="s">
        <v>1132</v>
      </c>
      <c r="P6" s="20" t="s">
        <v>1133</v>
      </c>
      <c r="Q6" s="50"/>
    </row>
    <row r="7" customHeight="1" spans="1:17">
      <c r="A7" s="18"/>
      <c r="B7" s="21" t="s">
        <v>1134</v>
      </c>
      <c r="C7" s="20"/>
      <c r="D7" s="21" t="s">
        <v>1166</v>
      </c>
      <c r="E7" s="21" t="s">
        <v>1116</v>
      </c>
      <c r="F7" s="21" t="s">
        <v>1117</v>
      </c>
      <c r="G7" s="21"/>
      <c r="H7" s="21"/>
      <c r="I7" s="21" t="s">
        <v>1171</v>
      </c>
      <c r="J7" s="21" t="s">
        <v>1171</v>
      </c>
      <c r="K7" s="21" t="s">
        <v>1171</v>
      </c>
      <c r="L7" s="37" t="s">
        <v>1170</v>
      </c>
      <c r="M7" s="21" t="s">
        <v>1138</v>
      </c>
      <c r="N7" s="21" t="s">
        <v>1139</v>
      </c>
      <c r="O7" s="21" t="s">
        <v>1140</v>
      </c>
      <c r="P7" s="21" t="s">
        <v>1141</v>
      </c>
      <c r="Q7" s="51" t="s">
        <v>1172</v>
      </c>
    </row>
    <row r="8" customHeight="1" spans="1:38">
      <c r="A8" s="22"/>
      <c r="B8" s="21" t="s">
        <v>1134</v>
      </c>
      <c r="C8" s="20"/>
      <c r="D8" s="21" t="s">
        <v>1173</v>
      </c>
      <c r="E8" s="21"/>
      <c r="F8" s="21" t="s">
        <v>1117</v>
      </c>
      <c r="G8" s="21"/>
      <c r="H8" s="21"/>
      <c r="I8" s="21"/>
      <c r="J8" s="21"/>
      <c r="K8" s="21"/>
      <c r="L8" s="37"/>
      <c r="M8" s="21" t="s">
        <v>1138</v>
      </c>
      <c r="N8" s="21" t="s">
        <v>1139</v>
      </c>
      <c r="O8" s="21" t="s">
        <v>1140</v>
      </c>
      <c r="P8" s="21" t="s">
        <v>1141</v>
      </c>
      <c r="Q8" s="52"/>
      <c r="Y8" s="6">
        <v>100</v>
      </c>
      <c r="Z8" s="6">
        <v>50</v>
      </c>
      <c r="AA8" s="6">
        <v>20</v>
      </c>
      <c r="AB8" s="6">
        <v>10</v>
      </c>
      <c r="AC8" s="6">
        <v>5</v>
      </c>
      <c r="AD8" s="6">
        <v>1</v>
      </c>
      <c r="AF8" s="6">
        <v>20000</v>
      </c>
      <c r="AG8" s="6">
        <v>10000</v>
      </c>
      <c r="AH8" s="6">
        <v>5000</v>
      </c>
      <c r="AI8" s="6">
        <v>2000</v>
      </c>
      <c r="AJ8" s="6">
        <v>1000</v>
      </c>
      <c r="AK8" s="6">
        <v>500</v>
      </c>
      <c r="AL8" s="6">
        <v>100</v>
      </c>
    </row>
    <row r="9" s="4" customFormat="1" ht="40.5" customHeight="1" spans="1:39">
      <c r="A9" s="23">
        <v>1</v>
      </c>
      <c r="B9" s="23">
        <v>533</v>
      </c>
      <c r="C9" s="24" t="s">
        <v>532</v>
      </c>
      <c r="D9" s="23" t="s">
        <v>335</v>
      </c>
      <c r="E9" s="25" t="s">
        <v>534</v>
      </c>
      <c r="F9" s="26">
        <v>44130</v>
      </c>
      <c r="G9" s="27"/>
      <c r="H9" s="27"/>
      <c r="I9" s="23">
        <v>200</v>
      </c>
      <c r="J9" s="23">
        <v>200</v>
      </c>
      <c r="K9" s="23">
        <v>200</v>
      </c>
      <c r="L9" s="23">
        <f t="shared" ref="L9:L13" si="0">(I9+J9+K9)*50%</f>
        <v>300</v>
      </c>
      <c r="M9" s="23">
        <f t="shared" ref="M9:M13" si="1">L9</f>
        <v>300</v>
      </c>
      <c r="N9" s="23">
        <f t="shared" ref="N9:N13" si="2">ROUNDDOWN(M9,-1)</f>
        <v>300</v>
      </c>
      <c r="O9" s="23">
        <f t="shared" ref="O9:O13" si="3">ROUND((M9-N9)*4000,-2)</f>
        <v>0</v>
      </c>
      <c r="P9" s="27"/>
      <c r="R9" s="53"/>
      <c r="S9" s="54"/>
      <c r="X9" s="55"/>
      <c r="Y9" s="56">
        <f t="shared" ref="Y9:Y15" si="4">INT(N9/100)</f>
        <v>3</v>
      </c>
      <c r="Z9" s="56">
        <f t="shared" ref="Z9:Z15" si="5">ROUNDDOWN((N9-Y9*100)/50,0)</f>
        <v>0</v>
      </c>
      <c r="AA9" s="56">
        <f t="shared" ref="AA9:AA15" si="6">ROUNDDOWN((N9-Y9*100-Z9*50)/20,0)</f>
        <v>0</v>
      </c>
      <c r="AB9" s="56">
        <f t="shared" ref="AB9:AB15" si="7">ROUNDDOWN((N9-Y9*100-Z9*50-AA9*20)/10,0)</f>
        <v>0</v>
      </c>
      <c r="AC9" s="56">
        <f t="shared" ref="AC9:AC15" si="8">ROUNDDOWN((N9-Y9*100-Z9*50-AA9*20-AB9*10)/5,0)</f>
        <v>0</v>
      </c>
      <c r="AD9" s="56">
        <f t="shared" ref="AD9:AD15" si="9">ROUNDDOWN((N9-Y9*100-Z9*50-AA9*20-AB9*10-AC9*5)/1,0)</f>
        <v>0</v>
      </c>
      <c r="AE9" s="57"/>
      <c r="AF9" s="56">
        <f t="shared" ref="AF9:AF15" si="10">ROUNDDOWN(O9/20000,0)</f>
        <v>0</v>
      </c>
      <c r="AG9" s="56">
        <f t="shared" ref="AG9:AG15" si="11">ROUNDDOWN((O9-(AF9*20000))/10000,0)</f>
        <v>0</v>
      </c>
      <c r="AH9" s="56">
        <f t="shared" ref="AH9:AH15" si="12">ROUNDDOWN((O9-(AF9*20000)-(AG9*10000))/5000,0)</f>
        <v>0</v>
      </c>
      <c r="AI9" s="56">
        <f t="shared" ref="AI9:AI15" si="13">ROUNDDOWN((O9-(AF9*20000)-(AG9*10000)-(AH9*5000))/2000,0)</f>
        <v>0</v>
      </c>
      <c r="AJ9" s="56">
        <f t="shared" ref="AJ9:AJ15" si="14">ROUNDDOWN((O9-(AF9*20000)-(AG9*10000)-(AH9*5000)-(AI9*2000))/1000,0)</f>
        <v>0</v>
      </c>
      <c r="AK9" s="56">
        <f t="shared" ref="AK9:AK15" si="15">ROUNDDOWN((O9-(AF9*20000)-(AG9*10000)-(AH9*5000)-(AI9*2000)-(AJ9*1000))/500,0)</f>
        <v>0</v>
      </c>
      <c r="AL9" s="56">
        <f t="shared" ref="AL9:AL15" si="16">ROUNDDOWN((O9-(AF9*20000)-(AG9*10000)-(AH9*5000)-(AI9*2000)-(AJ9*1000)-(AK9*500))/100,0)</f>
        <v>0</v>
      </c>
      <c r="AM9" s="59"/>
    </row>
    <row r="10" s="4" customFormat="1" ht="40.5" customHeight="1" spans="1:39">
      <c r="A10" s="23">
        <v>2</v>
      </c>
      <c r="B10" s="23">
        <v>628</v>
      </c>
      <c r="C10" s="24" t="s">
        <v>400</v>
      </c>
      <c r="D10" s="23" t="s">
        <v>335</v>
      </c>
      <c r="E10" s="25" t="s">
        <v>383</v>
      </c>
      <c r="F10" s="26">
        <v>44183</v>
      </c>
      <c r="G10" s="27"/>
      <c r="H10" s="27"/>
      <c r="I10" s="23">
        <v>200</v>
      </c>
      <c r="J10" s="23">
        <v>200</v>
      </c>
      <c r="K10" s="23">
        <v>200</v>
      </c>
      <c r="L10" s="23">
        <f t="shared" si="0"/>
        <v>300</v>
      </c>
      <c r="M10" s="23">
        <f t="shared" si="1"/>
        <v>300</v>
      </c>
      <c r="N10" s="23">
        <f t="shared" si="2"/>
        <v>300</v>
      </c>
      <c r="O10" s="23">
        <f t="shared" si="3"/>
        <v>0</v>
      </c>
      <c r="P10" s="27"/>
      <c r="R10" s="53"/>
      <c r="S10" s="54"/>
      <c r="X10" s="55"/>
      <c r="Y10" s="56">
        <f t="shared" si="4"/>
        <v>3</v>
      </c>
      <c r="Z10" s="56">
        <f t="shared" si="5"/>
        <v>0</v>
      </c>
      <c r="AA10" s="56">
        <f t="shared" si="6"/>
        <v>0</v>
      </c>
      <c r="AB10" s="56">
        <f t="shared" si="7"/>
        <v>0</v>
      </c>
      <c r="AC10" s="56">
        <f t="shared" si="8"/>
        <v>0</v>
      </c>
      <c r="AD10" s="56">
        <f t="shared" si="9"/>
        <v>0</v>
      </c>
      <c r="AE10" s="57"/>
      <c r="AF10" s="56">
        <f t="shared" si="10"/>
        <v>0</v>
      </c>
      <c r="AG10" s="56">
        <f t="shared" si="11"/>
        <v>0</v>
      </c>
      <c r="AH10" s="56">
        <f t="shared" si="12"/>
        <v>0</v>
      </c>
      <c r="AI10" s="56">
        <f t="shared" si="13"/>
        <v>0</v>
      </c>
      <c r="AJ10" s="56">
        <f t="shared" si="14"/>
        <v>0</v>
      </c>
      <c r="AK10" s="56">
        <f t="shared" si="15"/>
        <v>0</v>
      </c>
      <c r="AL10" s="56">
        <f t="shared" si="16"/>
        <v>0</v>
      </c>
      <c r="AM10" s="59"/>
    </row>
    <row r="11" s="4" customFormat="1" ht="40.5" customHeight="1" spans="1:39">
      <c r="A11" s="23">
        <v>3</v>
      </c>
      <c r="B11" s="23">
        <v>1820</v>
      </c>
      <c r="C11" s="24" t="s">
        <v>516</v>
      </c>
      <c r="D11" s="23" t="s">
        <v>335</v>
      </c>
      <c r="E11" s="25" t="s">
        <v>885</v>
      </c>
      <c r="F11" s="26">
        <v>44601</v>
      </c>
      <c r="G11" s="27"/>
      <c r="H11" s="27"/>
      <c r="I11" s="23">
        <v>200</v>
      </c>
      <c r="J11" s="23">
        <v>200</v>
      </c>
      <c r="K11" s="23">
        <v>200</v>
      </c>
      <c r="L11" s="23">
        <f t="shared" si="0"/>
        <v>300</v>
      </c>
      <c r="M11" s="23">
        <f t="shared" si="1"/>
        <v>300</v>
      </c>
      <c r="N11" s="23">
        <f t="shared" si="2"/>
        <v>300</v>
      </c>
      <c r="O11" s="23">
        <f t="shared" si="3"/>
        <v>0</v>
      </c>
      <c r="P11" s="27"/>
      <c r="R11" s="53"/>
      <c r="S11" s="54"/>
      <c r="X11" s="55"/>
      <c r="Y11" s="56">
        <f t="shared" si="4"/>
        <v>3</v>
      </c>
      <c r="Z11" s="56">
        <f t="shared" si="5"/>
        <v>0</v>
      </c>
      <c r="AA11" s="56">
        <f t="shared" si="6"/>
        <v>0</v>
      </c>
      <c r="AB11" s="56">
        <f t="shared" si="7"/>
        <v>0</v>
      </c>
      <c r="AC11" s="56">
        <f t="shared" si="8"/>
        <v>0</v>
      </c>
      <c r="AD11" s="56">
        <f t="shared" si="9"/>
        <v>0</v>
      </c>
      <c r="AE11" s="57"/>
      <c r="AF11" s="56">
        <f t="shared" si="10"/>
        <v>0</v>
      </c>
      <c r="AG11" s="56">
        <f t="shared" si="11"/>
        <v>0</v>
      </c>
      <c r="AH11" s="56">
        <f t="shared" si="12"/>
        <v>0</v>
      </c>
      <c r="AI11" s="56">
        <f t="shared" si="13"/>
        <v>0</v>
      </c>
      <c r="AJ11" s="56">
        <f t="shared" si="14"/>
        <v>0</v>
      </c>
      <c r="AK11" s="56">
        <f t="shared" si="15"/>
        <v>0</v>
      </c>
      <c r="AL11" s="56">
        <f t="shared" si="16"/>
        <v>0</v>
      </c>
      <c r="AM11" s="59"/>
    </row>
    <row r="12" s="4" customFormat="1" ht="40.5" customHeight="1" spans="1:39">
      <c r="A12" s="23">
        <v>4</v>
      </c>
      <c r="B12" s="23">
        <v>1454</v>
      </c>
      <c r="C12" s="24" t="s">
        <v>948</v>
      </c>
      <c r="D12" s="23" t="s">
        <v>335</v>
      </c>
      <c r="E12" s="25" t="s">
        <v>1174</v>
      </c>
      <c r="F12" s="26">
        <v>44551</v>
      </c>
      <c r="G12" s="27"/>
      <c r="H12" s="27"/>
      <c r="I12" s="23">
        <v>200</v>
      </c>
      <c r="J12" s="23">
        <v>200</v>
      </c>
      <c r="K12" s="23">
        <v>200</v>
      </c>
      <c r="L12" s="23">
        <f t="shared" si="0"/>
        <v>300</v>
      </c>
      <c r="M12" s="23">
        <f t="shared" si="1"/>
        <v>300</v>
      </c>
      <c r="N12" s="23">
        <f t="shared" si="2"/>
        <v>300</v>
      </c>
      <c r="O12" s="23">
        <f t="shared" si="3"/>
        <v>0</v>
      </c>
      <c r="P12" s="27"/>
      <c r="R12" s="53"/>
      <c r="S12" s="54"/>
      <c r="X12" s="55"/>
      <c r="Y12" s="56">
        <f t="shared" si="4"/>
        <v>3</v>
      </c>
      <c r="Z12" s="56">
        <f t="shared" si="5"/>
        <v>0</v>
      </c>
      <c r="AA12" s="56">
        <f t="shared" si="6"/>
        <v>0</v>
      </c>
      <c r="AB12" s="56">
        <f t="shared" si="7"/>
        <v>0</v>
      </c>
      <c r="AC12" s="56">
        <f t="shared" si="8"/>
        <v>0</v>
      </c>
      <c r="AD12" s="56">
        <f t="shared" si="9"/>
        <v>0</v>
      </c>
      <c r="AE12" s="57"/>
      <c r="AF12" s="56">
        <f t="shared" si="10"/>
        <v>0</v>
      </c>
      <c r="AG12" s="56">
        <f t="shared" si="11"/>
        <v>0</v>
      </c>
      <c r="AH12" s="56">
        <f t="shared" si="12"/>
        <v>0</v>
      </c>
      <c r="AI12" s="56">
        <f t="shared" si="13"/>
        <v>0</v>
      </c>
      <c r="AJ12" s="56">
        <f t="shared" si="14"/>
        <v>0</v>
      </c>
      <c r="AK12" s="56">
        <f t="shared" si="15"/>
        <v>0</v>
      </c>
      <c r="AL12" s="56">
        <f t="shared" si="16"/>
        <v>0</v>
      </c>
      <c r="AM12" s="59"/>
    </row>
    <row r="13" s="4" customFormat="1" ht="40.5" customHeight="1" spans="1:39">
      <c r="A13" s="23">
        <v>5</v>
      </c>
      <c r="B13" s="23">
        <v>397</v>
      </c>
      <c r="C13" s="24" t="s">
        <v>174</v>
      </c>
      <c r="D13" s="23" t="s">
        <v>335</v>
      </c>
      <c r="E13" s="25" t="s">
        <v>959</v>
      </c>
      <c r="F13" s="26">
        <v>44118</v>
      </c>
      <c r="G13" s="27"/>
      <c r="H13" s="27"/>
      <c r="I13" s="23">
        <v>200</v>
      </c>
      <c r="J13" s="23">
        <v>200</v>
      </c>
      <c r="K13" s="23">
        <v>200</v>
      </c>
      <c r="L13" s="23">
        <f t="shared" si="0"/>
        <v>300</v>
      </c>
      <c r="M13" s="23">
        <f t="shared" si="1"/>
        <v>300</v>
      </c>
      <c r="N13" s="23">
        <f t="shared" si="2"/>
        <v>300</v>
      </c>
      <c r="O13" s="23">
        <f t="shared" si="3"/>
        <v>0</v>
      </c>
      <c r="P13" s="27"/>
      <c r="R13" s="53"/>
      <c r="S13" s="54"/>
      <c r="X13" s="55"/>
      <c r="Y13" s="56">
        <f t="shared" si="4"/>
        <v>3</v>
      </c>
      <c r="Z13" s="56">
        <f t="shared" si="5"/>
        <v>0</v>
      </c>
      <c r="AA13" s="56">
        <f t="shared" si="6"/>
        <v>0</v>
      </c>
      <c r="AB13" s="56">
        <f t="shared" si="7"/>
        <v>0</v>
      </c>
      <c r="AC13" s="56">
        <f t="shared" si="8"/>
        <v>0</v>
      </c>
      <c r="AD13" s="56">
        <f t="shared" si="9"/>
        <v>0</v>
      </c>
      <c r="AE13" s="57"/>
      <c r="AF13" s="56">
        <f t="shared" si="10"/>
        <v>0</v>
      </c>
      <c r="AG13" s="56">
        <f t="shared" si="11"/>
        <v>0</v>
      </c>
      <c r="AH13" s="56">
        <f t="shared" si="12"/>
        <v>0</v>
      </c>
      <c r="AI13" s="56">
        <f t="shared" si="13"/>
        <v>0</v>
      </c>
      <c r="AJ13" s="56">
        <f t="shared" si="14"/>
        <v>0</v>
      </c>
      <c r="AK13" s="56">
        <f t="shared" si="15"/>
        <v>0</v>
      </c>
      <c r="AL13" s="56">
        <f t="shared" si="16"/>
        <v>0</v>
      </c>
      <c r="AM13" s="59"/>
    </row>
    <row r="14" s="4" customFormat="1" ht="40.5" customHeight="1" spans="1:39">
      <c r="A14" s="23"/>
      <c r="B14" s="23"/>
      <c r="C14" s="24"/>
      <c r="D14" s="23"/>
      <c r="E14" s="25"/>
      <c r="F14" s="26"/>
      <c r="G14" s="27"/>
      <c r="H14" s="27"/>
      <c r="I14" s="23"/>
      <c r="J14" s="23"/>
      <c r="K14" s="23"/>
      <c r="L14" s="23"/>
      <c r="M14" s="23"/>
      <c r="N14" s="23"/>
      <c r="O14" s="23"/>
      <c r="P14" s="27"/>
      <c r="R14" s="53"/>
      <c r="S14" s="54"/>
      <c r="X14" s="55"/>
      <c r="Y14" s="56">
        <f t="shared" si="4"/>
        <v>0</v>
      </c>
      <c r="Z14" s="56">
        <f t="shared" si="5"/>
        <v>0</v>
      </c>
      <c r="AA14" s="56">
        <f t="shared" si="6"/>
        <v>0</v>
      </c>
      <c r="AB14" s="56">
        <f t="shared" si="7"/>
        <v>0</v>
      </c>
      <c r="AC14" s="56">
        <f t="shared" si="8"/>
        <v>0</v>
      </c>
      <c r="AD14" s="56">
        <f t="shared" si="9"/>
        <v>0</v>
      </c>
      <c r="AE14" s="57"/>
      <c r="AF14" s="56">
        <f t="shared" si="10"/>
        <v>0</v>
      </c>
      <c r="AG14" s="56">
        <f t="shared" si="11"/>
        <v>0</v>
      </c>
      <c r="AH14" s="56">
        <f t="shared" si="12"/>
        <v>0</v>
      </c>
      <c r="AI14" s="56">
        <f t="shared" si="13"/>
        <v>0</v>
      </c>
      <c r="AJ14" s="56">
        <f t="shared" si="14"/>
        <v>0</v>
      </c>
      <c r="AK14" s="56">
        <f t="shared" si="15"/>
        <v>0</v>
      </c>
      <c r="AL14" s="56">
        <f t="shared" si="16"/>
        <v>0</v>
      </c>
      <c r="AM14" s="59"/>
    </row>
    <row r="15" s="4" customFormat="1" ht="40.5" customHeight="1" spans="1:39">
      <c r="A15" s="23"/>
      <c r="B15" s="28"/>
      <c r="C15" s="24"/>
      <c r="D15" s="23"/>
      <c r="E15" s="25"/>
      <c r="F15" s="26"/>
      <c r="G15" s="27"/>
      <c r="H15" s="27"/>
      <c r="I15" s="23"/>
      <c r="J15" s="23"/>
      <c r="K15" s="23"/>
      <c r="L15" s="23"/>
      <c r="M15" s="23"/>
      <c r="N15" s="23"/>
      <c r="O15" s="23"/>
      <c r="P15" s="27"/>
      <c r="R15" s="53"/>
      <c r="S15" s="54"/>
      <c r="X15" s="55"/>
      <c r="Y15" s="56">
        <f t="shared" si="4"/>
        <v>0</v>
      </c>
      <c r="Z15" s="56">
        <f t="shared" si="5"/>
        <v>0</v>
      </c>
      <c r="AA15" s="56">
        <f t="shared" si="6"/>
        <v>0</v>
      </c>
      <c r="AB15" s="56">
        <f t="shared" si="7"/>
        <v>0</v>
      </c>
      <c r="AC15" s="56">
        <f t="shared" si="8"/>
        <v>0</v>
      </c>
      <c r="AD15" s="56">
        <f t="shared" si="9"/>
        <v>0</v>
      </c>
      <c r="AE15" s="57"/>
      <c r="AF15" s="56">
        <f t="shared" si="10"/>
        <v>0</v>
      </c>
      <c r="AG15" s="56">
        <f t="shared" si="11"/>
        <v>0</v>
      </c>
      <c r="AH15" s="56">
        <f t="shared" si="12"/>
        <v>0</v>
      </c>
      <c r="AI15" s="56">
        <f t="shared" si="13"/>
        <v>0</v>
      </c>
      <c r="AJ15" s="56">
        <f t="shared" si="14"/>
        <v>0</v>
      </c>
      <c r="AK15" s="56">
        <f t="shared" si="15"/>
        <v>0</v>
      </c>
      <c r="AL15" s="56">
        <f t="shared" si="16"/>
        <v>0</v>
      </c>
      <c r="AM15" s="59"/>
    </row>
    <row r="16" ht="24.75" customHeight="1" spans="1:38">
      <c r="A16" s="29"/>
      <c r="B16" s="30">
        <v>4</v>
      </c>
      <c r="C16" s="31"/>
      <c r="D16" s="31"/>
      <c r="E16" s="32" t="str">
        <f>A2</f>
        <v>2023年5月-2023.7月份产假50%</v>
      </c>
      <c r="F16" s="31"/>
      <c r="G16" s="31"/>
      <c r="H16" s="31"/>
      <c r="I16" s="38">
        <f t="shared" ref="I16:O16" si="17">SUM(I9:I15)</f>
        <v>1000</v>
      </c>
      <c r="J16" s="38">
        <f t="shared" si="17"/>
        <v>1000</v>
      </c>
      <c r="K16" s="38">
        <f t="shared" si="17"/>
        <v>1000</v>
      </c>
      <c r="L16" s="38">
        <f t="shared" si="17"/>
        <v>1500</v>
      </c>
      <c r="M16" s="38">
        <f t="shared" si="17"/>
        <v>1500</v>
      </c>
      <c r="N16" s="38">
        <f t="shared" si="17"/>
        <v>1500</v>
      </c>
      <c r="O16" s="38">
        <f t="shared" si="17"/>
        <v>0</v>
      </c>
      <c r="P16" s="39"/>
      <c r="Q16" s="39" t="e">
        <f>SUM(#REF!)</f>
        <v>#REF!</v>
      </c>
      <c r="R16" s="39" t="e">
        <f>SUM(#REF!)</f>
        <v>#REF!</v>
      </c>
      <c r="S16" s="39" t="e">
        <f>SUM(#REF!)</f>
        <v>#REF!</v>
      </c>
      <c r="T16" s="39" t="e">
        <f>SUM(#REF!)</f>
        <v>#REF!</v>
      </c>
      <c r="U16" s="39" t="e">
        <f>SUM(#REF!)</f>
        <v>#REF!</v>
      </c>
      <c r="V16" s="39" t="e">
        <f>SUM(#REF!)</f>
        <v>#REF!</v>
      </c>
      <c r="W16" s="39" t="e">
        <f>SUM(#REF!)</f>
        <v>#REF!</v>
      </c>
      <c r="X16" s="39" t="e">
        <f>SUM(#REF!)</f>
        <v>#REF!</v>
      </c>
      <c r="Y16" s="39">
        <f t="shared" ref="Y16:AD16" si="18">SUM(Y9:Y15)</f>
        <v>15</v>
      </c>
      <c r="Z16" s="39">
        <f t="shared" si="18"/>
        <v>0</v>
      </c>
      <c r="AA16" s="39">
        <f t="shared" si="18"/>
        <v>0</v>
      </c>
      <c r="AB16" s="39">
        <f t="shared" si="18"/>
        <v>0</v>
      </c>
      <c r="AC16" s="39">
        <f t="shared" si="18"/>
        <v>0</v>
      </c>
      <c r="AD16" s="39">
        <f t="shared" si="18"/>
        <v>0</v>
      </c>
      <c r="AE16" s="39"/>
      <c r="AF16" s="39">
        <f t="shared" ref="AF16:AL16" si="19">SUM(AF9:AF15)</f>
        <v>0</v>
      </c>
      <c r="AG16" s="39">
        <f t="shared" si="19"/>
        <v>0</v>
      </c>
      <c r="AH16" s="39">
        <f t="shared" si="19"/>
        <v>0</v>
      </c>
      <c r="AI16" s="39">
        <f t="shared" si="19"/>
        <v>0</v>
      </c>
      <c r="AJ16" s="39">
        <f t="shared" si="19"/>
        <v>0</v>
      </c>
      <c r="AK16" s="39">
        <f t="shared" si="19"/>
        <v>0</v>
      </c>
      <c r="AL16" s="39">
        <f t="shared" si="19"/>
        <v>0</v>
      </c>
    </row>
    <row r="17" spans="25:38">
      <c r="Y17" s="6">
        <f t="shared" ref="Y17:AD17" si="20">+Y16*Y8</f>
        <v>1500</v>
      </c>
      <c r="Z17" s="6">
        <f t="shared" si="20"/>
        <v>0</v>
      </c>
      <c r="AA17" s="6">
        <f t="shared" si="20"/>
        <v>0</v>
      </c>
      <c r="AB17" s="6">
        <f t="shared" si="20"/>
        <v>0</v>
      </c>
      <c r="AC17" s="6">
        <f t="shared" si="20"/>
        <v>0</v>
      </c>
      <c r="AD17" s="6">
        <f t="shared" si="20"/>
        <v>0</v>
      </c>
      <c r="AE17" s="6">
        <f>SUM(Y17:AD17)</f>
        <v>1500</v>
      </c>
      <c r="AF17" s="6">
        <f t="shared" ref="AF17:AL17" si="21">AF16*AF8</f>
        <v>0</v>
      </c>
      <c r="AG17" s="6">
        <f t="shared" si="21"/>
        <v>0</v>
      </c>
      <c r="AH17" s="6">
        <f t="shared" si="21"/>
        <v>0</v>
      </c>
      <c r="AI17" s="6">
        <f t="shared" si="21"/>
        <v>0</v>
      </c>
      <c r="AJ17" s="6">
        <f t="shared" si="21"/>
        <v>0</v>
      </c>
      <c r="AK17" s="6">
        <f t="shared" si="21"/>
        <v>0</v>
      </c>
      <c r="AL17" s="6">
        <f t="shared" si="21"/>
        <v>0</v>
      </c>
    </row>
    <row r="18" spans="31:31">
      <c r="AE18" s="5"/>
    </row>
    <row r="19" spans="31:31">
      <c r="AE19" s="58"/>
    </row>
    <row r="20" spans="32:32">
      <c r="AF20" s="58"/>
    </row>
    <row r="26" spans="27:31">
      <c r="AA26"/>
      <c r="AB26"/>
      <c r="AC26"/>
      <c r="AD26"/>
      <c r="AE26"/>
    </row>
    <row r="27" spans="27:31">
      <c r="AA27"/>
      <c r="AB27"/>
      <c r="AC27"/>
      <c r="AD27"/>
      <c r="AE27"/>
    </row>
    <row r="28" spans="27:31">
      <c r="AA28"/>
      <c r="AB28"/>
      <c r="AC28"/>
      <c r="AD28"/>
      <c r="AE28"/>
    </row>
    <row r="29" spans="27:31">
      <c r="AA29"/>
      <c r="AB29"/>
      <c r="AC29"/>
      <c r="AD29"/>
      <c r="AE29"/>
    </row>
    <row r="30" spans="27:31">
      <c r="AA30"/>
      <c r="AB30"/>
      <c r="AC30"/>
      <c r="AD30"/>
      <c r="AE30"/>
    </row>
    <row r="31" spans="27:31">
      <c r="AA31"/>
      <c r="AB31"/>
      <c r="AC31"/>
      <c r="AD31"/>
      <c r="AE31"/>
    </row>
  </sheetData>
  <mergeCells count="32">
    <mergeCell ref="A1:P1"/>
    <mergeCell ref="A2:P2"/>
    <mergeCell ref="A3:P3"/>
    <mergeCell ref="A4:A8"/>
    <mergeCell ref="B4:B5"/>
    <mergeCell ref="B7:B8"/>
    <mergeCell ref="C4:C5"/>
    <mergeCell ref="C6:C8"/>
    <mergeCell ref="D4:D5"/>
    <mergeCell ref="D7:D8"/>
    <mergeCell ref="E4:E5"/>
    <mergeCell ref="E7:E8"/>
    <mergeCell ref="F4:F5"/>
    <mergeCell ref="F7:F8"/>
    <mergeCell ref="I4:I5"/>
    <mergeCell ref="I7:I8"/>
    <mergeCell ref="J4:J5"/>
    <mergeCell ref="J7:J8"/>
    <mergeCell ref="K4:K5"/>
    <mergeCell ref="K7:K8"/>
    <mergeCell ref="L4:L5"/>
    <mergeCell ref="L7:L8"/>
    <mergeCell ref="M4:M5"/>
    <mergeCell ref="M7:M8"/>
    <mergeCell ref="N4:N5"/>
    <mergeCell ref="N7:N8"/>
    <mergeCell ref="O4:O5"/>
    <mergeCell ref="O7:O8"/>
    <mergeCell ref="P4:P5"/>
    <mergeCell ref="P7:P8"/>
    <mergeCell ref="Q4:Q5"/>
    <mergeCell ref="Q7:Q8"/>
  </mergeCells>
  <printOptions horizontalCentered="1"/>
  <pageMargins left="0" right="0" top="0" bottom="0" header="0.298611111111111" footer="0.298611111111111"/>
  <pageSetup paperSize="9" scale="92" orientation="landscape" horizontalDpi="600"/>
  <headerFooter>
    <oddFooter>&amp;L&amp;12&amp;B&amp;P     行政部：______________&amp;C&amp;12&amp;B财务：______________&amp;R&amp;12&amp;B总经理：______________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0"/>
  <sheetViews>
    <sheetView view="pageBreakPreview" zoomScaleNormal="80" workbookViewId="0">
      <selection activeCell="AF41" sqref="AF41"/>
    </sheetView>
  </sheetViews>
  <sheetFormatPr defaultColWidth="10.2857142857143" defaultRowHeight="15"/>
  <cols>
    <col min="1" max="1" width="8.16190476190476" style="5" customWidth="1"/>
    <col min="2" max="2" width="13.3809523809524" style="6" customWidth="1"/>
    <col min="3" max="3" width="13.1428571428571" style="6" customWidth="1"/>
    <col min="4" max="4" width="6.03809523809524" style="6" customWidth="1"/>
    <col min="5" max="5" width="17.7904761904762" style="6" customWidth="1"/>
    <col min="6" max="6" width="14.7142857142857" style="6" customWidth="1"/>
    <col min="7" max="8" width="14.7142857142857" style="6" hidden="1" customWidth="1"/>
    <col min="9" max="10" width="10.8952380952381" style="6" customWidth="1"/>
    <col min="11" max="11" width="11.6095238095238" style="6" customWidth="1"/>
    <col min="12" max="12" width="10.2857142857143" style="6" customWidth="1"/>
    <col min="13" max="13" width="8" style="6" customWidth="1"/>
    <col min="14" max="14" width="6.42857142857143" style="6" customWidth="1"/>
    <col min="15" max="15" width="9.79047619047619" style="6" customWidth="1"/>
    <col min="16" max="16" width="18.447619047619" style="6" customWidth="1"/>
    <col min="17" max="17" width="9.14285714285714" style="6" hidden="1" customWidth="1"/>
    <col min="18" max="18" width="13.552380952381" style="6" customWidth="1"/>
    <col min="19" max="24" width="9.14285714285714" style="6" hidden="1" customWidth="1"/>
    <col min="25" max="25" width="10.447619047619" style="6" customWidth="1"/>
    <col min="26" max="28" width="9.14285714285714" style="6" customWidth="1"/>
    <col min="29" max="30" width="10.2857142857143" style="6" customWidth="1"/>
    <col min="31" max="31" width="10.7714285714286" style="6" customWidth="1"/>
    <col min="32" max="34" width="10.2857142857143" style="6" customWidth="1"/>
    <col min="35" max="16379" width="10.2857142857143" style="6"/>
  </cols>
  <sheetData>
    <row r="1" s="1" customFormat="1" ht="41.25" customHeight="1" spans="1:27">
      <c r="A1" s="7" t="s">
        <v>1149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33"/>
      <c r="Q1" s="40"/>
      <c r="R1" s="40"/>
      <c r="S1" s="40"/>
      <c r="T1" s="41"/>
      <c r="U1" s="42"/>
      <c r="V1" s="42"/>
      <c r="W1" s="41"/>
      <c r="X1" s="41"/>
      <c r="Y1" s="41"/>
      <c r="Z1" s="41"/>
      <c r="AA1" s="41"/>
    </row>
    <row r="2" s="1" customFormat="1" ht="18.75" spans="1:27">
      <c r="A2" s="9" t="s">
        <v>1175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34"/>
      <c r="Q2" s="43"/>
      <c r="R2" s="43"/>
      <c r="S2" s="43"/>
      <c r="T2" s="44"/>
      <c r="U2" s="45"/>
      <c r="V2" s="45"/>
      <c r="W2" s="44"/>
      <c r="X2" s="44"/>
      <c r="Y2" s="44"/>
      <c r="Z2" s="44"/>
      <c r="AA2" s="44"/>
    </row>
    <row r="3" s="1" customFormat="1" ht="18.75" spans="1:26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35"/>
      <c r="U3" s="46"/>
      <c r="V3" s="46"/>
      <c r="X3" s="47"/>
      <c r="Y3" s="47"/>
      <c r="Z3" s="47"/>
    </row>
    <row r="4" s="2" customFormat="1" ht="21" customHeight="1" spans="1:17">
      <c r="A4" s="13" t="s">
        <v>63</v>
      </c>
      <c r="B4" s="14" t="s">
        <v>1151</v>
      </c>
      <c r="C4" s="15" t="s">
        <v>1152</v>
      </c>
      <c r="D4" s="14" t="s">
        <v>1153</v>
      </c>
      <c r="E4" s="15" t="s">
        <v>1154</v>
      </c>
      <c r="F4" s="16" t="s">
        <v>1155</v>
      </c>
      <c r="G4" s="17"/>
      <c r="H4" s="17"/>
      <c r="I4" s="17" t="s">
        <v>1156</v>
      </c>
      <c r="J4" s="17" t="s">
        <v>1156</v>
      </c>
      <c r="K4" s="17" t="s">
        <v>1156</v>
      </c>
      <c r="L4" s="17" t="s">
        <v>1157</v>
      </c>
      <c r="M4" s="17" t="s">
        <v>1158</v>
      </c>
      <c r="N4" s="17" t="s">
        <v>1159</v>
      </c>
      <c r="O4" s="17" t="s">
        <v>1160</v>
      </c>
      <c r="P4" s="15" t="s">
        <v>292</v>
      </c>
      <c r="Q4" s="48" t="s">
        <v>1161</v>
      </c>
    </row>
    <row r="5" s="3" customFormat="1" ht="63" customHeight="1" spans="1:16379">
      <c r="A5" s="18"/>
      <c r="B5" s="15" t="s">
        <v>1108</v>
      </c>
      <c r="C5" s="15"/>
      <c r="D5" s="15" t="s">
        <v>1162</v>
      </c>
      <c r="E5" s="15"/>
      <c r="F5" s="17" t="s">
        <v>1163</v>
      </c>
      <c r="G5" s="19">
        <v>6</v>
      </c>
      <c r="H5" s="19"/>
      <c r="I5" s="17"/>
      <c r="J5" s="17"/>
      <c r="K5" s="17"/>
      <c r="L5" s="17"/>
      <c r="M5" s="17" t="s">
        <v>1164</v>
      </c>
      <c r="N5" s="17" t="s">
        <v>1112</v>
      </c>
      <c r="O5" s="17" t="s">
        <v>1113</v>
      </c>
      <c r="P5" s="15" t="s">
        <v>1165</v>
      </c>
      <c r="Q5" s="49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ht="12.75" spans="1:17">
      <c r="A6" s="18"/>
      <c r="B6" s="20" t="s">
        <v>1114</v>
      </c>
      <c r="C6" s="20" t="s">
        <v>1115</v>
      </c>
      <c r="D6" s="20" t="s">
        <v>1166</v>
      </c>
      <c r="E6" s="20" t="s">
        <v>1116</v>
      </c>
      <c r="F6" s="20" t="s">
        <v>1117</v>
      </c>
      <c r="G6" s="20"/>
      <c r="H6" s="20"/>
      <c r="I6" s="36" t="s">
        <v>1176</v>
      </c>
      <c r="J6" s="36" t="s">
        <v>1167</v>
      </c>
      <c r="K6" s="36" t="s">
        <v>1168</v>
      </c>
      <c r="L6" s="20" t="s">
        <v>1170</v>
      </c>
      <c r="M6" s="20" t="s">
        <v>1130</v>
      </c>
      <c r="N6" s="20" t="s">
        <v>307</v>
      </c>
      <c r="O6" s="20" t="s">
        <v>1132</v>
      </c>
      <c r="P6" s="20" t="s">
        <v>1133</v>
      </c>
      <c r="Q6" s="50"/>
    </row>
    <row r="7" customHeight="1" spans="1:17">
      <c r="A7" s="18"/>
      <c r="B7" s="21" t="s">
        <v>1134</v>
      </c>
      <c r="C7" s="20"/>
      <c r="D7" s="21" t="s">
        <v>1166</v>
      </c>
      <c r="E7" s="21" t="s">
        <v>1116</v>
      </c>
      <c r="F7" s="21" t="s">
        <v>1117</v>
      </c>
      <c r="G7" s="21"/>
      <c r="H7" s="21"/>
      <c r="I7" s="21" t="s">
        <v>1171</v>
      </c>
      <c r="J7" s="21" t="s">
        <v>1171</v>
      </c>
      <c r="K7" s="21" t="s">
        <v>1171</v>
      </c>
      <c r="L7" s="37" t="s">
        <v>1170</v>
      </c>
      <c r="M7" s="21" t="s">
        <v>1138</v>
      </c>
      <c r="N7" s="21" t="s">
        <v>1139</v>
      </c>
      <c r="O7" s="21" t="s">
        <v>1140</v>
      </c>
      <c r="P7" s="21" t="s">
        <v>1141</v>
      </c>
      <c r="Q7" s="51" t="s">
        <v>1172</v>
      </c>
    </row>
    <row r="8" customHeight="1" spans="1:38">
      <c r="A8" s="22"/>
      <c r="B8" s="21" t="s">
        <v>1134</v>
      </c>
      <c r="C8" s="20"/>
      <c r="D8" s="21" t="s">
        <v>1173</v>
      </c>
      <c r="E8" s="21"/>
      <c r="F8" s="21" t="s">
        <v>1117</v>
      </c>
      <c r="G8" s="21"/>
      <c r="H8" s="21"/>
      <c r="I8" s="21"/>
      <c r="J8" s="21"/>
      <c r="K8" s="21"/>
      <c r="L8" s="37"/>
      <c r="M8" s="21" t="s">
        <v>1138</v>
      </c>
      <c r="N8" s="21" t="s">
        <v>1139</v>
      </c>
      <c r="O8" s="21" t="s">
        <v>1140</v>
      </c>
      <c r="P8" s="21" t="s">
        <v>1141</v>
      </c>
      <c r="Q8" s="52"/>
      <c r="Y8" s="6">
        <v>100</v>
      </c>
      <c r="Z8" s="6">
        <v>50</v>
      </c>
      <c r="AA8" s="6">
        <v>20</v>
      </c>
      <c r="AB8" s="6">
        <v>10</v>
      </c>
      <c r="AC8" s="6">
        <v>5</v>
      </c>
      <c r="AD8" s="6">
        <v>1</v>
      </c>
      <c r="AF8" s="6">
        <v>20000</v>
      </c>
      <c r="AG8" s="6">
        <v>10000</v>
      </c>
      <c r="AH8" s="6">
        <v>5000</v>
      </c>
      <c r="AI8" s="6">
        <v>2000</v>
      </c>
      <c r="AJ8" s="6">
        <v>1000</v>
      </c>
      <c r="AK8" s="6">
        <v>500</v>
      </c>
      <c r="AL8" s="6">
        <v>100</v>
      </c>
    </row>
    <row r="9" s="4" customFormat="1" ht="40.5" customHeight="1" spans="1:39">
      <c r="A9" s="23">
        <v>1</v>
      </c>
      <c r="B9" s="23">
        <v>1429</v>
      </c>
      <c r="C9" s="60" t="s">
        <v>906</v>
      </c>
      <c r="D9" s="23" t="s">
        <v>335</v>
      </c>
      <c r="E9" s="60" t="s">
        <v>1177</v>
      </c>
      <c r="F9" s="26">
        <v>44546</v>
      </c>
      <c r="G9" s="27"/>
      <c r="H9" s="27"/>
      <c r="I9" s="23">
        <v>200</v>
      </c>
      <c r="J9" s="23">
        <v>200</v>
      </c>
      <c r="K9" s="23">
        <v>200</v>
      </c>
      <c r="L9" s="23">
        <f t="shared" ref="L9:L12" si="0">(I9+J9+K9)*50%</f>
        <v>300</v>
      </c>
      <c r="M9" s="23">
        <f t="shared" ref="M9:M12" si="1">L9</f>
        <v>300</v>
      </c>
      <c r="N9" s="23">
        <f t="shared" ref="N9:N12" si="2">ROUNDDOWN(M9,-1)</f>
        <v>300</v>
      </c>
      <c r="O9" s="23">
        <f t="shared" ref="O9:O12" si="3">ROUND((M9-N9)*4000,-2)</f>
        <v>0</v>
      </c>
      <c r="P9" s="27"/>
      <c r="R9" s="53"/>
      <c r="S9" s="54"/>
      <c r="X9" s="55"/>
      <c r="Y9" s="56">
        <f t="shared" ref="Y9:Y14" si="4">INT(N9/100)</f>
        <v>3</v>
      </c>
      <c r="Z9" s="56">
        <f t="shared" ref="Z9:Z14" si="5">ROUNDDOWN((N9-Y9*100)/50,0)</f>
        <v>0</v>
      </c>
      <c r="AA9" s="56">
        <f t="shared" ref="AA9:AA14" si="6">ROUNDDOWN((N9-Y9*100-Z9*50)/20,0)</f>
        <v>0</v>
      </c>
      <c r="AB9" s="56">
        <f t="shared" ref="AB9:AB14" si="7">ROUNDDOWN((N9-Y9*100-Z9*50-AA9*20)/10,0)</f>
        <v>0</v>
      </c>
      <c r="AC9" s="56">
        <f t="shared" ref="AC9:AC14" si="8">ROUNDDOWN((N9-Y9*100-Z9*50-AA9*20-AB9*10)/5,0)</f>
        <v>0</v>
      </c>
      <c r="AD9" s="56">
        <f t="shared" ref="AD9:AD14" si="9">ROUNDDOWN((N9-Y9*100-Z9*50-AA9*20-AB9*10-AC9*5)/1,0)</f>
        <v>0</v>
      </c>
      <c r="AE9" s="57"/>
      <c r="AF9" s="56">
        <f t="shared" ref="AF9:AF14" si="10">ROUNDDOWN(O9/20000,0)</f>
        <v>0</v>
      </c>
      <c r="AG9" s="56">
        <f t="shared" ref="AG9:AG14" si="11">ROUNDDOWN((O9-(AF9*20000))/10000,0)</f>
        <v>0</v>
      </c>
      <c r="AH9" s="56">
        <f t="shared" ref="AH9:AH14" si="12">ROUNDDOWN((O9-(AF9*20000)-(AG9*10000))/5000,0)</f>
        <v>0</v>
      </c>
      <c r="AI9" s="56">
        <f t="shared" ref="AI9:AI14" si="13">ROUNDDOWN((O9-(AF9*20000)-(AG9*10000)-(AH9*5000))/2000,0)</f>
        <v>0</v>
      </c>
      <c r="AJ9" s="56">
        <f t="shared" ref="AJ9:AJ14" si="14">ROUNDDOWN((O9-(AF9*20000)-(AG9*10000)-(AH9*5000)-(AI9*2000))/1000,0)</f>
        <v>0</v>
      </c>
      <c r="AK9" s="56">
        <f t="shared" ref="AK9:AK14" si="15">ROUNDDOWN((O9-(AF9*20000)-(AG9*10000)-(AH9*5000)-(AI9*2000)-(AJ9*1000))/500,0)</f>
        <v>0</v>
      </c>
      <c r="AL9" s="56">
        <f t="shared" ref="AL9:AL14" si="16">ROUNDDOWN((O9-(AF9*20000)-(AG9*10000)-(AH9*5000)-(AI9*2000)-(AJ9*1000)-(AK9*500))/100,0)</f>
        <v>0</v>
      </c>
      <c r="AM9" s="59"/>
    </row>
    <row r="10" s="4" customFormat="1" ht="40.5" customHeight="1" spans="1:39">
      <c r="A10" s="23">
        <v>2</v>
      </c>
      <c r="B10" s="23">
        <v>309</v>
      </c>
      <c r="C10" s="24" t="s">
        <v>921</v>
      </c>
      <c r="D10" s="23" t="s">
        <v>335</v>
      </c>
      <c r="E10" s="25" t="s">
        <v>1178</v>
      </c>
      <c r="F10" s="26">
        <v>44109</v>
      </c>
      <c r="G10" s="27"/>
      <c r="H10" s="27"/>
      <c r="I10" s="23">
        <v>200</v>
      </c>
      <c r="J10" s="23">
        <v>200</v>
      </c>
      <c r="K10" s="23">
        <v>200</v>
      </c>
      <c r="L10" s="23">
        <f t="shared" si="0"/>
        <v>300</v>
      </c>
      <c r="M10" s="23">
        <f t="shared" si="1"/>
        <v>300</v>
      </c>
      <c r="N10" s="23">
        <f t="shared" si="2"/>
        <v>300</v>
      </c>
      <c r="O10" s="23">
        <f t="shared" si="3"/>
        <v>0</v>
      </c>
      <c r="P10" s="27"/>
      <c r="R10" s="53"/>
      <c r="S10" s="54"/>
      <c r="X10" s="55"/>
      <c r="Y10" s="56">
        <f t="shared" si="4"/>
        <v>3</v>
      </c>
      <c r="Z10" s="56">
        <f t="shared" si="5"/>
        <v>0</v>
      </c>
      <c r="AA10" s="56">
        <f t="shared" si="6"/>
        <v>0</v>
      </c>
      <c r="AB10" s="56">
        <f t="shared" si="7"/>
        <v>0</v>
      </c>
      <c r="AC10" s="56">
        <f t="shared" si="8"/>
        <v>0</v>
      </c>
      <c r="AD10" s="56">
        <f t="shared" si="9"/>
        <v>0</v>
      </c>
      <c r="AE10" s="57"/>
      <c r="AF10" s="56">
        <f t="shared" si="10"/>
        <v>0</v>
      </c>
      <c r="AG10" s="56">
        <f t="shared" si="11"/>
        <v>0</v>
      </c>
      <c r="AH10" s="56">
        <f t="shared" si="12"/>
        <v>0</v>
      </c>
      <c r="AI10" s="56">
        <f t="shared" si="13"/>
        <v>0</v>
      </c>
      <c r="AJ10" s="56">
        <f t="shared" si="14"/>
        <v>0</v>
      </c>
      <c r="AK10" s="56">
        <f t="shared" si="15"/>
        <v>0</v>
      </c>
      <c r="AL10" s="56">
        <f t="shared" si="16"/>
        <v>0</v>
      </c>
      <c r="AM10" s="59"/>
    </row>
    <row r="11" s="4" customFormat="1" ht="40.5" hidden="1" customHeight="1" spans="1:39">
      <c r="A11" s="23"/>
      <c r="B11" s="23"/>
      <c r="C11" s="24"/>
      <c r="D11" s="23"/>
      <c r="E11" s="25"/>
      <c r="F11" s="26"/>
      <c r="G11" s="27"/>
      <c r="H11" s="27"/>
      <c r="I11" s="23"/>
      <c r="J11" s="23"/>
      <c r="K11" s="23"/>
      <c r="L11" s="23">
        <f t="shared" si="0"/>
        <v>0</v>
      </c>
      <c r="M11" s="23">
        <f t="shared" si="1"/>
        <v>0</v>
      </c>
      <c r="N11" s="23">
        <f t="shared" si="2"/>
        <v>0</v>
      </c>
      <c r="O11" s="23">
        <f t="shared" si="3"/>
        <v>0</v>
      </c>
      <c r="P11" s="27"/>
      <c r="R11" s="53"/>
      <c r="S11" s="54"/>
      <c r="X11" s="55"/>
      <c r="Y11" s="56">
        <f t="shared" si="4"/>
        <v>0</v>
      </c>
      <c r="Z11" s="56">
        <f t="shared" si="5"/>
        <v>0</v>
      </c>
      <c r="AA11" s="56">
        <f t="shared" si="6"/>
        <v>0</v>
      </c>
      <c r="AB11" s="56">
        <f t="shared" si="7"/>
        <v>0</v>
      </c>
      <c r="AC11" s="56">
        <f t="shared" si="8"/>
        <v>0</v>
      </c>
      <c r="AD11" s="56">
        <f t="shared" si="9"/>
        <v>0</v>
      </c>
      <c r="AE11" s="57"/>
      <c r="AF11" s="56">
        <f t="shared" si="10"/>
        <v>0</v>
      </c>
      <c r="AG11" s="56">
        <f t="shared" si="11"/>
        <v>0</v>
      </c>
      <c r="AH11" s="56">
        <f t="shared" si="12"/>
        <v>0</v>
      </c>
      <c r="AI11" s="56">
        <f t="shared" si="13"/>
        <v>0</v>
      </c>
      <c r="AJ11" s="56">
        <f t="shared" si="14"/>
        <v>0</v>
      </c>
      <c r="AK11" s="56">
        <f t="shared" si="15"/>
        <v>0</v>
      </c>
      <c r="AL11" s="56">
        <f t="shared" si="16"/>
        <v>0</v>
      </c>
      <c r="AM11" s="59"/>
    </row>
    <row r="12" s="4" customFormat="1" ht="40.5" hidden="1" customHeight="1" spans="1:39">
      <c r="A12" s="23"/>
      <c r="B12" s="23"/>
      <c r="C12" s="24"/>
      <c r="D12" s="23"/>
      <c r="E12" s="25"/>
      <c r="F12" s="26"/>
      <c r="G12" s="27"/>
      <c r="H12" s="27"/>
      <c r="I12" s="23"/>
      <c r="J12" s="23"/>
      <c r="K12" s="23"/>
      <c r="L12" s="23">
        <f t="shared" si="0"/>
        <v>0</v>
      </c>
      <c r="M12" s="23">
        <f t="shared" si="1"/>
        <v>0</v>
      </c>
      <c r="N12" s="23">
        <f t="shared" si="2"/>
        <v>0</v>
      </c>
      <c r="O12" s="23">
        <f t="shared" si="3"/>
        <v>0</v>
      </c>
      <c r="P12" s="27"/>
      <c r="R12" s="53"/>
      <c r="S12" s="54"/>
      <c r="X12" s="55"/>
      <c r="Y12" s="56">
        <f t="shared" si="4"/>
        <v>0</v>
      </c>
      <c r="Z12" s="56">
        <f t="shared" si="5"/>
        <v>0</v>
      </c>
      <c r="AA12" s="56">
        <f t="shared" si="6"/>
        <v>0</v>
      </c>
      <c r="AB12" s="56">
        <f t="shared" si="7"/>
        <v>0</v>
      </c>
      <c r="AC12" s="56">
        <f t="shared" si="8"/>
        <v>0</v>
      </c>
      <c r="AD12" s="56">
        <f t="shared" si="9"/>
        <v>0</v>
      </c>
      <c r="AE12" s="57"/>
      <c r="AF12" s="56">
        <f t="shared" si="10"/>
        <v>0</v>
      </c>
      <c r="AG12" s="56">
        <f t="shared" si="11"/>
        <v>0</v>
      </c>
      <c r="AH12" s="56">
        <f t="shared" si="12"/>
        <v>0</v>
      </c>
      <c r="AI12" s="56">
        <f t="shared" si="13"/>
        <v>0</v>
      </c>
      <c r="AJ12" s="56">
        <f t="shared" si="14"/>
        <v>0</v>
      </c>
      <c r="AK12" s="56">
        <f t="shared" si="15"/>
        <v>0</v>
      </c>
      <c r="AL12" s="56">
        <f t="shared" si="16"/>
        <v>0</v>
      </c>
      <c r="AM12" s="59"/>
    </row>
    <row r="13" s="4" customFormat="1" ht="40.5" hidden="1" customHeight="1" spans="1:39">
      <c r="A13" s="23"/>
      <c r="B13" s="23"/>
      <c r="C13" s="24"/>
      <c r="D13" s="23"/>
      <c r="E13" s="25"/>
      <c r="F13" s="26"/>
      <c r="G13" s="27"/>
      <c r="H13" s="27"/>
      <c r="I13" s="23"/>
      <c r="J13" s="23"/>
      <c r="K13" s="23"/>
      <c r="L13" s="23"/>
      <c r="M13" s="23"/>
      <c r="N13" s="23"/>
      <c r="O13" s="23"/>
      <c r="P13" s="27"/>
      <c r="R13" s="53"/>
      <c r="S13" s="54"/>
      <c r="X13" s="55"/>
      <c r="Y13" s="56">
        <f t="shared" si="4"/>
        <v>0</v>
      </c>
      <c r="Z13" s="56">
        <f t="shared" si="5"/>
        <v>0</v>
      </c>
      <c r="AA13" s="56">
        <f t="shared" si="6"/>
        <v>0</v>
      </c>
      <c r="AB13" s="56">
        <f t="shared" si="7"/>
        <v>0</v>
      </c>
      <c r="AC13" s="56">
        <f t="shared" si="8"/>
        <v>0</v>
      </c>
      <c r="AD13" s="56">
        <f t="shared" si="9"/>
        <v>0</v>
      </c>
      <c r="AE13" s="57"/>
      <c r="AF13" s="56">
        <f t="shared" si="10"/>
        <v>0</v>
      </c>
      <c r="AG13" s="56">
        <f t="shared" si="11"/>
        <v>0</v>
      </c>
      <c r="AH13" s="56">
        <f t="shared" si="12"/>
        <v>0</v>
      </c>
      <c r="AI13" s="56">
        <f t="shared" si="13"/>
        <v>0</v>
      </c>
      <c r="AJ13" s="56">
        <f t="shared" si="14"/>
        <v>0</v>
      </c>
      <c r="AK13" s="56">
        <f t="shared" si="15"/>
        <v>0</v>
      </c>
      <c r="AL13" s="56">
        <f t="shared" si="16"/>
        <v>0</v>
      </c>
      <c r="AM13" s="59"/>
    </row>
    <row r="14" s="4" customFormat="1" ht="40.5" hidden="1" customHeight="1" spans="1:39">
      <c r="A14" s="23"/>
      <c r="B14" s="28"/>
      <c r="C14" s="24"/>
      <c r="D14" s="23"/>
      <c r="E14" s="25"/>
      <c r="F14" s="26"/>
      <c r="G14" s="27"/>
      <c r="H14" s="27"/>
      <c r="I14" s="23"/>
      <c r="J14" s="23"/>
      <c r="K14" s="23"/>
      <c r="L14" s="23"/>
      <c r="M14" s="23"/>
      <c r="N14" s="23"/>
      <c r="O14" s="23"/>
      <c r="P14" s="27"/>
      <c r="R14" s="53"/>
      <c r="S14" s="54"/>
      <c r="X14" s="55"/>
      <c r="Y14" s="56">
        <f t="shared" si="4"/>
        <v>0</v>
      </c>
      <c r="Z14" s="56">
        <f t="shared" si="5"/>
        <v>0</v>
      </c>
      <c r="AA14" s="56">
        <f t="shared" si="6"/>
        <v>0</v>
      </c>
      <c r="AB14" s="56">
        <f t="shared" si="7"/>
        <v>0</v>
      </c>
      <c r="AC14" s="56">
        <f t="shared" si="8"/>
        <v>0</v>
      </c>
      <c r="AD14" s="56">
        <f t="shared" si="9"/>
        <v>0</v>
      </c>
      <c r="AE14" s="57"/>
      <c r="AF14" s="56">
        <f t="shared" si="10"/>
        <v>0</v>
      </c>
      <c r="AG14" s="56">
        <f t="shared" si="11"/>
        <v>0</v>
      </c>
      <c r="AH14" s="56">
        <f t="shared" si="12"/>
        <v>0</v>
      </c>
      <c r="AI14" s="56">
        <f t="shared" si="13"/>
        <v>0</v>
      </c>
      <c r="AJ14" s="56">
        <f t="shared" si="14"/>
        <v>0</v>
      </c>
      <c r="AK14" s="56">
        <f t="shared" si="15"/>
        <v>0</v>
      </c>
      <c r="AL14" s="56">
        <f t="shared" si="16"/>
        <v>0</v>
      </c>
      <c r="AM14" s="59"/>
    </row>
    <row r="15" ht="24.75" customHeight="1" spans="1:38">
      <c r="A15" s="29"/>
      <c r="B15" s="30">
        <v>2</v>
      </c>
      <c r="C15" s="31"/>
      <c r="D15" s="31"/>
      <c r="E15" s="32" t="str">
        <f>A2</f>
        <v>2023年4月-2023.6月份产假50%</v>
      </c>
      <c r="F15" s="31"/>
      <c r="G15" s="31"/>
      <c r="H15" s="31"/>
      <c r="I15" s="38">
        <f t="shared" ref="I15:O15" si="17">SUM(I9:I14)</f>
        <v>400</v>
      </c>
      <c r="J15" s="38">
        <f t="shared" si="17"/>
        <v>400</v>
      </c>
      <c r="K15" s="38">
        <f t="shared" si="17"/>
        <v>400</v>
      </c>
      <c r="L15" s="38">
        <f t="shared" si="17"/>
        <v>600</v>
      </c>
      <c r="M15" s="38">
        <f t="shared" si="17"/>
        <v>600</v>
      </c>
      <c r="N15" s="38">
        <f t="shared" si="17"/>
        <v>600</v>
      </c>
      <c r="O15" s="38">
        <f t="shared" si="17"/>
        <v>0</v>
      </c>
      <c r="P15" s="39"/>
      <c r="Q15" s="39" t="e">
        <f>SUM(#REF!)</f>
        <v>#REF!</v>
      </c>
      <c r="R15" s="39" t="e">
        <f>SUM(#REF!)</f>
        <v>#REF!</v>
      </c>
      <c r="S15" s="39" t="e">
        <f>SUM(#REF!)</f>
        <v>#REF!</v>
      </c>
      <c r="T15" s="39" t="e">
        <f>SUM(#REF!)</f>
        <v>#REF!</v>
      </c>
      <c r="U15" s="39" t="e">
        <f>SUM(#REF!)</f>
        <v>#REF!</v>
      </c>
      <c r="V15" s="39" t="e">
        <f>SUM(#REF!)</f>
        <v>#REF!</v>
      </c>
      <c r="W15" s="39" t="e">
        <f>SUM(#REF!)</f>
        <v>#REF!</v>
      </c>
      <c r="X15" s="39" t="e">
        <f>SUM(#REF!)</f>
        <v>#REF!</v>
      </c>
      <c r="Y15" s="39">
        <f t="shared" ref="Y15:AD15" si="18">SUM(Y9:Y14)</f>
        <v>6</v>
      </c>
      <c r="Z15" s="39">
        <f t="shared" si="18"/>
        <v>0</v>
      </c>
      <c r="AA15" s="39">
        <f t="shared" si="18"/>
        <v>0</v>
      </c>
      <c r="AB15" s="39">
        <f t="shared" si="18"/>
        <v>0</v>
      </c>
      <c r="AC15" s="39">
        <f t="shared" si="18"/>
        <v>0</v>
      </c>
      <c r="AD15" s="39">
        <f t="shared" si="18"/>
        <v>0</v>
      </c>
      <c r="AE15" s="39"/>
      <c r="AF15" s="39">
        <f t="shared" ref="AF15:AL15" si="19">SUM(AF9:AF14)</f>
        <v>0</v>
      </c>
      <c r="AG15" s="39">
        <f t="shared" si="19"/>
        <v>0</v>
      </c>
      <c r="AH15" s="39">
        <f t="shared" si="19"/>
        <v>0</v>
      </c>
      <c r="AI15" s="39">
        <f t="shared" si="19"/>
        <v>0</v>
      </c>
      <c r="AJ15" s="39">
        <f t="shared" si="19"/>
        <v>0</v>
      </c>
      <c r="AK15" s="39">
        <f t="shared" si="19"/>
        <v>0</v>
      </c>
      <c r="AL15" s="39">
        <f t="shared" si="19"/>
        <v>0</v>
      </c>
    </row>
    <row r="16" spans="25:38">
      <c r="Y16" s="6">
        <f t="shared" ref="Y16:AD16" si="20">+Y15*Y8</f>
        <v>600</v>
      </c>
      <c r="Z16" s="6">
        <f t="shared" si="20"/>
        <v>0</v>
      </c>
      <c r="AA16" s="6">
        <f t="shared" si="20"/>
        <v>0</v>
      </c>
      <c r="AB16" s="6">
        <f t="shared" si="20"/>
        <v>0</v>
      </c>
      <c r="AC16" s="6">
        <f t="shared" si="20"/>
        <v>0</v>
      </c>
      <c r="AD16" s="6">
        <f t="shared" si="20"/>
        <v>0</v>
      </c>
      <c r="AE16" s="6">
        <f>SUM(Y16:AD16)</f>
        <v>600</v>
      </c>
      <c r="AF16" s="6">
        <f t="shared" ref="AF16:AL16" si="21">AF15*AF8</f>
        <v>0</v>
      </c>
      <c r="AG16" s="6">
        <f t="shared" si="21"/>
        <v>0</v>
      </c>
      <c r="AH16" s="6">
        <f t="shared" si="21"/>
        <v>0</v>
      </c>
      <c r="AI16" s="6">
        <f t="shared" si="21"/>
        <v>0</v>
      </c>
      <c r="AJ16" s="6">
        <f t="shared" si="21"/>
        <v>0</v>
      </c>
      <c r="AK16" s="6">
        <f t="shared" si="21"/>
        <v>0</v>
      </c>
      <c r="AL16" s="6">
        <f t="shared" si="21"/>
        <v>0</v>
      </c>
    </row>
    <row r="17" spans="31:31">
      <c r="AE17" s="5"/>
    </row>
    <row r="18" spans="31:31">
      <c r="AE18" s="58"/>
    </row>
    <row r="19" spans="32:32">
      <c r="AF19" s="58"/>
    </row>
    <row r="25" spans="27:31">
      <c r="AA25"/>
      <c r="AB25"/>
      <c r="AC25"/>
      <c r="AD25"/>
      <c r="AE25"/>
    </row>
    <row r="26" spans="27:31">
      <c r="AA26"/>
      <c r="AB26"/>
      <c r="AC26"/>
      <c r="AD26"/>
      <c r="AE26"/>
    </row>
    <row r="27" spans="27:31">
      <c r="AA27"/>
      <c r="AB27"/>
      <c r="AC27"/>
      <c r="AD27"/>
      <c r="AE27"/>
    </row>
    <row r="28" spans="27:31">
      <c r="AA28"/>
      <c r="AB28"/>
      <c r="AC28"/>
      <c r="AD28"/>
      <c r="AE28"/>
    </row>
    <row r="29" spans="27:31">
      <c r="AA29"/>
      <c r="AB29"/>
      <c r="AC29"/>
      <c r="AD29"/>
      <c r="AE29"/>
    </row>
    <row r="30" spans="27:31">
      <c r="AA30"/>
      <c r="AB30"/>
      <c r="AC30"/>
      <c r="AD30"/>
      <c r="AE30"/>
    </row>
  </sheetData>
  <mergeCells count="32">
    <mergeCell ref="A1:P1"/>
    <mergeCell ref="A2:P2"/>
    <mergeCell ref="A3:P3"/>
    <mergeCell ref="A4:A8"/>
    <mergeCell ref="B4:B5"/>
    <mergeCell ref="B7:B8"/>
    <mergeCell ref="C4:C5"/>
    <mergeCell ref="C6:C8"/>
    <mergeCell ref="D4:D5"/>
    <mergeCell ref="D7:D8"/>
    <mergeCell ref="E4:E5"/>
    <mergeCell ref="E7:E8"/>
    <mergeCell ref="F4:F5"/>
    <mergeCell ref="F7:F8"/>
    <mergeCell ref="I4:I5"/>
    <mergeCell ref="I7:I8"/>
    <mergeCell ref="J4:J5"/>
    <mergeCell ref="J7:J8"/>
    <mergeCell ref="K4:K5"/>
    <mergeCell ref="K7:K8"/>
    <mergeCell ref="L4:L5"/>
    <mergeCell ref="L7:L8"/>
    <mergeCell ref="M4:M5"/>
    <mergeCell ref="M7:M8"/>
    <mergeCell ref="N4:N5"/>
    <mergeCell ref="N7:N8"/>
    <mergeCell ref="O4:O5"/>
    <mergeCell ref="O7:O8"/>
    <mergeCell ref="P4:P5"/>
    <mergeCell ref="P7:P8"/>
    <mergeCell ref="Q4:Q5"/>
    <mergeCell ref="Q7:Q8"/>
  </mergeCells>
  <printOptions horizontalCentered="1"/>
  <pageMargins left="0" right="0" top="0" bottom="0" header="0.298611111111111" footer="0.298611111111111"/>
  <pageSetup paperSize="9" scale="92" orientation="landscape" horizontalDpi="600"/>
  <headerFooter>
    <oddFooter>&amp;L&amp;12&amp;B&amp;P     行政部：______________&amp;C&amp;12&amp;B财务：______________&amp;R&amp;12&amp;B总经理：______________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0 5 " > < c o m m e n t   s : r e f = " A G 1 4 "   r g b C l r = " C F C 7 1 4 " / > < c o m m e n t   s : r e f = " B 1 4 9 "   r g b C l r = " C F C 7 1 4 " / > < c o m m e n t   s : r e f = " B 2 4 0 "   r g b C l r = " C F C 7 1 4 " / > < c o m m e n t   s : r e f = " B 2 7 7 "   r g b C l r = " C F C 7 1 4 " / > < c o m m e n t   s : r e f = " B 2 9 5 "   r g b C l r = " C F C 7 1 4 " / > < c o m m e n t   s : r e f = " B 3 4 2 "   r g b C l r = " C F C 7 1 4 " / > < c o m m e n t   s : r e f = " B 3 9 6 "   r g b C l r = " C F C 7 1 4 " / > < c o m m e n t   s : r e f = " B 4 3 1 "   r g b C l r = " C F C 7 1 4 " / > < c o m m e n t   s : r e f = " B 5 2 5 "   r g b C l r = " C F C 7 1 4 " / > < c o m m e n t   s : r e f = " B 7 4 9 "   r g b C l r = " C F C 7 1 4 " / > < c o m m e n t   s : r e f = " B 7 7 9 "   r g b C l r = " C F C 7 1 4 " / > < c o m m e n t   s : r e f = " E 8 0 0 "   r g b C l r = " C F C 7 0 4 " / > < c o m m e n t   s : r e f = " B 8 2 7 "   r g b C l r = " C F C 7 0 4 " / > < c o m m e n t   s : r e f = " B 8 3 4 "   r g b C l r = " B A C 5 D C " / > < / c o m m e n t L i s t > < c o m m e n t L i s t   s h e e t S t i d = " 1 " / > < c o m m e n t L i s t   s h e e t S t i d = " 2 " > < c o m m e n t   s : r e f = " B 5 3 "   r g b C l r = " B A C 5 D C " / > < / c o m m e n t L i s t > < c o m m e n t L i s t   s h e e t S t i d = " 9 7 " > < c o m m e n t   s : r e f = " H 1 5 "   r g b C l r = " D 5 C 2 5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表头</vt:lpstr>
      <vt:lpstr>Sheet5</vt:lpstr>
      <vt:lpstr>员工</vt:lpstr>
      <vt:lpstr>员工 (2)</vt:lpstr>
      <vt:lpstr>柬干</vt:lpstr>
      <vt:lpstr>离职5%合约金</vt:lpstr>
      <vt:lpstr>Sheet1</vt:lpstr>
      <vt:lpstr>产假50% 5月-7月</vt:lpstr>
      <vt:lpstr>产假50% 4月-6月</vt:lpstr>
      <vt:lpstr>产假50% 3月-5月</vt:lpstr>
      <vt:lpstr>产假50% 2月-4月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hr122</dc:creator>
  <cp:lastModifiedBy>ADMINs01</cp:lastModifiedBy>
  <dcterms:created xsi:type="dcterms:W3CDTF">2020-10-19T05:50:00Z</dcterms:created>
  <cp:lastPrinted>2021-08-24T09:22:00Z</cp:lastPrinted>
  <dcterms:modified xsi:type="dcterms:W3CDTF">2023-11-30T04:26:52Z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1033-12.2.0.13306</vt:lpwstr>
  </property>
  <property fmtid="{D5CDD505-2E9C-101B-9397-08002B2CF9AE}" pid="3" name="ICV">
    <vt:lpwstr>828C51D965BB4DAAA4DAB996357E17DA</vt:lpwstr>
  </property>
  <property fmtid="{D5CDD505-2E9C-101B-9397-08002B2CF9AE}" pid="4" name="commondata">
    <vt:lpwstr>eyJoZGlkIjoiMzc4ZjkxMzI5NGFkNjE4NGUzNzdiMGM3N2YxZGFiNTAifQ==</vt:lpwstr>
  </property>
</Properties>
</file>